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comments2.xml" ContentType="application/vnd.openxmlformats-officedocument.spreadsheetml.comments+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6.xml" ContentType="application/vnd.openxmlformats-officedocument.drawing+xml"/>
  <Override PartName="/xl/comments3.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Eshan Rao\Desktop\Excel Files\4. Valuation Models\01. TAMO FS\New folder\"/>
    </mc:Choice>
  </mc:AlternateContent>
  <xr:revisionPtr revIDLastSave="0" documentId="13_ncr:1_{ED8684AF-C331-4D52-9C9C-C49B8D23CD00}" xr6:coauthVersionLast="47" xr6:coauthVersionMax="47" xr10:uidLastSave="{00000000-0000-0000-0000-000000000000}"/>
  <bookViews>
    <workbookView xWindow="-108" yWindow="-108" windowWidth="23256" windowHeight="13896" tabRatio="1000" firstSheet="2" activeTab="2" xr2:uid="{00000000-000D-0000-FFFF-FFFF00000000}"/>
  </bookViews>
  <sheets>
    <sheet name="Sheet3" sheetId="42" state="hidden" r:id="rId1"/>
    <sheet name="Data Input" sheetId="40" state="hidden" r:id="rId2"/>
    <sheet name="Teaser" sheetId="39" r:id="rId3"/>
    <sheet name="WACC--&gt;" sheetId="1" r:id="rId4"/>
    <sheet name="Historical FS" sheetId="21" r:id="rId5"/>
    <sheet name="Ratio Analysis" sheetId="35" r:id="rId6"/>
    <sheet name="Forecasting" sheetId="36" r:id="rId7"/>
    <sheet name="Common Size Statement" sheetId="37" r:id="rId8"/>
    <sheet name="Intrinsic Growth" sheetId="22" r:id="rId9"/>
    <sheet name="WACC" sheetId="2" r:id="rId10"/>
    <sheet name="DCF" sheetId="30" r:id="rId11"/>
    <sheet name="Comp_Val" sheetId="27" r:id="rId12"/>
    <sheet name="Football Field" sheetId="29" r:id="rId13"/>
    <sheet name="Monte Carlo Simulation" sheetId="32" r:id="rId14"/>
    <sheet name="Dupont Analysis" sheetId="33" r:id="rId15"/>
    <sheet name="Altman Z Score" sheetId="34" r:id="rId16"/>
    <sheet name="Historical Approach (VAR)" sheetId="31" r:id="rId17"/>
    <sheet name="Raw FS" sheetId="25" r:id="rId18"/>
    <sheet name="Data Room--&gt;" sheetId="24" r:id="rId19"/>
    <sheet name="Sheet1" sheetId="38" state="hidden" r:id="rId20"/>
    <sheet name="Data Comp Val" sheetId="28" r:id="rId21"/>
    <sheet name="Beta - Comps" sheetId="4" r:id="rId22"/>
    <sheet name="Data Sheet" sheetId="23" r:id="rId23"/>
    <sheet name="Beta Data--&gt;" sheetId="3" r:id="rId24"/>
    <sheet name="ERP" sheetId="20" r:id="rId25"/>
    <sheet name="TAMO" sheetId="14" r:id="rId26"/>
    <sheet name="Maruti Suzuki" sheetId="15" r:id="rId27"/>
    <sheet name="Mahindra" sheetId="16" r:id="rId28"/>
    <sheet name="Bajaj Auto" sheetId="17" r:id="rId29"/>
    <sheet name="Eicher Motors" sheetId="18" r:id="rId30"/>
  </sheets>
  <externalReferences>
    <externalReference r:id="rId31"/>
    <externalReference r:id="rId32"/>
    <externalReference r:id="rId33"/>
    <externalReference r:id="rId34"/>
    <externalReference r:id="rId35"/>
    <externalReference r:id="rId36"/>
  </externalReferences>
  <definedNames>
    <definedName name="_xlnm._FilterDatabase" localSheetId="1" hidden="1">'Data Input'!$B$2:$C$2</definedName>
    <definedName name="_xlnm._FilterDatabase" localSheetId="16" hidden="1">'Historical Approach (VAR)'!$B$9:$E$9</definedName>
    <definedName name="_xlnm._FilterDatabase" localSheetId="13" hidden="1">'Monte Carlo Simulation'!$B$8:$E$8</definedName>
    <definedName name="_xlnm._FilterDatabase" localSheetId="25" hidden="1">TAMO!$B$12:$D$12</definedName>
    <definedName name="_xlchart.v1.0" hidden="1">'Monte Carlo Simulation'!$H$9:$H$10008</definedName>
    <definedName name="_xlnm.Print_Area" localSheetId="15">'Altman Z Score'!$A$1:$I$106</definedName>
    <definedName name="_xlnm.Print_Area" localSheetId="11">Comp_Val!$A$1:$Q$45</definedName>
    <definedName name="_xlnm.Print_Area" localSheetId="10">DCF!$B$1:$L$45</definedName>
    <definedName name="_xlnm.Print_Area" localSheetId="14">'Dupont Analysis'!$A$1:$I$121</definedName>
    <definedName name="_xlnm.Print_Area" localSheetId="6">Forecasting!$A$1:$O$39</definedName>
    <definedName name="_xlnm.Print_Area" localSheetId="4">'Historical FS'!$B$1:$M$90</definedName>
    <definedName name="_xlnm.Print_Area" localSheetId="8">'Intrinsic Growth'!$B$1:$I$69</definedName>
    <definedName name="_xlnm.Print_Area" localSheetId="13">'Monte Carlo Simulation'!$B$1:$N$10008</definedName>
    <definedName name="_xlnm.Print_Area" localSheetId="5">'Ratio Analysis'!$B$2:$O$47</definedName>
    <definedName name="_xlnm.Print_Area" localSheetId="25">TAMO!$A$1:$J$52</definedName>
    <definedName name="_xlnm.Print_Area" localSheetId="2">Teaser!$A$1:$K$78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39" l="1"/>
  <c r="E44" i="39" s="1"/>
  <c r="K48" i="39" l="1"/>
  <c r="K47" i="39"/>
  <c r="K44" i="39"/>
  <c r="F17" i="40" l="1"/>
  <c r="E40" i="39"/>
  <c r="E39" i="39"/>
  <c r="E38" i="39"/>
  <c r="E37" i="39"/>
  <c r="E36" i="39"/>
  <c r="E35" i="39"/>
  <c r="E34" i="39"/>
  <c r="E33" i="39"/>
  <c r="E32" i="39"/>
  <c r="E31" i="39"/>
  <c r="C32" i="39"/>
  <c r="C33" i="39"/>
  <c r="C34" i="39"/>
  <c r="C35" i="39"/>
  <c r="C36" i="39"/>
  <c r="C37" i="39"/>
  <c r="C38" i="39"/>
  <c r="C39" i="39"/>
  <c r="C40" i="39"/>
  <c r="C31" i="39"/>
  <c r="B32" i="39"/>
  <c r="B33" i="39"/>
  <c r="B34" i="39"/>
  <c r="B35" i="39"/>
  <c r="B36" i="39"/>
  <c r="B37" i="39"/>
  <c r="B38" i="39"/>
  <c r="B39" i="39"/>
  <c r="B40" i="39"/>
  <c r="B31" i="39"/>
  <c r="F29" i="39"/>
  <c r="C29" i="39"/>
  <c r="H4" i="40"/>
  <c r="F32" i="39" s="1"/>
  <c r="H5" i="40"/>
  <c r="F33" i="39" s="1"/>
  <c r="H6" i="40"/>
  <c r="F34" i="39" s="1"/>
  <c r="H7" i="40"/>
  <c r="F35" i="39" s="1"/>
  <c r="H8" i="40"/>
  <c r="F36" i="39" s="1"/>
  <c r="H9" i="40"/>
  <c r="F37" i="39" s="1"/>
  <c r="H10" i="40"/>
  <c r="F38" i="39" s="1"/>
  <c r="H11" i="40"/>
  <c r="F39" i="39" s="1"/>
  <c r="H12" i="40"/>
  <c r="F40" i="39" s="1"/>
  <c r="H3" i="40"/>
  <c r="F31" i="39" s="1"/>
  <c r="D22" i="39"/>
  <c r="E22" i="39"/>
  <c r="F22" i="39"/>
  <c r="G22" i="39"/>
  <c r="C22" i="39"/>
  <c r="G107" i="23" l="1"/>
  <c r="C25" i="39" s="1"/>
  <c r="H107" i="23"/>
  <c r="D25" i="39" s="1"/>
  <c r="K107" i="23"/>
  <c r="G25" i="39" s="1"/>
  <c r="B107" i="23"/>
  <c r="C106" i="23"/>
  <c r="D106" i="23"/>
  <c r="E106" i="23"/>
  <c r="F106" i="23"/>
  <c r="G106" i="23"/>
  <c r="H106" i="23"/>
  <c r="I106" i="23"/>
  <c r="J106" i="23"/>
  <c r="K106" i="23"/>
  <c r="B106" i="23"/>
  <c r="G101" i="23"/>
  <c r="G104" i="23" s="1"/>
  <c r="C24" i="39" s="1"/>
  <c r="H101" i="23"/>
  <c r="H104" i="23" s="1"/>
  <c r="D24" i="39" s="1"/>
  <c r="I101" i="23"/>
  <c r="J101" i="23"/>
  <c r="C100" i="23"/>
  <c r="D100" i="23"/>
  <c r="E100" i="23"/>
  <c r="F100" i="23"/>
  <c r="F101" i="23" s="1"/>
  <c r="G100" i="23"/>
  <c r="H100" i="23"/>
  <c r="I100" i="23"/>
  <c r="J100" i="23"/>
  <c r="K100" i="23"/>
  <c r="B100" i="23"/>
  <c r="C99" i="23"/>
  <c r="D99" i="23"/>
  <c r="E99" i="23"/>
  <c r="F99" i="23"/>
  <c r="G99" i="23"/>
  <c r="H99" i="23"/>
  <c r="I99" i="23"/>
  <c r="J99" i="23"/>
  <c r="K99" i="23"/>
  <c r="K101" i="23" s="1"/>
  <c r="B99" i="23"/>
  <c r="C98" i="23"/>
  <c r="C107" i="23" s="1"/>
  <c r="D98" i="23"/>
  <c r="D107" i="23" s="1"/>
  <c r="E98" i="23"/>
  <c r="E107" i="23" s="1"/>
  <c r="F98" i="23"/>
  <c r="F107" i="23" s="1"/>
  <c r="G98" i="23"/>
  <c r="H98" i="23"/>
  <c r="I98" i="23"/>
  <c r="I107" i="23" s="1"/>
  <c r="E25" i="39" s="1"/>
  <c r="J98" i="23"/>
  <c r="J107" i="23" s="1"/>
  <c r="F25" i="39" s="1"/>
  <c r="K98" i="23"/>
  <c r="B98" i="23"/>
  <c r="B101" i="23" s="1"/>
  <c r="D14" i="39"/>
  <c r="E14" i="39"/>
  <c r="F14" i="39"/>
  <c r="G14" i="39"/>
  <c r="C40" i="23"/>
  <c r="D40" i="23"/>
  <c r="E40" i="23"/>
  <c r="F40" i="23"/>
  <c r="G40" i="23"/>
  <c r="H40" i="23"/>
  <c r="I40" i="23"/>
  <c r="J40" i="23"/>
  <c r="K40" i="23"/>
  <c r="B40" i="23"/>
  <c r="C14" i="39"/>
  <c r="C37" i="23"/>
  <c r="C38" i="23" s="1"/>
  <c r="D37" i="23"/>
  <c r="D38" i="23" s="1"/>
  <c r="E37" i="23"/>
  <c r="E38" i="23" s="1"/>
  <c r="F37" i="23"/>
  <c r="F38" i="23" s="1"/>
  <c r="G37" i="23"/>
  <c r="G38" i="23" s="1"/>
  <c r="C11" i="39" s="1"/>
  <c r="H37" i="23"/>
  <c r="H38" i="23" s="1"/>
  <c r="D11" i="39" s="1"/>
  <c r="I37" i="23"/>
  <c r="I38" i="23" s="1"/>
  <c r="E11" i="39" s="1"/>
  <c r="J37" i="23"/>
  <c r="J38" i="23" s="1"/>
  <c r="F11" i="39" s="1"/>
  <c r="K37" i="23"/>
  <c r="K38" i="23" s="1"/>
  <c r="G11" i="39" s="1"/>
  <c r="B37" i="23"/>
  <c r="B38" i="23" s="1"/>
  <c r="D36" i="23"/>
  <c r="E36" i="23"/>
  <c r="F36" i="23"/>
  <c r="G36" i="23"/>
  <c r="C10" i="39" s="1"/>
  <c r="H36" i="23"/>
  <c r="D10" i="39" s="1"/>
  <c r="I36" i="23"/>
  <c r="E10" i="39" s="1"/>
  <c r="J36" i="23"/>
  <c r="F10" i="39" s="1"/>
  <c r="K36" i="23"/>
  <c r="G10" i="39" s="1"/>
  <c r="C36" i="23"/>
  <c r="D9" i="39"/>
  <c r="E9" i="39"/>
  <c r="F9" i="39"/>
  <c r="G9" i="39"/>
  <c r="C9" i="39"/>
  <c r="D7" i="39"/>
  <c r="D20" i="39" s="1"/>
  <c r="E7" i="39"/>
  <c r="E20" i="39" s="1"/>
  <c r="F7" i="39"/>
  <c r="F20" i="39" s="1"/>
  <c r="G7" i="39"/>
  <c r="G20" i="39" s="1"/>
  <c r="C7" i="39"/>
  <c r="C20" i="39" s="1"/>
  <c r="B2" i="39"/>
  <c r="N15" i="32"/>
  <c r="D7689" i="32"/>
  <c r="D7688" i="32"/>
  <c r="D7687" i="32"/>
  <c r="D7686" i="32"/>
  <c r="D7685" i="32"/>
  <c r="D7684" i="32"/>
  <c r="D7683" i="32"/>
  <c r="D7682" i="32"/>
  <c r="D7681" i="32"/>
  <c r="D7680" i="32"/>
  <c r="D7679" i="32"/>
  <c r="D7678" i="32"/>
  <c r="D7677" i="32"/>
  <c r="D7676" i="32"/>
  <c r="D7675" i="32"/>
  <c r="D7674" i="32"/>
  <c r="D7673" i="32"/>
  <c r="D7672" i="32"/>
  <c r="D7671" i="32"/>
  <c r="D7670" i="32"/>
  <c r="D7669" i="32"/>
  <c r="D7668" i="32"/>
  <c r="D7667" i="32"/>
  <c r="D7666" i="32"/>
  <c r="D7665" i="32"/>
  <c r="D7664" i="32"/>
  <c r="D7663" i="32"/>
  <c r="D7662" i="32"/>
  <c r="D7661" i="32"/>
  <c r="D7660" i="32"/>
  <c r="D7659" i="32"/>
  <c r="D7658" i="32"/>
  <c r="D7657" i="32"/>
  <c r="D7656" i="32"/>
  <c r="D7655" i="32"/>
  <c r="D7654" i="32"/>
  <c r="D7653" i="32"/>
  <c r="D7652" i="32"/>
  <c r="D7651" i="32"/>
  <c r="D7650" i="32"/>
  <c r="D7649" i="32"/>
  <c r="D7648" i="32"/>
  <c r="D7647" i="32"/>
  <c r="D7646" i="32"/>
  <c r="D7645" i="32"/>
  <c r="D7644" i="32"/>
  <c r="D7643" i="32"/>
  <c r="D7642" i="32"/>
  <c r="D7641" i="32"/>
  <c r="D7640" i="32"/>
  <c r="D7639" i="32"/>
  <c r="D7638" i="32"/>
  <c r="D7637" i="32"/>
  <c r="D7636" i="32"/>
  <c r="D7635" i="32"/>
  <c r="D7634" i="32"/>
  <c r="D7633" i="32"/>
  <c r="D7632" i="32"/>
  <c r="D7631" i="32"/>
  <c r="D7630" i="32"/>
  <c r="D7629" i="32"/>
  <c r="D7628" i="32"/>
  <c r="D7627" i="32"/>
  <c r="D7626" i="32"/>
  <c r="D7625" i="32"/>
  <c r="D7624" i="32"/>
  <c r="D7623" i="32"/>
  <c r="D7622" i="32"/>
  <c r="D7621" i="32"/>
  <c r="D7620" i="32"/>
  <c r="D7619" i="32"/>
  <c r="D7618" i="32"/>
  <c r="D7617" i="32"/>
  <c r="D7616" i="32"/>
  <c r="D7615" i="32"/>
  <c r="D7614" i="32"/>
  <c r="D7613" i="32"/>
  <c r="D7612" i="32"/>
  <c r="D7611" i="32"/>
  <c r="D7610" i="32"/>
  <c r="D7609" i="32"/>
  <c r="D7608" i="32"/>
  <c r="D7607" i="32"/>
  <c r="D7606" i="32"/>
  <c r="D7605" i="32"/>
  <c r="D7604" i="32"/>
  <c r="D7603" i="32"/>
  <c r="D7602" i="32"/>
  <c r="D7601" i="32"/>
  <c r="D7600" i="32"/>
  <c r="D7599" i="32"/>
  <c r="D7598" i="32"/>
  <c r="D7597" i="32"/>
  <c r="D7596" i="32"/>
  <c r="D7595" i="32"/>
  <c r="D7594" i="32"/>
  <c r="D7593" i="32"/>
  <c r="D7592" i="32"/>
  <c r="D7591" i="32"/>
  <c r="D7590" i="32"/>
  <c r="D7589" i="32"/>
  <c r="D7588" i="32"/>
  <c r="D7587" i="32"/>
  <c r="D7586" i="32"/>
  <c r="D7585" i="32"/>
  <c r="D7584" i="32"/>
  <c r="D7583" i="32"/>
  <c r="D7582" i="32"/>
  <c r="D7581" i="32"/>
  <c r="D7580" i="32"/>
  <c r="D7579" i="32"/>
  <c r="D7578" i="32"/>
  <c r="D7577" i="32"/>
  <c r="D7576" i="32"/>
  <c r="D7575" i="32"/>
  <c r="D7574" i="32"/>
  <c r="D7573" i="32"/>
  <c r="D7572" i="32"/>
  <c r="D7571" i="32"/>
  <c r="D7570" i="32"/>
  <c r="D7569" i="32"/>
  <c r="D7568" i="32"/>
  <c r="D7567" i="32"/>
  <c r="D7566" i="32"/>
  <c r="D7565" i="32"/>
  <c r="D7564" i="32"/>
  <c r="D7563" i="32"/>
  <c r="D7562" i="32"/>
  <c r="D7561" i="32"/>
  <c r="D7560" i="32"/>
  <c r="D7559" i="32"/>
  <c r="D7558" i="32"/>
  <c r="D7557" i="32"/>
  <c r="D7556" i="32"/>
  <c r="D7555" i="32"/>
  <c r="D7554" i="32"/>
  <c r="D7553" i="32"/>
  <c r="D7552" i="32"/>
  <c r="D7551" i="32"/>
  <c r="D7550" i="32"/>
  <c r="D7549" i="32"/>
  <c r="D7548" i="32"/>
  <c r="D7547" i="32"/>
  <c r="D7546" i="32"/>
  <c r="D7545" i="32"/>
  <c r="D7544" i="32"/>
  <c r="D7543" i="32"/>
  <c r="D7542" i="32"/>
  <c r="D7541" i="32"/>
  <c r="D7540" i="32"/>
  <c r="D7539" i="32"/>
  <c r="D7538" i="32"/>
  <c r="D7537" i="32"/>
  <c r="D7536" i="32"/>
  <c r="D7535" i="32"/>
  <c r="D7534" i="32"/>
  <c r="D7533" i="32"/>
  <c r="D7532" i="32"/>
  <c r="D7531" i="32"/>
  <c r="D7530" i="32"/>
  <c r="D7529" i="32"/>
  <c r="D7528" i="32"/>
  <c r="D7527" i="32"/>
  <c r="D7526" i="32"/>
  <c r="D7525" i="32"/>
  <c r="D7524" i="32"/>
  <c r="D7523" i="32"/>
  <c r="D7522" i="32"/>
  <c r="D7521" i="32"/>
  <c r="D7520" i="32"/>
  <c r="D7519" i="32"/>
  <c r="D7518" i="32"/>
  <c r="D7517" i="32"/>
  <c r="D7516" i="32"/>
  <c r="D7515" i="32"/>
  <c r="D7514" i="32"/>
  <c r="D7513" i="32"/>
  <c r="D7512" i="32"/>
  <c r="D7511" i="32"/>
  <c r="D7510" i="32"/>
  <c r="D7509" i="32"/>
  <c r="D7508" i="32"/>
  <c r="D7507" i="32"/>
  <c r="D7506" i="32"/>
  <c r="D7505" i="32"/>
  <c r="D7504" i="32"/>
  <c r="D7503" i="32"/>
  <c r="D7502" i="32"/>
  <c r="D7501" i="32"/>
  <c r="D7500" i="32"/>
  <c r="D7499" i="32"/>
  <c r="D7498" i="32"/>
  <c r="D7497" i="32"/>
  <c r="D7496" i="32"/>
  <c r="D7495" i="32"/>
  <c r="D7494" i="32"/>
  <c r="D7493" i="32"/>
  <c r="D7492" i="32"/>
  <c r="D7491" i="32"/>
  <c r="D7490" i="32"/>
  <c r="D7489" i="32"/>
  <c r="D7488" i="32"/>
  <c r="D7487" i="32"/>
  <c r="D7486" i="32"/>
  <c r="D7485" i="32"/>
  <c r="D7484" i="32"/>
  <c r="D7483" i="32"/>
  <c r="D7482" i="32"/>
  <c r="D7481" i="32"/>
  <c r="D7480" i="32"/>
  <c r="D7479" i="32"/>
  <c r="D7478" i="32"/>
  <c r="D7477" i="32"/>
  <c r="D7476" i="32"/>
  <c r="D7475" i="32"/>
  <c r="D7474" i="32"/>
  <c r="D7473" i="32"/>
  <c r="D7472" i="32"/>
  <c r="D7471" i="32"/>
  <c r="D7470" i="32"/>
  <c r="D7469" i="32"/>
  <c r="D7468" i="32"/>
  <c r="D7467" i="32"/>
  <c r="D7466" i="32"/>
  <c r="D7465" i="32"/>
  <c r="D7464" i="32"/>
  <c r="D7463" i="32"/>
  <c r="D7462" i="32"/>
  <c r="D7461" i="32"/>
  <c r="D7460" i="32"/>
  <c r="D7459" i="32"/>
  <c r="D7458" i="32"/>
  <c r="D7457" i="32"/>
  <c r="D7456" i="32"/>
  <c r="D7455" i="32"/>
  <c r="D7454" i="32"/>
  <c r="D7453" i="32"/>
  <c r="D7452" i="32"/>
  <c r="D7451" i="32"/>
  <c r="D7450" i="32"/>
  <c r="D7449" i="32"/>
  <c r="D7448" i="32"/>
  <c r="D7447" i="32"/>
  <c r="D7446" i="32"/>
  <c r="D7445" i="32"/>
  <c r="D7444" i="32"/>
  <c r="D7443" i="32"/>
  <c r="D7442" i="32"/>
  <c r="D7441" i="32"/>
  <c r="D7440" i="32"/>
  <c r="D7439" i="32"/>
  <c r="D7438" i="32"/>
  <c r="D7437" i="32"/>
  <c r="D7436" i="32"/>
  <c r="D7435" i="32"/>
  <c r="D7434" i="32"/>
  <c r="D7433" i="32"/>
  <c r="D7432" i="32"/>
  <c r="D7431" i="32"/>
  <c r="D7430" i="32"/>
  <c r="D7429" i="32"/>
  <c r="D7428" i="32"/>
  <c r="D7427" i="32"/>
  <c r="D7426" i="32"/>
  <c r="D7425" i="32"/>
  <c r="D7424" i="32"/>
  <c r="D7423" i="32"/>
  <c r="D7422" i="32"/>
  <c r="D7421" i="32"/>
  <c r="D7420" i="32"/>
  <c r="D7419" i="32"/>
  <c r="D7418" i="32"/>
  <c r="D7417" i="32"/>
  <c r="D7416" i="32"/>
  <c r="D7415" i="32"/>
  <c r="D7414" i="32"/>
  <c r="D7413" i="32"/>
  <c r="D7412" i="32"/>
  <c r="D7411" i="32"/>
  <c r="D7410" i="32"/>
  <c r="D7409" i="32"/>
  <c r="D7408" i="32"/>
  <c r="D7407" i="32"/>
  <c r="D7406" i="32"/>
  <c r="D7405" i="32"/>
  <c r="D7404" i="32"/>
  <c r="D7403" i="32"/>
  <c r="D7402" i="32"/>
  <c r="D7401" i="32"/>
  <c r="D7400" i="32"/>
  <c r="D7399" i="32"/>
  <c r="D7398" i="32"/>
  <c r="D7397" i="32"/>
  <c r="D7396" i="32"/>
  <c r="D7395" i="32"/>
  <c r="D7394" i="32"/>
  <c r="D7393" i="32"/>
  <c r="D7392" i="32"/>
  <c r="D7391" i="32"/>
  <c r="D7390" i="32"/>
  <c r="D7389" i="32"/>
  <c r="D7388" i="32"/>
  <c r="D7387" i="32"/>
  <c r="D7386" i="32"/>
  <c r="D7385" i="32"/>
  <c r="D7384" i="32"/>
  <c r="D7383" i="32"/>
  <c r="D7382" i="32"/>
  <c r="D7381" i="32"/>
  <c r="D7380" i="32"/>
  <c r="D7379" i="32"/>
  <c r="D7378" i="32"/>
  <c r="D7377" i="32"/>
  <c r="D7376" i="32"/>
  <c r="D7375" i="32"/>
  <c r="D7374" i="32"/>
  <c r="D7373" i="32"/>
  <c r="D7372" i="32"/>
  <c r="D7371" i="32"/>
  <c r="D7370" i="32"/>
  <c r="D7369" i="32"/>
  <c r="D7368" i="32"/>
  <c r="D7367" i="32"/>
  <c r="D7366" i="32"/>
  <c r="D7365" i="32"/>
  <c r="D7364" i="32"/>
  <c r="D7363" i="32"/>
  <c r="D7362" i="32"/>
  <c r="D7361" i="32"/>
  <c r="D7360" i="32"/>
  <c r="D7359" i="32"/>
  <c r="D7358" i="32"/>
  <c r="D7357" i="32"/>
  <c r="D7356" i="32"/>
  <c r="D7355" i="32"/>
  <c r="D7354" i="32"/>
  <c r="D7353" i="32"/>
  <c r="D7352" i="32"/>
  <c r="D7351" i="32"/>
  <c r="D7350" i="32"/>
  <c r="D7349" i="32"/>
  <c r="D7348" i="32"/>
  <c r="D7347" i="32"/>
  <c r="D7346" i="32"/>
  <c r="D7345" i="32"/>
  <c r="D7344" i="32"/>
  <c r="D7343" i="32"/>
  <c r="D7342" i="32"/>
  <c r="D7341" i="32"/>
  <c r="D7340" i="32"/>
  <c r="D7339" i="32"/>
  <c r="D7338" i="32"/>
  <c r="D7337" i="32"/>
  <c r="D7336" i="32"/>
  <c r="D7335" i="32"/>
  <c r="D7334" i="32"/>
  <c r="D7333" i="32"/>
  <c r="D7332" i="32"/>
  <c r="D7331" i="32"/>
  <c r="D7330" i="32"/>
  <c r="D7329" i="32"/>
  <c r="D7328" i="32"/>
  <c r="D7327" i="32"/>
  <c r="D7326" i="32"/>
  <c r="D7325" i="32"/>
  <c r="D7324" i="32"/>
  <c r="D7323" i="32"/>
  <c r="D7322" i="32"/>
  <c r="D7321" i="32"/>
  <c r="D7320" i="32"/>
  <c r="D7319" i="32"/>
  <c r="D7318" i="32"/>
  <c r="D7317" i="32"/>
  <c r="D7316" i="32"/>
  <c r="D7315" i="32"/>
  <c r="D7314" i="32"/>
  <c r="D7313" i="32"/>
  <c r="D7312" i="32"/>
  <c r="D7311" i="32"/>
  <c r="D7310" i="32"/>
  <c r="D7309" i="32"/>
  <c r="D7308" i="32"/>
  <c r="D7307" i="32"/>
  <c r="D7306" i="32"/>
  <c r="D7305" i="32"/>
  <c r="D7304" i="32"/>
  <c r="D7303" i="32"/>
  <c r="D7302" i="32"/>
  <c r="D7301" i="32"/>
  <c r="D7300" i="32"/>
  <c r="D7299" i="32"/>
  <c r="D7298" i="32"/>
  <c r="D7297" i="32"/>
  <c r="D7296" i="32"/>
  <c r="D7295" i="32"/>
  <c r="D7294" i="32"/>
  <c r="D7293" i="32"/>
  <c r="D7292" i="32"/>
  <c r="D7291" i="32"/>
  <c r="D7290" i="32"/>
  <c r="D7289" i="32"/>
  <c r="D7288" i="32"/>
  <c r="D7287" i="32"/>
  <c r="D7286" i="32"/>
  <c r="D7285" i="32"/>
  <c r="D7284" i="32"/>
  <c r="D7283" i="32"/>
  <c r="D7282" i="32"/>
  <c r="D7281" i="32"/>
  <c r="D7280" i="32"/>
  <c r="D7279" i="32"/>
  <c r="D7278" i="32"/>
  <c r="D7277" i="32"/>
  <c r="D7276" i="32"/>
  <c r="D7275" i="32"/>
  <c r="D7274" i="32"/>
  <c r="D7273" i="32"/>
  <c r="D7272" i="32"/>
  <c r="D7271" i="32"/>
  <c r="D7270" i="32"/>
  <c r="D7269" i="32"/>
  <c r="D7268" i="32"/>
  <c r="D7267" i="32"/>
  <c r="D7266" i="32"/>
  <c r="D7265" i="32"/>
  <c r="D7264" i="32"/>
  <c r="D7263" i="32"/>
  <c r="D7262" i="32"/>
  <c r="D7261" i="32"/>
  <c r="D7260" i="32"/>
  <c r="D7259" i="32"/>
  <c r="D7258" i="32"/>
  <c r="D7257" i="32"/>
  <c r="D7256" i="32"/>
  <c r="D7255" i="32"/>
  <c r="D7254" i="32"/>
  <c r="D7253" i="32"/>
  <c r="D7252" i="32"/>
  <c r="D7251" i="32"/>
  <c r="D7250" i="32"/>
  <c r="D7249" i="32"/>
  <c r="D7248" i="32"/>
  <c r="D7247" i="32"/>
  <c r="D7246" i="32"/>
  <c r="D7245" i="32"/>
  <c r="D7244" i="32"/>
  <c r="D7243" i="32"/>
  <c r="D7242" i="32"/>
  <c r="D7241" i="32"/>
  <c r="D7240" i="32"/>
  <c r="D7239" i="32"/>
  <c r="D7238" i="32"/>
  <c r="D7237" i="32"/>
  <c r="D7236" i="32"/>
  <c r="D7235" i="32"/>
  <c r="D7234" i="32"/>
  <c r="D7233" i="32"/>
  <c r="D7232" i="32"/>
  <c r="D7231" i="32"/>
  <c r="D7230" i="32"/>
  <c r="D7229" i="32"/>
  <c r="D7228" i="32"/>
  <c r="D7227" i="32"/>
  <c r="D7226" i="32"/>
  <c r="D7225" i="32"/>
  <c r="D7224" i="32"/>
  <c r="D7223" i="32"/>
  <c r="D7222" i="32"/>
  <c r="D7221" i="32"/>
  <c r="D7220" i="32"/>
  <c r="D7219" i="32"/>
  <c r="D7218" i="32"/>
  <c r="D7217" i="32"/>
  <c r="D7216" i="32"/>
  <c r="D7215" i="32"/>
  <c r="D7214" i="32"/>
  <c r="D7213" i="32"/>
  <c r="D7212" i="32"/>
  <c r="D7211" i="32"/>
  <c r="D7210" i="32"/>
  <c r="D7209" i="32"/>
  <c r="D7208" i="32"/>
  <c r="D7207" i="32"/>
  <c r="D7206" i="32"/>
  <c r="D7205" i="32"/>
  <c r="D7204" i="32"/>
  <c r="D7203" i="32"/>
  <c r="D7202" i="32"/>
  <c r="D7201" i="32"/>
  <c r="D7200" i="32"/>
  <c r="D7199" i="32"/>
  <c r="D7198" i="32"/>
  <c r="D7197" i="32"/>
  <c r="D7196" i="32"/>
  <c r="D7195" i="32"/>
  <c r="D7194" i="32"/>
  <c r="D7193" i="32"/>
  <c r="D7192" i="32"/>
  <c r="D7191" i="32"/>
  <c r="D7190" i="32"/>
  <c r="D7189" i="32"/>
  <c r="D7188" i="32"/>
  <c r="D7187" i="32"/>
  <c r="D7186" i="32"/>
  <c r="D7185" i="32"/>
  <c r="D7184" i="32"/>
  <c r="D7183" i="32"/>
  <c r="D7182" i="32"/>
  <c r="D7181" i="32"/>
  <c r="D7180" i="32"/>
  <c r="D7179" i="32"/>
  <c r="D7178" i="32"/>
  <c r="D7177" i="32"/>
  <c r="D7176" i="32"/>
  <c r="D7175" i="32"/>
  <c r="D7174" i="32"/>
  <c r="D7173" i="32"/>
  <c r="D7172" i="32"/>
  <c r="D7171" i="32"/>
  <c r="D7170" i="32"/>
  <c r="D7169" i="32"/>
  <c r="D7168" i="32"/>
  <c r="D7167" i="32"/>
  <c r="D7166" i="32"/>
  <c r="D7165" i="32"/>
  <c r="D7164" i="32"/>
  <c r="D7163" i="32"/>
  <c r="D7162" i="32"/>
  <c r="D7161" i="32"/>
  <c r="D7160" i="32"/>
  <c r="D7159" i="32"/>
  <c r="D7158" i="32"/>
  <c r="D7157" i="32"/>
  <c r="D7156" i="32"/>
  <c r="D7155" i="32"/>
  <c r="D7154" i="32"/>
  <c r="D7153" i="32"/>
  <c r="D7152" i="32"/>
  <c r="D7151" i="32"/>
  <c r="D7150" i="32"/>
  <c r="D7149" i="32"/>
  <c r="D7148" i="32"/>
  <c r="D7147" i="32"/>
  <c r="D7146" i="32"/>
  <c r="D7145" i="32"/>
  <c r="D7144" i="32"/>
  <c r="D7143" i="32"/>
  <c r="D7142" i="32"/>
  <c r="D7141" i="32"/>
  <c r="D7140" i="32"/>
  <c r="D7139" i="32"/>
  <c r="D7138" i="32"/>
  <c r="D7137" i="32"/>
  <c r="D7136" i="32"/>
  <c r="D7135" i="32"/>
  <c r="D7134" i="32"/>
  <c r="D7133" i="32"/>
  <c r="D7132" i="32"/>
  <c r="D7131" i="32"/>
  <c r="D7130" i="32"/>
  <c r="D7129" i="32"/>
  <c r="D7128" i="32"/>
  <c r="D7127" i="32"/>
  <c r="D7126" i="32"/>
  <c r="D7125" i="32"/>
  <c r="D7124" i="32"/>
  <c r="D7123" i="32"/>
  <c r="D7122" i="32"/>
  <c r="D7121" i="32"/>
  <c r="D7120" i="32"/>
  <c r="D7119" i="32"/>
  <c r="D7118" i="32"/>
  <c r="D7117" i="32"/>
  <c r="D7116" i="32"/>
  <c r="D7115" i="32"/>
  <c r="D7114" i="32"/>
  <c r="D7113" i="32"/>
  <c r="D7112" i="32"/>
  <c r="D7111" i="32"/>
  <c r="D7110" i="32"/>
  <c r="D7109" i="32"/>
  <c r="D7108" i="32"/>
  <c r="D7107" i="32"/>
  <c r="D7106" i="32"/>
  <c r="D7105" i="32"/>
  <c r="D7104" i="32"/>
  <c r="D7103" i="32"/>
  <c r="D7102" i="32"/>
  <c r="D7101" i="32"/>
  <c r="D7100" i="32"/>
  <c r="D7099" i="32"/>
  <c r="D7098" i="32"/>
  <c r="D7097" i="32"/>
  <c r="D7096" i="32"/>
  <c r="D7095" i="32"/>
  <c r="D7094" i="32"/>
  <c r="D7093" i="32"/>
  <c r="D7092" i="32"/>
  <c r="D7091" i="32"/>
  <c r="D7090" i="32"/>
  <c r="D7089" i="32"/>
  <c r="D7088" i="32"/>
  <c r="D7087" i="32"/>
  <c r="D7086" i="32"/>
  <c r="D7085" i="32"/>
  <c r="D7084" i="32"/>
  <c r="D7083" i="32"/>
  <c r="D7082" i="32"/>
  <c r="D7081" i="32"/>
  <c r="D7080" i="32"/>
  <c r="D7079" i="32"/>
  <c r="D7078" i="32"/>
  <c r="D7077" i="32"/>
  <c r="D7076" i="32"/>
  <c r="D7075" i="32"/>
  <c r="D7074" i="32"/>
  <c r="D7073" i="32"/>
  <c r="D7072" i="32"/>
  <c r="D7071" i="32"/>
  <c r="D7070" i="32"/>
  <c r="D7069" i="32"/>
  <c r="D7068" i="32"/>
  <c r="D7067" i="32"/>
  <c r="D7066" i="32"/>
  <c r="D7065" i="32"/>
  <c r="D7064" i="32"/>
  <c r="D7063" i="32"/>
  <c r="D7062" i="32"/>
  <c r="D7061" i="32"/>
  <c r="D7060" i="32"/>
  <c r="D7059" i="32"/>
  <c r="D7058" i="32"/>
  <c r="D7057" i="32"/>
  <c r="D7056" i="32"/>
  <c r="D7055" i="32"/>
  <c r="D7054" i="32"/>
  <c r="D7053" i="32"/>
  <c r="D7052" i="32"/>
  <c r="D7051" i="32"/>
  <c r="D7050" i="32"/>
  <c r="D7049" i="32"/>
  <c r="D7048" i="32"/>
  <c r="D7047" i="32"/>
  <c r="D7046" i="32"/>
  <c r="D7045" i="32"/>
  <c r="D7044" i="32"/>
  <c r="D7043" i="32"/>
  <c r="D7042" i="32"/>
  <c r="D7041" i="32"/>
  <c r="D7040" i="32"/>
  <c r="D7039" i="32"/>
  <c r="D7038" i="32"/>
  <c r="D7037" i="32"/>
  <c r="D7036" i="32"/>
  <c r="D7035" i="32"/>
  <c r="D7034" i="32"/>
  <c r="D7033" i="32"/>
  <c r="D7032" i="32"/>
  <c r="D7031" i="32"/>
  <c r="D7030" i="32"/>
  <c r="D7029" i="32"/>
  <c r="D7028" i="32"/>
  <c r="D7027" i="32"/>
  <c r="D7026" i="32"/>
  <c r="D7025" i="32"/>
  <c r="D7024" i="32"/>
  <c r="D7023" i="32"/>
  <c r="D7022" i="32"/>
  <c r="D7021" i="32"/>
  <c r="D7020" i="32"/>
  <c r="D7019" i="32"/>
  <c r="D7018" i="32"/>
  <c r="D7017" i="32"/>
  <c r="D7016" i="32"/>
  <c r="D7015" i="32"/>
  <c r="D7014" i="32"/>
  <c r="D7013" i="32"/>
  <c r="D7012" i="32"/>
  <c r="D7011" i="32"/>
  <c r="D7010" i="32"/>
  <c r="D7009" i="32"/>
  <c r="D7008" i="32"/>
  <c r="D7007" i="32"/>
  <c r="D7006" i="32"/>
  <c r="D7005" i="32"/>
  <c r="D7004" i="32"/>
  <c r="D7003" i="32"/>
  <c r="D7002" i="32"/>
  <c r="D7001" i="32"/>
  <c r="D7000" i="32"/>
  <c r="D6999" i="32"/>
  <c r="D6998" i="32"/>
  <c r="D6997" i="32"/>
  <c r="D6996" i="32"/>
  <c r="D6995" i="32"/>
  <c r="D6994" i="32"/>
  <c r="D6993" i="32"/>
  <c r="D6992" i="32"/>
  <c r="D6991" i="32"/>
  <c r="D6990" i="32"/>
  <c r="D6989" i="32"/>
  <c r="D6988" i="32"/>
  <c r="D6987" i="32"/>
  <c r="D6986" i="32"/>
  <c r="D6985" i="32"/>
  <c r="D6984" i="32"/>
  <c r="D6983" i="32"/>
  <c r="D6982" i="32"/>
  <c r="D6981" i="32"/>
  <c r="D6980" i="32"/>
  <c r="D6979" i="32"/>
  <c r="D6978" i="32"/>
  <c r="D6977" i="32"/>
  <c r="D6976" i="32"/>
  <c r="D6975" i="32"/>
  <c r="D6974" i="32"/>
  <c r="D6973" i="32"/>
  <c r="D6972" i="32"/>
  <c r="D6971" i="32"/>
  <c r="D6970" i="32"/>
  <c r="D6969" i="32"/>
  <c r="D6968" i="32"/>
  <c r="D6967" i="32"/>
  <c r="D6966" i="32"/>
  <c r="D6965" i="32"/>
  <c r="D6964" i="32"/>
  <c r="D6963" i="32"/>
  <c r="D6962" i="32"/>
  <c r="D6961" i="32"/>
  <c r="D6960" i="32"/>
  <c r="D6959" i="32"/>
  <c r="D6958" i="32"/>
  <c r="D6957" i="32"/>
  <c r="D6956" i="32"/>
  <c r="D6955" i="32"/>
  <c r="D6954" i="32"/>
  <c r="D6953" i="32"/>
  <c r="D6952" i="32"/>
  <c r="D6951" i="32"/>
  <c r="D6950" i="32"/>
  <c r="D6949" i="32"/>
  <c r="D6948" i="32"/>
  <c r="D6947" i="32"/>
  <c r="D6946" i="32"/>
  <c r="D6945" i="32"/>
  <c r="D6944" i="32"/>
  <c r="D6943" i="32"/>
  <c r="D6942" i="32"/>
  <c r="D6941" i="32"/>
  <c r="D6940" i="32"/>
  <c r="D6939" i="32"/>
  <c r="D6938" i="32"/>
  <c r="D6937" i="32"/>
  <c r="D6936" i="32"/>
  <c r="D6935" i="32"/>
  <c r="D6934" i="32"/>
  <c r="D6933" i="32"/>
  <c r="D6932" i="32"/>
  <c r="D6931" i="32"/>
  <c r="D6930" i="32"/>
  <c r="D6929" i="32"/>
  <c r="D6928" i="32"/>
  <c r="D6927" i="32"/>
  <c r="D6926" i="32"/>
  <c r="D6925" i="32"/>
  <c r="D6924" i="32"/>
  <c r="D6923" i="32"/>
  <c r="D6922" i="32"/>
  <c r="D6921" i="32"/>
  <c r="D6920" i="32"/>
  <c r="D6919" i="32"/>
  <c r="D6918" i="32"/>
  <c r="D6917" i="32"/>
  <c r="D6916" i="32"/>
  <c r="D6915" i="32"/>
  <c r="D6914" i="32"/>
  <c r="D6913" i="32"/>
  <c r="D6912" i="32"/>
  <c r="D6911" i="32"/>
  <c r="D6910" i="32"/>
  <c r="D6909" i="32"/>
  <c r="D6908" i="32"/>
  <c r="D6907" i="32"/>
  <c r="D6906" i="32"/>
  <c r="D6905" i="32"/>
  <c r="D6904" i="32"/>
  <c r="D6903" i="32"/>
  <c r="D6902" i="32"/>
  <c r="D6901" i="32"/>
  <c r="D6900" i="32"/>
  <c r="D6899" i="32"/>
  <c r="D6898" i="32"/>
  <c r="D6897" i="32"/>
  <c r="D6896" i="32"/>
  <c r="D6895" i="32"/>
  <c r="D6894" i="32"/>
  <c r="D6893" i="32"/>
  <c r="D6892" i="32"/>
  <c r="D6891" i="32"/>
  <c r="D6890" i="32"/>
  <c r="D6889" i="32"/>
  <c r="D6888" i="32"/>
  <c r="D6887" i="32"/>
  <c r="D6886" i="32"/>
  <c r="D6885" i="32"/>
  <c r="D6884" i="32"/>
  <c r="D6883" i="32"/>
  <c r="D6882" i="32"/>
  <c r="D6881" i="32"/>
  <c r="D6880" i="32"/>
  <c r="D6879" i="32"/>
  <c r="D6878" i="32"/>
  <c r="D6877" i="32"/>
  <c r="D6876" i="32"/>
  <c r="D6875" i="32"/>
  <c r="D6874" i="32"/>
  <c r="D6873" i="32"/>
  <c r="D6872" i="32"/>
  <c r="D6871" i="32"/>
  <c r="D6870" i="32"/>
  <c r="D6869" i="32"/>
  <c r="D6868" i="32"/>
  <c r="D6867" i="32"/>
  <c r="D6866" i="32"/>
  <c r="D6865" i="32"/>
  <c r="D6864" i="32"/>
  <c r="D6863" i="32"/>
  <c r="D6862" i="32"/>
  <c r="D6861" i="32"/>
  <c r="D6860" i="32"/>
  <c r="D6859" i="32"/>
  <c r="D6858" i="32"/>
  <c r="D6857" i="32"/>
  <c r="D6856" i="32"/>
  <c r="D6855" i="32"/>
  <c r="D6854" i="32"/>
  <c r="D6853" i="32"/>
  <c r="D6852" i="32"/>
  <c r="D6851" i="32"/>
  <c r="D6850" i="32"/>
  <c r="D6849" i="32"/>
  <c r="D6848" i="32"/>
  <c r="D6847" i="32"/>
  <c r="D6846" i="32"/>
  <c r="D6845" i="32"/>
  <c r="D6844" i="32"/>
  <c r="D6843" i="32"/>
  <c r="D6842" i="32"/>
  <c r="D6841" i="32"/>
  <c r="D6840" i="32"/>
  <c r="D6839" i="32"/>
  <c r="D6838" i="32"/>
  <c r="D6837" i="32"/>
  <c r="D6836" i="32"/>
  <c r="D6835" i="32"/>
  <c r="D6834" i="32"/>
  <c r="D6833" i="32"/>
  <c r="D6832" i="32"/>
  <c r="D6831" i="32"/>
  <c r="D6830" i="32"/>
  <c r="D6829" i="32"/>
  <c r="D6828" i="32"/>
  <c r="D6827" i="32"/>
  <c r="D6826" i="32"/>
  <c r="D6825" i="32"/>
  <c r="D6824" i="32"/>
  <c r="D6823" i="32"/>
  <c r="D6822" i="32"/>
  <c r="D6821" i="32"/>
  <c r="D6820" i="32"/>
  <c r="D6819" i="32"/>
  <c r="D6818" i="32"/>
  <c r="D6817" i="32"/>
  <c r="D6816" i="32"/>
  <c r="D6815" i="32"/>
  <c r="D6814" i="32"/>
  <c r="D6813" i="32"/>
  <c r="D6812" i="32"/>
  <c r="D6811" i="32"/>
  <c r="D6810" i="32"/>
  <c r="D6809" i="32"/>
  <c r="D6808" i="32"/>
  <c r="D6807" i="32"/>
  <c r="D6806" i="32"/>
  <c r="D6805" i="32"/>
  <c r="D6804" i="32"/>
  <c r="D6803" i="32"/>
  <c r="D6802" i="32"/>
  <c r="D6801" i="32"/>
  <c r="D6800" i="32"/>
  <c r="D6799" i="32"/>
  <c r="D6798" i="32"/>
  <c r="D6797" i="32"/>
  <c r="D6796" i="32"/>
  <c r="D6795" i="32"/>
  <c r="D6794" i="32"/>
  <c r="D6793" i="32"/>
  <c r="D6792" i="32"/>
  <c r="D6791" i="32"/>
  <c r="D6790" i="32"/>
  <c r="D6789" i="32"/>
  <c r="D6788" i="32"/>
  <c r="D6787" i="32"/>
  <c r="D6786" i="32"/>
  <c r="D6785" i="32"/>
  <c r="D6784" i="32"/>
  <c r="D6783" i="32"/>
  <c r="D6782" i="32"/>
  <c r="D6781" i="32"/>
  <c r="D6780" i="32"/>
  <c r="D6779" i="32"/>
  <c r="D6778" i="32"/>
  <c r="D6777" i="32"/>
  <c r="D6776" i="32"/>
  <c r="D6775" i="32"/>
  <c r="D6774" i="32"/>
  <c r="D6773" i="32"/>
  <c r="D6772" i="32"/>
  <c r="D6771" i="32"/>
  <c r="D6770" i="32"/>
  <c r="D6769" i="32"/>
  <c r="D6768" i="32"/>
  <c r="D6767" i="32"/>
  <c r="D6766" i="32"/>
  <c r="D6765" i="32"/>
  <c r="D6764" i="32"/>
  <c r="D6763" i="32"/>
  <c r="D6762" i="32"/>
  <c r="D6761" i="32"/>
  <c r="D6760" i="32"/>
  <c r="D6759" i="32"/>
  <c r="D6758" i="32"/>
  <c r="D6757" i="32"/>
  <c r="D6756" i="32"/>
  <c r="D6755" i="32"/>
  <c r="D6754" i="32"/>
  <c r="D6753" i="32"/>
  <c r="D6752" i="32"/>
  <c r="D6751" i="32"/>
  <c r="D6750" i="32"/>
  <c r="D6749" i="32"/>
  <c r="D6748" i="32"/>
  <c r="D6747" i="32"/>
  <c r="D6746" i="32"/>
  <c r="D6745" i="32"/>
  <c r="D6744" i="32"/>
  <c r="D6743" i="32"/>
  <c r="D6742" i="32"/>
  <c r="D6741" i="32"/>
  <c r="D6740" i="32"/>
  <c r="D6739" i="32"/>
  <c r="D6738" i="32"/>
  <c r="D6737" i="32"/>
  <c r="D6736" i="32"/>
  <c r="D6735" i="32"/>
  <c r="D6734" i="32"/>
  <c r="D6733" i="32"/>
  <c r="D6732" i="32"/>
  <c r="D6731" i="32"/>
  <c r="D6730" i="32"/>
  <c r="D6729" i="32"/>
  <c r="D6728" i="32"/>
  <c r="D6727" i="32"/>
  <c r="D6726" i="32"/>
  <c r="D6725" i="32"/>
  <c r="D6724" i="32"/>
  <c r="D6723" i="32"/>
  <c r="D6722" i="32"/>
  <c r="D6721" i="32"/>
  <c r="D6720" i="32"/>
  <c r="D6719" i="32"/>
  <c r="D6718" i="32"/>
  <c r="D6717" i="32"/>
  <c r="D6716" i="32"/>
  <c r="D6715" i="32"/>
  <c r="D6714" i="32"/>
  <c r="D6713" i="32"/>
  <c r="D6712" i="32"/>
  <c r="D6711" i="32"/>
  <c r="D6710" i="32"/>
  <c r="D6709" i="32"/>
  <c r="D6708" i="32"/>
  <c r="D6707" i="32"/>
  <c r="D6706" i="32"/>
  <c r="D6705" i="32"/>
  <c r="D6704" i="32"/>
  <c r="D6703" i="32"/>
  <c r="D6702" i="32"/>
  <c r="D6701" i="32"/>
  <c r="D6700" i="32"/>
  <c r="D6699" i="32"/>
  <c r="D6698" i="32"/>
  <c r="D6697" i="32"/>
  <c r="D6696" i="32"/>
  <c r="D6695" i="32"/>
  <c r="D6694" i="32"/>
  <c r="D6693" i="32"/>
  <c r="D6692" i="32"/>
  <c r="D6691" i="32"/>
  <c r="D6690" i="32"/>
  <c r="D6689" i="32"/>
  <c r="D6688" i="32"/>
  <c r="D6687" i="32"/>
  <c r="D6686" i="32"/>
  <c r="D6685" i="32"/>
  <c r="D6684" i="32"/>
  <c r="D6683" i="32"/>
  <c r="D6682" i="32"/>
  <c r="D6681" i="32"/>
  <c r="D6680" i="32"/>
  <c r="D6679" i="32"/>
  <c r="D6678" i="32"/>
  <c r="D6677" i="32"/>
  <c r="D6676" i="32"/>
  <c r="D6675" i="32"/>
  <c r="D6674" i="32"/>
  <c r="D6673" i="32"/>
  <c r="D6672" i="32"/>
  <c r="D6671" i="32"/>
  <c r="D6670" i="32"/>
  <c r="D6669" i="32"/>
  <c r="D6668" i="32"/>
  <c r="D6667" i="32"/>
  <c r="D6666" i="32"/>
  <c r="D6665" i="32"/>
  <c r="D6664" i="32"/>
  <c r="D6663" i="32"/>
  <c r="D6662" i="32"/>
  <c r="D6661" i="32"/>
  <c r="D6660" i="32"/>
  <c r="D6659" i="32"/>
  <c r="D6658" i="32"/>
  <c r="D6657" i="32"/>
  <c r="D6656" i="32"/>
  <c r="D6655" i="32"/>
  <c r="D6654" i="32"/>
  <c r="D6653" i="32"/>
  <c r="D6652" i="32"/>
  <c r="D6651" i="32"/>
  <c r="D6650" i="32"/>
  <c r="D6649" i="32"/>
  <c r="D6648" i="32"/>
  <c r="D6647" i="32"/>
  <c r="D6646" i="32"/>
  <c r="D6645" i="32"/>
  <c r="D6644" i="32"/>
  <c r="D6643" i="32"/>
  <c r="D6642" i="32"/>
  <c r="D6641" i="32"/>
  <c r="D6640" i="32"/>
  <c r="D6639" i="32"/>
  <c r="D6638" i="32"/>
  <c r="D6637" i="32"/>
  <c r="D6636" i="32"/>
  <c r="D6635" i="32"/>
  <c r="D6634" i="32"/>
  <c r="D6633" i="32"/>
  <c r="D6632" i="32"/>
  <c r="D6631" i="32"/>
  <c r="D6630" i="32"/>
  <c r="D6629" i="32"/>
  <c r="D6628" i="32"/>
  <c r="D6627" i="32"/>
  <c r="D6626" i="32"/>
  <c r="D6625" i="32"/>
  <c r="D6624" i="32"/>
  <c r="D6623" i="32"/>
  <c r="D6622" i="32"/>
  <c r="D6621" i="32"/>
  <c r="D6620" i="32"/>
  <c r="D6619" i="32"/>
  <c r="D6618" i="32"/>
  <c r="D6617" i="32"/>
  <c r="D6616" i="32"/>
  <c r="D6615" i="32"/>
  <c r="D6614" i="32"/>
  <c r="D6613" i="32"/>
  <c r="D6612" i="32"/>
  <c r="D6611" i="32"/>
  <c r="D6610" i="32"/>
  <c r="D6609" i="32"/>
  <c r="D6608" i="32"/>
  <c r="D6607" i="32"/>
  <c r="D6606" i="32"/>
  <c r="D6605" i="32"/>
  <c r="D6604" i="32"/>
  <c r="D6603" i="32"/>
  <c r="D6602" i="32"/>
  <c r="D6601" i="32"/>
  <c r="D6600" i="32"/>
  <c r="D6599" i="32"/>
  <c r="D6598" i="32"/>
  <c r="D6597" i="32"/>
  <c r="D6596" i="32"/>
  <c r="D6595" i="32"/>
  <c r="D6594" i="32"/>
  <c r="D6593" i="32"/>
  <c r="D6592" i="32"/>
  <c r="D6591" i="32"/>
  <c r="D6590" i="32"/>
  <c r="D6589" i="32"/>
  <c r="D6588" i="32"/>
  <c r="D6587" i="32"/>
  <c r="D6586" i="32"/>
  <c r="D6585" i="32"/>
  <c r="D6584" i="32"/>
  <c r="D6583" i="32"/>
  <c r="D6582" i="32"/>
  <c r="D6581" i="32"/>
  <c r="D6580" i="32"/>
  <c r="D6579" i="32"/>
  <c r="D6578" i="32"/>
  <c r="D6577" i="32"/>
  <c r="D6576" i="32"/>
  <c r="D6575" i="32"/>
  <c r="D6574" i="32"/>
  <c r="D6573" i="32"/>
  <c r="D6572" i="32"/>
  <c r="D6571" i="32"/>
  <c r="D6570" i="32"/>
  <c r="D6569" i="32"/>
  <c r="D6568" i="32"/>
  <c r="D6567" i="32"/>
  <c r="D6566" i="32"/>
  <c r="D6565" i="32"/>
  <c r="D6564" i="32"/>
  <c r="D6563" i="32"/>
  <c r="D6562" i="32"/>
  <c r="D6561" i="32"/>
  <c r="D6560" i="32"/>
  <c r="D6559" i="32"/>
  <c r="D6558" i="32"/>
  <c r="D6557" i="32"/>
  <c r="D6556" i="32"/>
  <c r="D6555" i="32"/>
  <c r="D6554" i="32"/>
  <c r="D6553" i="32"/>
  <c r="D6552" i="32"/>
  <c r="D6551" i="32"/>
  <c r="D6550" i="32"/>
  <c r="D6549" i="32"/>
  <c r="D6548" i="32"/>
  <c r="D6547" i="32"/>
  <c r="D6546" i="32"/>
  <c r="D6545" i="32"/>
  <c r="D6544" i="32"/>
  <c r="D6543" i="32"/>
  <c r="D6542" i="32"/>
  <c r="D6541" i="32"/>
  <c r="D6540" i="32"/>
  <c r="D6539" i="32"/>
  <c r="D6538" i="32"/>
  <c r="D6537" i="32"/>
  <c r="D6536" i="32"/>
  <c r="D6535" i="32"/>
  <c r="D6534" i="32"/>
  <c r="D6533" i="32"/>
  <c r="D6532" i="32"/>
  <c r="D6531" i="32"/>
  <c r="D6530" i="32"/>
  <c r="D6529" i="32"/>
  <c r="D6528" i="32"/>
  <c r="D6527" i="32"/>
  <c r="D6526" i="32"/>
  <c r="D6525" i="32"/>
  <c r="D6524" i="32"/>
  <c r="D6523" i="32"/>
  <c r="D6522" i="32"/>
  <c r="D6521" i="32"/>
  <c r="D6520" i="32"/>
  <c r="D6519" i="32"/>
  <c r="D6518" i="32"/>
  <c r="D6517" i="32"/>
  <c r="D6516" i="32"/>
  <c r="D6515" i="32"/>
  <c r="D6514" i="32"/>
  <c r="D6513" i="32"/>
  <c r="D6512" i="32"/>
  <c r="D6511" i="32"/>
  <c r="D6510" i="32"/>
  <c r="D6509" i="32"/>
  <c r="D6508" i="32"/>
  <c r="D6507" i="32"/>
  <c r="D6506" i="32"/>
  <c r="D6505" i="32"/>
  <c r="D6504" i="32"/>
  <c r="D6503" i="32"/>
  <c r="D6502" i="32"/>
  <c r="D6501" i="32"/>
  <c r="D6500" i="32"/>
  <c r="D6499" i="32"/>
  <c r="D6498" i="32"/>
  <c r="D6497" i="32"/>
  <c r="D6496" i="32"/>
  <c r="D6495" i="32"/>
  <c r="D6494" i="32"/>
  <c r="D6493" i="32"/>
  <c r="D6492" i="32"/>
  <c r="D6491" i="32"/>
  <c r="D6490" i="32"/>
  <c r="D6489" i="32"/>
  <c r="D6488" i="32"/>
  <c r="D6487" i="32"/>
  <c r="D6486" i="32"/>
  <c r="D6485" i="32"/>
  <c r="D6484" i="32"/>
  <c r="D6483" i="32"/>
  <c r="D6482" i="32"/>
  <c r="D6481" i="32"/>
  <c r="D6480" i="32"/>
  <c r="D6479" i="32"/>
  <c r="D6478" i="32"/>
  <c r="D6477" i="32"/>
  <c r="D6476" i="32"/>
  <c r="D6475" i="32"/>
  <c r="D6474" i="32"/>
  <c r="D6473" i="32"/>
  <c r="D6472" i="32"/>
  <c r="D6471" i="32"/>
  <c r="D6470" i="32"/>
  <c r="D6469" i="32"/>
  <c r="D6468" i="32"/>
  <c r="D6467" i="32"/>
  <c r="D6466" i="32"/>
  <c r="D6465" i="32"/>
  <c r="D6464" i="32"/>
  <c r="D6463" i="32"/>
  <c r="D6462" i="32"/>
  <c r="D6461" i="32"/>
  <c r="D6460" i="32"/>
  <c r="D6459" i="32"/>
  <c r="D6458" i="32"/>
  <c r="D6457" i="32"/>
  <c r="D6456" i="32"/>
  <c r="D6455" i="32"/>
  <c r="D6454" i="32"/>
  <c r="D6453" i="32"/>
  <c r="D6452" i="32"/>
  <c r="D6451" i="32"/>
  <c r="D6450" i="32"/>
  <c r="D6449" i="32"/>
  <c r="D6448" i="32"/>
  <c r="D6447" i="32"/>
  <c r="D6446" i="32"/>
  <c r="D6445" i="32"/>
  <c r="D6444" i="32"/>
  <c r="D6443" i="32"/>
  <c r="D6442" i="32"/>
  <c r="D6441" i="32"/>
  <c r="D6440" i="32"/>
  <c r="D6439" i="32"/>
  <c r="D6438" i="32"/>
  <c r="D6437" i="32"/>
  <c r="D6436" i="32"/>
  <c r="D6435" i="32"/>
  <c r="D6434" i="32"/>
  <c r="D6433" i="32"/>
  <c r="D6432" i="32"/>
  <c r="D6431" i="32"/>
  <c r="D6430" i="32"/>
  <c r="D6429" i="32"/>
  <c r="D6428" i="32"/>
  <c r="D6427" i="32"/>
  <c r="D6426" i="32"/>
  <c r="D6425" i="32"/>
  <c r="D6424" i="32"/>
  <c r="D6423" i="32"/>
  <c r="D6422" i="32"/>
  <c r="D6421" i="32"/>
  <c r="D6420" i="32"/>
  <c r="D6419" i="32"/>
  <c r="D6418" i="32"/>
  <c r="D6417" i="32"/>
  <c r="D6416" i="32"/>
  <c r="D6415" i="32"/>
  <c r="D6414" i="32"/>
  <c r="D6413" i="32"/>
  <c r="D6412" i="32"/>
  <c r="D6411" i="32"/>
  <c r="D6410" i="32"/>
  <c r="D6409" i="32"/>
  <c r="D6408" i="32"/>
  <c r="D6407" i="32"/>
  <c r="D6406" i="32"/>
  <c r="D6405" i="32"/>
  <c r="D6404" i="32"/>
  <c r="D6403" i="32"/>
  <c r="D6402" i="32"/>
  <c r="D6401" i="32"/>
  <c r="D6400" i="32"/>
  <c r="D6399" i="32"/>
  <c r="D6398" i="32"/>
  <c r="D6397" i="32"/>
  <c r="D6396" i="32"/>
  <c r="D6395" i="32"/>
  <c r="D6394" i="32"/>
  <c r="D6393" i="32"/>
  <c r="D6392" i="32"/>
  <c r="D6391" i="32"/>
  <c r="D6390" i="32"/>
  <c r="D6389" i="32"/>
  <c r="D6388" i="32"/>
  <c r="D6387" i="32"/>
  <c r="D6386" i="32"/>
  <c r="D6385" i="32"/>
  <c r="D6384" i="32"/>
  <c r="D6383" i="32"/>
  <c r="D6382" i="32"/>
  <c r="D6381" i="32"/>
  <c r="D6380" i="32"/>
  <c r="D6379" i="32"/>
  <c r="D6378" i="32"/>
  <c r="D6377" i="32"/>
  <c r="D6376" i="32"/>
  <c r="D6375" i="32"/>
  <c r="D6374" i="32"/>
  <c r="D6373" i="32"/>
  <c r="D6372" i="32"/>
  <c r="D6371" i="32"/>
  <c r="D6370" i="32"/>
  <c r="D6369" i="32"/>
  <c r="D6368" i="32"/>
  <c r="D6367" i="32"/>
  <c r="D6366" i="32"/>
  <c r="D6365" i="32"/>
  <c r="D6364" i="32"/>
  <c r="D6363" i="32"/>
  <c r="D6362" i="32"/>
  <c r="D6361" i="32"/>
  <c r="D6360" i="32"/>
  <c r="D6359" i="32"/>
  <c r="D6358" i="32"/>
  <c r="D6357" i="32"/>
  <c r="D6356" i="32"/>
  <c r="D6355" i="32"/>
  <c r="D6354" i="32"/>
  <c r="D6353" i="32"/>
  <c r="D6352" i="32"/>
  <c r="D6351" i="32"/>
  <c r="D6350" i="32"/>
  <c r="D6349" i="32"/>
  <c r="D6348" i="32"/>
  <c r="D6347" i="32"/>
  <c r="D6346" i="32"/>
  <c r="D6345" i="32"/>
  <c r="D6344" i="32"/>
  <c r="D6343" i="32"/>
  <c r="D6342" i="32"/>
  <c r="D6341" i="32"/>
  <c r="D6340" i="32"/>
  <c r="D6339" i="32"/>
  <c r="D6338" i="32"/>
  <c r="D6337" i="32"/>
  <c r="D6336" i="32"/>
  <c r="D6335" i="32"/>
  <c r="D6334" i="32"/>
  <c r="D6333" i="32"/>
  <c r="D6332" i="32"/>
  <c r="D6331" i="32"/>
  <c r="D6330" i="32"/>
  <c r="D6329" i="32"/>
  <c r="D6328" i="32"/>
  <c r="D6327" i="32"/>
  <c r="D6326" i="32"/>
  <c r="D6325" i="32"/>
  <c r="D6324" i="32"/>
  <c r="D6323" i="32"/>
  <c r="D6322" i="32"/>
  <c r="D6321" i="32"/>
  <c r="D6320" i="32"/>
  <c r="D6319" i="32"/>
  <c r="D6318" i="32"/>
  <c r="D6317" i="32"/>
  <c r="D6316" i="32"/>
  <c r="D6315" i="32"/>
  <c r="D6314" i="32"/>
  <c r="D6313" i="32"/>
  <c r="D6312" i="32"/>
  <c r="D6311" i="32"/>
  <c r="D6310" i="32"/>
  <c r="D6309" i="32"/>
  <c r="D6308" i="32"/>
  <c r="D6307" i="32"/>
  <c r="D6306" i="32"/>
  <c r="D6305" i="32"/>
  <c r="D6304" i="32"/>
  <c r="D6303" i="32"/>
  <c r="D6302" i="32"/>
  <c r="D6301" i="32"/>
  <c r="D6300" i="32"/>
  <c r="D6299" i="32"/>
  <c r="D6298" i="32"/>
  <c r="D6297" i="32"/>
  <c r="D6296" i="32"/>
  <c r="D6295" i="32"/>
  <c r="D6294" i="32"/>
  <c r="D6293" i="32"/>
  <c r="D6292" i="32"/>
  <c r="D6291" i="32"/>
  <c r="D6290" i="32"/>
  <c r="D6289" i="32"/>
  <c r="D6288" i="32"/>
  <c r="D6287" i="32"/>
  <c r="D6286" i="32"/>
  <c r="D6285" i="32"/>
  <c r="D6284" i="32"/>
  <c r="D6283" i="32"/>
  <c r="D6282" i="32"/>
  <c r="D6281" i="32"/>
  <c r="D6280" i="32"/>
  <c r="D6279" i="32"/>
  <c r="D6278" i="32"/>
  <c r="D6277" i="32"/>
  <c r="D6276" i="32"/>
  <c r="D6275" i="32"/>
  <c r="D6274" i="32"/>
  <c r="D6273" i="32"/>
  <c r="D6272" i="32"/>
  <c r="D6271" i="32"/>
  <c r="D6270" i="32"/>
  <c r="D6269" i="32"/>
  <c r="D6268" i="32"/>
  <c r="D6267" i="32"/>
  <c r="D6266" i="32"/>
  <c r="D6265" i="32"/>
  <c r="D6264" i="32"/>
  <c r="D6263" i="32"/>
  <c r="D6262" i="32"/>
  <c r="D6261" i="32"/>
  <c r="D6260" i="32"/>
  <c r="D6259" i="32"/>
  <c r="D6258" i="32"/>
  <c r="D6257" i="32"/>
  <c r="D6256" i="32"/>
  <c r="D6255" i="32"/>
  <c r="D6254" i="32"/>
  <c r="D6253" i="32"/>
  <c r="D6252" i="32"/>
  <c r="D6251" i="32"/>
  <c r="D6250" i="32"/>
  <c r="D6249" i="32"/>
  <c r="D6248" i="32"/>
  <c r="D6247" i="32"/>
  <c r="D6246" i="32"/>
  <c r="D6245" i="32"/>
  <c r="D6244" i="32"/>
  <c r="D6243" i="32"/>
  <c r="D6242" i="32"/>
  <c r="D6241" i="32"/>
  <c r="D6240" i="32"/>
  <c r="D6239" i="32"/>
  <c r="D6238" i="32"/>
  <c r="D6237" i="32"/>
  <c r="D6236" i="32"/>
  <c r="D6235" i="32"/>
  <c r="D6234" i="32"/>
  <c r="D6233" i="32"/>
  <c r="D6232" i="32"/>
  <c r="D6231" i="32"/>
  <c r="D6230" i="32"/>
  <c r="D6229" i="32"/>
  <c r="D6228" i="32"/>
  <c r="D6227" i="32"/>
  <c r="D6226" i="32"/>
  <c r="D6225" i="32"/>
  <c r="D6224" i="32"/>
  <c r="D6223" i="32"/>
  <c r="D6222" i="32"/>
  <c r="D6221" i="32"/>
  <c r="D6220" i="32"/>
  <c r="D6219" i="32"/>
  <c r="D6218" i="32"/>
  <c r="D6217" i="32"/>
  <c r="D6216" i="32"/>
  <c r="D6215" i="32"/>
  <c r="D6214" i="32"/>
  <c r="D6213" i="32"/>
  <c r="D6212" i="32"/>
  <c r="D6211" i="32"/>
  <c r="D6210" i="32"/>
  <c r="D6209" i="32"/>
  <c r="D6208" i="32"/>
  <c r="D6207" i="32"/>
  <c r="D6206" i="32"/>
  <c r="D6205" i="32"/>
  <c r="D6204" i="32"/>
  <c r="D6203" i="32"/>
  <c r="D6202" i="32"/>
  <c r="D6201" i="32"/>
  <c r="D6200" i="32"/>
  <c r="D6199" i="32"/>
  <c r="D6198" i="32"/>
  <c r="D6197" i="32"/>
  <c r="D6196" i="32"/>
  <c r="D6195" i="32"/>
  <c r="D6194" i="32"/>
  <c r="D6193" i="32"/>
  <c r="D6192" i="32"/>
  <c r="D6191" i="32"/>
  <c r="D6190" i="32"/>
  <c r="D6189" i="32"/>
  <c r="D6188" i="32"/>
  <c r="D6187" i="32"/>
  <c r="D6186" i="32"/>
  <c r="D6185" i="32"/>
  <c r="D6184" i="32"/>
  <c r="D6183" i="32"/>
  <c r="D6182" i="32"/>
  <c r="D6181" i="32"/>
  <c r="D6180" i="32"/>
  <c r="D6179" i="32"/>
  <c r="D6178" i="32"/>
  <c r="D6177" i="32"/>
  <c r="D6176" i="32"/>
  <c r="D6175" i="32"/>
  <c r="D6174" i="32"/>
  <c r="D6173" i="32"/>
  <c r="D6172" i="32"/>
  <c r="D6171" i="32"/>
  <c r="D6170" i="32"/>
  <c r="D6169" i="32"/>
  <c r="D6168" i="32"/>
  <c r="D6167" i="32"/>
  <c r="D6166" i="32"/>
  <c r="D6165" i="32"/>
  <c r="D6164" i="32"/>
  <c r="D6163" i="32"/>
  <c r="D6162" i="32"/>
  <c r="D6161" i="32"/>
  <c r="D6160" i="32"/>
  <c r="D6159" i="32"/>
  <c r="D6158" i="32"/>
  <c r="D6157" i="32"/>
  <c r="D6156" i="32"/>
  <c r="D6155" i="32"/>
  <c r="D6154" i="32"/>
  <c r="D6153" i="32"/>
  <c r="D6152" i="32"/>
  <c r="D6151" i="32"/>
  <c r="D6150" i="32"/>
  <c r="D6149" i="32"/>
  <c r="D6148" i="32"/>
  <c r="D6147" i="32"/>
  <c r="D6146" i="32"/>
  <c r="D6145" i="32"/>
  <c r="D6144" i="32"/>
  <c r="D6143" i="32"/>
  <c r="D6142" i="32"/>
  <c r="D6141" i="32"/>
  <c r="D6140" i="32"/>
  <c r="D6139" i="32"/>
  <c r="D6138" i="32"/>
  <c r="D6137" i="32"/>
  <c r="D6136" i="32"/>
  <c r="D6135" i="32"/>
  <c r="D6134" i="32"/>
  <c r="D6133" i="32"/>
  <c r="D6132" i="32"/>
  <c r="D6131" i="32"/>
  <c r="D6130" i="32"/>
  <c r="D6129" i="32"/>
  <c r="D6128" i="32"/>
  <c r="D6127" i="32"/>
  <c r="D6126" i="32"/>
  <c r="D6125" i="32"/>
  <c r="D6124" i="32"/>
  <c r="D6123" i="32"/>
  <c r="D6122" i="32"/>
  <c r="D6121" i="32"/>
  <c r="D6120" i="32"/>
  <c r="D6119" i="32"/>
  <c r="D6118" i="32"/>
  <c r="D6117" i="32"/>
  <c r="D6116" i="32"/>
  <c r="D6115" i="32"/>
  <c r="D6114" i="32"/>
  <c r="D6113" i="32"/>
  <c r="D6112" i="32"/>
  <c r="D6111" i="32"/>
  <c r="D6110" i="32"/>
  <c r="D6109" i="32"/>
  <c r="D6108" i="32"/>
  <c r="D6107" i="32"/>
  <c r="D6106" i="32"/>
  <c r="D6105" i="32"/>
  <c r="D6104" i="32"/>
  <c r="D6103" i="32"/>
  <c r="D6102" i="32"/>
  <c r="D6101" i="32"/>
  <c r="D6100" i="32"/>
  <c r="D6099" i="32"/>
  <c r="D6098" i="32"/>
  <c r="D6097" i="32"/>
  <c r="D6096" i="32"/>
  <c r="D6095" i="32"/>
  <c r="D6094" i="32"/>
  <c r="D6093" i="32"/>
  <c r="D6092" i="32"/>
  <c r="D6091" i="32"/>
  <c r="D6090" i="32"/>
  <c r="D6089" i="32"/>
  <c r="D6088" i="32"/>
  <c r="D6087" i="32"/>
  <c r="D6086" i="32"/>
  <c r="D6085" i="32"/>
  <c r="D6084" i="32"/>
  <c r="D6083" i="32"/>
  <c r="D6082" i="32"/>
  <c r="D6081" i="32"/>
  <c r="D6080" i="32"/>
  <c r="D6079" i="32"/>
  <c r="D6078" i="32"/>
  <c r="D6077" i="32"/>
  <c r="D6076" i="32"/>
  <c r="D6075" i="32"/>
  <c r="D6074" i="32"/>
  <c r="D6073" i="32"/>
  <c r="D6072" i="32"/>
  <c r="D6071" i="32"/>
  <c r="D6070" i="32"/>
  <c r="D6069" i="32"/>
  <c r="D6068" i="32"/>
  <c r="D6067" i="32"/>
  <c r="D6066" i="32"/>
  <c r="D6065" i="32"/>
  <c r="D6064" i="32"/>
  <c r="D6063" i="32"/>
  <c r="D6062" i="32"/>
  <c r="D6061" i="32"/>
  <c r="D6060" i="32"/>
  <c r="D6059" i="32"/>
  <c r="D6058" i="32"/>
  <c r="D6057" i="32"/>
  <c r="D6056" i="32"/>
  <c r="D6055" i="32"/>
  <c r="D6054" i="32"/>
  <c r="D6053" i="32"/>
  <c r="D6052" i="32"/>
  <c r="D6051" i="32"/>
  <c r="D6050" i="32"/>
  <c r="D6049" i="32"/>
  <c r="D6048" i="32"/>
  <c r="D6047" i="32"/>
  <c r="D6046" i="32"/>
  <c r="D6045" i="32"/>
  <c r="D6044" i="32"/>
  <c r="D6043" i="32"/>
  <c r="D6042" i="32"/>
  <c r="D6041" i="32"/>
  <c r="D6040" i="32"/>
  <c r="D6039" i="32"/>
  <c r="D6038" i="32"/>
  <c r="D6037" i="32"/>
  <c r="D6036" i="32"/>
  <c r="D6035" i="32"/>
  <c r="D6034" i="32"/>
  <c r="D6033" i="32"/>
  <c r="D6032" i="32"/>
  <c r="D6031" i="32"/>
  <c r="D6030" i="32"/>
  <c r="D6029" i="32"/>
  <c r="D6028" i="32"/>
  <c r="D6027" i="32"/>
  <c r="D6026" i="32"/>
  <c r="D6025" i="32"/>
  <c r="D6024" i="32"/>
  <c r="D6023" i="32"/>
  <c r="D6022" i="32"/>
  <c r="D6021" i="32"/>
  <c r="D6020" i="32"/>
  <c r="D6019" i="32"/>
  <c r="D6018" i="32"/>
  <c r="D6017" i="32"/>
  <c r="D6016" i="32"/>
  <c r="D6015" i="32"/>
  <c r="D6014" i="32"/>
  <c r="D6013" i="32"/>
  <c r="D6012" i="32"/>
  <c r="D6011" i="32"/>
  <c r="D6010" i="32"/>
  <c r="D6009" i="32"/>
  <c r="D6008" i="32"/>
  <c r="D6007" i="32"/>
  <c r="D6006" i="32"/>
  <c r="D6005" i="32"/>
  <c r="D6004" i="32"/>
  <c r="D6003" i="32"/>
  <c r="D6002" i="32"/>
  <c r="D6001" i="32"/>
  <c r="D6000" i="32"/>
  <c r="D5999" i="32"/>
  <c r="D5998" i="32"/>
  <c r="D5997" i="32"/>
  <c r="D5996" i="32"/>
  <c r="D5995" i="32"/>
  <c r="D5994" i="32"/>
  <c r="D5993" i="32"/>
  <c r="D5992" i="32"/>
  <c r="D5991" i="32"/>
  <c r="D5990" i="32"/>
  <c r="D5989" i="32"/>
  <c r="D5988" i="32"/>
  <c r="D5987" i="32"/>
  <c r="D5986" i="32"/>
  <c r="D5985" i="32"/>
  <c r="D5984" i="32"/>
  <c r="D5983" i="32"/>
  <c r="D5982" i="32"/>
  <c r="D5981" i="32"/>
  <c r="D5980" i="32"/>
  <c r="D5979" i="32"/>
  <c r="D5978" i="32"/>
  <c r="D5977" i="32"/>
  <c r="D5976" i="32"/>
  <c r="D5975" i="32"/>
  <c r="D5974" i="32"/>
  <c r="D5973" i="32"/>
  <c r="D5972" i="32"/>
  <c r="D5971" i="32"/>
  <c r="D5970" i="32"/>
  <c r="D5969" i="32"/>
  <c r="D5968" i="32"/>
  <c r="D5967" i="32"/>
  <c r="D5966" i="32"/>
  <c r="D5965" i="32"/>
  <c r="D5964" i="32"/>
  <c r="D5963" i="32"/>
  <c r="D5962" i="32"/>
  <c r="D5961" i="32"/>
  <c r="D5960" i="32"/>
  <c r="D5959" i="32"/>
  <c r="D5958" i="32"/>
  <c r="D5957" i="32"/>
  <c r="D5956" i="32"/>
  <c r="D5955" i="32"/>
  <c r="D5954" i="32"/>
  <c r="D5953" i="32"/>
  <c r="D5952" i="32"/>
  <c r="D5951" i="32"/>
  <c r="D5950" i="32"/>
  <c r="D5949" i="32"/>
  <c r="D5948" i="32"/>
  <c r="D5947" i="32"/>
  <c r="D5946" i="32"/>
  <c r="D5945" i="32"/>
  <c r="D5944" i="32"/>
  <c r="D5943" i="32"/>
  <c r="D5942" i="32"/>
  <c r="D5941" i="32"/>
  <c r="D5940" i="32"/>
  <c r="D5939" i="32"/>
  <c r="D5938" i="32"/>
  <c r="D5937" i="32"/>
  <c r="D5936" i="32"/>
  <c r="D5935" i="32"/>
  <c r="D5934" i="32"/>
  <c r="D5933" i="32"/>
  <c r="D5932" i="32"/>
  <c r="D5931" i="32"/>
  <c r="D5930" i="32"/>
  <c r="D5929" i="32"/>
  <c r="D5928" i="32"/>
  <c r="D5927" i="32"/>
  <c r="D5926" i="32"/>
  <c r="D5925" i="32"/>
  <c r="D5924" i="32"/>
  <c r="D5923" i="32"/>
  <c r="D5922" i="32"/>
  <c r="D5921" i="32"/>
  <c r="D5920" i="32"/>
  <c r="D5919" i="32"/>
  <c r="D5918" i="32"/>
  <c r="D5917" i="32"/>
  <c r="D5916" i="32"/>
  <c r="D5915" i="32"/>
  <c r="D5914" i="32"/>
  <c r="D5913" i="32"/>
  <c r="D5912" i="32"/>
  <c r="D5911" i="32"/>
  <c r="D5910" i="32"/>
  <c r="D5909" i="32"/>
  <c r="D5908" i="32"/>
  <c r="D5907" i="32"/>
  <c r="D5906" i="32"/>
  <c r="D5905" i="32"/>
  <c r="D5904" i="32"/>
  <c r="D5903" i="32"/>
  <c r="D5902" i="32"/>
  <c r="D5901" i="32"/>
  <c r="D5900" i="32"/>
  <c r="D5899" i="32"/>
  <c r="D5898" i="32"/>
  <c r="D5897" i="32"/>
  <c r="D5896" i="32"/>
  <c r="D5895" i="32"/>
  <c r="D5894" i="32"/>
  <c r="D5893" i="32"/>
  <c r="D5892" i="32"/>
  <c r="D5891" i="32"/>
  <c r="D5890" i="32"/>
  <c r="D5889" i="32"/>
  <c r="D5888" i="32"/>
  <c r="D5887" i="32"/>
  <c r="D5886" i="32"/>
  <c r="D5885" i="32"/>
  <c r="D5884" i="32"/>
  <c r="D5883" i="32"/>
  <c r="D5882" i="32"/>
  <c r="D5881" i="32"/>
  <c r="D5880" i="32"/>
  <c r="D5879" i="32"/>
  <c r="D5878" i="32"/>
  <c r="D5877" i="32"/>
  <c r="D5876" i="32"/>
  <c r="D5875" i="32"/>
  <c r="D5874" i="32"/>
  <c r="D5873" i="32"/>
  <c r="D5872" i="32"/>
  <c r="D5871" i="32"/>
  <c r="D5870" i="32"/>
  <c r="D5869" i="32"/>
  <c r="D5868" i="32"/>
  <c r="D5867" i="32"/>
  <c r="D5866" i="32"/>
  <c r="D5865" i="32"/>
  <c r="D5864" i="32"/>
  <c r="D5863" i="32"/>
  <c r="D5862" i="32"/>
  <c r="D5861" i="32"/>
  <c r="D5860" i="32"/>
  <c r="D5859" i="32"/>
  <c r="D5858" i="32"/>
  <c r="D5857" i="32"/>
  <c r="D5856" i="32"/>
  <c r="D5855" i="32"/>
  <c r="D5854" i="32"/>
  <c r="D5853" i="32"/>
  <c r="D5852" i="32"/>
  <c r="D5851" i="32"/>
  <c r="D5850" i="32"/>
  <c r="D5849" i="32"/>
  <c r="D5848" i="32"/>
  <c r="D5847" i="32"/>
  <c r="D5846" i="32"/>
  <c r="D5845" i="32"/>
  <c r="D5844" i="32"/>
  <c r="D5843" i="32"/>
  <c r="D5842" i="32"/>
  <c r="D5841" i="32"/>
  <c r="D5840" i="32"/>
  <c r="D5839" i="32"/>
  <c r="D5838" i="32"/>
  <c r="D5837" i="32"/>
  <c r="D5836" i="32"/>
  <c r="D5835" i="32"/>
  <c r="D5834" i="32"/>
  <c r="D5833" i="32"/>
  <c r="D5832" i="32"/>
  <c r="D5831" i="32"/>
  <c r="D5830" i="32"/>
  <c r="D5829" i="32"/>
  <c r="D5828" i="32"/>
  <c r="D5827" i="32"/>
  <c r="D5826" i="32"/>
  <c r="D5825" i="32"/>
  <c r="D5824" i="32"/>
  <c r="D5823" i="32"/>
  <c r="D5822" i="32"/>
  <c r="D5821" i="32"/>
  <c r="D5820" i="32"/>
  <c r="D5819" i="32"/>
  <c r="D5818" i="32"/>
  <c r="D5817" i="32"/>
  <c r="D5816" i="32"/>
  <c r="D5815" i="32"/>
  <c r="D5814" i="32"/>
  <c r="D5813" i="32"/>
  <c r="D5812" i="32"/>
  <c r="D5811" i="32"/>
  <c r="D5810" i="32"/>
  <c r="D5809" i="32"/>
  <c r="D5808" i="32"/>
  <c r="D5807" i="32"/>
  <c r="D5806" i="32"/>
  <c r="D5805" i="32"/>
  <c r="D5804" i="32"/>
  <c r="D5803" i="32"/>
  <c r="D5802" i="32"/>
  <c r="D5801" i="32"/>
  <c r="D5800" i="32"/>
  <c r="D5799" i="32"/>
  <c r="D5798" i="32"/>
  <c r="D5797" i="32"/>
  <c r="D5796" i="32"/>
  <c r="D5795" i="32"/>
  <c r="D5794" i="32"/>
  <c r="D5793" i="32"/>
  <c r="D5792" i="32"/>
  <c r="D5791" i="32"/>
  <c r="D5790" i="32"/>
  <c r="D5789" i="32"/>
  <c r="D5788" i="32"/>
  <c r="D5787" i="32"/>
  <c r="D5786" i="32"/>
  <c r="D5785" i="32"/>
  <c r="D5784" i="32"/>
  <c r="D5783" i="32"/>
  <c r="D5782" i="32"/>
  <c r="D5781" i="32"/>
  <c r="D5780" i="32"/>
  <c r="D5779" i="32"/>
  <c r="D5778" i="32"/>
  <c r="D5777" i="32"/>
  <c r="D5776" i="32"/>
  <c r="D5775" i="32"/>
  <c r="D5774" i="32"/>
  <c r="D5773" i="32"/>
  <c r="D5772" i="32"/>
  <c r="D5771" i="32"/>
  <c r="D5770" i="32"/>
  <c r="D5769" i="32"/>
  <c r="D5768" i="32"/>
  <c r="D5767" i="32"/>
  <c r="D5766" i="32"/>
  <c r="D5765" i="32"/>
  <c r="D5764" i="32"/>
  <c r="D5763" i="32"/>
  <c r="D5762" i="32"/>
  <c r="D5761" i="32"/>
  <c r="D5760" i="32"/>
  <c r="D5759" i="32"/>
  <c r="D5758" i="32"/>
  <c r="D5757" i="32"/>
  <c r="D5756" i="32"/>
  <c r="D5755" i="32"/>
  <c r="D5754" i="32"/>
  <c r="D5753" i="32"/>
  <c r="D5752" i="32"/>
  <c r="D5751" i="32"/>
  <c r="D5750" i="32"/>
  <c r="D5749" i="32"/>
  <c r="D5748" i="32"/>
  <c r="D5747" i="32"/>
  <c r="D5746" i="32"/>
  <c r="D5745" i="32"/>
  <c r="D5744" i="32"/>
  <c r="D5743" i="32"/>
  <c r="D5742" i="32"/>
  <c r="D5741" i="32"/>
  <c r="D5740" i="32"/>
  <c r="D5739" i="32"/>
  <c r="D5738" i="32"/>
  <c r="D5737" i="32"/>
  <c r="D5736" i="32"/>
  <c r="D5735" i="32"/>
  <c r="D5734" i="32"/>
  <c r="D5733" i="32"/>
  <c r="D5732" i="32"/>
  <c r="D5731" i="32"/>
  <c r="D5730" i="32"/>
  <c r="D5729" i="32"/>
  <c r="D5728" i="32"/>
  <c r="D5727" i="32"/>
  <c r="D5726" i="32"/>
  <c r="D5725" i="32"/>
  <c r="D5724" i="32"/>
  <c r="D5723" i="32"/>
  <c r="D5722" i="32"/>
  <c r="D5721" i="32"/>
  <c r="D5720" i="32"/>
  <c r="D5719" i="32"/>
  <c r="D5718" i="32"/>
  <c r="D5717" i="32"/>
  <c r="D5716" i="32"/>
  <c r="D5715" i="32"/>
  <c r="D5714" i="32"/>
  <c r="D5713" i="32"/>
  <c r="D5712" i="32"/>
  <c r="D5711" i="32"/>
  <c r="D5710" i="32"/>
  <c r="D5709" i="32"/>
  <c r="D5708" i="32"/>
  <c r="D5707" i="32"/>
  <c r="D5706" i="32"/>
  <c r="D5705" i="32"/>
  <c r="D5704" i="32"/>
  <c r="D5703" i="32"/>
  <c r="D5702" i="32"/>
  <c r="D5701" i="32"/>
  <c r="D5700" i="32"/>
  <c r="D5699" i="32"/>
  <c r="D5698" i="32"/>
  <c r="D5697" i="32"/>
  <c r="D5696" i="32"/>
  <c r="D5695" i="32"/>
  <c r="D5694" i="32"/>
  <c r="D5693" i="32"/>
  <c r="D5692" i="32"/>
  <c r="D5691" i="32"/>
  <c r="D5690" i="32"/>
  <c r="D5689" i="32"/>
  <c r="D5688" i="32"/>
  <c r="D5687" i="32"/>
  <c r="D5686" i="32"/>
  <c r="D5685" i="32"/>
  <c r="D5684" i="32"/>
  <c r="D5683" i="32"/>
  <c r="D5682" i="32"/>
  <c r="D5681" i="32"/>
  <c r="D5680" i="32"/>
  <c r="D5679" i="32"/>
  <c r="D5678" i="32"/>
  <c r="D5677" i="32"/>
  <c r="D5676" i="32"/>
  <c r="D5675" i="32"/>
  <c r="D5674" i="32"/>
  <c r="D5673" i="32"/>
  <c r="D5672" i="32"/>
  <c r="D5671" i="32"/>
  <c r="D5670" i="32"/>
  <c r="D5669" i="32"/>
  <c r="D5668" i="32"/>
  <c r="D5667" i="32"/>
  <c r="D5666" i="32"/>
  <c r="D5665" i="32"/>
  <c r="D5664" i="32"/>
  <c r="D5663" i="32"/>
  <c r="D5662" i="32"/>
  <c r="D5661" i="32"/>
  <c r="D5660" i="32"/>
  <c r="D5659" i="32"/>
  <c r="D5658" i="32"/>
  <c r="D5657" i="32"/>
  <c r="D5656" i="32"/>
  <c r="D5655" i="32"/>
  <c r="D5654" i="32"/>
  <c r="D5653" i="32"/>
  <c r="D5652" i="32"/>
  <c r="D5651" i="32"/>
  <c r="D5650" i="32"/>
  <c r="D5649" i="32"/>
  <c r="D5648" i="32"/>
  <c r="D5647" i="32"/>
  <c r="D5646" i="32"/>
  <c r="D5645" i="32"/>
  <c r="D5644" i="32"/>
  <c r="D5643" i="32"/>
  <c r="D5642" i="32"/>
  <c r="D5641" i="32"/>
  <c r="D5640" i="32"/>
  <c r="D5639" i="32"/>
  <c r="D5638" i="32"/>
  <c r="D5637" i="32"/>
  <c r="D5636" i="32"/>
  <c r="D5635" i="32"/>
  <c r="D5634" i="32"/>
  <c r="D5633" i="32"/>
  <c r="D5632" i="32"/>
  <c r="D5631" i="32"/>
  <c r="D5630" i="32"/>
  <c r="D5629" i="32"/>
  <c r="D5628" i="32"/>
  <c r="D5627" i="32"/>
  <c r="D5626" i="32"/>
  <c r="D5625" i="32"/>
  <c r="D5624" i="32"/>
  <c r="D5623" i="32"/>
  <c r="D5622" i="32"/>
  <c r="D5621" i="32"/>
  <c r="D5620" i="32"/>
  <c r="D5619" i="32"/>
  <c r="D5618" i="32"/>
  <c r="D5617" i="32"/>
  <c r="D5616" i="32"/>
  <c r="D5615" i="32"/>
  <c r="D5614" i="32"/>
  <c r="D5613" i="32"/>
  <c r="D5612" i="32"/>
  <c r="D5611" i="32"/>
  <c r="D5610" i="32"/>
  <c r="D5609" i="32"/>
  <c r="D5608" i="32"/>
  <c r="D5607" i="32"/>
  <c r="D5606" i="32"/>
  <c r="D5605" i="32"/>
  <c r="D5604" i="32"/>
  <c r="D5603" i="32"/>
  <c r="D5602" i="32"/>
  <c r="D5601" i="32"/>
  <c r="D5600" i="32"/>
  <c r="D5599" i="32"/>
  <c r="D5598" i="32"/>
  <c r="D5597" i="32"/>
  <c r="D5596" i="32"/>
  <c r="D5595" i="32"/>
  <c r="D5594" i="32"/>
  <c r="D5593" i="32"/>
  <c r="D5592" i="32"/>
  <c r="D5591" i="32"/>
  <c r="D5590" i="32"/>
  <c r="D5589" i="32"/>
  <c r="D5588" i="32"/>
  <c r="D5587" i="32"/>
  <c r="D5586" i="32"/>
  <c r="D5585" i="32"/>
  <c r="D5584" i="32"/>
  <c r="D5583" i="32"/>
  <c r="D5582" i="32"/>
  <c r="D5581" i="32"/>
  <c r="D5580" i="32"/>
  <c r="D5579" i="32"/>
  <c r="D5578" i="32"/>
  <c r="D5577" i="32"/>
  <c r="D5576" i="32"/>
  <c r="D5575" i="32"/>
  <c r="D5574" i="32"/>
  <c r="D5573" i="32"/>
  <c r="D5572" i="32"/>
  <c r="D5571" i="32"/>
  <c r="D5570" i="32"/>
  <c r="D5569" i="32"/>
  <c r="D5568" i="32"/>
  <c r="D5567" i="32"/>
  <c r="D5566" i="32"/>
  <c r="D5565" i="32"/>
  <c r="D5564" i="32"/>
  <c r="D5563" i="32"/>
  <c r="D5562" i="32"/>
  <c r="D5561" i="32"/>
  <c r="D5560" i="32"/>
  <c r="D5559" i="32"/>
  <c r="D5558" i="32"/>
  <c r="D5557" i="32"/>
  <c r="D5556" i="32"/>
  <c r="D5555" i="32"/>
  <c r="D5554" i="32"/>
  <c r="D5553" i="32"/>
  <c r="D5552" i="32"/>
  <c r="D5551" i="32"/>
  <c r="D5550" i="32"/>
  <c r="D5549" i="32"/>
  <c r="D5548" i="32"/>
  <c r="D5547" i="32"/>
  <c r="D5546" i="32"/>
  <c r="D5545" i="32"/>
  <c r="D5544" i="32"/>
  <c r="D5543" i="32"/>
  <c r="D5542" i="32"/>
  <c r="D5541" i="32"/>
  <c r="D5540" i="32"/>
  <c r="D5539" i="32"/>
  <c r="D5538" i="32"/>
  <c r="D5537" i="32"/>
  <c r="D5536" i="32"/>
  <c r="D5535" i="32"/>
  <c r="D5534" i="32"/>
  <c r="D5533" i="32"/>
  <c r="D5532" i="32"/>
  <c r="D5531" i="32"/>
  <c r="D5530" i="32"/>
  <c r="D5529" i="32"/>
  <c r="D5528" i="32"/>
  <c r="D5527" i="32"/>
  <c r="D5526" i="32"/>
  <c r="D5525" i="32"/>
  <c r="D5524" i="32"/>
  <c r="D5523" i="32"/>
  <c r="D5522" i="32"/>
  <c r="D5521" i="32"/>
  <c r="D5520" i="32"/>
  <c r="D5519" i="32"/>
  <c r="D5518" i="32"/>
  <c r="D5517" i="32"/>
  <c r="D5516" i="32"/>
  <c r="D5515" i="32"/>
  <c r="D5514" i="32"/>
  <c r="D5513" i="32"/>
  <c r="D5512" i="32"/>
  <c r="D5511" i="32"/>
  <c r="D5510" i="32"/>
  <c r="D5509" i="32"/>
  <c r="D5508" i="32"/>
  <c r="D5507" i="32"/>
  <c r="D5506" i="32"/>
  <c r="D5505" i="32"/>
  <c r="D5504" i="32"/>
  <c r="D5503" i="32"/>
  <c r="D5502" i="32"/>
  <c r="D5501" i="32"/>
  <c r="D5500" i="32"/>
  <c r="D5499" i="32"/>
  <c r="D5498" i="32"/>
  <c r="D5497" i="32"/>
  <c r="D5496" i="32"/>
  <c r="D5495" i="32"/>
  <c r="D5494" i="32"/>
  <c r="D5493" i="32"/>
  <c r="D5492" i="32"/>
  <c r="D5491" i="32"/>
  <c r="D5490" i="32"/>
  <c r="D5489" i="32"/>
  <c r="D5488" i="32"/>
  <c r="D5487" i="32"/>
  <c r="D5486" i="32"/>
  <c r="D5485" i="32"/>
  <c r="D5484" i="32"/>
  <c r="D5483" i="32"/>
  <c r="D5482" i="32"/>
  <c r="D5481" i="32"/>
  <c r="D5480" i="32"/>
  <c r="D5479" i="32"/>
  <c r="D5478" i="32"/>
  <c r="D5477" i="32"/>
  <c r="D5476" i="32"/>
  <c r="D5475" i="32"/>
  <c r="D5474" i="32"/>
  <c r="D5473" i="32"/>
  <c r="D5472" i="32"/>
  <c r="D5471" i="32"/>
  <c r="D5470" i="32"/>
  <c r="D5469" i="32"/>
  <c r="D5468" i="32"/>
  <c r="D5467" i="32"/>
  <c r="D5466" i="32"/>
  <c r="D5465" i="32"/>
  <c r="D5464" i="32"/>
  <c r="D5463" i="32"/>
  <c r="D5462" i="32"/>
  <c r="D5461" i="32"/>
  <c r="D5460" i="32"/>
  <c r="D5459" i="32"/>
  <c r="D5458" i="32"/>
  <c r="D5457" i="32"/>
  <c r="D5456" i="32"/>
  <c r="D5455" i="32"/>
  <c r="D5454" i="32"/>
  <c r="D5453" i="32"/>
  <c r="D5452" i="32"/>
  <c r="D5451" i="32"/>
  <c r="D5450" i="32"/>
  <c r="D5449" i="32"/>
  <c r="D5448" i="32"/>
  <c r="D5447" i="32"/>
  <c r="D5446" i="32"/>
  <c r="D5445" i="32"/>
  <c r="D5444" i="32"/>
  <c r="D5443" i="32"/>
  <c r="D5442" i="32"/>
  <c r="D5441" i="32"/>
  <c r="D5440" i="32"/>
  <c r="D5439" i="32"/>
  <c r="D5438" i="32"/>
  <c r="D5437" i="32"/>
  <c r="D5436" i="32"/>
  <c r="D5435" i="32"/>
  <c r="D5434" i="32"/>
  <c r="D5433" i="32"/>
  <c r="D5432" i="32"/>
  <c r="D5431" i="32"/>
  <c r="D5430" i="32"/>
  <c r="D5429" i="32"/>
  <c r="D5428" i="32"/>
  <c r="D5427" i="32"/>
  <c r="D5426" i="32"/>
  <c r="D5425" i="32"/>
  <c r="D5424" i="32"/>
  <c r="D5423" i="32"/>
  <c r="D5422" i="32"/>
  <c r="D5421" i="32"/>
  <c r="D5420" i="32"/>
  <c r="D5419" i="32"/>
  <c r="D5418" i="32"/>
  <c r="D5417" i="32"/>
  <c r="D5416" i="32"/>
  <c r="D5415" i="32"/>
  <c r="D5414" i="32"/>
  <c r="D5413" i="32"/>
  <c r="D5412" i="32"/>
  <c r="D5411" i="32"/>
  <c r="D5410" i="32"/>
  <c r="D5409" i="32"/>
  <c r="D5408" i="32"/>
  <c r="D5407" i="32"/>
  <c r="D5406" i="32"/>
  <c r="D5405" i="32"/>
  <c r="D5404" i="32"/>
  <c r="D5403" i="32"/>
  <c r="D5402" i="32"/>
  <c r="D5401" i="32"/>
  <c r="D5400" i="32"/>
  <c r="D5399" i="32"/>
  <c r="D5398" i="32"/>
  <c r="D5397" i="32"/>
  <c r="D5396" i="32"/>
  <c r="D5395" i="32"/>
  <c r="D5394" i="32"/>
  <c r="D5393" i="32"/>
  <c r="D5392" i="32"/>
  <c r="D5391" i="32"/>
  <c r="D5390" i="32"/>
  <c r="D5389" i="32"/>
  <c r="D5388" i="32"/>
  <c r="D5387" i="32"/>
  <c r="D5386" i="32"/>
  <c r="D5385" i="32"/>
  <c r="D5384" i="32"/>
  <c r="D5383" i="32"/>
  <c r="D5382" i="32"/>
  <c r="D5381" i="32"/>
  <c r="D5380" i="32"/>
  <c r="D5379" i="32"/>
  <c r="D5378" i="32"/>
  <c r="D5377" i="32"/>
  <c r="D5376" i="32"/>
  <c r="D5375" i="32"/>
  <c r="D5374" i="32"/>
  <c r="D5373" i="32"/>
  <c r="D5372" i="32"/>
  <c r="D5371" i="32"/>
  <c r="D5370" i="32"/>
  <c r="D5369" i="32"/>
  <c r="D5368" i="32"/>
  <c r="D5367" i="32"/>
  <c r="D5366" i="32"/>
  <c r="D5365" i="32"/>
  <c r="D5364" i="32"/>
  <c r="D5363" i="32"/>
  <c r="D5362" i="32"/>
  <c r="D5361" i="32"/>
  <c r="D5360" i="32"/>
  <c r="D5359" i="32"/>
  <c r="D5358" i="32"/>
  <c r="D5357" i="32"/>
  <c r="D5356" i="32"/>
  <c r="D5355" i="32"/>
  <c r="D5354" i="32"/>
  <c r="D5353" i="32"/>
  <c r="D5352" i="32"/>
  <c r="D5351" i="32"/>
  <c r="D5350" i="32"/>
  <c r="D5349" i="32"/>
  <c r="D5348" i="32"/>
  <c r="D5347" i="32"/>
  <c r="D5346" i="32"/>
  <c r="D5345" i="32"/>
  <c r="D5344" i="32"/>
  <c r="D5343" i="32"/>
  <c r="D5342" i="32"/>
  <c r="D5341" i="32"/>
  <c r="D5340" i="32"/>
  <c r="D5339" i="32"/>
  <c r="D5338" i="32"/>
  <c r="D5337" i="32"/>
  <c r="D5336" i="32"/>
  <c r="D5335" i="32"/>
  <c r="D5334" i="32"/>
  <c r="D5333" i="32"/>
  <c r="D5332" i="32"/>
  <c r="D5331" i="32"/>
  <c r="D5330" i="32"/>
  <c r="D5329" i="32"/>
  <c r="D5328" i="32"/>
  <c r="D5327" i="32"/>
  <c r="D5326" i="32"/>
  <c r="D5325" i="32"/>
  <c r="D5324" i="32"/>
  <c r="D5323" i="32"/>
  <c r="D5322" i="32"/>
  <c r="D5321" i="32"/>
  <c r="D5320" i="32"/>
  <c r="D5319" i="32"/>
  <c r="D5318" i="32"/>
  <c r="D5317" i="32"/>
  <c r="D5316" i="32"/>
  <c r="D5315" i="32"/>
  <c r="D5314" i="32"/>
  <c r="D5313" i="32"/>
  <c r="D5312" i="32"/>
  <c r="D5311" i="32"/>
  <c r="D5310" i="32"/>
  <c r="D5309" i="32"/>
  <c r="D5308" i="32"/>
  <c r="D5307" i="32"/>
  <c r="D5306" i="32"/>
  <c r="D5305" i="32"/>
  <c r="D5304" i="32"/>
  <c r="D5303" i="32"/>
  <c r="D5302" i="32"/>
  <c r="D5301" i="32"/>
  <c r="D5300" i="32"/>
  <c r="D5299" i="32"/>
  <c r="D5298" i="32"/>
  <c r="D5297" i="32"/>
  <c r="D5296" i="32"/>
  <c r="D5295" i="32"/>
  <c r="D5294" i="32"/>
  <c r="D5293" i="32"/>
  <c r="D5292" i="32"/>
  <c r="D5291" i="32"/>
  <c r="D5290" i="32"/>
  <c r="D5289" i="32"/>
  <c r="D5288" i="32"/>
  <c r="D5287" i="32"/>
  <c r="D5286" i="32"/>
  <c r="D5285" i="32"/>
  <c r="D5284" i="32"/>
  <c r="D5283" i="32"/>
  <c r="D5282" i="32"/>
  <c r="D5281" i="32"/>
  <c r="D5280" i="32"/>
  <c r="D5279" i="32"/>
  <c r="D5278" i="32"/>
  <c r="D5277" i="32"/>
  <c r="D5276" i="32"/>
  <c r="D5275" i="32"/>
  <c r="D5274" i="32"/>
  <c r="D5273" i="32"/>
  <c r="D5272" i="32"/>
  <c r="D5271" i="32"/>
  <c r="D5270" i="32"/>
  <c r="D5269" i="32"/>
  <c r="D5268" i="32"/>
  <c r="D5267" i="32"/>
  <c r="D5266" i="32"/>
  <c r="D5265" i="32"/>
  <c r="D5264" i="32"/>
  <c r="D5263" i="32"/>
  <c r="D5262" i="32"/>
  <c r="D5261" i="32"/>
  <c r="D5260" i="32"/>
  <c r="D5259" i="32"/>
  <c r="D5258" i="32"/>
  <c r="D5257" i="32"/>
  <c r="D5256" i="32"/>
  <c r="D5255" i="32"/>
  <c r="D5254" i="32"/>
  <c r="D5253" i="32"/>
  <c r="D5252" i="32"/>
  <c r="D5251" i="32"/>
  <c r="D5250" i="32"/>
  <c r="D5249" i="32"/>
  <c r="D5248" i="32"/>
  <c r="D5247" i="32"/>
  <c r="D5246" i="32"/>
  <c r="D5245" i="32"/>
  <c r="D5244" i="32"/>
  <c r="D5243" i="32"/>
  <c r="D5242" i="32"/>
  <c r="D5241" i="32"/>
  <c r="D5240" i="32"/>
  <c r="D5239" i="32"/>
  <c r="D5238" i="32"/>
  <c r="D5237" i="32"/>
  <c r="D5236" i="32"/>
  <c r="D5235" i="32"/>
  <c r="D5234" i="32"/>
  <c r="D5233" i="32"/>
  <c r="D5232" i="32"/>
  <c r="D5231" i="32"/>
  <c r="D5230" i="32"/>
  <c r="D5229" i="32"/>
  <c r="D5228" i="32"/>
  <c r="D5227" i="32"/>
  <c r="D5226" i="32"/>
  <c r="D5225" i="32"/>
  <c r="D5224" i="32"/>
  <c r="D5223" i="32"/>
  <c r="D5222" i="32"/>
  <c r="D5221" i="32"/>
  <c r="D5220" i="32"/>
  <c r="D5219" i="32"/>
  <c r="D5218" i="32"/>
  <c r="D5217" i="32"/>
  <c r="D5216" i="32"/>
  <c r="D5215" i="32"/>
  <c r="D5214" i="32"/>
  <c r="D5213" i="32"/>
  <c r="D5212" i="32"/>
  <c r="D5211" i="32"/>
  <c r="D5210" i="32"/>
  <c r="D5209" i="32"/>
  <c r="D5208" i="32"/>
  <c r="D5207" i="32"/>
  <c r="D5206" i="32"/>
  <c r="D5205" i="32"/>
  <c r="D5204" i="32"/>
  <c r="D5203" i="32"/>
  <c r="D5202" i="32"/>
  <c r="D5201" i="32"/>
  <c r="D5200" i="32"/>
  <c r="D5199" i="32"/>
  <c r="D5198" i="32"/>
  <c r="D5197" i="32"/>
  <c r="D5196" i="32"/>
  <c r="D5195" i="32"/>
  <c r="D5194" i="32"/>
  <c r="D5193" i="32"/>
  <c r="D5192" i="32"/>
  <c r="D5191" i="32"/>
  <c r="D5190" i="32"/>
  <c r="D5189" i="32"/>
  <c r="D5188" i="32"/>
  <c r="D5187" i="32"/>
  <c r="D5186" i="32"/>
  <c r="D5185" i="32"/>
  <c r="D5184" i="32"/>
  <c r="D5183" i="32"/>
  <c r="D5182" i="32"/>
  <c r="D5181" i="32"/>
  <c r="D5180" i="32"/>
  <c r="D5179" i="32"/>
  <c r="D5178" i="32"/>
  <c r="D5177" i="32"/>
  <c r="D5176" i="32"/>
  <c r="D5175" i="32"/>
  <c r="D5174" i="32"/>
  <c r="D5173" i="32"/>
  <c r="D5172" i="32"/>
  <c r="D5171" i="32"/>
  <c r="D5170" i="32"/>
  <c r="D5169" i="32"/>
  <c r="D5168" i="32"/>
  <c r="D5167" i="32"/>
  <c r="D5166" i="32"/>
  <c r="D5165" i="32"/>
  <c r="D5164" i="32"/>
  <c r="D5163" i="32"/>
  <c r="D5162" i="32"/>
  <c r="D5161" i="32"/>
  <c r="D5160" i="32"/>
  <c r="D5159" i="32"/>
  <c r="D5158" i="32"/>
  <c r="D5157" i="32"/>
  <c r="D5156" i="32"/>
  <c r="D5155" i="32"/>
  <c r="D5154" i="32"/>
  <c r="D5153" i="32"/>
  <c r="D5152" i="32"/>
  <c r="D5151" i="32"/>
  <c r="D5150" i="32"/>
  <c r="D5149" i="32"/>
  <c r="D5148" i="32"/>
  <c r="D5147" i="32"/>
  <c r="D5146" i="32"/>
  <c r="D5145" i="32"/>
  <c r="D5144" i="32"/>
  <c r="D5143" i="32"/>
  <c r="D5142" i="32"/>
  <c r="D5141" i="32"/>
  <c r="D5140" i="32"/>
  <c r="D5139" i="32"/>
  <c r="D5138" i="32"/>
  <c r="D5137" i="32"/>
  <c r="D5136" i="32"/>
  <c r="D5135" i="32"/>
  <c r="D5134" i="32"/>
  <c r="D5133" i="32"/>
  <c r="D5132" i="32"/>
  <c r="D5131" i="32"/>
  <c r="D5130" i="32"/>
  <c r="D5129" i="32"/>
  <c r="D5128" i="32"/>
  <c r="D5127" i="32"/>
  <c r="D5126" i="32"/>
  <c r="D5125" i="32"/>
  <c r="D5124" i="32"/>
  <c r="D5123" i="32"/>
  <c r="D5122" i="32"/>
  <c r="D5121" i="32"/>
  <c r="D5120" i="32"/>
  <c r="D5119" i="32"/>
  <c r="D5118" i="32"/>
  <c r="D5117" i="32"/>
  <c r="D5116" i="32"/>
  <c r="D5115" i="32"/>
  <c r="D5114" i="32"/>
  <c r="D5113" i="32"/>
  <c r="D5112" i="32"/>
  <c r="D5111" i="32"/>
  <c r="D5110" i="32"/>
  <c r="D5109" i="32"/>
  <c r="D5108" i="32"/>
  <c r="D5107" i="32"/>
  <c r="D5106" i="32"/>
  <c r="D5105" i="32"/>
  <c r="D5104" i="32"/>
  <c r="D5103" i="32"/>
  <c r="D5102" i="32"/>
  <c r="D5101" i="32"/>
  <c r="D5100" i="32"/>
  <c r="D5099" i="32"/>
  <c r="D5098" i="32"/>
  <c r="D5097" i="32"/>
  <c r="D5096" i="32"/>
  <c r="D5095" i="32"/>
  <c r="D5094" i="32"/>
  <c r="D5093" i="32"/>
  <c r="D5092" i="32"/>
  <c r="D5091" i="32"/>
  <c r="D5090" i="32"/>
  <c r="D5089" i="32"/>
  <c r="D5088" i="32"/>
  <c r="D5087" i="32"/>
  <c r="D5086" i="32"/>
  <c r="D5085" i="32"/>
  <c r="D5084" i="32"/>
  <c r="D5083" i="32"/>
  <c r="D5082" i="32"/>
  <c r="D5081" i="32"/>
  <c r="D5080" i="32"/>
  <c r="D5079" i="32"/>
  <c r="D5078" i="32"/>
  <c r="D5077" i="32"/>
  <c r="D5076" i="32"/>
  <c r="D5075" i="32"/>
  <c r="D5074" i="32"/>
  <c r="D5073" i="32"/>
  <c r="D5072" i="32"/>
  <c r="D5071" i="32"/>
  <c r="D5070" i="32"/>
  <c r="D5069" i="32"/>
  <c r="D5068" i="32"/>
  <c r="D5067" i="32"/>
  <c r="D5066" i="32"/>
  <c r="D5065" i="32"/>
  <c r="D5064" i="32"/>
  <c r="D5063" i="32"/>
  <c r="D5062" i="32"/>
  <c r="D5061" i="32"/>
  <c r="D5060" i="32"/>
  <c r="D5059" i="32"/>
  <c r="D5058" i="32"/>
  <c r="D5057" i="32"/>
  <c r="D5056" i="32"/>
  <c r="D5055" i="32"/>
  <c r="D5054" i="32"/>
  <c r="D5053" i="32"/>
  <c r="D5052" i="32"/>
  <c r="D5051" i="32"/>
  <c r="D5050" i="32"/>
  <c r="D5049" i="32"/>
  <c r="D5048" i="32"/>
  <c r="D5047" i="32"/>
  <c r="D5046" i="32"/>
  <c r="D5045" i="32"/>
  <c r="D5044" i="32"/>
  <c r="D5043" i="32"/>
  <c r="D5042" i="32"/>
  <c r="D5041" i="32"/>
  <c r="D5040" i="32"/>
  <c r="D5039" i="32"/>
  <c r="D5038" i="32"/>
  <c r="D5037" i="32"/>
  <c r="D5036" i="32"/>
  <c r="D5035" i="32"/>
  <c r="D5034" i="32"/>
  <c r="D5033" i="32"/>
  <c r="D5032" i="32"/>
  <c r="D5031" i="32"/>
  <c r="D5030" i="32"/>
  <c r="D5029" i="32"/>
  <c r="D5028" i="32"/>
  <c r="D5027" i="32"/>
  <c r="D5026" i="32"/>
  <c r="D5025" i="32"/>
  <c r="D5024" i="32"/>
  <c r="D5023" i="32"/>
  <c r="D5022" i="32"/>
  <c r="D5021" i="32"/>
  <c r="D5020" i="32"/>
  <c r="D5019" i="32"/>
  <c r="D5018" i="32"/>
  <c r="D5017" i="32"/>
  <c r="D5016" i="32"/>
  <c r="D5015" i="32"/>
  <c r="D5014" i="32"/>
  <c r="D5013" i="32"/>
  <c r="D5012" i="32"/>
  <c r="D5011" i="32"/>
  <c r="D5010" i="32"/>
  <c r="D5009" i="32"/>
  <c r="D5008" i="32"/>
  <c r="D5007" i="32"/>
  <c r="D5006" i="32"/>
  <c r="D5005" i="32"/>
  <c r="D5004" i="32"/>
  <c r="D5003" i="32"/>
  <c r="D5002" i="32"/>
  <c r="D5001" i="32"/>
  <c r="D5000" i="32"/>
  <c r="D4999" i="32"/>
  <c r="D4998" i="32"/>
  <c r="D4997" i="32"/>
  <c r="D4996" i="32"/>
  <c r="D4995" i="32"/>
  <c r="D4994" i="32"/>
  <c r="D4993" i="32"/>
  <c r="D4992" i="32"/>
  <c r="D4991" i="32"/>
  <c r="D4990" i="32"/>
  <c r="D4989" i="32"/>
  <c r="D4988" i="32"/>
  <c r="D4987" i="32"/>
  <c r="D4986" i="32"/>
  <c r="D4985" i="32"/>
  <c r="D4984" i="32"/>
  <c r="D4983" i="32"/>
  <c r="D4982" i="32"/>
  <c r="D4981" i="32"/>
  <c r="D4980" i="32"/>
  <c r="D4979" i="32"/>
  <c r="D4978" i="32"/>
  <c r="D4977" i="32"/>
  <c r="D4976" i="32"/>
  <c r="D4975" i="32"/>
  <c r="D4974" i="32"/>
  <c r="D4973" i="32"/>
  <c r="D4972" i="32"/>
  <c r="D4971" i="32"/>
  <c r="D4970" i="32"/>
  <c r="D4969" i="32"/>
  <c r="D4968" i="32"/>
  <c r="D4967" i="32"/>
  <c r="D4966" i="32"/>
  <c r="D4965" i="32"/>
  <c r="D4964" i="32"/>
  <c r="D4963" i="32"/>
  <c r="D4962" i="32"/>
  <c r="D4961" i="32"/>
  <c r="D4960" i="32"/>
  <c r="D4959" i="32"/>
  <c r="D4958" i="32"/>
  <c r="D4957" i="32"/>
  <c r="D4956" i="32"/>
  <c r="D4955" i="32"/>
  <c r="D4954" i="32"/>
  <c r="D4953" i="32"/>
  <c r="D4952" i="32"/>
  <c r="D4951" i="32"/>
  <c r="D4950" i="32"/>
  <c r="D4949" i="32"/>
  <c r="D4948" i="32"/>
  <c r="D4947" i="32"/>
  <c r="D4946" i="32"/>
  <c r="D4945" i="32"/>
  <c r="D4944" i="32"/>
  <c r="D4943" i="32"/>
  <c r="D4942" i="32"/>
  <c r="D4941" i="32"/>
  <c r="D4940" i="32"/>
  <c r="D4939" i="32"/>
  <c r="D4938" i="32"/>
  <c r="D4937" i="32"/>
  <c r="D4936" i="32"/>
  <c r="D4935" i="32"/>
  <c r="D4934" i="32"/>
  <c r="D4933" i="32"/>
  <c r="D4932" i="32"/>
  <c r="D4931" i="32"/>
  <c r="D4930" i="32"/>
  <c r="D4929" i="32"/>
  <c r="D4928" i="32"/>
  <c r="D4927" i="32"/>
  <c r="D4926" i="32"/>
  <c r="D4925" i="32"/>
  <c r="D4924" i="32"/>
  <c r="D4923" i="32"/>
  <c r="D4922" i="32"/>
  <c r="D4921" i="32"/>
  <c r="D4920" i="32"/>
  <c r="D4919" i="32"/>
  <c r="D4918" i="32"/>
  <c r="D4917" i="32"/>
  <c r="D4916" i="32"/>
  <c r="D4915" i="32"/>
  <c r="D4914" i="32"/>
  <c r="D4913" i="32"/>
  <c r="D4912" i="32"/>
  <c r="D4911" i="32"/>
  <c r="D4910" i="32"/>
  <c r="D4909" i="32"/>
  <c r="D4908" i="32"/>
  <c r="D4907" i="32"/>
  <c r="D4906" i="32"/>
  <c r="D4905" i="32"/>
  <c r="D4904" i="32"/>
  <c r="D4903" i="32"/>
  <c r="D4902" i="32"/>
  <c r="D4901" i="32"/>
  <c r="D4900" i="32"/>
  <c r="D4899" i="32"/>
  <c r="D4898" i="32"/>
  <c r="D4897" i="32"/>
  <c r="D4896" i="32"/>
  <c r="D4895" i="32"/>
  <c r="D4894" i="32"/>
  <c r="D4893" i="32"/>
  <c r="D4892" i="32"/>
  <c r="D4891" i="32"/>
  <c r="D4890" i="32"/>
  <c r="D4889" i="32"/>
  <c r="D4888" i="32"/>
  <c r="D4887" i="32"/>
  <c r="D4886" i="32"/>
  <c r="D4885" i="32"/>
  <c r="D4884" i="32"/>
  <c r="D4883" i="32"/>
  <c r="D4882" i="32"/>
  <c r="D4881" i="32"/>
  <c r="D4880" i="32"/>
  <c r="D4879" i="32"/>
  <c r="D4878" i="32"/>
  <c r="D4877" i="32"/>
  <c r="D4876" i="32"/>
  <c r="D4875" i="32"/>
  <c r="D4874" i="32"/>
  <c r="D4873" i="32"/>
  <c r="D4872" i="32"/>
  <c r="D4871" i="32"/>
  <c r="D4870" i="32"/>
  <c r="D4869" i="32"/>
  <c r="D4868" i="32"/>
  <c r="D4867" i="32"/>
  <c r="D4866" i="32"/>
  <c r="D4865" i="32"/>
  <c r="D4864" i="32"/>
  <c r="D4863" i="32"/>
  <c r="D4862" i="32"/>
  <c r="D4861" i="32"/>
  <c r="D4860" i="32"/>
  <c r="D4859" i="32"/>
  <c r="D4858" i="32"/>
  <c r="D4857" i="32"/>
  <c r="D4856" i="32"/>
  <c r="D4855" i="32"/>
  <c r="D4854" i="32"/>
  <c r="D4853" i="32"/>
  <c r="D4852" i="32"/>
  <c r="D4851" i="32"/>
  <c r="D4850" i="32"/>
  <c r="D4849" i="32"/>
  <c r="D4848" i="32"/>
  <c r="D4847" i="32"/>
  <c r="D4846" i="32"/>
  <c r="D4845" i="32"/>
  <c r="D4844" i="32"/>
  <c r="D4843" i="32"/>
  <c r="D4842" i="32"/>
  <c r="D4841" i="32"/>
  <c r="D4840" i="32"/>
  <c r="D4839" i="32"/>
  <c r="D4838" i="32"/>
  <c r="D4837" i="32"/>
  <c r="D4836" i="32"/>
  <c r="D4835" i="32"/>
  <c r="D4834" i="32"/>
  <c r="D4833" i="32"/>
  <c r="D4832" i="32"/>
  <c r="D4831" i="32"/>
  <c r="D4830" i="32"/>
  <c r="D4829" i="32"/>
  <c r="D4828" i="32"/>
  <c r="D4827" i="32"/>
  <c r="D4826" i="32"/>
  <c r="D4825" i="32"/>
  <c r="D4824" i="32"/>
  <c r="D4823" i="32"/>
  <c r="D4822" i="32"/>
  <c r="D4821" i="32"/>
  <c r="D4820" i="32"/>
  <c r="D4819" i="32"/>
  <c r="D4818" i="32"/>
  <c r="D4817" i="32"/>
  <c r="D4816" i="32"/>
  <c r="D4815" i="32"/>
  <c r="D4814" i="32"/>
  <c r="D4813" i="32"/>
  <c r="D4812" i="32"/>
  <c r="D4811" i="32"/>
  <c r="D4810" i="32"/>
  <c r="D4809" i="32"/>
  <c r="D4808" i="32"/>
  <c r="D4807" i="32"/>
  <c r="D4806" i="32"/>
  <c r="D4805" i="32"/>
  <c r="D4804" i="32"/>
  <c r="D4803" i="32"/>
  <c r="D4802" i="32"/>
  <c r="D4801" i="32"/>
  <c r="D4800" i="32"/>
  <c r="D4799" i="32"/>
  <c r="D4798" i="32"/>
  <c r="D4797" i="32"/>
  <c r="D4796" i="32"/>
  <c r="D4795" i="32"/>
  <c r="D4794" i="32"/>
  <c r="D4793" i="32"/>
  <c r="D4792" i="32"/>
  <c r="D4791" i="32"/>
  <c r="D4790" i="32"/>
  <c r="D4789" i="32"/>
  <c r="D4788" i="32"/>
  <c r="D4787" i="32"/>
  <c r="D4786" i="32"/>
  <c r="D4785" i="32"/>
  <c r="D4784" i="32"/>
  <c r="D4783" i="32"/>
  <c r="D4782" i="32"/>
  <c r="D4781" i="32"/>
  <c r="D4780" i="32"/>
  <c r="D4779" i="32"/>
  <c r="D4778" i="32"/>
  <c r="D4777" i="32"/>
  <c r="D4776" i="32"/>
  <c r="D4775" i="32"/>
  <c r="D4774" i="32"/>
  <c r="D4773" i="32"/>
  <c r="D4772" i="32"/>
  <c r="D4771" i="32"/>
  <c r="D4770" i="32"/>
  <c r="D4769" i="32"/>
  <c r="D4768" i="32"/>
  <c r="D4767" i="32"/>
  <c r="D4766" i="32"/>
  <c r="D4765" i="32"/>
  <c r="D4764" i="32"/>
  <c r="D4763" i="32"/>
  <c r="D4762" i="32"/>
  <c r="D4761" i="32"/>
  <c r="D4760" i="32"/>
  <c r="D4759" i="32"/>
  <c r="D4758" i="32"/>
  <c r="D4757" i="32"/>
  <c r="D4756" i="32"/>
  <c r="D4755" i="32"/>
  <c r="D4754" i="32"/>
  <c r="D4753" i="32"/>
  <c r="D4752" i="32"/>
  <c r="D4751" i="32"/>
  <c r="D4750" i="32"/>
  <c r="D4749" i="32"/>
  <c r="D4748" i="32"/>
  <c r="D4747" i="32"/>
  <c r="D4746" i="32"/>
  <c r="D4745" i="32"/>
  <c r="D4744" i="32"/>
  <c r="D4743" i="32"/>
  <c r="D4742" i="32"/>
  <c r="D4741" i="32"/>
  <c r="D4740" i="32"/>
  <c r="D4739" i="32"/>
  <c r="D4738" i="32"/>
  <c r="D4737" i="32"/>
  <c r="D4736" i="32"/>
  <c r="D4735" i="32"/>
  <c r="D4734" i="32"/>
  <c r="D4733" i="32"/>
  <c r="D4732" i="32"/>
  <c r="D4731" i="32"/>
  <c r="D4730" i="32"/>
  <c r="D4729" i="32"/>
  <c r="D4728" i="32"/>
  <c r="D4727" i="32"/>
  <c r="D4726" i="32"/>
  <c r="D4725" i="32"/>
  <c r="D4724" i="32"/>
  <c r="D4723" i="32"/>
  <c r="D4722" i="32"/>
  <c r="D4721" i="32"/>
  <c r="D4720" i="32"/>
  <c r="D4719" i="32"/>
  <c r="D4718" i="32"/>
  <c r="D4717" i="32"/>
  <c r="D4716" i="32"/>
  <c r="D4715" i="32"/>
  <c r="D4714" i="32"/>
  <c r="D4713" i="32"/>
  <c r="D4712" i="32"/>
  <c r="D4711" i="32"/>
  <c r="D4710" i="32"/>
  <c r="D4709" i="32"/>
  <c r="D4708" i="32"/>
  <c r="D4707" i="32"/>
  <c r="D4706" i="32"/>
  <c r="D4705" i="32"/>
  <c r="D4704" i="32"/>
  <c r="D4703" i="32"/>
  <c r="D4702" i="32"/>
  <c r="D4701" i="32"/>
  <c r="D4700" i="32"/>
  <c r="D4699" i="32"/>
  <c r="D4698" i="32"/>
  <c r="D4697" i="32"/>
  <c r="D4696" i="32"/>
  <c r="D4695" i="32"/>
  <c r="D4694" i="32"/>
  <c r="D4693" i="32"/>
  <c r="D4692" i="32"/>
  <c r="D4691" i="32"/>
  <c r="D4690" i="32"/>
  <c r="D4689" i="32"/>
  <c r="D4688" i="32"/>
  <c r="D4687" i="32"/>
  <c r="D4686" i="32"/>
  <c r="D4685" i="32"/>
  <c r="D4684" i="32"/>
  <c r="D4683" i="32"/>
  <c r="D4682" i="32"/>
  <c r="D4681" i="32"/>
  <c r="D4680" i="32"/>
  <c r="D4679" i="32"/>
  <c r="D4678" i="32"/>
  <c r="D4677" i="32"/>
  <c r="D4676" i="32"/>
  <c r="D4675" i="32"/>
  <c r="D4674" i="32"/>
  <c r="D4673" i="32"/>
  <c r="D4672" i="32"/>
  <c r="D4671" i="32"/>
  <c r="D4670" i="32"/>
  <c r="D4669" i="32"/>
  <c r="D4668" i="32"/>
  <c r="D4667" i="32"/>
  <c r="D4666" i="32"/>
  <c r="D4665" i="32"/>
  <c r="D4664" i="32"/>
  <c r="D4663" i="32"/>
  <c r="D4662" i="32"/>
  <c r="D4661" i="32"/>
  <c r="D4660" i="32"/>
  <c r="D4659" i="32"/>
  <c r="D4658" i="32"/>
  <c r="D4657" i="32"/>
  <c r="D4656" i="32"/>
  <c r="D4655" i="32"/>
  <c r="D4654" i="32"/>
  <c r="D4653" i="32"/>
  <c r="D4652" i="32"/>
  <c r="D4651" i="32"/>
  <c r="D4650" i="32"/>
  <c r="D4649" i="32"/>
  <c r="D4648" i="32"/>
  <c r="D4647" i="32"/>
  <c r="D4646" i="32"/>
  <c r="D4645" i="32"/>
  <c r="D4644" i="32"/>
  <c r="D4643" i="32"/>
  <c r="D4642" i="32"/>
  <c r="D4641" i="32"/>
  <c r="D4640" i="32"/>
  <c r="D4639" i="32"/>
  <c r="D4638" i="32"/>
  <c r="D4637" i="32"/>
  <c r="D4636" i="32"/>
  <c r="D4635" i="32"/>
  <c r="D4634" i="32"/>
  <c r="D4633" i="32"/>
  <c r="D4632" i="32"/>
  <c r="D4631" i="32"/>
  <c r="D4630" i="32"/>
  <c r="D4629" i="32"/>
  <c r="D4628" i="32"/>
  <c r="D4627" i="32"/>
  <c r="D4626" i="32"/>
  <c r="D4625" i="32"/>
  <c r="D4624" i="32"/>
  <c r="D4623" i="32"/>
  <c r="D4622" i="32"/>
  <c r="D4621" i="32"/>
  <c r="D4620" i="32"/>
  <c r="D4619" i="32"/>
  <c r="D4618" i="32"/>
  <c r="D4617" i="32"/>
  <c r="D4616" i="32"/>
  <c r="D4615" i="32"/>
  <c r="D4614" i="32"/>
  <c r="D4613" i="32"/>
  <c r="D4612" i="32"/>
  <c r="D4611" i="32"/>
  <c r="D4610" i="32"/>
  <c r="D4609" i="32"/>
  <c r="D4608" i="32"/>
  <c r="D4607" i="32"/>
  <c r="D4606" i="32"/>
  <c r="D4605" i="32"/>
  <c r="D4604" i="32"/>
  <c r="D4603" i="32"/>
  <c r="D4602" i="32"/>
  <c r="D4601" i="32"/>
  <c r="D4600" i="32"/>
  <c r="D4599" i="32"/>
  <c r="D4598" i="32"/>
  <c r="D4597" i="32"/>
  <c r="D4596" i="32"/>
  <c r="D4595" i="32"/>
  <c r="D4594" i="32"/>
  <c r="D4593" i="32"/>
  <c r="D4592" i="32"/>
  <c r="D4591" i="32"/>
  <c r="D4590" i="32"/>
  <c r="D4589" i="32"/>
  <c r="D4588" i="32"/>
  <c r="D4587" i="32"/>
  <c r="D4586" i="32"/>
  <c r="D4585" i="32"/>
  <c r="D4584" i="32"/>
  <c r="D4583" i="32"/>
  <c r="D4582" i="32"/>
  <c r="D4581" i="32"/>
  <c r="D4580" i="32"/>
  <c r="D4579" i="32"/>
  <c r="D4578" i="32"/>
  <c r="D4577" i="32"/>
  <c r="D4576" i="32"/>
  <c r="D4575" i="32"/>
  <c r="D4574" i="32"/>
  <c r="D4573" i="32"/>
  <c r="D4572" i="32"/>
  <c r="D4571" i="32"/>
  <c r="D4570" i="32"/>
  <c r="D4569" i="32"/>
  <c r="D4568" i="32"/>
  <c r="D4567" i="32"/>
  <c r="D4566" i="32"/>
  <c r="D4565" i="32"/>
  <c r="D4564" i="32"/>
  <c r="D4563" i="32"/>
  <c r="D4562" i="32"/>
  <c r="D4561" i="32"/>
  <c r="D4560" i="32"/>
  <c r="D4559" i="32"/>
  <c r="D4558" i="32"/>
  <c r="D4557" i="32"/>
  <c r="D4556" i="32"/>
  <c r="D4555" i="32"/>
  <c r="D4554" i="32"/>
  <c r="D4553" i="32"/>
  <c r="D4552" i="32"/>
  <c r="D4551" i="32"/>
  <c r="D4550" i="32"/>
  <c r="D4549" i="32"/>
  <c r="D4548" i="32"/>
  <c r="D4547" i="32"/>
  <c r="D4546" i="32"/>
  <c r="D4545" i="32"/>
  <c r="D4544" i="32"/>
  <c r="D4543" i="32"/>
  <c r="D4542" i="32"/>
  <c r="D4541" i="32"/>
  <c r="D4540" i="32"/>
  <c r="D4539" i="32"/>
  <c r="D4538" i="32"/>
  <c r="D4537" i="32"/>
  <c r="D4536" i="32"/>
  <c r="D4535" i="32"/>
  <c r="D4534" i="32"/>
  <c r="D4533" i="32"/>
  <c r="D4532" i="32"/>
  <c r="D4531" i="32"/>
  <c r="D4530" i="32"/>
  <c r="D4529" i="32"/>
  <c r="D4528" i="32"/>
  <c r="D4527" i="32"/>
  <c r="D4526" i="32"/>
  <c r="D4525" i="32"/>
  <c r="D4524" i="32"/>
  <c r="D4523" i="32"/>
  <c r="D4522" i="32"/>
  <c r="D4521" i="32"/>
  <c r="D4520" i="32"/>
  <c r="D4519" i="32"/>
  <c r="D4518" i="32"/>
  <c r="D4517" i="32"/>
  <c r="D4516" i="32"/>
  <c r="D4515" i="32"/>
  <c r="D4514" i="32"/>
  <c r="D4513" i="32"/>
  <c r="D4512" i="32"/>
  <c r="D4511" i="32"/>
  <c r="D4510" i="32"/>
  <c r="D4509" i="32"/>
  <c r="D4508" i="32"/>
  <c r="D4507" i="32"/>
  <c r="D4506" i="32"/>
  <c r="D4505" i="32"/>
  <c r="D4504" i="32"/>
  <c r="D4503" i="32"/>
  <c r="D4502" i="32"/>
  <c r="D4501" i="32"/>
  <c r="D4500" i="32"/>
  <c r="D4499" i="32"/>
  <c r="D4498" i="32"/>
  <c r="D4497" i="32"/>
  <c r="D4496" i="32"/>
  <c r="D4495" i="32"/>
  <c r="D4494" i="32"/>
  <c r="D4493" i="32"/>
  <c r="D4492" i="32"/>
  <c r="D4491" i="32"/>
  <c r="D4490" i="32"/>
  <c r="D4489" i="32"/>
  <c r="D4488" i="32"/>
  <c r="D4487" i="32"/>
  <c r="D4486" i="32"/>
  <c r="D4485" i="32"/>
  <c r="D4484" i="32"/>
  <c r="D4483" i="32"/>
  <c r="D4482" i="32"/>
  <c r="D4481" i="32"/>
  <c r="D4480" i="32"/>
  <c r="D4479" i="32"/>
  <c r="D4478" i="32"/>
  <c r="D4477" i="32"/>
  <c r="D4476" i="32"/>
  <c r="D4475" i="32"/>
  <c r="D4474" i="32"/>
  <c r="D4473" i="32"/>
  <c r="D4472" i="32"/>
  <c r="D4471" i="32"/>
  <c r="D4470" i="32"/>
  <c r="D4469" i="32"/>
  <c r="D4468" i="32"/>
  <c r="D4467" i="32"/>
  <c r="D4466" i="32"/>
  <c r="D4465" i="32"/>
  <c r="D4464" i="32"/>
  <c r="D4463" i="32"/>
  <c r="D4462" i="32"/>
  <c r="D4461" i="32"/>
  <c r="D4460" i="32"/>
  <c r="D4459" i="32"/>
  <c r="D4458" i="32"/>
  <c r="D4457" i="32"/>
  <c r="D4456" i="32"/>
  <c r="D4455" i="32"/>
  <c r="D4454" i="32"/>
  <c r="D4453" i="32"/>
  <c r="D4452" i="32"/>
  <c r="D4451" i="32"/>
  <c r="D4450" i="32"/>
  <c r="D4449" i="32"/>
  <c r="D4448" i="32"/>
  <c r="D4447" i="32"/>
  <c r="D4446" i="32"/>
  <c r="D4445" i="32"/>
  <c r="D4444" i="32"/>
  <c r="D4443" i="32"/>
  <c r="D4442" i="32"/>
  <c r="D4441" i="32"/>
  <c r="D4440" i="32"/>
  <c r="D4439" i="32"/>
  <c r="D4438" i="32"/>
  <c r="D4437" i="32"/>
  <c r="D4436" i="32"/>
  <c r="D4435" i="32"/>
  <c r="D4434" i="32"/>
  <c r="D4433" i="32"/>
  <c r="D4432" i="32"/>
  <c r="D4431" i="32"/>
  <c r="D4430" i="32"/>
  <c r="D4429" i="32"/>
  <c r="D4428" i="32"/>
  <c r="D4427" i="32"/>
  <c r="D4426" i="32"/>
  <c r="D4425" i="32"/>
  <c r="D4424" i="32"/>
  <c r="D4423" i="32"/>
  <c r="D4422" i="32"/>
  <c r="D4421" i="32"/>
  <c r="D4420" i="32"/>
  <c r="D4419" i="32"/>
  <c r="D4418" i="32"/>
  <c r="D4417" i="32"/>
  <c r="D4416" i="32"/>
  <c r="D4415" i="32"/>
  <c r="D4414" i="32"/>
  <c r="D4413" i="32"/>
  <c r="D4412" i="32"/>
  <c r="D4411" i="32"/>
  <c r="D4410" i="32"/>
  <c r="D4409" i="32"/>
  <c r="D4408" i="32"/>
  <c r="D4407" i="32"/>
  <c r="D4406" i="32"/>
  <c r="D4405" i="32"/>
  <c r="D4404" i="32"/>
  <c r="D4403" i="32"/>
  <c r="D4402" i="32"/>
  <c r="D4401" i="32"/>
  <c r="D4400" i="32"/>
  <c r="D4399" i="32"/>
  <c r="D4398" i="32"/>
  <c r="D4397" i="32"/>
  <c r="D4396" i="32"/>
  <c r="D4395" i="32"/>
  <c r="D4394" i="32"/>
  <c r="D4393" i="32"/>
  <c r="D4392" i="32"/>
  <c r="D4391" i="32"/>
  <c r="D4390" i="32"/>
  <c r="D4389" i="32"/>
  <c r="D4388" i="32"/>
  <c r="D4387" i="32"/>
  <c r="D4386" i="32"/>
  <c r="D4385" i="32"/>
  <c r="D4384" i="32"/>
  <c r="D4383" i="32"/>
  <c r="D4382" i="32"/>
  <c r="D4381" i="32"/>
  <c r="D4380" i="32"/>
  <c r="D4379" i="32"/>
  <c r="D4378" i="32"/>
  <c r="D4377" i="32"/>
  <c r="D4376" i="32"/>
  <c r="D4375" i="32"/>
  <c r="D4374" i="32"/>
  <c r="D4373" i="32"/>
  <c r="D4372" i="32"/>
  <c r="D4371" i="32"/>
  <c r="D4370" i="32"/>
  <c r="D4369" i="32"/>
  <c r="D4368" i="32"/>
  <c r="D4367" i="32"/>
  <c r="D4366" i="32"/>
  <c r="D4365" i="32"/>
  <c r="D4364" i="32"/>
  <c r="D4363" i="32"/>
  <c r="D4362" i="32"/>
  <c r="D4361" i="32"/>
  <c r="D4360" i="32"/>
  <c r="D4359" i="32"/>
  <c r="D4358" i="32"/>
  <c r="D4357" i="32"/>
  <c r="D4356" i="32"/>
  <c r="D4355" i="32"/>
  <c r="D4354" i="32"/>
  <c r="D4353" i="32"/>
  <c r="D4352" i="32"/>
  <c r="D4351" i="32"/>
  <c r="D4350" i="32"/>
  <c r="D4349" i="32"/>
  <c r="D4348" i="32"/>
  <c r="D4347" i="32"/>
  <c r="D4346" i="32"/>
  <c r="D4345" i="32"/>
  <c r="D4344" i="32"/>
  <c r="D4343" i="32"/>
  <c r="D4342" i="32"/>
  <c r="D4341" i="32"/>
  <c r="D4340" i="32"/>
  <c r="D4339" i="32"/>
  <c r="D4338" i="32"/>
  <c r="D4337" i="32"/>
  <c r="D4336" i="32"/>
  <c r="D4335" i="32"/>
  <c r="D4334" i="32"/>
  <c r="D4333" i="32"/>
  <c r="D4332" i="32"/>
  <c r="D4331" i="32"/>
  <c r="D4330" i="32"/>
  <c r="D4329" i="32"/>
  <c r="D4328" i="32"/>
  <c r="D4327" i="32"/>
  <c r="D4326" i="32"/>
  <c r="D4325" i="32"/>
  <c r="D4324" i="32"/>
  <c r="D4323" i="32"/>
  <c r="D4322" i="32"/>
  <c r="D4321" i="32"/>
  <c r="D4320" i="32"/>
  <c r="D4319" i="32"/>
  <c r="D4318" i="32"/>
  <c r="D4317" i="32"/>
  <c r="D4316" i="32"/>
  <c r="D4315" i="32"/>
  <c r="D4314" i="32"/>
  <c r="D4313" i="32"/>
  <c r="D4312" i="32"/>
  <c r="D4311" i="32"/>
  <c r="D4310" i="32"/>
  <c r="D4309" i="32"/>
  <c r="D4308" i="32"/>
  <c r="D4307" i="32"/>
  <c r="D4306" i="32"/>
  <c r="D4305" i="32"/>
  <c r="D4304" i="32"/>
  <c r="D4303" i="32"/>
  <c r="D4302" i="32"/>
  <c r="D4301" i="32"/>
  <c r="D4300" i="32"/>
  <c r="D4299" i="32"/>
  <c r="D4298" i="32"/>
  <c r="D4297" i="32"/>
  <c r="D4296" i="32"/>
  <c r="D4295" i="32"/>
  <c r="D4294" i="32"/>
  <c r="D4293" i="32"/>
  <c r="D4292" i="32"/>
  <c r="D4291" i="32"/>
  <c r="D4290" i="32"/>
  <c r="D4289" i="32"/>
  <c r="D4288" i="32"/>
  <c r="D4287" i="32"/>
  <c r="D4286" i="32"/>
  <c r="D4285" i="32"/>
  <c r="D4284" i="32"/>
  <c r="D4283" i="32"/>
  <c r="D4282" i="32"/>
  <c r="D4281" i="32"/>
  <c r="D4280" i="32"/>
  <c r="D4279" i="32"/>
  <c r="D4278" i="32"/>
  <c r="D4277" i="32"/>
  <c r="D4276" i="32"/>
  <c r="D4275" i="32"/>
  <c r="D4274" i="32"/>
  <c r="D4273" i="32"/>
  <c r="D4272" i="32"/>
  <c r="D4271" i="32"/>
  <c r="D4270" i="32"/>
  <c r="D4269" i="32"/>
  <c r="D4268" i="32"/>
  <c r="D4267" i="32"/>
  <c r="D4266" i="32"/>
  <c r="D4265" i="32"/>
  <c r="D4264" i="32"/>
  <c r="D4263" i="32"/>
  <c r="D4262" i="32"/>
  <c r="D4261" i="32"/>
  <c r="D4260" i="32"/>
  <c r="D4259" i="32"/>
  <c r="D4258" i="32"/>
  <c r="D4257" i="32"/>
  <c r="D4256" i="32"/>
  <c r="D4255" i="32"/>
  <c r="D4254" i="32"/>
  <c r="D4253" i="32"/>
  <c r="D4252" i="32"/>
  <c r="D4251" i="32"/>
  <c r="D4250" i="32"/>
  <c r="D4249" i="32"/>
  <c r="D4248" i="32"/>
  <c r="D4247" i="32"/>
  <c r="D4246" i="32"/>
  <c r="D4245" i="32"/>
  <c r="D4244" i="32"/>
  <c r="D4243" i="32"/>
  <c r="D4242" i="32"/>
  <c r="D4241" i="32"/>
  <c r="D4240" i="32"/>
  <c r="D4239" i="32"/>
  <c r="D4238" i="32"/>
  <c r="D4237" i="32"/>
  <c r="D4236" i="32"/>
  <c r="D4235" i="32"/>
  <c r="D4234" i="32"/>
  <c r="D4233" i="32"/>
  <c r="D4232" i="32"/>
  <c r="D4231" i="32"/>
  <c r="D4230" i="32"/>
  <c r="D4229" i="32"/>
  <c r="D4228" i="32"/>
  <c r="D4227" i="32"/>
  <c r="D4226" i="32"/>
  <c r="D4225" i="32"/>
  <c r="D4224" i="32"/>
  <c r="D4223" i="32"/>
  <c r="D4222" i="32"/>
  <c r="D4221" i="32"/>
  <c r="D4220" i="32"/>
  <c r="D4219" i="32"/>
  <c r="D4218" i="32"/>
  <c r="D4217" i="32"/>
  <c r="D4216" i="32"/>
  <c r="D4215" i="32"/>
  <c r="D4214" i="32"/>
  <c r="D4213" i="32"/>
  <c r="D4212" i="32"/>
  <c r="D4211" i="32"/>
  <c r="D4210" i="32"/>
  <c r="D4209" i="32"/>
  <c r="D4208" i="32"/>
  <c r="D4207" i="32"/>
  <c r="D4206" i="32"/>
  <c r="D4205" i="32"/>
  <c r="D4204" i="32"/>
  <c r="D4203" i="32"/>
  <c r="D4202" i="32"/>
  <c r="D4201" i="32"/>
  <c r="D4200" i="32"/>
  <c r="D4199" i="32"/>
  <c r="D4198" i="32"/>
  <c r="D4197" i="32"/>
  <c r="D4196" i="32"/>
  <c r="D4195" i="32"/>
  <c r="D4194" i="32"/>
  <c r="D4193" i="32"/>
  <c r="D4192" i="32"/>
  <c r="D4191" i="32"/>
  <c r="D4190" i="32"/>
  <c r="D4189" i="32"/>
  <c r="D4188" i="32"/>
  <c r="D4187" i="32"/>
  <c r="D4186" i="32"/>
  <c r="D4185" i="32"/>
  <c r="D4184" i="32"/>
  <c r="D4183" i="32"/>
  <c r="D4182" i="32"/>
  <c r="D4181" i="32"/>
  <c r="D4180" i="32"/>
  <c r="D4179" i="32"/>
  <c r="D4178" i="32"/>
  <c r="D4177" i="32"/>
  <c r="D4176" i="32"/>
  <c r="D4175" i="32"/>
  <c r="D4174" i="32"/>
  <c r="D4173" i="32"/>
  <c r="D4172" i="32"/>
  <c r="D4171" i="32"/>
  <c r="D4170" i="32"/>
  <c r="D4169" i="32"/>
  <c r="D4168" i="32"/>
  <c r="D4167" i="32"/>
  <c r="D4166" i="32"/>
  <c r="D4165" i="32"/>
  <c r="D4164" i="32"/>
  <c r="D4163" i="32"/>
  <c r="D4162" i="32"/>
  <c r="D4161" i="32"/>
  <c r="D4160" i="32"/>
  <c r="D4159" i="32"/>
  <c r="D4158" i="32"/>
  <c r="D4157" i="32"/>
  <c r="D4156" i="32"/>
  <c r="D4155" i="32"/>
  <c r="D4154" i="32"/>
  <c r="D4153" i="32"/>
  <c r="D4152" i="32"/>
  <c r="D4151" i="32"/>
  <c r="D4150" i="32"/>
  <c r="D4149" i="32"/>
  <c r="D4148" i="32"/>
  <c r="D4147" i="32"/>
  <c r="D4146" i="32"/>
  <c r="D4145" i="32"/>
  <c r="D4144" i="32"/>
  <c r="D4143" i="32"/>
  <c r="D4142" i="32"/>
  <c r="D4141" i="32"/>
  <c r="D4140" i="32"/>
  <c r="D4139" i="32"/>
  <c r="D4138" i="32"/>
  <c r="D4137" i="32"/>
  <c r="D4136" i="32"/>
  <c r="D4135" i="32"/>
  <c r="D4134" i="32"/>
  <c r="D4133" i="32"/>
  <c r="D4132" i="32"/>
  <c r="D4131" i="32"/>
  <c r="D4130" i="32"/>
  <c r="D4129" i="32"/>
  <c r="D4128" i="32"/>
  <c r="D4127" i="32"/>
  <c r="D4126" i="32"/>
  <c r="D4125" i="32"/>
  <c r="D4124" i="32"/>
  <c r="D4123" i="32"/>
  <c r="D4122" i="32"/>
  <c r="D4121" i="32"/>
  <c r="D4120" i="32"/>
  <c r="D4119" i="32"/>
  <c r="D4118" i="32"/>
  <c r="D4117" i="32"/>
  <c r="D4116" i="32"/>
  <c r="D4115" i="32"/>
  <c r="D4114" i="32"/>
  <c r="D4113" i="32"/>
  <c r="D4112" i="32"/>
  <c r="D4111" i="32"/>
  <c r="D4110" i="32"/>
  <c r="D4109" i="32"/>
  <c r="D4108" i="32"/>
  <c r="D4107" i="32"/>
  <c r="D4106" i="32"/>
  <c r="D4105" i="32"/>
  <c r="D4104" i="32"/>
  <c r="D4103" i="32"/>
  <c r="D4102" i="32"/>
  <c r="D4101" i="32"/>
  <c r="D4100" i="32"/>
  <c r="D4099" i="32"/>
  <c r="D4098" i="32"/>
  <c r="D4097" i="32"/>
  <c r="D4096" i="32"/>
  <c r="D4095" i="32"/>
  <c r="D4094" i="32"/>
  <c r="D4093" i="32"/>
  <c r="D4092" i="32"/>
  <c r="D4091" i="32"/>
  <c r="D4090" i="32"/>
  <c r="D4089" i="32"/>
  <c r="D4088" i="32"/>
  <c r="D4087" i="32"/>
  <c r="D4086" i="32"/>
  <c r="D4085" i="32"/>
  <c r="D4084" i="32"/>
  <c r="D4083" i="32"/>
  <c r="D4082" i="32"/>
  <c r="D4081" i="32"/>
  <c r="D4080" i="32"/>
  <c r="D4079" i="32"/>
  <c r="D4078" i="32"/>
  <c r="D4077" i="32"/>
  <c r="D4076" i="32"/>
  <c r="D4075" i="32"/>
  <c r="D4074" i="32"/>
  <c r="D4073" i="32"/>
  <c r="D4072" i="32"/>
  <c r="D4071" i="32"/>
  <c r="D4070" i="32"/>
  <c r="D4069" i="32"/>
  <c r="D4068" i="32"/>
  <c r="D4067" i="32"/>
  <c r="D4066" i="32"/>
  <c r="D4065" i="32"/>
  <c r="D4064" i="32"/>
  <c r="D4063" i="32"/>
  <c r="D4062" i="32"/>
  <c r="D4061" i="32"/>
  <c r="D4060" i="32"/>
  <c r="D4059" i="32"/>
  <c r="D4058" i="32"/>
  <c r="D4057" i="32"/>
  <c r="D4056" i="32"/>
  <c r="D4055" i="32"/>
  <c r="D4054" i="32"/>
  <c r="D4053" i="32"/>
  <c r="D4052" i="32"/>
  <c r="D4051" i="32"/>
  <c r="D4050" i="32"/>
  <c r="D4049" i="32"/>
  <c r="D4048" i="32"/>
  <c r="D4047" i="32"/>
  <c r="D4046" i="32"/>
  <c r="D4045" i="32"/>
  <c r="D4044" i="32"/>
  <c r="D4043" i="32"/>
  <c r="D4042" i="32"/>
  <c r="D4041" i="32"/>
  <c r="D4040" i="32"/>
  <c r="D4039" i="32"/>
  <c r="D4038" i="32"/>
  <c r="D4037" i="32"/>
  <c r="D4036" i="32"/>
  <c r="D4035" i="32"/>
  <c r="D4034" i="32"/>
  <c r="D4033" i="32"/>
  <c r="D4032" i="32"/>
  <c r="D4031" i="32"/>
  <c r="D4030" i="32"/>
  <c r="D4029" i="32"/>
  <c r="D4028" i="32"/>
  <c r="D4027" i="32"/>
  <c r="D4026" i="32"/>
  <c r="D4025" i="32"/>
  <c r="D4024" i="32"/>
  <c r="D4023" i="32"/>
  <c r="D4022" i="32"/>
  <c r="D4021" i="32"/>
  <c r="D4020" i="32"/>
  <c r="D4019" i="32"/>
  <c r="D4018" i="32"/>
  <c r="D4017" i="32"/>
  <c r="D4016" i="32"/>
  <c r="D4015" i="32"/>
  <c r="D4014" i="32"/>
  <c r="D4013" i="32"/>
  <c r="D4012" i="32"/>
  <c r="D4011" i="32"/>
  <c r="D4010" i="32"/>
  <c r="D4009" i="32"/>
  <c r="D4008" i="32"/>
  <c r="D4007" i="32"/>
  <c r="D4006" i="32"/>
  <c r="D4005" i="32"/>
  <c r="D4004" i="32"/>
  <c r="D4003" i="32"/>
  <c r="D4002" i="32"/>
  <c r="D4001" i="32"/>
  <c r="D4000" i="32"/>
  <c r="D3999" i="32"/>
  <c r="D3998" i="32"/>
  <c r="D3997" i="32"/>
  <c r="D3996" i="32"/>
  <c r="D3995" i="32"/>
  <c r="D3994" i="32"/>
  <c r="D3993" i="32"/>
  <c r="D3992" i="32"/>
  <c r="D3991" i="32"/>
  <c r="D3990" i="32"/>
  <c r="D3989" i="32"/>
  <c r="D3988" i="32"/>
  <c r="D3987" i="32"/>
  <c r="D3986" i="32"/>
  <c r="D3985" i="32"/>
  <c r="D3984" i="32"/>
  <c r="D3983" i="32"/>
  <c r="D3982" i="32"/>
  <c r="D3981" i="32"/>
  <c r="D3980" i="32"/>
  <c r="D3979" i="32"/>
  <c r="D3978" i="32"/>
  <c r="D3977" i="32"/>
  <c r="D3976" i="32"/>
  <c r="D3975" i="32"/>
  <c r="D3974" i="32"/>
  <c r="D3973" i="32"/>
  <c r="D3972" i="32"/>
  <c r="D3971" i="32"/>
  <c r="D3970" i="32"/>
  <c r="D3969" i="32"/>
  <c r="D3968" i="32"/>
  <c r="D3967" i="32"/>
  <c r="D3966" i="32"/>
  <c r="D3965" i="32"/>
  <c r="D3964" i="32"/>
  <c r="D3963" i="32"/>
  <c r="D3962" i="32"/>
  <c r="D3961" i="32"/>
  <c r="D3960" i="32"/>
  <c r="D3959" i="32"/>
  <c r="D3958" i="32"/>
  <c r="D3957" i="32"/>
  <c r="D3956" i="32"/>
  <c r="D3955" i="32"/>
  <c r="D3954" i="32"/>
  <c r="D3953" i="32"/>
  <c r="D3952" i="32"/>
  <c r="D3951" i="32"/>
  <c r="D3950" i="32"/>
  <c r="D3949" i="32"/>
  <c r="D3948" i="32"/>
  <c r="D3947" i="32"/>
  <c r="D3946" i="32"/>
  <c r="D3945" i="32"/>
  <c r="D3944" i="32"/>
  <c r="D3943" i="32"/>
  <c r="D3942" i="32"/>
  <c r="D3941" i="32"/>
  <c r="D3940" i="32"/>
  <c r="D3939" i="32"/>
  <c r="D3938" i="32"/>
  <c r="D3937" i="32"/>
  <c r="D3936" i="32"/>
  <c r="D3935" i="32"/>
  <c r="D3934" i="32"/>
  <c r="D3933" i="32"/>
  <c r="D3932" i="32"/>
  <c r="D3931" i="32"/>
  <c r="D3930" i="32"/>
  <c r="D3929" i="32"/>
  <c r="D3928" i="32"/>
  <c r="D3927" i="32"/>
  <c r="D3926" i="32"/>
  <c r="D3925" i="32"/>
  <c r="D3924" i="32"/>
  <c r="D3923" i="32"/>
  <c r="D3922" i="32"/>
  <c r="D3921" i="32"/>
  <c r="D3920" i="32"/>
  <c r="D3919" i="32"/>
  <c r="D3918" i="32"/>
  <c r="D3917" i="32"/>
  <c r="D3916" i="32"/>
  <c r="D3915" i="32"/>
  <c r="D3914" i="32"/>
  <c r="D3913" i="32"/>
  <c r="D3912" i="32"/>
  <c r="D3911" i="32"/>
  <c r="D3910" i="32"/>
  <c r="D3909" i="32"/>
  <c r="D3908" i="32"/>
  <c r="D3907" i="32"/>
  <c r="D3906" i="32"/>
  <c r="D3905" i="32"/>
  <c r="D3904" i="32"/>
  <c r="D3903" i="32"/>
  <c r="D3902" i="32"/>
  <c r="D3901" i="32"/>
  <c r="D3900" i="32"/>
  <c r="D3899" i="32"/>
  <c r="D3898" i="32"/>
  <c r="D3897" i="32"/>
  <c r="D3896" i="32"/>
  <c r="D3895" i="32"/>
  <c r="D3894" i="32"/>
  <c r="D3893" i="32"/>
  <c r="D3892" i="32"/>
  <c r="D3891" i="32"/>
  <c r="D3890" i="32"/>
  <c r="D3889" i="32"/>
  <c r="D3888" i="32"/>
  <c r="D3887" i="32"/>
  <c r="D3886" i="32"/>
  <c r="D3885" i="32"/>
  <c r="D3884" i="32"/>
  <c r="D3883" i="32"/>
  <c r="D3882" i="32"/>
  <c r="D3881" i="32"/>
  <c r="D3880" i="32"/>
  <c r="D3879" i="32"/>
  <c r="D3878" i="32"/>
  <c r="D3877" i="32"/>
  <c r="D3876" i="32"/>
  <c r="D3875" i="32"/>
  <c r="D3874" i="32"/>
  <c r="D3873" i="32"/>
  <c r="D3872" i="32"/>
  <c r="D3871" i="32"/>
  <c r="D3870" i="32"/>
  <c r="D3869" i="32"/>
  <c r="D3868" i="32"/>
  <c r="D3867" i="32"/>
  <c r="D3866" i="32"/>
  <c r="D3865" i="32"/>
  <c r="D3864" i="32"/>
  <c r="D3863" i="32"/>
  <c r="D3862" i="32"/>
  <c r="D3861" i="32"/>
  <c r="D3860" i="32"/>
  <c r="D3859" i="32"/>
  <c r="D3858" i="32"/>
  <c r="D3857" i="32"/>
  <c r="D3856" i="32"/>
  <c r="D3855" i="32"/>
  <c r="D3854" i="32"/>
  <c r="D3853" i="32"/>
  <c r="D3852" i="32"/>
  <c r="D3851" i="32"/>
  <c r="D3850" i="32"/>
  <c r="D3849" i="32"/>
  <c r="D3848" i="32"/>
  <c r="D3847" i="32"/>
  <c r="D3846" i="32"/>
  <c r="D3845" i="32"/>
  <c r="D3844" i="32"/>
  <c r="D3843" i="32"/>
  <c r="D3842" i="32"/>
  <c r="D3841" i="32"/>
  <c r="D3840" i="32"/>
  <c r="D3839" i="32"/>
  <c r="D3838" i="32"/>
  <c r="D3837" i="32"/>
  <c r="D3836" i="32"/>
  <c r="D3835" i="32"/>
  <c r="D3834" i="32"/>
  <c r="D3833" i="32"/>
  <c r="D3832" i="32"/>
  <c r="D3831" i="32"/>
  <c r="D3830" i="32"/>
  <c r="D3829" i="32"/>
  <c r="D3828" i="32"/>
  <c r="D3827" i="32"/>
  <c r="D3826" i="32"/>
  <c r="D3825" i="32"/>
  <c r="D3824" i="32"/>
  <c r="D3823" i="32"/>
  <c r="D3822" i="32"/>
  <c r="D3821" i="32"/>
  <c r="D3820" i="32"/>
  <c r="D3819" i="32"/>
  <c r="D3818" i="32"/>
  <c r="D3817" i="32"/>
  <c r="D3816" i="32"/>
  <c r="D3815" i="32"/>
  <c r="D3814" i="32"/>
  <c r="D3813" i="32"/>
  <c r="D3812" i="32"/>
  <c r="D3811" i="32"/>
  <c r="D3810" i="32"/>
  <c r="D3809" i="32"/>
  <c r="D3808" i="32"/>
  <c r="D3807" i="32"/>
  <c r="D3806" i="32"/>
  <c r="D3805" i="32"/>
  <c r="D3804" i="32"/>
  <c r="D3803" i="32"/>
  <c r="D3802" i="32"/>
  <c r="D3801" i="32"/>
  <c r="D3800" i="32"/>
  <c r="D3799" i="32"/>
  <c r="D3798" i="32"/>
  <c r="D3797" i="32"/>
  <c r="D3796" i="32"/>
  <c r="D3795" i="32"/>
  <c r="D3794" i="32"/>
  <c r="D3793" i="32"/>
  <c r="D3792" i="32"/>
  <c r="D3791" i="32"/>
  <c r="D3790" i="32"/>
  <c r="D3789" i="32"/>
  <c r="D3788" i="32"/>
  <c r="D3787" i="32"/>
  <c r="D3786" i="32"/>
  <c r="D3785" i="32"/>
  <c r="D3784" i="32"/>
  <c r="D3783" i="32"/>
  <c r="D3782" i="32"/>
  <c r="D3781" i="32"/>
  <c r="D3780" i="32"/>
  <c r="D3779" i="32"/>
  <c r="D3778" i="32"/>
  <c r="D3777" i="32"/>
  <c r="D3776" i="32"/>
  <c r="D3775" i="32"/>
  <c r="D3774" i="32"/>
  <c r="D3773" i="32"/>
  <c r="D3772" i="32"/>
  <c r="D3771" i="32"/>
  <c r="D3770" i="32"/>
  <c r="D3769" i="32"/>
  <c r="D3768" i="32"/>
  <c r="D3767" i="32"/>
  <c r="D3766" i="32"/>
  <c r="D3765" i="32"/>
  <c r="D3764" i="32"/>
  <c r="D3763" i="32"/>
  <c r="D3762" i="32"/>
  <c r="D3761" i="32"/>
  <c r="D3760" i="32"/>
  <c r="D3759" i="32"/>
  <c r="D3758" i="32"/>
  <c r="D3757" i="32"/>
  <c r="D3756" i="32"/>
  <c r="D3755" i="32"/>
  <c r="D3754" i="32"/>
  <c r="D3753" i="32"/>
  <c r="D3752" i="32"/>
  <c r="D3751" i="32"/>
  <c r="D3750" i="32"/>
  <c r="D3749" i="32"/>
  <c r="D3748" i="32"/>
  <c r="D3747" i="32"/>
  <c r="D3746" i="32"/>
  <c r="D3745" i="32"/>
  <c r="D3744" i="32"/>
  <c r="D3743" i="32"/>
  <c r="D3742" i="32"/>
  <c r="D3741" i="32"/>
  <c r="D3740" i="32"/>
  <c r="D3739" i="32"/>
  <c r="D3738" i="32"/>
  <c r="D3737" i="32"/>
  <c r="D3736" i="32"/>
  <c r="D3735" i="32"/>
  <c r="D3734" i="32"/>
  <c r="D3733" i="32"/>
  <c r="D3732" i="32"/>
  <c r="D3731" i="32"/>
  <c r="D3730" i="32"/>
  <c r="D3729" i="32"/>
  <c r="D3728" i="32"/>
  <c r="D3727" i="32"/>
  <c r="D3726" i="32"/>
  <c r="D3725" i="32"/>
  <c r="D3724" i="32"/>
  <c r="D3723" i="32"/>
  <c r="D3722" i="32"/>
  <c r="D3721" i="32"/>
  <c r="D3720" i="32"/>
  <c r="D3719" i="32"/>
  <c r="D3718" i="32"/>
  <c r="D3717" i="32"/>
  <c r="D3716" i="32"/>
  <c r="D3715" i="32"/>
  <c r="D3714" i="32"/>
  <c r="D3713" i="32"/>
  <c r="D3712" i="32"/>
  <c r="D3711" i="32"/>
  <c r="D3710" i="32"/>
  <c r="D3709" i="32"/>
  <c r="D3708" i="32"/>
  <c r="D3707" i="32"/>
  <c r="D3706" i="32"/>
  <c r="D3705" i="32"/>
  <c r="D3704" i="32"/>
  <c r="D3703" i="32"/>
  <c r="D3702" i="32"/>
  <c r="D3701" i="32"/>
  <c r="D3700" i="32"/>
  <c r="D3699" i="32"/>
  <c r="D3698" i="32"/>
  <c r="D3697" i="32"/>
  <c r="D3696" i="32"/>
  <c r="D3695" i="32"/>
  <c r="D3694" i="32"/>
  <c r="D3693" i="32"/>
  <c r="D3692" i="32"/>
  <c r="D3691" i="32"/>
  <c r="D3690" i="32"/>
  <c r="D3689" i="32"/>
  <c r="D3688" i="32"/>
  <c r="D3687" i="32"/>
  <c r="D3686" i="32"/>
  <c r="D3685" i="32"/>
  <c r="D3684" i="32"/>
  <c r="D3683" i="32"/>
  <c r="D3682" i="32"/>
  <c r="D3681" i="32"/>
  <c r="D3680" i="32"/>
  <c r="D3679" i="32"/>
  <c r="D3678" i="32"/>
  <c r="D3677" i="32"/>
  <c r="D3676" i="32"/>
  <c r="D3675" i="32"/>
  <c r="D3674" i="32"/>
  <c r="D3673" i="32"/>
  <c r="D3672" i="32"/>
  <c r="D3671" i="32"/>
  <c r="D3670" i="32"/>
  <c r="D3669" i="32"/>
  <c r="D3668" i="32"/>
  <c r="D3667" i="32"/>
  <c r="D3666" i="32"/>
  <c r="D3665" i="32"/>
  <c r="D3664" i="32"/>
  <c r="D3663" i="32"/>
  <c r="D3662" i="32"/>
  <c r="D3661" i="32"/>
  <c r="D3660" i="32"/>
  <c r="D3659" i="32"/>
  <c r="D3658" i="32"/>
  <c r="D3657" i="32"/>
  <c r="D3656" i="32"/>
  <c r="D3655" i="32"/>
  <c r="D3654" i="32"/>
  <c r="D3653" i="32"/>
  <c r="D3652" i="32"/>
  <c r="D3651" i="32"/>
  <c r="D3650" i="32"/>
  <c r="D3649" i="32"/>
  <c r="D3648" i="32"/>
  <c r="D3647" i="32"/>
  <c r="D3646" i="32"/>
  <c r="D3645" i="32"/>
  <c r="D3644" i="32"/>
  <c r="D3643" i="32"/>
  <c r="D3642" i="32"/>
  <c r="D3641" i="32"/>
  <c r="D3640" i="32"/>
  <c r="D3639" i="32"/>
  <c r="D3638" i="32"/>
  <c r="D3637" i="32"/>
  <c r="D3636" i="32"/>
  <c r="D3635" i="32"/>
  <c r="D3634" i="32"/>
  <c r="D3633" i="32"/>
  <c r="D3632" i="32"/>
  <c r="D3631" i="32"/>
  <c r="D3630" i="32"/>
  <c r="D3629" i="32"/>
  <c r="D3628" i="32"/>
  <c r="D3627" i="32"/>
  <c r="D3626" i="32"/>
  <c r="D3625" i="32"/>
  <c r="D3624" i="32"/>
  <c r="D3623" i="32"/>
  <c r="D3622" i="32"/>
  <c r="D3621" i="32"/>
  <c r="D3620" i="32"/>
  <c r="D3619" i="32"/>
  <c r="D3618" i="32"/>
  <c r="D3617" i="32"/>
  <c r="D3616" i="32"/>
  <c r="D3615" i="32"/>
  <c r="D3614" i="32"/>
  <c r="D3613" i="32"/>
  <c r="D3612" i="32"/>
  <c r="D3611" i="32"/>
  <c r="D3610" i="32"/>
  <c r="D3609" i="32"/>
  <c r="D3608" i="32"/>
  <c r="D3607" i="32"/>
  <c r="D3606" i="32"/>
  <c r="D3605" i="32"/>
  <c r="D3604" i="32"/>
  <c r="D3603" i="32"/>
  <c r="D3602" i="32"/>
  <c r="D3601" i="32"/>
  <c r="D3600" i="32"/>
  <c r="D3599" i="32"/>
  <c r="D3598" i="32"/>
  <c r="D3597" i="32"/>
  <c r="D3596" i="32"/>
  <c r="D3595" i="32"/>
  <c r="D3594" i="32"/>
  <c r="D3593" i="32"/>
  <c r="D3592" i="32"/>
  <c r="D3591" i="32"/>
  <c r="D3590" i="32"/>
  <c r="D3589" i="32"/>
  <c r="D3588" i="32"/>
  <c r="D3587" i="32"/>
  <c r="D3586" i="32"/>
  <c r="D3585" i="32"/>
  <c r="D3584" i="32"/>
  <c r="D3583" i="32"/>
  <c r="D3582" i="32"/>
  <c r="D3581" i="32"/>
  <c r="D3580" i="32"/>
  <c r="D3579" i="32"/>
  <c r="D3578" i="32"/>
  <c r="D3577" i="32"/>
  <c r="D3576" i="32"/>
  <c r="D3575" i="32"/>
  <c r="D3574" i="32"/>
  <c r="D3573" i="32"/>
  <c r="D3572" i="32"/>
  <c r="D3571" i="32"/>
  <c r="D3570" i="32"/>
  <c r="D3569" i="32"/>
  <c r="D3568" i="32"/>
  <c r="D3567" i="32"/>
  <c r="D3566" i="32"/>
  <c r="D3565" i="32"/>
  <c r="D3564" i="32"/>
  <c r="D3563" i="32"/>
  <c r="D3562" i="32"/>
  <c r="D3561" i="32"/>
  <c r="D3560" i="32"/>
  <c r="D3559" i="32"/>
  <c r="D3558" i="32"/>
  <c r="D3557" i="32"/>
  <c r="D3556" i="32"/>
  <c r="D3555" i="32"/>
  <c r="D3554" i="32"/>
  <c r="D3553" i="32"/>
  <c r="D3552" i="32"/>
  <c r="D3551" i="32"/>
  <c r="D3550" i="32"/>
  <c r="D3549" i="32"/>
  <c r="D3548" i="32"/>
  <c r="D3547" i="32"/>
  <c r="D3546" i="32"/>
  <c r="D3545" i="32"/>
  <c r="D3544" i="32"/>
  <c r="D3543" i="32"/>
  <c r="D3542" i="32"/>
  <c r="D3541" i="32"/>
  <c r="D3540" i="32"/>
  <c r="D3539" i="32"/>
  <c r="D3538" i="32"/>
  <c r="D3537" i="32"/>
  <c r="D3536" i="32"/>
  <c r="D3535" i="32"/>
  <c r="D3534" i="32"/>
  <c r="D3533" i="32"/>
  <c r="D3532" i="32"/>
  <c r="D3531" i="32"/>
  <c r="D3530" i="32"/>
  <c r="D3529" i="32"/>
  <c r="D3528" i="32"/>
  <c r="D3527" i="32"/>
  <c r="D3526" i="32"/>
  <c r="D3525" i="32"/>
  <c r="D3524" i="32"/>
  <c r="D3523" i="32"/>
  <c r="D3522" i="32"/>
  <c r="D3521" i="32"/>
  <c r="D3520" i="32"/>
  <c r="D3519" i="32"/>
  <c r="D3518" i="32"/>
  <c r="D3517" i="32"/>
  <c r="D3516" i="32"/>
  <c r="D3515" i="32"/>
  <c r="D3514" i="32"/>
  <c r="D3513" i="32"/>
  <c r="D3512" i="32"/>
  <c r="D3511" i="32"/>
  <c r="D3510" i="32"/>
  <c r="D3509" i="32"/>
  <c r="D3508" i="32"/>
  <c r="D3507" i="32"/>
  <c r="D3506" i="32"/>
  <c r="D3505" i="32"/>
  <c r="D3504" i="32"/>
  <c r="D3503" i="32"/>
  <c r="D3502" i="32"/>
  <c r="D3501" i="32"/>
  <c r="D3500" i="32"/>
  <c r="D3499" i="32"/>
  <c r="D3498" i="32"/>
  <c r="D3497" i="32"/>
  <c r="D3496" i="32"/>
  <c r="D3495" i="32"/>
  <c r="D3494" i="32"/>
  <c r="D3493" i="32"/>
  <c r="D3492" i="32"/>
  <c r="D3491" i="32"/>
  <c r="D3490" i="32"/>
  <c r="D3489" i="32"/>
  <c r="D3488" i="32"/>
  <c r="D3487" i="32"/>
  <c r="D3486" i="32"/>
  <c r="D3485" i="32"/>
  <c r="D3484" i="32"/>
  <c r="D3483" i="32"/>
  <c r="D3482" i="32"/>
  <c r="D3481" i="32"/>
  <c r="D3480" i="32"/>
  <c r="D3479" i="32"/>
  <c r="D3478" i="32"/>
  <c r="D3477" i="32"/>
  <c r="D3476" i="32"/>
  <c r="D3475" i="32"/>
  <c r="D3474" i="32"/>
  <c r="D3473" i="32"/>
  <c r="D3472" i="32"/>
  <c r="D3471" i="32"/>
  <c r="D3470" i="32"/>
  <c r="D3469" i="32"/>
  <c r="D3468" i="32"/>
  <c r="D3467" i="32"/>
  <c r="D3466" i="32"/>
  <c r="D3465" i="32"/>
  <c r="D3464" i="32"/>
  <c r="D3463" i="32"/>
  <c r="D3462" i="32"/>
  <c r="D3461" i="32"/>
  <c r="D3460" i="32"/>
  <c r="D3459" i="32"/>
  <c r="D3458" i="32"/>
  <c r="D3457" i="32"/>
  <c r="D3456" i="32"/>
  <c r="D3455" i="32"/>
  <c r="D3454" i="32"/>
  <c r="D3453" i="32"/>
  <c r="D3452" i="32"/>
  <c r="D3451" i="32"/>
  <c r="D3450" i="32"/>
  <c r="D3449" i="32"/>
  <c r="D3448" i="32"/>
  <c r="D3447" i="32"/>
  <c r="D3446" i="32"/>
  <c r="D3445" i="32"/>
  <c r="D3444" i="32"/>
  <c r="D3443" i="32"/>
  <c r="D3442" i="32"/>
  <c r="D3441" i="32"/>
  <c r="D3440" i="32"/>
  <c r="D3439" i="32"/>
  <c r="D3438" i="32"/>
  <c r="D3437" i="32"/>
  <c r="D3436" i="32"/>
  <c r="D3435" i="32"/>
  <c r="D3434" i="32"/>
  <c r="D3433" i="32"/>
  <c r="D3432" i="32"/>
  <c r="D3431" i="32"/>
  <c r="D3430" i="32"/>
  <c r="D3429" i="32"/>
  <c r="D3428" i="32"/>
  <c r="D3427" i="32"/>
  <c r="D3426" i="32"/>
  <c r="D3425" i="32"/>
  <c r="D3424" i="32"/>
  <c r="D3423" i="32"/>
  <c r="D3422" i="32"/>
  <c r="D3421" i="32"/>
  <c r="D3420" i="32"/>
  <c r="D3419" i="32"/>
  <c r="D3418" i="32"/>
  <c r="D3417" i="32"/>
  <c r="D3416" i="32"/>
  <c r="D3415" i="32"/>
  <c r="D3414" i="32"/>
  <c r="D3413" i="32"/>
  <c r="D3412" i="32"/>
  <c r="D3411" i="32"/>
  <c r="D3410" i="32"/>
  <c r="D3409" i="32"/>
  <c r="D3408" i="32"/>
  <c r="D3407" i="32"/>
  <c r="D3406" i="32"/>
  <c r="D3405" i="32"/>
  <c r="D3404" i="32"/>
  <c r="D3403" i="32"/>
  <c r="D3402" i="32"/>
  <c r="D3401" i="32"/>
  <c r="D3400" i="32"/>
  <c r="D3399" i="32"/>
  <c r="D3398" i="32"/>
  <c r="D3397" i="32"/>
  <c r="D3396" i="32"/>
  <c r="D3395" i="32"/>
  <c r="D3394" i="32"/>
  <c r="D3393" i="32"/>
  <c r="D3392" i="32"/>
  <c r="D3391" i="32"/>
  <c r="D3390" i="32"/>
  <c r="D3389" i="32"/>
  <c r="D3388" i="32"/>
  <c r="D3387" i="32"/>
  <c r="D3386" i="32"/>
  <c r="D3385" i="32"/>
  <c r="D3384" i="32"/>
  <c r="D3383" i="32"/>
  <c r="D3382" i="32"/>
  <c r="D3381" i="32"/>
  <c r="D3380" i="32"/>
  <c r="D3379" i="32"/>
  <c r="D3378" i="32"/>
  <c r="D3377" i="32"/>
  <c r="D3376" i="32"/>
  <c r="D3375" i="32"/>
  <c r="D3374" i="32"/>
  <c r="D3373" i="32"/>
  <c r="D3372" i="32"/>
  <c r="D3371" i="32"/>
  <c r="D3370" i="32"/>
  <c r="D3369" i="32"/>
  <c r="D3368" i="32"/>
  <c r="D3367" i="32"/>
  <c r="D3366" i="32"/>
  <c r="D3365" i="32"/>
  <c r="D3364" i="32"/>
  <c r="D3363" i="32"/>
  <c r="D3362" i="32"/>
  <c r="D3361" i="32"/>
  <c r="D3360" i="32"/>
  <c r="D3359" i="32"/>
  <c r="D3358" i="32"/>
  <c r="D3357" i="32"/>
  <c r="D3356" i="32"/>
  <c r="D3355" i="32"/>
  <c r="D3354" i="32"/>
  <c r="D3353" i="32"/>
  <c r="D3352" i="32"/>
  <c r="D3351" i="32"/>
  <c r="D3350" i="32"/>
  <c r="D3349" i="32"/>
  <c r="D3348" i="32"/>
  <c r="D3347" i="32"/>
  <c r="D3346" i="32"/>
  <c r="D3345" i="32"/>
  <c r="D3344" i="32"/>
  <c r="D3343" i="32"/>
  <c r="D3342" i="32"/>
  <c r="D3341" i="32"/>
  <c r="D3340" i="32"/>
  <c r="D3339" i="32"/>
  <c r="D3338" i="32"/>
  <c r="D3337" i="32"/>
  <c r="D3336" i="32"/>
  <c r="D3335" i="32"/>
  <c r="D3334" i="32"/>
  <c r="D3333" i="32"/>
  <c r="D3332" i="32"/>
  <c r="D3331" i="32"/>
  <c r="D3330" i="32"/>
  <c r="D3329" i="32"/>
  <c r="D3328" i="32"/>
  <c r="D3327" i="32"/>
  <c r="D3326" i="32"/>
  <c r="D3325" i="32"/>
  <c r="D3324" i="32"/>
  <c r="D3323" i="32"/>
  <c r="D3322" i="32"/>
  <c r="D3321" i="32"/>
  <c r="D3320" i="32"/>
  <c r="D3319" i="32"/>
  <c r="D3318" i="32"/>
  <c r="D3317" i="32"/>
  <c r="D3316" i="32"/>
  <c r="D3315" i="32"/>
  <c r="D3314" i="32"/>
  <c r="D3313" i="32"/>
  <c r="D3312" i="32"/>
  <c r="D3311" i="32"/>
  <c r="D3310" i="32"/>
  <c r="D3309" i="32"/>
  <c r="D3308" i="32"/>
  <c r="D3307" i="32"/>
  <c r="D3306" i="32"/>
  <c r="D3305" i="32"/>
  <c r="D3304" i="32"/>
  <c r="D3303" i="32"/>
  <c r="D3302" i="32"/>
  <c r="D3301" i="32"/>
  <c r="D3300" i="32"/>
  <c r="D3299" i="32"/>
  <c r="D3298" i="32"/>
  <c r="D3297" i="32"/>
  <c r="D3296" i="32"/>
  <c r="D3295" i="32"/>
  <c r="D3294" i="32"/>
  <c r="D3293" i="32"/>
  <c r="D3292" i="32"/>
  <c r="D3291" i="32"/>
  <c r="D3290" i="32"/>
  <c r="D3289" i="32"/>
  <c r="D3288" i="32"/>
  <c r="D3287" i="32"/>
  <c r="D3286" i="32"/>
  <c r="D3285" i="32"/>
  <c r="D3284" i="32"/>
  <c r="D3283" i="32"/>
  <c r="D3282" i="32"/>
  <c r="D3281" i="32"/>
  <c r="D3280" i="32"/>
  <c r="D3279" i="32"/>
  <c r="D3278" i="32"/>
  <c r="D3277" i="32"/>
  <c r="D3276" i="32"/>
  <c r="D3275" i="32"/>
  <c r="D3274" i="32"/>
  <c r="D3273" i="32"/>
  <c r="D3272" i="32"/>
  <c r="D3271" i="32"/>
  <c r="D3270" i="32"/>
  <c r="D3269" i="32"/>
  <c r="D3268" i="32"/>
  <c r="D3267" i="32"/>
  <c r="D3266" i="32"/>
  <c r="D3265" i="32"/>
  <c r="D3264" i="32"/>
  <c r="D3263" i="32"/>
  <c r="D3262" i="32"/>
  <c r="D3261" i="32"/>
  <c r="D3260" i="32"/>
  <c r="D3259" i="32"/>
  <c r="D3258" i="32"/>
  <c r="D3257" i="32"/>
  <c r="D3256" i="32"/>
  <c r="D3255" i="32"/>
  <c r="D3254" i="32"/>
  <c r="D3253" i="32"/>
  <c r="D3252" i="32"/>
  <c r="D3251" i="32"/>
  <c r="D3250" i="32"/>
  <c r="D3249" i="32"/>
  <c r="D3248" i="32"/>
  <c r="D3247" i="32"/>
  <c r="D3246" i="32"/>
  <c r="D3245" i="32"/>
  <c r="D3244" i="32"/>
  <c r="D3243" i="32"/>
  <c r="D3242" i="32"/>
  <c r="D3241" i="32"/>
  <c r="D3240" i="32"/>
  <c r="D3239" i="32"/>
  <c r="D3238" i="32"/>
  <c r="D3237" i="32"/>
  <c r="D3236" i="32"/>
  <c r="D3235" i="32"/>
  <c r="D3234" i="32"/>
  <c r="D3233" i="32"/>
  <c r="D3232" i="32"/>
  <c r="D3231" i="32"/>
  <c r="D3230" i="32"/>
  <c r="D3229" i="32"/>
  <c r="D3228" i="32"/>
  <c r="D3227" i="32"/>
  <c r="D3226" i="32"/>
  <c r="D3225" i="32"/>
  <c r="D3224" i="32"/>
  <c r="D3223" i="32"/>
  <c r="D3222" i="32"/>
  <c r="D3221" i="32"/>
  <c r="D3220" i="32"/>
  <c r="D3219" i="32"/>
  <c r="D3218" i="32"/>
  <c r="D3217" i="32"/>
  <c r="D3216" i="32"/>
  <c r="D3215" i="32"/>
  <c r="D3214" i="32"/>
  <c r="D3213" i="32"/>
  <c r="D3212" i="32"/>
  <c r="D3211" i="32"/>
  <c r="D3210" i="32"/>
  <c r="D3209" i="32"/>
  <c r="D3208" i="32"/>
  <c r="D3207" i="32"/>
  <c r="D3206" i="32"/>
  <c r="D3205" i="32"/>
  <c r="D3204" i="32"/>
  <c r="D3203" i="32"/>
  <c r="D3202" i="32"/>
  <c r="D3201" i="32"/>
  <c r="D3200" i="32"/>
  <c r="D3199" i="32"/>
  <c r="D3198" i="32"/>
  <c r="D3197" i="32"/>
  <c r="D3196" i="32"/>
  <c r="D3195" i="32"/>
  <c r="D3194" i="32"/>
  <c r="D3193" i="32"/>
  <c r="D3192" i="32"/>
  <c r="D3191" i="32"/>
  <c r="D3190" i="32"/>
  <c r="D3189" i="32"/>
  <c r="D3188" i="32"/>
  <c r="D3187" i="32"/>
  <c r="D3186" i="32"/>
  <c r="D3185" i="32"/>
  <c r="D3184" i="32"/>
  <c r="D3183" i="32"/>
  <c r="D3182" i="32"/>
  <c r="D3181" i="32"/>
  <c r="D3180" i="32"/>
  <c r="D3179" i="32"/>
  <c r="D3178" i="32"/>
  <c r="D3177" i="32"/>
  <c r="D3176" i="32"/>
  <c r="D3175" i="32"/>
  <c r="D3174" i="32"/>
  <c r="D3173" i="32"/>
  <c r="D3172" i="32"/>
  <c r="D3171" i="32"/>
  <c r="D3170" i="32"/>
  <c r="D3169" i="32"/>
  <c r="D3168" i="32"/>
  <c r="D3167" i="32"/>
  <c r="D3166" i="32"/>
  <c r="D3165" i="32"/>
  <c r="D3164" i="32"/>
  <c r="D3163" i="32"/>
  <c r="D3162" i="32"/>
  <c r="D3161" i="32"/>
  <c r="D3160" i="32"/>
  <c r="D3159" i="32"/>
  <c r="D3158" i="32"/>
  <c r="D3157" i="32"/>
  <c r="D3156" i="32"/>
  <c r="D3155" i="32"/>
  <c r="D3154" i="32"/>
  <c r="D3153" i="32"/>
  <c r="D3152" i="32"/>
  <c r="D3151" i="32"/>
  <c r="D3150" i="32"/>
  <c r="D3149" i="32"/>
  <c r="D3148" i="32"/>
  <c r="D3147" i="32"/>
  <c r="D3146" i="32"/>
  <c r="D3145" i="32"/>
  <c r="D3144" i="32"/>
  <c r="D3143" i="32"/>
  <c r="D3142" i="32"/>
  <c r="D3141" i="32"/>
  <c r="D3140" i="32"/>
  <c r="D3139" i="32"/>
  <c r="D3138" i="32"/>
  <c r="D3137" i="32"/>
  <c r="D3136" i="32"/>
  <c r="D3135" i="32"/>
  <c r="D3134" i="32"/>
  <c r="D3133" i="32"/>
  <c r="D3132" i="32"/>
  <c r="D3131" i="32"/>
  <c r="D3130" i="32"/>
  <c r="D3129" i="32"/>
  <c r="D3128" i="32"/>
  <c r="D3127" i="32"/>
  <c r="D3126" i="32"/>
  <c r="D3125" i="32"/>
  <c r="D3124" i="32"/>
  <c r="D3123" i="32"/>
  <c r="D3122" i="32"/>
  <c r="D3121" i="32"/>
  <c r="D3120" i="32"/>
  <c r="D3119" i="32"/>
  <c r="D3118" i="32"/>
  <c r="D3117" i="32"/>
  <c r="D3116" i="32"/>
  <c r="D3115" i="32"/>
  <c r="D3114" i="32"/>
  <c r="D3113" i="32"/>
  <c r="D3112" i="32"/>
  <c r="D3111" i="32"/>
  <c r="D3110" i="32"/>
  <c r="D3109" i="32"/>
  <c r="D3108" i="32"/>
  <c r="D3107" i="32"/>
  <c r="D3106" i="32"/>
  <c r="D3105" i="32"/>
  <c r="D3104" i="32"/>
  <c r="D3103" i="32"/>
  <c r="D3102" i="32"/>
  <c r="D3101" i="32"/>
  <c r="D3100" i="32"/>
  <c r="D3099" i="32"/>
  <c r="D3098" i="32"/>
  <c r="D3097" i="32"/>
  <c r="D3096" i="32"/>
  <c r="D3095" i="32"/>
  <c r="D3094" i="32"/>
  <c r="D3093" i="32"/>
  <c r="D3092" i="32"/>
  <c r="D3091" i="32"/>
  <c r="D3090" i="32"/>
  <c r="D3089" i="32"/>
  <c r="D3088" i="32"/>
  <c r="D3087" i="32"/>
  <c r="D3086" i="32"/>
  <c r="D3085" i="32"/>
  <c r="D3084" i="32"/>
  <c r="D3083" i="32"/>
  <c r="D3082" i="32"/>
  <c r="D3081" i="32"/>
  <c r="D3080" i="32"/>
  <c r="D3079" i="32"/>
  <c r="D3078" i="32"/>
  <c r="D3077" i="32"/>
  <c r="D3076" i="32"/>
  <c r="D3075" i="32"/>
  <c r="D3074" i="32"/>
  <c r="D3073" i="32"/>
  <c r="D3072" i="32"/>
  <c r="D3071" i="32"/>
  <c r="D3070" i="32"/>
  <c r="D3069" i="32"/>
  <c r="D3068" i="32"/>
  <c r="D3067" i="32"/>
  <c r="D3066" i="32"/>
  <c r="D3065" i="32"/>
  <c r="D3064" i="32"/>
  <c r="D3063" i="32"/>
  <c r="D3062" i="32"/>
  <c r="D3061" i="32"/>
  <c r="D3060" i="32"/>
  <c r="D3059" i="32"/>
  <c r="D3058" i="32"/>
  <c r="D3057" i="32"/>
  <c r="D3056" i="32"/>
  <c r="D3055" i="32"/>
  <c r="D3054" i="32"/>
  <c r="D3053" i="32"/>
  <c r="D3052" i="32"/>
  <c r="D3051" i="32"/>
  <c r="D3050" i="32"/>
  <c r="D3049" i="32"/>
  <c r="D3048" i="32"/>
  <c r="D3047" i="32"/>
  <c r="D3046" i="32"/>
  <c r="D3045" i="32"/>
  <c r="D3044" i="32"/>
  <c r="D3043" i="32"/>
  <c r="D3042" i="32"/>
  <c r="D3041" i="32"/>
  <c r="D3040" i="32"/>
  <c r="D3039" i="32"/>
  <c r="D3038" i="32"/>
  <c r="D3037" i="32"/>
  <c r="D3036" i="32"/>
  <c r="D3035" i="32"/>
  <c r="D3034" i="32"/>
  <c r="D3033" i="32"/>
  <c r="D3032" i="32"/>
  <c r="D3031" i="32"/>
  <c r="D3030" i="32"/>
  <c r="D3029" i="32"/>
  <c r="D3028" i="32"/>
  <c r="D3027" i="32"/>
  <c r="D3026" i="32"/>
  <c r="D3025" i="32"/>
  <c r="D3024" i="32"/>
  <c r="D3023" i="32"/>
  <c r="D3022" i="32"/>
  <c r="D3021" i="32"/>
  <c r="D3020" i="32"/>
  <c r="D3019" i="32"/>
  <c r="D3018" i="32"/>
  <c r="D3017" i="32"/>
  <c r="D3016" i="32"/>
  <c r="D3015" i="32"/>
  <c r="D3014" i="32"/>
  <c r="D3013" i="32"/>
  <c r="D3012" i="32"/>
  <c r="D3011" i="32"/>
  <c r="D3010" i="32"/>
  <c r="D3009" i="32"/>
  <c r="D3008" i="32"/>
  <c r="D3007" i="32"/>
  <c r="D3006" i="32"/>
  <c r="D3005" i="32"/>
  <c r="D3004" i="32"/>
  <c r="D3003" i="32"/>
  <c r="D3002" i="32"/>
  <c r="D3001" i="32"/>
  <c r="D3000" i="32"/>
  <c r="D2999" i="32"/>
  <c r="D2998" i="32"/>
  <c r="D2997" i="32"/>
  <c r="D2996" i="32"/>
  <c r="D2995" i="32"/>
  <c r="D2994" i="32"/>
  <c r="D2993" i="32"/>
  <c r="D2992" i="32"/>
  <c r="D2991" i="32"/>
  <c r="D2990" i="32"/>
  <c r="D2989" i="32"/>
  <c r="D2988" i="32"/>
  <c r="D2987" i="32"/>
  <c r="D2986" i="32"/>
  <c r="D2985" i="32"/>
  <c r="D2984" i="32"/>
  <c r="D2983" i="32"/>
  <c r="D2982" i="32"/>
  <c r="D2981" i="32"/>
  <c r="D2980" i="32"/>
  <c r="D2979" i="32"/>
  <c r="D2978" i="32"/>
  <c r="D2977" i="32"/>
  <c r="D2976" i="32"/>
  <c r="D2975" i="32"/>
  <c r="D2974" i="32"/>
  <c r="D2973" i="32"/>
  <c r="D2972" i="32"/>
  <c r="D2971" i="32"/>
  <c r="D2970" i="32"/>
  <c r="D2969" i="32"/>
  <c r="D2968" i="32"/>
  <c r="D2967" i="32"/>
  <c r="D2966" i="32"/>
  <c r="D2965" i="32"/>
  <c r="D2964" i="32"/>
  <c r="D2963" i="32"/>
  <c r="D2962" i="32"/>
  <c r="D2961" i="32"/>
  <c r="D2960" i="32"/>
  <c r="D2959" i="32"/>
  <c r="D2958" i="32"/>
  <c r="D2957" i="32"/>
  <c r="D2956" i="32"/>
  <c r="D2955" i="32"/>
  <c r="D2954" i="32"/>
  <c r="D2953" i="32"/>
  <c r="D2952" i="32"/>
  <c r="D2951" i="32"/>
  <c r="D2950" i="32"/>
  <c r="D2949" i="32"/>
  <c r="D2948" i="32"/>
  <c r="D2947" i="32"/>
  <c r="D2946" i="32"/>
  <c r="D2945" i="32"/>
  <c r="D2944" i="32"/>
  <c r="D2943" i="32"/>
  <c r="D2942" i="32"/>
  <c r="D2941" i="32"/>
  <c r="D2940" i="32"/>
  <c r="D2939" i="32"/>
  <c r="D2938" i="32"/>
  <c r="D2937" i="32"/>
  <c r="D2936" i="32"/>
  <c r="D2935" i="32"/>
  <c r="D2934" i="32"/>
  <c r="D2933" i="32"/>
  <c r="D2932" i="32"/>
  <c r="D2931" i="32"/>
  <c r="D2930" i="32"/>
  <c r="D2929" i="32"/>
  <c r="D2928" i="32"/>
  <c r="D2927" i="32"/>
  <c r="D2926" i="32"/>
  <c r="D2925" i="32"/>
  <c r="D2924" i="32"/>
  <c r="D2923" i="32"/>
  <c r="D2922" i="32"/>
  <c r="D2921" i="32"/>
  <c r="D2920" i="32"/>
  <c r="D2919" i="32"/>
  <c r="D2918" i="32"/>
  <c r="D2917" i="32"/>
  <c r="D2916" i="32"/>
  <c r="D2915" i="32"/>
  <c r="D2914" i="32"/>
  <c r="D2913" i="32"/>
  <c r="D2912" i="32"/>
  <c r="D2911" i="32"/>
  <c r="D2910" i="32"/>
  <c r="D2909" i="32"/>
  <c r="D2908" i="32"/>
  <c r="D2907" i="32"/>
  <c r="D2906" i="32"/>
  <c r="D2905" i="32"/>
  <c r="D2904" i="32"/>
  <c r="D2903" i="32"/>
  <c r="D2902" i="32"/>
  <c r="D2901" i="32"/>
  <c r="D2900" i="32"/>
  <c r="D2899" i="32"/>
  <c r="D2898" i="32"/>
  <c r="D2897" i="32"/>
  <c r="D2896" i="32"/>
  <c r="D2895" i="32"/>
  <c r="D2894" i="32"/>
  <c r="D2893" i="32"/>
  <c r="D2892" i="32"/>
  <c r="D2891" i="32"/>
  <c r="D2890" i="32"/>
  <c r="D2889" i="32"/>
  <c r="D2888" i="32"/>
  <c r="D2887" i="32"/>
  <c r="D2886" i="32"/>
  <c r="D2885" i="32"/>
  <c r="D2884" i="32"/>
  <c r="D2883" i="32"/>
  <c r="D2882" i="32"/>
  <c r="D2881" i="32"/>
  <c r="D2880" i="32"/>
  <c r="D2879" i="32"/>
  <c r="D2878" i="32"/>
  <c r="D2877" i="32"/>
  <c r="D2876" i="32"/>
  <c r="D2875" i="32"/>
  <c r="D2874" i="32"/>
  <c r="D2873" i="32"/>
  <c r="D2872" i="32"/>
  <c r="D2871" i="32"/>
  <c r="D2870" i="32"/>
  <c r="D2869" i="32"/>
  <c r="D2868" i="32"/>
  <c r="D2867" i="32"/>
  <c r="D2866" i="32"/>
  <c r="D2865" i="32"/>
  <c r="D2864" i="32"/>
  <c r="D2863" i="32"/>
  <c r="D2862" i="32"/>
  <c r="D2861" i="32"/>
  <c r="D2860" i="32"/>
  <c r="D2859" i="32"/>
  <c r="D2858" i="32"/>
  <c r="D2857" i="32"/>
  <c r="D2856" i="32"/>
  <c r="D2855" i="32"/>
  <c r="D2854" i="32"/>
  <c r="D2853" i="32"/>
  <c r="D2852" i="32"/>
  <c r="D2851" i="32"/>
  <c r="D2850" i="32"/>
  <c r="D2849" i="32"/>
  <c r="D2848" i="32"/>
  <c r="D2847" i="32"/>
  <c r="D2846" i="32"/>
  <c r="D2845" i="32"/>
  <c r="D2844" i="32"/>
  <c r="D2843" i="32"/>
  <c r="D2842" i="32"/>
  <c r="D2841" i="32"/>
  <c r="D2840" i="32"/>
  <c r="D2839" i="32"/>
  <c r="D2838" i="32"/>
  <c r="D2837" i="32"/>
  <c r="D2836" i="32"/>
  <c r="D2835" i="32"/>
  <c r="D2834" i="32"/>
  <c r="D2833" i="32"/>
  <c r="D2832" i="32"/>
  <c r="D2831" i="32"/>
  <c r="D2830" i="32"/>
  <c r="D2829" i="32"/>
  <c r="D2828" i="32"/>
  <c r="D2827" i="32"/>
  <c r="D2826" i="32"/>
  <c r="D2825" i="32"/>
  <c r="D2824" i="32"/>
  <c r="D2823" i="32"/>
  <c r="D2822" i="32"/>
  <c r="D2821" i="32"/>
  <c r="D2820" i="32"/>
  <c r="D2819" i="32"/>
  <c r="D2818" i="32"/>
  <c r="D2817" i="32"/>
  <c r="D2816" i="32"/>
  <c r="D2815" i="32"/>
  <c r="D2814" i="32"/>
  <c r="D2813" i="32"/>
  <c r="D2812" i="32"/>
  <c r="D2811" i="32"/>
  <c r="D2810" i="32"/>
  <c r="D2809" i="32"/>
  <c r="D2808" i="32"/>
  <c r="D2807" i="32"/>
  <c r="D2806" i="32"/>
  <c r="D2805" i="32"/>
  <c r="D2804" i="32"/>
  <c r="D2803" i="32"/>
  <c r="D2802" i="32"/>
  <c r="D2801" i="32"/>
  <c r="D2800" i="32"/>
  <c r="D2799" i="32"/>
  <c r="D2798" i="32"/>
  <c r="D2797" i="32"/>
  <c r="D2796" i="32"/>
  <c r="D2795" i="32"/>
  <c r="D2794" i="32"/>
  <c r="D2793" i="32"/>
  <c r="D2792" i="32"/>
  <c r="D2791" i="32"/>
  <c r="D2790" i="32"/>
  <c r="D2789" i="32"/>
  <c r="D2788" i="32"/>
  <c r="D2787" i="32"/>
  <c r="D2786" i="32"/>
  <c r="D2785" i="32"/>
  <c r="D2784" i="32"/>
  <c r="D2783" i="32"/>
  <c r="D2782" i="32"/>
  <c r="D2781" i="32"/>
  <c r="D2780" i="32"/>
  <c r="D2779" i="32"/>
  <c r="D2778" i="32"/>
  <c r="D2777" i="32"/>
  <c r="D2776" i="32"/>
  <c r="D2775" i="32"/>
  <c r="D2774" i="32"/>
  <c r="D2773" i="32"/>
  <c r="D2772" i="32"/>
  <c r="D2771" i="32"/>
  <c r="D2770" i="32"/>
  <c r="D2769" i="32"/>
  <c r="D2768" i="32"/>
  <c r="D2767" i="32"/>
  <c r="D2766" i="32"/>
  <c r="D2765" i="32"/>
  <c r="D2764" i="32"/>
  <c r="D2763" i="32"/>
  <c r="D2762" i="32"/>
  <c r="D2761" i="32"/>
  <c r="D2760" i="32"/>
  <c r="D2759" i="32"/>
  <c r="D2758" i="32"/>
  <c r="D2757" i="32"/>
  <c r="D2756" i="32"/>
  <c r="D2755" i="32"/>
  <c r="D2754" i="32"/>
  <c r="D2753" i="32"/>
  <c r="D2752" i="32"/>
  <c r="D2751" i="32"/>
  <c r="D2750" i="32"/>
  <c r="D2749" i="32"/>
  <c r="D2748" i="32"/>
  <c r="D2747" i="32"/>
  <c r="D2746" i="32"/>
  <c r="D2745" i="32"/>
  <c r="D2744" i="32"/>
  <c r="D2743" i="32"/>
  <c r="D2742" i="32"/>
  <c r="D2741" i="32"/>
  <c r="D2740" i="32"/>
  <c r="D2739" i="32"/>
  <c r="D2738" i="32"/>
  <c r="D2737" i="32"/>
  <c r="D2736" i="32"/>
  <c r="D2735" i="32"/>
  <c r="D2734" i="32"/>
  <c r="D2733" i="32"/>
  <c r="D2732" i="32"/>
  <c r="D2731" i="32"/>
  <c r="D2730" i="32"/>
  <c r="D2729" i="32"/>
  <c r="D2728" i="32"/>
  <c r="D2727" i="32"/>
  <c r="D2726" i="32"/>
  <c r="D2725" i="32"/>
  <c r="D2724" i="32"/>
  <c r="D2723" i="32"/>
  <c r="D2722" i="32"/>
  <c r="D2721" i="32"/>
  <c r="D2720" i="32"/>
  <c r="D2719" i="32"/>
  <c r="D2718" i="32"/>
  <c r="D2717" i="32"/>
  <c r="D2716" i="32"/>
  <c r="D2715" i="32"/>
  <c r="D2714" i="32"/>
  <c r="D2713" i="32"/>
  <c r="D2712" i="32"/>
  <c r="D2711" i="32"/>
  <c r="D2710" i="32"/>
  <c r="D2709" i="32"/>
  <c r="D2708" i="32"/>
  <c r="D2707" i="32"/>
  <c r="D2706" i="32"/>
  <c r="D2705" i="32"/>
  <c r="D2704" i="32"/>
  <c r="D2703" i="32"/>
  <c r="D2702" i="32"/>
  <c r="D2701" i="32"/>
  <c r="D2700" i="32"/>
  <c r="D2699" i="32"/>
  <c r="D2698" i="32"/>
  <c r="D2697" i="32"/>
  <c r="D2696" i="32"/>
  <c r="D2695" i="32"/>
  <c r="D2694" i="32"/>
  <c r="D2693" i="32"/>
  <c r="D2692" i="32"/>
  <c r="D2691" i="32"/>
  <c r="D2690" i="32"/>
  <c r="D2689" i="32"/>
  <c r="D2688" i="32"/>
  <c r="D2687" i="32"/>
  <c r="D2686" i="32"/>
  <c r="D2685" i="32"/>
  <c r="D2684" i="32"/>
  <c r="D2683" i="32"/>
  <c r="D2682" i="32"/>
  <c r="D2681" i="32"/>
  <c r="D2680" i="32"/>
  <c r="D2679" i="32"/>
  <c r="D2678" i="32"/>
  <c r="D2677" i="32"/>
  <c r="D2676" i="32"/>
  <c r="D2675" i="32"/>
  <c r="D2674" i="32"/>
  <c r="D2673" i="32"/>
  <c r="D2672" i="32"/>
  <c r="D2671" i="32"/>
  <c r="D2670" i="32"/>
  <c r="D2669" i="32"/>
  <c r="D2668" i="32"/>
  <c r="D2667" i="32"/>
  <c r="D2666" i="32"/>
  <c r="D2665" i="32"/>
  <c r="D2664" i="32"/>
  <c r="D2663" i="32"/>
  <c r="D2662" i="32"/>
  <c r="D2661" i="32"/>
  <c r="D2660" i="32"/>
  <c r="D2659" i="32"/>
  <c r="D2658" i="32"/>
  <c r="D2657" i="32"/>
  <c r="D2656" i="32"/>
  <c r="D2655" i="32"/>
  <c r="D2654" i="32"/>
  <c r="D2653" i="32"/>
  <c r="D2652" i="32"/>
  <c r="D2651" i="32"/>
  <c r="D2650" i="32"/>
  <c r="D2649" i="32"/>
  <c r="D2648" i="32"/>
  <c r="D2647" i="32"/>
  <c r="D2646" i="32"/>
  <c r="D2645" i="32"/>
  <c r="D2644" i="32"/>
  <c r="D2643" i="32"/>
  <c r="D2642" i="32"/>
  <c r="D2641" i="32"/>
  <c r="D2640" i="32"/>
  <c r="D2639" i="32"/>
  <c r="D2638" i="32"/>
  <c r="D2637" i="32"/>
  <c r="D2636" i="32"/>
  <c r="D2635" i="32"/>
  <c r="D2634" i="32"/>
  <c r="D2633" i="32"/>
  <c r="D2632" i="32"/>
  <c r="D2631" i="32"/>
  <c r="D2630" i="32"/>
  <c r="D2629" i="32"/>
  <c r="D2628" i="32"/>
  <c r="D2627" i="32"/>
  <c r="D2626" i="32"/>
  <c r="D2625" i="32"/>
  <c r="D2624" i="32"/>
  <c r="D2623" i="32"/>
  <c r="D2622" i="32"/>
  <c r="D2621" i="32"/>
  <c r="D2620" i="32"/>
  <c r="D2619" i="32"/>
  <c r="D2618" i="32"/>
  <c r="D2617" i="32"/>
  <c r="D2616" i="32"/>
  <c r="D2615" i="32"/>
  <c r="D2614" i="32"/>
  <c r="D2613" i="32"/>
  <c r="D2612" i="32"/>
  <c r="D2611" i="32"/>
  <c r="D2610" i="32"/>
  <c r="D2609" i="32"/>
  <c r="D2608" i="32"/>
  <c r="D2607" i="32"/>
  <c r="D2606" i="32"/>
  <c r="D2605" i="32"/>
  <c r="D2604" i="32"/>
  <c r="D2603" i="32"/>
  <c r="D2602" i="32"/>
  <c r="D2601" i="32"/>
  <c r="D2600" i="32"/>
  <c r="D2599" i="32"/>
  <c r="D2598" i="32"/>
  <c r="D2597" i="32"/>
  <c r="D2596" i="32"/>
  <c r="D2595" i="32"/>
  <c r="D2594" i="32"/>
  <c r="D2593" i="32"/>
  <c r="D2592" i="32"/>
  <c r="D2591" i="32"/>
  <c r="D2590" i="32"/>
  <c r="D2589" i="32"/>
  <c r="D2588" i="32"/>
  <c r="D2587" i="32"/>
  <c r="D2586" i="32"/>
  <c r="D2585" i="32"/>
  <c r="D2584" i="32"/>
  <c r="D2583" i="32"/>
  <c r="D2582" i="32"/>
  <c r="D2581" i="32"/>
  <c r="D2580" i="32"/>
  <c r="D2579" i="32"/>
  <c r="D2578" i="32"/>
  <c r="D2577" i="32"/>
  <c r="D2576" i="32"/>
  <c r="D2575" i="32"/>
  <c r="D2574" i="32"/>
  <c r="D2573" i="32"/>
  <c r="D2572" i="32"/>
  <c r="D2571" i="32"/>
  <c r="D2570" i="32"/>
  <c r="D2569" i="32"/>
  <c r="D2568" i="32"/>
  <c r="D2567" i="32"/>
  <c r="D2566" i="32"/>
  <c r="D2565" i="32"/>
  <c r="D2564" i="32"/>
  <c r="D2563" i="32"/>
  <c r="D2562" i="32"/>
  <c r="D2561" i="32"/>
  <c r="D2560" i="32"/>
  <c r="D2559" i="32"/>
  <c r="D2558" i="32"/>
  <c r="D2557" i="32"/>
  <c r="D2556" i="32"/>
  <c r="D2555" i="32"/>
  <c r="D2554" i="32"/>
  <c r="D2553" i="32"/>
  <c r="D2552" i="32"/>
  <c r="D2551" i="32"/>
  <c r="D2550" i="32"/>
  <c r="D2549" i="32"/>
  <c r="D2548" i="32"/>
  <c r="D2547" i="32"/>
  <c r="D2546" i="32"/>
  <c r="D2545" i="32"/>
  <c r="D2544" i="32"/>
  <c r="D2543" i="32"/>
  <c r="D2542" i="32"/>
  <c r="D2541" i="32"/>
  <c r="D2540" i="32"/>
  <c r="D2539" i="32"/>
  <c r="D2538" i="32"/>
  <c r="D2537" i="32"/>
  <c r="D2536" i="32"/>
  <c r="D2535" i="32"/>
  <c r="D2534" i="32"/>
  <c r="D2533" i="32"/>
  <c r="D2532" i="32"/>
  <c r="D2531" i="32"/>
  <c r="D2530" i="32"/>
  <c r="D2529" i="32"/>
  <c r="D2528" i="32"/>
  <c r="D2527" i="32"/>
  <c r="D2526" i="32"/>
  <c r="D2525" i="32"/>
  <c r="D2524" i="32"/>
  <c r="D2523" i="32"/>
  <c r="D2522" i="32"/>
  <c r="D2521" i="32"/>
  <c r="D2520" i="32"/>
  <c r="D2519" i="32"/>
  <c r="D2518" i="32"/>
  <c r="D2517" i="32"/>
  <c r="D2516" i="32"/>
  <c r="D2515" i="32"/>
  <c r="D2514" i="32"/>
  <c r="D2513" i="32"/>
  <c r="D2512" i="32"/>
  <c r="D2511" i="32"/>
  <c r="D2510" i="32"/>
  <c r="D2509" i="32"/>
  <c r="D2508" i="32"/>
  <c r="D2507" i="32"/>
  <c r="D2506" i="32"/>
  <c r="D2505" i="32"/>
  <c r="D2504" i="32"/>
  <c r="D2503" i="32"/>
  <c r="D2502" i="32"/>
  <c r="D2501" i="32"/>
  <c r="D2500" i="32"/>
  <c r="D2499" i="32"/>
  <c r="D2498" i="32"/>
  <c r="D2497" i="32"/>
  <c r="D2496" i="32"/>
  <c r="D2495" i="32"/>
  <c r="D2494" i="32"/>
  <c r="D2493" i="32"/>
  <c r="D2492" i="32"/>
  <c r="D2491" i="32"/>
  <c r="D2490" i="32"/>
  <c r="D2489" i="32"/>
  <c r="D2488" i="32"/>
  <c r="D2487" i="32"/>
  <c r="D2486" i="32"/>
  <c r="D2485" i="32"/>
  <c r="D2484" i="32"/>
  <c r="D2483" i="32"/>
  <c r="D2482" i="32"/>
  <c r="D2481" i="32"/>
  <c r="D2480" i="32"/>
  <c r="D2479" i="32"/>
  <c r="D2478" i="32"/>
  <c r="D2477" i="32"/>
  <c r="D2476" i="32"/>
  <c r="D2475" i="32"/>
  <c r="D2474" i="32"/>
  <c r="D2473" i="32"/>
  <c r="D2472" i="32"/>
  <c r="D2471" i="32"/>
  <c r="D2470" i="32"/>
  <c r="D2469" i="32"/>
  <c r="D2468" i="32"/>
  <c r="D2467" i="32"/>
  <c r="D2466" i="32"/>
  <c r="D2465" i="32"/>
  <c r="D2464" i="32"/>
  <c r="D2463" i="32"/>
  <c r="D2462" i="32"/>
  <c r="D2461" i="32"/>
  <c r="D2460" i="32"/>
  <c r="D2459" i="32"/>
  <c r="D2458" i="32"/>
  <c r="D2457" i="32"/>
  <c r="D2456" i="32"/>
  <c r="D2455" i="32"/>
  <c r="D2454" i="32"/>
  <c r="D2453" i="32"/>
  <c r="D2452" i="32"/>
  <c r="D2451" i="32"/>
  <c r="D2450" i="32"/>
  <c r="D2449" i="32"/>
  <c r="D2448" i="32"/>
  <c r="D2447" i="32"/>
  <c r="D2446" i="32"/>
  <c r="D2445" i="32"/>
  <c r="D2444" i="32"/>
  <c r="D2443" i="32"/>
  <c r="D2442" i="32"/>
  <c r="D2441" i="32"/>
  <c r="D2440" i="32"/>
  <c r="D2439" i="32"/>
  <c r="D2438" i="32"/>
  <c r="D2437" i="32"/>
  <c r="D2436" i="32"/>
  <c r="D2435" i="32"/>
  <c r="D2434" i="32"/>
  <c r="D2433" i="32"/>
  <c r="D2432" i="32"/>
  <c r="D2431" i="32"/>
  <c r="D2430" i="32"/>
  <c r="D2429" i="32"/>
  <c r="D2428" i="32"/>
  <c r="D2427" i="32"/>
  <c r="D2426" i="32"/>
  <c r="D2425" i="32"/>
  <c r="D2424" i="32"/>
  <c r="D2423" i="32"/>
  <c r="D2422" i="32"/>
  <c r="D2421" i="32"/>
  <c r="D2420" i="32"/>
  <c r="D2419" i="32"/>
  <c r="D2418" i="32"/>
  <c r="D2417" i="32"/>
  <c r="D2416" i="32"/>
  <c r="D2415" i="32"/>
  <c r="D2414" i="32"/>
  <c r="D2413" i="32"/>
  <c r="D2412" i="32"/>
  <c r="D2411" i="32"/>
  <c r="D2410" i="32"/>
  <c r="D2409" i="32"/>
  <c r="D2408" i="32"/>
  <c r="D2407" i="32"/>
  <c r="D2406" i="32"/>
  <c r="D2405" i="32"/>
  <c r="D2404" i="32"/>
  <c r="D2403" i="32"/>
  <c r="D2402" i="32"/>
  <c r="D2401" i="32"/>
  <c r="D2400" i="32"/>
  <c r="D2399" i="32"/>
  <c r="D2398" i="32"/>
  <c r="D2397" i="32"/>
  <c r="D2396" i="32"/>
  <c r="D2395" i="32"/>
  <c r="D2394" i="32"/>
  <c r="D2393" i="32"/>
  <c r="D2392" i="32"/>
  <c r="D2391" i="32"/>
  <c r="D2390" i="32"/>
  <c r="D2389" i="32"/>
  <c r="D2388" i="32"/>
  <c r="D2387" i="32"/>
  <c r="D2386" i="32"/>
  <c r="D2385" i="32"/>
  <c r="D2384" i="32"/>
  <c r="D2383" i="32"/>
  <c r="D2382" i="32"/>
  <c r="D2381" i="32"/>
  <c r="D2380" i="32"/>
  <c r="D2379" i="32"/>
  <c r="D2378" i="32"/>
  <c r="D2377" i="32"/>
  <c r="D2376" i="32"/>
  <c r="D2375" i="32"/>
  <c r="D2374" i="32"/>
  <c r="D2373" i="32"/>
  <c r="D2372" i="32"/>
  <c r="D2371" i="32"/>
  <c r="D2370" i="32"/>
  <c r="D2369" i="32"/>
  <c r="D2368" i="32"/>
  <c r="D2367" i="32"/>
  <c r="D2366" i="32"/>
  <c r="D2365" i="32"/>
  <c r="D2364" i="32"/>
  <c r="D2363" i="32"/>
  <c r="D2362" i="32"/>
  <c r="D2361" i="32"/>
  <c r="D2360" i="32"/>
  <c r="D2359" i="32"/>
  <c r="D2358" i="32"/>
  <c r="D2357" i="32"/>
  <c r="D2356" i="32"/>
  <c r="D2355" i="32"/>
  <c r="D2354" i="32"/>
  <c r="D2353" i="32"/>
  <c r="D2352" i="32"/>
  <c r="D2351" i="32"/>
  <c r="D2350" i="32"/>
  <c r="D2349" i="32"/>
  <c r="D2348" i="32"/>
  <c r="D2347" i="32"/>
  <c r="D2346" i="32"/>
  <c r="D2345" i="32"/>
  <c r="D2344" i="32"/>
  <c r="D2343" i="32"/>
  <c r="D2342" i="32"/>
  <c r="D2341" i="32"/>
  <c r="D2340" i="32"/>
  <c r="D2339" i="32"/>
  <c r="D2338" i="32"/>
  <c r="D2337" i="32"/>
  <c r="D2336" i="32"/>
  <c r="D2335" i="32"/>
  <c r="D2334" i="32"/>
  <c r="D2333" i="32"/>
  <c r="D2332" i="32"/>
  <c r="D2331" i="32"/>
  <c r="D2330" i="32"/>
  <c r="D2329" i="32"/>
  <c r="D2328" i="32"/>
  <c r="D2327" i="32"/>
  <c r="D2326" i="32"/>
  <c r="D2325" i="32"/>
  <c r="D2324" i="32"/>
  <c r="D2323" i="32"/>
  <c r="D2322" i="32"/>
  <c r="D2321" i="32"/>
  <c r="D2320" i="32"/>
  <c r="D2319" i="32"/>
  <c r="D2318" i="32"/>
  <c r="D2317" i="32"/>
  <c r="D2316" i="32"/>
  <c r="D2315" i="32"/>
  <c r="D2314" i="32"/>
  <c r="D2313" i="32"/>
  <c r="D2312" i="32"/>
  <c r="D2311" i="32"/>
  <c r="D2310" i="32"/>
  <c r="D2309" i="32"/>
  <c r="D2308" i="32"/>
  <c r="D2307" i="32"/>
  <c r="D2306" i="32"/>
  <c r="D2305" i="32"/>
  <c r="D2304" i="32"/>
  <c r="D2303" i="32"/>
  <c r="D2302" i="32"/>
  <c r="D2301" i="32"/>
  <c r="D2300" i="32"/>
  <c r="D2299" i="32"/>
  <c r="D2298" i="32"/>
  <c r="D2297" i="32"/>
  <c r="D2296" i="32"/>
  <c r="D2295" i="32"/>
  <c r="D2294" i="32"/>
  <c r="D2293" i="32"/>
  <c r="D2292" i="32"/>
  <c r="D2291" i="32"/>
  <c r="D2290" i="32"/>
  <c r="D2289" i="32"/>
  <c r="D2288" i="32"/>
  <c r="D2287" i="32"/>
  <c r="D2286" i="32"/>
  <c r="D2285" i="32"/>
  <c r="D2284" i="32"/>
  <c r="D2283" i="32"/>
  <c r="D2282" i="32"/>
  <c r="D2281" i="32"/>
  <c r="D2280" i="32"/>
  <c r="D2279" i="32"/>
  <c r="D2278" i="32"/>
  <c r="D2277" i="32"/>
  <c r="D2276" i="32"/>
  <c r="D2275" i="32"/>
  <c r="D2274" i="32"/>
  <c r="D2273" i="32"/>
  <c r="D2272" i="32"/>
  <c r="D2271" i="32"/>
  <c r="D2270" i="32"/>
  <c r="D2269" i="32"/>
  <c r="D2268" i="32"/>
  <c r="D2267" i="32"/>
  <c r="D2266" i="32"/>
  <c r="D2265" i="32"/>
  <c r="D2264" i="32"/>
  <c r="D2263" i="32"/>
  <c r="D2262" i="32"/>
  <c r="D2261" i="32"/>
  <c r="D2260" i="32"/>
  <c r="D2259" i="32"/>
  <c r="D2258" i="32"/>
  <c r="D2257" i="32"/>
  <c r="D2256" i="32"/>
  <c r="D2255" i="32"/>
  <c r="D2254" i="32"/>
  <c r="D2253" i="32"/>
  <c r="D2252" i="32"/>
  <c r="D2251" i="32"/>
  <c r="D2250" i="32"/>
  <c r="D2249" i="32"/>
  <c r="D2248" i="32"/>
  <c r="D2247" i="32"/>
  <c r="D2246" i="32"/>
  <c r="D2245" i="32"/>
  <c r="D2244" i="32"/>
  <c r="D2243" i="32"/>
  <c r="D2242" i="32"/>
  <c r="D2241" i="32"/>
  <c r="D2240" i="32"/>
  <c r="D2239" i="32"/>
  <c r="D2238" i="32"/>
  <c r="D2237" i="32"/>
  <c r="D2236" i="32"/>
  <c r="D2235" i="32"/>
  <c r="D2234" i="32"/>
  <c r="D2233" i="32"/>
  <c r="D2232" i="32"/>
  <c r="D2231" i="32"/>
  <c r="D2230" i="32"/>
  <c r="D2229" i="32"/>
  <c r="D2228" i="32"/>
  <c r="D2227" i="32"/>
  <c r="D2226" i="32"/>
  <c r="D2225" i="32"/>
  <c r="D2224" i="32"/>
  <c r="D2223" i="32"/>
  <c r="D2222" i="32"/>
  <c r="D2221" i="32"/>
  <c r="D2220" i="32"/>
  <c r="D2219" i="32"/>
  <c r="D2218" i="32"/>
  <c r="D2217" i="32"/>
  <c r="D2216" i="32"/>
  <c r="D2215" i="32"/>
  <c r="D2214" i="32"/>
  <c r="D2213" i="32"/>
  <c r="D2212" i="32"/>
  <c r="D2211" i="32"/>
  <c r="D2210" i="32"/>
  <c r="D2209" i="32"/>
  <c r="D2208" i="32"/>
  <c r="D2207" i="32"/>
  <c r="D2206" i="32"/>
  <c r="D2205" i="32"/>
  <c r="D2204" i="32"/>
  <c r="D2203" i="32"/>
  <c r="D2202" i="32"/>
  <c r="D2201" i="32"/>
  <c r="D2200" i="32"/>
  <c r="D2199" i="32"/>
  <c r="D2198" i="32"/>
  <c r="D2197" i="32"/>
  <c r="D2196" i="32"/>
  <c r="D2195" i="32"/>
  <c r="D2194" i="32"/>
  <c r="D2193" i="32"/>
  <c r="D2192" i="32"/>
  <c r="D2191" i="32"/>
  <c r="D2190" i="32"/>
  <c r="D2189" i="32"/>
  <c r="D2188" i="32"/>
  <c r="D2187" i="32"/>
  <c r="D2186" i="32"/>
  <c r="D2185" i="32"/>
  <c r="D2184" i="32"/>
  <c r="D2183" i="32"/>
  <c r="D2182" i="32"/>
  <c r="D2181" i="32"/>
  <c r="D2180" i="32"/>
  <c r="D2179" i="32"/>
  <c r="D2178" i="32"/>
  <c r="D2177" i="32"/>
  <c r="D2176" i="32"/>
  <c r="D2175" i="32"/>
  <c r="D2174" i="32"/>
  <c r="D2173" i="32"/>
  <c r="D2172" i="32"/>
  <c r="D2171" i="32"/>
  <c r="D2170" i="32"/>
  <c r="D2169" i="32"/>
  <c r="D2168" i="32"/>
  <c r="D2167" i="32"/>
  <c r="D2166" i="32"/>
  <c r="D2165" i="32"/>
  <c r="D2164" i="32"/>
  <c r="D2163" i="32"/>
  <c r="D2162" i="32"/>
  <c r="D2161" i="32"/>
  <c r="D2160" i="32"/>
  <c r="D2159" i="32"/>
  <c r="D2158" i="32"/>
  <c r="D2157" i="32"/>
  <c r="D2156" i="32"/>
  <c r="D2155" i="32"/>
  <c r="D2154" i="32"/>
  <c r="D2153" i="32"/>
  <c r="D2152" i="32"/>
  <c r="D2151" i="32"/>
  <c r="D2150" i="32"/>
  <c r="D2149" i="32"/>
  <c r="D2148" i="32"/>
  <c r="D2147" i="32"/>
  <c r="D2146" i="32"/>
  <c r="D2145" i="32"/>
  <c r="D2144" i="32"/>
  <c r="D2143" i="32"/>
  <c r="D2142" i="32"/>
  <c r="D2141" i="32"/>
  <c r="D2140" i="32"/>
  <c r="D2139" i="32"/>
  <c r="D2138" i="32"/>
  <c r="D2137" i="32"/>
  <c r="D2136" i="32"/>
  <c r="D2135" i="32"/>
  <c r="D2134" i="32"/>
  <c r="D2133" i="32"/>
  <c r="D2132" i="32"/>
  <c r="D2131" i="32"/>
  <c r="D2130" i="32"/>
  <c r="D2129" i="32"/>
  <c r="D2128" i="32"/>
  <c r="D2127" i="32"/>
  <c r="D2126" i="32"/>
  <c r="D2125" i="32"/>
  <c r="D2124" i="32"/>
  <c r="D2123" i="32"/>
  <c r="D2122" i="32"/>
  <c r="D2121" i="32"/>
  <c r="D2120" i="32"/>
  <c r="D2119" i="32"/>
  <c r="D2118" i="32"/>
  <c r="D2117" i="32"/>
  <c r="D2116" i="32"/>
  <c r="D2115" i="32"/>
  <c r="D2114" i="32"/>
  <c r="D2113" i="32"/>
  <c r="D2112" i="32"/>
  <c r="D2111" i="32"/>
  <c r="D2110" i="32"/>
  <c r="D2109" i="32"/>
  <c r="D2108" i="32"/>
  <c r="D2107" i="32"/>
  <c r="D2106" i="32"/>
  <c r="D2105" i="32"/>
  <c r="D2104" i="32"/>
  <c r="D2103" i="32"/>
  <c r="D2102" i="32"/>
  <c r="D2101" i="32"/>
  <c r="D2100" i="32"/>
  <c r="D2099" i="32"/>
  <c r="D2098" i="32"/>
  <c r="D2097" i="32"/>
  <c r="D2096" i="32"/>
  <c r="D2095" i="32"/>
  <c r="D2094" i="32"/>
  <c r="D2093" i="32"/>
  <c r="D2092" i="32"/>
  <c r="D2091" i="32"/>
  <c r="D2090" i="32"/>
  <c r="D2089" i="32"/>
  <c r="D2088" i="32"/>
  <c r="D2087" i="32"/>
  <c r="D2086" i="32"/>
  <c r="D2085" i="32"/>
  <c r="D2084" i="32"/>
  <c r="D2083" i="32"/>
  <c r="D2082" i="32"/>
  <c r="D2081" i="32"/>
  <c r="D2080" i="32"/>
  <c r="D2079" i="32"/>
  <c r="D2078" i="32"/>
  <c r="D2077" i="32"/>
  <c r="D2076" i="32"/>
  <c r="D2075" i="32"/>
  <c r="D2074" i="32"/>
  <c r="D2073" i="32"/>
  <c r="D2072" i="32"/>
  <c r="D2071" i="32"/>
  <c r="D2070" i="32"/>
  <c r="D2069" i="32"/>
  <c r="D2068" i="32"/>
  <c r="D2067" i="32"/>
  <c r="D2066" i="32"/>
  <c r="D2065" i="32"/>
  <c r="D2064" i="32"/>
  <c r="D2063" i="32"/>
  <c r="D2062" i="32"/>
  <c r="D2061" i="32"/>
  <c r="D2060" i="32"/>
  <c r="D2059" i="32"/>
  <c r="D2058" i="32"/>
  <c r="D2057" i="32"/>
  <c r="D2056" i="32"/>
  <c r="D2055" i="32"/>
  <c r="D2054" i="32"/>
  <c r="D2053" i="32"/>
  <c r="D2052" i="32"/>
  <c r="D2051" i="32"/>
  <c r="D2050" i="32"/>
  <c r="D2049" i="32"/>
  <c r="D2048" i="32"/>
  <c r="D2047" i="32"/>
  <c r="D2046" i="32"/>
  <c r="D2045" i="32"/>
  <c r="D2044" i="32"/>
  <c r="D2043" i="32"/>
  <c r="D2042" i="32"/>
  <c r="D2041" i="32"/>
  <c r="D2040" i="32"/>
  <c r="D2039" i="32"/>
  <c r="D2038" i="32"/>
  <c r="D2037" i="32"/>
  <c r="D2036" i="32"/>
  <c r="D2035" i="32"/>
  <c r="D2034" i="32"/>
  <c r="D2033" i="32"/>
  <c r="D2032" i="32"/>
  <c r="D2031" i="32"/>
  <c r="D2030" i="32"/>
  <c r="D2029" i="32"/>
  <c r="D2028" i="32"/>
  <c r="D2027" i="32"/>
  <c r="D2026" i="32"/>
  <c r="D2025" i="32"/>
  <c r="D2024" i="32"/>
  <c r="D2023" i="32"/>
  <c r="D2022" i="32"/>
  <c r="D2021" i="32"/>
  <c r="D2020" i="32"/>
  <c r="D2019" i="32"/>
  <c r="D2018" i="32"/>
  <c r="D2017" i="32"/>
  <c r="D2016" i="32"/>
  <c r="D2015" i="32"/>
  <c r="D2014" i="32"/>
  <c r="D2013" i="32"/>
  <c r="D2012" i="32"/>
  <c r="D2011" i="32"/>
  <c r="D2010" i="32"/>
  <c r="D2009" i="32"/>
  <c r="D2008" i="32"/>
  <c r="D2007" i="32"/>
  <c r="D2006" i="32"/>
  <c r="D2005" i="32"/>
  <c r="D2004" i="32"/>
  <c r="D2003" i="32"/>
  <c r="D2002" i="32"/>
  <c r="D2001" i="32"/>
  <c r="D2000" i="32"/>
  <c r="D1999" i="32"/>
  <c r="D1998" i="32"/>
  <c r="D1997" i="32"/>
  <c r="D1996" i="32"/>
  <c r="D1995" i="32"/>
  <c r="D1994" i="32"/>
  <c r="D1993" i="32"/>
  <c r="D1992" i="32"/>
  <c r="D1991" i="32"/>
  <c r="D1990" i="32"/>
  <c r="D1989" i="32"/>
  <c r="D1988" i="32"/>
  <c r="D1987" i="32"/>
  <c r="D1986" i="32"/>
  <c r="D1985" i="32"/>
  <c r="D1984" i="32"/>
  <c r="D1983" i="32"/>
  <c r="D1982" i="32"/>
  <c r="D1981" i="32"/>
  <c r="D1980" i="32"/>
  <c r="D1979" i="32"/>
  <c r="D1978" i="32"/>
  <c r="D1977" i="32"/>
  <c r="D1976" i="32"/>
  <c r="D1975" i="32"/>
  <c r="D1974" i="32"/>
  <c r="D1973" i="32"/>
  <c r="D1972" i="32"/>
  <c r="D1971" i="32"/>
  <c r="D1970" i="32"/>
  <c r="D1969" i="32"/>
  <c r="D1968" i="32"/>
  <c r="D1967" i="32"/>
  <c r="D1966" i="32"/>
  <c r="D1965" i="32"/>
  <c r="D1964" i="32"/>
  <c r="D1963" i="32"/>
  <c r="D1962" i="32"/>
  <c r="D1961" i="32"/>
  <c r="D1960" i="32"/>
  <c r="D1959" i="32"/>
  <c r="D1958" i="32"/>
  <c r="D1957" i="32"/>
  <c r="D1956" i="32"/>
  <c r="D1955" i="32"/>
  <c r="D1954" i="32"/>
  <c r="D1953" i="32"/>
  <c r="D1952" i="32"/>
  <c r="D1951" i="32"/>
  <c r="D1950" i="32"/>
  <c r="D1949" i="32"/>
  <c r="D1948" i="32"/>
  <c r="D1947" i="32"/>
  <c r="D1946" i="32"/>
  <c r="D1945" i="32"/>
  <c r="D1944" i="32"/>
  <c r="D1943" i="32"/>
  <c r="D1942" i="32"/>
  <c r="D1941" i="32"/>
  <c r="D1940" i="32"/>
  <c r="D1939" i="32"/>
  <c r="D1938" i="32"/>
  <c r="D1937" i="32"/>
  <c r="D1936" i="32"/>
  <c r="D1935" i="32"/>
  <c r="D1934" i="32"/>
  <c r="D1933" i="32"/>
  <c r="D1932" i="32"/>
  <c r="D1931" i="32"/>
  <c r="D1930" i="32"/>
  <c r="D1929" i="32"/>
  <c r="D1928" i="32"/>
  <c r="D1927" i="32"/>
  <c r="D1926" i="32"/>
  <c r="D1925" i="32"/>
  <c r="D1924" i="32"/>
  <c r="D1923" i="32"/>
  <c r="D1922" i="32"/>
  <c r="D1921" i="32"/>
  <c r="D1920" i="32"/>
  <c r="D1919" i="32"/>
  <c r="D1918" i="32"/>
  <c r="D1917" i="32"/>
  <c r="D1916" i="32"/>
  <c r="D1915" i="32"/>
  <c r="D1914" i="32"/>
  <c r="D1913" i="32"/>
  <c r="D1912" i="32"/>
  <c r="D1911" i="32"/>
  <c r="D1910" i="32"/>
  <c r="D1909" i="32"/>
  <c r="D1908" i="32"/>
  <c r="D1907" i="32"/>
  <c r="D1906" i="32"/>
  <c r="D1905" i="32"/>
  <c r="D1904" i="32"/>
  <c r="D1903" i="32"/>
  <c r="D1902" i="32"/>
  <c r="D1901" i="32"/>
  <c r="D1900" i="32"/>
  <c r="D1899" i="32"/>
  <c r="D1898" i="32"/>
  <c r="D1897" i="32"/>
  <c r="D1896" i="32"/>
  <c r="D1895" i="32"/>
  <c r="D1894" i="32"/>
  <c r="D1893" i="32"/>
  <c r="D1892" i="32"/>
  <c r="D1891" i="32"/>
  <c r="D1890" i="32"/>
  <c r="D1889" i="32"/>
  <c r="D1888" i="32"/>
  <c r="D1887" i="32"/>
  <c r="D1886" i="32"/>
  <c r="D1885" i="32"/>
  <c r="D1884" i="32"/>
  <c r="D1883" i="32"/>
  <c r="D1882" i="32"/>
  <c r="D1881" i="32"/>
  <c r="D1880" i="32"/>
  <c r="D1879" i="32"/>
  <c r="D1878" i="32"/>
  <c r="D1877" i="32"/>
  <c r="D1876" i="32"/>
  <c r="D1875" i="32"/>
  <c r="D1874" i="32"/>
  <c r="D1873" i="32"/>
  <c r="D1872" i="32"/>
  <c r="D1871" i="32"/>
  <c r="D1870" i="32"/>
  <c r="D1869" i="32"/>
  <c r="D1868" i="32"/>
  <c r="D1867" i="32"/>
  <c r="D1866" i="32"/>
  <c r="D1865" i="32"/>
  <c r="D1864" i="32"/>
  <c r="D1863" i="32"/>
  <c r="D1862" i="32"/>
  <c r="D1861" i="32"/>
  <c r="D1860" i="32"/>
  <c r="D1859" i="32"/>
  <c r="D1858" i="32"/>
  <c r="D1857" i="32"/>
  <c r="D1856" i="32"/>
  <c r="D1855" i="32"/>
  <c r="D1854" i="32"/>
  <c r="D1853" i="32"/>
  <c r="D1852" i="32"/>
  <c r="D1851" i="32"/>
  <c r="D1850" i="32"/>
  <c r="D1849" i="32"/>
  <c r="D1848" i="32"/>
  <c r="D1847" i="32"/>
  <c r="D1846" i="32"/>
  <c r="D1845" i="32"/>
  <c r="D1844" i="32"/>
  <c r="D1843" i="32"/>
  <c r="D1842" i="32"/>
  <c r="D1841" i="32"/>
  <c r="D1840" i="32"/>
  <c r="D1839" i="32"/>
  <c r="D1838" i="32"/>
  <c r="D1837" i="32"/>
  <c r="D1836" i="32"/>
  <c r="D1835" i="32"/>
  <c r="D1834" i="32"/>
  <c r="D1833" i="32"/>
  <c r="D1832" i="32"/>
  <c r="D1831" i="32"/>
  <c r="D1830" i="32"/>
  <c r="D1829" i="32"/>
  <c r="D1828" i="32"/>
  <c r="D1827" i="32"/>
  <c r="D1826" i="32"/>
  <c r="D1825" i="32"/>
  <c r="D1824" i="32"/>
  <c r="D1823" i="32"/>
  <c r="D1822" i="32"/>
  <c r="D1821" i="32"/>
  <c r="D1820" i="32"/>
  <c r="D1819" i="32"/>
  <c r="D1818" i="32"/>
  <c r="D1817" i="32"/>
  <c r="D1816" i="32"/>
  <c r="D1815" i="32"/>
  <c r="D1814" i="32"/>
  <c r="D1813" i="32"/>
  <c r="D1812" i="32"/>
  <c r="D1811" i="32"/>
  <c r="D1810" i="32"/>
  <c r="D1809" i="32"/>
  <c r="D1808" i="32"/>
  <c r="D1807" i="32"/>
  <c r="D1806" i="32"/>
  <c r="D1805" i="32"/>
  <c r="D1804" i="32"/>
  <c r="D1803" i="32"/>
  <c r="D1802" i="32"/>
  <c r="D1801" i="32"/>
  <c r="D1800" i="32"/>
  <c r="D1799" i="32"/>
  <c r="D1798" i="32"/>
  <c r="D1797" i="32"/>
  <c r="D1796" i="32"/>
  <c r="D1795" i="32"/>
  <c r="D1794" i="32"/>
  <c r="D1793" i="32"/>
  <c r="D1792" i="32"/>
  <c r="D1791" i="32"/>
  <c r="D1790" i="32"/>
  <c r="D1789" i="32"/>
  <c r="D1788" i="32"/>
  <c r="D1787" i="32"/>
  <c r="D1786" i="32"/>
  <c r="D1785" i="32"/>
  <c r="D1784" i="32"/>
  <c r="D1783" i="32"/>
  <c r="D1782" i="32"/>
  <c r="D1781" i="32"/>
  <c r="D1780" i="32"/>
  <c r="D1779" i="32"/>
  <c r="D1778" i="32"/>
  <c r="D1777" i="32"/>
  <c r="D1776" i="32"/>
  <c r="D1775" i="32"/>
  <c r="D1774" i="32"/>
  <c r="D1773" i="32"/>
  <c r="D1772" i="32"/>
  <c r="D1771" i="32"/>
  <c r="D1770" i="32"/>
  <c r="D1769" i="32"/>
  <c r="D1768" i="32"/>
  <c r="D1767" i="32"/>
  <c r="D1766" i="32"/>
  <c r="D1765" i="32"/>
  <c r="D1764" i="32"/>
  <c r="D1763" i="32"/>
  <c r="D1762" i="32"/>
  <c r="D1761" i="32"/>
  <c r="D1760" i="32"/>
  <c r="D1759" i="32"/>
  <c r="D1758" i="32"/>
  <c r="D1757" i="32"/>
  <c r="D1756" i="32"/>
  <c r="D1755" i="32"/>
  <c r="D1754" i="32"/>
  <c r="D1753" i="32"/>
  <c r="D1752" i="32"/>
  <c r="D1751" i="32"/>
  <c r="D1750" i="32"/>
  <c r="D1749" i="32"/>
  <c r="D1748" i="32"/>
  <c r="D1747" i="32"/>
  <c r="D1746" i="32"/>
  <c r="D1745" i="32"/>
  <c r="D1744" i="32"/>
  <c r="D1743" i="32"/>
  <c r="D1742" i="32"/>
  <c r="D1741" i="32"/>
  <c r="D1740" i="32"/>
  <c r="D1739" i="32"/>
  <c r="D1738" i="32"/>
  <c r="D1737" i="32"/>
  <c r="D1736" i="32"/>
  <c r="D1735" i="32"/>
  <c r="D1734" i="32"/>
  <c r="D1733" i="32"/>
  <c r="D1732" i="32"/>
  <c r="D1731" i="32"/>
  <c r="D1730" i="32"/>
  <c r="D1729" i="32"/>
  <c r="D1728" i="32"/>
  <c r="D1727" i="32"/>
  <c r="D1726" i="32"/>
  <c r="D1725" i="32"/>
  <c r="D1724" i="32"/>
  <c r="D1723" i="32"/>
  <c r="D1722" i="32"/>
  <c r="D1721" i="32"/>
  <c r="D1720" i="32"/>
  <c r="D1719" i="32"/>
  <c r="D1718" i="32"/>
  <c r="D1717" i="32"/>
  <c r="D1716" i="32"/>
  <c r="D1715" i="32"/>
  <c r="D1714" i="32"/>
  <c r="D1713" i="32"/>
  <c r="D1712" i="32"/>
  <c r="D1711" i="32"/>
  <c r="D1710" i="32"/>
  <c r="D1709" i="32"/>
  <c r="D1708" i="32"/>
  <c r="D1707" i="32"/>
  <c r="D1706" i="32"/>
  <c r="D1705" i="32"/>
  <c r="D1704" i="32"/>
  <c r="D1703" i="32"/>
  <c r="D1702" i="32"/>
  <c r="D1701" i="32"/>
  <c r="D1700" i="32"/>
  <c r="D1699" i="32"/>
  <c r="D1698" i="32"/>
  <c r="D1697" i="32"/>
  <c r="D1696" i="32"/>
  <c r="D1695" i="32"/>
  <c r="D1694" i="32"/>
  <c r="D1693" i="32"/>
  <c r="D1692" i="32"/>
  <c r="D1691" i="32"/>
  <c r="D1690" i="32"/>
  <c r="D1689" i="32"/>
  <c r="D1688" i="32"/>
  <c r="D1687" i="32"/>
  <c r="D1686" i="32"/>
  <c r="D1685" i="32"/>
  <c r="D1684" i="32"/>
  <c r="D1683" i="32"/>
  <c r="D1682" i="32"/>
  <c r="D1681" i="32"/>
  <c r="D1680" i="32"/>
  <c r="D1679" i="32"/>
  <c r="D1678" i="32"/>
  <c r="D1677" i="32"/>
  <c r="D1676" i="32"/>
  <c r="D1675" i="32"/>
  <c r="D1674" i="32"/>
  <c r="D1673" i="32"/>
  <c r="D1672" i="32"/>
  <c r="D1671" i="32"/>
  <c r="D1670" i="32"/>
  <c r="D1669" i="32"/>
  <c r="D1668" i="32"/>
  <c r="D1667" i="32"/>
  <c r="D1666" i="32"/>
  <c r="D1665" i="32"/>
  <c r="D1664" i="32"/>
  <c r="D1663" i="32"/>
  <c r="D1662" i="32"/>
  <c r="D1661" i="32"/>
  <c r="D1660" i="32"/>
  <c r="D1659" i="32"/>
  <c r="D1658" i="32"/>
  <c r="D1657" i="32"/>
  <c r="D1656" i="32"/>
  <c r="D1655" i="32"/>
  <c r="D1654" i="32"/>
  <c r="D1653" i="32"/>
  <c r="D1652" i="32"/>
  <c r="D1651" i="32"/>
  <c r="D1650" i="32"/>
  <c r="D1649" i="32"/>
  <c r="D1648" i="32"/>
  <c r="D1647" i="32"/>
  <c r="D1646" i="32"/>
  <c r="D1645" i="32"/>
  <c r="D1644" i="32"/>
  <c r="D1643" i="32"/>
  <c r="D1642" i="32"/>
  <c r="D1641" i="32"/>
  <c r="D1640" i="32"/>
  <c r="D1639" i="32"/>
  <c r="D1638" i="32"/>
  <c r="D1637" i="32"/>
  <c r="D1636" i="32"/>
  <c r="D1635" i="32"/>
  <c r="D1634" i="32"/>
  <c r="D1633" i="32"/>
  <c r="D1632" i="32"/>
  <c r="D1631" i="32"/>
  <c r="D1630" i="32"/>
  <c r="D1629" i="32"/>
  <c r="D1628" i="32"/>
  <c r="D1627" i="32"/>
  <c r="D1626" i="32"/>
  <c r="D1625" i="32"/>
  <c r="D1624" i="32"/>
  <c r="D1623" i="32"/>
  <c r="D1622" i="32"/>
  <c r="D1621" i="32"/>
  <c r="D1620" i="32"/>
  <c r="D1619" i="32"/>
  <c r="D1618" i="32"/>
  <c r="D1617" i="32"/>
  <c r="D1616" i="32"/>
  <c r="D1615" i="32"/>
  <c r="D1614" i="32"/>
  <c r="D1613" i="32"/>
  <c r="D1612" i="32"/>
  <c r="D1611" i="32"/>
  <c r="D1610" i="32"/>
  <c r="D1609" i="32"/>
  <c r="D1608" i="32"/>
  <c r="D1607" i="32"/>
  <c r="D1606" i="32"/>
  <c r="D1605" i="32"/>
  <c r="D1604" i="32"/>
  <c r="D1603" i="32"/>
  <c r="D1602" i="32"/>
  <c r="D1601" i="32"/>
  <c r="D1600" i="32"/>
  <c r="D1599" i="32"/>
  <c r="D1598" i="32"/>
  <c r="D1597" i="32"/>
  <c r="D1596" i="32"/>
  <c r="D1595" i="32"/>
  <c r="D1594" i="32"/>
  <c r="D1593" i="32"/>
  <c r="D1592" i="32"/>
  <c r="D1591" i="32"/>
  <c r="D1590" i="32"/>
  <c r="D1589" i="32"/>
  <c r="D1588" i="32"/>
  <c r="D1587" i="32"/>
  <c r="D1586" i="32"/>
  <c r="D1585" i="32"/>
  <c r="D1584" i="32"/>
  <c r="D1583" i="32"/>
  <c r="D1582" i="32"/>
  <c r="D1581" i="32"/>
  <c r="D1580" i="32"/>
  <c r="D1579" i="32"/>
  <c r="D1578" i="32"/>
  <c r="D1577" i="32"/>
  <c r="D1576" i="32"/>
  <c r="D1575" i="32"/>
  <c r="D1574" i="32"/>
  <c r="D1573" i="32"/>
  <c r="D1572" i="32"/>
  <c r="D1571" i="32"/>
  <c r="D1570" i="32"/>
  <c r="D1569" i="32"/>
  <c r="D1568" i="32"/>
  <c r="D1567" i="32"/>
  <c r="D1566" i="32"/>
  <c r="D1565" i="32"/>
  <c r="D1564" i="32"/>
  <c r="D1563" i="32"/>
  <c r="D1562" i="32"/>
  <c r="D1561" i="32"/>
  <c r="D1560" i="32"/>
  <c r="D1559" i="32"/>
  <c r="D1558" i="32"/>
  <c r="D1557" i="32"/>
  <c r="D1556" i="32"/>
  <c r="D1555" i="32"/>
  <c r="D1554" i="32"/>
  <c r="D1553" i="32"/>
  <c r="D1552" i="32"/>
  <c r="D1551" i="32"/>
  <c r="D1550" i="32"/>
  <c r="D1549" i="32"/>
  <c r="D1548" i="32"/>
  <c r="D1547" i="32"/>
  <c r="D1546" i="32"/>
  <c r="D1545" i="32"/>
  <c r="D1544" i="32"/>
  <c r="D1543" i="32"/>
  <c r="D1542" i="32"/>
  <c r="D1541" i="32"/>
  <c r="D1540" i="32"/>
  <c r="D1539" i="32"/>
  <c r="D1538" i="32"/>
  <c r="D1537" i="32"/>
  <c r="D1536" i="32"/>
  <c r="D1535" i="32"/>
  <c r="D1534" i="32"/>
  <c r="D1533" i="32"/>
  <c r="D1532" i="32"/>
  <c r="D1531" i="32"/>
  <c r="D1530" i="32"/>
  <c r="D1529" i="32"/>
  <c r="D1528" i="32"/>
  <c r="D1527" i="32"/>
  <c r="D1526" i="32"/>
  <c r="D1525" i="32"/>
  <c r="D1524" i="32"/>
  <c r="D1523" i="32"/>
  <c r="D1522" i="32"/>
  <c r="D1521" i="32"/>
  <c r="D1520" i="32"/>
  <c r="D1519" i="32"/>
  <c r="D1518" i="32"/>
  <c r="D1517" i="32"/>
  <c r="D1516" i="32"/>
  <c r="D1515" i="32"/>
  <c r="D1514" i="32"/>
  <c r="D1513" i="32"/>
  <c r="D1512" i="32"/>
  <c r="D1511" i="32"/>
  <c r="D1510" i="32"/>
  <c r="D1509" i="32"/>
  <c r="D1508" i="32"/>
  <c r="D1507" i="32"/>
  <c r="D1506" i="32"/>
  <c r="D1505" i="32"/>
  <c r="D1504" i="32"/>
  <c r="D1503" i="32"/>
  <c r="D1502" i="32"/>
  <c r="D1501" i="32"/>
  <c r="D1500" i="32"/>
  <c r="D1499" i="32"/>
  <c r="D1498" i="32"/>
  <c r="D1497" i="32"/>
  <c r="D1496" i="32"/>
  <c r="D1495" i="32"/>
  <c r="D1494" i="32"/>
  <c r="D1493" i="32"/>
  <c r="D1492" i="32"/>
  <c r="D1491" i="32"/>
  <c r="D1490" i="32"/>
  <c r="D1489" i="32"/>
  <c r="D1488" i="32"/>
  <c r="D1487" i="32"/>
  <c r="D1486" i="32"/>
  <c r="D1485" i="32"/>
  <c r="D1484" i="32"/>
  <c r="D1483" i="32"/>
  <c r="D1482" i="32"/>
  <c r="D1481" i="32"/>
  <c r="D1480" i="32"/>
  <c r="D1479" i="32"/>
  <c r="D1478" i="32"/>
  <c r="D1477" i="32"/>
  <c r="D1476" i="32"/>
  <c r="D1475" i="32"/>
  <c r="D1474" i="32"/>
  <c r="D1473" i="32"/>
  <c r="D1472" i="32"/>
  <c r="D1471" i="32"/>
  <c r="D1470" i="32"/>
  <c r="D1469" i="32"/>
  <c r="D1468" i="32"/>
  <c r="D1467" i="32"/>
  <c r="D1466" i="32"/>
  <c r="D1465" i="32"/>
  <c r="D1464" i="32"/>
  <c r="D1463" i="32"/>
  <c r="D1462" i="32"/>
  <c r="D1461" i="32"/>
  <c r="D1460" i="32"/>
  <c r="D1459" i="32"/>
  <c r="D1458" i="32"/>
  <c r="D1457" i="32"/>
  <c r="D1456" i="32"/>
  <c r="D1455" i="32"/>
  <c r="D1454" i="32"/>
  <c r="D1453" i="32"/>
  <c r="D1452" i="32"/>
  <c r="D1451" i="32"/>
  <c r="D1450" i="32"/>
  <c r="D1449" i="32"/>
  <c r="D1448" i="32"/>
  <c r="D1447" i="32"/>
  <c r="D1446" i="32"/>
  <c r="D1445" i="32"/>
  <c r="D1444" i="32"/>
  <c r="D1443" i="32"/>
  <c r="D1442" i="32"/>
  <c r="D1441" i="32"/>
  <c r="D1440" i="32"/>
  <c r="D1439" i="32"/>
  <c r="D1438" i="32"/>
  <c r="D1437" i="32"/>
  <c r="D1436" i="32"/>
  <c r="D1435" i="32"/>
  <c r="D1434" i="32"/>
  <c r="D1433" i="32"/>
  <c r="D1432" i="32"/>
  <c r="D1431" i="32"/>
  <c r="D1430" i="32"/>
  <c r="D1429" i="32"/>
  <c r="D1428" i="32"/>
  <c r="D1427" i="32"/>
  <c r="D1426" i="32"/>
  <c r="D1425" i="32"/>
  <c r="D1424" i="32"/>
  <c r="D1423" i="32"/>
  <c r="D1422" i="32"/>
  <c r="D1421" i="32"/>
  <c r="D1420" i="32"/>
  <c r="D1419" i="32"/>
  <c r="D1418" i="32"/>
  <c r="D1417" i="32"/>
  <c r="D1416" i="32"/>
  <c r="D1415" i="32"/>
  <c r="D1414" i="32"/>
  <c r="D1413" i="32"/>
  <c r="D1412" i="32"/>
  <c r="D1411" i="32"/>
  <c r="D1410" i="32"/>
  <c r="D1409" i="32"/>
  <c r="D1408" i="32"/>
  <c r="D1407" i="32"/>
  <c r="D1406" i="32"/>
  <c r="D1405" i="32"/>
  <c r="D1404" i="32"/>
  <c r="D1403" i="32"/>
  <c r="D1402" i="32"/>
  <c r="D1401" i="32"/>
  <c r="D1400" i="32"/>
  <c r="D1399" i="32"/>
  <c r="D1398" i="32"/>
  <c r="D1397" i="32"/>
  <c r="D1396" i="32"/>
  <c r="D1395" i="32"/>
  <c r="D1394" i="32"/>
  <c r="D1393" i="32"/>
  <c r="D1392" i="32"/>
  <c r="D1391" i="32"/>
  <c r="D1390" i="32"/>
  <c r="D1389" i="32"/>
  <c r="D1388" i="32"/>
  <c r="D1387" i="32"/>
  <c r="D1386" i="32"/>
  <c r="D1385" i="32"/>
  <c r="D1384" i="32"/>
  <c r="D1383" i="32"/>
  <c r="D1382" i="32"/>
  <c r="D1381" i="32"/>
  <c r="D1380" i="32"/>
  <c r="D1379" i="32"/>
  <c r="D1378" i="32"/>
  <c r="D1377" i="32"/>
  <c r="D1376" i="32"/>
  <c r="D1375" i="32"/>
  <c r="D1374" i="32"/>
  <c r="D1373" i="32"/>
  <c r="D1372" i="32"/>
  <c r="D1371" i="32"/>
  <c r="D1370" i="32"/>
  <c r="D1369" i="32"/>
  <c r="D1368" i="32"/>
  <c r="D1367" i="32"/>
  <c r="D1366" i="32"/>
  <c r="D1365" i="32"/>
  <c r="D1364" i="32"/>
  <c r="D1363" i="32"/>
  <c r="D1362" i="32"/>
  <c r="D1361" i="32"/>
  <c r="D1360" i="32"/>
  <c r="D1359" i="32"/>
  <c r="D1358" i="32"/>
  <c r="D1357" i="32"/>
  <c r="D1356" i="32"/>
  <c r="D1355" i="32"/>
  <c r="D1354" i="32"/>
  <c r="D1353" i="32"/>
  <c r="D1352" i="32"/>
  <c r="D1351" i="32"/>
  <c r="D1350" i="32"/>
  <c r="D1349" i="32"/>
  <c r="D1348" i="32"/>
  <c r="D1347" i="32"/>
  <c r="D1346" i="32"/>
  <c r="D1345" i="32"/>
  <c r="D1344" i="32"/>
  <c r="D1343" i="32"/>
  <c r="D1342" i="32"/>
  <c r="D1341" i="32"/>
  <c r="D1340" i="32"/>
  <c r="D1339" i="32"/>
  <c r="D1338" i="32"/>
  <c r="D1337" i="32"/>
  <c r="D1336" i="32"/>
  <c r="D1335" i="32"/>
  <c r="D1334" i="32"/>
  <c r="D1333" i="32"/>
  <c r="D1332" i="32"/>
  <c r="D1331" i="32"/>
  <c r="D1330" i="32"/>
  <c r="D1329" i="32"/>
  <c r="D1328" i="32"/>
  <c r="D1327" i="32"/>
  <c r="D1326" i="32"/>
  <c r="D1325" i="32"/>
  <c r="D1324" i="32"/>
  <c r="D1323" i="32"/>
  <c r="D1322" i="32"/>
  <c r="D1321" i="32"/>
  <c r="D1320" i="32"/>
  <c r="D1319" i="32"/>
  <c r="D1318" i="32"/>
  <c r="D1317" i="32"/>
  <c r="D1316" i="32"/>
  <c r="D1315" i="32"/>
  <c r="D1314" i="32"/>
  <c r="D1313" i="32"/>
  <c r="D1312" i="32"/>
  <c r="D1311" i="32"/>
  <c r="D1310" i="32"/>
  <c r="D1309" i="32"/>
  <c r="D1308" i="32"/>
  <c r="D1307" i="32"/>
  <c r="D1306" i="32"/>
  <c r="D1305" i="32"/>
  <c r="D1304" i="32"/>
  <c r="D1303" i="32"/>
  <c r="D1302" i="32"/>
  <c r="D1301" i="32"/>
  <c r="D1300" i="32"/>
  <c r="D1299" i="32"/>
  <c r="D1298" i="32"/>
  <c r="D1297" i="32"/>
  <c r="D1296" i="32"/>
  <c r="D1295" i="32"/>
  <c r="D1294" i="32"/>
  <c r="D1293" i="32"/>
  <c r="D1292" i="32"/>
  <c r="D1291" i="32"/>
  <c r="D1290" i="32"/>
  <c r="D1289" i="32"/>
  <c r="D1288" i="32"/>
  <c r="D1287" i="32"/>
  <c r="D1286" i="32"/>
  <c r="D1285" i="32"/>
  <c r="D1284" i="32"/>
  <c r="D1283" i="32"/>
  <c r="D1282" i="32"/>
  <c r="D1281" i="32"/>
  <c r="D1280" i="32"/>
  <c r="D1279" i="32"/>
  <c r="D1278" i="32"/>
  <c r="D1277" i="32"/>
  <c r="D1276" i="32"/>
  <c r="D1275" i="32"/>
  <c r="D1274" i="32"/>
  <c r="D1273" i="32"/>
  <c r="D1272" i="32"/>
  <c r="D1271" i="32"/>
  <c r="D1270" i="32"/>
  <c r="D1269" i="32"/>
  <c r="D1268" i="32"/>
  <c r="D1267" i="32"/>
  <c r="D1266" i="32"/>
  <c r="D1265" i="32"/>
  <c r="D1264" i="32"/>
  <c r="D1263" i="32"/>
  <c r="D1262" i="32"/>
  <c r="D1261" i="32"/>
  <c r="D1260" i="32"/>
  <c r="D1259" i="32"/>
  <c r="D1258" i="32"/>
  <c r="D1257" i="32"/>
  <c r="D1256" i="32"/>
  <c r="D1255" i="32"/>
  <c r="D1254" i="32"/>
  <c r="D1253" i="32"/>
  <c r="D1252" i="32"/>
  <c r="D1251" i="32"/>
  <c r="D1250" i="32"/>
  <c r="D1249" i="32"/>
  <c r="D1248" i="32"/>
  <c r="D1247" i="32"/>
  <c r="D1246" i="32"/>
  <c r="D1245" i="32"/>
  <c r="D1244" i="32"/>
  <c r="D1243" i="32"/>
  <c r="D1242" i="32"/>
  <c r="D1241" i="32"/>
  <c r="D1240" i="32"/>
  <c r="D1239" i="32"/>
  <c r="D1238" i="32"/>
  <c r="D1237" i="32"/>
  <c r="D1236" i="32"/>
  <c r="D1235" i="32"/>
  <c r="D1234" i="32"/>
  <c r="D1233" i="32"/>
  <c r="D1232" i="32"/>
  <c r="D1231" i="32"/>
  <c r="D1230" i="32"/>
  <c r="D1229" i="32"/>
  <c r="D1228" i="32"/>
  <c r="D1227" i="32"/>
  <c r="D1226" i="32"/>
  <c r="D1225" i="32"/>
  <c r="D1224" i="32"/>
  <c r="D1223" i="32"/>
  <c r="D1222" i="32"/>
  <c r="D1221" i="32"/>
  <c r="D1220" i="32"/>
  <c r="D1219" i="32"/>
  <c r="D1218" i="32"/>
  <c r="D1217" i="32"/>
  <c r="D1216" i="32"/>
  <c r="D1215" i="32"/>
  <c r="D1214" i="32"/>
  <c r="D1213" i="32"/>
  <c r="D1212" i="32"/>
  <c r="D1211" i="32"/>
  <c r="D1210" i="32"/>
  <c r="D1209" i="32"/>
  <c r="D1208" i="32"/>
  <c r="D1207" i="32"/>
  <c r="D1206" i="32"/>
  <c r="D1205" i="32"/>
  <c r="D1204" i="32"/>
  <c r="D1203" i="32"/>
  <c r="D1202" i="32"/>
  <c r="D1201" i="32"/>
  <c r="D1200" i="32"/>
  <c r="D1199" i="32"/>
  <c r="D1198" i="32"/>
  <c r="D1197" i="32"/>
  <c r="D1196" i="32"/>
  <c r="D1195" i="32"/>
  <c r="D1194" i="32"/>
  <c r="D1193" i="32"/>
  <c r="D1192" i="32"/>
  <c r="D1191" i="32"/>
  <c r="D1190" i="32"/>
  <c r="D1189" i="32"/>
  <c r="D1188" i="32"/>
  <c r="D1187" i="32"/>
  <c r="D1186" i="32"/>
  <c r="D1185" i="32"/>
  <c r="D1184" i="32"/>
  <c r="D1183" i="32"/>
  <c r="D1182" i="32"/>
  <c r="D1181" i="32"/>
  <c r="D1180" i="32"/>
  <c r="D1179" i="32"/>
  <c r="D1178" i="32"/>
  <c r="D1177" i="32"/>
  <c r="D1176" i="32"/>
  <c r="D1175" i="32"/>
  <c r="D1174" i="32"/>
  <c r="D1173" i="32"/>
  <c r="D1172" i="32"/>
  <c r="D1171" i="32"/>
  <c r="D1170" i="32"/>
  <c r="D1169" i="32"/>
  <c r="D1168" i="32"/>
  <c r="D1167" i="32"/>
  <c r="D1166" i="32"/>
  <c r="D1165" i="32"/>
  <c r="D1164" i="32"/>
  <c r="D1163" i="32"/>
  <c r="D1162" i="32"/>
  <c r="D1161" i="32"/>
  <c r="D1160" i="32"/>
  <c r="D1159" i="32"/>
  <c r="D1158" i="32"/>
  <c r="D1157" i="32"/>
  <c r="D1156" i="32"/>
  <c r="D1155" i="32"/>
  <c r="D1154" i="32"/>
  <c r="D1153" i="32"/>
  <c r="D1152" i="32"/>
  <c r="D1151" i="32"/>
  <c r="D1150" i="32"/>
  <c r="D1149" i="32"/>
  <c r="D1148" i="32"/>
  <c r="D1147" i="32"/>
  <c r="D1146" i="32"/>
  <c r="D1145" i="32"/>
  <c r="D1144" i="32"/>
  <c r="D1143" i="32"/>
  <c r="D1142" i="32"/>
  <c r="D1141" i="32"/>
  <c r="D1140" i="32"/>
  <c r="D1139" i="32"/>
  <c r="D1138" i="32"/>
  <c r="D1137" i="32"/>
  <c r="D1136" i="32"/>
  <c r="D1135" i="32"/>
  <c r="D1134" i="32"/>
  <c r="D1133" i="32"/>
  <c r="D1132" i="32"/>
  <c r="D1131" i="32"/>
  <c r="D1130" i="32"/>
  <c r="D1129" i="32"/>
  <c r="D1128" i="32"/>
  <c r="D1127" i="32"/>
  <c r="D1126" i="32"/>
  <c r="D1125" i="32"/>
  <c r="D1124" i="32"/>
  <c r="D1123" i="32"/>
  <c r="D1122" i="32"/>
  <c r="D1121" i="32"/>
  <c r="D1120" i="32"/>
  <c r="D1119" i="32"/>
  <c r="D1118" i="32"/>
  <c r="D1117" i="32"/>
  <c r="D1116" i="32"/>
  <c r="D1115" i="32"/>
  <c r="D1114" i="32"/>
  <c r="D1113" i="32"/>
  <c r="D1112" i="32"/>
  <c r="D1111" i="32"/>
  <c r="D1110" i="32"/>
  <c r="D1109" i="32"/>
  <c r="D1108" i="32"/>
  <c r="D1107" i="32"/>
  <c r="D1106" i="32"/>
  <c r="D1105" i="32"/>
  <c r="D1104" i="32"/>
  <c r="D1103" i="32"/>
  <c r="D1102" i="32"/>
  <c r="D1101" i="32"/>
  <c r="D1100" i="32"/>
  <c r="D1099" i="32"/>
  <c r="D1098" i="32"/>
  <c r="D1097" i="32"/>
  <c r="D1096" i="32"/>
  <c r="D1095" i="32"/>
  <c r="D1094" i="32"/>
  <c r="D1093" i="32"/>
  <c r="D1092" i="32"/>
  <c r="D1091" i="32"/>
  <c r="D1090" i="32"/>
  <c r="D1089" i="32"/>
  <c r="D1088" i="32"/>
  <c r="D1087" i="32"/>
  <c r="D1086" i="32"/>
  <c r="D1085" i="32"/>
  <c r="D1084" i="32"/>
  <c r="D1083" i="32"/>
  <c r="D1082" i="32"/>
  <c r="D1081" i="32"/>
  <c r="D1080" i="32"/>
  <c r="D1079" i="32"/>
  <c r="D1078" i="32"/>
  <c r="D1077" i="32"/>
  <c r="D1076" i="32"/>
  <c r="D1075" i="32"/>
  <c r="D1074" i="32"/>
  <c r="D1073" i="32"/>
  <c r="D1072" i="32"/>
  <c r="D1071" i="32"/>
  <c r="D1070" i="32"/>
  <c r="D1069" i="32"/>
  <c r="D1068" i="32"/>
  <c r="D1067" i="32"/>
  <c r="D1066" i="32"/>
  <c r="D1065" i="32"/>
  <c r="D1064" i="32"/>
  <c r="D1063" i="32"/>
  <c r="D1062" i="32"/>
  <c r="D1061" i="32"/>
  <c r="D1060" i="32"/>
  <c r="D1059" i="32"/>
  <c r="D1058" i="32"/>
  <c r="D1057" i="32"/>
  <c r="D1056" i="32"/>
  <c r="D1055" i="32"/>
  <c r="D1054" i="32"/>
  <c r="D1053" i="32"/>
  <c r="D1052" i="32"/>
  <c r="D1051" i="32"/>
  <c r="D1050" i="32"/>
  <c r="D1049" i="32"/>
  <c r="D1048" i="32"/>
  <c r="D1047" i="32"/>
  <c r="D1046" i="32"/>
  <c r="D1045" i="32"/>
  <c r="D1044" i="32"/>
  <c r="D1043" i="32"/>
  <c r="D1042" i="32"/>
  <c r="D1041" i="32"/>
  <c r="D1040" i="32"/>
  <c r="D1039" i="32"/>
  <c r="D1038" i="32"/>
  <c r="D1037" i="32"/>
  <c r="D1036" i="32"/>
  <c r="D1035" i="32"/>
  <c r="D1034" i="32"/>
  <c r="D1033" i="32"/>
  <c r="D1032" i="32"/>
  <c r="D1031" i="32"/>
  <c r="D1030" i="32"/>
  <c r="D1029" i="32"/>
  <c r="D1028" i="32"/>
  <c r="D1027" i="32"/>
  <c r="D1026" i="32"/>
  <c r="D1025" i="32"/>
  <c r="D1024" i="32"/>
  <c r="D1023" i="32"/>
  <c r="D1022" i="32"/>
  <c r="D1021" i="32"/>
  <c r="D1020" i="32"/>
  <c r="D1019" i="32"/>
  <c r="D1018" i="32"/>
  <c r="D1017" i="32"/>
  <c r="D1016" i="32"/>
  <c r="D1015" i="32"/>
  <c r="D1014" i="32"/>
  <c r="D1013" i="32"/>
  <c r="D1012" i="32"/>
  <c r="D1011" i="32"/>
  <c r="D1010" i="32"/>
  <c r="D1009" i="32"/>
  <c r="D1008" i="32"/>
  <c r="D1007" i="32"/>
  <c r="D1006" i="32"/>
  <c r="D1005" i="32"/>
  <c r="D1004" i="32"/>
  <c r="D1003" i="32"/>
  <c r="D1002" i="32"/>
  <c r="D1001" i="32"/>
  <c r="D1000" i="32"/>
  <c r="D999" i="32"/>
  <c r="D998" i="32"/>
  <c r="D997" i="32"/>
  <c r="D996" i="32"/>
  <c r="D995" i="32"/>
  <c r="D994" i="32"/>
  <c r="D993" i="32"/>
  <c r="D992" i="32"/>
  <c r="D991" i="32"/>
  <c r="D990" i="32"/>
  <c r="D989" i="32"/>
  <c r="D988" i="32"/>
  <c r="D987" i="32"/>
  <c r="D986" i="32"/>
  <c r="D985" i="32"/>
  <c r="D984" i="32"/>
  <c r="D983" i="32"/>
  <c r="D982" i="32"/>
  <c r="D981" i="32"/>
  <c r="D980" i="32"/>
  <c r="D979" i="32"/>
  <c r="D978" i="32"/>
  <c r="D977" i="32"/>
  <c r="D976" i="32"/>
  <c r="D975" i="32"/>
  <c r="D974" i="32"/>
  <c r="D973" i="32"/>
  <c r="D972" i="32"/>
  <c r="D971" i="32"/>
  <c r="D970" i="32"/>
  <c r="D969" i="32"/>
  <c r="D968" i="32"/>
  <c r="D967" i="32"/>
  <c r="D966" i="32"/>
  <c r="D965" i="32"/>
  <c r="D964" i="32"/>
  <c r="D963" i="32"/>
  <c r="D962" i="32"/>
  <c r="D961" i="32"/>
  <c r="D960" i="32"/>
  <c r="D959" i="32"/>
  <c r="D958" i="32"/>
  <c r="D957" i="32"/>
  <c r="D956" i="32"/>
  <c r="D955" i="32"/>
  <c r="D954" i="32"/>
  <c r="D953" i="32"/>
  <c r="D952" i="32"/>
  <c r="D951" i="32"/>
  <c r="D950" i="32"/>
  <c r="D949" i="32"/>
  <c r="D948" i="32"/>
  <c r="D947" i="32"/>
  <c r="D946" i="32"/>
  <c r="D945" i="32"/>
  <c r="D944" i="32"/>
  <c r="D943" i="32"/>
  <c r="D942" i="32"/>
  <c r="D941" i="32"/>
  <c r="D940" i="32"/>
  <c r="D939" i="32"/>
  <c r="D938" i="32"/>
  <c r="D937" i="32"/>
  <c r="D936" i="32"/>
  <c r="D935" i="32"/>
  <c r="D934" i="32"/>
  <c r="D933" i="32"/>
  <c r="D932" i="32"/>
  <c r="D931" i="32"/>
  <c r="D930" i="32"/>
  <c r="D929" i="32"/>
  <c r="D928" i="32"/>
  <c r="D927" i="32"/>
  <c r="D926" i="32"/>
  <c r="D925" i="32"/>
  <c r="D924" i="32"/>
  <c r="D923" i="32"/>
  <c r="D922" i="32"/>
  <c r="D921" i="32"/>
  <c r="D920" i="32"/>
  <c r="D919" i="32"/>
  <c r="D918" i="32"/>
  <c r="D917" i="32"/>
  <c r="D916" i="32"/>
  <c r="D915" i="32"/>
  <c r="D914" i="32"/>
  <c r="D913" i="32"/>
  <c r="D912" i="32"/>
  <c r="D911" i="32"/>
  <c r="D910" i="32"/>
  <c r="D909" i="32"/>
  <c r="D908" i="32"/>
  <c r="D907" i="32"/>
  <c r="D906" i="32"/>
  <c r="D905" i="32"/>
  <c r="D904" i="32"/>
  <c r="D903" i="32"/>
  <c r="D902" i="32"/>
  <c r="D901" i="32"/>
  <c r="D900" i="32"/>
  <c r="D899" i="32"/>
  <c r="D898" i="32"/>
  <c r="D897" i="32"/>
  <c r="D896" i="32"/>
  <c r="D895" i="32"/>
  <c r="D894" i="32"/>
  <c r="D893" i="32"/>
  <c r="D892" i="32"/>
  <c r="D891" i="32"/>
  <c r="D890" i="32"/>
  <c r="D889" i="32"/>
  <c r="D888" i="32"/>
  <c r="D887" i="32"/>
  <c r="D886" i="32"/>
  <c r="D885" i="32"/>
  <c r="D884" i="32"/>
  <c r="D883" i="32"/>
  <c r="D882" i="32"/>
  <c r="D881" i="32"/>
  <c r="D880" i="32"/>
  <c r="D879" i="32"/>
  <c r="D878" i="32"/>
  <c r="D877" i="32"/>
  <c r="D876" i="32"/>
  <c r="D875" i="32"/>
  <c r="D874" i="32"/>
  <c r="D873" i="32"/>
  <c r="D872" i="32"/>
  <c r="D871" i="32"/>
  <c r="D870" i="32"/>
  <c r="D869" i="32"/>
  <c r="D868" i="32"/>
  <c r="D867" i="32"/>
  <c r="D866" i="32"/>
  <c r="D865" i="32"/>
  <c r="D864" i="32"/>
  <c r="D863" i="32"/>
  <c r="D862" i="32"/>
  <c r="D861" i="32"/>
  <c r="D860" i="32"/>
  <c r="D859" i="32"/>
  <c r="D858" i="32"/>
  <c r="D857" i="32"/>
  <c r="D856" i="32"/>
  <c r="D855" i="32"/>
  <c r="D854" i="32"/>
  <c r="D853" i="32"/>
  <c r="D852" i="32"/>
  <c r="D851" i="32"/>
  <c r="D850" i="32"/>
  <c r="D849" i="32"/>
  <c r="D848" i="32"/>
  <c r="D847" i="32"/>
  <c r="D846" i="32"/>
  <c r="D845" i="32"/>
  <c r="D844" i="32"/>
  <c r="D843" i="32"/>
  <c r="D842" i="32"/>
  <c r="D841" i="32"/>
  <c r="D840" i="32"/>
  <c r="D839" i="32"/>
  <c r="D838" i="32"/>
  <c r="D837" i="32"/>
  <c r="D836" i="32"/>
  <c r="D835" i="32"/>
  <c r="D834" i="32"/>
  <c r="D833" i="32"/>
  <c r="D832" i="32"/>
  <c r="D831" i="32"/>
  <c r="D830" i="32"/>
  <c r="D829" i="32"/>
  <c r="D828" i="32"/>
  <c r="D827" i="32"/>
  <c r="D826" i="32"/>
  <c r="D825" i="32"/>
  <c r="D824" i="32"/>
  <c r="D823" i="32"/>
  <c r="D822" i="32"/>
  <c r="D821" i="32"/>
  <c r="D820" i="32"/>
  <c r="D819" i="32"/>
  <c r="D818" i="32"/>
  <c r="D817" i="32"/>
  <c r="D816" i="32"/>
  <c r="D815" i="32"/>
  <c r="D814" i="32"/>
  <c r="D813" i="32"/>
  <c r="D812" i="32"/>
  <c r="D811" i="32"/>
  <c r="D810" i="32"/>
  <c r="D809" i="32"/>
  <c r="D808" i="32"/>
  <c r="D807" i="32"/>
  <c r="D806" i="32"/>
  <c r="D805" i="32"/>
  <c r="D804" i="32"/>
  <c r="D803" i="32"/>
  <c r="D802" i="32"/>
  <c r="D801" i="32"/>
  <c r="D800" i="32"/>
  <c r="D799" i="32"/>
  <c r="D798" i="32"/>
  <c r="D797" i="32"/>
  <c r="D796" i="32"/>
  <c r="D795" i="32"/>
  <c r="D794" i="32"/>
  <c r="D793" i="32"/>
  <c r="D792" i="32"/>
  <c r="D791" i="32"/>
  <c r="D790" i="32"/>
  <c r="D789" i="32"/>
  <c r="D788" i="32"/>
  <c r="D787" i="32"/>
  <c r="D786" i="32"/>
  <c r="D785" i="32"/>
  <c r="D784" i="32"/>
  <c r="D783" i="32"/>
  <c r="D782" i="32"/>
  <c r="D781" i="32"/>
  <c r="D780" i="32"/>
  <c r="D779" i="32"/>
  <c r="D778" i="32"/>
  <c r="D777" i="32"/>
  <c r="D776" i="32"/>
  <c r="D775" i="32"/>
  <c r="D774" i="32"/>
  <c r="D773" i="32"/>
  <c r="D772" i="32"/>
  <c r="D771" i="32"/>
  <c r="D770" i="32"/>
  <c r="D769" i="32"/>
  <c r="D768" i="32"/>
  <c r="D767" i="32"/>
  <c r="D766" i="32"/>
  <c r="D765" i="32"/>
  <c r="D764" i="32"/>
  <c r="D763" i="32"/>
  <c r="D762" i="32"/>
  <c r="D761" i="32"/>
  <c r="D760" i="32"/>
  <c r="D759" i="32"/>
  <c r="D758" i="32"/>
  <c r="D757" i="32"/>
  <c r="D756" i="32"/>
  <c r="D755" i="32"/>
  <c r="D754" i="32"/>
  <c r="D753" i="32"/>
  <c r="D752" i="32"/>
  <c r="D751" i="32"/>
  <c r="D750" i="32"/>
  <c r="D749" i="32"/>
  <c r="D748" i="32"/>
  <c r="D747" i="32"/>
  <c r="D746" i="32"/>
  <c r="D745" i="32"/>
  <c r="D744" i="32"/>
  <c r="D743" i="32"/>
  <c r="D742" i="32"/>
  <c r="D741" i="32"/>
  <c r="D740" i="32"/>
  <c r="D739" i="32"/>
  <c r="D738" i="32"/>
  <c r="D737" i="32"/>
  <c r="D736" i="32"/>
  <c r="D735" i="32"/>
  <c r="D734" i="32"/>
  <c r="D733" i="32"/>
  <c r="D732" i="32"/>
  <c r="D731" i="32"/>
  <c r="D730" i="32"/>
  <c r="D729" i="32"/>
  <c r="D728" i="32"/>
  <c r="D727" i="32"/>
  <c r="D726" i="32"/>
  <c r="D725" i="32"/>
  <c r="D724" i="32"/>
  <c r="D723" i="32"/>
  <c r="D722" i="32"/>
  <c r="D721" i="32"/>
  <c r="D720" i="32"/>
  <c r="D719" i="32"/>
  <c r="D718" i="32"/>
  <c r="D717" i="32"/>
  <c r="D716" i="32"/>
  <c r="D715" i="32"/>
  <c r="D714" i="32"/>
  <c r="D713" i="32"/>
  <c r="D712" i="32"/>
  <c r="D711" i="32"/>
  <c r="D710" i="32"/>
  <c r="D709" i="32"/>
  <c r="D708" i="32"/>
  <c r="D707" i="32"/>
  <c r="D706" i="32"/>
  <c r="D705" i="32"/>
  <c r="D704" i="32"/>
  <c r="D703" i="32"/>
  <c r="D702" i="32"/>
  <c r="D701" i="32"/>
  <c r="D700" i="32"/>
  <c r="D699" i="32"/>
  <c r="D698" i="32"/>
  <c r="D697" i="32"/>
  <c r="D696" i="32"/>
  <c r="D695" i="32"/>
  <c r="D694" i="32"/>
  <c r="D693" i="32"/>
  <c r="D692" i="32"/>
  <c r="D691" i="32"/>
  <c r="D690" i="32"/>
  <c r="D689" i="32"/>
  <c r="D688" i="32"/>
  <c r="D687" i="32"/>
  <c r="D686" i="32"/>
  <c r="D685" i="32"/>
  <c r="D684" i="32"/>
  <c r="D683" i="32"/>
  <c r="D682" i="32"/>
  <c r="D681" i="32"/>
  <c r="D680" i="32"/>
  <c r="D679" i="32"/>
  <c r="D678" i="32"/>
  <c r="D677" i="32"/>
  <c r="D676" i="32"/>
  <c r="D675" i="32"/>
  <c r="D674" i="32"/>
  <c r="D673" i="32"/>
  <c r="D672" i="32"/>
  <c r="D671" i="32"/>
  <c r="D670" i="32"/>
  <c r="D669" i="32"/>
  <c r="D668" i="32"/>
  <c r="D667" i="32"/>
  <c r="D666" i="32"/>
  <c r="D665" i="32"/>
  <c r="D664" i="32"/>
  <c r="D663" i="32"/>
  <c r="D662" i="32"/>
  <c r="D661" i="32"/>
  <c r="D660" i="32"/>
  <c r="D659" i="32"/>
  <c r="D658" i="32"/>
  <c r="D657" i="32"/>
  <c r="D656" i="32"/>
  <c r="D655" i="32"/>
  <c r="D654" i="32"/>
  <c r="D653" i="32"/>
  <c r="D652" i="32"/>
  <c r="D651" i="32"/>
  <c r="D650" i="32"/>
  <c r="D649" i="32"/>
  <c r="D648" i="32"/>
  <c r="D647" i="32"/>
  <c r="D646" i="32"/>
  <c r="D645" i="32"/>
  <c r="D644" i="32"/>
  <c r="D643" i="32"/>
  <c r="D642" i="32"/>
  <c r="D641" i="32"/>
  <c r="D640" i="32"/>
  <c r="D639" i="32"/>
  <c r="D638" i="32"/>
  <c r="D637" i="32"/>
  <c r="D636" i="32"/>
  <c r="D635" i="32"/>
  <c r="D634" i="32"/>
  <c r="D633" i="32"/>
  <c r="D632" i="32"/>
  <c r="D631" i="32"/>
  <c r="D630" i="32"/>
  <c r="D629" i="32"/>
  <c r="D628" i="32"/>
  <c r="D627" i="32"/>
  <c r="D626" i="32"/>
  <c r="D625" i="32"/>
  <c r="D624" i="32"/>
  <c r="D623" i="32"/>
  <c r="D622" i="32"/>
  <c r="D621" i="32"/>
  <c r="D620" i="32"/>
  <c r="D619" i="32"/>
  <c r="D618" i="32"/>
  <c r="D617" i="32"/>
  <c r="D616" i="32"/>
  <c r="D615" i="32"/>
  <c r="D614" i="32"/>
  <c r="D613" i="32"/>
  <c r="D612" i="32"/>
  <c r="D611" i="32"/>
  <c r="D610" i="32"/>
  <c r="D609" i="32"/>
  <c r="D608" i="32"/>
  <c r="D607" i="32"/>
  <c r="D606" i="32"/>
  <c r="D605" i="32"/>
  <c r="D604" i="32"/>
  <c r="D603" i="32"/>
  <c r="D602" i="32"/>
  <c r="D601" i="32"/>
  <c r="D600" i="32"/>
  <c r="D599" i="32"/>
  <c r="D598" i="32"/>
  <c r="D597" i="32"/>
  <c r="D596" i="32"/>
  <c r="D595" i="32"/>
  <c r="D594" i="32"/>
  <c r="D593" i="32"/>
  <c r="D592" i="32"/>
  <c r="D591" i="32"/>
  <c r="D590" i="32"/>
  <c r="D589" i="32"/>
  <c r="D588" i="32"/>
  <c r="D587" i="32"/>
  <c r="D586" i="32"/>
  <c r="D585" i="32"/>
  <c r="D584" i="32"/>
  <c r="D583" i="32"/>
  <c r="D582" i="32"/>
  <c r="D581" i="32"/>
  <c r="D580" i="32"/>
  <c r="D579" i="32"/>
  <c r="D578" i="32"/>
  <c r="D577" i="32"/>
  <c r="D576" i="32"/>
  <c r="D575" i="32"/>
  <c r="D574" i="32"/>
  <c r="D573" i="32"/>
  <c r="D572" i="32"/>
  <c r="D571" i="32"/>
  <c r="D570" i="32"/>
  <c r="D569" i="32"/>
  <c r="D568" i="32"/>
  <c r="D567" i="32"/>
  <c r="D566" i="32"/>
  <c r="D565" i="32"/>
  <c r="D564" i="32"/>
  <c r="D563" i="32"/>
  <c r="D562" i="32"/>
  <c r="D561" i="32"/>
  <c r="D560" i="32"/>
  <c r="D559" i="32"/>
  <c r="D558" i="32"/>
  <c r="D557" i="32"/>
  <c r="D556" i="32"/>
  <c r="D555" i="32"/>
  <c r="D554" i="32"/>
  <c r="D553" i="32"/>
  <c r="D552" i="32"/>
  <c r="D551" i="32"/>
  <c r="D550" i="32"/>
  <c r="D549" i="32"/>
  <c r="D548" i="32"/>
  <c r="D547" i="32"/>
  <c r="D546" i="32"/>
  <c r="D545" i="32"/>
  <c r="D544" i="32"/>
  <c r="D543" i="32"/>
  <c r="D542" i="32"/>
  <c r="D541" i="32"/>
  <c r="D540" i="32"/>
  <c r="D539" i="32"/>
  <c r="D538" i="32"/>
  <c r="D537" i="32"/>
  <c r="D536" i="32"/>
  <c r="D535" i="32"/>
  <c r="D534" i="32"/>
  <c r="D533" i="32"/>
  <c r="D532" i="32"/>
  <c r="D531" i="32"/>
  <c r="D530" i="32"/>
  <c r="D529" i="32"/>
  <c r="D528" i="32"/>
  <c r="D527" i="32"/>
  <c r="D526" i="32"/>
  <c r="D525" i="32"/>
  <c r="D524" i="32"/>
  <c r="D523" i="32"/>
  <c r="D522" i="32"/>
  <c r="D521" i="32"/>
  <c r="D520" i="32"/>
  <c r="D519" i="32"/>
  <c r="D518" i="32"/>
  <c r="D517" i="32"/>
  <c r="D516" i="32"/>
  <c r="D515" i="32"/>
  <c r="D514" i="32"/>
  <c r="D513" i="32"/>
  <c r="D512" i="32"/>
  <c r="D511" i="32"/>
  <c r="D510" i="32"/>
  <c r="D509" i="32"/>
  <c r="D508" i="32"/>
  <c r="D507" i="32"/>
  <c r="D506" i="32"/>
  <c r="D505" i="32"/>
  <c r="D504" i="32"/>
  <c r="D503" i="32"/>
  <c r="D502" i="32"/>
  <c r="D501" i="32"/>
  <c r="D500" i="32"/>
  <c r="D499" i="32"/>
  <c r="D498" i="32"/>
  <c r="D497" i="32"/>
  <c r="D496" i="32"/>
  <c r="D495" i="32"/>
  <c r="D494" i="32"/>
  <c r="D493" i="32"/>
  <c r="D492" i="32"/>
  <c r="D491" i="32"/>
  <c r="D490" i="32"/>
  <c r="D489" i="32"/>
  <c r="D488" i="32"/>
  <c r="D487" i="32"/>
  <c r="D486" i="32"/>
  <c r="D485" i="32"/>
  <c r="D484" i="32"/>
  <c r="D483" i="32"/>
  <c r="D482" i="32"/>
  <c r="D481" i="32"/>
  <c r="D480" i="32"/>
  <c r="D479" i="32"/>
  <c r="D478" i="32"/>
  <c r="D477" i="32"/>
  <c r="D476" i="32"/>
  <c r="D475" i="32"/>
  <c r="D474" i="32"/>
  <c r="D473" i="32"/>
  <c r="D472" i="32"/>
  <c r="D471" i="32"/>
  <c r="D470" i="32"/>
  <c r="D469" i="32"/>
  <c r="D468" i="32"/>
  <c r="D467" i="32"/>
  <c r="D466" i="32"/>
  <c r="D465" i="32"/>
  <c r="D464" i="32"/>
  <c r="D463" i="32"/>
  <c r="D462" i="32"/>
  <c r="D461" i="32"/>
  <c r="D460" i="32"/>
  <c r="D459" i="32"/>
  <c r="D458" i="32"/>
  <c r="D457" i="32"/>
  <c r="D456" i="32"/>
  <c r="D455" i="32"/>
  <c r="D454" i="32"/>
  <c r="D453" i="32"/>
  <c r="D452" i="32"/>
  <c r="D451" i="32"/>
  <c r="D450" i="32"/>
  <c r="D449" i="32"/>
  <c r="D448" i="32"/>
  <c r="D447" i="32"/>
  <c r="D446" i="32"/>
  <c r="D445" i="32"/>
  <c r="D444" i="32"/>
  <c r="D443" i="32"/>
  <c r="D442" i="32"/>
  <c r="D441" i="32"/>
  <c r="D440" i="32"/>
  <c r="D439" i="32"/>
  <c r="D438" i="32"/>
  <c r="D437" i="32"/>
  <c r="D436" i="32"/>
  <c r="D435" i="32"/>
  <c r="D434" i="32"/>
  <c r="D433" i="32"/>
  <c r="D432" i="32"/>
  <c r="D431" i="32"/>
  <c r="D430" i="32"/>
  <c r="D429" i="32"/>
  <c r="D428" i="32"/>
  <c r="D427" i="32"/>
  <c r="D426" i="32"/>
  <c r="D425" i="32"/>
  <c r="D424" i="32"/>
  <c r="D423" i="32"/>
  <c r="D422" i="32"/>
  <c r="D421" i="32"/>
  <c r="D420" i="32"/>
  <c r="D419" i="32"/>
  <c r="D418" i="32"/>
  <c r="D417" i="32"/>
  <c r="D416" i="32"/>
  <c r="D415" i="32"/>
  <c r="D414" i="32"/>
  <c r="D413" i="32"/>
  <c r="D412" i="32"/>
  <c r="D411" i="32"/>
  <c r="D410" i="32"/>
  <c r="D409" i="32"/>
  <c r="D408" i="32"/>
  <c r="D407" i="32"/>
  <c r="D406" i="32"/>
  <c r="D405" i="32"/>
  <c r="D404" i="32"/>
  <c r="D403" i="32"/>
  <c r="D402" i="32"/>
  <c r="D401" i="32"/>
  <c r="D400" i="32"/>
  <c r="D399" i="32"/>
  <c r="D398" i="32"/>
  <c r="D397" i="32"/>
  <c r="D396" i="32"/>
  <c r="D395" i="32"/>
  <c r="D394" i="32"/>
  <c r="D393" i="32"/>
  <c r="D392" i="32"/>
  <c r="D391" i="32"/>
  <c r="D390" i="32"/>
  <c r="D389" i="32"/>
  <c r="D388" i="32"/>
  <c r="D387" i="32"/>
  <c r="D386" i="32"/>
  <c r="D385" i="32"/>
  <c r="D384" i="32"/>
  <c r="D383" i="32"/>
  <c r="D382" i="32"/>
  <c r="D381" i="32"/>
  <c r="D380" i="32"/>
  <c r="D379" i="32"/>
  <c r="D378" i="32"/>
  <c r="D377" i="32"/>
  <c r="D376" i="32"/>
  <c r="D375" i="32"/>
  <c r="D374" i="32"/>
  <c r="D373" i="32"/>
  <c r="D372" i="32"/>
  <c r="D371" i="32"/>
  <c r="D370" i="32"/>
  <c r="D369" i="32"/>
  <c r="D368" i="32"/>
  <c r="D367" i="32"/>
  <c r="D366" i="32"/>
  <c r="D365" i="32"/>
  <c r="D364" i="32"/>
  <c r="D363" i="32"/>
  <c r="D362" i="32"/>
  <c r="D361" i="32"/>
  <c r="D360" i="32"/>
  <c r="D359" i="32"/>
  <c r="D358" i="32"/>
  <c r="D357" i="32"/>
  <c r="D356" i="32"/>
  <c r="D355" i="32"/>
  <c r="D354" i="32"/>
  <c r="D353" i="32"/>
  <c r="D352" i="32"/>
  <c r="D351" i="32"/>
  <c r="D350" i="32"/>
  <c r="D349" i="32"/>
  <c r="D348" i="32"/>
  <c r="D347" i="32"/>
  <c r="D346" i="32"/>
  <c r="D345" i="32"/>
  <c r="D344" i="32"/>
  <c r="D343" i="32"/>
  <c r="D342" i="32"/>
  <c r="D341" i="32"/>
  <c r="D340" i="32"/>
  <c r="D339" i="32"/>
  <c r="D338" i="32"/>
  <c r="D337" i="32"/>
  <c r="D336" i="32"/>
  <c r="D335" i="32"/>
  <c r="D334" i="32"/>
  <c r="D333" i="32"/>
  <c r="D332" i="32"/>
  <c r="D331" i="32"/>
  <c r="D330" i="32"/>
  <c r="D329" i="32"/>
  <c r="D328" i="32"/>
  <c r="D327" i="32"/>
  <c r="D326" i="32"/>
  <c r="D325" i="32"/>
  <c r="D324" i="32"/>
  <c r="D323" i="32"/>
  <c r="D322" i="32"/>
  <c r="D321" i="32"/>
  <c r="D320" i="32"/>
  <c r="D319" i="32"/>
  <c r="D318" i="32"/>
  <c r="D317" i="32"/>
  <c r="D316" i="32"/>
  <c r="D315" i="32"/>
  <c r="D314" i="32"/>
  <c r="D313" i="32"/>
  <c r="D312" i="32"/>
  <c r="D311" i="32"/>
  <c r="D310" i="32"/>
  <c r="D309" i="32"/>
  <c r="D308" i="32"/>
  <c r="D307" i="32"/>
  <c r="D306" i="32"/>
  <c r="D305" i="32"/>
  <c r="D304" i="32"/>
  <c r="D303" i="32"/>
  <c r="D302" i="32"/>
  <c r="D301" i="32"/>
  <c r="D300" i="32"/>
  <c r="D299" i="32"/>
  <c r="D298" i="32"/>
  <c r="D297" i="32"/>
  <c r="D296" i="32"/>
  <c r="D295" i="32"/>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255" i="31"/>
  <c r="D2261" i="31"/>
  <c r="D3954" i="31"/>
  <c r="D2114" i="31"/>
  <c r="D6788" i="31"/>
  <c r="D6734" i="31"/>
  <c r="D2793" i="31"/>
  <c r="D5942" i="31"/>
  <c r="D4658" i="31"/>
  <c r="D5456" i="31"/>
  <c r="D2663" i="31"/>
  <c r="D3797" i="31"/>
  <c r="D4362" i="31"/>
  <c r="D2078" i="31"/>
  <c r="D4563" i="31"/>
  <c r="D5174" i="31"/>
  <c r="D4685" i="31"/>
  <c r="D498" i="31"/>
  <c r="D2962" i="31"/>
  <c r="D4842" i="31"/>
  <c r="D2298" i="31"/>
  <c r="D5077" i="31"/>
  <c r="D777" i="31"/>
  <c r="D5249" i="31"/>
  <c r="D5183" i="31"/>
  <c r="D4979" i="31"/>
  <c r="D2497" i="31"/>
  <c r="D4970" i="31"/>
  <c r="D4772" i="31"/>
  <c r="D5884" i="31"/>
  <c r="D629" i="31"/>
  <c r="D1718" i="31"/>
  <c r="D3684" i="31"/>
  <c r="D1938" i="31"/>
  <c r="D3790" i="31"/>
  <c r="D774" i="31"/>
  <c r="D6306" i="31"/>
  <c r="D5279" i="31"/>
  <c r="D4265" i="31"/>
  <c r="D3644" i="31"/>
  <c r="D2794" i="31"/>
  <c r="D6699" i="31"/>
  <c r="D4428" i="31"/>
  <c r="D7106" i="31"/>
  <c r="D2019" i="31"/>
  <c r="D4833" i="31"/>
  <c r="D6208" i="31"/>
  <c r="D1906" i="31"/>
  <c r="D1174" i="31"/>
  <c r="D6353" i="31"/>
  <c r="D2367" i="31"/>
  <c r="D4174" i="31"/>
  <c r="D3277" i="31"/>
  <c r="D5027" i="31"/>
  <c r="D1945" i="31"/>
  <c r="D5412" i="31"/>
  <c r="D6310" i="31"/>
  <c r="D3267" i="31"/>
  <c r="D3949" i="31"/>
  <c r="D2933" i="31"/>
  <c r="D3911" i="31"/>
  <c r="D4146" i="31"/>
  <c r="D3449" i="31"/>
  <c r="D2847" i="31"/>
  <c r="D4774" i="31"/>
  <c r="D3631" i="31"/>
  <c r="D2964" i="31"/>
  <c r="D2187" i="31"/>
  <c r="D3687" i="31"/>
  <c r="D3337" i="31"/>
  <c r="D4951" i="31"/>
  <c r="D2994" i="31"/>
  <c r="D3399" i="31"/>
  <c r="D4858" i="31"/>
  <c r="D6088" i="31"/>
  <c r="D7141" i="31"/>
  <c r="D4566" i="31"/>
  <c r="D6856" i="31"/>
  <c r="D3011" i="31"/>
  <c r="D1500" i="31"/>
  <c r="D2496" i="31"/>
  <c r="D3697" i="31"/>
  <c r="D3668" i="31"/>
  <c r="D2765" i="31"/>
  <c r="D5437" i="31"/>
  <c r="D5445" i="31"/>
  <c r="D4881" i="31"/>
  <c r="D2554" i="31"/>
  <c r="D3545" i="31"/>
  <c r="D6080" i="31"/>
  <c r="D1919" i="31"/>
  <c r="D3709" i="31"/>
  <c r="D5652" i="31"/>
  <c r="D2318" i="31"/>
  <c r="D5822" i="31"/>
  <c r="D4098" i="31"/>
  <c r="D3339" i="31"/>
  <c r="D462" i="31"/>
  <c r="D5596" i="31"/>
  <c r="D6162" i="31"/>
  <c r="D1696" i="31"/>
  <c r="D578" i="31"/>
  <c r="D3309" i="31"/>
  <c r="D322" i="31"/>
  <c r="D6332" i="31"/>
  <c r="D1947" i="31"/>
  <c r="D2205" i="31"/>
  <c r="D7013" i="31"/>
  <c r="D4443" i="31"/>
  <c r="D1527" i="31"/>
  <c r="D6288" i="31"/>
  <c r="D2129" i="31"/>
  <c r="D372" i="31"/>
  <c r="D3686" i="31"/>
  <c r="D2037" i="31"/>
  <c r="D2566" i="31"/>
  <c r="D5299" i="31"/>
  <c r="D379" i="31"/>
  <c r="D1442" i="31"/>
  <c r="D5331" i="31"/>
  <c r="D1846" i="31"/>
  <c r="D7493" i="31"/>
  <c r="D7541" i="31"/>
  <c r="D6761" i="31"/>
  <c r="D3850" i="31"/>
  <c r="D4452" i="31"/>
  <c r="D2585" i="31"/>
  <c r="D7497" i="31"/>
  <c r="D4302" i="31"/>
  <c r="D4550" i="31"/>
  <c r="D1914" i="31"/>
  <c r="D1610" i="31"/>
  <c r="D2264" i="31"/>
  <c r="D3377" i="31"/>
  <c r="D910" i="31"/>
  <c r="D2637" i="31"/>
  <c r="D6242" i="31"/>
  <c r="D799" i="31"/>
  <c r="D3901" i="31"/>
  <c r="D3906" i="31"/>
  <c r="D2052" i="31"/>
  <c r="D4118" i="31"/>
  <c r="D664" i="31"/>
  <c r="D4341" i="31"/>
  <c r="D3754" i="31"/>
  <c r="D7322" i="31"/>
  <c r="D6297" i="31"/>
  <c r="D5304" i="31"/>
  <c r="D4956" i="31"/>
  <c r="D6596" i="31"/>
  <c r="D2117" i="31"/>
  <c r="D4162" i="31"/>
  <c r="D4775" i="31"/>
  <c r="D2598" i="31"/>
  <c r="D4581" i="31"/>
  <c r="D3972" i="31"/>
  <c r="D2479" i="31"/>
  <c r="D6732" i="31"/>
  <c r="D5885" i="31"/>
  <c r="D4479" i="31"/>
  <c r="D5364" i="31"/>
  <c r="D2541" i="31"/>
  <c r="D707" i="31"/>
  <c r="D6775" i="31"/>
  <c r="D5705" i="31"/>
  <c r="D985" i="31"/>
  <c r="D7608" i="31"/>
  <c r="D721" i="31"/>
  <c r="D1405" i="31"/>
  <c r="D6861" i="31"/>
  <c r="D6621" i="31"/>
  <c r="D2095" i="31"/>
  <c r="D6568" i="31"/>
  <c r="D6103" i="31"/>
  <c r="D4900" i="31"/>
  <c r="D2840" i="31"/>
  <c r="D2007" i="31"/>
  <c r="D5162" i="31"/>
  <c r="D1089" i="31"/>
  <c r="D6954" i="31"/>
  <c r="D4907" i="31"/>
  <c r="D6204" i="31"/>
  <c r="D3541" i="31"/>
  <c r="D1350" i="31"/>
  <c r="D6138" i="31"/>
  <c r="D728" i="31"/>
  <c r="D1426" i="31"/>
  <c r="D2178" i="31"/>
  <c r="D2580" i="31"/>
  <c r="D6488" i="31"/>
  <c r="D2100" i="31"/>
  <c r="D2920" i="31"/>
  <c r="D1566" i="31"/>
  <c r="D4242" i="31"/>
  <c r="D6767" i="31"/>
  <c r="D5903" i="31"/>
  <c r="D6964" i="31"/>
  <c r="D4819" i="31"/>
  <c r="D4905" i="31"/>
  <c r="D3095" i="31"/>
  <c r="D5958" i="31"/>
  <c r="D4014" i="31"/>
  <c r="D3664" i="31"/>
  <c r="D6470" i="31"/>
  <c r="D820" i="31"/>
  <c r="D3014" i="31"/>
  <c r="D6000" i="31"/>
  <c r="D1994" i="31"/>
  <c r="D3171" i="31"/>
  <c r="D2559" i="31"/>
  <c r="D4716" i="31"/>
  <c r="D3696" i="31"/>
  <c r="D6066" i="31"/>
  <c r="D2823" i="31"/>
  <c r="D1336" i="31"/>
  <c r="D5546" i="31"/>
  <c r="D1949" i="31"/>
  <c r="D4327" i="31"/>
  <c r="D5881" i="31"/>
  <c r="D3598" i="31"/>
  <c r="D6629" i="31"/>
  <c r="D4000" i="31"/>
  <c r="D6094" i="31"/>
  <c r="D6573" i="31"/>
  <c r="D3125" i="31"/>
  <c r="D2010" i="31"/>
  <c r="D6519" i="31"/>
  <c r="D2289" i="31"/>
  <c r="D4950" i="31"/>
  <c r="D4322" i="31"/>
  <c r="D7275" i="31"/>
  <c r="D1801" i="31"/>
  <c r="D6132" i="31"/>
  <c r="D3451" i="31"/>
  <c r="D4170" i="31"/>
  <c r="D6739" i="31"/>
  <c r="D4983" i="31"/>
  <c r="D1449" i="31"/>
  <c r="D6097" i="31"/>
  <c r="D5419" i="31"/>
  <c r="D5530" i="31"/>
  <c r="D4258" i="31"/>
  <c r="D3501" i="31"/>
  <c r="D5482" i="31"/>
  <c r="D1430" i="31"/>
  <c r="D5124" i="31"/>
  <c r="D4332" i="31"/>
  <c r="D3040" i="31"/>
  <c r="D7286" i="31"/>
  <c r="D5274" i="31"/>
  <c r="D6194" i="31"/>
  <c r="D3900" i="31"/>
  <c r="D817" i="31"/>
  <c r="D5773" i="31"/>
  <c r="D3013" i="31"/>
  <c r="D3733" i="31"/>
  <c r="D3275" i="31"/>
  <c r="D3081" i="31"/>
  <c r="D5694" i="31"/>
  <c r="D5722" i="31"/>
  <c r="D4426" i="31"/>
  <c r="D2970" i="31"/>
  <c r="D2432" i="31"/>
  <c r="D7506" i="31"/>
  <c r="D4282" i="31"/>
  <c r="D5336" i="31"/>
  <c r="D6197" i="31"/>
  <c r="D5379" i="31"/>
  <c r="D4517" i="31"/>
  <c r="D4896" i="31"/>
  <c r="D6042" i="31"/>
  <c r="D5199" i="31"/>
  <c r="D411" i="31"/>
  <c r="D4231" i="31"/>
  <c r="D5751" i="31"/>
  <c r="D2879" i="31"/>
  <c r="D1851" i="31"/>
  <c r="D5905" i="31"/>
  <c r="D4093" i="31"/>
  <c r="D3975" i="31"/>
  <c r="D5276" i="31"/>
  <c r="D696" i="31"/>
  <c r="D2641" i="31"/>
  <c r="D6405" i="31"/>
  <c r="D2763" i="31"/>
  <c r="D1130" i="31"/>
  <c r="D1826" i="31"/>
  <c r="D2269" i="31"/>
  <c r="D4261" i="31"/>
  <c r="D7603" i="31"/>
  <c r="D7300" i="31"/>
  <c r="D5396" i="31"/>
  <c r="D4549" i="31"/>
  <c r="D704" i="31"/>
  <c r="D3088" i="31"/>
  <c r="D1154" i="31"/>
  <c r="D202" i="31"/>
  <c r="D1093" i="31"/>
  <c r="D4062" i="31"/>
  <c r="D2081" i="31"/>
  <c r="D7076" i="31"/>
  <c r="D3366" i="31"/>
  <c r="D4350" i="31"/>
  <c r="D2760" i="31"/>
  <c r="D4462" i="31"/>
  <c r="D1890" i="31"/>
  <c r="D5221" i="31"/>
  <c r="D2176" i="31"/>
  <c r="D2558" i="31"/>
  <c r="D4562" i="31"/>
  <c r="D1280" i="31"/>
  <c r="D4719" i="31"/>
  <c r="D6372" i="31"/>
  <c r="D2163" i="31"/>
  <c r="D1641" i="31"/>
  <c r="D1410" i="31"/>
  <c r="D4364" i="31"/>
  <c r="D4346" i="31"/>
  <c r="D4456" i="31"/>
  <c r="D6039" i="31"/>
  <c r="D3742" i="31"/>
  <c r="D5122" i="31"/>
  <c r="D4989" i="31"/>
  <c r="D2746" i="31"/>
  <c r="D4301" i="31"/>
  <c r="D3625" i="31"/>
  <c r="D1873" i="31"/>
  <c r="D3135" i="31"/>
  <c r="D679" i="31"/>
  <c r="D2568" i="31"/>
  <c r="D905" i="31"/>
  <c r="D7419" i="31"/>
  <c r="D857" i="31"/>
  <c r="D4018" i="31"/>
  <c r="D6383" i="31"/>
  <c r="D4502" i="31"/>
  <c r="D5492" i="31"/>
  <c r="D4176" i="31"/>
  <c r="D4134" i="31"/>
  <c r="D1848" i="31"/>
  <c r="D4466" i="31"/>
  <c r="D4730" i="31"/>
  <c r="D2223" i="31"/>
  <c r="D2451" i="31"/>
  <c r="D5502" i="31"/>
  <c r="D6145" i="31"/>
  <c r="D3086" i="31"/>
  <c r="D7643" i="31"/>
  <c r="D1838" i="31"/>
  <c r="D1652" i="31"/>
  <c r="D1229" i="31"/>
  <c r="D6783" i="31"/>
  <c r="D3438" i="31"/>
  <c r="D5771" i="31"/>
  <c r="D1523" i="31"/>
  <c r="D2798" i="31"/>
  <c r="D3715" i="31"/>
  <c r="D4112" i="31"/>
  <c r="D2485" i="31"/>
  <c r="D3105" i="31"/>
  <c r="D2045" i="31"/>
  <c r="D2349" i="31"/>
  <c r="D5085" i="31"/>
  <c r="D6433" i="31"/>
  <c r="D4757" i="31"/>
  <c r="D6263" i="31"/>
  <c r="D3109" i="31"/>
  <c r="D3106" i="31"/>
  <c r="D4569" i="31"/>
  <c r="D2969" i="31"/>
  <c r="D4544" i="31"/>
  <c r="D3494" i="31"/>
  <c r="D3186" i="31"/>
  <c r="D2158" i="31"/>
  <c r="D3947" i="31"/>
  <c r="D1962" i="31"/>
  <c r="D4998" i="31"/>
  <c r="D2900" i="31"/>
  <c r="D1869" i="31"/>
  <c r="D1088" i="31"/>
  <c r="D6155" i="31"/>
  <c r="D5879" i="31"/>
  <c r="D951" i="31"/>
  <c r="D6498" i="31"/>
  <c r="D4698" i="31"/>
  <c r="D7317" i="31"/>
  <c r="D5470" i="31"/>
  <c r="D5433" i="31"/>
  <c r="D1411" i="31"/>
  <c r="D4498" i="31"/>
  <c r="D653" i="31"/>
  <c r="D4513" i="31"/>
  <c r="D1982" i="31"/>
  <c r="D918" i="31"/>
  <c r="D5066" i="31"/>
  <c r="D4606" i="31"/>
  <c r="D995" i="31"/>
  <c r="D3936" i="31"/>
  <c r="D3037" i="31"/>
  <c r="D2189" i="31"/>
  <c r="D4711" i="31"/>
  <c r="D4862" i="31"/>
  <c r="D4814" i="31"/>
  <c r="D1534" i="31"/>
  <c r="D3487" i="31"/>
  <c r="D2151" i="31"/>
  <c r="D4649" i="31"/>
  <c r="D4423" i="31"/>
  <c r="D5324" i="31"/>
  <c r="D5339" i="31"/>
  <c r="D4776" i="31"/>
  <c r="D2027" i="31"/>
  <c r="D268" i="31"/>
  <c r="D3826" i="31"/>
  <c r="D4821" i="31"/>
  <c r="D871" i="31"/>
  <c r="D1414" i="31"/>
  <c r="D627" i="31"/>
  <c r="D3701" i="31"/>
  <c r="D2103" i="31"/>
  <c r="D6692" i="31"/>
  <c r="D4246" i="31"/>
  <c r="D3035" i="31"/>
  <c r="D1755" i="31"/>
  <c r="D5983" i="31"/>
  <c r="D2720" i="31"/>
  <c r="D4614" i="31"/>
  <c r="D3731" i="31"/>
  <c r="D2569" i="31"/>
  <c r="D2339" i="31"/>
  <c r="D2047" i="31"/>
  <c r="D4202" i="31"/>
  <c r="D4758" i="31"/>
  <c r="D1632" i="31"/>
  <c r="D4431" i="31"/>
  <c r="D5018" i="31"/>
  <c r="D2039" i="31"/>
  <c r="D674" i="31"/>
  <c r="D1682" i="31"/>
  <c r="D863" i="31"/>
  <c r="D4922" i="31"/>
  <c r="D1327" i="31"/>
  <c r="D3084" i="31"/>
  <c r="D7030" i="31"/>
  <c r="D4235" i="31"/>
  <c r="D4183" i="31"/>
  <c r="D1680" i="31"/>
  <c r="D3980" i="31"/>
  <c r="D2859" i="31"/>
  <c r="D4977" i="31"/>
  <c r="D2597" i="31"/>
  <c r="D5353" i="31"/>
  <c r="D3967" i="31"/>
  <c r="D1590" i="31"/>
  <c r="D3143" i="31"/>
  <c r="D3834" i="31"/>
  <c r="D4063" i="31"/>
  <c r="D5080" i="31"/>
  <c r="D1406" i="31"/>
  <c r="D646" i="31"/>
  <c r="D5203" i="31"/>
  <c r="D4125" i="31"/>
  <c r="D3976" i="31"/>
  <c r="D2321" i="31"/>
  <c r="D5400" i="31"/>
  <c r="D3621" i="31"/>
  <c r="D2089" i="31"/>
  <c r="D960" i="31"/>
  <c r="D4393" i="31"/>
  <c r="D2849" i="31"/>
  <c r="D3460" i="31"/>
  <c r="D2368" i="31"/>
  <c r="D4441" i="31"/>
  <c r="D4095" i="31"/>
  <c r="D4190" i="31"/>
  <c r="D1695" i="31"/>
  <c r="D2014" i="31"/>
  <c r="D4083" i="31"/>
  <c r="D3832" i="31"/>
  <c r="D6285" i="31"/>
  <c r="D1274" i="31"/>
  <c r="D6123" i="31"/>
  <c r="D5843" i="31"/>
  <c r="D6587" i="31"/>
  <c r="D5083" i="31"/>
  <c r="D3806" i="31"/>
  <c r="D1538" i="31"/>
  <c r="D5934" i="31"/>
  <c r="D4064" i="31"/>
  <c r="D353" i="31"/>
  <c r="D3157" i="31"/>
  <c r="D3038" i="31"/>
  <c r="D1398" i="31"/>
  <c r="D5065" i="31"/>
  <c r="D3165" i="31"/>
  <c r="D2474" i="31"/>
  <c r="D5454" i="31"/>
  <c r="D5910" i="31"/>
  <c r="D1078" i="31"/>
  <c r="D5281" i="31"/>
  <c r="D3784" i="31"/>
  <c r="D3599" i="31"/>
  <c r="D4286" i="31"/>
  <c r="D5384" i="31"/>
  <c r="D6141" i="31"/>
  <c r="D4373" i="31"/>
  <c r="D2430" i="31"/>
  <c r="D1868" i="31"/>
  <c r="D4164" i="31"/>
  <c r="D2668" i="31"/>
  <c r="D6471" i="31"/>
  <c r="D2202" i="31"/>
  <c r="D1504" i="31"/>
  <c r="D2751" i="31"/>
  <c r="D4078" i="31"/>
  <c r="D3345" i="31"/>
  <c r="D4405" i="31"/>
  <c r="D1740" i="31"/>
  <c r="D4982" i="31"/>
  <c r="D4256" i="31"/>
  <c r="D2722" i="31"/>
  <c r="D4546" i="31"/>
  <c r="D5251" i="31"/>
  <c r="D4598" i="31"/>
  <c r="D5337" i="31"/>
  <c r="D3937" i="31"/>
  <c r="D2752" i="31"/>
  <c r="D3362" i="31"/>
  <c r="D5048" i="31"/>
  <c r="D1607" i="31"/>
  <c r="D4943" i="31"/>
  <c r="D5375" i="31"/>
  <c r="D4897" i="31"/>
  <c r="D1149" i="31"/>
  <c r="D4408" i="31"/>
  <c r="D5159" i="31"/>
  <c r="D4812" i="31"/>
  <c r="D4738" i="31"/>
  <c r="D7037" i="31"/>
  <c r="D4017" i="31"/>
  <c r="D1997" i="31"/>
  <c r="D5676" i="31"/>
  <c r="D3264" i="31"/>
  <c r="D3466" i="31"/>
  <c r="D1815" i="31"/>
  <c r="D3020" i="31"/>
  <c r="D2892" i="31"/>
  <c r="D3616" i="31"/>
  <c r="D2017" i="31"/>
  <c r="D5369" i="31"/>
  <c r="D5349" i="31"/>
  <c r="D2857" i="31"/>
  <c r="D4051" i="31"/>
  <c r="D5473" i="31"/>
  <c r="D1836" i="31"/>
  <c r="D3767" i="31"/>
  <c r="D898" i="31"/>
  <c r="D1403" i="31"/>
  <c r="D4673" i="31"/>
  <c r="D3712" i="31"/>
  <c r="D5033" i="31"/>
  <c r="D1894" i="31"/>
  <c r="D1243" i="31"/>
  <c r="D2526" i="31"/>
  <c r="D1948" i="31"/>
  <c r="D6065" i="31"/>
  <c r="D6376" i="31"/>
  <c r="D4345" i="31"/>
  <c r="D829" i="31"/>
  <c r="D4845" i="31"/>
  <c r="D3500" i="31"/>
  <c r="D4357" i="31"/>
  <c r="D1970" i="31"/>
  <c r="D4381" i="31"/>
  <c r="D3372" i="31"/>
  <c r="D3158" i="31"/>
  <c r="D5820" i="31"/>
  <c r="D1349" i="31"/>
  <c r="D1692" i="31"/>
  <c r="D1552" i="31"/>
  <c r="D3678" i="31"/>
  <c r="D1748" i="31"/>
  <c r="D1961" i="31"/>
  <c r="D4635" i="31"/>
  <c r="D2993" i="31"/>
  <c r="D2838" i="31"/>
  <c r="D5356" i="31"/>
  <c r="D5929" i="31"/>
  <c r="D2260" i="31"/>
  <c r="D4582" i="31"/>
  <c r="D749" i="31"/>
  <c r="D5729" i="31"/>
  <c r="D5430" i="31"/>
  <c r="D6171" i="31"/>
  <c r="D903" i="31"/>
  <c r="D2636" i="31"/>
  <c r="D3244" i="31"/>
  <c r="D2250" i="31"/>
  <c r="D2940" i="31"/>
  <c r="D327" i="31"/>
  <c r="D5000" i="31"/>
  <c r="D4752" i="31"/>
  <c r="D2808" i="31"/>
  <c r="D5277" i="31"/>
  <c r="D2845" i="31"/>
  <c r="D2818" i="31"/>
  <c r="D2465" i="31"/>
  <c r="D4387" i="31"/>
  <c r="D2635" i="31"/>
  <c r="D5522" i="31"/>
  <c r="D1844" i="31"/>
  <c r="D4993" i="31"/>
  <c r="D3593" i="31"/>
  <c r="D3015" i="31"/>
  <c r="D2622" i="31"/>
  <c r="D1931" i="31"/>
  <c r="D4702" i="31"/>
  <c r="D274" i="31"/>
  <c r="D1086" i="31"/>
  <c r="D3044" i="31"/>
  <c r="D2675" i="31"/>
  <c r="D938" i="31"/>
  <c r="D1601" i="31"/>
  <c r="D6680" i="31"/>
  <c r="D5409" i="31"/>
  <c r="D4800" i="31"/>
  <c r="D2792" i="31"/>
  <c r="D2621" i="31"/>
  <c r="D3208" i="31"/>
  <c r="D6294" i="31"/>
  <c r="D2712" i="31"/>
  <c r="D2369" i="31"/>
  <c r="D5640" i="31"/>
  <c r="D5721" i="31"/>
  <c r="D6966" i="31"/>
  <c r="D2642" i="31"/>
  <c r="D5978" i="31"/>
  <c r="D4123" i="31"/>
  <c r="D942" i="31"/>
  <c r="D1655" i="31"/>
  <c r="D5670" i="31"/>
  <c r="D2149" i="31"/>
  <c r="D2891" i="31"/>
  <c r="D6518" i="31"/>
  <c r="D5621" i="31"/>
  <c r="D2599" i="31"/>
  <c r="D5977" i="31"/>
  <c r="D5842" i="31"/>
  <c r="D2827" i="31"/>
  <c r="D4448" i="31"/>
  <c r="D4715" i="31"/>
  <c r="D2681" i="31"/>
  <c r="D4029" i="31"/>
  <c r="D5423" i="31"/>
  <c r="D1445" i="31"/>
  <c r="D4992" i="31"/>
  <c r="D2356" i="31"/>
  <c r="D5856" i="31"/>
  <c r="D5006" i="31"/>
  <c r="D3661" i="31"/>
  <c r="D4496" i="31"/>
  <c r="D5560" i="31"/>
  <c r="D1591" i="31"/>
  <c r="D4529" i="31"/>
  <c r="D190" i="31"/>
  <c r="D4955" i="31"/>
  <c r="D705" i="31"/>
  <c r="D2108" i="31"/>
  <c r="D2975" i="31"/>
  <c r="D6210" i="31"/>
  <c r="D6022" i="31"/>
  <c r="D3022" i="31"/>
  <c r="D3321" i="31"/>
  <c r="D4124" i="31"/>
  <c r="D5796" i="31"/>
  <c r="D2127" i="31"/>
  <c r="D211" i="31"/>
  <c r="D1540" i="31"/>
  <c r="D5628" i="31"/>
  <c r="D3358" i="31"/>
  <c r="D6403" i="31"/>
  <c r="D4195" i="31"/>
  <c r="D1673" i="31"/>
  <c r="D3052" i="31"/>
  <c r="D5743" i="31"/>
  <c r="D4938" i="31"/>
  <c r="D1202" i="31"/>
  <c r="D1732" i="31"/>
  <c r="D7281" i="31"/>
  <c r="D6334" i="31"/>
  <c r="D6252" i="31"/>
  <c r="D6139" i="31"/>
  <c r="D5105" i="31"/>
  <c r="D2232" i="31"/>
  <c r="D4295" i="31"/>
  <c r="D4074" i="31"/>
  <c r="D2382" i="31"/>
  <c r="D3556" i="31"/>
  <c r="D5229" i="31"/>
  <c r="D4894" i="31"/>
  <c r="D5997" i="31"/>
  <c r="D4447" i="31"/>
  <c r="D5891" i="31"/>
  <c r="D4828" i="31"/>
  <c r="D4255" i="31"/>
  <c r="D1968" i="31"/>
  <c r="D3907" i="31"/>
  <c r="D3842" i="31"/>
  <c r="D1275" i="31"/>
  <c r="D4087" i="31"/>
  <c r="D4081" i="31"/>
  <c r="D2628" i="31"/>
  <c r="D4813" i="31"/>
  <c r="D3641" i="31"/>
  <c r="D6273" i="31"/>
  <c r="D5646" i="31"/>
  <c r="D2713" i="31"/>
  <c r="D1212" i="31"/>
  <c r="D999" i="31"/>
  <c r="D7411" i="31"/>
  <c r="D4514" i="31"/>
  <c r="D1304" i="31"/>
  <c r="D1357" i="31"/>
  <c r="D5766" i="31"/>
  <c r="D3581" i="31"/>
  <c r="D1446" i="31"/>
  <c r="D2846" i="31"/>
  <c r="D3047" i="31"/>
  <c r="D2730" i="31"/>
  <c r="D2787" i="31"/>
  <c r="D2572" i="31"/>
  <c r="D3891" i="31"/>
  <c r="D4207" i="31"/>
  <c r="D5653" i="31"/>
  <c r="D1469" i="31"/>
  <c r="D3921" i="31"/>
  <c r="D4888" i="31"/>
  <c r="D2953" i="31"/>
  <c r="D2686" i="31"/>
  <c r="D4837" i="31"/>
  <c r="D7243" i="31"/>
  <c r="D4588" i="31"/>
  <c r="D1889" i="31"/>
  <c r="D1100" i="31"/>
  <c r="D6077" i="31"/>
  <c r="D2985" i="31"/>
  <c r="D2718" i="31"/>
  <c r="D3764" i="31"/>
  <c r="D3375" i="31"/>
  <c r="D7535" i="31"/>
  <c r="D6399" i="31"/>
  <c r="D2359" i="31"/>
  <c r="D5882" i="31"/>
  <c r="D1458" i="31"/>
  <c r="D5990" i="31"/>
  <c r="D7052" i="31"/>
  <c r="D4840" i="31"/>
  <c r="D5811" i="31"/>
  <c r="D2125" i="31"/>
  <c r="D2265" i="31"/>
  <c r="D2653" i="31"/>
  <c r="D5067" i="31"/>
  <c r="D6711" i="31"/>
  <c r="D4273" i="31"/>
  <c r="D4744" i="31"/>
  <c r="D5451" i="31"/>
  <c r="D5155" i="31"/>
  <c r="D532" i="31"/>
  <c r="D6668" i="31"/>
  <c r="D2133" i="31"/>
  <c r="D5111" i="31"/>
  <c r="D2976" i="31"/>
  <c r="D2124" i="31"/>
  <c r="D7118" i="31"/>
  <c r="D6849" i="31"/>
  <c r="D4043" i="31"/>
  <c r="D5181" i="31"/>
  <c r="D1101" i="31"/>
  <c r="D3583" i="31"/>
  <c r="D3514" i="31"/>
  <c r="D1855" i="31"/>
  <c r="D2907" i="31"/>
  <c r="D5011" i="31"/>
  <c r="D3504" i="31"/>
  <c r="D6126" i="31"/>
  <c r="D4782" i="31"/>
  <c r="D177" i="31"/>
  <c r="D1768" i="31"/>
  <c r="D4477" i="31"/>
  <c r="D2895" i="31"/>
  <c r="D6206" i="31"/>
  <c r="D5526" i="31"/>
  <c r="D3843" i="31"/>
  <c r="D3396" i="31"/>
  <c r="D2472" i="31"/>
  <c r="D4480" i="31"/>
  <c r="D1203" i="31"/>
  <c r="D935" i="31"/>
  <c r="D3528" i="31"/>
  <c r="D5039" i="31"/>
  <c r="D5862" i="31"/>
  <c r="D5340" i="31"/>
  <c r="D1171" i="31"/>
  <c r="D666" i="31"/>
  <c r="D2373" i="31"/>
  <c r="D2607" i="31"/>
  <c r="D5360" i="31"/>
  <c r="D3995" i="31"/>
  <c r="D5594" i="31"/>
  <c r="D3919" i="31"/>
  <c r="D2941" i="31"/>
  <c r="D2136" i="31"/>
  <c r="D3079" i="31"/>
  <c r="D630" i="31"/>
  <c r="D5479" i="31"/>
  <c r="D539" i="31"/>
  <c r="D5967" i="31"/>
  <c r="D5341" i="31"/>
  <c r="D7446" i="31"/>
  <c r="D1342" i="31"/>
  <c r="D4442" i="31"/>
  <c r="D7431" i="31"/>
  <c r="D4022" i="31"/>
  <c r="D6001" i="31"/>
  <c r="D3932" i="31"/>
  <c r="D2694" i="31"/>
  <c r="D3723" i="31"/>
  <c r="D6007" i="31"/>
  <c r="D5582" i="31"/>
  <c r="D3502" i="31"/>
  <c r="D3464" i="31"/>
  <c r="D854" i="31"/>
  <c r="D1409" i="31"/>
  <c r="D2594" i="31"/>
  <c r="D6361" i="31"/>
  <c r="D2420" i="31"/>
  <c r="D2666" i="31"/>
  <c r="D339" i="31"/>
  <c r="D7255" i="31"/>
  <c r="D6411" i="31"/>
  <c r="D369" i="31"/>
  <c r="D3465" i="31"/>
  <c r="D61" i="31"/>
  <c r="D7283" i="31"/>
  <c r="D5202" i="31"/>
  <c r="D6928" i="31"/>
  <c r="D5474" i="31"/>
  <c r="D7298" i="31"/>
  <c r="D2890" i="31"/>
  <c r="D6431" i="31"/>
  <c r="D5429" i="31"/>
  <c r="D3343" i="31"/>
  <c r="D2058" i="31"/>
  <c r="D5408" i="31"/>
  <c r="D1288" i="31"/>
  <c r="D6980" i="31"/>
  <c r="D6360" i="31"/>
  <c r="D1735" i="31"/>
  <c r="D603" i="31"/>
  <c r="D6346" i="31"/>
  <c r="D2925" i="31"/>
  <c r="D6014" i="31"/>
  <c r="D6946" i="31"/>
  <c r="D3852" i="31"/>
  <c r="D3009" i="31"/>
  <c r="D5827" i="31"/>
  <c r="D4493" i="31"/>
  <c r="D1131" i="31"/>
  <c r="D2138" i="31"/>
  <c r="D1728" i="31"/>
  <c r="D4528" i="31"/>
  <c r="D3183" i="31"/>
  <c r="D3510" i="31"/>
  <c r="D3670" i="31"/>
  <c r="D4239" i="31"/>
  <c r="D4745" i="31"/>
  <c r="D5365" i="31"/>
  <c r="D897" i="31"/>
  <c r="D5713" i="31"/>
  <c r="D1437" i="31"/>
  <c r="D1009" i="31"/>
  <c r="D3148" i="31"/>
  <c r="D5904" i="31"/>
  <c r="D4384" i="31"/>
  <c r="D702" i="31"/>
  <c r="D621" i="31"/>
  <c r="D4710" i="31"/>
  <c r="D7494" i="31"/>
  <c r="D7360" i="31"/>
  <c r="D6554" i="31"/>
  <c r="D5794" i="31"/>
  <c r="D5603" i="31"/>
  <c r="D130" i="31"/>
  <c r="D7668" i="31"/>
  <c r="D4251" i="31"/>
  <c r="D7043" i="31"/>
  <c r="D3457" i="31"/>
  <c r="D5720" i="31"/>
  <c r="D3406" i="31"/>
  <c r="D5450" i="31"/>
  <c r="D159" i="31"/>
  <c r="D7490" i="31"/>
  <c r="D6054" i="31"/>
  <c r="D2172" i="31"/>
  <c r="D1708" i="31"/>
  <c r="D4429" i="31"/>
  <c r="D5550" i="31"/>
  <c r="D5005" i="31"/>
  <c r="D4430" i="31"/>
  <c r="D3238" i="31"/>
  <c r="D6710" i="31"/>
  <c r="D477" i="31"/>
  <c r="D2984" i="31"/>
  <c r="D2723" i="31"/>
  <c r="D1132" i="31"/>
  <c r="D7388" i="31"/>
  <c r="D6765" i="31"/>
  <c r="D5300" i="31"/>
  <c r="D1528" i="31"/>
  <c r="D6776" i="31"/>
  <c r="D865" i="31"/>
  <c r="D4471" i="31"/>
  <c r="D2525" i="31"/>
  <c r="D2220" i="31"/>
  <c r="D4593" i="31"/>
  <c r="D1052" i="31"/>
  <c r="D3335" i="31"/>
  <c r="D4128" i="31"/>
  <c r="D3823" i="31"/>
  <c r="D5972" i="31"/>
  <c r="D783" i="31"/>
  <c r="D1120" i="31"/>
  <c r="D5528" i="31"/>
  <c r="D5133" i="31"/>
  <c r="D1570" i="31"/>
  <c r="D2757" i="31"/>
  <c r="D5319" i="31"/>
  <c r="D3284" i="31"/>
  <c r="D590" i="31"/>
  <c r="D1946" i="31"/>
  <c r="D7421" i="31"/>
  <c r="D7340" i="31"/>
  <c r="D3777" i="31"/>
  <c r="D3166" i="31"/>
  <c r="D5557" i="31"/>
  <c r="D3592" i="31"/>
  <c r="D3725" i="31"/>
  <c r="D3845" i="31"/>
  <c r="D1150" i="31"/>
  <c r="D798" i="31"/>
  <c r="D6766" i="31"/>
  <c r="D3547" i="31"/>
  <c r="D2693" i="31"/>
  <c r="D617" i="31"/>
  <c r="D4787" i="31"/>
  <c r="D3446" i="31"/>
  <c r="D7569" i="31"/>
  <c r="D2650" i="31"/>
  <c r="D5745" i="31"/>
  <c r="D1549" i="31"/>
  <c r="D7385" i="31"/>
  <c r="D7224" i="31"/>
  <c r="D1397" i="31"/>
  <c r="D1036" i="31"/>
  <c r="D4342" i="31"/>
  <c r="D2812" i="31"/>
  <c r="D5802" i="31"/>
  <c r="D3536" i="31"/>
  <c r="D1792" i="31"/>
  <c r="D1224" i="31"/>
  <c r="D2456" i="31"/>
  <c r="D4765" i="31"/>
  <c r="D3195" i="31"/>
  <c r="D3243" i="31"/>
  <c r="D3033" i="31"/>
  <c r="D7080" i="31"/>
  <c r="D6407" i="31"/>
  <c r="D218" i="31"/>
  <c r="D6485" i="31"/>
  <c r="D7075" i="31"/>
  <c r="D423" i="31"/>
  <c r="D2399" i="31"/>
  <c r="D7485" i="31"/>
  <c r="D1210" i="31"/>
  <c r="D6183" i="31"/>
  <c r="D18" i="31"/>
  <c r="D2181" i="31"/>
  <c r="D62" i="31"/>
  <c r="D1720" i="31"/>
  <c r="D30" i="31"/>
  <c r="D6704" i="31"/>
  <c r="D2617" i="31"/>
  <c r="D1082" i="31"/>
  <c r="D3898" i="31"/>
  <c r="D2517" i="31"/>
  <c r="D3422" i="31"/>
  <c r="D4920" i="31"/>
  <c r="D425" i="31"/>
  <c r="D5452" i="31"/>
  <c r="D595" i="31"/>
  <c r="D1031" i="31"/>
  <c r="D2438" i="31"/>
  <c r="D6985" i="31"/>
  <c r="D5283" i="31"/>
  <c r="D4005" i="31"/>
  <c r="D1580" i="31"/>
  <c r="D1807" i="31"/>
  <c r="D2766" i="31"/>
  <c r="D2154" i="31"/>
  <c r="D3529" i="31"/>
  <c r="D5253" i="31"/>
  <c r="D2910" i="31"/>
  <c r="D2676" i="31"/>
  <c r="D4924" i="31"/>
  <c r="D979" i="31"/>
  <c r="D5954" i="31"/>
  <c r="D1367" i="31"/>
  <c r="D3087" i="31"/>
  <c r="D3917" i="31"/>
  <c r="D1795" i="31"/>
  <c r="D2411" i="31"/>
  <c r="D6442" i="31"/>
  <c r="D7123" i="31"/>
  <c r="D5831" i="31"/>
  <c r="D6302" i="31"/>
  <c r="D5507" i="31"/>
  <c r="D3253" i="31"/>
  <c r="D636" i="31"/>
  <c r="D3226" i="31"/>
  <c r="D5683" i="31"/>
  <c r="D4827" i="31"/>
  <c r="D3700" i="31"/>
  <c r="D3072" i="31"/>
  <c r="D6173" i="31"/>
  <c r="D1282" i="31"/>
  <c r="D2459" i="31"/>
  <c r="D3334" i="31"/>
  <c r="D862" i="31"/>
  <c r="D6582" i="31"/>
  <c r="D4746" i="31"/>
  <c r="D5053" i="31"/>
  <c r="D6531" i="31"/>
  <c r="D3677" i="31"/>
  <c r="D6441" i="31"/>
  <c r="D5003" i="31"/>
  <c r="D3381" i="31"/>
  <c r="D3524" i="31"/>
  <c r="D4553" i="31"/>
  <c r="D2271" i="31"/>
  <c r="D3307" i="31"/>
  <c r="D3903" i="31"/>
  <c r="D7084" i="31"/>
  <c r="D3774" i="31"/>
  <c r="D7645" i="31"/>
  <c r="D3349" i="31"/>
  <c r="D3586" i="31"/>
  <c r="D2033" i="31"/>
  <c r="D4709" i="31"/>
  <c r="D4415" i="31"/>
  <c r="D2524" i="31"/>
  <c r="D1923" i="31"/>
  <c r="D4116" i="31"/>
  <c r="D5019" i="31"/>
  <c r="D2345" i="31"/>
  <c r="D5201" i="31"/>
  <c r="D6584" i="31"/>
  <c r="D5397" i="31"/>
  <c r="D5244" i="31"/>
  <c r="D5192" i="31"/>
  <c r="D1932" i="31"/>
  <c r="D1691" i="31"/>
  <c r="D3255" i="31"/>
  <c r="D6754" i="31"/>
  <c r="D1435" i="31"/>
  <c r="D785" i="31"/>
  <c r="D921" i="31"/>
  <c r="D2670" i="31"/>
  <c r="D1872" i="31"/>
  <c r="D4160" i="31"/>
  <c r="D3853" i="31"/>
  <c r="D3801" i="31"/>
  <c r="D2466" i="31"/>
  <c r="D3758" i="31"/>
  <c r="D2327" i="31"/>
  <c r="D4468" i="31"/>
  <c r="D1681" i="31"/>
  <c r="D6425" i="31"/>
  <c r="D7482" i="31"/>
  <c r="D644" i="31"/>
  <c r="D940" i="31"/>
  <c r="D7309" i="31"/>
  <c r="D729" i="31"/>
  <c r="D3526" i="31"/>
  <c r="D503" i="31"/>
  <c r="D3101" i="31"/>
  <c r="D716" i="31"/>
  <c r="D2822" i="31"/>
  <c r="D5565" i="31"/>
  <c r="D4303" i="31"/>
  <c r="D6756" i="31"/>
  <c r="D5682" i="31"/>
  <c r="D1953" i="31"/>
  <c r="D1460" i="31"/>
  <c r="D3141" i="31"/>
  <c r="D4133" i="31"/>
  <c r="D5523" i="31"/>
  <c r="D5461" i="31"/>
  <c r="D6808" i="31"/>
  <c r="D1392" i="31"/>
  <c r="D3539" i="31"/>
  <c r="D246" i="31"/>
  <c r="D7665" i="31"/>
  <c r="D2049" i="31"/>
  <c r="D1512" i="31"/>
  <c r="D3838" i="31"/>
  <c r="D2581" i="31"/>
  <c r="D5136" i="31"/>
  <c r="D1524" i="31"/>
  <c r="D1829" i="31"/>
  <c r="D3530" i="31"/>
  <c r="D560" i="31"/>
  <c r="D6933" i="31"/>
  <c r="D7306" i="31"/>
  <c r="D1980" i="31"/>
  <c r="D6237" i="31"/>
  <c r="D2930" i="31"/>
  <c r="D3287" i="31"/>
  <c r="D7341" i="31"/>
  <c r="D3202" i="31"/>
  <c r="D3392" i="31"/>
  <c r="D5569" i="31"/>
  <c r="D1521" i="31"/>
  <c r="D6219" i="31"/>
  <c r="D5553" i="31"/>
  <c r="D7294" i="31"/>
  <c r="D6760" i="31"/>
  <c r="D2710" i="31"/>
  <c r="D284" i="31"/>
  <c r="D1779" i="31"/>
  <c r="D6957" i="31"/>
  <c r="D634" i="31"/>
  <c r="D4941" i="31"/>
  <c r="D185" i="31"/>
  <c r="D6561" i="31"/>
  <c r="D7186" i="31"/>
  <c r="D6233" i="31"/>
  <c r="D3421" i="31"/>
  <c r="D5609" i="31"/>
  <c r="D1194" i="31"/>
  <c r="D3692" i="31"/>
  <c r="D5536" i="31"/>
  <c r="D2222" i="31"/>
  <c r="D7026" i="31"/>
  <c r="D189" i="31"/>
  <c r="D6988" i="31"/>
  <c r="D5838" i="31"/>
  <c r="D966" i="31"/>
  <c r="D23" i="31"/>
  <c r="D183" i="31"/>
  <c r="D5899" i="31"/>
  <c r="D4253" i="31"/>
  <c r="D7301" i="31"/>
  <c r="D7133" i="31"/>
  <c r="D4521" i="31"/>
  <c r="D243" i="31"/>
  <c r="D193" i="31"/>
  <c r="D294" i="31"/>
  <c r="D7491" i="31"/>
  <c r="D198" i="31"/>
  <c r="D2410" i="31"/>
  <c r="D1494" i="31"/>
  <c r="D113" i="31"/>
  <c r="D33" i="31"/>
  <c r="D2816" i="31"/>
  <c r="D2852" i="31"/>
  <c r="D2270" i="31"/>
  <c r="D2450" i="31"/>
  <c r="D1103" i="31"/>
  <c r="D1971" i="31"/>
  <c r="D4097" i="31"/>
  <c r="D3303" i="31"/>
  <c r="D5917" i="31"/>
  <c r="D227" i="31"/>
  <c r="D506" i="31"/>
  <c r="D1097" i="31"/>
  <c r="D3493" i="31"/>
  <c r="D7652" i="31"/>
  <c r="D4801" i="31"/>
  <c r="D4574" i="31"/>
  <c r="D1479" i="31"/>
  <c r="D2831" i="31"/>
  <c r="D4865" i="31"/>
  <c r="D2829" i="31"/>
  <c r="D6820" i="31"/>
  <c r="D3108" i="31"/>
  <c r="D5247" i="31"/>
  <c r="D4358" i="31"/>
  <c r="D4437" i="31"/>
  <c r="D2862" i="31"/>
  <c r="D1391" i="31"/>
  <c r="D4370" i="31"/>
  <c r="D561" i="31"/>
  <c r="D2063" i="31"/>
  <c r="D4389" i="31"/>
  <c r="D2714" i="31"/>
  <c r="D2508" i="31"/>
  <c r="D2858" i="31"/>
  <c r="D7009" i="31"/>
  <c r="D49" i="31"/>
  <c r="D103" i="31"/>
  <c r="D7014" i="31"/>
  <c r="D3623" i="31"/>
  <c r="D694" i="31"/>
  <c r="D641" i="31"/>
  <c r="D1976" i="31"/>
  <c r="D2470" i="31"/>
  <c r="D2122" i="31"/>
  <c r="D2062" i="31"/>
  <c r="D2515" i="31"/>
  <c r="D3650" i="31"/>
  <c r="D3006" i="31"/>
  <c r="D6427" i="31"/>
  <c r="D4797" i="31"/>
  <c r="D1955" i="31"/>
  <c r="D6597" i="31"/>
  <c r="D1077" i="31"/>
  <c r="D1159" i="31"/>
  <c r="D3161" i="31"/>
  <c r="D2326" i="31"/>
  <c r="D3288" i="31"/>
  <c r="D2936" i="31"/>
  <c r="D6863" i="31"/>
  <c r="D6679" i="31"/>
  <c r="D5697" i="31"/>
  <c r="D6188" i="31"/>
  <c r="D6124" i="31"/>
  <c r="D3918" i="31"/>
  <c r="D6706" i="31"/>
  <c r="D69" i="31"/>
  <c r="D3407" i="31"/>
  <c r="D3652" i="31"/>
  <c r="D2195" i="31"/>
  <c r="D5119" i="31"/>
  <c r="D406" i="31"/>
  <c r="D618" i="31"/>
  <c r="D7562" i="31"/>
  <c r="D5643" i="31"/>
  <c r="D6994" i="31"/>
  <c r="D7595" i="31"/>
  <c r="D3617" i="31"/>
  <c r="D6657" i="31"/>
  <c r="D1472" i="31"/>
  <c r="D4016" i="31"/>
  <c r="D877" i="31"/>
  <c r="D2837" i="31"/>
  <c r="D1291" i="31"/>
  <c r="D5908" i="31"/>
  <c r="D7402" i="31"/>
  <c r="D2337" i="31"/>
  <c r="D6759" i="31"/>
  <c r="D2407" i="31"/>
  <c r="D386" i="31"/>
  <c r="D3234" i="31"/>
  <c r="D3432" i="31"/>
  <c r="D5318" i="31"/>
  <c r="D373" i="31"/>
  <c r="D63" i="31"/>
  <c r="D336" i="31"/>
  <c r="D3486" i="31"/>
  <c r="D4841" i="31"/>
  <c r="D6798" i="31"/>
  <c r="D4402" i="31"/>
  <c r="D1774" i="31"/>
  <c r="D5093" i="31"/>
  <c r="D7432" i="31"/>
  <c r="D370" i="31"/>
  <c r="D1163" i="31"/>
  <c r="D5614" i="31"/>
  <c r="D507" i="31"/>
  <c r="D1526" i="31"/>
  <c r="D2199" i="31"/>
  <c r="D642" i="31"/>
  <c r="D5786" i="31"/>
  <c r="D73" i="31"/>
  <c r="D2489" i="31"/>
  <c r="D6311" i="31"/>
  <c r="D4843" i="31"/>
  <c r="D364" i="31"/>
  <c r="D6303" i="31"/>
  <c r="D6440" i="31"/>
  <c r="D2626" i="31"/>
  <c r="D6948" i="31"/>
  <c r="D752" i="31"/>
  <c r="D5633" i="31"/>
  <c r="D713" i="31"/>
  <c r="D4218" i="31"/>
  <c r="D6199" i="31"/>
  <c r="D6742" i="31"/>
  <c r="D3314" i="31"/>
  <c r="D2965" i="31"/>
  <c r="D1893" i="31"/>
  <c r="D7088" i="31"/>
  <c r="D3803" i="31"/>
  <c r="D279" i="31"/>
  <c r="D1609" i="31"/>
  <c r="D2711" i="31"/>
  <c r="D1123" i="31"/>
  <c r="D5561" i="31"/>
  <c r="D6249" i="31"/>
  <c r="D6528" i="31"/>
  <c r="D5248" i="31"/>
  <c r="D3301" i="31"/>
  <c r="D1731" i="31"/>
  <c r="D3662" i="31"/>
  <c r="D187" i="31"/>
  <c r="D2447" i="31"/>
  <c r="D2856" i="31"/>
  <c r="D7504" i="31"/>
  <c r="D7365" i="31"/>
  <c r="D5038" i="31"/>
  <c r="D7396" i="31"/>
  <c r="D3931" i="31"/>
  <c r="D7108" i="31"/>
  <c r="D440" i="31"/>
  <c r="D27" i="31"/>
  <c r="D4236" i="31"/>
  <c r="D1267" i="31"/>
  <c r="D114" i="31"/>
  <c r="D885" i="31"/>
  <c r="D3854" i="31"/>
  <c r="D896" i="31"/>
  <c r="D1688" i="31"/>
  <c r="D3325" i="31"/>
  <c r="D5907" i="31"/>
  <c r="D2729" i="31"/>
  <c r="D1497" i="31"/>
  <c r="D1985" i="31"/>
  <c r="D7337" i="31"/>
  <c r="D2897" i="31"/>
  <c r="D7236" i="31"/>
  <c r="D2251" i="31"/>
  <c r="D3702" i="31"/>
  <c r="D197" i="31"/>
  <c r="D6106" i="31"/>
  <c r="D5090" i="31"/>
  <c r="D932" i="31"/>
  <c r="D7145" i="31"/>
  <c r="D7667" i="31"/>
  <c r="D19" i="31"/>
  <c r="D1856" i="31"/>
  <c r="D1313" i="31"/>
  <c r="D1999" i="31"/>
  <c r="D6244" i="31"/>
  <c r="D4363" i="31"/>
  <c r="D1757" i="31"/>
  <c r="D7599" i="31"/>
  <c r="D362" i="31"/>
  <c r="D876" i="31"/>
  <c r="D1216" i="31"/>
  <c r="D6163" i="31"/>
  <c r="D4583" i="31"/>
  <c r="D44" i="31"/>
  <c r="D3071" i="31"/>
  <c r="D850" i="31"/>
  <c r="D7237" i="31"/>
  <c r="D7333" i="31"/>
  <c r="D439" i="31"/>
  <c r="D7156" i="31"/>
  <c r="D4072" i="31"/>
  <c r="D2725" i="31"/>
  <c r="D1175" i="31"/>
  <c r="D640" i="31"/>
  <c r="D7678" i="31"/>
  <c r="D223" i="31"/>
  <c r="D7079" i="31"/>
  <c r="D6989" i="31"/>
  <c r="D7531" i="31"/>
  <c r="D7617" i="31"/>
  <c r="D1517" i="31"/>
  <c r="D7669" i="31"/>
  <c r="D7556" i="31"/>
  <c r="D7613" i="31"/>
  <c r="D7655" i="31"/>
  <c r="D4399" i="31"/>
  <c r="D7002" i="31"/>
  <c r="D521" i="31"/>
  <c r="D6793" i="31"/>
  <c r="D7672" i="31"/>
  <c r="D3127" i="31"/>
  <c r="D7142" i="31"/>
  <c r="D4625" i="31"/>
  <c r="D7425" i="31"/>
  <c r="D3428" i="31"/>
  <c r="D6459" i="31"/>
  <c r="D7347" i="31"/>
  <c r="D3855" i="31"/>
  <c r="D4205" i="31"/>
  <c r="D5098" i="31"/>
  <c r="D2824" i="31"/>
  <c r="D3093" i="31"/>
  <c r="D6779" i="31"/>
  <c r="D6895" i="31"/>
  <c r="D6757" i="31"/>
  <c r="D36" i="31"/>
  <c r="D2285" i="31"/>
  <c r="D5390" i="31"/>
  <c r="D7548" i="31"/>
  <c r="D7454" i="31"/>
  <c r="D5294" i="31"/>
  <c r="D167" i="31"/>
  <c r="D7068" i="31"/>
  <c r="D6523" i="31"/>
  <c r="D5327" i="31"/>
  <c r="D1905" i="31"/>
  <c r="D6936" i="31"/>
  <c r="D6192" i="31"/>
  <c r="D5515" i="31"/>
  <c r="D4046" i="31"/>
  <c r="D5767" i="31"/>
  <c r="D1286" i="31"/>
  <c r="D4159" i="31"/>
  <c r="D3939" i="31"/>
  <c r="D1306" i="31"/>
  <c r="D291" i="31"/>
  <c r="D5513" i="31"/>
  <c r="D4640" i="31"/>
  <c r="D6850" i="31"/>
  <c r="D5732" i="31"/>
  <c r="D311" i="31"/>
  <c r="D4435" i="31"/>
  <c r="D2717" i="31"/>
  <c r="D430" i="31"/>
  <c r="D2575" i="31"/>
  <c r="D4642" i="31"/>
  <c r="D4335" i="31"/>
  <c r="D3782" i="31"/>
  <c r="D6134" i="31"/>
  <c r="D1169" i="31"/>
  <c r="D6915" i="31"/>
  <c r="D846" i="31"/>
  <c r="D5301" i="31"/>
  <c r="D1550" i="31"/>
  <c r="D143" i="31"/>
  <c r="D2092" i="31"/>
  <c r="D4627" i="31"/>
  <c r="D4789" i="31"/>
  <c r="D6804" i="31"/>
  <c r="D6276" i="31"/>
  <c r="D147" i="31"/>
  <c r="D6120" i="31"/>
  <c r="D4280" i="31"/>
  <c r="D6324" i="31"/>
  <c r="D4853" i="31"/>
  <c r="D1881" i="31"/>
  <c r="D5984" i="31"/>
  <c r="D1281" i="31"/>
  <c r="D5444" i="31"/>
  <c r="D6268" i="31"/>
  <c r="D4167" i="31"/>
  <c r="D5742" i="31"/>
  <c r="D2534" i="31"/>
  <c r="D2560" i="31"/>
  <c r="D6382" i="31"/>
  <c r="D5055" i="31"/>
  <c r="D1687" i="31"/>
  <c r="D5800" i="31"/>
  <c r="D6078" i="31"/>
  <c r="D1957" i="31"/>
  <c r="D4034" i="31"/>
  <c r="D5988" i="31"/>
  <c r="D5865" i="31"/>
  <c r="D703" i="31"/>
  <c r="D4347" i="31"/>
  <c r="D21" i="31"/>
  <c r="D22" i="31"/>
  <c r="D7429" i="31"/>
  <c r="D2913" i="31"/>
  <c r="D2861" i="31"/>
  <c r="D7195" i="31"/>
  <c r="D6226" i="31"/>
  <c r="D37" i="31"/>
  <c r="D5121" i="31"/>
  <c r="D4916" i="31"/>
  <c r="D275" i="31"/>
  <c r="D543" i="31"/>
  <c r="D7086" i="31"/>
  <c r="D900" i="31"/>
  <c r="D6143" i="31"/>
  <c r="D6489" i="31"/>
  <c r="D201" i="31"/>
  <c r="D6175" i="31"/>
  <c r="D6351" i="31"/>
  <c r="D7184" i="31"/>
  <c r="D2228" i="31"/>
  <c r="D7527" i="31"/>
  <c r="D1259" i="31"/>
  <c r="D7266" i="31"/>
  <c r="D138" i="31"/>
  <c r="D1501" i="31"/>
  <c r="D4161" i="31"/>
  <c r="D7448" i="31"/>
  <c r="D4953" i="31"/>
  <c r="D2156" i="31"/>
  <c r="D7403" i="31"/>
  <c r="D46" i="31"/>
  <c r="D3049" i="31"/>
  <c r="D1017" i="31"/>
  <c r="D111" i="31"/>
  <c r="D6821" i="31"/>
  <c r="D7110" i="31"/>
  <c r="D1431" i="31"/>
  <c r="D6111" i="31"/>
  <c r="D7063" i="31"/>
  <c r="D58" i="31"/>
  <c r="D4554" i="31"/>
  <c r="D802" i="31"/>
  <c r="D7302" i="31"/>
  <c r="D7656" i="31"/>
  <c r="D1136" i="31"/>
  <c r="D4560" i="31"/>
  <c r="D3312" i="31"/>
  <c r="D5109" i="31"/>
  <c r="D3981" i="31"/>
  <c r="D5976" i="31"/>
  <c r="D250" i="31"/>
  <c r="D7297" i="31"/>
  <c r="D5330" i="31"/>
  <c r="D7479" i="31"/>
  <c r="D2576" i="31"/>
  <c r="D7352" i="31"/>
  <c r="D1819" i="31"/>
  <c r="D6909" i="31"/>
  <c r="D7561" i="31"/>
  <c r="D1522" i="31"/>
  <c r="D7374" i="31"/>
  <c r="D6997" i="31"/>
  <c r="D4390" i="31"/>
  <c r="D2180" i="31"/>
  <c r="D7179" i="31"/>
  <c r="D7316" i="31"/>
  <c r="D5595" i="31"/>
  <c r="D253" i="31"/>
  <c r="D2403" i="31"/>
  <c r="D1834" i="31"/>
  <c r="D690" i="31"/>
  <c r="D6751" i="31"/>
  <c r="D2696" i="31"/>
  <c r="D7134" i="31"/>
  <c r="D6934" i="31"/>
  <c r="D1661" i="31"/>
  <c r="D5146" i="31"/>
  <c r="D6675" i="31"/>
  <c r="D711" i="31"/>
  <c r="D6315" i="31"/>
  <c r="D875" i="31"/>
  <c r="D3265" i="31"/>
  <c r="D2803" i="31"/>
  <c r="D3472" i="31"/>
  <c r="D4185" i="31"/>
  <c r="D858" i="31"/>
  <c r="D6524" i="31"/>
  <c r="D4287" i="31"/>
  <c r="D7060" i="31"/>
  <c r="D6240" i="31"/>
  <c r="D5282" i="31"/>
  <c r="D5305" i="31"/>
  <c r="D1001" i="31"/>
  <c r="D6274" i="31"/>
  <c r="D4035" i="31"/>
  <c r="D6357" i="31"/>
  <c r="D4932" i="31"/>
  <c r="D2314" i="31"/>
  <c r="D5825" i="31"/>
  <c r="D4878" i="31"/>
  <c r="D6437" i="31"/>
  <c r="D4768" i="31"/>
  <c r="D4652" i="31"/>
  <c r="D485" i="31"/>
  <c r="D6467" i="31"/>
  <c r="D2110" i="31"/>
  <c r="D7592" i="31"/>
  <c r="D125" i="31"/>
  <c r="D2665" i="31"/>
  <c r="D656" i="31"/>
  <c r="D7641" i="31"/>
  <c r="D1452" i="31"/>
  <c r="D6806" i="31"/>
  <c r="D4217" i="31"/>
  <c r="D2869" i="31"/>
  <c r="D6958" i="31"/>
  <c r="D7345" i="31"/>
  <c r="D7377" i="31"/>
  <c r="D2401" i="31"/>
  <c r="D7041" i="31"/>
  <c r="D4759" i="31"/>
  <c r="D6831" i="31"/>
  <c r="D5014" i="31"/>
  <c r="D7113" i="31"/>
  <c r="D5724" i="31"/>
  <c r="D4737" i="31"/>
  <c r="D1161" i="31"/>
  <c r="D4670" i="31"/>
  <c r="D135" i="31"/>
  <c r="D5361" i="31"/>
  <c r="D2448" i="31"/>
  <c r="D324" i="31"/>
  <c r="D1054" i="31"/>
  <c r="D6486" i="31"/>
  <c r="D4609" i="31"/>
  <c r="D1228" i="31"/>
  <c r="D5026" i="31"/>
  <c r="D67" i="31"/>
  <c r="D126" i="31"/>
  <c r="D1368" i="31"/>
  <c r="D3246" i="31"/>
  <c r="D6214" i="31"/>
  <c r="D2378" i="31"/>
  <c r="D6543" i="31"/>
  <c r="D6752" i="31"/>
  <c r="D5817" i="31"/>
  <c r="D3369" i="31"/>
  <c r="D2157" i="31"/>
  <c r="D3476" i="31"/>
  <c r="D5533" i="31"/>
  <c r="D6032" i="31"/>
  <c r="D1814" i="31"/>
  <c r="D3333" i="31"/>
  <c r="D7319" i="31"/>
  <c r="D3454" i="31"/>
  <c r="D6778" i="31"/>
  <c r="D119" i="31"/>
  <c r="D1824" i="31"/>
  <c r="D3785" i="31"/>
  <c r="D6878" i="31"/>
  <c r="D527" i="31"/>
  <c r="D2657" i="31"/>
  <c r="D1018" i="31"/>
  <c r="D859" i="31"/>
  <c r="D2912" i="31"/>
  <c r="D3066" i="31"/>
  <c r="D2736" i="31"/>
  <c r="D2290" i="31"/>
  <c r="D795" i="31"/>
  <c r="D1427" i="31"/>
  <c r="D4689" i="31"/>
  <c r="D2116" i="31"/>
  <c r="D7682" i="31"/>
  <c r="D1200" i="31"/>
  <c r="D1876" i="31"/>
  <c r="D6633" i="31"/>
  <c r="D5001" i="31"/>
  <c r="D3485" i="31"/>
  <c r="D570" i="31"/>
  <c r="D2996" i="31"/>
  <c r="D2762" i="31"/>
  <c r="D4684" i="31"/>
  <c r="D5581" i="31"/>
  <c r="D6769" i="31"/>
  <c r="D4368" i="31"/>
  <c r="D4401" i="31"/>
  <c r="D5288" i="31"/>
  <c r="D5118" i="31"/>
  <c r="D4317" i="31"/>
  <c r="D3789" i="31"/>
  <c r="D1817" i="31"/>
  <c r="D2241" i="31"/>
  <c r="D6892" i="31"/>
  <c r="D1939" i="31"/>
  <c r="D1710" i="31"/>
  <c r="D1076" i="31"/>
  <c r="D1102" i="31"/>
  <c r="D872" i="31"/>
  <c r="D5858" i="31"/>
  <c r="D6838" i="31"/>
  <c r="D3215" i="31"/>
  <c r="D2334" i="31"/>
  <c r="D1867" i="31"/>
  <c r="D5911" i="31"/>
  <c r="D5215" i="31"/>
  <c r="D6414" i="31"/>
  <c r="D3988" i="31"/>
  <c r="D1979" i="31"/>
  <c r="D4613" i="31"/>
  <c r="D3164" i="31"/>
  <c r="D457" i="31"/>
  <c r="D3779" i="31"/>
  <c r="D1756" i="31"/>
  <c r="D564" i="31"/>
  <c r="D2926" i="31"/>
  <c r="D7038" i="31"/>
  <c r="D4086" i="31"/>
  <c r="D7227" i="31"/>
  <c r="D7196" i="31"/>
  <c r="D3611" i="31"/>
  <c r="D1481" i="31"/>
  <c r="D6911" i="31"/>
  <c r="D1825" i="31"/>
  <c r="D6977" i="31"/>
  <c r="D5230" i="31"/>
  <c r="D4533" i="31"/>
  <c r="D5125" i="31"/>
  <c r="D3532" i="31"/>
  <c r="D4565" i="31"/>
  <c r="D1080" i="31"/>
  <c r="D4103" i="31"/>
  <c r="D1567" i="31"/>
  <c r="D5874" i="31"/>
  <c r="D7130" i="31"/>
  <c r="D7395" i="31"/>
  <c r="D3558" i="31"/>
  <c r="D2662" i="31"/>
  <c r="D1639" i="31"/>
  <c r="D4257" i="31"/>
  <c r="D208" i="31"/>
  <c r="D3573" i="31"/>
  <c r="D2390" i="31"/>
  <c r="D2333" i="31"/>
  <c r="D491" i="31"/>
  <c r="D1588" i="31"/>
  <c r="D6976" i="31"/>
  <c r="D3856" i="31"/>
  <c r="D3952" i="31"/>
  <c r="D6495" i="31"/>
  <c r="D6885" i="31"/>
  <c r="D6999" i="31"/>
  <c r="D2685" i="31"/>
  <c r="D3373" i="31"/>
  <c r="D3207" i="31"/>
  <c r="D6961" i="31"/>
  <c r="D1226" i="31"/>
  <c r="D7674" i="31"/>
  <c r="D6154" i="31"/>
  <c r="D6986" i="31"/>
  <c r="D6239" i="31"/>
  <c r="D4996" i="31"/>
  <c r="D1134" i="31"/>
  <c r="D4887" i="31"/>
  <c r="D7111" i="31"/>
  <c r="D6971" i="31"/>
  <c r="D3479" i="31"/>
  <c r="D7273" i="31"/>
  <c r="D5154" i="31"/>
  <c r="D3206" i="31"/>
  <c r="D7074" i="31"/>
  <c r="D6579" i="31"/>
  <c r="D1828" i="31"/>
  <c r="D6179" i="31"/>
  <c r="D6951" i="31"/>
  <c r="D4779" i="31"/>
  <c r="D988" i="31"/>
  <c r="D2115" i="31"/>
  <c r="D1693" i="31"/>
  <c r="D6093" i="31"/>
  <c r="D4374" i="31"/>
  <c r="D788" i="31"/>
  <c r="D5168" i="31"/>
  <c r="D2899" i="31"/>
  <c r="D3159" i="31"/>
  <c r="D2118" i="31"/>
  <c r="D4678" i="31"/>
  <c r="D7343" i="31"/>
  <c r="D4602" i="31"/>
  <c r="D376" i="31"/>
  <c r="D981" i="31"/>
  <c r="D2436" i="31"/>
  <c r="D3813" i="31"/>
  <c r="D4697" i="31"/>
  <c r="D6918" i="31"/>
  <c r="D2370" i="31"/>
  <c r="D2002" i="31"/>
  <c r="D5267" i="31"/>
  <c r="D6063" i="31"/>
  <c r="D5205" i="31"/>
  <c r="D5943" i="31"/>
  <c r="D3330" i="31"/>
  <c r="D5635" i="31"/>
  <c r="D4219" i="31"/>
  <c r="D556" i="31"/>
  <c r="D3639" i="31"/>
  <c r="D4418" i="31"/>
  <c r="D3836" i="31"/>
  <c r="D1423" i="31"/>
  <c r="D3340" i="31"/>
  <c r="D3467" i="31"/>
  <c r="D6566" i="31"/>
  <c r="D1273" i="31"/>
  <c r="D7332" i="31"/>
  <c r="D5233" i="31"/>
  <c r="D4806" i="31"/>
  <c r="D6812" i="31"/>
  <c r="D2815" i="31"/>
  <c r="D2471" i="31"/>
  <c r="D639" i="31"/>
  <c r="D6366" i="31"/>
  <c r="D5153" i="31"/>
  <c r="D2408" i="31"/>
  <c r="D5268" i="31"/>
  <c r="D1312" i="31"/>
  <c r="D6847" i="31"/>
  <c r="D6395" i="31"/>
  <c r="D7329" i="31"/>
  <c r="D7533" i="31"/>
  <c r="D3374" i="31"/>
  <c r="D3168" i="31"/>
  <c r="D3594" i="31"/>
  <c r="D5574" i="31"/>
  <c r="D1553" i="31"/>
  <c r="D5266" i="31"/>
  <c r="D5050" i="31"/>
  <c r="D3575" i="31"/>
  <c r="D4798" i="31"/>
  <c r="D3962" i="31"/>
  <c r="D1927" i="31"/>
  <c r="D731" i="31"/>
  <c r="D579" i="31"/>
  <c r="D4739" i="31"/>
  <c r="D4138" i="31"/>
  <c r="D1766" i="31"/>
  <c r="D6472" i="31"/>
  <c r="D6282" i="31"/>
  <c r="D4690" i="31"/>
  <c r="D2795" i="31"/>
  <c r="D1587" i="31"/>
  <c r="D7574" i="31"/>
  <c r="D3004" i="31"/>
  <c r="D508" i="31"/>
  <c r="D6853" i="31"/>
  <c r="D7042" i="31"/>
  <c r="D1917" i="31"/>
  <c r="D3799" i="31"/>
  <c r="D7299" i="31"/>
  <c r="D6448" i="31"/>
  <c r="D5086" i="31"/>
  <c r="D6618" i="31"/>
  <c r="D874" i="31"/>
  <c r="D5161" i="31"/>
  <c r="D3525" i="31"/>
  <c r="D3448" i="31"/>
  <c r="D4990" i="31"/>
  <c r="D5644" i="31"/>
  <c r="D2397" i="31"/>
  <c r="D1499" i="31"/>
  <c r="D3097" i="31"/>
  <c r="D5152" i="31"/>
  <c r="D4975" i="31"/>
  <c r="D4724" i="31"/>
  <c r="D3064" i="31"/>
  <c r="D4100" i="31"/>
  <c r="D4616" i="31"/>
  <c r="D5029" i="31"/>
  <c r="D7434" i="31"/>
  <c r="D4432" i="31"/>
  <c r="D2796" i="31"/>
  <c r="D2804" i="31"/>
  <c r="D5782" i="31"/>
  <c r="D5955" i="31"/>
  <c r="D3063" i="31"/>
  <c r="D1620" i="31"/>
  <c r="D612" i="31"/>
  <c r="D2243" i="31"/>
  <c r="D575" i="31"/>
  <c r="D5664" i="31"/>
  <c r="D4407" i="31"/>
  <c r="D3176" i="31"/>
  <c r="D6444" i="31"/>
  <c r="D2107" i="31"/>
  <c r="D5830" i="31"/>
  <c r="D2528" i="31"/>
  <c r="D5545" i="31"/>
  <c r="D7206" i="31"/>
  <c r="D4266" i="31"/>
  <c r="D3470" i="31"/>
  <c r="D3638" i="31"/>
  <c r="D746" i="31"/>
  <c r="D5393" i="31"/>
  <c r="D4994" i="31"/>
  <c r="D3308" i="31"/>
  <c r="D5935" i="31"/>
  <c r="D7437" i="31"/>
  <c r="D3516" i="31"/>
  <c r="D4925" i="31"/>
  <c r="D3674" i="31"/>
  <c r="D733" i="31"/>
  <c r="D3145" i="31"/>
  <c r="D5993" i="31"/>
  <c r="D5689" i="31"/>
  <c r="D3656" i="31"/>
  <c r="D4671" i="31"/>
  <c r="D5709" i="31"/>
  <c r="D4279" i="31"/>
  <c r="D2043" i="31"/>
  <c r="D2664" i="31"/>
  <c r="D5987" i="31"/>
  <c r="D5013" i="31"/>
  <c r="D2944" i="31"/>
  <c r="D7452" i="31"/>
  <c r="D790" i="31"/>
  <c r="D6662" i="31"/>
  <c r="D5835" i="31"/>
  <c r="D2531" i="31"/>
  <c r="D5103" i="31"/>
  <c r="D4254" i="31"/>
  <c r="D5061" i="31"/>
  <c r="D7100" i="31"/>
  <c r="D5211" i="31"/>
  <c r="D2533" i="31"/>
  <c r="D4178" i="31"/>
  <c r="D5238" i="31"/>
  <c r="D3483" i="31"/>
  <c r="D6606" i="31"/>
  <c r="D5432" i="31"/>
  <c r="D3045" i="31"/>
  <c r="D3364" i="31"/>
  <c r="D5278" i="31"/>
  <c r="D2529" i="31"/>
  <c r="D3178" i="31"/>
  <c r="D3299" i="31"/>
  <c r="D5184" i="31"/>
  <c r="D5587" i="31"/>
  <c r="D661" i="31"/>
  <c r="D6072" i="31"/>
  <c r="D772" i="31"/>
  <c r="D5187" i="31"/>
  <c r="D4488" i="31"/>
  <c r="D3068" i="31"/>
  <c r="D3426" i="31"/>
  <c r="D4515" i="31"/>
  <c r="D2977" i="31"/>
  <c r="D648" i="31"/>
  <c r="D3608" i="31"/>
  <c r="D2877" i="31"/>
  <c r="D3708" i="31"/>
  <c r="D5559" i="31"/>
  <c r="D5042" i="31"/>
  <c r="D4222" i="31"/>
  <c r="D1300" i="31"/>
  <c r="D2161" i="31"/>
  <c r="D5657" i="31"/>
  <c r="D4385" i="31"/>
  <c r="D2214" i="31"/>
  <c r="D5666" i="31"/>
  <c r="D6569" i="31"/>
  <c r="D4600" i="31"/>
  <c r="D5658" i="31"/>
  <c r="D5265" i="31"/>
  <c r="D4114" i="31"/>
  <c r="D4683" i="31"/>
  <c r="D2416" i="31"/>
  <c r="D3414" i="31"/>
  <c r="D3429" i="31"/>
  <c r="D1493" i="31"/>
  <c r="D2233" i="31"/>
  <c r="D5725" i="31"/>
  <c r="D5182" i="31"/>
  <c r="D5385" i="31"/>
  <c r="D7261" i="31"/>
  <c r="D3189" i="31"/>
  <c r="D6930" i="31"/>
  <c r="D6585" i="31"/>
  <c r="D692" i="31"/>
  <c r="D878" i="31"/>
  <c r="D4830" i="31"/>
  <c r="D1360" i="31"/>
  <c r="D6203" i="31"/>
  <c r="D1865" i="31"/>
  <c r="D1156" i="31"/>
  <c r="D4763" i="31"/>
  <c r="D1992" i="31"/>
  <c r="D5945" i="31"/>
  <c r="D5293" i="31"/>
  <c r="D5812" i="31"/>
  <c r="D3550" i="31"/>
  <c r="D5434" i="31"/>
  <c r="D904" i="31"/>
  <c r="D2309" i="31"/>
  <c r="D2296" i="31"/>
  <c r="D6241" i="31"/>
  <c r="D4585" i="31"/>
  <c r="D3600" i="31"/>
  <c r="D3320" i="31"/>
  <c r="D3953" i="31"/>
  <c r="D1642" i="31"/>
  <c r="D622" i="31"/>
  <c r="D3829" i="31"/>
  <c r="D5116" i="31"/>
  <c r="D5906" i="31"/>
  <c r="D2775" i="31"/>
  <c r="D5131" i="31"/>
  <c r="D4548" i="31"/>
  <c r="D4278" i="31"/>
  <c r="D6391" i="31"/>
  <c r="D371" i="31"/>
  <c r="D2708" i="31"/>
  <c r="D4834" i="31"/>
  <c r="D566" i="31"/>
  <c r="D3329" i="31"/>
  <c r="D677" i="31"/>
  <c r="D3773" i="31"/>
  <c r="D5069" i="31"/>
  <c r="D5541" i="31"/>
  <c r="D5774" i="31"/>
  <c r="D2169" i="31"/>
  <c r="D6230" i="31"/>
  <c r="D562" i="31"/>
  <c r="D4646" i="31"/>
  <c r="D2923" i="31"/>
  <c r="D5094" i="31"/>
  <c r="D5624" i="31"/>
  <c r="D2311" i="31"/>
  <c r="D1738" i="31"/>
  <c r="D4154" i="31"/>
  <c r="D5952" i="31"/>
  <c r="D5636" i="31"/>
  <c r="D5335" i="31"/>
  <c r="D592" i="31"/>
  <c r="D3497" i="31"/>
  <c r="D5868" i="31"/>
  <c r="D7648" i="31"/>
  <c r="D7025" i="31"/>
  <c r="D3857" i="31"/>
  <c r="D5650" i="31"/>
  <c r="D2492" i="31"/>
  <c r="D6333" i="31"/>
  <c r="D5839" i="31"/>
  <c r="D3078" i="31"/>
  <c r="D4284" i="31"/>
  <c r="D3726" i="31"/>
  <c r="D6715" i="31"/>
  <c r="D3459" i="31"/>
  <c r="D6064" i="31"/>
  <c r="D4052" i="31"/>
  <c r="D2486" i="31"/>
  <c r="D4011" i="31"/>
  <c r="D2477" i="31"/>
  <c r="D3200" i="31"/>
  <c r="D2932" i="31"/>
  <c r="D6049" i="31"/>
  <c r="D4510" i="31"/>
  <c r="D2579" i="31"/>
  <c r="D1326" i="31"/>
  <c r="D1278" i="31"/>
  <c r="D3948" i="31"/>
  <c r="D2168" i="31"/>
  <c r="D2273" i="31"/>
  <c r="D5010" i="31"/>
  <c r="D4662" i="31"/>
  <c r="D4912" i="31"/>
  <c r="D5919" i="31"/>
  <c r="D3805" i="31"/>
  <c r="D4140" i="31"/>
  <c r="D6406" i="31"/>
  <c r="D5321" i="31"/>
  <c r="D6432" i="31"/>
  <c r="D722" i="31"/>
  <c r="D4973" i="31"/>
  <c r="D1769" i="31"/>
  <c r="D5044" i="31"/>
  <c r="D3051" i="31"/>
  <c r="D5844" i="31"/>
  <c r="D6539" i="31"/>
  <c r="D2038" i="31"/>
  <c r="D2961" i="31"/>
  <c r="D4829" i="31"/>
  <c r="D7149" i="31"/>
  <c r="D4045" i="31"/>
  <c r="D3199" i="31"/>
  <c r="D3721" i="31"/>
  <c r="D5411" i="31"/>
  <c r="D3926" i="31"/>
  <c r="D3752" i="31"/>
  <c r="D2351" i="31"/>
  <c r="D2029" i="31"/>
  <c r="D444" i="31"/>
  <c r="D3585" i="31"/>
  <c r="D1988" i="31"/>
  <c r="D2174" i="31"/>
  <c r="D6640" i="31"/>
  <c r="D1020" i="31"/>
  <c r="D2170" i="31"/>
  <c r="D3490" i="31"/>
  <c r="D2709" i="31"/>
  <c r="D5472" i="31"/>
  <c r="D2121" i="31"/>
  <c r="D2467" i="31"/>
  <c r="D2801" i="31"/>
  <c r="D7228" i="31"/>
  <c r="D6497" i="31"/>
  <c r="D5359" i="31"/>
  <c r="D6026" i="31"/>
  <c r="D2727" i="31"/>
  <c r="D2428" i="31"/>
  <c r="D2255" i="31"/>
  <c r="D3263" i="31"/>
  <c r="D2786" i="31"/>
  <c r="D4988" i="31"/>
  <c r="D3561" i="31"/>
  <c r="D4077" i="31"/>
  <c r="D5580" i="31"/>
  <c r="D5195" i="31"/>
  <c r="D6599" i="31"/>
  <c r="D5991" i="31"/>
  <c r="D4693" i="31"/>
  <c r="D2004" i="31"/>
  <c r="D5370" i="31"/>
  <c r="D3958" i="31"/>
  <c r="D2893" i="31"/>
  <c r="D2476" i="31"/>
  <c r="D4676" i="31"/>
  <c r="D4069" i="31"/>
  <c r="D4921" i="31"/>
  <c r="D1790" i="31"/>
  <c r="D5556" i="31"/>
  <c r="D4659" i="31"/>
  <c r="D944" i="31"/>
  <c r="D6886" i="31"/>
  <c r="D4589" i="31"/>
  <c r="D4021" i="31"/>
  <c r="D5212" i="31"/>
  <c r="D1840" i="31"/>
  <c r="D2721" i="31"/>
  <c r="D3671" i="31"/>
  <c r="D3382" i="31"/>
  <c r="D2400" i="31"/>
  <c r="D5338" i="31"/>
  <c r="D4895" i="31"/>
  <c r="D1248" i="31"/>
  <c r="D4438" i="31"/>
  <c r="D1006" i="31"/>
  <c r="D5963" i="31"/>
  <c r="D4197" i="31"/>
  <c r="D5295" i="31"/>
  <c r="D3099" i="31"/>
  <c r="D3400" i="31"/>
  <c r="D2833" i="31"/>
  <c r="D3031" i="31"/>
  <c r="D1860" i="31"/>
  <c r="D1355" i="31"/>
  <c r="D7660" i="31"/>
  <c r="D7375" i="31"/>
  <c r="D5078" i="31"/>
  <c r="D4818" i="31"/>
  <c r="D3923" i="31"/>
  <c r="D2173" i="31"/>
  <c r="D7167" i="31"/>
  <c r="D2946" i="31"/>
  <c r="D6030" i="31"/>
  <c r="D6308" i="31"/>
  <c r="D635" i="31"/>
  <c r="D6003" i="31"/>
  <c r="D6128" i="31"/>
  <c r="D5630" i="31"/>
  <c r="D2044" i="31"/>
  <c r="D1771" i="31"/>
  <c r="D1640" i="31"/>
  <c r="D5913" i="31"/>
  <c r="D1711" i="31"/>
  <c r="D4211" i="31"/>
  <c r="D4643" i="31"/>
  <c r="D1322" i="31"/>
  <c r="D4836" i="31"/>
  <c r="D4141" i="31"/>
  <c r="D2991" i="31"/>
  <c r="D755" i="31"/>
  <c r="D3129" i="31"/>
  <c r="D5135" i="31"/>
  <c r="D769" i="31"/>
  <c r="D2256" i="31"/>
  <c r="D5579" i="31"/>
  <c r="D766" i="31"/>
  <c r="D3508" i="31"/>
  <c r="D1805" i="31"/>
  <c r="D5002" i="31"/>
  <c r="D1518" i="31"/>
  <c r="D6031" i="31"/>
  <c r="D5089" i="31"/>
  <c r="D3507" i="31"/>
  <c r="D5290" i="31"/>
  <c r="D3424" i="31"/>
  <c r="D4292" i="31"/>
  <c r="D1384" i="31"/>
  <c r="D6265" i="31"/>
  <c r="D3327" i="31"/>
  <c r="D633" i="31"/>
  <c r="D6392" i="31"/>
  <c r="D3028" i="31"/>
  <c r="D615" i="31"/>
  <c r="D2491" i="31"/>
  <c r="D3250" i="31"/>
  <c r="D1935" i="31"/>
  <c r="D7095" i="31"/>
  <c r="D6605" i="31"/>
  <c r="D4037" i="31"/>
  <c r="D2280" i="31"/>
  <c r="D3073" i="31"/>
  <c r="D4058" i="31"/>
  <c r="D7245" i="31"/>
  <c r="D1983" i="31"/>
  <c r="D1704" i="31"/>
  <c r="D6940" i="31"/>
  <c r="D4376" i="31"/>
  <c r="D789" i="31"/>
  <c r="D3517" i="31"/>
  <c r="D7663" i="31"/>
  <c r="D7423" i="31"/>
  <c r="D3817" i="31"/>
  <c r="D5605" i="31"/>
  <c r="D171" i="31"/>
  <c r="D5511" i="31"/>
  <c r="D3247" i="31"/>
  <c r="D4762" i="31"/>
  <c r="D7035" i="31"/>
  <c r="D4237" i="31"/>
  <c r="D5235" i="31"/>
  <c r="D911" i="31"/>
  <c r="D5880" i="31"/>
  <c r="D7320" i="31"/>
  <c r="D5415" i="31"/>
  <c r="D953" i="31"/>
  <c r="D4518" i="31"/>
  <c r="D4852" i="31"/>
  <c r="D4875" i="31"/>
  <c r="D2186" i="31"/>
  <c r="D5900" i="31"/>
  <c r="D1461" i="31"/>
  <c r="D6956" i="31"/>
  <c r="D4822" i="31"/>
  <c r="D1094" i="31"/>
  <c r="D5837" i="31"/>
  <c r="D1675" i="31"/>
  <c r="D1745" i="31"/>
  <c r="D2302" i="31"/>
  <c r="D1810" i="31"/>
  <c r="D6681" i="31"/>
  <c r="D1902" i="31"/>
  <c r="D4795" i="31"/>
  <c r="D7017" i="31"/>
  <c r="D5273" i="31"/>
  <c r="D1862" i="31"/>
  <c r="D3456" i="31"/>
  <c r="D5427" i="31"/>
  <c r="D2385" i="31"/>
  <c r="D5948" i="31"/>
  <c r="D4657" i="31"/>
  <c r="D2132" i="31"/>
  <c r="D7107" i="31"/>
  <c r="D6212" i="31"/>
  <c r="D4677" i="31"/>
  <c r="D4187" i="31"/>
  <c r="D148" i="31"/>
  <c r="D2268" i="31"/>
  <c r="D2310" i="31"/>
  <c r="D1793" i="31"/>
  <c r="D2828" i="31"/>
  <c r="D433" i="31"/>
  <c r="D1506" i="31"/>
  <c r="D5178" i="31"/>
  <c r="D5471" i="31"/>
  <c r="D3846" i="31"/>
  <c r="D5538" i="31"/>
  <c r="D4470" i="31"/>
  <c r="D3379" i="31"/>
  <c r="D3032" i="31"/>
  <c r="D6127" i="31"/>
  <c r="D1035" i="31"/>
  <c r="D3925" i="31"/>
  <c r="D6328" i="31"/>
  <c r="D4143" i="31"/>
  <c r="D4326" i="31"/>
  <c r="D737" i="31"/>
  <c r="D387" i="31"/>
  <c r="D6929" i="31"/>
  <c r="D6897" i="31"/>
  <c r="D2437" i="31"/>
  <c r="D4934" i="31"/>
  <c r="D4810" i="31"/>
  <c r="D2041" i="31"/>
  <c r="D5477" i="31"/>
  <c r="D3344" i="31"/>
  <c r="D734" i="31"/>
  <c r="D4722" i="31"/>
  <c r="D5414" i="31"/>
  <c r="D2066" i="31"/>
  <c r="D4274" i="31"/>
  <c r="D1809" i="31"/>
  <c r="D2394" i="31"/>
  <c r="D4850" i="31"/>
  <c r="D3956" i="31"/>
  <c r="D529" i="31"/>
  <c r="D1191" i="31"/>
  <c r="D5613" i="31"/>
  <c r="D6177" i="31"/>
  <c r="D1128" i="31"/>
  <c r="D4313" i="31"/>
  <c r="D1041" i="31"/>
  <c r="D1861" i="31"/>
  <c r="D6229" i="31"/>
  <c r="D4015" i="31"/>
  <c r="D7625" i="31"/>
  <c r="D754" i="31"/>
  <c r="D6664" i="31"/>
  <c r="D2979" i="31"/>
  <c r="D559" i="31"/>
  <c r="D1339" i="31"/>
  <c r="D3102" i="31"/>
  <c r="D2667" i="31"/>
  <c r="D2519" i="31"/>
  <c r="D6814" i="31"/>
  <c r="D6452" i="31"/>
  <c r="D3540" i="31"/>
  <c r="D2878" i="31"/>
  <c r="D3026" i="31"/>
  <c r="D1967" i="31"/>
  <c r="D3713" i="31"/>
  <c r="D2509" i="31"/>
  <c r="D6505" i="31"/>
  <c r="D55" i="31"/>
  <c r="D427" i="31"/>
  <c r="D2242" i="31"/>
  <c r="D3010" i="31"/>
  <c r="D1484" i="31"/>
  <c r="D1562" i="31"/>
  <c r="D4914" i="31"/>
  <c r="D4802" i="31"/>
  <c r="D3053" i="31"/>
  <c r="D5608" i="31"/>
  <c r="D4997" i="31"/>
  <c r="D2826" i="31"/>
  <c r="D2773" i="31"/>
  <c r="D1595" i="31"/>
  <c r="D6545" i="31"/>
  <c r="D7143" i="31"/>
  <c r="D2238" i="31"/>
  <c r="D1554" i="31"/>
  <c r="D1192" i="31"/>
  <c r="D7578" i="31"/>
  <c r="D3137" i="31"/>
  <c r="D4094" i="31"/>
  <c r="D4946" i="31"/>
  <c r="D6079" i="31"/>
  <c r="D4036" i="31"/>
  <c r="D1770" i="31"/>
  <c r="D5503" i="31"/>
  <c r="D2073" i="31"/>
  <c r="D1630" i="31"/>
  <c r="D5032" i="31"/>
  <c r="D4378" i="31"/>
  <c r="D740" i="31"/>
  <c r="D1239" i="31"/>
  <c r="D481" i="31"/>
  <c r="D5311" i="31"/>
  <c r="D4465" i="31"/>
  <c r="D1759" i="31"/>
  <c r="D7378" i="31"/>
  <c r="D1283" i="31"/>
  <c r="D6144" i="31"/>
  <c r="D4644" i="31"/>
  <c r="D422" i="31"/>
  <c r="D1143" i="31"/>
  <c r="D7170" i="31"/>
  <c r="D3945" i="31"/>
  <c r="D2883" i="31"/>
  <c r="D1242" i="31"/>
  <c r="D1984" i="31"/>
  <c r="D3306" i="31"/>
  <c r="D4204" i="31"/>
  <c r="D6008" i="31"/>
  <c r="D678" i="31"/>
  <c r="D1786" i="31"/>
  <c r="D3513" i="31"/>
  <c r="D3140" i="31"/>
  <c r="D2781" i="31"/>
  <c r="D1492" i="31"/>
  <c r="D200" i="31"/>
  <c r="D3023" i="31"/>
  <c r="D290" i="31"/>
  <c r="D4904" i="31"/>
  <c r="D2204" i="31"/>
  <c r="D6744" i="31"/>
  <c r="D7222" i="31"/>
  <c r="D4004" i="31"/>
  <c r="D3560" i="31"/>
  <c r="D2072" i="31"/>
  <c r="D2166" i="31"/>
  <c r="D848" i="31"/>
  <c r="D7441" i="31"/>
  <c r="D191" i="31"/>
  <c r="D102" i="31"/>
  <c r="D7462" i="31"/>
  <c r="D7543" i="31"/>
  <c r="D7253" i="31"/>
  <c r="D7271" i="31"/>
  <c r="D638" i="31"/>
  <c r="D1813" i="31"/>
  <c r="D6825" i="31"/>
  <c r="D6743" i="31"/>
  <c r="D3142" i="31"/>
  <c r="D2697" i="31"/>
  <c r="D5096" i="31"/>
  <c r="D2070" i="31"/>
  <c r="D6343" i="31"/>
  <c r="D719" i="31"/>
  <c r="D7263" i="31"/>
  <c r="D7073" i="31"/>
  <c r="D478" i="31"/>
  <c r="D4351" i="31"/>
  <c r="D7178" i="31"/>
  <c r="D6837" i="31"/>
  <c r="D1028" i="31"/>
  <c r="D5813" i="31"/>
  <c r="D1546" i="31"/>
  <c r="D923" i="31"/>
  <c r="D7539" i="31"/>
  <c r="D6512" i="31"/>
  <c r="D4890" i="31"/>
  <c r="D7546" i="31"/>
  <c r="D1022" i="31"/>
  <c r="D4682" i="31"/>
  <c r="D3254" i="31"/>
  <c r="D4679" i="31"/>
  <c r="D832" i="31"/>
  <c r="D2389" i="31"/>
  <c r="D3741" i="31"/>
  <c r="D4669" i="31"/>
  <c r="D3096" i="31"/>
  <c r="D5584" i="31"/>
  <c r="D2896" i="31"/>
  <c r="D3478" i="31"/>
  <c r="D1412" i="31"/>
  <c r="D6036" i="31"/>
  <c r="D6912" i="31"/>
  <c r="D5453" i="31"/>
  <c r="D6397" i="31"/>
  <c r="D2683" i="31"/>
  <c r="D4153" i="31"/>
  <c r="D5759" i="31"/>
  <c r="D6172" i="31"/>
  <c r="D5322" i="31"/>
  <c r="D5761" i="31"/>
  <c r="D2064" i="31"/>
  <c r="D5953" i="31"/>
  <c r="D232" i="31"/>
  <c r="D4297" i="31"/>
  <c r="D4132" i="31"/>
  <c r="D5325" i="31"/>
  <c r="D3609" i="31"/>
  <c r="D4324" i="31"/>
  <c r="D1645" i="31"/>
  <c r="D5197" i="31"/>
  <c r="D6135" i="31"/>
  <c r="D2511" i="31"/>
  <c r="D5377" i="31"/>
  <c r="D525" i="31"/>
  <c r="D6271" i="31"/>
  <c r="D4168" i="31"/>
  <c r="D221" i="31"/>
  <c r="D5883" i="31"/>
  <c r="D2728" i="31"/>
  <c r="D5961" i="31"/>
  <c r="D2140" i="31"/>
  <c r="D2744" i="31"/>
  <c r="D4355" i="31"/>
  <c r="D3236" i="31"/>
  <c r="D3261" i="31"/>
  <c r="D4539" i="31"/>
  <c r="D2231" i="31"/>
  <c r="D6269" i="31"/>
  <c r="D2126" i="31"/>
  <c r="D68" i="31"/>
  <c r="D6615" i="31"/>
  <c r="D4382" i="31"/>
  <c r="D1780" i="31"/>
  <c r="D550" i="31"/>
  <c r="D3021" i="31"/>
  <c r="D1289" i="31"/>
  <c r="D230" i="31"/>
  <c r="D233" i="31"/>
  <c r="D4288" i="31"/>
  <c r="D685" i="31"/>
  <c r="D2090" i="31"/>
  <c r="D7536" i="31"/>
  <c r="D6476" i="31"/>
  <c r="D6091" i="31"/>
  <c r="D7407" i="31"/>
  <c r="D3203" i="31"/>
  <c r="D6527" i="31"/>
  <c r="D2225" i="31"/>
  <c r="D7175" i="31"/>
  <c r="D2921" i="31"/>
  <c r="D6764" i="31"/>
  <c r="D1055" i="31"/>
  <c r="D443" i="31"/>
  <c r="D1164" i="31"/>
  <c r="D3902" i="31"/>
  <c r="D7007" i="31"/>
  <c r="D957" i="31"/>
  <c r="D6009" i="31"/>
  <c r="D6923" i="31"/>
  <c r="D3824" i="31"/>
  <c r="D1653" i="31"/>
  <c r="D4338" i="31"/>
  <c r="D1593" i="31"/>
  <c r="D172" i="31"/>
  <c r="D7601" i="31"/>
  <c r="D6860" i="31"/>
  <c r="D6701" i="31"/>
  <c r="D2755" i="31"/>
  <c r="D6402" i="31"/>
  <c r="D3499" i="31"/>
  <c r="D1758" i="31"/>
  <c r="D5994" i="31"/>
  <c r="D7204" i="31"/>
  <c r="D7321" i="31"/>
  <c r="D6284" i="31"/>
  <c r="D1039" i="31"/>
  <c r="D1667" i="31"/>
  <c r="D5494" i="31"/>
  <c r="D6245" i="31"/>
  <c r="D2279" i="31"/>
  <c r="D1744" i="31"/>
  <c r="D3453" i="31"/>
  <c r="D1717" i="31"/>
  <c r="D6275" i="31"/>
  <c r="D7045" i="31"/>
  <c r="D6802" i="31"/>
  <c r="D835" i="31"/>
  <c r="D3704" i="31"/>
  <c r="D4509" i="31"/>
  <c r="D6182" i="31"/>
  <c r="D2821" i="31"/>
  <c r="D3496" i="31"/>
  <c r="D1373" i="31"/>
  <c r="D7267" i="31"/>
  <c r="D3794" i="31"/>
  <c r="D2409" i="31"/>
  <c r="D6114" i="31"/>
  <c r="D7544" i="31"/>
  <c r="D3722" i="31"/>
  <c r="D4590" i="31"/>
  <c r="D4972" i="31"/>
  <c r="D6169" i="31"/>
  <c r="D1227" i="31"/>
  <c r="D2024" i="31"/>
  <c r="D6421" i="31"/>
  <c r="D2206" i="31"/>
  <c r="D3235" i="31"/>
  <c r="D5600" i="31"/>
  <c r="D5345" i="31"/>
  <c r="D1713" i="31"/>
  <c r="D6817" i="31"/>
  <c r="D1021" i="31"/>
  <c r="D3552" i="31"/>
  <c r="D1903" i="31"/>
  <c r="D2341" i="31"/>
  <c r="D6283" i="31"/>
  <c r="D7180" i="31"/>
  <c r="D1928" i="31"/>
  <c r="D2419" i="31"/>
  <c r="D5846" i="31"/>
  <c r="D6331" i="31"/>
  <c r="D5597" i="31"/>
  <c r="D6435" i="31"/>
  <c r="D5426" i="31"/>
  <c r="D6317" i="31"/>
  <c r="D4691" i="31"/>
  <c r="D1050" i="31"/>
  <c r="D7460" i="31"/>
  <c r="D5888" i="31"/>
  <c r="D6161" i="31"/>
  <c r="D2871" i="31"/>
  <c r="D2229" i="31"/>
  <c r="D5157" i="31"/>
  <c r="D6393" i="31"/>
  <c r="D3642" i="31"/>
  <c r="D2919" i="31"/>
  <c r="D4965" i="31"/>
  <c r="D2061" i="31"/>
  <c r="D6953" i="31"/>
  <c r="D801" i="31"/>
  <c r="D288" i="31"/>
  <c r="D6287" i="31"/>
  <c r="D6632" i="31"/>
  <c r="D2716" i="31"/>
  <c r="D4396" i="31"/>
  <c r="D6611" i="31"/>
  <c r="D6050" i="31"/>
  <c r="D1145" i="31"/>
  <c r="D3688" i="31"/>
  <c r="D2673" i="31"/>
  <c r="D6458" i="31"/>
  <c r="D4964" i="31"/>
  <c r="D5435" i="31"/>
  <c r="D4473" i="31"/>
  <c r="D5441" i="31"/>
  <c r="D3659" i="31"/>
  <c r="D6846" i="31"/>
  <c r="D5486" i="31"/>
  <c r="D3116" i="31"/>
  <c r="D4290" i="31"/>
  <c r="D3559" i="31"/>
  <c r="D5735" i="31"/>
  <c r="D1781" i="31"/>
  <c r="D1049" i="31"/>
  <c r="D1605" i="31"/>
  <c r="D2608" i="31"/>
  <c r="D1421" i="31"/>
  <c r="D7028" i="31"/>
  <c r="D1649" i="31"/>
  <c r="D7119" i="31"/>
  <c r="D2832" i="31"/>
  <c r="D5469" i="31"/>
  <c r="D5493" i="31"/>
  <c r="D6312" i="31"/>
  <c r="D1073" i="31"/>
  <c r="D4247" i="31"/>
  <c r="D5297" i="31"/>
  <c r="D1244" i="31"/>
  <c r="D6019" i="31"/>
  <c r="D5123" i="31"/>
  <c r="D5287" i="31"/>
  <c r="D4740" i="31"/>
  <c r="D3858" i="31"/>
  <c r="D6201" i="31"/>
  <c r="D5777" i="31"/>
  <c r="D775" i="31"/>
  <c r="D1092" i="31"/>
  <c r="D5700" i="31"/>
  <c r="D2874" i="31"/>
  <c r="D6067" i="31"/>
  <c r="D5291" i="31"/>
  <c r="D2990" i="31"/>
  <c r="D5699" i="31"/>
  <c r="D1671" i="31"/>
  <c r="D1891" i="31"/>
  <c r="D2882" i="31"/>
  <c r="D3076" i="31"/>
  <c r="D5207" i="31"/>
  <c r="D518" i="31"/>
  <c r="D6935" i="31"/>
  <c r="D7435" i="31"/>
  <c r="D4424" i="31"/>
  <c r="D6299" i="31"/>
  <c r="D1636" i="31"/>
  <c r="D2152" i="31"/>
  <c r="D6491" i="31"/>
  <c r="D1833" i="31"/>
  <c r="D6683" i="31"/>
  <c r="D1003" i="31"/>
  <c r="D541" i="31"/>
  <c r="D1008" i="31"/>
  <c r="D5739" i="31"/>
  <c r="D549" i="31"/>
  <c r="D1207" i="31"/>
  <c r="D5715" i="31"/>
  <c r="D1208" i="31"/>
  <c r="D3607" i="31"/>
  <c r="D4680" i="31"/>
  <c r="D3859" i="31"/>
  <c r="D1502" i="31"/>
  <c r="D596" i="31"/>
  <c r="D5875" i="31"/>
  <c r="D7318" i="31"/>
  <c r="D1260" i="31"/>
  <c r="D1044" i="31"/>
  <c r="D2987" i="31"/>
  <c r="D3322" i="31"/>
  <c r="D4259" i="31"/>
  <c r="D1478" i="31"/>
  <c r="D3484" i="31"/>
  <c r="D5110" i="31"/>
  <c r="D5696" i="31"/>
  <c r="D1644" i="31"/>
  <c r="D3555" i="31"/>
  <c r="D1578" i="31"/>
  <c r="D5575" i="31"/>
  <c r="D6646" i="31"/>
  <c r="D5552" i="31"/>
  <c r="D5020" i="31"/>
  <c r="D5756" i="31"/>
  <c r="D1871" i="31"/>
  <c r="D6603" i="31"/>
  <c r="D6185" i="31"/>
  <c r="D4561" i="31"/>
  <c r="D4209" i="31"/>
  <c r="D3847" i="31"/>
  <c r="D5691" i="31"/>
  <c r="D3152" i="31"/>
  <c r="D1083" i="31"/>
  <c r="D3860" i="31"/>
  <c r="D4412" i="31"/>
  <c r="D5115" i="31"/>
  <c r="D5120" i="31"/>
  <c r="D2215" i="31"/>
  <c r="D5165" i="31"/>
  <c r="D6481" i="31"/>
  <c r="D4861" i="31"/>
  <c r="D487" i="31"/>
  <c r="D4674" i="31"/>
  <c r="D5256" i="31"/>
  <c r="D1541" i="31"/>
  <c r="D4033" i="31"/>
  <c r="D6373" i="31"/>
  <c r="D4622" i="31"/>
  <c r="D2613" i="31"/>
  <c r="D5073" i="31"/>
  <c r="D1749" i="31"/>
  <c r="D3666" i="31"/>
  <c r="D676" i="31"/>
  <c r="D2463" i="31"/>
  <c r="D6536" i="31"/>
  <c r="D4868" i="31"/>
  <c r="D647" i="31"/>
  <c r="D2028" i="31"/>
  <c r="D513" i="31"/>
  <c r="D6015" i="31"/>
  <c r="D5107" i="31"/>
  <c r="D6023" i="31"/>
  <c r="D2806" i="31"/>
  <c r="D7481" i="31"/>
  <c r="D1297" i="31"/>
  <c r="D2703" i="31"/>
  <c r="D3204" i="31"/>
  <c r="D3699" i="31"/>
  <c r="D6045" i="31"/>
  <c r="D3966" i="31"/>
  <c r="D2068" i="31"/>
  <c r="D6112" i="31"/>
  <c r="D5101" i="31"/>
  <c r="D7289" i="31"/>
  <c r="D486" i="31"/>
  <c r="D5598" i="31"/>
  <c r="D614" i="31"/>
  <c r="D1973" i="31"/>
  <c r="D6630" i="31"/>
  <c r="D5216" i="31"/>
  <c r="D3025" i="31"/>
  <c r="D4516" i="31"/>
  <c r="D4031" i="31"/>
  <c r="D2020" i="31"/>
  <c r="D2692" i="31"/>
  <c r="D5728" i="31"/>
  <c r="D6184" i="31"/>
  <c r="D2177" i="31"/>
  <c r="D4936" i="31"/>
  <c r="D5261" i="31"/>
  <c r="D2909" i="31"/>
  <c r="D1674" i="31"/>
  <c r="D2654" i="31"/>
  <c r="D4783" i="31"/>
  <c r="D4201" i="31"/>
  <c r="D3729" i="31"/>
  <c r="D5637" i="31"/>
  <c r="D849" i="31"/>
  <c r="D514" i="31"/>
  <c r="D1256" i="31"/>
  <c r="D4026" i="31"/>
  <c r="D203" i="31"/>
  <c r="D781" i="31"/>
  <c r="D6365" i="31"/>
  <c r="D5604" i="31"/>
  <c r="D6336" i="31"/>
  <c r="D1292" i="31"/>
  <c r="D1915" i="31"/>
  <c r="D5877" i="31"/>
  <c r="D5342" i="31"/>
  <c r="D4686" i="31"/>
  <c r="D5931" i="31"/>
  <c r="D7428" i="31"/>
  <c r="D3751" i="31"/>
  <c r="D4440" i="31"/>
  <c r="D1178" i="31"/>
  <c r="D3978" i="31"/>
  <c r="D3861" i="31"/>
  <c r="D2360" i="31"/>
  <c r="D1830" i="31"/>
  <c r="D1900" i="31"/>
  <c r="D1315" i="31"/>
  <c r="D5950" i="31"/>
  <c r="D5166" i="31"/>
  <c r="D6781" i="31"/>
  <c r="D6195" i="31"/>
  <c r="D1507" i="31"/>
  <c r="D3957" i="31"/>
  <c r="D819" i="31"/>
  <c r="D2307" i="31"/>
  <c r="D385" i="31"/>
  <c r="D4221" i="31"/>
  <c r="D5654" i="31"/>
  <c r="D5535" i="31"/>
  <c r="D3481" i="31"/>
  <c r="D1910" i="31"/>
  <c r="D4696" i="31"/>
  <c r="D4047" i="31"/>
  <c r="D2147" i="31"/>
  <c r="D6109" i="31"/>
  <c r="D1266" i="31"/>
  <c r="D6048" i="31"/>
  <c r="D6660" i="31"/>
  <c r="D2632" i="31"/>
  <c r="D6047" i="31"/>
  <c r="D2353" i="31"/>
  <c r="D1372" i="31"/>
  <c r="D2513" i="31"/>
  <c r="D815" i="31"/>
  <c r="D3443" i="31"/>
  <c r="D3819" i="31"/>
  <c r="D2031" i="31"/>
  <c r="D6450" i="31"/>
  <c r="D5372" i="31"/>
  <c r="D6146" i="31"/>
  <c r="D6033" i="31"/>
  <c r="D867" i="31"/>
  <c r="D3705" i="31"/>
  <c r="D5775" i="31"/>
  <c r="D4847" i="31"/>
  <c r="D5348" i="31"/>
  <c r="D5570" i="31"/>
  <c r="D1272" i="31"/>
  <c r="D4778" i="31"/>
  <c r="D3387" i="31"/>
  <c r="D5250" i="31"/>
  <c r="D468" i="31"/>
  <c r="D2376" i="31"/>
  <c r="D1888" i="31"/>
  <c r="D4727" i="31"/>
  <c r="D2276" i="31"/>
  <c r="D3973" i="31"/>
  <c r="D3862" i="31"/>
  <c r="D1990" i="31"/>
  <c r="D6150" i="31"/>
  <c r="D5969" i="31"/>
  <c r="D4512" i="31"/>
  <c r="D5132" i="31"/>
  <c r="D4995" i="31"/>
  <c r="D2842" i="31"/>
  <c r="D415" i="31"/>
  <c r="D4142" i="31"/>
  <c r="D6790" i="31"/>
  <c r="D6029" i="31"/>
  <c r="D1252" i="31"/>
  <c r="D461" i="31"/>
  <c r="D4425" i="31"/>
  <c r="D5793" i="31"/>
  <c r="D4855" i="31"/>
  <c r="D1012" i="31"/>
  <c r="D2286" i="31"/>
  <c r="D3354" i="31"/>
  <c r="D3651" i="31"/>
  <c r="D5589" i="31"/>
  <c r="D982" i="31"/>
  <c r="D4105" i="31"/>
  <c r="D2908" i="31"/>
  <c r="D3922" i="31"/>
  <c r="D1168" i="31"/>
  <c r="D5564" i="31"/>
  <c r="D2684" i="31"/>
  <c r="D6955" i="31"/>
  <c r="D2048" i="31"/>
  <c r="D4182" i="31"/>
  <c r="D6516" i="31"/>
  <c r="D3112" i="31"/>
  <c r="D7010" i="31"/>
  <c r="D3635" i="31"/>
  <c r="D4281" i="31"/>
  <c r="D5037" i="31"/>
  <c r="D3048" i="31"/>
  <c r="D5867" i="31"/>
  <c r="D528" i="31"/>
  <c r="D2867" i="31"/>
  <c r="D3114" i="31"/>
  <c r="D3747" i="31"/>
  <c r="D2305" i="31"/>
  <c r="D3745" i="31"/>
  <c r="D3828" i="31"/>
  <c r="D2165" i="31"/>
  <c r="D4704" i="31"/>
  <c r="D683" i="31"/>
  <c r="D4131" i="31"/>
  <c r="D2999" i="31"/>
  <c r="D913" i="31"/>
  <c r="D2354" i="31"/>
  <c r="D2813" i="31"/>
  <c r="D2810" i="31"/>
  <c r="D1047" i="31"/>
  <c r="D954" i="31"/>
  <c r="D7203" i="31"/>
  <c r="D7077" i="31"/>
  <c r="D934" i="31"/>
  <c r="D5623" i="31"/>
  <c r="D1284" i="31"/>
  <c r="D7526" i="31"/>
  <c r="D7098" i="31"/>
  <c r="D4824" i="31"/>
  <c r="D3360" i="31"/>
  <c r="D1064" i="31"/>
  <c r="D2008" i="31"/>
  <c r="D3895" i="31"/>
  <c r="D6323" i="31"/>
  <c r="D1933" i="31"/>
  <c r="D5509" i="31"/>
  <c r="D1165" i="31"/>
  <c r="D4241" i="31"/>
  <c r="D4793" i="31"/>
  <c r="D2005" i="31"/>
  <c r="D4633" i="31"/>
  <c r="D2234" i="31"/>
  <c r="D6707" i="31"/>
  <c r="D4901" i="31"/>
  <c r="D4453" i="31"/>
  <c r="D3223" i="31"/>
  <c r="D2726" i="31"/>
  <c r="D3190" i="31"/>
  <c r="D4823" i="31"/>
  <c r="D5030" i="31"/>
  <c r="D3065" i="31"/>
  <c r="D2293" i="31"/>
  <c r="D3425" i="31"/>
  <c r="D3185" i="31"/>
  <c r="D4352" i="31"/>
  <c r="D4791" i="31"/>
  <c r="D996" i="31"/>
  <c r="D7373" i="31"/>
  <c r="D7053" i="31"/>
  <c r="D4908" i="31"/>
  <c r="D2901" i="31"/>
  <c r="D3645" i="31"/>
  <c r="D4747" i="31"/>
  <c r="D5966" i="31"/>
  <c r="D4179" i="31"/>
  <c r="D3405" i="31"/>
  <c r="D3566" i="31"/>
  <c r="D4353" i="31"/>
  <c r="D1290" i="31"/>
  <c r="D2364" i="31"/>
  <c r="D756" i="31"/>
  <c r="D6556" i="31"/>
  <c r="D4961" i="31"/>
  <c r="D5733" i="31"/>
  <c r="D4196" i="31"/>
  <c r="D2060" i="31"/>
  <c r="D245" i="31"/>
  <c r="D1712" i="31"/>
  <c r="D7359" i="31"/>
  <c r="D6181" i="31"/>
  <c r="D2380" i="31"/>
  <c r="D6818" i="31"/>
  <c r="D5420" i="31"/>
  <c r="D2319" i="31"/>
  <c r="D1767" i="31"/>
  <c r="D2549" i="31"/>
  <c r="D3256" i="31"/>
  <c r="D4667" i="31"/>
  <c r="D2350" i="31"/>
  <c r="D3338" i="31"/>
  <c r="D5040" i="31"/>
  <c r="D2167" i="31"/>
  <c r="D5783" i="31"/>
  <c r="D3892" i="31"/>
  <c r="D3720" i="31"/>
  <c r="D1760" i="31"/>
  <c r="D7252" i="31"/>
  <c r="D4486" i="31"/>
  <c r="D2071" i="31"/>
  <c r="D601" i="31"/>
  <c r="D326" i="31"/>
  <c r="D2393" i="31"/>
  <c r="D2754" i="31"/>
  <c r="D4777" i="31"/>
  <c r="D2224" i="31"/>
  <c r="D814" i="31"/>
  <c r="D2502" i="31"/>
  <c r="D6483" i="31"/>
  <c r="D5317" i="31"/>
  <c r="D4096" i="31"/>
  <c r="D1451" i="31"/>
  <c r="D2482" i="31"/>
  <c r="D5702" i="31"/>
  <c r="D6970" i="31"/>
  <c r="D610" i="31"/>
  <c r="D3046" i="31"/>
  <c r="D2300" i="31"/>
  <c r="D5045" i="31"/>
  <c r="D3597" i="31"/>
  <c r="D6362" i="31"/>
  <c r="D6725" i="31"/>
  <c r="D48" i="31"/>
  <c r="D3998" i="31"/>
  <c r="D1474" i="31"/>
  <c r="D344" i="31"/>
  <c r="D5024" i="31"/>
  <c r="D3648" i="31"/>
  <c r="D6468" i="31"/>
  <c r="D1030" i="31"/>
  <c r="D1007" i="31"/>
  <c r="D6773" i="31"/>
  <c r="D5240" i="31"/>
  <c r="D810" i="31"/>
  <c r="D830" i="31"/>
  <c r="D5959" i="31"/>
  <c r="D7366" i="31"/>
  <c r="D7238" i="31"/>
  <c r="D5975" i="31"/>
  <c r="D50" i="31"/>
  <c r="D691" i="31"/>
  <c r="D2562" i="31"/>
  <c r="D3920" i="31"/>
  <c r="D6920" i="31"/>
  <c r="D2464" i="31"/>
  <c r="D6289" i="31"/>
  <c r="D3069" i="31"/>
  <c r="D4665" i="31"/>
  <c r="D1530" i="31"/>
  <c r="D7176" i="31"/>
  <c r="D1508" i="31"/>
  <c r="D7061" i="31"/>
  <c r="D2590" i="31"/>
  <c r="D4632" i="31"/>
  <c r="D3385" i="31"/>
  <c r="D2329" i="31"/>
  <c r="D1032" i="31"/>
  <c r="D2992" i="31"/>
  <c r="D6436" i="31"/>
  <c r="D2347" i="31"/>
  <c r="D5750" i="31"/>
  <c r="D1053" i="31"/>
  <c r="D3408" i="31"/>
  <c r="D6095" i="31"/>
  <c r="D3184" i="31"/>
  <c r="D6843" i="31"/>
  <c r="D2076" i="31"/>
  <c r="D924" i="31"/>
  <c r="D5025" i="31"/>
  <c r="D5506" i="31"/>
  <c r="D838" i="31"/>
  <c r="D490" i="31"/>
  <c r="D5113" i="31"/>
  <c r="D6981" i="31"/>
  <c r="D5117" i="31"/>
  <c r="D5443" i="31"/>
  <c r="D4736" i="31"/>
  <c r="D5499" i="31"/>
  <c r="D6193" i="31"/>
  <c r="D4788" i="31"/>
  <c r="D2567" i="31"/>
  <c r="D331" i="31"/>
  <c r="D7157" i="31"/>
  <c r="D3673" i="31"/>
  <c r="D5285" i="31"/>
  <c r="D6266" i="31"/>
  <c r="D5920" i="31"/>
  <c r="D4150" i="31"/>
  <c r="D3285" i="31"/>
  <c r="D6677" i="31"/>
  <c r="D3495" i="31"/>
  <c r="D5537" i="31"/>
  <c r="D418" i="31"/>
  <c r="D1024" i="31"/>
  <c r="D3194" i="31"/>
  <c r="D1332" i="31"/>
  <c r="D5334" i="31"/>
  <c r="D3916" i="31"/>
  <c r="D4780" i="31"/>
  <c r="D6922" i="31"/>
  <c r="D4520" i="31"/>
  <c r="D4013" i="31"/>
  <c r="D6040" i="31"/>
  <c r="D927" i="31"/>
  <c r="D2494" i="31"/>
  <c r="D7047" i="31"/>
  <c r="D4607" i="31"/>
  <c r="D853" i="31"/>
  <c r="D3934" i="31"/>
  <c r="D2948" i="31"/>
  <c r="D1137" i="31"/>
  <c r="D1584" i="31"/>
  <c r="D7248" i="31"/>
  <c r="D5149" i="31"/>
  <c r="D2111" i="31"/>
  <c r="D3940" i="31"/>
  <c r="D2418" i="31"/>
  <c r="D456" i="31"/>
  <c r="D5692" i="31"/>
  <c r="D2452" i="31"/>
  <c r="D466" i="31"/>
  <c r="D3738" i="31"/>
  <c r="D2805" i="31"/>
  <c r="D6480" i="31"/>
  <c r="D5425" i="31"/>
  <c r="D565" i="31"/>
  <c r="D1533" i="31"/>
  <c r="D1220" i="31"/>
  <c r="D2980" i="31"/>
  <c r="D5280" i="31"/>
  <c r="D3571" i="31"/>
  <c r="D7197" i="31"/>
  <c r="D2917" i="31"/>
  <c r="D5718" i="31"/>
  <c r="D6600" i="31"/>
  <c r="D1617" i="31"/>
  <c r="D3653" i="31"/>
  <c r="D5543" i="31"/>
  <c r="D7308" i="31"/>
  <c r="D1975" i="31"/>
  <c r="D6178" i="31"/>
  <c r="D5828" i="31"/>
  <c r="D7050" i="31"/>
  <c r="D3863" i="31"/>
  <c r="D5572" i="31"/>
  <c r="D2387" i="31"/>
  <c r="D4967" i="31"/>
  <c r="D4882" i="31"/>
  <c r="D5480" i="31"/>
  <c r="D864" i="31"/>
  <c r="D591" i="31"/>
  <c r="D3154" i="31"/>
  <c r="D3415" i="31"/>
  <c r="D3174" i="31"/>
  <c r="D5440" i="31"/>
  <c r="D7034" i="31"/>
  <c r="D1401" i="31"/>
  <c r="D5923" i="31"/>
  <c r="D6398" i="31"/>
  <c r="D5190" i="31"/>
  <c r="D3395" i="31"/>
  <c r="D3197" i="31"/>
  <c r="D1199" i="31"/>
  <c r="D6625" i="31"/>
  <c r="D1463" i="31"/>
  <c r="D1071" i="31"/>
  <c r="D1559" i="31"/>
  <c r="D5460" i="31"/>
  <c r="D2649" i="31"/>
  <c r="D4388" i="31"/>
  <c r="D6005" i="31"/>
  <c r="D599" i="31"/>
  <c r="D7488" i="31"/>
  <c r="D4467" i="31"/>
  <c r="D6021" i="31"/>
  <c r="D5763" i="31"/>
  <c r="D1152" i="31"/>
  <c r="D1104" i="31"/>
  <c r="D7551" i="31"/>
  <c r="D6083" i="31"/>
  <c r="D5824" i="31"/>
  <c r="D5974" i="31"/>
  <c r="D4041" i="31"/>
  <c r="D974" i="31"/>
  <c r="D7109" i="31"/>
  <c r="D2230" i="31"/>
  <c r="D5060" i="31"/>
  <c r="D5302" i="31"/>
  <c r="D1545" i="31"/>
  <c r="D452" i="31"/>
  <c r="D3423" i="31"/>
  <c r="D4877" i="31"/>
  <c r="D5099" i="31"/>
  <c r="D3825" i="31"/>
  <c r="D3279" i="31"/>
  <c r="D2096" i="31"/>
  <c r="D2652" i="31"/>
  <c r="D3440" i="31"/>
  <c r="D2423" i="31"/>
  <c r="D4275" i="31"/>
  <c r="D1141" i="31"/>
  <c r="D6153" i="31"/>
  <c r="D5213" i="31"/>
  <c r="D784" i="31"/>
  <c r="D1951" i="31"/>
  <c r="D2880" i="31"/>
  <c r="D1952" i="31"/>
  <c r="D475" i="31"/>
  <c r="D4717" i="31"/>
  <c r="D4849" i="31"/>
  <c r="D4898" i="31"/>
  <c r="D3310" i="31"/>
  <c r="D1386" i="31"/>
  <c r="D2155" i="31"/>
  <c r="D4155" i="31"/>
  <c r="D4623" i="31"/>
  <c r="D6140" i="31"/>
  <c r="D401" i="31"/>
  <c r="D2099" i="31"/>
  <c r="D2402" i="31"/>
  <c r="D2864" i="31"/>
  <c r="D6688" i="31"/>
  <c r="D4193" i="31"/>
  <c r="D2759" i="31"/>
  <c r="D4377" i="31"/>
  <c r="D6749" i="31"/>
  <c r="D6234" i="31"/>
  <c r="D5490" i="31"/>
  <c r="D3788" i="31"/>
  <c r="D5531" i="31"/>
  <c r="D272" i="31"/>
  <c r="D2561" i="31"/>
  <c r="D5389" i="31"/>
  <c r="D3994" i="31"/>
  <c r="D2483" i="31"/>
  <c r="D317" i="31"/>
  <c r="D916" i="31"/>
  <c r="D7137" i="31"/>
  <c r="D6159" i="31"/>
  <c r="D3739" i="31"/>
  <c r="D5627" i="31"/>
  <c r="D5204" i="31"/>
  <c r="D4940" i="31"/>
  <c r="D4564" i="31"/>
  <c r="D1495" i="31"/>
  <c r="D2454" i="31"/>
  <c r="D6738" i="31"/>
  <c r="D4879" i="31"/>
  <c r="D5220" i="31"/>
  <c r="D1234" i="31"/>
  <c r="D5081" i="31"/>
  <c r="D5329" i="31"/>
  <c r="D6867" i="31"/>
  <c r="D1298" i="31"/>
  <c r="D3420" i="31"/>
  <c r="D4525" i="31"/>
  <c r="D1051" i="31"/>
  <c r="D851" i="31"/>
  <c r="D5618" i="31"/>
  <c r="D6429" i="31"/>
  <c r="D6100" i="31"/>
  <c r="D4805" i="31"/>
  <c r="D1993" i="31"/>
  <c r="D4902" i="31"/>
  <c r="D5925" i="31"/>
  <c r="D967" i="31"/>
  <c r="D453" i="31"/>
  <c r="D5833" i="31"/>
  <c r="D277" i="31"/>
  <c r="D3326" i="31"/>
  <c r="D2106" i="31"/>
  <c r="D2460" i="31"/>
  <c r="D407" i="31"/>
  <c r="D1589" i="31"/>
  <c r="D6730" i="31"/>
  <c r="D1722" i="31"/>
  <c r="D5818" i="31"/>
  <c r="D5373" i="31"/>
  <c r="D1978" i="31"/>
  <c r="D6004" i="31"/>
  <c r="D5916" i="31"/>
  <c r="D6344" i="31"/>
  <c r="D3401" i="31"/>
  <c r="D5476" i="31"/>
  <c r="D2738" i="31"/>
  <c r="D1157" i="31"/>
  <c r="D1496" i="31"/>
  <c r="D3584" i="31"/>
  <c r="D866" i="31"/>
  <c r="D5956" i="31"/>
  <c r="D6959" i="31"/>
  <c r="D5189" i="31"/>
  <c r="D2283" i="31"/>
  <c r="D438" i="31"/>
  <c r="D608" i="31"/>
  <c r="D5022" i="31"/>
  <c r="D6354" i="31"/>
  <c r="D3124" i="31"/>
  <c r="D1475" i="31"/>
  <c r="D465" i="31"/>
  <c r="D571" i="31"/>
  <c r="D7188" i="31"/>
  <c r="D5693" i="31"/>
  <c r="D4001" i="31"/>
  <c r="D7049" i="31"/>
  <c r="D4790" i="31"/>
  <c r="D1972" i="31"/>
  <c r="D6228" i="31"/>
  <c r="D5834" i="31"/>
  <c r="D6845" i="31"/>
  <c r="D4403" i="31"/>
  <c r="D6253" i="31"/>
  <c r="D6355" i="31"/>
  <c r="D1257" i="31"/>
  <c r="D3757" i="31"/>
  <c r="D3444" i="31"/>
  <c r="D1823" i="31"/>
  <c r="D4708" i="31"/>
  <c r="D4102" i="31"/>
  <c r="D6200" i="31"/>
  <c r="D2596" i="31"/>
  <c r="D3130" i="31"/>
  <c r="D6944" i="31"/>
  <c r="D3564" i="31"/>
  <c r="D4411" i="31"/>
  <c r="D4540" i="31"/>
  <c r="D2539" i="31"/>
  <c r="D738" i="31"/>
  <c r="D3748" i="31"/>
  <c r="D5286" i="31"/>
  <c r="D216" i="31"/>
  <c r="D7357" i="31"/>
  <c r="D6513" i="31"/>
  <c r="D776" i="31"/>
  <c r="D5909" i="31"/>
  <c r="D2247" i="31"/>
  <c r="D2593" i="31"/>
  <c r="D242" i="31"/>
  <c r="D6990" i="31"/>
  <c r="D1576" i="31"/>
  <c r="D7168" i="31"/>
  <c r="D7292" i="31"/>
  <c r="D7673" i="31"/>
  <c r="D4325" i="31"/>
  <c r="D956" i="31"/>
  <c r="D2748" i="31"/>
  <c r="D1417" i="31"/>
  <c r="D5738" i="31"/>
  <c r="D2162" i="31"/>
  <c r="D2772" i="31"/>
  <c r="D7295" i="31"/>
  <c r="D2707" i="31"/>
  <c r="D7606" i="31"/>
  <c r="D3990" i="31"/>
  <c r="D6533" i="31"/>
  <c r="D914" i="31"/>
  <c r="D5610" i="31"/>
  <c r="D5549" i="31"/>
  <c r="D7234" i="31"/>
  <c r="D1356" i="31"/>
  <c r="D3431" i="31"/>
  <c r="D5514" i="31"/>
  <c r="D7213" i="31"/>
  <c r="D2315" i="31"/>
  <c r="D3663" i="31"/>
  <c r="D3604" i="31"/>
  <c r="D4734" i="31"/>
  <c r="D2873" i="31"/>
  <c r="D2865" i="31"/>
  <c r="D6451" i="31"/>
  <c r="D5054" i="31"/>
  <c r="D816" i="31"/>
  <c r="D971" i="31"/>
  <c r="D3537" i="31"/>
  <c r="D524" i="31"/>
  <c r="D2331" i="31"/>
  <c r="D2306" i="31"/>
  <c r="D4227" i="31"/>
  <c r="D870" i="31"/>
  <c r="D5387" i="31"/>
  <c r="D5263" i="31"/>
  <c r="D1820" i="31"/>
  <c r="D3016" i="31"/>
  <c r="D2194" i="31"/>
  <c r="D3416" i="31"/>
  <c r="D4761" i="31"/>
  <c r="D1800" i="31"/>
  <c r="D5937" i="31"/>
  <c r="D2487" i="31"/>
  <c r="D6447" i="31"/>
  <c r="D1701" i="31"/>
  <c r="D7313" i="31"/>
  <c r="D5484" i="31"/>
  <c r="D5655" i="31"/>
  <c r="D3636" i="31"/>
  <c r="D1179" i="31"/>
  <c r="D4505" i="31"/>
  <c r="D2144" i="31"/>
  <c r="D351" i="31"/>
  <c r="D3341" i="31"/>
  <c r="D6719" i="31"/>
  <c r="D1277" i="31"/>
  <c r="D3706" i="31"/>
  <c r="D3613" i="31"/>
  <c r="D5747" i="31"/>
  <c r="D5140" i="31"/>
  <c r="D297" i="31"/>
  <c r="D6374" i="31"/>
  <c r="D5468" i="31"/>
  <c r="D3864" i="31"/>
  <c r="D5383" i="31"/>
  <c r="D5270" i="31"/>
  <c r="D4918" i="31"/>
  <c r="D7296" i="31"/>
  <c r="D131" i="31"/>
  <c r="D585" i="31"/>
  <c r="D3315" i="31"/>
  <c r="D3835" i="31"/>
  <c r="D1046" i="31"/>
  <c r="D3727" i="31"/>
  <c r="D4694" i="31"/>
  <c r="D1778" i="31"/>
  <c r="D3119" i="31"/>
  <c r="D5023" i="31"/>
  <c r="D1585" i="31"/>
  <c r="D449" i="31"/>
  <c r="D6637" i="31"/>
  <c r="D545" i="31"/>
  <c r="D493" i="31"/>
  <c r="D2109" i="31"/>
  <c r="D3865" i="31"/>
  <c r="D3413" i="31"/>
  <c r="D1380" i="31"/>
  <c r="D5992" i="31"/>
  <c r="D1726" i="31"/>
  <c r="D1235" i="31"/>
  <c r="D2148" i="31"/>
  <c r="D2934" i="31"/>
  <c r="D4002" i="31"/>
  <c r="D1324" i="31"/>
  <c r="D5673" i="31"/>
  <c r="D4110" i="31"/>
  <c r="D2784" i="31"/>
  <c r="D3177" i="31"/>
  <c r="D586" i="31"/>
  <c r="D271" i="31"/>
  <c r="D880" i="31"/>
  <c r="D4238" i="31"/>
  <c r="D4726" i="31"/>
  <c r="D5376" i="31"/>
  <c r="D6645" i="31"/>
  <c r="D2480" i="31"/>
  <c r="D2785" i="31"/>
  <c r="D589" i="31"/>
  <c r="D2208" i="31"/>
  <c r="D6787" i="31"/>
  <c r="D428" i="31"/>
  <c r="D4076" i="31"/>
  <c r="D6659" i="31"/>
  <c r="D5320" i="31"/>
  <c r="D2602" i="31"/>
  <c r="D6967" i="31"/>
  <c r="D6898" i="31"/>
  <c r="D5864" i="31"/>
  <c r="D4024" i="31"/>
  <c r="D4085" i="31"/>
  <c r="D337" i="31"/>
  <c r="D228" i="31"/>
  <c r="D6728" i="31"/>
  <c r="D6608" i="31"/>
  <c r="D236" i="31"/>
  <c r="D4889" i="31"/>
  <c r="D968" i="31"/>
  <c r="D6578" i="31"/>
  <c r="D169" i="31"/>
  <c r="D7450" i="31"/>
  <c r="D6805" i="31"/>
  <c r="D7242" i="31"/>
  <c r="D2995" i="31"/>
  <c r="D1542" i="31"/>
  <c r="D6326" i="31"/>
  <c r="D6137" i="31"/>
  <c r="D6721" i="31"/>
  <c r="D2631" i="31"/>
  <c r="D4349" i="31"/>
  <c r="D6117" i="31"/>
  <c r="D4911" i="31"/>
  <c r="D6665" i="31"/>
  <c r="D7272" i="31"/>
  <c r="D110" i="31"/>
  <c r="D3866" i="31"/>
  <c r="D831" i="31"/>
  <c r="D390" i="31"/>
  <c r="D6777" i="31"/>
  <c r="D6367" i="31"/>
  <c r="D787" i="31"/>
  <c r="D7173" i="31"/>
  <c r="D393" i="31"/>
  <c r="D1222" i="31"/>
  <c r="D6782" i="31"/>
  <c r="D1308" i="31"/>
  <c r="D657" i="31"/>
  <c r="D137" i="31"/>
  <c r="D99" i="31"/>
  <c r="D3128" i="31"/>
  <c r="D7356" i="31"/>
  <c r="D5928" i="31"/>
  <c r="D6925" i="31"/>
  <c r="D803" i="31"/>
  <c r="D3587" i="31"/>
  <c r="D204" i="31"/>
  <c r="D3965" i="31"/>
  <c r="D7438" i="31"/>
  <c r="D7547" i="31"/>
  <c r="D5056" i="31"/>
  <c r="D970" i="31"/>
  <c r="D4003" i="31"/>
  <c r="D150" i="31"/>
  <c r="D205" i="31"/>
  <c r="D1450" i="31"/>
  <c r="D7380" i="31"/>
  <c r="D7328" i="31"/>
  <c r="D7032" i="31"/>
  <c r="D963" i="31"/>
  <c r="D3211" i="31"/>
  <c r="D1761" i="31"/>
  <c r="D4165" i="31"/>
  <c r="D1751" i="31"/>
  <c r="D1837" i="31"/>
  <c r="D375" i="31"/>
  <c r="D6463" i="31"/>
  <c r="D1560" i="31"/>
  <c r="D7185" i="31"/>
  <c r="D5642" i="31"/>
  <c r="D671" i="31"/>
  <c r="D7470" i="31"/>
  <c r="D7102" i="31"/>
  <c r="D6842" i="31"/>
  <c r="D3572" i="31"/>
  <c r="D7509" i="31"/>
  <c r="D3005" i="31"/>
  <c r="D192" i="31"/>
  <c r="D7278" i="31"/>
  <c r="D7587" i="31"/>
  <c r="D6755" i="31"/>
  <c r="D5892" i="31"/>
  <c r="D6904" i="31"/>
  <c r="D4661" i="31"/>
  <c r="D2000" i="31"/>
  <c r="D4269" i="31"/>
  <c r="D4954" i="31"/>
  <c r="D5930" i="31"/>
  <c r="D7057" i="31"/>
  <c r="D2503" i="31"/>
  <c r="D1480" i="31"/>
  <c r="D2639" i="31"/>
  <c r="D5896" i="31"/>
  <c r="D6947" i="31"/>
  <c r="D6115" i="31"/>
  <c r="D7044" i="31"/>
  <c r="D1393" i="31"/>
  <c r="D1482" i="31"/>
  <c r="D6748" i="31"/>
  <c r="D4023" i="31"/>
  <c r="D4070" i="31"/>
  <c r="D1557" i="31"/>
  <c r="D1564" i="31"/>
  <c r="D3228" i="31"/>
  <c r="D1736" i="31"/>
  <c r="D3792" i="31"/>
  <c r="D4312" i="31"/>
  <c r="D2146" i="31"/>
  <c r="D2814" i="31"/>
  <c r="D2239" i="31"/>
  <c r="D1301" i="31"/>
  <c r="D2481" i="31"/>
  <c r="D3915" i="31"/>
  <c r="D3019" i="31"/>
  <c r="D7445" i="31"/>
  <c r="D4272" i="31"/>
  <c r="D5392" i="31"/>
  <c r="D2406" i="31"/>
  <c r="D6717" i="31"/>
  <c r="D5188" i="31"/>
  <c r="D4079" i="31"/>
  <c r="D4937" i="31"/>
  <c r="D3676" i="31"/>
  <c r="D3355" i="31"/>
  <c r="D3886" i="31"/>
  <c r="D6541" i="31"/>
  <c r="D6893" i="31"/>
  <c r="D5778" i="31"/>
  <c r="D1763" i="31"/>
  <c r="D5395" i="31"/>
  <c r="D7555" i="31"/>
  <c r="D1140" i="31"/>
  <c r="D2363" i="31"/>
  <c r="D4866" i="31"/>
  <c r="D7072" i="31"/>
  <c r="D1866" i="31"/>
  <c r="D3654" i="31"/>
  <c r="D7070" i="31"/>
  <c r="D6461" i="31"/>
  <c r="D3290" i="31"/>
  <c r="D1487" i="31"/>
  <c r="D6345" i="31"/>
  <c r="D1389" i="31"/>
  <c r="D2705" i="31"/>
  <c r="D6251" i="31"/>
  <c r="D263" i="31"/>
  <c r="D6236" i="31"/>
  <c r="D4359" i="31"/>
  <c r="D7443" i="31"/>
  <c r="D5214" i="31"/>
  <c r="D3316" i="31"/>
  <c r="D5741" i="31"/>
  <c r="D5225" i="31"/>
  <c r="D1904" i="31"/>
  <c r="D4010" i="31"/>
  <c r="D4811" i="31"/>
  <c r="D454" i="31"/>
  <c r="D4433" i="31"/>
  <c r="D6612" i="31"/>
  <c r="D5374" i="31"/>
  <c r="D1215" i="31"/>
  <c r="D6771" i="31"/>
  <c r="D6881" i="31"/>
  <c r="D4751" i="31"/>
  <c r="D1981" i="31"/>
  <c r="D1444" i="31"/>
  <c r="D2442" i="31"/>
  <c r="D4656" i="31"/>
  <c r="D3944" i="31"/>
  <c r="D2742" i="31"/>
  <c r="D2145" i="31"/>
  <c r="D695" i="31"/>
  <c r="D1287" i="31"/>
  <c r="D1657" i="31"/>
  <c r="D3768" i="31"/>
  <c r="D2080" i="31"/>
  <c r="D3363" i="31"/>
  <c r="D6298" i="31"/>
  <c r="D6506" i="31"/>
  <c r="D1404" i="31"/>
  <c r="D6858" i="31"/>
  <c r="D2275" i="31"/>
  <c r="D4166" i="31"/>
  <c r="D3660" i="31"/>
  <c r="D3728" i="31"/>
  <c r="D836" i="31"/>
  <c r="D7274" i="31"/>
  <c r="D3961" i="31"/>
  <c r="D834" i="31"/>
  <c r="D269" i="31"/>
  <c r="D6666" i="31"/>
  <c r="D282" i="31"/>
  <c r="D7621" i="31"/>
  <c r="D2952" i="31"/>
  <c r="D6422" i="31"/>
  <c r="D7172" i="31"/>
  <c r="D7104" i="31"/>
  <c r="D2674" i="31"/>
  <c r="D3743" i="31"/>
  <c r="D1271" i="31"/>
  <c r="D235" i="31"/>
  <c r="D611" i="31"/>
  <c r="D1034" i="31"/>
  <c r="D7114" i="31"/>
  <c r="D6908" i="31"/>
  <c r="D4458" i="31"/>
  <c r="D4638" i="31"/>
  <c r="D558" i="31"/>
  <c r="D445" i="31"/>
  <c r="D7579" i="31"/>
  <c r="D4285" i="31"/>
  <c r="D7214" i="31"/>
  <c r="D1116" i="31"/>
  <c r="D6213" i="31"/>
  <c r="D3763" i="31"/>
  <c r="D4773" i="31"/>
  <c r="D3628" i="31"/>
  <c r="D4705" i="31"/>
  <c r="D1683" i="31"/>
  <c r="D4320" i="31"/>
  <c r="D7338" i="31"/>
  <c r="D1877" i="31"/>
  <c r="D292" i="31"/>
  <c r="D5944" i="31"/>
  <c r="D5481" i="31"/>
  <c r="D7498" i="31"/>
  <c r="D6061" i="31"/>
  <c r="D5551" i="31"/>
  <c r="D4999" i="31"/>
  <c r="D3849" i="31"/>
  <c r="D2938" i="31"/>
  <c r="D1462" i="31"/>
  <c r="D3289" i="31"/>
  <c r="D6635" i="31"/>
  <c r="D4454" i="31"/>
  <c r="D7099" i="31"/>
  <c r="D5180" i="31"/>
  <c r="D2292" i="31"/>
  <c r="D3979" i="31"/>
  <c r="D3412" i="31"/>
  <c r="D1637" i="31"/>
  <c r="D2113" i="31"/>
  <c r="D1317" i="31"/>
  <c r="D1233" i="31"/>
  <c r="D6370" i="31"/>
  <c r="D7387" i="31"/>
  <c r="D3795" i="31"/>
  <c r="D6011" i="31"/>
  <c r="D736" i="31"/>
  <c r="D4491" i="31"/>
  <c r="D1091" i="31"/>
  <c r="D455" i="31"/>
  <c r="D471" i="31"/>
  <c r="D1754" i="31"/>
  <c r="D7039" i="31"/>
  <c r="D5410" i="31"/>
  <c r="D3198" i="31"/>
  <c r="D5508" i="31"/>
  <c r="D745" i="31"/>
  <c r="D7087" i="31"/>
  <c r="D1440" i="31"/>
  <c r="D7194" i="31"/>
  <c r="D3136" i="31"/>
  <c r="D6542" i="31"/>
  <c r="D6348" i="31"/>
  <c r="D1105" i="31"/>
  <c r="D3800" i="31"/>
  <c r="D1537" i="31"/>
  <c r="D2582" i="31"/>
  <c r="D480" i="31"/>
  <c r="D1019" i="31"/>
  <c r="D5769" i="31"/>
  <c r="D2439" i="31"/>
  <c r="D6834" i="31"/>
  <c r="D4298" i="31"/>
  <c r="D3714" i="31"/>
  <c r="D2745" i="31"/>
  <c r="D759" i="31"/>
  <c r="D5924" i="31"/>
  <c r="D2679" i="31"/>
  <c r="D5779" i="31"/>
  <c r="D3188" i="31"/>
  <c r="D2301" i="31"/>
  <c r="D6520" i="31"/>
  <c r="D2981" i="31"/>
  <c r="D1734" i="31"/>
  <c r="D3214" i="31"/>
  <c r="D403" i="31"/>
  <c r="D6510" i="31"/>
  <c r="D5138" i="31"/>
  <c r="D3300" i="31"/>
  <c r="D4489" i="31"/>
  <c r="D1328" i="31"/>
  <c r="D1950" i="31"/>
  <c r="D4986" i="31"/>
  <c r="D1218" i="31"/>
  <c r="D4310" i="31"/>
  <c r="D2433" i="31"/>
  <c r="D4056" i="31"/>
  <c r="D3391" i="31"/>
  <c r="D5167" i="31"/>
  <c r="D1353" i="31"/>
  <c r="D1415" i="31"/>
  <c r="D2904" i="31"/>
  <c r="D3251" i="31"/>
  <c r="D6876" i="31"/>
  <c r="D997" i="31"/>
  <c r="D2211" i="31"/>
  <c r="D6098" i="31"/>
  <c r="D4750" i="31"/>
  <c r="D3272" i="31"/>
  <c r="D1439" i="31"/>
  <c r="D4336" i="31"/>
  <c r="D2958" i="31"/>
  <c r="D3820" i="31"/>
  <c r="D1454" i="31"/>
  <c r="D4008" i="31"/>
  <c r="D4846" i="31"/>
  <c r="D3082" i="31"/>
  <c r="D6247" i="31"/>
  <c r="D4392" i="31"/>
  <c r="D3867" i="31"/>
  <c r="D6602" i="31"/>
  <c r="D4974" i="31"/>
  <c r="D469" i="31"/>
  <c r="D3056" i="31"/>
  <c r="D5544" i="31"/>
  <c r="D5448" i="31"/>
  <c r="D1659" i="31"/>
  <c r="D295" i="31"/>
  <c r="D472" i="31"/>
  <c r="D907" i="31"/>
  <c r="D563" i="31"/>
  <c r="D1535" i="31"/>
  <c r="D3388" i="31"/>
  <c r="D4835" i="31"/>
  <c r="D3698" i="31"/>
  <c r="D6557" i="31"/>
  <c r="D2016" i="31"/>
  <c r="D2197" i="31"/>
  <c r="D931" i="31"/>
  <c r="D6358" i="31"/>
  <c r="D3620" i="31"/>
  <c r="D1486" i="31"/>
  <c r="D2557" i="31"/>
  <c r="D5863" i="31"/>
  <c r="D5102" i="31"/>
  <c r="D943" i="31"/>
  <c r="D2218" i="31"/>
  <c r="D4214" i="31"/>
  <c r="D1926" i="31"/>
  <c r="D1138" i="31"/>
  <c r="D1565" i="31"/>
  <c r="D2855" i="31"/>
  <c r="D6465" i="31"/>
  <c r="D2956" i="31"/>
  <c r="D4495" i="31"/>
  <c r="D3139" i="31"/>
  <c r="D6337" i="31"/>
  <c r="D2461" i="31"/>
  <c r="D6535" i="31"/>
  <c r="D1063" i="31"/>
  <c r="D6377" i="31"/>
  <c r="D4966" i="31"/>
  <c r="D5074" i="31"/>
  <c r="D5548" i="31"/>
  <c r="D2854" i="31"/>
  <c r="D3938" i="31"/>
  <c r="D958" i="31"/>
  <c r="D1015" i="31"/>
  <c r="D3974" i="31"/>
  <c r="D4771" i="31"/>
  <c r="D2747" i="31"/>
  <c r="D436" i="31"/>
  <c r="D5394" i="31"/>
  <c r="D4115" i="31"/>
  <c r="D7353" i="31"/>
  <c r="D3012" i="31"/>
  <c r="D945" i="31"/>
  <c r="D888" i="31"/>
  <c r="D7257" i="31"/>
  <c r="D2790" i="31"/>
  <c r="D2392" i="31"/>
  <c r="D382" i="31"/>
  <c r="D281" i="31"/>
  <c r="D7400" i="31"/>
  <c r="D4478" i="31"/>
  <c r="D4305" i="31"/>
  <c r="D4501" i="31"/>
  <c r="D7612" i="31"/>
  <c r="D6420" i="31"/>
  <c r="D7059" i="31"/>
  <c r="D6107" i="31"/>
  <c r="D655" i="31"/>
  <c r="D3350" i="31"/>
  <c r="D6043" i="31"/>
  <c r="D174" i="31"/>
  <c r="D7549" i="31"/>
  <c r="D6698" i="31"/>
  <c r="D5127" i="31"/>
  <c r="D5805" i="31"/>
  <c r="D6381" i="31"/>
  <c r="D637" i="31"/>
  <c r="D1119" i="31"/>
  <c r="D6902" i="31"/>
  <c r="D4628" i="31"/>
  <c r="D2774" i="31"/>
  <c r="D2518" i="31"/>
  <c r="D706" i="31"/>
  <c r="D1382" i="31"/>
  <c r="D1399" i="31"/>
  <c r="D5487" i="31"/>
  <c r="D2200" i="31"/>
  <c r="D3759" i="31"/>
  <c r="D5047" i="31"/>
  <c r="D7135" i="31"/>
  <c r="D492" i="31"/>
  <c r="D6443" i="31"/>
  <c r="D1004" i="31"/>
  <c r="D5223" i="31"/>
  <c r="D3121" i="31"/>
  <c r="D1067" i="31"/>
  <c r="D3522" i="31"/>
  <c r="D1453" i="31"/>
  <c r="D5578" i="31"/>
  <c r="D697" i="31"/>
  <c r="D6232" i="31"/>
  <c r="D6792" i="31"/>
  <c r="D6913" i="31"/>
  <c r="D3216" i="31"/>
  <c r="D3909" i="31"/>
  <c r="D4919" i="31"/>
  <c r="D1346" i="31"/>
  <c r="D2335" i="31"/>
  <c r="D5591" i="31"/>
  <c r="D5422" i="31"/>
  <c r="D3346" i="31"/>
  <c r="D6780" i="31"/>
  <c r="D3219" i="31"/>
  <c r="D6525" i="31"/>
  <c r="D3162" i="31"/>
  <c r="D2012" i="31"/>
  <c r="D29" i="31"/>
  <c r="D178" i="31"/>
  <c r="D6650" i="31"/>
  <c r="D6446" i="31"/>
  <c r="D4991" i="31"/>
  <c r="D2771" i="31"/>
  <c r="D5789" i="31"/>
  <c r="D4200" i="31"/>
  <c r="D2221" i="31"/>
  <c r="D886" i="31"/>
  <c r="D4874" i="31"/>
  <c r="D1029" i="31"/>
  <c r="D5284" i="31"/>
  <c r="D3169" i="31"/>
  <c r="D5352" i="31"/>
  <c r="D2210" i="31"/>
  <c r="D6672" i="31"/>
  <c r="D7342" i="31"/>
  <c r="D1724" i="31"/>
  <c r="D5815" i="31"/>
  <c r="D606" i="31"/>
  <c r="D6558" i="31"/>
  <c r="D5252" i="31"/>
  <c r="D7568" i="31"/>
  <c r="D5562" i="31"/>
  <c r="D4755" i="31"/>
  <c r="D6796" i="31"/>
  <c r="D4184" i="31"/>
  <c r="D4637" i="31"/>
  <c r="D1721" i="31"/>
  <c r="D1561" i="31"/>
  <c r="D4395" i="31"/>
  <c r="D4109" i="31"/>
  <c r="D4611" i="31"/>
  <c r="D3807" i="31"/>
  <c r="D3039" i="31"/>
  <c r="D7096" i="31"/>
  <c r="D3655" i="31"/>
  <c r="D6092" i="31"/>
  <c r="D404" i="31"/>
  <c r="D2848" i="31"/>
  <c r="D3851" i="31"/>
  <c r="D2701" i="31"/>
  <c r="D394" i="31"/>
  <c r="D922" i="31"/>
  <c r="D4145" i="31"/>
  <c r="D5208" i="31"/>
  <c r="D826" i="31"/>
  <c r="D3304" i="31"/>
  <c r="D837" i="31"/>
  <c r="D6960" i="31"/>
  <c r="D4139" i="31"/>
  <c r="D4137" i="31"/>
  <c r="D5114" i="31"/>
  <c r="D4687" i="31"/>
  <c r="D984" i="31"/>
  <c r="D5008" i="31"/>
  <c r="D3294" i="31"/>
  <c r="D7144" i="31"/>
  <c r="D437" i="31"/>
  <c r="D213" i="31"/>
  <c r="D276" i="31"/>
  <c r="D4831" i="31"/>
  <c r="D6062" i="31"/>
  <c r="D5137" i="31"/>
  <c r="D3276" i="31"/>
  <c r="D2611" i="31"/>
  <c r="D2764" i="31"/>
  <c r="D5814" i="31"/>
  <c r="D770" i="31"/>
  <c r="D5677" i="31"/>
  <c r="D1214" i="31"/>
  <c r="D3693" i="31"/>
  <c r="D4457" i="31"/>
  <c r="D357" i="31"/>
  <c r="D1334" i="31"/>
  <c r="D1604" i="31"/>
  <c r="D5222" i="31"/>
  <c r="D2563" i="31"/>
  <c r="D753" i="31"/>
  <c r="D6735" i="31"/>
  <c r="D1371" i="31"/>
  <c r="D5571" i="31"/>
  <c r="D1158" i="31"/>
  <c r="D1776" i="31"/>
  <c r="D1583" i="31"/>
  <c r="D6492" i="31"/>
  <c r="D6594" i="31"/>
  <c r="D7323" i="31"/>
  <c r="D3282" i="31"/>
  <c r="D4318" i="31"/>
  <c r="D2371" i="31"/>
  <c r="D4260" i="31"/>
  <c r="D345" i="31"/>
  <c r="D3117" i="31"/>
  <c r="D7609" i="31"/>
  <c r="D261" i="31"/>
  <c r="D3804" i="31"/>
  <c r="D5257" i="31"/>
  <c r="D6848" i="31"/>
  <c r="D6231" i="31"/>
  <c r="D4107" i="31"/>
  <c r="D4175" i="31"/>
  <c r="D6104" i="31"/>
  <c r="D4815" i="31"/>
  <c r="D5467" i="31"/>
  <c r="D1170" i="31"/>
  <c r="D5255" i="31"/>
  <c r="D3634" i="31"/>
  <c r="D194" i="31"/>
  <c r="D2646" i="31"/>
  <c r="D1124" i="31"/>
  <c r="D6462" i="31"/>
  <c r="D2434" i="31"/>
  <c r="D5898" i="31"/>
  <c r="D3930" i="31"/>
  <c r="D34" i="31"/>
  <c r="D4461" i="31"/>
  <c r="D6224" i="31"/>
  <c r="D2687" i="31"/>
  <c r="D278" i="31"/>
  <c r="D4088" i="31"/>
  <c r="D2564" i="31"/>
  <c r="D6784" i="31"/>
  <c r="D1586" i="31"/>
  <c r="D161" i="31"/>
  <c r="D212" i="31"/>
  <c r="D2536" i="31"/>
  <c r="D4135" i="31"/>
  <c r="D6559" i="31"/>
  <c r="D2429" i="31"/>
  <c r="D7580" i="31"/>
  <c r="D5524" i="31"/>
  <c r="D262" i="31"/>
  <c r="D473" i="31"/>
  <c r="D175" i="31"/>
  <c r="D6727" i="31"/>
  <c r="D5142" i="31"/>
  <c r="D7589" i="31"/>
  <c r="D1924" i="31"/>
  <c r="D980" i="31"/>
  <c r="D1296" i="31"/>
  <c r="D176" i="31"/>
  <c r="D3027" i="31"/>
  <c r="D7444" i="31"/>
  <c r="D39" i="31"/>
  <c r="D3357" i="31"/>
  <c r="D53" i="31"/>
  <c r="D359" i="31"/>
  <c r="D4803" i="31"/>
  <c r="D4228" i="31"/>
  <c r="D551" i="31"/>
  <c r="D182" i="31"/>
  <c r="D947" i="31"/>
  <c r="D219" i="31"/>
  <c r="D598" i="31"/>
  <c r="D6891" i="31"/>
  <c r="D4917" i="31"/>
  <c r="D6984" i="31"/>
  <c r="D3376" i="31"/>
  <c r="D5158" i="31"/>
  <c r="D7522" i="31"/>
  <c r="D1362" i="31"/>
  <c r="D6101" i="31"/>
  <c r="D821" i="31"/>
  <c r="D7607" i="31"/>
  <c r="D7620" i="31"/>
  <c r="D2583" i="31"/>
  <c r="D7496" i="31"/>
  <c r="D421" i="31"/>
  <c r="D1058" i="31"/>
  <c r="D7117" i="31"/>
  <c r="D333" i="31"/>
  <c r="D1700" i="31"/>
  <c r="D7614" i="31"/>
  <c r="D1413" i="31"/>
  <c r="D7280" i="31"/>
  <c r="D7021" i="31"/>
  <c r="D1361" i="31"/>
  <c r="D6198" i="31"/>
  <c r="D2678" i="31"/>
  <c r="D7545" i="31"/>
  <c r="D270" i="31"/>
  <c r="D1611" i="31"/>
  <c r="D600" i="31"/>
  <c r="D583" i="31"/>
  <c r="D3899" i="31"/>
  <c r="D2196" i="31"/>
  <c r="D7012" i="31"/>
  <c r="D256" i="31"/>
  <c r="D7515" i="31"/>
  <c r="D3896" i="31"/>
  <c r="D7040" i="31"/>
  <c r="D5965" i="31"/>
  <c r="D20" i="31"/>
  <c r="D1954" i="31"/>
  <c r="D24" i="31"/>
  <c r="D1448" i="31"/>
  <c r="D6900" i="31"/>
  <c r="D3551" i="31"/>
  <c r="D547" i="31"/>
  <c r="D7314" i="31"/>
  <c r="D5542" i="31"/>
  <c r="D1048" i="31"/>
  <c r="D6580" i="31"/>
  <c r="D314" i="31"/>
  <c r="D220" i="31"/>
  <c r="D342" i="31"/>
  <c r="D7570" i="31"/>
  <c r="D6125" i="31"/>
  <c r="D727" i="31"/>
  <c r="D266" i="31"/>
  <c r="D4248" i="31"/>
  <c r="D7451" i="31"/>
  <c r="D429" i="31"/>
  <c r="D6549" i="31"/>
  <c r="D7677" i="31"/>
  <c r="D32" i="31"/>
  <c r="D35" i="31"/>
  <c r="D1960" i="31"/>
  <c r="D180" i="31"/>
  <c r="D797" i="31"/>
  <c r="D26" i="31"/>
  <c r="D4106" i="31"/>
  <c r="D340" i="31"/>
  <c r="D7654" i="31"/>
  <c r="D133" i="31"/>
  <c r="D51" i="31"/>
  <c r="D5680" i="31"/>
  <c r="D6475" i="31"/>
  <c r="D741" i="31"/>
  <c r="D7554" i="31"/>
  <c r="D6753" i="31"/>
  <c r="D1079" i="31"/>
  <c r="D800" i="31"/>
  <c r="D807" i="31"/>
  <c r="D40" i="31"/>
  <c r="D160" i="31"/>
  <c r="D5826" i="31"/>
  <c r="D4587" i="31"/>
  <c r="D6746" i="31"/>
  <c r="D2570" i="31"/>
  <c r="D6678" i="31"/>
  <c r="D6654" i="31"/>
  <c r="D4532" i="31"/>
  <c r="D151" i="31"/>
  <c r="D209" i="31"/>
  <c r="D5611" i="31"/>
  <c r="D4703" i="31"/>
  <c r="D2546" i="31"/>
  <c r="D1551" i="31"/>
  <c r="D7264" i="31"/>
  <c r="D5449" i="31"/>
  <c r="D2348" i="31"/>
  <c r="D3657" i="31"/>
  <c r="D5895" i="31"/>
  <c r="D6589" i="31"/>
  <c r="D855" i="31"/>
  <c r="D330" i="31"/>
  <c r="D7016" i="31"/>
  <c r="D1764" i="31"/>
  <c r="D7604" i="31"/>
  <c r="D7249" i="31"/>
  <c r="D5957" i="31"/>
  <c r="D594" i="31"/>
  <c r="D388" i="31"/>
  <c r="D526" i="31"/>
  <c r="D1831" i="31"/>
  <c r="D7430" i="31"/>
  <c r="D7269" i="31"/>
  <c r="D6872" i="31"/>
  <c r="D6217" i="31"/>
  <c r="D1870" i="31"/>
  <c r="D7174" i="31"/>
  <c r="D2682" i="31"/>
  <c r="D7254" i="31"/>
  <c r="D6694" i="31"/>
  <c r="D7410" i="31"/>
  <c r="D7567" i="31"/>
  <c r="D392" i="31"/>
  <c r="D2057" i="31"/>
  <c r="D743" i="31"/>
  <c r="D173" i="31"/>
  <c r="D1309" i="31"/>
  <c r="D321" i="31"/>
  <c r="D7330" i="31"/>
  <c r="D6616" i="31"/>
  <c r="D7646" i="31"/>
  <c r="D7598" i="31"/>
  <c r="D319" i="31"/>
  <c r="D823" i="31"/>
  <c r="D153" i="31"/>
  <c r="D5982" i="31"/>
  <c r="D424" i="31"/>
  <c r="D793" i="31"/>
  <c r="D7367" i="31"/>
  <c r="D6059" i="31"/>
  <c r="D129" i="31"/>
  <c r="D4848" i="31"/>
  <c r="D1974" i="31"/>
  <c r="D25" i="31"/>
  <c r="D620" i="31"/>
  <c r="D6952" i="31"/>
  <c r="D6974" i="31"/>
  <c r="D6641" i="31"/>
  <c r="D715" i="31"/>
  <c r="D1596" i="31"/>
  <c r="D3521" i="31"/>
  <c r="D273" i="31"/>
  <c r="D7540" i="31"/>
  <c r="D6973" i="31"/>
  <c r="D5936" i="31"/>
  <c r="D1005" i="31"/>
  <c r="D7650" i="31"/>
  <c r="D6691" i="31"/>
  <c r="D7659" i="31"/>
  <c r="D70" i="31"/>
  <c r="D3630" i="31"/>
  <c r="D7675" i="31"/>
  <c r="D7537" i="31"/>
  <c r="D1631" i="31"/>
  <c r="D28" i="31"/>
  <c r="D206" i="31"/>
  <c r="D660" i="31"/>
  <c r="D45" i="31"/>
  <c r="D7676" i="31"/>
  <c r="D7681" i="31"/>
  <c r="D7679" i="31"/>
  <c r="D7622" i="31"/>
  <c r="D1879" i="31"/>
  <c r="D3520" i="31"/>
  <c r="D6927" i="31"/>
  <c r="D7671" i="31"/>
  <c r="D7501" i="31"/>
  <c r="D3793" i="31"/>
  <c r="D1237" i="31"/>
  <c r="D6671" i="31"/>
  <c r="D7469" i="31"/>
  <c r="D2655" i="31"/>
  <c r="D7433" i="31"/>
  <c r="D6770" i="31"/>
  <c r="D5593" i="31"/>
  <c r="D6931" i="31"/>
  <c r="D7478" i="31"/>
  <c r="D6624" i="31"/>
  <c r="D5191" i="31"/>
  <c r="D5926" i="31"/>
  <c r="D7461" i="31"/>
  <c r="D6220" i="31"/>
  <c r="D1694" i="31"/>
  <c r="D4484" i="31"/>
  <c r="D349" i="31"/>
  <c r="D1383" i="31"/>
  <c r="D7489" i="31"/>
  <c r="D6709" i="31"/>
  <c r="D2332" i="31"/>
  <c r="D4194" i="31"/>
  <c r="D4595" i="31"/>
  <c r="D536" i="31"/>
  <c r="D6057" i="31"/>
  <c r="D4725" i="31"/>
  <c r="D6158" i="31"/>
  <c r="D4764" i="31"/>
  <c r="D214" i="31"/>
  <c r="D6090" i="31"/>
  <c r="D6540" i="31"/>
  <c r="D4122" i="31"/>
  <c r="D1936" i="31"/>
  <c r="D962" i="31"/>
  <c r="D6413" i="31"/>
  <c r="D2863" i="31"/>
  <c r="D5031" i="31"/>
  <c r="D5918" i="31"/>
  <c r="D4277" i="31"/>
  <c r="D4863" i="31"/>
  <c r="D6737" i="31"/>
  <c r="D1789" i="31"/>
  <c r="D5651" i="31"/>
  <c r="D501" i="31"/>
  <c r="D310" i="31"/>
  <c r="D884" i="31"/>
  <c r="D3210" i="31"/>
  <c r="D6352" i="31"/>
  <c r="D6903" i="31"/>
  <c r="D328" i="31"/>
  <c r="D7593" i="31"/>
  <c r="D3841" i="31"/>
  <c r="D7004" i="31"/>
  <c r="D4025" i="31"/>
  <c r="D155" i="31"/>
  <c r="D5971" i="31"/>
  <c r="D4949" i="31"/>
  <c r="D1042" i="31"/>
  <c r="D552" i="31"/>
  <c r="D6620" i="31"/>
  <c r="D5323" i="31"/>
  <c r="D1246" i="31"/>
  <c r="D3615" i="31"/>
  <c r="D6209" i="31"/>
  <c r="D107" i="31"/>
  <c r="D7211" i="31"/>
  <c r="D6258" i="31"/>
  <c r="D1338" i="31"/>
  <c r="D7466" i="31"/>
  <c r="D2246" i="31"/>
  <c r="D7291" i="31"/>
  <c r="D7287" i="31"/>
  <c r="D7653" i="31"/>
  <c r="D887" i="31"/>
  <c r="D6215" i="31"/>
  <c r="D5788" i="31"/>
  <c r="D3719" i="31"/>
  <c r="D6906" i="31"/>
  <c r="D6712" i="31"/>
  <c r="D4365" i="31"/>
  <c r="D2986" i="31"/>
  <c r="D3695" i="31"/>
  <c r="D1782" i="31"/>
  <c r="D2789" i="31"/>
  <c r="D5466" i="31"/>
  <c r="D6256" i="31"/>
  <c r="D7208" i="31"/>
  <c r="D2055" i="31"/>
  <c r="D5861" i="31"/>
  <c r="D7453" i="31"/>
  <c r="D2362" i="31"/>
  <c r="D6286" i="31"/>
  <c r="D5679" i="31"/>
  <c r="D7642" i="31"/>
  <c r="D2889" i="31"/>
  <c r="D1698" i="31"/>
  <c r="D6747" i="31"/>
  <c r="D7138" i="31"/>
  <c r="D7270" i="31"/>
  <c r="D1896" i="31"/>
  <c r="D2441" i="31"/>
  <c r="D1654" i="31"/>
  <c r="D5688" i="31"/>
  <c r="D3298" i="31"/>
  <c r="D4530" i="31"/>
  <c r="D3924" i="31"/>
  <c r="D3760" i="31"/>
  <c r="D5960" i="31"/>
  <c r="D4249" i="31"/>
  <c r="D4851" i="31"/>
  <c r="D5036" i="31"/>
  <c r="D489" i="31"/>
  <c r="D546" i="31"/>
  <c r="D2553" i="31"/>
  <c r="D5046" i="31"/>
  <c r="D4289" i="31"/>
  <c r="D2578" i="31"/>
  <c r="D3232" i="31"/>
  <c r="D1705" i="31"/>
  <c r="D2778" i="31"/>
  <c r="D2924" i="31"/>
  <c r="D5968" i="31"/>
  <c r="D3601" i="31"/>
  <c r="D4061" i="31"/>
  <c r="D5707" i="31"/>
  <c r="D3356" i="31"/>
  <c r="D4439" i="31"/>
  <c r="D782" i="31"/>
  <c r="D6731" i="31"/>
  <c r="D5354" i="31"/>
  <c r="D2209" i="31"/>
  <c r="D2574" i="31"/>
  <c r="D7164" i="31"/>
  <c r="D5791" i="31"/>
  <c r="D7101" i="31"/>
  <c r="D4152" i="31"/>
  <c r="D1121" i="31"/>
  <c r="D1563" i="31"/>
  <c r="D312" i="31"/>
  <c r="D1794" i="31"/>
  <c r="D7344" i="31"/>
  <c r="D1074" i="31"/>
  <c r="D7183" i="31"/>
  <c r="D5616" i="31"/>
  <c r="D7003" i="31"/>
  <c r="D3182" i="31"/>
  <c r="D7384" i="31"/>
  <c r="D3403" i="31"/>
  <c r="D2412" i="31"/>
  <c r="D4984" i="31"/>
  <c r="D5703" i="31"/>
  <c r="D3445" i="31"/>
  <c r="D3061" i="31"/>
  <c r="D4208" i="31"/>
  <c r="D2009" i="31"/>
  <c r="D6055" i="31"/>
  <c r="D4343" i="31"/>
  <c r="D7251" i="31"/>
  <c r="D2505" i="31"/>
  <c r="D6689" i="31"/>
  <c r="D1117" i="31"/>
  <c r="D1110" i="31"/>
  <c r="D839" i="31"/>
  <c r="D5307" i="31"/>
  <c r="D5790" i="31"/>
  <c r="D4729" i="31"/>
  <c r="D6840" i="31"/>
  <c r="D6591" i="31"/>
  <c r="D6379" i="31"/>
  <c r="D1351" i="31"/>
  <c r="D115" i="31"/>
  <c r="D3331" i="31"/>
  <c r="D6736" i="31"/>
  <c r="D3227" i="31"/>
  <c r="D3380" i="31"/>
  <c r="D105" i="31"/>
  <c r="D3935" i="31"/>
  <c r="D2191" i="31"/>
  <c r="D4494" i="31"/>
  <c r="D7647" i="31"/>
  <c r="D6943" i="31"/>
  <c r="D6116" i="31"/>
  <c r="D6636" i="31"/>
  <c r="D3193" i="31"/>
  <c r="D3371" i="31"/>
  <c r="D1621" i="31"/>
  <c r="D6786" i="31"/>
  <c r="D4766" i="31"/>
  <c r="D5708" i="31"/>
  <c r="D3133" i="31"/>
  <c r="D5615" i="31"/>
  <c r="D4230" i="31"/>
  <c r="D479" i="31"/>
  <c r="D990" i="31"/>
  <c r="D1716" i="31"/>
  <c r="D5310" i="31"/>
  <c r="D6356" i="31"/>
  <c r="D860" i="31"/>
  <c r="D925" i="31"/>
  <c r="D948" i="31"/>
  <c r="D6002" i="31"/>
  <c r="D3772" i="31"/>
  <c r="D7512" i="31"/>
  <c r="D6590" i="31"/>
  <c r="D5160" i="31"/>
  <c r="D4857" i="31"/>
  <c r="D2263" i="31"/>
  <c r="D4032" i="31"/>
  <c r="D5382" i="31"/>
  <c r="D3273" i="31"/>
  <c r="D459" i="31"/>
  <c r="D2834" i="31"/>
  <c r="D3091" i="31"/>
  <c r="D1519" i="31"/>
  <c r="D4506" i="31"/>
  <c r="D3562" i="31"/>
  <c r="D2284" i="31"/>
  <c r="D4416" i="31"/>
  <c r="D920" i="31"/>
  <c r="D3163" i="31"/>
  <c r="D6604" i="31"/>
  <c r="D2761" i="31"/>
  <c r="D2620" i="31"/>
  <c r="D4252" i="31"/>
  <c r="D5588" i="31"/>
  <c r="D1457" i="31"/>
  <c r="D2105" i="31"/>
  <c r="D5872" i="31"/>
  <c r="D6149" i="31"/>
  <c r="D6118" i="31"/>
  <c r="D3703" i="31"/>
  <c r="D6823" i="31"/>
  <c r="D6264" i="31"/>
  <c r="D2384" i="31"/>
  <c r="D5807" i="31"/>
  <c r="D5649" i="31"/>
  <c r="D7418" i="31"/>
  <c r="D3402" i="31"/>
  <c r="D3067" i="31"/>
  <c r="D709" i="31"/>
  <c r="D6741" i="31"/>
  <c r="D883" i="31"/>
  <c r="D5921" i="31"/>
  <c r="D5021" i="31"/>
  <c r="D6255" i="31"/>
  <c r="D6052" i="31"/>
  <c r="D3398" i="31"/>
  <c r="D1615" i="31"/>
  <c r="D7046" i="31"/>
  <c r="D868" i="31"/>
  <c r="D2083" i="31"/>
  <c r="D463" i="31"/>
  <c r="D6222" i="31"/>
  <c r="D6690" i="31"/>
  <c r="D1965" i="31"/>
  <c r="D1582" i="31"/>
  <c r="D4571" i="31"/>
  <c r="D686" i="31"/>
  <c r="D1874" i="31"/>
  <c r="D4060" i="31"/>
  <c r="D5095" i="31"/>
  <c r="D2651" i="31"/>
  <c r="D2075" i="31"/>
  <c r="D1907" i="31"/>
  <c r="D665" i="31"/>
  <c r="D3574" i="31"/>
  <c r="D3665" i="31"/>
  <c r="D4121" i="31"/>
  <c r="D1912" i="31"/>
  <c r="D4809" i="31"/>
  <c r="D6259" i="31"/>
  <c r="D2328" i="31"/>
  <c r="D6571" i="31"/>
  <c r="D1603" i="31"/>
  <c r="D2340" i="31"/>
  <c r="D5995" i="31"/>
  <c r="D3637" i="31"/>
  <c r="D811" i="31"/>
  <c r="D2462" i="31"/>
  <c r="D1753" i="31"/>
  <c r="D6176" i="31"/>
  <c r="D919" i="31"/>
  <c r="D240" i="31"/>
  <c r="D3544" i="31"/>
  <c r="D6530" i="31"/>
  <c r="D6607" i="31"/>
  <c r="D2042" i="31"/>
  <c r="D6890" i="31"/>
  <c r="D7346" i="31"/>
  <c r="D4158" i="31"/>
  <c r="D670" i="31"/>
  <c r="D2587" i="31"/>
  <c r="D2843" i="31"/>
  <c r="D3580" i="31"/>
  <c r="D2026" i="31"/>
  <c r="D5504" i="31"/>
  <c r="D2844" i="31"/>
  <c r="D6544" i="31"/>
  <c r="D7369" i="31"/>
  <c r="D5457" i="31"/>
  <c r="D2254" i="31"/>
  <c r="D7354" i="31"/>
  <c r="D2688" i="31"/>
  <c r="D6839" i="31"/>
  <c r="D6684" i="31"/>
  <c r="D4066" i="31"/>
  <c r="D5527" i="31"/>
  <c r="D389" i="31"/>
  <c r="D4939" i="31"/>
  <c r="D5780" i="31"/>
  <c r="D5298" i="31"/>
  <c r="D597" i="31"/>
  <c r="D3085" i="31"/>
  <c r="D5260" i="31"/>
  <c r="D577" i="31"/>
  <c r="D2807" i="31"/>
  <c r="D3506" i="31"/>
  <c r="D2236" i="31"/>
  <c r="D1311" i="31"/>
  <c r="D3050" i="31"/>
  <c r="D1658" i="31"/>
  <c r="D2601" i="31"/>
  <c r="D5436" i="31"/>
  <c r="D6218" i="31"/>
  <c r="D2507" i="31"/>
  <c r="D5172" i="31"/>
  <c r="D4568" i="31"/>
  <c r="D3632" i="31"/>
  <c r="D675" i="31"/>
  <c r="D912" i="31"/>
  <c r="D5079" i="31"/>
  <c r="D2141" i="31"/>
  <c r="D4559" i="31"/>
  <c r="D2951" i="31"/>
  <c r="D6186" i="31"/>
  <c r="D3647" i="31"/>
  <c r="D7205" i="31"/>
  <c r="D5847" i="31"/>
  <c r="D6998" i="31"/>
  <c r="D3929" i="31"/>
  <c r="D7426" i="31"/>
  <c r="D5357" i="31"/>
  <c r="D1628" i="31"/>
  <c r="D3619" i="31"/>
  <c r="D2312" i="31"/>
  <c r="D2706" i="31"/>
  <c r="D1511" i="31"/>
  <c r="D2885" i="31"/>
  <c r="D6718" i="31"/>
  <c r="D3548" i="31"/>
  <c r="D6464" i="31"/>
  <c r="D5525" i="31"/>
  <c r="D1364" i="31"/>
  <c r="D933" i="31"/>
  <c r="D4044" i="31"/>
  <c r="D4042" i="31"/>
  <c r="D3602" i="31"/>
  <c r="D5512" i="31"/>
  <c r="D4234" i="31"/>
  <c r="D4542" i="31"/>
  <c r="D4527" i="31"/>
  <c r="D4186" i="31"/>
  <c r="D6638" i="31"/>
  <c r="D3383" i="31"/>
  <c r="D6490" i="31"/>
  <c r="D2455" i="31"/>
  <c r="D1249" i="31"/>
  <c r="D742" i="31"/>
  <c r="D4839" i="31"/>
  <c r="D2025" i="31"/>
  <c r="D5667" i="31"/>
  <c r="D5464" i="31"/>
  <c r="D6723" i="31"/>
  <c r="D730" i="31"/>
  <c r="D1539" i="31"/>
  <c r="D5804" i="31"/>
  <c r="D3605" i="31"/>
  <c r="D1126" i="31"/>
  <c r="D1109" i="31"/>
  <c r="D3131" i="31"/>
  <c r="D3554" i="31"/>
  <c r="D1849" i="31"/>
  <c r="D7623" i="31"/>
  <c r="D1798" i="31"/>
  <c r="D4526" i="31"/>
  <c r="D7335" i="31"/>
  <c r="D7391" i="31"/>
  <c r="D6261" i="31"/>
  <c r="D572" i="31"/>
  <c r="D2629" i="31"/>
  <c r="D4344" i="31"/>
  <c r="D792" i="31"/>
  <c r="D812" i="31"/>
  <c r="D6575" i="31"/>
  <c r="D7215" i="31"/>
  <c r="D2317" i="31"/>
  <c r="D2443" i="31"/>
  <c r="D5629" i="31"/>
  <c r="D557" i="31"/>
  <c r="D1784" i="31"/>
  <c r="D6147" i="31"/>
  <c r="D7370" i="31"/>
  <c r="D6085" i="31"/>
  <c r="D2672" i="31"/>
  <c r="D7424" i="31"/>
  <c r="D6254" i="31"/>
  <c r="D987" i="31"/>
  <c r="D6419" i="31"/>
  <c r="D6824" i="31"/>
  <c r="D3361" i="31"/>
  <c r="D5951" i="31"/>
  <c r="D3778" i="31"/>
  <c r="D1321" i="31"/>
  <c r="D6235" i="31"/>
  <c r="D5242" i="31"/>
  <c r="D7058" i="31"/>
  <c r="D2535" i="31"/>
  <c r="D4769" i="31"/>
  <c r="D6257" i="31"/>
  <c r="D3718" i="31"/>
  <c r="D2427" i="31"/>
  <c r="D3295" i="31"/>
  <c r="D761" i="31"/>
  <c r="D6560" i="31"/>
  <c r="D6942" i="31"/>
  <c r="D2143" i="31"/>
  <c r="D7163" i="31"/>
  <c r="D5704" i="31"/>
  <c r="D2085" i="31"/>
  <c r="D4455" i="31"/>
  <c r="D5413" i="31"/>
  <c r="D2767" i="31"/>
  <c r="D2495" i="31"/>
  <c r="D2740" i="31"/>
  <c r="D1167" i="31"/>
  <c r="D2325" i="31"/>
  <c r="D4307" i="31"/>
  <c r="D6211" i="31"/>
  <c r="D5245" i="31"/>
  <c r="D5350" i="31"/>
  <c r="D2510" i="31"/>
  <c r="D2512" i="31"/>
  <c r="D757" i="31"/>
  <c r="D4271" i="31"/>
  <c r="D4476" i="31"/>
  <c r="D1153" i="31"/>
  <c r="D936" i="31"/>
  <c r="D4605" i="31"/>
  <c r="D723" i="31"/>
  <c r="D6873" i="31"/>
  <c r="D7126" i="31"/>
  <c r="D499" i="31"/>
  <c r="D2258" i="31"/>
  <c r="D2595" i="31"/>
  <c r="D1122" i="31"/>
  <c r="D6515" i="31"/>
  <c r="D6993" i="31"/>
  <c r="D6877" i="31"/>
  <c r="D2134" i="31"/>
  <c r="D4108" i="31"/>
  <c r="D3769" i="31"/>
  <c r="D361" i="31"/>
  <c r="D464" i="31"/>
  <c r="D4007" i="31"/>
  <c r="D3950" i="31"/>
  <c r="D6453" i="31"/>
  <c r="D3318" i="31"/>
  <c r="D3292" i="31"/>
  <c r="D5638" i="31"/>
  <c r="D1536" i="31"/>
  <c r="D1624" i="31"/>
  <c r="D5407" i="31"/>
  <c r="D4500" i="31"/>
  <c r="D5516" i="31"/>
  <c r="D4885" i="31"/>
  <c r="D4634" i="31"/>
  <c r="D1598" i="31"/>
  <c r="D1618" i="31"/>
  <c r="D3680" i="31"/>
  <c r="D6329" i="31"/>
  <c r="D3368" i="31"/>
  <c r="D3762" i="31"/>
  <c r="D6076" i="31"/>
  <c r="D3783" i="31"/>
  <c r="D3612" i="31"/>
  <c r="D6676" i="31"/>
  <c r="D7307" i="31"/>
  <c r="D1703" i="31"/>
  <c r="D5108" i="31"/>
  <c r="D4913" i="31"/>
  <c r="D4413" i="31"/>
  <c r="D3991" i="31"/>
  <c r="D3533" i="31"/>
  <c r="D5701" i="31"/>
  <c r="D4804" i="31"/>
  <c r="D5009" i="31"/>
  <c r="D2299" i="31"/>
  <c r="D1196" i="31"/>
  <c r="D7027" i="31"/>
  <c r="D2375" i="31"/>
  <c r="D2656" i="31"/>
  <c r="D3943" i="31"/>
  <c r="D1875" i="31"/>
  <c r="D2226" i="31"/>
  <c r="D2500" i="31"/>
  <c r="D1225" i="31"/>
  <c r="D5617" i="31"/>
  <c r="D4854" i="31"/>
  <c r="D2190" i="31"/>
  <c r="D1995" i="31"/>
  <c r="D5736" i="31"/>
  <c r="D2959" i="31"/>
  <c r="D2102" i="31"/>
  <c r="D7069" i="31"/>
  <c r="D5431" i="31"/>
  <c r="D3077" i="31"/>
  <c r="D4720" i="31"/>
  <c r="D1575" i="31"/>
  <c r="D2768" i="31"/>
  <c r="D7511" i="31"/>
  <c r="D3546" i="31"/>
  <c r="D2079" i="31"/>
  <c r="D3983" i="31"/>
  <c r="D5539" i="31"/>
  <c r="D509" i="31"/>
  <c r="D1505" i="31"/>
  <c r="D5292" i="31"/>
  <c r="D2381" i="31"/>
  <c r="D5017" i="31"/>
  <c r="D3868" i="31"/>
  <c r="D5226" i="31"/>
  <c r="D1895" i="31"/>
  <c r="D3519" i="31"/>
  <c r="D5902" i="31"/>
  <c r="D2425" i="31"/>
  <c r="D1930" i="31"/>
  <c r="D1197" i="31"/>
  <c r="D1422" i="31"/>
  <c r="D2040" i="31"/>
  <c r="D3780" i="31"/>
  <c r="D4619" i="31"/>
  <c r="D684" i="31"/>
  <c r="D1251" i="31"/>
  <c r="D5599" i="31"/>
  <c r="D5675" i="31"/>
  <c r="D2013" i="31"/>
  <c r="D609" i="31"/>
  <c r="D5776" i="31"/>
  <c r="D1623" i="31"/>
  <c r="D5740" i="31"/>
  <c r="D2036" i="31"/>
  <c r="D544" i="31"/>
  <c r="D1139" i="31"/>
  <c r="D1663" i="31"/>
  <c r="D6546" i="31"/>
  <c r="D396" i="31"/>
  <c r="D7325" i="31"/>
  <c r="D5196" i="31"/>
  <c r="D7525" i="31"/>
  <c r="D7250" i="31"/>
  <c r="D3894" i="31"/>
  <c r="D1656" i="31"/>
  <c r="D7229" i="31"/>
  <c r="D1434" i="31"/>
  <c r="D7105" i="31"/>
  <c r="D4434" i="31"/>
  <c r="D3181" i="31"/>
  <c r="D2142" i="31"/>
  <c r="D5150" i="31"/>
  <c r="D540" i="31"/>
  <c r="D764" i="31"/>
  <c r="D4639" i="31"/>
  <c r="D1498" i="31"/>
  <c r="D7516" i="31"/>
  <c r="D4113" i="31"/>
  <c r="D4472" i="31"/>
  <c r="D1232" i="31"/>
  <c r="D3055" i="31"/>
  <c r="D5648" i="31"/>
  <c r="D217" i="31"/>
  <c r="D441" i="31"/>
  <c r="D287" i="31"/>
  <c r="D7417" i="31"/>
  <c r="D7379" i="31"/>
  <c r="D7226" i="31"/>
  <c r="D298" i="31"/>
  <c r="D7083" i="31"/>
  <c r="D6833" i="31"/>
  <c r="D6593" i="31"/>
  <c r="D4647" i="31"/>
  <c r="D188" i="31"/>
  <c r="D7510" i="31"/>
  <c r="D3971" i="31"/>
  <c r="D7315" i="31"/>
  <c r="D2201" i="31"/>
  <c r="D2734" i="31"/>
  <c r="D767" i="31"/>
  <c r="D3173" i="31"/>
  <c r="D1310" i="31"/>
  <c r="D7662" i="31"/>
  <c r="D7207" i="31"/>
  <c r="D7649" i="31"/>
  <c r="D689" i="31"/>
  <c r="D1996" i="31"/>
  <c r="D7398" i="31"/>
  <c r="D2903" i="31"/>
  <c r="D6246" i="31"/>
  <c r="D5421" i="31"/>
  <c r="D1254" i="31"/>
  <c r="D4629" i="31"/>
  <c r="D4126" i="31"/>
  <c r="D2398" i="31"/>
  <c r="D3417" i="31"/>
  <c r="D2949" i="31"/>
  <c r="D1087" i="31"/>
  <c r="D5577" i="31"/>
  <c r="D6385" i="31"/>
  <c r="D384" i="31"/>
  <c r="D7339" i="31"/>
  <c r="D6309" i="31"/>
  <c r="D955" i="31"/>
  <c r="D809" i="31"/>
  <c r="D5228" i="31"/>
  <c r="D3410" i="31"/>
  <c r="D1176" i="31"/>
  <c r="D3218" i="31"/>
  <c r="D7439" i="31"/>
  <c r="D1114" i="31"/>
  <c r="D7220" i="31"/>
  <c r="D3543" i="31"/>
  <c r="D5308" i="31"/>
  <c r="D420" i="31"/>
  <c r="D1285" i="31"/>
  <c r="D2735" i="31"/>
  <c r="D4104" i="31"/>
  <c r="D3249" i="31"/>
  <c r="D5057" i="31"/>
  <c r="D3293" i="31"/>
  <c r="D5619" i="31"/>
  <c r="D2257" i="31"/>
  <c r="D7181" i="31"/>
  <c r="D3317" i="31"/>
  <c r="D1476" i="31"/>
  <c r="D929" i="31"/>
  <c r="D3030" i="31"/>
  <c r="D5058" i="31"/>
  <c r="D1316" i="31"/>
  <c r="D4398" i="31"/>
  <c r="D7128" i="31"/>
  <c r="D6058" i="31"/>
  <c r="D1184" i="31"/>
  <c r="D350" i="31"/>
  <c r="D1424" i="31"/>
  <c r="D607" i="31"/>
  <c r="D567" i="31"/>
  <c r="D3367" i="31"/>
  <c r="D4117" i="31"/>
  <c r="D5004" i="31"/>
  <c r="D4314" i="31"/>
  <c r="D1934" i="31"/>
  <c r="D2277" i="31"/>
  <c r="D7085" i="31"/>
  <c r="D530" i="31"/>
  <c r="D3150" i="31"/>
  <c r="D6983" i="31"/>
  <c r="D323" i="31"/>
  <c r="D3328" i="31"/>
  <c r="D6086" i="31"/>
  <c r="D446" i="31"/>
  <c r="D1408" i="31"/>
  <c r="D1802" i="31"/>
  <c r="D3897" i="31"/>
  <c r="D4177" i="31"/>
  <c r="D873" i="31"/>
  <c r="D4450" i="31"/>
  <c r="D1343" i="31"/>
  <c r="D1619" i="31"/>
  <c r="D894" i="31"/>
  <c r="D6614" i="31"/>
  <c r="D806" i="31"/>
  <c r="D542" i="31"/>
  <c r="D6267" i="31"/>
  <c r="D6148" i="31"/>
  <c r="D4519" i="31"/>
  <c r="D3437" i="31"/>
  <c r="D2619" i="31"/>
  <c r="D5757" i="31"/>
  <c r="D4245" i="31"/>
  <c r="D3848" i="31"/>
  <c r="D6191" i="31"/>
  <c r="D1402" i="31"/>
  <c r="D2530" i="31"/>
  <c r="D6412" i="31"/>
  <c r="D4464" i="31"/>
  <c r="D1348" i="31"/>
  <c r="D6758" i="31"/>
  <c r="D650" i="31"/>
  <c r="D4391" i="31"/>
  <c r="D2978" i="31"/>
  <c r="D2120" i="31"/>
  <c r="D5059" i="31"/>
  <c r="D1885" i="31"/>
  <c r="D2894" i="31"/>
  <c r="D2119" i="31"/>
  <c r="D5164" i="31"/>
  <c r="D5784" i="31"/>
  <c r="D244" i="31"/>
  <c r="D1013" i="31"/>
  <c r="D1571" i="31"/>
  <c r="D2624" i="31"/>
  <c r="D1394" i="31"/>
  <c r="D5632" i="31"/>
  <c r="D6369" i="31"/>
  <c r="D5206" i="31"/>
  <c r="D825" i="31"/>
  <c r="D7152" i="31"/>
  <c r="D6069" i="31"/>
  <c r="D1219" i="31"/>
  <c r="D4089" i="31"/>
  <c r="D791" i="31"/>
  <c r="D2316" i="31"/>
  <c r="D1204" i="31"/>
  <c r="D5836" i="31"/>
  <c r="D4073" i="31"/>
  <c r="D946" i="31"/>
  <c r="D1302" i="31"/>
  <c r="D2344" i="31"/>
  <c r="D3869" i="31"/>
  <c r="D840" i="31"/>
  <c r="D3092" i="31"/>
  <c r="D5344" i="31"/>
  <c r="D1785" i="31"/>
  <c r="D1111" i="31"/>
  <c r="D5193" i="31"/>
  <c r="D964" i="31"/>
  <c r="D1318" i="31"/>
  <c r="D7390" i="31"/>
  <c r="D6844" i="31"/>
  <c r="D7303" i="31"/>
  <c r="D3192" i="31"/>
  <c r="D2475" i="31"/>
  <c r="D1358" i="31"/>
  <c r="D4427" i="31"/>
  <c r="D6949" i="31"/>
  <c r="D5731" i="31"/>
  <c r="D5803" i="31"/>
  <c r="D5510" i="31"/>
  <c r="D7022" i="31"/>
  <c r="D613" i="31"/>
  <c r="D5684" i="31"/>
  <c r="D6013" i="31"/>
  <c r="D6791" i="31"/>
  <c r="D3231" i="31"/>
  <c r="D975" i="31"/>
  <c r="D631" i="31"/>
  <c r="D4333" i="31"/>
  <c r="D4130" i="31"/>
  <c r="D6041" i="31"/>
  <c r="D320" i="31"/>
  <c r="D1864" i="31"/>
  <c r="D1189" i="31"/>
  <c r="D7082" i="31"/>
  <c r="D5171" i="31"/>
  <c r="D5381" i="31"/>
  <c r="D2733" i="31"/>
  <c r="D2886" i="31"/>
  <c r="D4707" i="31"/>
  <c r="D1854" i="31"/>
  <c r="D2468" i="31"/>
  <c r="D4400" i="31"/>
  <c r="D3606" i="31"/>
  <c r="D758" i="31"/>
  <c r="D3887" i="31"/>
  <c r="D3034" i="31"/>
  <c r="D316" i="31"/>
  <c r="D1742" i="31"/>
  <c r="D5489" i="31"/>
  <c r="D3240" i="31"/>
  <c r="D6016" i="31"/>
  <c r="D2791" i="31"/>
  <c r="D5128" i="31"/>
  <c r="D5232" i="31"/>
  <c r="D3603" i="31"/>
  <c r="D6811" i="31"/>
  <c r="D4575" i="31"/>
  <c r="D4291" i="31"/>
  <c r="D3411" i="31"/>
  <c r="D5661" i="31"/>
  <c r="D3252" i="31"/>
  <c r="D698" i="31"/>
  <c r="D1488" i="31"/>
  <c r="D5859" i="31"/>
  <c r="D7408" i="31"/>
  <c r="D3531" i="31"/>
  <c r="D6108" i="31"/>
  <c r="D6969" i="31"/>
  <c r="D296" i="31"/>
  <c r="D458" i="31"/>
  <c r="D3667" i="31"/>
  <c r="D3167" i="31"/>
  <c r="D2504" i="31"/>
  <c r="D3222" i="31"/>
  <c r="D1329" i="31"/>
  <c r="D6221" i="31"/>
  <c r="D5755" i="31"/>
  <c r="D1684" i="31"/>
  <c r="D2417" i="31"/>
  <c r="D1638" i="31"/>
  <c r="D5540" i="31"/>
  <c r="D5808" i="31"/>
  <c r="D442" i="31"/>
  <c r="D794" i="31"/>
  <c r="D4445" i="31"/>
  <c r="D5797" i="31"/>
  <c r="D3969" i="31"/>
  <c r="D553" i="31"/>
  <c r="D4225" i="31"/>
  <c r="D2960" i="31"/>
  <c r="D5326" i="31"/>
  <c r="D889" i="31"/>
  <c r="D7139" i="31"/>
  <c r="D3089" i="31"/>
  <c r="D2538" i="31"/>
  <c r="D3386" i="31"/>
  <c r="D1594" i="31"/>
  <c r="D2605" i="31"/>
  <c r="D5681" i="31"/>
  <c r="D6167" i="31"/>
  <c r="D2304" i="31"/>
  <c r="D2947" i="31"/>
  <c r="D5241" i="31"/>
  <c r="D3447" i="31"/>
  <c r="D6865" i="31"/>
  <c r="D4859" i="31"/>
  <c r="D3080" i="31"/>
  <c r="D3908" i="31"/>
  <c r="D4192" i="31"/>
  <c r="D4319" i="31"/>
  <c r="D3259" i="31"/>
  <c r="D4460" i="31"/>
  <c r="D2192" i="31"/>
  <c r="D3535" i="31"/>
  <c r="D6321" i="31"/>
  <c r="D6359" i="31"/>
  <c r="D1908" i="31"/>
  <c r="D4524" i="31"/>
  <c r="D906" i="31"/>
  <c r="D3577" i="31"/>
  <c r="D5084" i="31"/>
  <c r="D4212" i="31"/>
  <c r="D6460" i="31"/>
  <c r="D4572" i="31"/>
  <c r="D582" i="31"/>
  <c r="D4180" i="31"/>
  <c r="D2493" i="31"/>
  <c r="D3450" i="31"/>
  <c r="D6350" i="31"/>
  <c r="D986" i="31"/>
  <c r="D2213" i="31"/>
  <c r="D3100" i="31"/>
  <c r="D5799" i="31"/>
  <c r="D2086" i="31"/>
  <c r="D2131" i="31"/>
  <c r="D7071" i="31"/>
  <c r="D5586" i="31"/>
  <c r="D4321" i="31"/>
  <c r="D6469" i="31"/>
  <c r="D1788" i="31"/>
  <c r="D4681" i="31"/>
  <c r="D1843" i="31"/>
  <c r="D460" i="31"/>
  <c r="D5672" i="31"/>
  <c r="D1090" i="31"/>
  <c r="D7067" i="31"/>
  <c r="D2700" i="31"/>
  <c r="D3149" i="31"/>
  <c r="D5173" i="31"/>
  <c r="D3629" i="31"/>
  <c r="D1230" i="31"/>
  <c r="D1977" i="31"/>
  <c r="D7350" i="31"/>
  <c r="D6165" i="31"/>
  <c r="D356" i="31"/>
  <c r="D2963" i="31"/>
  <c r="D2699" i="31"/>
  <c r="D6598" i="31"/>
  <c r="D3179" i="31"/>
  <c r="D6025" i="31"/>
  <c r="D6726" i="31"/>
  <c r="D7147" i="31"/>
  <c r="D6479" i="31"/>
  <c r="D1733" i="31"/>
  <c r="D5035" i="31"/>
  <c r="D3724" i="31"/>
  <c r="D6164" i="31"/>
  <c r="D3043" i="31"/>
  <c r="D5532" i="31"/>
  <c r="D3992" i="31"/>
  <c r="D6880" i="31"/>
  <c r="D2839" i="31"/>
  <c r="D6081" i="31"/>
  <c r="D1699" i="31"/>
  <c r="D710" i="31"/>
  <c r="D4459" i="31"/>
  <c r="D6477" i="31"/>
  <c r="D2175" i="31"/>
  <c r="D4379" i="31"/>
  <c r="D5726" i="31"/>
  <c r="D5371" i="31"/>
  <c r="D2084" i="31"/>
  <c r="D4375" i="31"/>
  <c r="D6347" i="31"/>
  <c r="D4844" i="31"/>
  <c r="D6972" i="31"/>
  <c r="D4099" i="31"/>
  <c r="D2623" i="31"/>
  <c r="D2797" i="31"/>
  <c r="D3749" i="31"/>
  <c r="D1858" i="31"/>
  <c r="D3977" i="31"/>
  <c r="D3209" i="31"/>
  <c r="D4672" i="31"/>
  <c r="D1847" i="31"/>
  <c r="D5819" i="31"/>
  <c r="D6534" i="31"/>
  <c r="D1135" i="31"/>
  <c r="D1238" i="31"/>
  <c r="D3151" i="31"/>
  <c r="D663" i="31"/>
  <c r="D6455" i="31"/>
  <c r="D1186" i="31"/>
  <c r="D5857" i="31"/>
  <c r="D5289" i="31"/>
  <c r="D6415" i="31"/>
  <c r="D5106" i="31"/>
  <c r="D909" i="31"/>
  <c r="D5712" i="31"/>
  <c r="D2346" i="31"/>
  <c r="D7155" i="31"/>
  <c r="D3986" i="31"/>
  <c r="D6384" i="31"/>
  <c r="D6975" i="31"/>
  <c r="D4039" i="31"/>
  <c r="D843" i="31"/>
  <c r="D1762" i="31"/>
  <c r="D6449" i="31"/>
  <c r="D4618" i="31"/>
  <c r="D4293" i="31"/>
  <c r="D3912" i="31"/>
  <c r="D3390" i="31"/>
  <c r="D2035" i="31"/>
  <c r="D3905" i="31"/>
  <c r="D1543" i="31"/>
  <c r="D3736" i="31"/>
  <c r="D5869" i="31"/>
  <c r="D2088" i="31"/>
  <c r="D1916" i="31"/>
  <c r="D2336" i="31"/>
  <c r="D4306" i="31"/>
  <c r="D5686" i="31"/>
  <c r="D2069" i="31"/>
  <c r="D6305" i="31"/>
  <c r="D4483" i="31"/>
  <c r="D3075" i="31"/>
  <c r="D3083" i="31"/>
  <c r="D1323" i="31"/>
  <c r="D5104" i="31"/>
  <c r="D5685" i="31"/>
  <c r="D325" i="31"/>
  <c r="D1592" i="31"/>
  <c r="D762" i="31"/>
  <c r="D847" i="31"/>
  <c r="D5403" i="31"/>
  <c r="D6342" i="31"/>
  <c r="D3933" i="31"/>
  <c r="D2160" i="31"/>
  <c r="D1366" i="31"/>
  <c r="D4240" i="31"/>
  <c r="D3000" i="31"/>
  <c r="D2584" i="31"/>
  <c r="D5391" i="31"/>
  <c r="D1365" i="31"/>
  <c r="D2872" i="31"/>
  <c r="D4511" i="31"/>
  <c r="D3830" i="31"/>
  <c r="D2610" i="31"/>
  <c r="D4210" i="31"/>
  <c r="D4354" i="31"/>
  <c r="D1333" i="31"/>
  <c r="D1987" i="31"/>
  <c r="D1072" i="31"/>
  <c r="D7276" i="31"/>
  <c r="D4541" i="31"/>
  <c r="D5505" i="31"/>
  <c r="D1115" i="31"/>
  <c r="D2749" i="31"/>
  <c r="D5262" i="31"/>
  <c r="D3959" i="31"/>
  <c r="D6424" i="31"/>
  <c r="D6295" i="31"/>
  <c r="D3672" i="31"/>
  <c r="D5781" i="31"/>
  <c r="D2974" i="31"/>
  <c r="D6501" i="31"/>
  <c r="D649" i="31"/>
  <c r="D2272" i="31"/>
  <c r="D651" i="31"/>
  <c r="D1514" i="31"/>
  <c r="D4171" i="31"/>
  <c r="D7048" i="31"/>
  <c r="D4604" i="31"/>
  <c r="D3302" i="31"/>
  <c r="D4742" i="31"/>
  <c r="D4323" i="31"/>
  <c r="D2875" i="31"/>
  <c r="D2097" i="31"/>
  <c r="D432" i="31"/>
  <c r="D2691" i="31"/>
  <c r="D5576" i="31"/>
  <c r="D5028" i="31"/>
  <c r="D4591" i="31"/>
  <c r="D3542" i="31"/>
  <c r="D5417" i="31"/>
  <c r="D1665" i="31"/>
  <c r="D3755" i="31"/>
  <c r="D1400" i="31"/>
  <c r="D4948" i="31"/>
  <c r="D5940" i="31"/>
  <c r="D3070" i="31"/>
  <c r="D3269" i="31"/>
  <c r="D760" i="31"/>
  <c r="D6074" i="31"/>
  <c r="D3716" i="31"/>
  <c r="D3278" i="31"/>
  <c r="D1263" i="31"/>
  <c r="D6634" i="31"/>
  <c r="D7127" i="31"/>
  <c r="D1065" i="31"/>
  <c r="D6417" i="31"/>
  <c r="D3568" i="31"/>
  <c r="D6096" i="31"/>
  <c r="D6349" i="31"/>
  <c r="D6919" i="31"/>
  <c r="D6789" i="31"/>
  <c r="D1707" i="31"/>
  <c r="D3469" i="31"/>
  <c r="D6628" i="31"/>
  <c r="D1261" i="31"/>
  <c r="D4474" i="31"/>
  <c r="D2902" i="31"/>
  <c r="D3221" i="31"/>
  <c r="D416" i="31"/>
  <c r="D6260" i="31"/>
  <c r="D4082" i="31"/>
  <c r="D5483" i="31"/>
  <c r="D1198" i="31"/>
  <c r="D1455" i="31"/>
  <c r="D4981" i="31"/>
  <c r="D3153" i="31"/>
  <c r="D5848" i="31"/>
  <c r="D5851" i="31"/>
  <c r="D1827" i="31"/>
  <c r="D1305" i="31"/>
  <c r="D6084" i="31"/>
  <c r="D7392" i="31"/>
  <c r="D1270" i="31"/>
  <c r="D283" i="31"/>
  <c r="D3113" i="31"/>
  <c r="D1513" i="31"/>
  <c r="D1602" i="31"/>
  <c r="D6290" i="31"/>
  <c r="D5416" i="31"/>
  <c r="D1209" i="31"/>
  <c r="D4361" i="31"/>
  <c r="D4952" i="31"/>
  <c r="D2303" i="31"/>
  <c r="D1352" i="31"/>
  <c r="D3452" i="31"/>
  <c r="D7189" i="31"/>
  <c r="D5754" i="31"/>
  <c r="D6038" i="31"/>
  <c r="D5547" i="31"/>
  <c r="D768" i="31"/>
  <c r="D5980" i="31"/>
  <c r="D1319" i="31"/>
  <c r="D5889" i="31"/>
  <c r="D6921" i="31"/>
  <c r="D5970" i="31"/>
  <c r="D2018" i="31"/>
  <c r="D991" i="31"/>
  <c r="D2153" i="31"/>
  <c r="D451" i="31"/>
  <c r="D7349" i="31"/>
  <c r="D4867" i="31"/>
  <c r="D112" i="31"/>
  <c r="D7464" i="31"/>
  <c r="D7517" i="31"/>
  <c r="D6720" i="31"/>
  <c r="D6034" i="31"/>
  <c r="D7112" i="31"/>
  <c r="D229" i="31"/>
  <c r="D4172" i="31"/>
  <c r="D3889" i="31"/>
  <c r="D332" i="31"/>
  <c r="D121" i="31"/>
  <c r="D7666" i="31"/>
  <c r="D7586" i="31"/>
  <c r="D2391" i="31"/>
  <c r="D983" i="31"/>
  <c r="D7557" i="31"/>
  <c r="D7232" i="31"/>
  <c r="D5986" i="31"/>
  <c r="D3090" i="31"/>
  <c r="D1806" i="31"/>
  <c r="D1555" i="31"/>
  <c r="D5845" i="31"/>
  <c r="D5663" i="31"/>
  <c r="D5601" i="31"/>
  <c r="D2860" i="31"/>
  <c r="D7600" i="31"/>
  <c r="D5568" i="31"/>
  <c r="D1177" i="31"/>
  <c r="D467" i="31"/>
  <c r="D2640" i="31"/>
  <c r="D7120" i="31"/>
  <c r="D4794" i="31"/>
  <c r="D4262" i="31"/>
  <c r="D3970" i="31"/>
  <c r="D1294" i="31"/>
  <c r="D4820" i="31"/>
  <c r="D2544" i="31"/>
  <c r="D4701" i="31"/>
  <c r="D6051" i="31"/>
  <c r="D1098" i="31"/>
  <c r="D3332" i="31"/>
  <c r="D1634" i="31"/>
  <c r="D667" i="31"/>
  <c r="D4944" i="31"/>
  <c r="D2003" i="31"/>
  <c r="D576" i="31"/>
  <c r="D1113" i="31"/>
  <c r="D1929" i="31"/>
  <c r="D4826" i="31"/>
  <c r="D7414" i="31"/>
  <c r="D2379" i="31"/>
  <c r="D7036" i="31"/>
  <c r="D1625" i="31"/>
  <c r="D6586" i="31"/>
  <c r="D7246" i="31"/>
  <c r="D3007" i="31"/>
  <c r="D7125" i="31"/>
  <c r="D6979" i="31"/>
  <c r="D6740" i="31"/>
  <c r="D3442" i="31"/>
  <c r="D1331" i="31"/>
  <c r="D6874" i="31"/>
  <c r="D1040" i="31"/>
  <c r="D976" i="31"/>
  <c r="D1166" i="31"/>
  <c r="D4308" i="31"/>
  <c r="D7480" i="31"/>
  <c r="D4136" i="31"/>
  <c r="D7364" i="31"/>
  <c r="D1884" i="31"/>
  <c r="D7122" i="31"/>
  <c r="D2776" i="31"/>
  <c r="D4080" i="31"/>
  <c r="D2282" i="31"/>
  <c r="D1241" i="31"/>
  <c r="D4215" i="31"/>
  <c r="D1878" i="31"/>
  <c r="D5823" i="31"/>
  <c r="D1600" i="31"/>
  <c r="D892" i="31"/>
  <c r="D7436" i="31"/>
  <c r="D165" i="31"/>
  <c r="D6380" i="31"/>
  <c r="D5973" i="31"/>
  <c r="D1441" i="31"/>
  <c r="D1941" i="31"/>
  <c r="D54" i="31"/>
  <c r="D43" i="31"/>
  <c r="D7640" i="31"/>
  <c r="D7534" i="31"/>
  <c r="D7231" i="31"/>
  <c r="D434" i="31"/>
  <c r="D4785" i="31"/>
  <c r="D7154" i="31"/>
  <c r="D842" i="31"/>
  <c r="D252" i="31"/>
  <c r="D3434" i="31"/>
  <c r="D3348" i="31"/>
  <c r="D484" i="31"/>
  <c r="D6105" i="31"/>
  <c r="D3997" i="31"/>
  <c r="D4367" i="31"/>
  <c r="D3225" i="31"/>
  <c r="D3054" i="31"/>
  <c r="D1359" i="31"/>
  <c r="D5555" i="31"/>
  <c r="D1438" i="31"/>
  <c r="D1669" i="31"/>
  <c r="D4040" i="31"/>
  <c r="D4216" i="31"/>
  <c r="D4754" i="31"/>
  <c r="D3296" i="31"/>
  <c r="D1269" i="31"/>
  <c r="D2698" i="31"/>
  <c r="D5130" i="31"/>
  <c r="D2449" i="31"/>
  <c r="D2612" i="31"/>
  <c r="D5529" i="31"/>
  <c r="D4660" i="31"/>
  <c r="D1608" i="31"/>
  <c r="D3523" i="31"/>
  <c r="D6613" i="31"/>
  <c r="D3796" i="31"/>
  <c r="D3955" i="31"/>
  <c r="D3711" i="31"/>
  <c r="D531" i="31"/>
  <c r="D3313" i="31"/>
  <c r="D4369" i="31"/>
  <c r="D569" i="31"/>
  <c r="D1666" i="31"/>
  <c r="D959" i="31"/>
  <c r="D4870" i="31"/>
  <c r="D5711" i="31"/>
  <c r="D4931" i="31"/>
  <c r="D237" i="31"/>
  <c r="D6801" i="31"/>
  <c r="D3455" i="31"/>
  <c r="D1750" i="31"/>
  <c r="D5072" i="31"/>
  <c r="D4263" i="31"/>
  <c r="D5998" i="31"/>
  <c r="D5495" i="31"/>
  <c r="D3180" i="31"/>
  <c r="D6588" i="31"/>
  <c r="D419" i="31"/>
  <c r="D977" i="31"/>
  <c r="D4030" i="31"/>
  <c r="D2950" i="31"/>
  <c r="D5386" i="31"/>
  <c r="D6685" i="31"/>
  <c r="D474" i="31"/>
  <c r="D6227" i="31"/>
  <c r="D1777" i="31"/>
  <c r="D5296" i="31"/>
  <c r="D7409" i="31"/>
  <c r="D4181" i="31"/>
  <c r="D1964" i="31"/>
  <c r="D818" i="31"/>
  <c r="D7399" i="31"/>
  <c r="D533" i="31"/>
  <c r="D417" i="31"/>
  <c r="D1369" i="31"/>
  <c r="D3060" i="31"/>
  <c r="D1719" i="31"/>
  <c r="D144" i="31"/>
  <c r="D1765" i="31"/>
  <c r="D1573" i="31"/>
  <c r="D3058" i="31"/>
  <c r="D2112" i="31"/>
  <c r="D658" i="31"/>
  <c r="D5801" i="31"/>
  <c r="D1375" i="31"/>
  <c r="D181" i="31"/>
  <c r="D4356" i="31"/>
  <c r="D1344" i="31"/>
  <c r="D7362" i="31"/>
  <c r="D4718" i="31"/>
  <c r="D408" i="31"/>
  <c r="D7165" i="31"/>
  <c r="D6340" i="31"/>
  <c r="D4753" i="31"/>
  <c r="D1863" i="31"/>
  <c r="D6651" i="31"/>
  <c r="D1250" i="31"/>
  <c r="D714" i="31"/>
  <c r="D5517" i="31"/>
  <c r="D7020" i="31"/>
  <c r="D1255" i="31"/>
  <c r="D4372" i="31"/>
  <c r="D1081" i="31"/>
  <c r="D4406" i="31"/>
  <c r="D1752" i="31"/>
  <c r="D343" i="31"/>
  <c r="D6010" i="31"/>
  <c r="D3201" i="31"/>
  <c r="D2352" i="31"/>
  <c r="D2850" i="31"/>
  <c r="D5405" i="31"/>
  <c r="D1556" i="31"/>
  <c r="D1106" i="31"/>
  <c r="D2444" i="31"/>
  <c r="D4871" i="31"/>
  <c r="D2955" i="31"/>
  <c r="D1468" i="31"/>
  <c r="D523" i="31"/>
  <c r="D5071" i="31"/>
  <c r="D7093" i="31"/>
  <c r="D2046" i="31"/>
  <c r="D254" i="31"/>
  <c r="D6800" i="31"/>
  <c r="D2618" i="31"/>
  <c r="D3220" i="31"/>
  <c r="D827" i="31"/>
  <c r="D398" i="31"/>
  <c r="D4012" i="31"/>
  <c r="D1127" i="31"/>
  <c r="D7140" i="31"/>
  <c r="D16" i="31"/>
  <c r="D184" i="31"/>
  <c r="D6968" i="31"/>
  <c r="D304" i="31"/>
  <c r="D7008" i="31"/>
  <c r="D1396" i="31"/>
  <c r="D1068" i="31"/>
  <c r="D224" i="31"/>
  <c r="D5625" i="31"/>
  <c r="D7684" i="31"/>
  <c r="D15" i="31"/>
  <c r="D2548" i="31"/>
  <c r="D7685" i="31"/>
  <c r="D1038" i="31"/>
  <c r="D2478" i="31"/>
  <c r="D6669" i="31"/>
  <c r="D517" i="31"/>
  <c r="D13" i="31"/>
  <c r="D7686" i="31"/>
  <c r="D5878" i="31"/>
  <c r="D6700" i="31"/>
  <c r="D14" i="31"/>
  <c r="D7688" i="31"/>
  <c r="D11" i="31"/>
  <c r="D7687" i="31"/>
  <c r="D12" i="31"/>
  <c r="D1989" i="31"/>
  <c r="D680" i="31"/>
  <c r="D7689" i="31"/>
  <c r="D6430" i="31"/>
  <c r="D2051" i="31"/>
  <c r="D4380" i="31"/>
  <c r="D309" i="31"/>
  <c r="D2881" i="31"/>
  <c r="D4558" i="31"/>
  <c r="D2922" i="31"/>
  <c r="D3074" i="31"/>
  <c r="D901" i="31"/>
  <c r="D5674" i="31"/>
  <c r="D6859" i="31"/>
  <c r="D2671" i="31"/>
  <c r="D673" i="31"/>
  <c r="D2625" i="31"/>
  <c r="D2660" i="31"/>
  <c r="D2737" i="31"/>
  <c r="D779" i="31"/>
  <c r="D5343" i="31"/>
  <c r="D1447" i="31"/>
  <c r="D5224" i="31"/>
  <c r="D4624" i="31"/>
  <c r="D10" i="31"/>
  <c r="D7690" i="31"/>
  <c r="D6160" i="31"/>
  <c r="D2540" i="31"/>
  <c r="D535" i="31"/>
  <c r="D1650" i="31"/>
  <c r="D3771" i="31"/>
  <c r="D6060" i="31"/>
  <c r="D4817" i="31"/>
  <c r="D1293" i="31"/>
  <c r="D2514" i="31"/>
  <c r="D6493" i="31"/>
  <c r="D5690" i="31"/>
  <c r="D3147" i="31"/>
  <c r="D4157" i="31"/>
  <c r="D6110" i="31"/>
  <c r="D2604" i="31"/>
  <c r="D6963" i="31"/>
  <c r="D4053" i="31"/>
  <c r="D5439" i="31"/>
  <c r="D4714" i="31"/>
  <c r="D6339" i="31"/>
  <c r="D2586" i="31"/>
  <c r="D1741" i="31"/>
  <c r="D1772" i="31"/>
  <c r="D2669" i="31"/>
  <c r="D1363" i="31"/>
  <c r="D5219" i="31"/>
  <c r="D5573" i="31"/>
  <c r="D2249" i="31"/>
  <c r="D4699" i="31"/>
  <c r="D4315" i="31"/>
  <c r="D6696" i="31"/>
  <c r="D2313" i="31"/>
  <c r="D2227" i="31"/>
  <c r="D515" i="31"/>
  <c r="D1579" i="31"/>
  <c r="D4220" i="31"/>
  <c r="D4551" i="31"/>
  <c r="D5723" i="31"/>
  <c r="D5424" i="31"/>
  <c r="D3503" i="31"/>
  <c r="D3963" i="31"/>
  <c r="D4915" i="31"/>
  <c r="D4264" i="31"/>
  <c r="D7177" i="31"/>
  <c r="D4770" i="31"/>
  <c r="D3913" i="31"/>
  <c r="D1516" i="31"/>
  <c r="D5179" i="31"/>
  <c r="D5163" i="31"/>
  <c r="D2278" i="31"/>
  <c r="D4009" i="31"/>
  <c r="D4645" i="31"/>
  <c r="D2957" i="31"/>
  <c r="D4648" i="31"/>
  <c r="D1395" i="31"/>
  <c r="D5100" i="31"/>
  <c r="D5129" i="31"/>
  <c r="D3626" i="31"/>
  <c r="D6129" i="31"/>
  <c r="D2914" i="31"/>
  <c r="D895" i="31"/>
  <c r="D5488" i="31"/>
  <c r="D1407" i="31"/>
  <c r="D1428" i="31"/>
  <c r="D1706" i="31"/>
  <c r="D5254" i="31"/>
  <c r="D4067" i="31"/>
  <c r="D5194" i="31"/>
  <c r="D6871" i="31"/>
  <c r="D6916" i="31"/>
  <c r="D5147" i="31"/>
  <c r="D5645" i="31"/>
  <c r="D1456" i="31"/>
  <c r="D5901" i="31"/>
  <c r="D881" i="31"/>
  <c r="D3914" i="31"/>
  <c r="D4244" i="31"/>
  <c r="D2989" i="31"/>
  <c r="D6189" i="31"/>
  <c r="D3187" i="31"/>
  <c r="D969" i="31"/>
  <c r="D1544" i="31"/>
  <c r="D5112" i="31"/>
  <c r="D6565" i="31"/>
  <c r="D3734" i="31"/>
  <c r="D5264" i="31"/>
  <c r="D2817" i="31"/>
  <c r="D3821" i="31"/>
  <c r="D5217" i="31"/>
  <c r="D1377" i="31"/>
  <c r="D4731" i="31"/>
  <c r="D2087" i="31"/>
  <c r="D5062" i="31"/>
  <c r="D3110" i="31"/>
  <c r="D3324" i="31"/>
  <c r="D3409" i="31"/>
  <c r="D6378" i="31"/>
  <c r="D6130" i="31"/>
  <c r="D488" i="31"/>
  <c r="D6277" i="31"/>
  <c r="D4144" i="31"/>
  <c r="D6296" i="31"/>
  <c r="D6713" i="31"/>
  <c r="D1337" i="31"/>
  <c r="D2661" i="31"/>
  <c r="D3685" i="31"/>
  <c r="D6907" i="31"/>
  <c r="D4567" i="31"/>
  <c r="D4276" i="31"/>
  <c r="D502" i="31"/>
  <c r="D6548" i="31"/>
  <c r="D681" i="31"/>
  <c r="D4504" i="31"/>
  <c r="D1670" i="31"/>
  <c r="D1429" i="31"/>
  <c r="D5938" i="31"/>
  <c r="D2615" i="31"/>
  <c r="D142" i="31"/>
  <c r="D2811" i="31"/>
  <c r="D4296" i="31"/>
  <c r="D1529" i="31"/>
  <c r="D4586" i="31"/>
  <c r="D4883" i="31"/>
  <c r="D5156" i="31"/>
  <c r="D5706" i="31"/>
  <c r="D2357" i="31"/>
  <c r="D2077" i="31"/>
  <c r="D145" i="31"/>
  <c r="D4449" i="31"/>
  <c r="D1376" i="31"/>
  <c r="D3146" i="31"/>
  <c r="D6703" i="31"/>
  <c r="D5087" i="31"/>
  <c r="D5717" i="31"/>
  <c r="D5816" i="31"/>
  <c r="D4371" i="31"/>
  <c r="D4421" i="31"/>
  <c r="D2782" i="31"/>
  <c r="D5401" i="31"/>
  <c r="D1629" i="31"/>
  <c r="D1464" i="31"/>
  <c r="D1686" i="31"/>
  <c r="D1956" i="31"/>
  <c r="D4796" i="31"/>
  <c r="D2179" i="31"/>
  <c r="D2248" i="31"/>
  <c r="D2802" i="31"/>
  <c r="D6567" i="31"/>
  <c r="D5806" i="31"/>
  <c r="D720" i="31"/>
  <c r="D3191" i="31"/>
  <c r="D3008" i="31"/>
  <c r="D3489" i="31"/>
  <c r="D6941" i="31"/>
  <c r="D3212" i="31"/>
  <c r="D6537" i="31"/>
  <c r="D5366" i="31"/>
  <c r="D3815" i="31"/>
  <c r="D5346" i="31"/>
  <c r="D3352" i="31"/>
  <c r="D6301" i="31"/>
  <c r="D1689" i="31"/>
  <c r="D4617" i="31"/>
  <c r="D6917" i="31"/>
  <c r="D1635" i="31"/>
  <c r="D3463" i="31"/>
  <c r="D4650" i="31"/>
  <c r="D2928" i="31"/>
  <c r="D928" i="31"/>
  <c r="D2788" i="31"/>
  <c r="D5418" i="31"/>
  <c r="D4198" i="31"/>
  <c r="D1303" i="31"/>
  <c r="D3286" i="31"/>
  <c r="D5475" i="31"/>
  <c r="D4270" i="31"/>
  <c r="D1599" i="31"/>
  <c r="D4856" i="31"/>
  <c r="D2501" i="31"/>
  <c r="D5177" i="31"/>
  <c r="D1574" i="31"/>
  <c r="D844" i="31"/>
  <c r="D3753" i="31"/>
  <c r="D7507" i="31"/>
  <c r="D2779" i="31"/>
  <c r="D2458" i="31"/>
  <c r="D166" i="31"/>
  <c r="D5563" i="31"/>
  <c r="D5854" i="31"/>
  <c r="D1626" i="31"/>
  <c r="D7150" i="31"/>
  <c r="D6663" i="31"/>
  <c r="D7572" i="31"/>
  <c r="D4028" i="31"/>
  <c r="D7065" i="31"/>
  <c r="D3342" i="31"/>
  <c r="D7209" i="31"/>
  <c r="D3498" i="31"/>
  <c r="D2198" i="31"/>
  <c r="D4552" i="31"/>
  <c r="D3351" i="31"/>
  <c r="D7031" i="31"/>
  <c r="D5752" i="31"/>
  <c r="D4409" i="31"/>
  <c r="D5727" i="31"/>
  <c r="D6576" i="31"/>
  <c r="D1901" i="31"/>
  <c r="D3681" i="31"/>
  <c r="D1729" i="31"/>
  <c r="D3370" i="31"/>
  <c r="D2616" i="31"/>
  <c r="D2203" i="31"/>
  <c r="D668" i="31"/>
  <c r="D861" i="31"/>
  <c r="D6832" i="31"/>
  <c r="D2291" i="31"/>
  <c r="D5041" i="31"/>
  <c r="D4556" i="31"/>
  <c r="D1471" i="31"/>
  <c r="D6799" i="31"/>
  <c r="D5151" i="31"/>
  <c r="D4926" i="31"/>
  <c r="D6368" i="31"/>
  <c r="D1279" i="31"/>
  <c r="D5737" i="31"/>
  <c r="D41" i="31"/>
  <c r="D1027" i="31"/>
  <c r="D6813" i="31"/>
  <c r="D383" i="31"/>
  <c r="D128" i="31"/>
  <c r="D3549" i="31"/>
  <c r="D687" i="31"/>
  <c r="D3404" i="31"/>
  <c r="D6673" i="31"/>
  <c r="D604" i="31"/>
  <c r="D7457" i="31"/>
  <c r="D4909" i="31"/>
  <c r="D1330" i="31"/>
  <c r="D3230" i="31"/>
  <c r="D7415" i="31"/>
  <c r="D6325" i="31"/>
  <c r="D6551" i="31"/>
  <c r="D6248" i="31"/>
  <c r="D6318" i="31"/>
  <c r="D7212" i="31"/>
  <c r="D902" i="31"/>
  <c r="D1616" i="31"/>
  <c r="D3311" i="31"/>
  <c r="D3461" i="31"/>
  <c r="D4608" i="31"/>
  <c r="D476" i="31"/>
  <c r="D1307" i="31"/>
  <c r="D2915" i="31"/>
  <c r="D2281" i="31"/>
  <c r="D4475" i="31"/>
  <c r="D4933" i="31"/>
  <c r="D4929" i="31"/>
  <c r="D1880" i="31"/>
  <c r="D3266" i="31"/>
  <c r="D1245" i="31"/>
  <c r="D6653" i="31"/>
  <c r="D3122" i="31"/>
  <c r="D3427" i="31"/>
  <c r="D6962" i="31"/>
  <c r="D5695" i="31"/>
  <c r="D5866" i="31"/>
  <c r="D989" i="31"/>
  <c r="D4149" i="31"/>
  <c r="D1341" i="31"/>
  <c r="D1679" i="31"/>
  <c r="D4360" i="31"/>
  <c r="D1264" i="31"/>
  <c r="D3811" i="31"/>
  <c r="D2050" i="31"/>
  <c r="D6316" i="31"/>
  <c r="D3985" i="31"/>
  <c r="D1345" i="31"/>
  <c r="D318" i="31"/>
  <c r="D7401" i="31"/>
  <c r="D2413" i="31"/>
  <c r="D7465" i="31"/>
  <c r="D6174" i="31"/>
  <c r="D7218" i="31"/>
  <c r="D338" i="31"/>
  <c r="D2424" i="31"/>
  <c r="D5558" i="31"/>
  <c r="D3196" i="31"/>
  <c r="D7202" i="31"/>
  <c r="D2422" i="31"/>
  <c r="D804" i="31"/>
  <c r="D1107" i="31"/>
  <c r="D7244" i="31"/>
  <c r="D7492" i="31"/>
  <c r="D7023" i="31"/>
  <c r="D1811" i="31"/>
  <c r="D5792" i="31"/>
  <c r="D6552" i="31"/>
  <c r="D504" i="31"/>
  <c r="D773" i="31"/>
  <c r="D4767" i="31"/>
  <c r="D3107" i="31"/>
  <c r="D3518" i="31"/>
  <c r="D5237" i="31"/>
  <c r="D4873" i="31"/>
  <c r="D6695" i="31"/>
  <c r="D2188" i="31"/>
  <c r="D6882" i="31"/>
  <c r="D5521" i="31"/>
  <c r="D60" i="31"/>
  <c r="D6829" i="31"/>
  <c r="D856" i="31"/>
  <c r="D59" i="31"/>
  <c r="D6682" i="31"/>
  <c r="D2609" i="31"/>
  <c r="D2330" i="31"/>
  <c r="D573" i="31"/>
  <c r="D2435" i="31"/>
  <c r="D1432" i="31"/>
  <c r="D7258" i="31"/>
  <c r="D3468" i="31"/>
  <c r="D6454" i="31"/>
  <c r="D952" i="31"/>
  <c r="D643" i="31"/>
  <c r="D7644" i="31"/>
  <c r="D6763" i="31"/>
  <c r="D307" i="31"/>
  <c r="D136" i="31"/>
  <c r="D5462" i="31"/>
  <c r="D299" i="31"/>
  <c r="D381" i="31"/>
  <c r="D313" i="31"/>
  <c r="D1515" i="31"/>
  <c r="D4020" i="31"/>
  <c r="D5962" i="31"/>
  <c r="D2800" i="31"/>
  <c r="D2091" i="31"/>
  <c r="D5873" i="31"/>
  <c r="D2573" i="31"/>
  <c r="D672" i="31"/>
  <c r="D1436" i="31"/>
  <c r="D6279" i="31"/>
  <c r="D2972" i="31"/>
  <c r="D6071" i="31"/>
  <c r="D5175" i="31"/>
  <c r="D6965" i="31"/>
  <c r="D7394" i="31"/>
  <c r="D1151" i="31"/>
  <c r="D1240" i="31"/>
  <c r="D7334" i="31"/>
  <c r="D2780" i="31"/>
  <c r="D961" i="31"/>
  <c r="D3336" i="31"/>
  <c r="D7471" i="31"/>
  <c r="D3798" i="31"/>
  <c r="D6652" i="31"/>
  <c r="D602" i="31"/>
  <c r="D1381" i="31"/>
  <c r="D1547" i="31"/>
  <c r="D1188" i="31"/>
  <c r="D6053" i="31"/>
  <c r="D5840" i="31"/>
  <c r="D4631" i="31"/>
  <c r="D1236" i="31"/>
  <c r="D1340" i="31"/>
  <c r="D6327" i="31"/>
  <c r="D134" i="31"/>
  <c r="D3365" i="31"/>
  <c r="D365" i="31"/>
  <c r="D2988" i="31"/>
  <c r="D6547" i="31"/>
  <c r="D301" i="31"/>
  <c r="D410" i="31"/>
  <c r="D3689" i="31"/>
  <c r="D893" i="31"/>
  <c r="D6836" i="31"/>
  <c r="D4884" i="31"/>
  <c r="D5656" i="31"/>
  <c r="D215" i="31"/>
  <c r="D7018" i="31"/>
  <c r="D2929" i="31"/>
  <c r="D1503" i="31"/>
  <c r="D7597" i="31"/>
  <c r="D1057" i="31"/>
  <c r="D47" i="31"/>
  <c r="D2022" i="31"/>
  <c r="D4784" i="31"/>
  <c r="D4481" i="31"/>
  <c r="D580" i="31"/>
  <c r="D626" i="31"/>
  <c r="D1797" i="31"/>
  <c r="D1193" i="31"/>
  <c r="D6394" i="31"/>
  <c r="D3870" i="31"/>
  <c r="D4968" i="31"/>
  <c r="D1295" i="31"/>
  <c r="D6667" i="31"/>
  <c r="D355" i="31"/>
  <c r="D6649" i="31"/>
  <c r="D2184" i="31"/>
  <c r="D6487" i="31"/>
  <c r="D6113" i="31"/>
  <c r="D682" i="31"/>
  <c r="D4436" i="31"/>
  <c r="D6862" i="31"/>
  <c r="D3527" i="31"/>
  <c r="D64" i="31"/>
  <c r="D1125" i="31"/>
  <c r="D7449" i="31"/>
  <c r="D7474" i="31"/>
  <c r="D1922" i="31"/>
  <c r="D7573" i="31"/>
  <c r="D3770" i="31"/>
  <c r="D3433" i="31"/>
  <c r="D5606" i="31"/>
  <c r="D5660" i="31"/>
  <c r="D4675" i="31"/>
  <c r="D1963" i="31"/>
  <c r="D3241" i="31"/>
  <c r="D2550" i="31"/>
  <c r="D4386" i="31"/>
  <c r="D1016" i="31"/>
  <c r="D7393" i="31"/>
  <c r="D1095" i="31"/>
  <c r="D4612" i="31"/>
  <c r="D1672" i="31"/>
  <c r="D7412" i="31"/>
  <c r="D7416" i="31"/>
  <c r="D5626" i="31"/>
  <c r="D645" i="31"/>
  <c r="D2150" i="31"/>
  <c r="D845" i="31"/>
  <c r="D1648" i="31"/>
  <c r="D3118" i="31"/>
  <c r="D2372" i="31"/>
  <c r="D712" i="31"/>
  <c r="D778" i="31"/>
  <c r="D4748" i="31"/>
  <c r="D2123" i="31"/>
  <c r="D6658" i="31"/>
  <c r="D141" i="31"/>
  <c r="D7468" i="31"/>
  <c r="D7560" i="31"/>
  <c r="D4071" i="31"/>
  <c r="D7187" i="31"/>
  <c r="D38" i="31"/>
  <c r="D6304" i="31"/>
  <c r="D2689" i="31"/>
  <c r="D4420" i="31"/>
  <c r="D2488" i="31"/>
  <c r="D1416" i="31"/>
  <c r="D6073" i="31"/>
  <c r="D7499" i="31"/>
  <c r="D5082" i="31"/>
  <c r="D554" i="31"/>
  <c r="D149" i="31"/>
  <c r="D431" i="31"/>
  <c r="D3492" i="31"/>
  <c r="D163" i="31"/>
  <c r="D4383" i="31"/>
  <c r="D7420" i="31"/>
  <c r="D1568" i="31"/>
  <c r="D4499" i="31"/>
  <c r="D3098" i="31"/>
  <c r="D765" i="31"/>
  <c r="D1056" i="31"/>
  <c r="D7201" i="31"/>
  <c r="D7406" i="31"/>
  <c r="D6722" i="31"/>
  <c r="D2395" i="31"/>
  <c r="D7331" i="31"/>
  <c r="D4084" i="31"/>
  <c r="D7336" i="31"/>
  <c r="D6609" i="31"/>
  <c r="D5849" i="31"/>
  <c r="D3968" i="31"/>
  <c r="D5746" i="31"/>
  <c r="D1418" i="31"/>
  <c r="D7262" i="31"/>
  <c r="D6202" i="31"/>
  <c r="D5209" i="31"/>
  <c r="D6157" i="31"/>
  <c r="D6292" i="31"/>
  <c r="D6809" i="31"/>
  <c r="D2603" i="31"/>
  <c r="D391" i="31"/>
  <c r="D1660" i="31"/>
  <c r="D6868" i="31"/>
  <c r="D2906" i="31"/>
  <c r="D4555" i="31"/>
  <c r="D5829" i="31"/>
  <c r="D4537" i="31"/>
  <c r="D3871" i="31"/>
  <c r="D402" i="31"/>
  <c r="D170" i="31"/>
  <c r="D5463" i="31"/>
  <c r="D4497" i="31"/>
  <c r="D6697" i="31"/>
  <c r="D2034" i="31"/>
  <c r="D1606" i="31"/>
  <c r="D1572" i="31"/>
  <c r="D5772" i="31"/>
  <c r="D1385" i="31"/>
  <c r="D6619" i="31"/>
  <c r="D5455" i="31"/>
  <c r="D289" i="31"/>
  <c r="D7348" i="31"/>
  <c r="D2006" i="31"/>
  <c r="D1231" i="31"/>
  <c r="D260" i="31"/>
  <c r="D1002" i="31"/>
  <c r="D7089" i="31"/>
  <c r="D3872" i="31"/>
  <c r="D305" i="31"/>
  <c r="D409" i="31"/>
  <c r="D3984" i="31"/>
  <c r="D4487" i="31"/>
  <c r="D5668" i="31"/>
  <c r="D6803" i="31"/>
  <c r="D1146" i="31"/>
  <c r="D405" i="31"/>
  <c r="D346" i="31"/>
  <c r="D7151" i="31"/>
  <c r="D7563" i="31"/>
  <c r="D7518" i="31"/>
  <c r="D5070" i="31"/>
  <c r="D1898" i="31"/>
  <c r="D1108" i="31"/>
  <c r="D5893" i="31"/>
  <c r="D7090" i="31"/>
  <c r="D7358" i="31"/>
  <c r="D2266" i="31"/>
  <c r="D6521" i="31"/>
  <c r="D1205" i="31"/>
  <c r="D7240" i="31"/>
  <c r="D1483" i="31"/>
  <c r="D42" i="31"/>
  <c r="D7658" i="31"/>
  <c r="D7458" i="31"/>
  <c r="D7680" i="31"/>
  <c r="D3707" i="31"/>
  <c r="D3614" i="31"/>
  <c r="D7241" i="31"/>
  <c r="D7661" i="31"/>
  <c r="D748" i="31"/>
  <c r="D354" i="31"/>
  <c r="D3134" i="31"/>
  <c r="D891" i="31"/>
  <c r="D7618" i="31"/>
  <c r="D6827" i="31"/>
  <c r="D7097" i="31"/>
  <c r="D6482" i="31"/>
  <c r="D726" i="31"/>
  <c r="D548" i="31"/>
  <c r="D522" i="31"/>
  <c r="D1262" i="31"/>
  <c r="D4960" i="31"/>
  <c r="D7523" i="31"/>
  <c r="D4816" i="31"/>
  <c r="D2386" i="31"/>
  <c r="D1354" i="31"/>
  <c r="D225" i="31"/>
  <c r="D140" i="31"/>
  <c r="D4299" i="31"/>
  <c r="D7160" i="31"/>
  <c r="D5853" i="31"/>
  <c r="D3297" i="31"/>
  <c r="D2074" i="31"/>
  <c r="D6056" i="31"/>
  <c r="D2968" i="31"/>
  <c r="D5068" i="31"/>
  <c r="D360" i="31"/>
  <c r="D3270" i="31"/>
  <c r="D413" i="31"/>
  <c r="D7055" i="31"/>
  <c r="D2677" i="31"/>
  <c r="D6815" i="31"/>
  <c r="D6278" i="31"/>
  <c r="D3710" i="31"/>
  <c r="D7487" i="31"/>
  <c r="D6439" i="31"/>
  <c r="D6473" i="31"/>
  <c r="D5949" i="31"/>
  <c r="D662" i="31"/>
  <c r="D65" i="31"/>
  <c r="D286" i="31"/>
  <c r="D2358" i="31"/>
  <c r="D1969" i="31"/>
  <c r="D1217" i="31"/>
  <c r="D1853" i="31"/>
  <c r="D7268" i="31"/>
  <c r="D7532" i="31"/>
  <c r="D4191" i="31"/>
  <c r="D4781" i="31"/>
  <c r="D4543" i="31"/>
  <c r="D998" i="31"/>
  <c r="D7528" i="31"/>
  <c r="D5518" i="31"/>
  <c r="D2702" i="31"/>
  <c r="D6655" i="31"/>
  <c r="D3319" i="31"/>
  <c r="D1069" i="31"/>
  <c r="D226" i="31"/>
  <c r="D2139" i="31"/>
  <c r="D1465" i="31"/>
  <c r="D973" i="31"/>
  <c r="D6187" i="31"/>
  <c r="D2809" i="31"/>
  <c r="D7463" i="31"/>
  <c r="D965" i="31"/>
  <c r="D1390" i="31"/>
  <c r="D334" i="31"/>
  <c r="D780" i="31"/>
  <c r="D6795" i="31"/>
  <c r="D2937" i="31"/>
  <c r="D158" i="31"/>
  <c r="D5762" i="31"/>
  <c r="D3567" i="31"/>
  <c r="D2262" i="31"/>
  <c r="D763" i="31"/>
  <c r="D7442" i="31"/>
  <c r="D7386" i="31"/>
  <c r="D7146" i="31"/>
  <c r="D5912" i="31"/>
  <c r="D5946" i="31"/>
  <c r="D1014" i="31"/>
  <c r="D31" i="31"/>
  <c r="D352" i="31"/>
  <c r="D285" i="31"/>
  <c r="D5052" i="31"/>
  <c r="D6028" i="31"/>
  <c r="D5227" i="31"/>
  <c r="D2171" i="31"/>
  <c r="D366" i="31"/>
  <c r="D5075" i="31"/>
  <c r="D7484" i="31"/>
  <c r="D5554" i="31"/>
  <c r="D6205" i="31"/>
  <c r="D2841" i="31"/>
  <c r="D6532" i="31"/>
  <c r="D5498" i="31"/>
  <c r="D4584" i="31"/>
  <c r="D3873" i="31"/>
  <c r="D5941" i="31"/>
  <c r="D5378" i="31"/>
  <c r="D5275" i="31"/>
  <c r="D6426" i="31"/>
  <c r="D6400" i="31"/>
  <c r="D796" i="31"/>
  <c r="D3384" i="31"/>
  <c r="D3683" i="31"/>
  <c r="D6888" i="31"/>
  <c r="D1841" i="31"/>
  <c r="D7371" i="31"/>
  <c r="D2967" i="31"/>
  <c r="D7182" i="31"/>
  <c r="D6478" i="31"/>
  <c r="D1569" i="31"/>
  <c r="D6785" i="31"/>
  <c r="D2704" i="31"/>
  <c r="D7015" i="31"/>
  <c r="D5501" i="31"/>
  <c r="D3946" i="31"/>
  <c r="D5770" i="31"/>
  <c r="D6937" i="31"/>
  <c r="D6555" i="31"/>
  <c r="D3397" i="31"/>
  <c r="D2522" i="31"/>
  <c r="D808" i="31"/>
  <c r="D6387" i="31"/>
  <c r="D2939" i="31"/>
  <c r="D6693" i="31"/>
  <c r="D6686" i="31"/>
  <c r="D52" i="31"/>
  <c r="D1921" i="31"/>
  <c r="D5996" i="31"/>
  <c r="D588" i="31"/>
  <c r="D1925" i="31"/>
  <c r="D1899" i="31"/>
  <c r="D5210" i="31"/>
  <c r="D2453" i="31"/>
  <c r="D949" i="31"/>
  <c r="D7293" i="31"/>
  <c r="D6243" i="31"/>
  <c r="D5753" i="31"/>
  <c r="D1613" i="31"/>
  <c r="D2943" i="31"/>
  <c r="D6225" i="31"/>
  <c r="D6102" i="31"/>
  <c r="D7051" i="31"/>
  <c r="D593" i="31"/>
  <c r="D1173" i="31"/>
  <c r="D7670" i="31"/>
  <c r="D6330" i="31"/>
  <c r="D1181" i="31"/>
  <c r="D7265" i="31"/>
  <c r="D1845" i="31"/>
  <c r="D7657" i="31"/>
  <c r="D7216" i="31"/>
  <c r="D6396" i="31"/>
  <c r="D3874" i="31"/>
  <c r="D6121" i="31"/>
  <c r="D4482" i="31"/>
  <c r="D7103" i="31"/>
  <c r="D4641" i="31"/>
  <c r="D4394" i="31"/>
  <c r="D2094" i="31"/>
  <c r="D1775" i="31"/>
  <c r="D4760" i="31"/>
  <c r="D978" i="31"/>
  <c r="D1187" i="31"/>
  <c r="D6238" i="31"/>
  <c r="D1668" i="31"/>
  <c r="D6503" i="31"/>
  <c r="D4485" i="31"/>
  <c r="D3624" i="31"/>
  <c r="D3175" i="31"/>
  <c r="D6550" i="31"/>
  <c r="D5091" i="31"/>
  <c r="D4283" i="31"/>
  <c r="D7062" i="31"/>
  <c r="D3156" i="31"/>
  <c r="D1816" i="31"/>
  <c r="D2870" i="31"/>
  <c r="D6035" i="31"/>
  <c r="D7000" i="31"/>
  <c r="D3003" i="31"/>
  <c r="D1470" i="31"/>
  <c r="D412" i="31"/>
  <c r="D222" i="31"/>
  <c r="D1525" i="31"/>
  <c r="D3746" i="31"/>
  <c r="D3458" i="31"/>
  <c r="D6855" i="31"/>
  <c r="D5915" i="31"/>
  <c r="D2217" i="31"/>
  <c r="D3987" i="31"/>
  <c r="D652" i="31"/>
  <c r="D6563" i="31"/>
  <c r="D7552" i="31"/>
  <c r="D2905" i="31"/>
  <c r="D5314" i="31"/>
  <c r="D4534" i="31"/>
  <c r="D3814" i="31"/>
  <c r="D6574" i="31"/>
  <c r="D2825" i="31"/>
  <c r="D1443" i="31"/>
  <c r="D2521" i="31"/>
  <c r="D7558" i="31"/>
  <c r="D7260" i="31"/>
  <c r="D4935" i="31"/>
  <c r="D3471" i="31"/>
  <c r="D1268" i="31"/>
  <c r="D106" i="31"/>
  <c r="D972" i="31"/>
  <c r="D2724" i="31"/>
  <c r="D5399" i="31"/>
  <c r="D5478" i="31"/>
  <c r="D7136" i="31"/>
  <c r="D306" i="31"/>
  <c r="D2001" i="31"/>
  <c r="D1206" i="31"/>
  <c r="D5841" i="31"/>
  <c r="D1247" i="31"/>
  <c r="D7619" i="31"/>
  <c r="D1388" i="31"/>
  <c r="D7372" i="31"/>
  <c r="D6293" i="31"/>
  <c r="D5590" i="31"/>
  <c r="D2918" i="31"/>
  <c r="D109" i="31"/>
  <c r="D7171" i="31"/>
  <c r="D1725" i="31"/>
  <c r="D7631" i="31"/>
  <c r="D358" i="31"/>
  <c r="D123" i="31"/>
  <c r="D7538" i="31"/>
  <c r="D2374" i="31"/>
  <c r="D5714" i="31"/>
  <c r="D3761" i="31"/>
  <c r="D4893" i="31"/>
  <c r="D7596" i="31"/>
  <c r="D6314" i="31"/>
  <c r="D939" i="31"/>
  <c r="D122" i="31"/>
  <c r="D510" i="31"/>
  <c r="D76" i="31"/>
  <c r="D7590" i="31"/>
  <c r="D7530" i="31"/>
  <c r="D98" i="31"/>
  <c r="D7115" i="31"/>
  <c r="D7404" i="31"/>
  <c r="D1026" i="31"/>
  <c r="D7636" i="31"/>
  <c r="D7582" i="31"/>
  <c r="D7483" i="31"/>
  <c r="D7632" i="31"/>
  <c r="D5309" i="31"/>
  <c r="D132" i="31"/>
  <c r="D2104" i="31"/>
  <c r="D7566" i="31"/>
  <c r="D75" i="31"/>
  <c r="D74" i="31"/>
  <c r="D7602" i="31"/>
  <c r="D2537" i="31"/>
  <c r="D4749" i="31"/>
  <c r="D303" i="31"/>
  <c r="D7594" i="31"/>
  <c r="D7553" i="31"/>
  <c r="D5758" i="31"/>
  <c r="D1730" i="31"/>
  <c r="D1839" i="31"/>
  <c r="D4864" i="31"/>
  <c r="D2543" i="31"/>
  <c r="D5897" i="31"/>
  <c r="D1000" i="31"/>
  <c r="D6617" i="31"/>
  <c r="D1112" i="31"/>
  <c r="D6991" i="31"/>
  <c r="D7634" i="31"/>
  <c r="D7630" i="31"/>
  <c r="D7639" i="31"/>
  <c r="D5860" i="31"/>
  <c r="D7520" i="31"/>
  <c r="D2426" i="31"/>
  <c r="D5398" i="31"/>
  <c r="D341" i="31"/>
  <c r="D1883" i="31"/>
  <c r="D6319" i="31"/>
  <c r="D2592" i="31"/>
  <c r="D7633" i="31"/>
  <c r="D104" i="31"/>
  <c r="D82" i="31"/>
  <c r="D470" i="31"/>
  <c r="D1201" i="31"/>
  <c r="D7247" i="31"/>
  <c r="D124" i="31"/>
  <c r="D6610" i="31"/>
  <c r="D1743" i="31"/>
  <c r="D5271" i="31"/>
  <c r="D7193" i="31"/>
  <c r="D6819" i="31"/>
  <c r="D2973" i="31"/>
  <c r="D100" i="31"/>
  <c r="D5989" i="31"/>
  <c r="D6484" i="31"/>
  <c r="D6280" i="31"/>
  <c r="D6082" i="31"/>
  <c r="D483" i="31"/>
  <c r="D7005" i="31"/>
  <c r="D6670" i="31"/>
  <c r="D3104" i="31"/>
  <c r="D6428" i="31"/>
  <c r="D5785" i="31"/>
  <c r="D3996" i="31"/>
  <c r="D2308" i="31"/>
  <c r="D6313" i="31"/>
  <c r="D632" i="31"/>
  <c r="D1473" i="31"/>
  <c r="D7230" i="31"/>
  <c r="D6500" i="31"/>
  <c r="D6371" i="31"/>
  <c r="D5312" i="31"/>
  <c r="D117" i="31"/>
  <c r="D5659" i="31"/>
  <c r="D3833" i="31"/>
  <c r="D3740" i="31"/>
  <c r="D3669" i="31"/>
  <c r="D5200" i="31"/>
  <c r="D5485" i="31"/>
  <c r="D5272" i="31"/>
  <c r="D6037" i="31"/>
  <c r="D2245" i="31"/>
  <c r="D2690" i="31"/>
  <c r="D5231" i="31"/>
  <c r="D399" i="31"/>
  <c r="D1325" i="31"/>
  <c r="D7081" i="31"/>
  <c r="D1490" i="31"/>
  <c r="D7638" i="31"/>
  <c r="D7576" i="31"/>
  <c r="D6982" i="31"/>
  <c r="D7521" i="31"/>
  <c r="D7191" i="31"/>
  <c r="D584" i="31"/>
  <c r="D2235" i="31"/>
  <c r="D4664" i="31"/>
  <c r="D4050" i="31"/>
  <c r="D505" i="31"/>
  <c r="D4969" i="31"/>
  <c r="D7514" i="31"/>
  <c r="D511" i="31"/>
  <c r="D2556" i="31"/>
  <c r="D4654" i="31"/>
  <c r="D2137" i="31"/>
  <c r="D669" i="31"/>
  <c r="D448" i="31"/>
  <c r="D6875" i="31"/>
  <c r="D1959" i="31"/>
  <c r="D6774" i="31"/>
  <c r="D6508" i="31"/>
  <c r="D2954" i="31"/>
  <c r="D2377" i="31"/>
  <c r="D2267" i="31"/>
  <c r="D7473" i="31"/>
  <c r="D395" i="31"/>
  <c r="D6562" i="31"/>
  <c r="D2274" i="31"/>
  <c r="D6581" i="31"/>
  <c r="D7397" i="31"/>
  <c r="D1842" i="31"/>
  <c r="D7477" i="31"/>
  <c r="D4068" i="31"/>
  <c r="D5016" i="31"/>
  <c r="D1791" i="31"/>
  <c r="D5979" i="31"/>
  <c r="D2830" i="31"/>
  <c r="D2851" i="31"/>
  <c r="D1678" i="31"/>
  <c r="D6020" i="31"/>
  <c r="D4092" i="31"/>
  <c r="D6794" i="31"/>
  <c r="D6270" i="31"/>
  <c r="D2338" i="31"/>
  <c r="D1909" i="31"/>
  <c r="D926" i="31"/>
  <c r="D6894" i="31"/>
  <c r="D1887" i="31"/>
  <c r="D88" i="31"/>
  <c r="D1096" i="31"/>
  <c r="D7611" i="31"/>
  <c r="D139" i="31"/>
  <c r="D315" i="31"/>
  <c r="D231" i="31"/>
  <c r="D7219" i="31"/>
  <c r="D6577" i="31"/>
  <c r="D3280" i="31"/>
  <c r="D7476" i="31"/>
  <c r="D120" i="31"/>
  <c r="D1062" i="31"/>
  <c r="D2259" i="31"/>
  <c r="D116" i="31"/>
  <c r="D3144" i="31"/>
  <c r="D7472" i="31"/>
  <c r="D2614" i="31"/>
  <c r="D7221" i="31"/>
  <c r="D6905" i="31"/>
  <c r="D4601" i="31"/>
  <c r="D6939" i="31"/>
  <c r="D6142" i="31"/>
  <c r="D3610" i="31"/>
  <c r="D700" i="31"/>
  <c r="D7467" i="31"/>
  <c r="D6168" i="31"/>
  <c r="D1940" i="31"/>
  <c r="D3283" i="31"/>
  <c r="D7615" i="31"/>
  <c r="D127" i="31"/>
  <c r="D94" i="31"/>
  <c r="D77" i="31"/>
  <c r="D89" i="31"/>
  <c r="D1133" i="31"/>
  <c r="D5313" i="31"/>
  <c r="D195" i="31"/>
  <c r="D1059" i="31"/>
  <c r="D6642" i="31"/>
  <c r="D7006" i="31"/>
  <c r="D2783" i="31"/>
  <c r="D2876" i="31"/>
  <c r="D3441" i="31"/>
  <c r="D1944" i="31"/>
  <c r="D7550" i="31"/>
  <c r="D258" i="31"/>
  <c r="D367" i="31"/>
  <c r="D1223" i="31"/>
  <c r="D1061" i="31"/>
  <c r="D308" i="31"/>
  <c r="D2552" i="31"/>
  <c r="D6445" i="31"/>
  <c r="D7405" i="31"/>
  <c r="D7153" i="31"/>
  <c r="D6797" i="31"/>
  <c r="D378" i="31"/>
  <c r="D6474" i="31"/>
  <c r="D234" i="31"/>
  <c r="D915" i="31"/>
  <c r="D494" i="31"/>
  <c r="D7233" i="31"/>
  <c r="D87" i="31"/>
  <c r="D2164" i="31"/>
  <c r="D7282" i="31"/>
  <c r="D7361" i="31"/>
  <c r="D435" i="31"/>
  <c r="D6024" i="31"/>
  <c r="D7475" i="31"/>
  <c r="D6434" i="31"/>
  <c r="D3258" i="31"/>
  <c r="D3534" i="31"/>
  <c r="D6627" i="31"/>
  <c r="D93" i="31"/>
  <c r="D84" i="31"/>
  <c r="D899" i="31"/>
  <c r="D2183" i="31"/>
  <c r="D3960" i="31"/>
  <c r="D162" i="31"/>
  <c r="D96" i="31"/>
  <c r="D7162" i="31"/>
  <c r="D90" i="31"/>
  <c r="D7502" i="31"/>
  <c r="D1180" i="31"/>
  <c r="D239" i="31"/>
  <c r="D1147" i="31"/>
  <c r="D7626" i="31"/>
  <c r="D3818" i="31"/>
  <c r="D6945" i="31"/>
  <c r="D3717" i="31"/>
  <c r="D6335" i="31"/>
  <c r="D534" i="31"/>
  <c r="D7610" i="31"/>
  <c r="D91" i="31"/>
  <c r="D2935" i="31"/>
  <c r="D6322" i="31"/>
  <c r="D1808" i="31"/>
  <c r="D7519" i="31"/>
  <c r="D6879" i="31"/>
  <c r="D414" i="31"/>
  <c r="D7092" i="31"/>
  <c r="D7635" i="31"/>
  <c r="D5500" i="31"/>
  <c r="D377" i="31"/>
  <c r="D6887" i="31"/>
  <c r="D7121" i="31"/>
  <c r="D6661" i="31"/>
  <c r="D6639" i="31"/>
  <c r="D86" i="31"/>
  <c r="D6438" i="31"/>
  <c r="D4223" i="31"/>
  <c r="D6216" i="31"/>
  <c r="D5198" i="31"/>
  <c r="D6018" i="31"/>
  <c r="D7024" i="31"/>
  <c r="D4663" i="31"/>
  <c r="D2753" i="31"/>
  <c r="D7324" i="31"/>
  <c r="D79" i="31"/>
  <c r="D6509" i="31"/>
  <c r="D3989" i="31"/>
  <c r="D4741" i="31"/>
  <c r="D5126" i="31"/>
  <c r="D259" i="31"/>
  <c r="D7235" i="31"/>
  <c r="D2571" i="31"/>
  <c r="D6647" i="31"/>
  <c r="D6910" i="31"/>
  <c r="D4065" i="31"/>
  <c r="D3488" i="31"/>
  <c r="D7447" i="31"/>
  <c r="D4668" i="31"/>
  <c r="D4958" i="31"/>
  <c r="D4603" i="31"/>
  <c r="D750" i="31"/>
  <c r="D7277" i="31"/>
  <c r="D2011" i="31"/>
  <c r="D841" i="31"/>
  <c r="D118" i="31"/>
  <c r="D1612" i="31"/>
  <c r="D7169" i="31"/>
  <c r="D6866" i="31"/>
  <c r="D5999" i="31"/>
  <c r="D3875" i="31"/>
  <c r="D4422" i="31"/>
  <c r="D7564" i="31"/>
  <c r="D3233" i="31"/>
  <c r="D6418" i="31"/>
  <c r="D1739" i="31"/>
  <c r="D7355" i="31"/>
  <c r="D6899" i="31"/>
  <c r="D85" i="31"/>
  <c r="D5520" i="31"/>
  <c r="D2982" i="31"/>
  <c r="D7440" i="31"/>
  <c r="D80" i="31"/>
  <c r="D6889" i="31"/>
  <c r="D7304" i="31"/>
  <c r="D92" i="31"/>
  <c r="D83" i="31"/>
  <c r="D450" i="31"/>
  <c r="D890" i="31"/>
  <c r="D78" i="31"/>
  <c r="D4630" i="31"/>
  <c r="D1850" i="31"/>
  <c r="D6938" i="31"/>
  <c r="D6884" i="31"/>
  <c r="D2516" i="31"/>
  <c r="D654" i="31"/>
  <c r="D248" i="31"/>
  <c r="D2606" i="31"/>
  <c r="D1419" i="31"/>
  <c r="D71" i="31"/>
  <c r="D581" i="31"/>
  <c r="D7565" i="31"/>
  <c r="D267" i="31"/>
  <c r="D5328" i="31"/>
  <c r="D6499" i="31"/>
  <c r="D1221" i="31"/>
  <c r="D348" i="31"/>
  <c r="D3439" i="31"/>
  <c r="D1370" i="31"/>
  <c r="D207" i="31"/>
  <c r="D1195" i="31"/>
  <c r="D4055" i="31"/>
  <c r="D5368" i="31"/>
  <c r="D2098" i="31"/>
  <c r="D520" i="31"/>
  <c r="D4557" i="31"/>
  <c r="D7326" i="31"/>
  <c r="D7616" i="31"/>
  <c r="D4869" i="31"/>
  <c r="D7486" i="31"/>
  <c r="D6416" i="31"/>
  <c r="D6745" i="31"/>
  <c r="D4626" i="31"/>
  <c r="D199" i="31"/>
  <c r="D6375" i="31"/>
  <c r="D2431" i="31"/>
  <c r="D1467" i="31"/>
  <c r="D1520" i="31"/>
  <c r="D2983" i="31"/>
  <c r="D302" i="31"/>
  <c r="D374" i="31"/>
  <c r="D95" i="31"/>
  <c r="D5134" i="31"/>
  <c r="D3876" i="31"/>
  <c r="D3378" i="31"/>
  <c r="D4129" i="31"/>
  <c r="D1118" i="31"/>
  <c r="D7217" i="31"/>
  <c r="D249" i="31"/>
  <c r="D154" i="31"/>
  <c r="D688" i="31"/>
  <c r="D300" i="31"/>
  <c r="D7459" i="31"/>
  <c r="D7456" i="31"/>
  <c r="D7628" i="31"/>
  <c r="D7637" i="31"/>
  <c r="D2911" i="31"/>
  <c r="D5043" i="31"/>
  <c r="D7132" i="31"/>
  <c r="D4419" i="31"/>
  <c r="D7427" i="31"/>
  <c r="D941" i="31"/>
  <c r="D2383" i="31"/>
  <c r="D7583" i="31"/>
  <c r="D6507" i="31"/>
  <c r="D7091" i="31"/>
  <c r="D5870" i="31"/>
  <c r="D6131" i="31"/>
  <c r="D1045" i="31"/>
  <c r="D1378" i="31"/>
  <c r="D5306" i="31"/>
  <c r="D5876" i="31"/>
  <c r="D4906" i="31"/>
  <c r="D3062" i="31"/>
  <c r="D869" i="31"/>
  <c r="D4577" i="31"/>
  <c r="D813" i="31"/>
  <c r="D5246" i="31"/>
  <c r="D4243" i="31"/>
  <c r="D5236" i="31"/>
  <c r="D519" i="31"/>
  <c r="D659" i="31"/>
  <c r="D699" i="31"/>
  <c r="D2741" i="31"/>
  <c r="D1347" i="31"/>
  <c r="D6502" i="31"/>
  <c r="D3491" i="31"/>
  <c r="D7500" i="31"/>
  <c r="D5566" i="31"/>
  <c r="D3353" i="31"/>
  <c r="D6409" i="31"/>
  <c r="D6852" i="31"/>
  <c r="D497" i="31"/>
  <c r="D238" i="31"/>
  <c r="D5347" i="31"/>
  <c r="D5765" i="31"/>
  <c r="D5583" i="31"/>
  <c r="D828" i="31"/>
  <c r="D2446" i="31"/>
  <c r="D6572" i="31"/>
  <c r="D7624" i="31"/>
  <c r="D732" i="31"/>
  <c r="D2054" i="31"/>
  <c r="D186" i="31"/>
  <c r="D1812" i="31"/>
  <c r="D6648" i="31"/>
  <c r="D2758" i="31"/>
  <c r="D3132" i="31"/>
  <c r="D1182" i="31"/>
  <c r="D72" i="31"/>
  <c r="D7581" i="31"/>
  <c r="D7627" i="31"/>
  <c r="D7508" i="31"/>
  <c r="D2135" i="31"/>
  <c r="D7605" i="31"/>
  <c r="D7629" i="31"/>
  <c r="D6656" i="31"/>
  <c r="D1155" i="31"/>
  <c r="D3589" i="31"/>
  <c r="D4090" i="31"/>
  <c r="D7327" i="31"/>
  <c r="D2898" i="31"/>
  <c r="D97" i="31"/>
  <c r="D2591" i="31"/>
  <c r="D1070" i="31"/>
  <c r="D587" i="31"/>
  <c r="D7351" i="31"/>
  <c r="D7192" i="31"/>
  <c r="D4903" i="31"/>
  <c r="D5442" i="31"/>
  <c r="D4330" i="31"/>
  <c r="D7505" i="31"/>
  <c r="D2067" i="31"/>
  <c r="D1075" i="31"/>
  <c r="D1489" i="31"/>
  <c r="D7651" i="31"/>
  <c r="D7455" i="31"/>
  <c r="D7001" i="31"/>
  <c r="D56" i="31"/>
  <c r="D5406" i="31"/>
  <c r="D7584" i="31"/>
  <c r="D1787" i="31"/>
  <c r="D3877" i="31"/>
  <c r="D7422" i="31"/>
  <c r="D1548" i="31"/>
  <c r="D6992" i="31"/>
  <c r="D7199" i="31"/>
  <c r="D5051" i="31"/>
  <c r="D7382" i="31"/>
  <c r="D7198" i="31"/>
  <c r="D7413" i="31"/>
  <c r="D6702" i="31"/>
  <c r="D7279" i="31"/>
  <c r="D1162" i="31"/>
  <c r="D6466" i="31"/>
  <c r="D5592" i="31"/>
  <c r="D4199" i="31"/>
  <c r="D6835" i="31"/>
  <c r="D3679" i="31"/>
  <c r="D4397" i="31"/>
  <c r="D335" i="31"/>
  <c r="D6401" i="31"/>
  <c r="D264" i="31"/>
  <c r="D4653" i="31"/>
  <c r="D6631" i="31"/>
  <c r="D6822" i="31"/>
  <c r="D6250" i="31"/>
  <c r="D5939" i="31"/>
  <c r="D3262" i="31"/>
  <c r="D1664" i="31"/>
  <c r="D2547" i="31"/>
  <c r="D3816" i="31"/>
  <c r="D5176" i="31"/>
  <c r="D5015" i="31"/>
  <c r="D2769" i="31"/>
  <c r="D6494" i="31"/>
  <c r="D2323" i="31"/>
  <c r="D5402" i="31"/>
  <c r="D5458" i="31"/>
  <c r="D2021" i="31"/>
  <c r="D6883" i="31"/>
  <c r="D605" i="31"/>
  <c r="D7210" i="31"/>
  <c r="D5669" i="31"/>
  <c r="D7129" i="31"/>
  <c r="D7256" i="31"/>
  <c r="D4971" i="31"/>
  <c r="D1577" i="31"/>
  <c r="D66" i="31"/>
  <c r="D3126" i="31"/>
  <c r="D1142" i="31"/>
  <c r="D6807" i="31"/>
  <c r="D247" i="31"/>
  <c r="D7158" i="31"/>
  <c r="D3036" i="31"/>
  <c r="D1509" i="31"/>
  <c r="D1746" i="31"/>
  <c r="D400" i="31"/>
  <c r="D537" i="31"/>
  <c r="D628" i="31"/>
  <c r="D4910" i="31"/>
  <c r="D1627" i="31"/>
  <c r="D5914" i="31"/>
  <c r="D5362" i="31"/>
  <c r="D5496" i="31"/>
  <c r="D1466" i="31"/>
  <c r="D4316" i="31"/>
  <c r="D4930" i="31"/>
  <c r="D833" i="31"/>
  <c r="D7529" i="31"/>
  <c r="D917" i="31"/>
  <c r="D2931" i="31"/>
  <c r="D3057" i="31"/>
  <c r="D280" i="31"/>
  <c r="D3993" i="31"/>
  <c r="D2630" i="31"/>
  <c r="D6526" i="31"/>
  <c r="D3928" i="31"/>
  <c r="D4531" i="31"/>
  <c r="D1697" i="31"/>
  <c r="D805" i="31"/>
  <c r="D4233" i="31"/>
  <c r="D4414" i="31"/>
  <c r="D6272" i="31"/>
  <c r="D616" i="31"/>
  <c r="D5363" i="31"/>
  <c r="D2421" i="31"/>
  <c r="D2093" i="31"/>
  <c r="D7312" i="31"/>
  <c r="D6307" i="31"/>
  <c r="D2182" i="31"/>
  <c r="D4508" i="31"/>
  <c r="D4091" i="31"/>
  <c r="D7159" i="31"/>
  <c r="D4547" i="31"/>
  <c r="D6768" i="31"/>
  <c r="D3482" i="31"/>
  <c r="D5145" i="31"/>
  <c r="D2159" i="31"/>
  <c r="D1033" i="31"/>
  <c r="D7389" i="31"/>
  <c r="D7559" i="31"/>
  <c r="D2342" i="31"/>
  <c r="D7239" i="31"/>
  <c r="D6496" i="31"/>
  <c r="D5927" i="31"/>
  <c r="D3691" i="31"/>
  <c r="D6300" i="31"/>
  <c r="D6623" i="31"/>
  <c r="D1532" i="31"/>
  <c r="D2648" i="31"/>
  <c r="D2756" i="31"/>
  <c r="D6046" i="31"/>
  <c r="D57" i="31"/>
  <c r="D2498" i="31"/>
  <c r="D6864" i="31"/>
  <c r="D5143" i="31"/>
  <c r="D4592" i="31"/>
  <c r="D1662" i="31"/>
  <c r="D6044" i="31"/>
  <c r="D5734" i="31"/>
  <c r="D347" i="31"/>
  <c r="D1010" i="31"/>
  <c r="D1918" i="31"/>
  <c r="D879" i="31"/>
  <c r="D7503" i="31"/>
  <c r="D6826" i="31"/>
  <c r="D3904" i="31"/>
  <c r="D6914" i="31"/>
  <c r="D4651" i="31"/>
  <c r="D5380" i="31"/>
  <c r="D6901" i="31"/>
  <c r="D7166" i="31"/>
  <c r="D6626" i="31"/>
  <c r="D623" i="31"/>
  <c r="D4580" i="31"/>
  <c r="D2644" i="31"/>
  <c r="D6995" i="31"/>
  <c r="D2627" i="31"/>
  <c r="D2506" i="31"/>
  <c r="D7116" i="31"/>
  <c r="D882" i="31"/>
  <c r="D7381" i="31"/>
  <c r="D4886" i="31"/>
  <c r="D6262" i="31"/>
  <c r="D3776" i="31"/>
  <c r="D3002" i="31"/>
  <c r="D2207" i="31"/>
  <c r="D3802" i="31"/>
  <c r="D6170" i="31"/>
  <c r="D516" i="31"/>
  <c r="D1066" i="31"/>
  <c r="D6514" i="31"/>
  <c r="D108" i="31"/>
  <c r="D7588" i="31"/>
  <c r="D6517" i="31"/>
  <c r="D4404" i="31"/>
  <c r="D2542" i="31"/>
  <c r="D5358" i="31"/>
  <c r="D6017" i="31"/>
  <c r="D6390" i="31"/>
  <c r="D5446" i="31"/>
  <c r="D1172" i="31"/>
  <c r="D1835" i="31"/>
  <c r="D3268" i="31"/>
  <c r="D6190" i="31"/>
  <c r="D1190" i="31"/>
  <c r="D2473" i="31"/>
  <c r="D6896" i="31"/>
  <c r="D1937" i="31"/>
  <c r="D1425" i="31"/>
  <c r="D2680" i="31"/>
  <c r="D3155" i="31"/>
  <c r="D771" i="31"/>
  <c r="D7054" i="31"/>
  <c r="D6643" i="31"/>
  <c r="D3475" i="31"/>
  <c r="D7513" i="31"/>
  <c r="D5687" i="31"/>
  <c r="D3001" i="31"/>
  <c r="D2322" i="31"/>
  <c r="D4490" i="31"/>
  <c r="D2244" i="31"/>
  <c r="D6408" i="31"/>
  <c r="D2457" i="31"/>
  <c r="D3781" i="31"/>
  <c r="D1859" i="31"/>
  <c r="D2743" i="31"/>
  <c r="D2966" i="31"/>
  <c r="D2643" i="31"/>
  <c r="D1265" i="31"/>
  <c r="D6456" i="31"/>
  <c r="D6830" i="31"/>
  <c r="D1958" i="31"/>
  <c r="D4173" i="31"/>
  <c r="D4636" i="31"/>
  <c r="D6924" i="31"/>
  <c r="D6553" i="31"/>
  <c r="D6136" i="31"/>
  <c r="D3213" i="31"/>
  <c r="D3840" i="31"/>
  <c r="D3839" i="31"/>
  <c r="D3927" i="31"/>
  <c r="D5622" i="31"/>
  <c r="D3786" i="31"/>
  <c r="D5981" i="31"/>
  <c r="D7495" i="31"/>
  <c r="D994" i="31"/>
  <c r="D3999" i="31"/>
  <c r="D3248" i="31"/>
  <c r="D3633" i="31"/>
  <c r="D2750" i="31"/>
  <c r="D4059" i="31"/>
  <c r="D2520" i="31"/>
  <c r="D3042" i="31"/>
  <c r="D7066" i="31"/>
  <c r="D6595" i="31"/>
  <c r="D1023" i="31"/>
  <c r="D2888" i="31"/>
  <c r="D6851" i="31"/>
  <c r="D3595" i="31"/>
  <c r="D6207" i="31"/>
  <c r="D6592" i="31"/>
  <c r="D7259" i="31"/>
  <c r="D6341" i="31"/>
  <c r="D4860" i="31"/>
  <c r="D210" i="31"/>
  <c r="D6364" i="31"/>
  <c r="D6386" i="31"/>
  <c r="D4267" i="31"/>
  <c r="D6070" i="31"/>
  <c r="D1821" i="31"/>
  <c r="D3323" i="31"/>
  <c r="D2927" i="31"/>
  <c r="D5850" i="31"/>
  <c r="D5367" i="31"/>
  <c r="D4597" i="31"/>
  <c r="D5234" i="31"/>
  <c r="D1690" i="31"/>
  <c r="D747" i="31"/>
  <c r="D5810" i="31"/>
  <c r="D786" i="31"/>
  <c r="D2361" i="31"/>
  <c r="D3115" i="31"/>
  <c r="D329" i="31"/>
  <c r="D2887" i="31"/>
  <c r="D2523" i="31"/>
  <c r="D3480" i="31"/>
  <c r="D5832" i="31"/>
  <c r="D3941" i="31"/>
  <c r="D2884" i="31"/>
  <c r="D4294" i="31"/>
  <c r="D2633" i="31"/>
  <c r="D2658" i="31"/>
  <c r="D3590" i="31"/>
  <c r="D4151" i="31"/>
  <c r="D2739" i="31"/>
  <c r="D6152" i="31"/>
  <c r="D1647" i="31"/>
  <c r="D3588" i="31"/>
  <c r="D4615" i="31"/>
  <c r="D5890" i="31"/>
  <c r="D4692" i="31"/>
  <c r="D1253" i="31"/>
  <c r="D824" i="31"/>
  <c r="D3274" i="31"/>
  <c r="D822" i="31"/>
  <c r="D1379" i="31"/>
  <c r="D6987" i="31"/>
  <c r="D4832" i="31"/>
  <c r="D3473" i="31"/>
  <c r="D4348" i="31"/>
  <c r="D5933" i="31"/>
  <c r="D7056" i="31"/>
  <c r="D6841" i="31"/>
  <c r="D1911" i="31"/>
  <c r="D3260" i="31"/>
  <c r="D4522" i="31"/>
  <c r="D3791" i="31"/>
  <c r="D4147" i="31"/>
  <c r="D1723" i="31"/>
  <c r="D2366" i="31"/>
  <c r="D1677" i="31"/>
  <c r="D2082" i="31"/>
  <c r="D1818" i="31"/>
  <c r="D5749" i="31"/>
  <c r="D1991" i="31"/>
  <c r="D7019" i="31"/>
  <c r="D257" i="31"/>
  <c r="D4224" i="31"/>
  <c r="D4963" i="31"/>
  <c r="D3224" i="31"/>
  <c r="D1084" i="31"/>
  <c r="D1299" i="31"/>
  <c r="D7664" i="31"/>
  <c r="D5144" i="31"/>
  <c r="D4469" i="31"/>
  <c r="D1335" i="31"/>
  <c r="D2836" i="31"/>
  <c r="D1633" i="31"/>
  <c r="D5647" i="31"/>
  <c r="D6622" i="31"/>
  <c r="D4536" i="31"/>
  <c r="D4309" i="31"/>
  <c r="D2295" i="31"/>
  <c r="D1643" i="31"/>
  <c r="D7161" i="31"/>
  <c r="D7078" i="31"/>
  <c r="D1857" i="31"/>
  <c r="D735" i="31"/>
  <c r="D4111" i="31"/>
  <c r="D2130" i="31"/>
  <c r="D241" i="31"/>
  <c r="D482" i="31"/>
  <c r="D619" i="31"/>
  <c r="D4523" i="31"/>
  <c r="D2777" i="31"/>
  <c r="D6423" i="31"/>
  <c r="D3570" i="31"/>
  <c r="D4923" i="31"/>
  <c r="D2059" i="31"/>
  <c r="D6075" i="31"/>
  <c r="D2128" i="31"/>
  <c r="D1144" i="31"/>
  <c r="D3474" i="31"/>
  <c r="D3172" i="31"/>
  <c r="D496" i="31"/>
  <c r="D4328" i="31"/>
  <c r="D2853" i="31"/>
  <c r="D1913" i="31"/>
  <c r="D1702" i="31"/>
  <c r="D3964" i="31"/>
  <c r="D7288" i="31"/>
  <c r="D7285" i="31"/>
  <c r="D7131" i="31"/>
  <c r="D6087" i="31"/>
  <c r="D4206" i="31"/>
  <c r="D251" i="31"/>
  <c r="D3394" i="31"/>
  <c r="D4334" i="31"/>
  <c r="D3822" i="31"/>
  <c r="D6978" i="31"/>
  <c r="D6504" i="31"/>
  <c r="D7383" i="31"/>
  <c r="D156" i="31"/>
  <c r="D6180" i="31"/>
  <c r="D5634" i="31"/>
  <c r="D1099" i="31"/>
  <c r="D4339" i="31"/>
  <c r="D1783" i="31"/>
  <c r="D6772" i="31"/>
  <c r="D5768" i="31"/>
  <c r="D3103" i="31"/>
  <c r="D5333" i="31"/>
  <c r="D164" i="31"/>
  <c r="D3640" i="31"/>
  <c r="D4959" i="31"/>
  <c r="D5534" i="31"/>
  <c r="D1920" i="31"/>
  <c r="D5428" i="31"/>
  <c r="D5922" i="31"/>
  <c r="D739" i="31"/>
  <c r="D157" i="31"/>
  <c r="D5465" i="31"/>
  <c r="D6716" i="31"/>
  <c r="D168" i="31"/>
  <c r="D3281" i="31"/>
  <c r="D6457" i="31"/>
  <c r="D2445" i="31"/>
  <c r="D447" i="31"/>
  <c r="D2252" i="31"/>
  <c r="D5809" i="31"/>
  <c r="D7571" i="31"/>
  <c r="D3512" i="31"/>
  <c r="D5258" i="31"/>
  <c r="D7575" i="31"/>
  <c r="D6644" i="31"/>
  <c r="D3553" i="31"/>
  <c r="D7585" i="31"/>
  <c r="D6705" i="31"/>
  <c r="D7124" i="31"/>
  <c r="D5887" i="31"/>
  <c r="D4545" i="31"/>
  <c r="D2695" i="31"/>
  <c r="D6869" i="31"/>
  <c r="D4463" i="31"/>
  <c r="D265" i="31"/>
  <c r="D5894" i="31"/>
  <c r="D2545" i="31"/>
  <c r="D1796" i="31"/>
  <c r="D3435" i="31"/>
  <c r="D7148" i="31"/>
  <c r="D5964" i="31"/>
  <c r="D3890" i="31"/>
  <c r="D4570" i="31"/>
  <c r="D7094" i="31"/>
  <c r="D3576" i="31"/>
  <c r="D2659" i="31"/>
  <c r="D7200" i="31"/>
  <c r="D1211" i="31"/>
  <c r="D724" i="31"/>
  <c r="D3765" i="31"/>
  <c r="D4329" i="31"/>
  <c r="D5764" i="31"/>
  <c r="D1998" i="31"/>
  <c r="D4786" i="31"/>
  <c r="D930" i="31"/>
  <c r="D708" i="31"/>
  <c r="D5491" i="31"/>
  <c r="D1646" i="31"/>
  <c r="D6538" i="31"/>
  <c r="D7591" i="31"/>
  <c r="D4980" i="31"/>
  <c r="D6410" i="31"/>
  <c r="D4706" i="31"/>
  <c r="D6012" i="31"/>
  <c r="D4756" i="31"/>
  <c r="D2588" i="31"/>
  <c r="D4808" i="31"/>
  <c r="D3462" i="31"/>
  <c r="D4891" i="31"/>
  <c r="D7311" i="31"/>
  <c r="D196" i="31"/>
  <c r="D2219" i="31"/>
  <c r="D6089" i="31"/>
  <c r="D4978" i="31"/>
  <c r="D5631" i="31"/>
  <c r="D5744" i="31"/>
  <c r="D6687" i="31"/>
  <c r="D7310" i="31"/>
  <c r="D5034" i="31"/>
  <c r="D2404" i="31"/>
  <c r="D2053" i="31"/>
  <c r="D7225" i="31"/>
  <c r="D1737" i="31"/>
  <c r="D1387" i="31"/>
  <c r="D4872" i="31"/>
  <c r="D3419" i="31"/>
  <c r="D2297" i="31"/>
  <c r="D3565" i="31"/>
  <c r="D2732" i="31"/>
  <c r="D1491" i="31"/>
  <c r="D512" i="31"/>
  <c r="D1709" i="31"/>
  <c r="D7033" i="31"/>
  <c r="D7305" i="31"/>
  <c r="D4947" i="31"/>
  <c r="D5710" i="31"/>
  <c r="D3750" i="31"/>
  <c r="D3690" i="31"/>
  <c r="D4075" i="31"/>
  <c r="D4579" i="31"/>
  <c r="D2324" i="31"/>
  <c r="D2868" i="31"/>
  <c r="D3844" i="31"/>
  <c r="D7190" i="31"/>
  <c r="D1433" i="31"/>
  <c r="D6133" i="31"/>
  <c r="D6281" i="31"/>
  <c r="D4038" i="31"/>
  <c r="D4807" i="31"/>
  <c r="D5459" i="31"/>
  <c r="D7368" i="31"/>
  <c r="D3827" i="31"/>
  <c r="D3737" i="31"/>
  <c r="D1886" i="31"/>
  <c r="D574" i="31"/>
  <c r="D5007" i="31"/>
  <c r="D4203" i="31"/>
  <c r="D3505" i="31"/>
  <c r="D3111" i="31"/>
  <c r="D4928" i="31"/>
  <c r="D3245" i="31"/>
  <c r="D2440" i="31"/>
  <c r="D2715" i="31"/>
  <c r="D1676" i="31"/>
  <c r="D5678" i="31"/>
  <c r="D1727" i="31"/>
  <c r="D5088" i="31"/>
  <c r="D3305" i="31"/>
  <c r="D2527" i="31"/>
  <c r="D4792" i="31"/>
  <c r="D5665" i="31"/>
  <c r="D4507" i="31"/>
  <c r="D5662" i="31"/>
  <c r="D3682" i="31"/>
  <c r="D6320" i="31"/>
  <c r="D2023" i="31"/>
  <c r="D5639" i="31"/>
  <c r="D2532" i="31"/>
  <c r="D1314" i="31"/>
  <c r="D6196" i="31"/>
  <c r="D3024" i="31"/>
  <c r="D1485" i="31"/>
  <c r="D1685" i="31"/>
  <c r="D1276" i="31"/>
  <c r="D2820" i="31"/>
  <c r="D2998" i="31"/>
  <c r="D2320" i="31"/>
  <c r="D3649" i="31"/>
  <c r="D5388" i="31"/>
  <c r="D993" i="31"/>
  <c r="D5269" i="31"/>
  <c r="D5063" i="31"/>
  <c r="D2589" i="31"/>
  <c r="D4054" i="31"/>
  <c r="D3359" i="31"/>
  <c r="D4250" i="31"/>
  <c r="D6674" i="31"/>
  <c r="D4048" i="31"/>
  <c r="D2030" i="31"/>
  <c r="D368" i="31"/>
  <c r="D3029" i="31"/>
  <c r="D3041" i="31"/>
  <c r="D6724" i="31"/>
  <c r="D5259" i="31"/>
  <c r="D2193" i="31"/>
  <c r="D3509" i="31"/>
  <c r="D5985" i="31"/>
  <c r="D6119" i="31"/>
  <c r="D5064" i="31"/>
  <c r="D1011" i="31"/>
  <c r="D1882" i="31"/>
  <c r="D6223" i="31"/>
  <c r="D2971" i="31"/>
  <c r="D7376" i="31"/>
  <c r="D701" i="31"/>
  <c r="D2997" i="31"/>
  <c r="D4825" i="31"/>
  <c r="D3809" i="31"/>
  <c r="D4535" i="31"/>
  <c r="D397" i="31"/>
  <c r="D1804" i="31"/>
  <c r="D852" i="31"/>
  <c r="D4049" i="31"/>
  <c r="D3646" i="31"/>
  <c r="D1714" i="31"/>
  <c r="D5730" i="31"/>
  <c r="D3242" i="31"/>
  <c r="D5519" i="31"/>
  <c r="D3951" i="31"/>
  <c r="D6151" i="31"/>
  <c r="D2343" i="31"/>
  <c r="D4957" i="31"/>
  <c r="D693" i="31"/>
  <c r="D1060" i="31"/>
  <c r="D3591" i="31"/>
  <c r="D2414" i="31"/>
  <c r="D3831" i="31"/>
  <c r="D1832" i="31"/>
  <c r="D5239" i="31"/>
  <c r="D3120" i="31"/>
  <c r="D4229" i="31"/>
  <c r="D5012" i="31"/>
  <c r="D2216" i="31"/>
  <c r="D2288" i="31"/>
  <c r="D6570" i="31"/>
  <c r="D4189" i="31"/>
  <c r="D4503" i="31"/>
  <c r="D4655" i="31"/>
  <c r="D2770" i="31"/>
  <c r="D3430" i="31"/>
  <c r="D4578" i="31"/>
  <c r="D4268" i="31"/>
  <c r="D751" i="31"/>
  <c r="D7363" i="31"/>
  <c r="D1320" i="31"/>
  <c r="D1037" i="31"/>
  <c r="D3389" i="31"/>
  <c r="D6156" i="31"/>
  <c r="D6750" i="31"/>
  <c r="D4163" i="31"/>
  <c r="D2945" i="31"/>
  <c r="D4492" i="31"/>
  <c r="D6870" i="31"/>
  <c r="D624" i="31"/>
  <c r="D101" i="31"/>
  <c r="D1897" i="31"/>
  <c r="D6389" i="31"/>
  <c r="D3059" i="31"/>
  <c r="D380" i="31"/>
  <c r="D937" i="31"/>
  <c r="D1614" i="31"/>
  <c r="D4226" i="31"/>
  <c r="D3160" i="31"/>
  <c r="D3257" i="31"/>
  <c r="D6950" i="31"/>
  <c r="D6733" i="31"/>
  <c r="D2600" i="31"/>
  <c r="D3622" i="31"/>
  <c r="D3477" i="31"/>
  <c r="D4538" i="31"/>
  <c r="D4188" i="31"/>
  <c r="D4735" i="31"/>
  <c r="D2185" i="31"/>
  <c r="D2647" i="31"/>
  <c r="D1822" i="31"/>
  <c r="D6027" i="31"/>
  <c r="D3810" i="31"/>
  <c r="D4410" i="31"/>
  <c r="D4976" i="31"/>
  <c r="D4366" i="31"/>
  <c r="D4721" i="31"/>
  <c r="D3812" i="31"/>
  <c r="D5170" i="31"/>
  <c r="D4688" i="31"/>
  <c r="D1943" i="31"/>
  <c r="D4101" i="31"/>
  <c r="D2415" i="31"/>
  <c r="D1747" i="31"/>
  <c r="D4927" i="31"/>
  <c r="D3138" i="31"/>
  <c r="D3730" i="31"/>
  <c r="D3878" i="31"/>
  <c r="D5139" i="31"/>
  <c r="D1085" i="31"/>
  <c r="D6729" i="31"/>
  <c r="D5567" i="31"/>
  <c r="D5821" i="31"/>
  <c r="D1374" i="31"/>
  <c r="D4304" i="31"/>
  <c r="D500" i="31"/>
  <c r="D4732" i="31"/>
  <c r="D3538" i="31"/>
  <c r="D1558" i="31"/>
  <c r="D3436" i="31"/>
  <c r="D3744" i="31"/>
  <c r="D5947" i="31"/>
  <c r="D293" i="31"/>
  <c r="D5671" i="31"/>
  <c r="D6006" i="31"/>
  <c r="D5886" i="31"/>
  <c r="D4700" i="31"/>
  <c r="D5148" i="31"/>
  <c r="D5698" i="31"/>
  <c r="D1622" i="31"/>
  <c r="D6714" i="31"/>
  <c r="D7064" i="31"/>
  <c r="D5186" i="31"/>
  <c r="D3893" i="31"/>
  <c r="D6828" i="31"/>
  <c r="D4331" i="31"/>
  <c r="D6996" i="31"/>
  <c r="D3775" i="31"/>
  <c r="D5798" i="31"/>
  <c r="D1597" i="31"/>
  <c r="D4213" i="31"/>
  <c r="D3563" i="31"/>
  <c r="D2405" i="31"/>
  <c r="D6708" i="31"/>
  <c r="D3123" i="31"/>
  <c r="D3347" i="31"/>
  <c r="D5748" i="31"/>
  <c r="D3569" i="31"/>
  <c r="D5852" i="31"/>
  <c r="D4962" i="31"/>
  <c r="D3511" i="31"/>
  <c r="D3888" i="31"/>
  <c r="D3675" i="31"/>
  <c r="D3694" i="31"/>
  <c r="D7683" i="31"/>
  <c r="D4945" i="31"/>
  <c r="D6363" i="31"/>
  <c r="D4712" i="31"/>
  <c r="D1892" i="31"/>
  <c r="D17" i="31"/>
  <c r="D1459" i="31"/>
  <c r="D4723" i="31"/>
  <c r="D6404" i="31"/>
  <c r="D2056" i="31"/>
  <c r="D1581" i="31"/>
  <c r="D950" i="31"/>
  <c r="D1258" i="31"/>
  <c r="D3170" i="31"/>
  <c r="D3627" i="31"/>
  <c r="D5243" i="31"/>
  <c r="D3910" i="31"/>
  <c r="D2396" i="31"/>
  <c r="D4027" i="31"/>
  <c r="D3658" i="31"/>
  <c r="D2499" i="31"/>
  <c r="D2065" i="31"/>
  <c r="D3787" i="31"/>
  <c r="D2551" i="31"/>
  <c r="D4899" i="31"/>
  <c r="D5049" i="31"/>
  <c r="D4446" i="31"/>
  <c r="D2294" i="31"/>
  <c r="D5355" i="31"/>
  <c r="D4695" i="31"/>
  <c r="D4892" i="31"/>
  <c r="D4156" i="31"/>
  <c r="D2469" i="31"/>
  <c r="D5351" i="31"/>
  <c r="D3879" i="31"/>
  <c r="D3515" i="31"/>
  <c r="D2032" i="31"/>
  <c r="D2212" i="31"/>
  <c r="D4120" i="31"/>
  <c r="D4119" i="31"/>
  <c r="D4006" i="31"/>
  <c r="D1651" i="31"/>
  <c r="D3205" i="31"/>
  <c r="D2287" i="31"/>
  <c r="D5760" i="31"/>
  <c r="D1715" i="31"/>
  <c r="D1773" i="31"/>
  <c r="D3582" i="31"/>
  <c r="D6857" i="31"/>
  <c r="D4573" i="31"/>
  <c r="D2819" i="31"/>
  <c r="D5076" i="31"/>
  <c r="D3618" i="31"/>
  <c r="D4127" i="31"/>
  <c r="D1803" i="31"/>
  <c r="D3291" i="31"/>
  <c r="D5787" i="31"/>
  <c r="D2942" i="31"/>
  <c r="D1148" i="31"/>
  <c r="D2237" i="31"/>
  <c r="D2634" i="31"/>
  <c r="D3808" i="31"/>
  <c r="D3596" i="31"/>
  <c r="D1986" i="31"/>
  <c r="D2835" i="31"/>
  <c r="D1942" i="31"/>
  <c r="D5719" i="31"/>
  <c r="D6810" i="31"/>
  <c r="D6068" i="31"/>
  <c r="D4743" i="31"/>
  <c r="D1213" i="31"/>
  <c r="D5612" i="31"/>
  <c r="D6511" i="31"/>
  <c r="D5641" i="31"/>
  <c r="D5620" i="31"/>
  <c r="D4728" i="31"/>
  <c r="D3643" i="31"/>
  <c r="D2355" i="31"/>
  <c r="D363" i="31"/>
  <c r="D4057" i="31"/>
  <c r="D2638" i="31"/>
  <c r="D4876" i="31"/>
  <c r="D3766" i="31"/>
  <c r="D4311" i="31"/>
  <c r="D4417" i="31"/>
  <c r="D3557" i="31"/>
  <c r="D1966" i="31"/>
  <c r="D4451" i="31"/>
  <c r="D5447" i="31"/>
  <c r="D3017" i="31"/>
  <c r="D152" i="31"/>
  <c r="D2240" i="31"/>
  <c r="D3756" i="31"/>
  <c r="D908" i="31"/>
  <c r="D2866" i="31"/>
  <c r="D4621" i="31"/>
  <c r="D3982" i="31"/>
  <c r="D6816" i="31"/>
  <c r="D3217" i="31"/>
  <c r="D718" i="31"/>
  <c r="D81" i="31"/>
  <c r="D2555" i="31"/>
  <c r="D3837" i="31"/>
  <c r="D4987" i="31"/>
  <c r="D4666" i="31"/>
  <c r="D4838" i="31"/>
  <c r="D5607" i="31"/>
  <c r="D3229" i="31"/>
  <c r="D146" i="31"/>
  <c r="D555" i="31"/>
  <c r="D7290" i="31"/>
  <c r="D7029" i="31"/>
  <c r="D5871" i="31"/>
  <c r="D3094" i="31"/>
  <c r="D7223" i="31"/>
  <c r="D6601" i="31"/>
  <c r="D2484" i="31"/>
  <c r="D5185" i="31"/>
  <c r="D568" i="31"/>
  <c r="D6854" i="31"/>
  <c r="D6166" i="31"/>
  <c r="D744" i="31"/>
  <c r="D2577" i="31"/>
  <c r="D4942" i="31"/>
  <c r="D3942" i="31"/>
  <c r="D1160" i="31"/>
  <c r="D426" i="31"/>
  <c r="D495" i="31"/>
  <c r="D1799" i="31"/>
  <c r="D4576" i="31"/>
  <c r="D2365" i="31"/>
  <c r="D5497" i="31"/>
  <c r="D4232" i="31"/>
  <c r="D6932" i="31"/>
  <c r="D4610" i="31"/>
  <c r="D4799" i="31"/>
  <c r="D5303" i="31"/>
  <c r="D2731" i="31"/>
  <c r="D5141" i="31"/>
  <c r="D3880" i="31"/>
  <c r="D5438" i="31"/>
  <c r="D1510" i="31"/>
  <c r="D6926" i="31"/>
  <c r="D3881" i="31"/>
  <c r="D5404" i="31"/>
  <c r="D5932" i="31"/>
  <c r="D4340" i="31"/>
  <c r="D5602" i="31"/>
  <c r="D2799" i="31"/>
  <c r="D3393" i="31"/>
  <c r="D625" i="31"/>
  <c r="D5795" i="31"/>
  <c r="D5097" i="31"/>
  <c r="D179" i="31"/>
  <c r="D7284" i="31"/>
  <c r="D6522" i="31"/>
  <c r="D5716" i="31"/>
  <c r="D4019" i="31"/>
  <c r="D5092" i="31"/>
  <c r="D2916" i="31"/>
  <c r="D6564" i="31"/>
  <c r="D3018" i="31"/>
  <c r="D6583" i="31"/>
  <c r="D2101" i="31"/>
  <c r="D5169" i="31"/>
  <c r="D3271" i="31"/>
  <c r="D6291" i="31"/>
  <c r="D3732" i="31"/>
  <c r="D2565" i="31"/>
  <c r="D4620" i="31"/>
  <c r="D1420" i="31"/>
  <c r="D1183" i="31"/>
  <c r="D2388" i="31"/>
  <c r="D1043" i="31"/>
  <c r="D725" i="31"/>
  <c r="D7542" i="31"/>
  <c r="D3237" i="31"/>
  <c r="D2645" i="31"/>
  <c r="D4169" i="31"/>
  <c r="D5585" i="31"/>
  <c r="D992" i="31"/>
  <c r="D6388" i="31"/>
  <c r="D3882" i="31"/>
  <c r="D6338" i="31"/>
  <c r="D5332" i="31"/>
  <c r="D4985" i="31"/>
  <c r="D538" i="31"/>
  <c r="D7577" i="31"/>
  <c r="D3883" i="31"/>
  <c r="D6099" i="31"/>
  <c r="D3239" i="31"/>
  <c r="D4713" i="31"/>
  <c r="D2490" i="31"/>
  <c r="D4300" i="31"/>
  <c r="D4594" i="31"/>
  <c r="D3884" i="31"/>
  <c r="D3579" i="31"/>
  <c r="D4444" i="31"/>
  <c r="D2253" i="31"/>
  <c r="D4599" i="31"/>
  <c r="D3735" i="31"/>
  <c r="D1852" i="31"/>
  <c r="D3418" i="31"/>
  <c r="D717" i="31"/>
  <c r="D5315" i="31"/>
  <c r="D5855" i="31"/>
  <c r="D1129" i="31"/>
  <c r="D5316" i="31"/>
  <c r="D6122" i="31"/>
  <c r="D4733" i="31"/>
  <c r="D2719" i="31"/>
  <c r="D6529" i="31"/>
  <c r="D1531" i="31"/>
  <c r="D4880" i="31"/>
  <c r="D1025" i="31"/>
  <c r="D1477" i="31"/>
  <c r="D7524" i="31"/>
  <c r="D3578" i="31"/>
  <c r="D4596" i="31"/>
  <c r="D1185" i="31"/>
  <c r="D4148" i="31"/>
  <c r="D6762" i="31"/>
  <c r="D5218" i="31"/>
  <c r="D3885" i="31"/>
  <c r="D7011" i="31"/>
  <c r="D2015" i="31"/>
  <c r="D4337" i="31"/>
  <c r="Q15" i="29"/>
  <c r="Q11" i="29"/>
  <c r="P13" i="29"/>
  <c r="Q13" i="29" s="1"/>
  <c r="N13" i="29"/>
  <c r="O13" i="29" s="1"/>
  <c r="Q14" i="29"/>
  <c r="P14" i="29" s="1"/>
  <c r="N14" i="29"/>
  <c r="O14" i="29" s="1"/>
  <c r="P12" i="29"/>
  <c r="Q12" i="29" s="1"/>
  <c r="N12" i="29"/>
  <c r="O12" i="29" s="1"/>
  <c r="B104" i="23" l="1"/>
  <c r="F104" i="23"/>
  <c r="K104" i="23"/>
  <c r="G24" i="39" s="1"/>
  <c r="E101" i="23"/>
  <c r="C101" i="23"/>
  <c r="J104" i="23"/>
  <c r="F24" i="39" s="1"/>
  <c r="I104" i="23"/>
  <c r="E24" i="39" s="1"/>
  <c r="D101" i="23"/>
  <c r="O15" i="29"/>
  <c r="O11" i="29"/>
  <c r="C104" i="23" l="1"/>
  <c r="E104" i="23"/>
  <c r="D104" i="23"/>
  <c r="B23" i="27"/>
  <c r="B22" i="27"/>
  <c r="B21" i="27"/>
  <c r="B20" i="27"/>
  <c r="B19" i="27"/>
  <c r="B18" i="27"/>
  <c r="B17" i="27"/>
  <c r="B16" i="27"/>
  <c r="B15" i="27"/>
  <c r="B14" i="27"/>
  <c r="J12" i="28"/>
  <c r="I12" i="28"/>
  <c r="J11" i="28"/>
  <c r="I11" i="28"/>
  <c r="J10" i="28"/>
  <c r="I10" i="28"/>
  <c r="J9" i="28"/>
  <c r="I9" i="28"/>
  <c r="J8" i="28"/>
  <c r="I8" i="28"/>
  <c r="J7" i="28"/>
  <c r="I7" i="28"/>
  <c r="J6" i="28"/>
  <c r="I6" i="28"/>
  <c r="J5" i="28"/>
  <c r="I5" i="28"/>
  <c r="J4" i="28"/>
  <c r="I4" i="28"/>
  <c r="J3" i="28"/>
  <c r="I3" i="28"/>
  <c r="E15" i="20"/>
  <c r="B20" i="2" l="1"/>
  <c r="B19" i="2"/>
  <c r="B18" i="2"/>
  <c r="B17" i="2"/>
  <c r="B16" i="2"/>
  <c r="E20" i="2"/>
  <c r="D20" i="2"/>
  <c r="D17" i="2"/>
  <c r="E17" i="2"/>
  <c r="D18" i="2"/>
  <c r="E18" i="2"/>
  <c r="C39" i="2" s="1"/>
  <c r="D19" i="2"/>
  <c r="E19" i="2"/>
  <c r="E16" i="2"/>
  <c r="D16" i="2"/>
  <c r="F9" i="4"/>
  <c r="F10" i="4"/>
  <c r="F11" i="4"/>
  <c r="F12" i="4"/>
  <c r="F8" i="4"/>
  <c r="C38" i="2" l="1"/>
  <c r="E29" i="2"/>
  <c r="L11" i="36"/>
  <c r="L12" i="36" s="1"/>
  <c r="L13" i="36" s="1"/>
  <c r="L14" i="36" s="1"/>
  <c r="L15" i="36" s="1"/>
  <c r="L16" i="36" s="1"/>
  <c r="L17" i="36" s="1"/>
  <c r="L18" i="36" s="1"/>
  <c r="L19" i="36" s="1"/>
  <c r="L20" i="36" s="1"/>
  <c r="M10" i="36"/>
  <c r="M11" i="36" s="1"/>
  <c r="M12" i="36" s="1"/>
  <c r="M13" i="36" s="1"/>
  <c r="M14" i="36" s="1"/>
  <c r="M15" i="36" s="1"/>
  <c r="M16" i="36" s="1"/>
  <c r="M17" i="36" s="1"/>
  <c r="M18" i="36" s="1"/>
  <c r="M19" i="36" s="1"/>
  <c r="M20" i="36" s="1"/>
  <c r="M21" i="36" s="1"/>
  <c r="M22" i="36" s="1"/>
  <c r="M23" i="36" s="1"/>
  <c r="M24" i="36" s="1"/>
  <c r="J19" i="36"/>
  <c r="J18" i="36"/>
  <c r="J17" i="36"/>
  <c r="J16" i="36"/>
  <c r="J15" i="36"/>
  <c r="J14" i="36"/>
  <c r="J13" i="36"/>
  <c r="J12" i="36"/>
  <c r="J11" i="36"/>
  <c r="G11" i="36"/>
  <c r="G12" i="36" s="1"/>
  <c r="G13" i="36" s="1"/>
  <c r="G14" i="36" s="1"/>
  <c r="G15" i="36" s="1"/>
  <c r="G16" i="36" s="1"/>
  <c r="G17" i="36" s="1"/>
  <c r="G18" i="36" s="1"/>
  <c r="G19" i="36" s="1"/>
  <c r="G20" i="36" s="1"/>
  <c r="H10" i="36"/>
  <c r="H11" i="36" s="1"/>
  <c r="H12" i="36" s="1"/>
  <c r="H13" i="36" s="1"/>
  <c r="H14" i="36" s="1"/>
  <c r="H15" i="36" s="1"/>
  <c r="H16" i="36" s="1"/>
  <c r="H17" i="36" s="1"/>
  <c r="H18" i="36" s="1"/>
  <c r="H19" i="36" s="1"/>
  <c r="H20" i="36" s="1"/>
  <c r="H21" i="36" s="1"/>
  <c r="H22" i="36" s="1"/>
  <c r="H23" i="36" s="1"/>
  <c r="H24" i="36" s="1"/>
  <c r="E19" i="36"/>
  <c r="E18" i="36"/>
  <c r="E17" i="36"/>
  <c r="E16" i="36"/>
  <c r="E15" i="36"/>
  <c r="E14" i="36"/>
  <c r="E13" i="36"/>
  <c r="E12" i="36"/>
  <c r="E11" i="36"/>
  <c r="B11" i="36"/>
  <c r="B12" i="36" s="1"/>
  <c r="B13" i="36" s="1"/>
  <c r="B14" i="36" s="1"/>
  <c r="B15" i="36" s="1"/>
  <c r="B16" i="36" s="1"/>
  <c r="B17" i="36" s="1"/>
  <c r="B18" i="36" s="1"/>
  <c r="B19" i="36" s="1"/>
  <c r="B20" i="36" s="1"/>
  <c r="C10" i="36"/>
  <c r="C11" i="36" s="1"/>
  <c r="C12" i="36" s="1"/>
  <c r="C13" i="36" s="1"/>
  <c r="C14" i="36" s="1"/>
  <c r="C15" i="36" s="1"/>
  <c r="C16" i="36" s="1"/>
  <c r="C17" i="36" s="1"/>
  <c r="C18" i="36" s="1"/>
  <c r="C19" i="36" s="1"/>
  <c r="C20" i="36" s="1"/>
  <c r="C21" i="36" s="1"/>
  <c r="C22" i="36" s="1"/>
  <c r="C23" i="36" s="1"/>
  <c r="C24" i="36" s="1"/>
  <c r="L47" i="35"/>
  <c r="K47" i="35"/>
  <c r="J47" i="35"/>
  <c r="I47" i="35"/>
  <c r="H47" i="35"/>
  <c r="G47" i="35"/>
  <c r="F47" i="35"/>
  <c r="E47" i="35"/>
  <c r="D47" i="35"/>
  <c r="C47" i="35"/>
  <c r="L46" i="35"/>
  <c r="K46" i="35"/>
  <c r="J46" i="35"/>
  <c r="I46" i="35"/>
  <c r="H46" i="35"/>
  <c r="G46" i="35"/>
  <c r="F46" i="35"/>
  <c r="E46" i="35"/>
  <c r="D46" i="35"/>
  <c r="C46" i="35"/>
  <c r="L45" i="35"/>
  <c r="K45" i="35"/>
  <c r="J45" i="35"/>
  <c r="I45" i="35"/>
  <c r="H45" i="35"/>
  <c r="G45" i="35"/>
  <c r="F45" i="35"/>
  <c r="E45" i="35"/>
  <c r="D45" i="35"/>
  <c r="C45" i="35"/>
  <c r="L37" i="35"/>
  <c r="K37" i="35"/>
  <c r="J37" i="35"/>
  <c r="I37" i="35"/>
  <c r="H37" i="35"/>
  <c r="G37" i="35"/>
  <c r="F37" i="35"/>
  <c r="E37" i="35"/>
  <c r="D37" i="35"/>
  <c r="C37" i="35"/>
  <c r="L36" i="35"/>
  <c r="K36" i="35"/>
  <c r="J36" i="35"/>
  <c r="I36" i="35"/>
  <c r="H36" i="35"/>
  <c r="G36" i="35"/>
  <c r="F36" i="35"/>
  <c r="E36" i="35"/>
  <c r="D36" i="35"/>
  <c r="C36" i="35"/>
  <c r="L35" i="35"/>
  <c r="L42" i="35" s="1"/>
  <c r="K35" i="35"/>
  <c r="K42" i="35" s="1"/>
  <c r="J35" i="35"/>
  <c r="J42" i="35" s="1"/>
  <c r="I35" i="35"/>
  <c r="I42" i="35" s="1"/>
  <c r="H35" i="35"/>
  <c r="H42" i="35" s="1"/>
  <c r="G35" i="35"/>
  <c r="G42" i="35" s="1"/>
  <c r="F35" i="35"/>
  <c r="F42" i="35" s="1"/>
  <c r="E35" i="35"/>
  <c r="E42" i="35" s="1"/>
  <c r="D35" i="35"/>
  <c r="D42" i="35" s="1"/>
  <c r="C35" i="35"/>
  <c r="L34" i="35"/>
  <c r="L41" i="35" s="1"/>
  <c r="K34" i="35"/>
  <c r="K41" i="35" s="1"/>
  <c r="J34" i="35"/>
  <c r="J41" i="35" s="1"/>
  <c r="I34" i="35"/>
  <c r="I41" i="35" s="1"/>
  <c r="H34" i="35"/>
  <c r="H41" i="35" s="1"/>
  <c r="G34" i="35"/>
  <c r="G41" i="35" s="1"/>
  <c r="F34" i="35"/>
  <c r="F41" i="35" s="1"/>
  <c r="E34" i="35"/>
  <c r="E41" i="35" s="1"/>
  <c r="E43" i="35" s="1"/>
  <c r="D34" i="35"/>
  <c r="D41" i="35" s="1"/>
  <c r="C34" i="35"/>
  <c r="L33" i="35"/>
  <c r="L40" i="35" s="1"/>
  <c r="K33" i="35"/>
  <c r="K40" i="35" s="1"/>
  <c r="J33" i="35"/>
  <c r="J40" i="35" s="1"/>
  <c r="I33" i="35"/>
  <c r="I40" i="35" s="1"/>
  <c r="H33" i="35"/>
  <c r="H40" i="35" s="1"/>
  <c r="G33" i="35"/>
  <c r="G40" i="35" s="1"/>
  <c r="F33" i="35"/>
  <c r="F40" i="35" s="1"/>
  <c r="E33" i="35"/>
  <c r="E40" i="35" s="1"/>
  <c r="D33" i="35"/>
  <c r="D40" i="35" s="1"/>
  <c r="C33" i="35"/>
  <c r="L31" i="35"/>
  <c r="K31" i="35"/>
  <c r="J31" i="35"/>
  <c r="I31" i="35"/>
  <c r="H31" i="35"/>
  <c r="G31" i="35"/>
  <c r="F31" i="35"/>
  <c r="E31" i="35"/>
  <c r="D31" i="35"/>
  <c r="C31" i="35"/>
  <c r="L29" i="35"/>
  <c r="K29" i="35"/>
  <c r="J29" i="35"/>
  <c r="I29" i="35"/>
  <c r="H29" i="35"/>
  <c r="G29" i="35"/>
  <c r="F29" i="35"/>
  <c r="E29" i="35"/>
  <c r="D29" i="35"/>
  <c r="C29" i="35"/>
  <c r="L28" i="35"/>
  <c r="K28" i="35"/>
  <c r="J28" i="35"/>
  <c r="I28" i="35"/>
  <c r="I30" i="35" s="1"/>
  <c r="H28" i="35"/>
  <c r="G28" i="35"/>
  <c r="F28" i="35"/>
  <c r="E28" i="35"/>
  <c r="D28" i="35"/>
  <c r="C28" i="35"/>
  <c r="L27" i="35"/>
  <c r="K27" i="35"/>
  <c r="J27" i="35"/>
  <c r="I27" i="35"/>
  <c r="H27" i="35"/>
  <c r="G27" i="35"/>
  <c r="F27" i="35"/>
  <c r="E27" i="35"/>
  <c r="D27" i="35"/>
  <c r="C27" i="35"/>
  <c r="L24" i="35"/>
  <c r="K24" i="35"/>
  <c r="J24" i="35"/>
  <c r="I24" i="35"/>
  <c r="H24" i="35"/>
  <c r="G24" i="35"/>
  <c r="F24" i="35"/>
  <c r="E24" i="35"/>
  <c r="D24" i="35"/>
  <c r="C24" i="35"/>
  <c r="L23" i="35"/>
  <c r="K23" i="35"/>
  <c r="J23" i="35"/>
  <c r="I23" i="35"/>
  <c r="H23" i="35"/>
  <c r="G23" i="35"/>
  <c r="F23" i="35"/>
  <c r="E23" i="35"/>
  <c r="D23" i="35"/>
  <c r="C23" i="35"/>
  <c r="L21" i="35"/>
  <c r="K21" i="35"/>
  <c r="J21" i="35"/>
  <c r="I21" i="35"/>
  <c r="H21" i="35"/>
  <c r="G21" i="35"/>
  <c r="F21" i="35"/>
  <c r="E21" i="35"/>
  <c r="D21" i="35"/>
  <c r="C21" i="35"/>
  <c r="L20" i="35"/>
  <c r="K20" i="35"/>
  <c r="J20" i="35"/>
  <c r="I20" i="35"/>
  <c r="H20" i="35"/>
  <c r="G20" i="35"/>
  <c r="F20" i="35"/>
  <c r="E20" i="35"/>
  <c r="D20" i="35"/>
  <c r="C20" i="35"/>
  <c r="L19" i="35"/>
  <c r="L25" i="35" s="1"/>
  <c r="K19" i="35"/>
  <c r="K25" i="35" s="1"/>
  <c r="J19" i="35"/>
  <c r="J25" i="35" s="1"/>
  <c r="I19" i="35"/>
  <c r="I25" i="35" s="1"/>
  <c r="H19" i="35"/>
  <c r="H25" i="35" s="1"/>
  <c r="G19" i="35"/>
  <c r="G25" i="35" s="1"/>
  <c r="F19" i="35"/>
  <c r="F25" i="35" s="1"/>
  <c r="E19" i="35"/>
  <c r="E25" i="35" s="1"/>
  <c r="D19" i="35"/>
  <c r="D25" i="35" s="1"/>
  <c r="C19" i="35"/>
  <c r="L18" i="35"/>
  <c r="K18" i="35"/>
  <c r="J18" i="35"/>
  <c r="I18" i="35"/>
  <c r="H18" i="35"/>
  <c r="G18" i="35"/>
  <c r="F18" i="35"/>
  <c r="E18" i="35"/>
  <c r="D18" i="35"/>
  <c r="C18" i="35"/>
  <c r="L17" i="35"/>
  <c r="K17" i="35"/>
  <c r="J17" i="35"/>
  <c r="I17" i="35"/>
  <c r="H17" i="35"/>
  <c r="G17" i="35"/>
  <c r="F17" i="35"/>
  <c r="E17" i="35"/>
  <c r="D17" i="35"/>
  <c r="C17" i="35"/>
  <c r="L15" i="35"/>
  <c r="K15" i="35"/>
  <c r="J15" i="35"/>
  <c r="I15" i="35"/>
  <c r="H15" i="35"/>
  <c r="G15" i="35"/>
  <c r="F15" i="35"/>
  <c r="E15" i="35"/>
  <c r="D15" i="35"/>
  <c r="L14" i="35"/>
  <c r="K14" i="35"/>
  <c r="J14" i="35"/>
  <c r="I14" i="35"/>
  <c r="H14" i="35"/>
  <c r="G14" i="35"/>
  <c r="F14" i="35"/>
  <c r="E14" i="35"/>
  <c r="D14" i="35"/>
  <c r="L13" i="35"/>
  <c r="K13" i="35"/>
  <c r="J13" i="35"/>
  <c r="I13" i="35"/>
  <c r="H13" i="35"/>
  <c r="G13" i="35"/>
  <c r="F13" i="35"/>
  <c r="E13" i="35"/>
  <c r="D13" i="35"/>
  <c r="L12" i="35"/>
  <c r="K12" i="35"/>
  <c r="J12" i="35"/>
  <c r="I12" i="35"/>
  <c r="H12" i="35"/>
  <c r="G12" i="35"/>
  <c r="F12" i="35"/>
  <c r="E12" i="35"/>
  <c r="D12" i="35"/>
  <c r="L11" i="35"/>
  <c r="K11" i="35"/>
  <c r="J11" i="35"/>
  <c r="I11" i="35"/>
  <c r="H11" i="35"/>
  <c r="G11" i="35"/>
  <c r="F11" i="35"/>
  <c r="E11" i="35"/>
  <c r="D11" i="35"/>
  <c r="L9" i="35"/>
  <c r="K9" i="35"/>
  <c r="J9" i="35"/>
  <c r="I9" i="35"/>
  <c r="H9" i="35"/>
  <c r="G9" i="35"/>
  <c r="F9" i="35"/>
  <c r="E9" i="35"/>
  <c r="D9" i="35"/>
  <c r="C9" i="35"/>
  <c r="B8" i="35"/>
  <c r="L86" i="21"/>
  <c r="K86" i="21"/>
  <c r="J86" i="21"/>
  <c r="I86" i="21"/>
  <c r="H86" i="21"/>
  <c r="G86" i="21"/>
  <c r="F86" i="21"/>
  <c r="E86" i="21"/>
  <c r="D86" i="21"/>
  <c r="C86" i="21"/>
  <c r="L84" i="21"/>
  <c r="K84" i="21"/>
  <c r="J84" i="21"/>
  <c r="I84" i="21"/>
  <c r="H84" i="21"/>
  <c r="G84" i="21"/>
  <c r="F84" i="21"/>
  <c r="E84" i="21"/>
  <c r="D84" i="21"/>
  <c r="C84" i="21"/>
  <c r="L82" i="21"/>
  <c r="K82" i="21"/>
  <c r="J82" i="21"/>
  <c r="I82" i="21"/>
  <c r="H82" i="21"/>
  <c r="G82" i="21"/>
  <c r="F82" i="21"/>
  <c r="E82" i="21"/>
  <c r="D82" i="21"/>
  <c r="C82" i="21"/>
  <c r="L73" i="21"/>
  <c r="K73" i="21"/>
  <c r="J73" i="21"/>
  <c r="I73" i="21"/>
  <c r="H73" i="21"/>
  <c r="G73" i="21"/>
  <c r="F73" i="21"/>
  <c r="E73" i="21"/>
  <c r="D73" i="21"/>
  <c r="C73" i="21"/>
  <c r="L72" i="21"/>
  <c r="K72" i="21"/>
  <c r="J72" i="21"/>
  <c r="I72" i="21"/>
  <c r="H72" i="21"/>
  <c r="G72" i="21"/>
  <c r="F72" i="21"/>
  <c r="E72" i="21"/>
  <c r="D72" i="21"/>
  <c r="C72" i="21"/>
  <c r="L71" i="21"/>
  <c r="K71" i="21"/>
  <c r="J71" i="21"/>
  <c r="I71" i="21"/>
  <c r="H71" i="21"/>
  <c r="G71" i="21"/>
  <c r="F71" i="21"/>
  <c r="E71" i="21"/>
  <c r="D71" i="21"/>
  <c r="C71" i="21"/>
  <c r="L68" i="21"/>
  <c r="K68" i="21"/>
  <c r="J68" i="21"/>
  <c r="I68" i="21"/>
  <c r="H68" i="21"/>
  <c r="G68" i="21"/>
  <c r="F68" i="21"/>
  <c r="E68" i="21"/>
  <c r="D68" i="21"/>
  <c r="C68" i="21"/>
  <c r="L67" i="21"/>
  <c r="K67" i="21"/>
  <c r="J67" i="21"/>
  <c r="I67" i="21"/>
  <c r="H67" i="21"/>
  <c r="G67" i="21"/>
  <c r="F67" i="21"/>
  <c r="E67" i="21"/>
  <c r="D67" i="21"/>
  <c r="C67" i="21"/>
  <c r="L66" i="21"/>
  <c r="K66" i="21"/>
  <c r="J66" i="21"/>
  <c r="I66" i="21"/>
  <c r="H66" i="21"/>
  <c r="G66" i="21"/>
  <c r="F66" i="21"/>
  <c r="E66" i="21"/>
  <c r="D66" i="21"/>
  <c r="C66" i="21"/>
  <c r="L65" i="21"/>
  <c r="K65" i="21"/>
  <c r="J65" i="21"/>
  <c r="I65" i="21"/>
  <c r="H65" i="21"/>
  <c r="G65" i="21"/>
  <c r="F65" i="21"/>
  <c r="E65" i="21"/>
  <c r="D65" i="21"/>
  <c r="C65" i="21"/>
  <c r="L63" i="21"/>
  <c r="K63" i="21"/>
  <c r="J63" i="21"/>
  <c r="I63" i="21"/>
  <c r="H63" i="21"/>
  <c r="G63" i="21"/>
  <c r="F63" i="21"/>
  <c r="E63" i="21"/>
  <c r="D63" i="21"/>
  <c r="C63" i="21"/>
  <c r="L62" i="21"/>
  <c r="K62" i="21"/>
  <c r="J62" i="21"/>
  <c r="I62" i="21"/>
  <c r="H62" i="21"/>
  <c r="G62" i="21"/>
  <c r="F62" i="21"/>
  <c r="E62" i="21"/>
  <c r="D62" i="21"/>
  <c r="C62" i="21"/>
  <c r="L61" i="21"/>
  <c r="K61" i="21"/>
  <c r="J61" i="21"/>
  <c r="I61" i="21"/>
  <c r="H61" i="21"/>
  <c r="G61" i="21"/>
  <c r="F61" i="21"/>
  <c r="E61" i="21"/>
  <c r="D61" i="21"/>
  <c r="C61" i="21"/>
  <c r="L60" i="21"/>
  <c r="K60" i="21"/>
  <c r="J60" i="21"/>
  <c r="I60" i="21"/>
  <c r="H60" i="21"/>
  <c r="G60" i="21"/>
  <c r="F60" i="21"/>
  <c r="E60" i="21"/>
  <c r="D60" i="21"/>
  <c r="C60" i="21"/>
  <c r="L59" i="21"/>
  <c r="K59" i="21"/>
  <c r="J59" i="21"/>
  <c r="I59" i="21"/>
  <c r="H59" i="21"/>
  <c r="G59" i="21"/>
  <c r="F59" i="21"/>
  <c r="E59" i="21"/>
  <c r="D59" i="21"/>
  <c r="C59" i="21"/>
  <c r="L42" i="21"/>
  <c r="L47" i="21" s="1"/>
  <c r="G17" i="39" s="1"/>
  <c r="K42" i="21"/>
  <c r="K47" i="21" s="1"/>
  <c r="F17" i="39" s="1"/>
  <c r="J42" i="21"/>
  <c r="J47" i="21" s="1"/>
  <c r="E17" i="39" s="1"/>
  <c r="I42" i="21"/>
  <c r="I47" i="21" s="1"/>
  <c r="D17" i="39" s="1"/>
  <c r="H42" i="21"/>
  <c r="H47" i="21" s="1"/>
  <c r="C17" i="39" s="1"/>
  <c r="G42" i="21"/>
  <c r="G47" i="21" s="1"/>
  <c r="F42" i="21"/>
  <c r="F47" i="21" s="1"/>
  <c r="E42" i="21"/>
  <c r="E47" i="21" s="1"/>
  <c r="D42" i="21"/>
  <c r="D47" i="21" s="1"/>
  <c r="C42" i="21"/>
  <c r="C47" i="21" s="1"/>
  <c r="M36" i="21"/>
  <c r="L36" i="21"/>
  <c r="K36" i="21"/>
  <c r="J36" i="21"/>
  <c r="I36" i="21"/>
  <c r="H36" i="21"/>
  <c r="G36" i="21"/>
  <c r="F36" i="21"/>
  <c r="E36" i="21"/>
  <c r="D36" i="21"/>
  <c r="C36" i="21"/>
  <c r="M33" i="21"/>
  <c r="M30" i="21"/>
  <c r="L30" i="21"/>
  <c r="K30" i="21"/>
  <c r="J30" i="21"/>
  <c r="I30" i="21"/>
  <c r="H30" i="21"/>
  <c r="G30" i="21"/>
  <c r="F30" i="21"/>
  <c r="E30" i="21"/>
  <c r="D30" i="21"/>
  <c r="C30" i="21"/>
  <c r="M27" i="21"/>
  <c r="L27" i="21"/>
  <c r="K27" i="21"/>
  <c r="J27" i="21"/>
  <c r="I27" i="21"/>
  <c r="H27" i="21"/>
  <c r="G27" i="21"/>
  <c r="F27" i="21"/>
  <c r="E27" i="21"/>
  <c r="D27" i="21"/>
  <c r="C27" i="21"/>
  <c r="M24" i="21"/>
  <c r="L21" i="21"/>
  <c r="K21" i="21"/>
  <c r="J21" i="21"/>
  <c r="I21" i="21"/>
  <c r="H21" i="21"/>
  <c r="G21" i="21"/>
  <c r="F21" i="21"/>
  <c r="E21" i="21"/>
  <c r="D21" i="21"/>
  <c r="C21" i="21"/>
  <c r="M15" i="21"/>
  <c r="L15" i="21"/>
  <c r="K15" i="21"/>
  <c r="J15" i="21"/>
  <c r="I15" i="21"/>
  <c r="H15" i="21"/>
  <c r="G15" i="21"/>
  <c r="F15" i="21"/>
  <c r="E15" i="21"/>
  <c r="D15" i="21"/>
  <c r="C15" i="21"/>
  <c r="M12" i="21"/>
  <c r="M22" i="21" s="1"/>
  <c r="L12" i="21"/>
  <c r="K12" i="21"/>
  <c r="J12" i="21"/>
  <c r="I12" i="21"/>
  <c r="H12" i="21"/>
  <c r="G12" i="21"/>
  <c r="F12" i="21"/>
  <c r="E12" i="21"/>
  <c r="D12" i="21"/>
  <c r="C12" i="21"/>
  <c r="L9" i="21"/>
  <c r="K9" i="21"/>
  <c r="J9" i="21"/>
  <c r="I9" i="21"/>
  <c r="H9" i="21"/>
  <c r="G9" i="21"/>
  <c r="F9" i="21"/>
  <c r="E9" i="21"/>
  <c r="D9" i="21"/>
  <c r="C9" i="21"/>
  <c r="B8" i="21"/>
  <c r="L46" i="37"/>
  <c r="K46" i="37"/>
  <c r="J46" i="37"/>
  <c r="I46" i="37"/>
  <c r="H46" i="37"/>
  <c r="G46" i="37"/>
  <c r="F46" i="37"/>
  <c r="E46" i="37"/>
  <c r="D46" i="37"/>
  <c r="C46" i="37"/>
  <c r="B46" i="37"/>
  <c r="L45" i="37"/>
  <c r="K45" i="37"/>
  <c r="J45" i="37"/>
  <c r="I45" i="37"/>
  <c r="H45" i="37"/>
  <c r="G45" i="37"/>
  <c r="F45" i="37"/>
  <c r="E45" i="37"/>
  <c r="D45" i="37"/>
  <c r="C45" i="37"/>
  <c r="B45" i="37"/>
  <c r="L44" i="37"/>
  <c r="K44" i="37"/>
  <c r="J44" i="37"/>
  <c r="I44" i="37"/>
  <c r="H44" i="37"/>
  <c r="G44" i="37"/>
  <c r="F44" i="37"/>
  <c r="E44" i="37"/>
  <c r="D44" i="37"/>
  <c r="C44" i="37"/>
  <c r="B44" i="37"/>
  <c r="L43" i="37"/>
  <c r="K43" i="37"/>
  <c r="J43" i="37"/>
  <c r="I43" i="37"/>
  <c r="H43" i="37"/>
  <c r="G43" i="37"/>
  <c r="F43" i="37"/>
  <c r="E43" i="37"/>
  <c r="D43" i="37"/>
  <c r="C43" i="37"/>
  <c r="B43" i="37"/>
  <c r="L42" i="37"/>
  <c r="K42" i="37"/>
  <c r="J42" i="37"/>
  <c r="I42" i="37"/>
  <c r="H42" i="37"/>
  <c r="G42" i="37"/>
  <c r="F42" i="37"/>
  <c r="E42" i="37"/>
  <c r="D42" i="37"/>
  <c r="C42" i="37"/>
  <c r="B42" i="37"/>
  <c r="L41" i="37"/>
  <c r="K41" i="37"/>
  <c r="J41" i="37"/>
  <c r="I41" i="37"/>
  <c r="H41" i="37"/>
  <c r="G41" i="37"/>
  <c r="F41" i="37"/>
  <c r="E41" i="37"/>
  <c r="D41" i="37"/>
  <c r="C41" i="37"/>
  <c r="B41" i="37"/>
  <c r="L40" i="37"/>
  <c r="K40" i="37"/>
  <c r="J40" i="37"/>
  <c r="I40" i="37"/>
  <c r="H40" i="37"/>
  <c r="G40" i="37"/>
  <c r="F40" i="37"/>
  <c r="E40" i="37"/>
  <c r="D40" i="37"/>
  <c r="C40" i="37"/>
  <c r="B40" i="37"/>
  <c r="L39" i="37"/>
  <c r="K39" i="37"/>
  <c r="J39" i="37"/>
  <c r="I39" i="37"/>
  <c r="H39" i="37"/>
  <c r="G39" i="37"/>
  <c r="F39" i="37"/>
  <c r="E39" i="37"/>
  <c r="D39" i="37"/>
  <c r="C39" i="37"/>
  <c r="L37" i="37"/>
  <c r="K37" i="37"/>
  <c r="J37" i="37"/>
  <c r="I37" i="37"/>
  <c r="H37" i="37"/>
  <c r="G37" i="37"/>
  <c r="F37" i="37"/>
  <c r="E37" i="37"/>
  <c r="D37" i="37"/>
  <c r="C37" i="37"/>
  <c r="B37" i="37"/>
  <c r="L36" i="37"/>
  <c r="K36" i="37"/>
  <c r="J36" i="37"/>
  <c r="I36" i="37"/>
  <c r="H36" i="37"/>
  <c r="G36" i="37"/>
  <c r="F36" i="37"/>
  <c r="E36" i="37"/>
  <c r="D36" i="37"/>
  <c r="C36" i="37"/>
  <c r="B36" i="37"/>
  <c r="L35" i="37"/>
  <c r="K35" i="37"/>
  <c r="J35" i="37"/>
  <c r="I35" i="37"/>
  <c r="H35" i="37"/>
  <c r="G35" i="37"/>
  <c r="F35" i="37"/>
  <c r="E35" i="37"/>
  <c r="D35" i="37"/>
  <c r="C35" i="37"/>
  <c r="B35" i="37"/>
  <c r="L34" i="37"/>
  <c r="K34" i="37"/>
  <c r="J34" i="37"/>
  <c r="I34" i="37"/>
  <c r="H34" i="37"/>
  <c r="G34" i="37"/>
  <c r="F34" i="37"/>
  <c r="E34" i="37"/>
  <c r="D34" i="37"/>
  <c r="C34" i="37"/>
  <c r="B34" i="37"/>
  <c r="L33" i="37"/>
  <c r="K33" i="37"/>
  <c r="J33" i="37"/>
  <c r="I33" i="37"/>
  <c r="H33" i="37"/>
  <c r="G33" i="37"/>
  <c r="F33" i="37"/>
  <c r="E33" i="37"/>
  <c r="D33" i="37"/>
  <c r="C33" i="37"/>
  <c r="L31" i="37"/>
  <c r="K31" i="37"/>
  <c r="J31" i="37"/>
  <c r="I31" i="37"/>
  <c r="H31" i="37"/>
  <c r="G31" i="37"/>
  <c r="F31" i="37"/>
  <c r="E31" i="37"/>
  <c r="D31" i="37"/>
  <c r="C31" i="37"/>
  <c r="B29" i="37"/>
  <c r="L27" i="37"/>
  <c r="K27" i="37"/>
  <c r="J27" i="37"/>
  <c r="I27" i="37"/>
  <c r="H27" i="37"/>
  <c r="G27" i="37"/>
  <c r="F27" i="37"/>
  <c r="E27" i="37"/>
  <c r="D27" i="37"/>
  <c r="C27" i="37"/>
  <c r="B27" i="37"/>
  <c r="L26" i="37"/>
  <c r="K26" i="37"/>
  <c r="J26" i="37"/>
  <c r="I26" i="37"/>
  <c r="H26" i="37"/>
  <c r="G26" i="37"/>
  <c r="F26" i="37"/>
  <c r="E26" i="37"/>
  <c r="D26" i="37"/>
  <c r="C26" i="37"/>
  <c r="B26" i="37"/>
  <c r="L25" i="37"/>
  <c r="K25" i="37"/>
  <c r="J25" i="37"/>
  <c r="I25" i="37"/>
  <c r="H25" i="37"/>
  <c r="G25" i="37"/>
  <c r="F25" i="37"/>
  <c r="E25" i="37"/>
  <c r="D25" i="37"/>
  <c r="C25" i="37"/>
  <c r="B25" i="37"/>
  <c r="L24" i="37"/>
  <c r="K24" i="37"/>
  <c r="J24" i="37"/>
  <c r="I24" i="37"/>
  <c r="H24" i="37"/>
  <c r="G24" i="37"/>
  <c r="F24" i="37"/>
  <c r="E24" i="37"/>
  <c r="D24" i="37"/>
  <c r="C24" i="37"/>
  <c r="B24" i="37"/>
  <c r="L23" i="37"/>
  <c r="K23" i="37"/>
  <c r="J23" i="37"/>
  <c r="I23" i="37"/>
  <c r="H23" i="37"/>
  <c r="G23" i="37"/>
  <c r="F23" i="37"/>
  <c r="E23" i="37"/>
  <c r="D23" i="37"/>
  <c r="C23" i="37"/>
  <c r="B23" i="37"/>
  <c r="L22" i="37"/>
  <c r="K22" i="37"/>
  <c r="J22" i="37"/>
  <c r="I22" i="37"/>
  <c r="H22" i="37"/>
  <c r="G22" i="37"/>
  <c r="F22" i="37"/>
  <c r="E22" i="37"/>
  <c r="D22" i="37"/>
  <c r="C22" i="37"/>
  <c r="B22" i="37"/>
  <c r="L21" i="37"/>
  <c r="K21" i="37"/>
  <c r="J21" i="37"/>
  <c r="I21" i="37"/>
  <c r="H21" i="37"/>
  <c r="G21" i="37"/>
  <c r="F21" i="37"/>
  <c r="E21" i="37"/>
  <c r="D21" i="37"/>
  <c r="C21" i="37"/>
  <c r="B21" i="37"/>
  <c r="L20" i="37"/>
  <c r="K20" i="37"/>
  <c r="J20" i="37"/>
  <c r="I20" i="37"/>
  <c r="H20" i="37"/>
  <c r="G20" i="37"/>
  <c r="F20" i="37"/>
  <c r="E20" i="37"/>
  <c r="D20" i="37"/>
  <c r="C20" i="37"/>
  <c r="B20" i="37"/>
  <c r="L19" i="37"/>
  <c r="K19" i="37"/>
  <c r="J19" i="37"/>
  <c r="I19" i="37"/>
  <c r="H19" i="37"/>
  <c r="G19" i="37"/>
  <c r="F19" i="37"/>
  <c r="E19" i="37"/>
  <c r="D19" i="37"/>
  <c r="C19" i="37"/>
  <c r="B19" i="37"/>
  <c r="L18" i="37"/>
  <c r="K18" i="37"/>
  <c r="J18" i="37"/>
  <c r="I18" i="37"/>
  <c r="H18" i="37"/>
  <c r="G18" i="37"/>
  <c r="F18" i="37"/>
  <c r="E18" i="37"/>
  <c r="D18" i="37"/>
  <c r="C18" i="37"/>
  <c r="B18" i="37"/>
  <c r="L17" i="37"/>
  <c r="K17" i="37"/>
  <c r="J17" i="37"/>
  <c r="I17" i="37"/>
  <c r="H17" i="37"/>
  <c r="G17" i="37"/>
  <c r="F17" i="37"/>
  <c r="E17" i="37"/>
  <c r="D17" i="37"/>
  <c r="C17" i="37"/>
  <c r="B17" i="37"/>
  <c r="L16" i="37"/>
  <c r="K16" i="37"/>
  <c r="J16" i="37"/>
  <c r="I16" i="37"/>
  <c r="H16" i="37"/>
  <c r="G16" i="37"/>
  <c r="F16" i="37"/>
  <c r="E16" i="37"/>
  <c r="D16" i="37"/>
  <c r="C16" i="37"/>
  <c r="B16" i="37"/>
  <c r="L15" i="37"/>
  <c r="K15" i="37"/>
  <c r="J15" i="37"/>
  <c r="I15" i="37"/>
  <c r="H15" i="37"/>
  <c r="G15" i="37"/>
  <c r="F15" i="37"/>
  <c r="E15" i="37"/>
  <c r="D15" i="37"/>
  <c r="C15" i="37"/>
  <c r="B15" i="37"/>
  <c r="L14" i="37"/>
  <c r="K14" i="37"/>
  <c r="J14" i="37"/>
  <c r="I14" i="37"/>
  <c r="H14" i="37"/>
  <c r="G14" i="37"/>
  <c r="F14" i="37"/>
  <c r="E14" i="37"/>
  <c r="D14" i="37"/>
  <c r="C14" i="37"/>
  <c r="B14" i="37"/>
  <c r="L13" i="37"/>
  <c r="K13" i="37"/>
  <c r="J13" i="37"/>
  <c r="I13" i="37"/>
  <c r="H13" i="37"/>
  <c r="G13" i="37"/>
  <c r="F13" i="37"/>
  <c r="E13" i="37"/>
  <c r="D13" i="37"/>
  <c r="C13" i="37"/>
  <c r="B13" i="37"/>
  <c r="L12" i="37"/>
  <c r="K12" i="37"/>
  <c r="J12" i="37"/>
  <c r="I12" i="37"/>
  <c r="H12" i="37"/>
  <c r="G12" i="37"/>
  <c r="F12" i="37"/>
  <c r="E12" i="37"/>
  <c r="D12" i="37"/>
  <c r="C12" i="37"/>
  <c r="B12" i="37"/>
  <c r="L10" i="37"/>
  <c r="K10" i="37"/>
  <c r="J10" i="37"/>
  <c r="I10" i="37"/>
  <c r="H10" i="37"/>
  <c r="G10" i="37"/>
  <c r="F10" i="37"/>
  <c r="E10" i="37"/>
  <c r="D10" i="37"/>
  <c r="C10" i="37"/>
  <c r="B8" i="37"/>
  <c r="K77" i="23"/>
  <c r="J77" i="23"/>
  <c r="I77" i="23"/>
  <c r="H77" i="23"/>
  <c r="G77" i="23"/>
  <c r="F77" i="23"/>
  <c r="E77" i="23"/>
  <c r="D77" i="23"/>
  <c r="C77" i="23"/>
  <c r="B77" i="23"/>
  <c r="K76" i="23"/>
  <c r="J76" i="23"/>
  <c r="I76" i="23"/>
  <c r="H76" i="23"/>
  <c r="G76" i="23"/>
  <c r="F76" i="23"/>
  <c r="E76" i="23"/>
  <c r="D76" i="23"/>
  <c r="C76" i="23"/>
  <c r="B76" i="23"/>
  <c r="K53" i="23"/>
  <c r="J53" i="23"/>
  <c r="I53" i="23"/>
  <c r="H53" i="23"/>
  <c r="G53" i="23"/>
  <c r="F53" i="23"/>
  <c r="E53" i="23"/>
  <c r="D53" i="23"/>
  <c r="C53" i="23"/>
  <c r="B53" i="23"/>
  <c r="K34" i="23"/>
  <c r="J34" i="23"/>
  <c r="I34" i="23"/>
  <c r="H34" i="23"/>
  <c r="G34" i="23"/>
  <c r="F34" i="23"/>
  <c r="E34" i="23"/>
  <c r="D34" i="23"/>
  <c r="C34" i="23"/>
  <c r="B34" i="23"/>
  <c r="B6" i="23"/>
  <c r="K45" i="39" s="1"/>
  <c r="K46" i="39" s="1"/>
  <c r="K50" i="39" s="1"/>
  <c r="E1" i="23"/>
  <c r="M13" i="14"/>
  <c r="M12" i="18"/>
  <c r="H35" i="23" l="1"/>
  <c r="D12" i="39" s="1"/>
  <c r="H39" i="23"/>
  <c r="D13" i="39" s="1"/>
  <c r="H103" i="23"/>
  <c r="D23" i="39" s="1"/>
  <c r="I35" i="23"/>
  <c r="E12" i="39" s="1"/>
  <c r="I39" i="23"/>
  <c r="E13" i="39" s="1"/>
  <c r="I103" i="23"/>
  <c r="E23" i="39" s="1"/>
  <c r="E35" i="23"/>
  <c r="E39" i="23"/>
  <c r="E103" i="23"/>
  <c r="F35" i="23"/>
  <c r="F39" i="23"/>
  <c r="F103" i="23"/>
  <c r="G35" i="23"/>
  <c r="C12" i="39" s="1"/>
  <c r="G39" i="23"/>
  <c r="C13" i="39" s="1"/>
  <c r="G103" i="23"/>
  <c r="C23" i="39" s="1"/>
  <c r="E31" i="21"/>
  <c r="K35" i="23"/>
  <c r="G12" i="39" s="1"/>
  <c r="K39" i="23"/>
  <c r="G13" i="39" s="1"/>
  <c r="K103" i="23"/>
  <c r="G23" i="39" s="1"/>
  <c r="E30" i="35"/>
  <c r="B35" i="23"/>
  <c r="B39" i="23"/>
  <c r="B103" i="23"/>
  <c r="J35" i="23"/>
  <c r="F12" i="39" s="1"/>
  <c r="J39" i="23"/>
  <c r="F13" i="39" s="1"/>
  <c r="J103" i="23"/>
  <c r="F23" i="39" s="1"/>
  <c r="C35" i="23"/>
  <c r="C39" i="23"/>
  <c r="C103" i="23"/>
  <c r="D35" i="23"/>
  <c r="D39" i="23"/>
  <c r="D103" i="23"/>
  <c r="F18" i="39"/>
  <c r="G18" i="39"/>
  <c r="I43" i="35"/>
  <c r="O18" i="35"/>
  <c r="O20" i="35"/>
  <c r="O23" i="35"/>
  <c r="O27" i="35"/>
  <c r="O35" i="35"/>
  <c r="O29" i="35"/>
  <c r="O33" i="35"/>
  <c r="O46" i="35"/>
  <c r="F30" i="35"/>
  <c r="J30" i="35"/>
  <c r="F43" i="35"/>
  <c r="J43" i="35"/>
  <c r="C69" i="21"/>
  <c r="G69" i="21"/>
  <c r="K69" i="21"/>
  <c r="C74" i="21"/>
  <c r="G74" i="21"/>
  <c r="K74" i="21"/>
  <c r="E74" i="21"/>
  <c r="I74" i="21"/>
  <c r="O37" i="35"/>
  <c r="O11" i="35"/>
  <c r="O14" i="35"/>
  <c r="M39" i="21"/>
  <c r="M40" i="21" s="1"/>
  <c r="O12" i="35"/>
  <c r="D69" i="21"/>
  <c r="H69" i="21"/>
  <c r="L69" i="21"/>
  <c r="F88" i="21"/>
  <c r="J88" i="21"/>
  <c r="D88" i="21"/>
  <c r="H88" i="21"/>
  <c r="O13" i="35"/>
  <c r="O17" i="35"/>
  <c r="O19" i="35"/>
  <c r="O21" i="35"/>
  <c r="O24" i="35"/>
  <c r="O28" i="35"/>
  <c r="G30" i="35"/>
  <c r="K30" i="35"/>
  <c r="O31" i="35"/>
  <c r="O34" i="35"/>
  <c r="O36" i="35"/>
  <c r="O45" i="35"/>
  <c r="O47" i="35"/>
  <c r="O15" i="35"/>
  <c r="D18" i="21"/>
  <c r="D24" i="21" s="1"/>
  <c r="H18" i="21"/>
  <c r="H19" i="21" s="1"/>
  <c r="L18" i="21"/>
  <c r="L19" i="21" s="1"/>
  <c r="N13" i="35"/>
  <c r="N14" i="35"/>
  <c r="D30" i="35"/>
  <c r="H30" i="35"/>
  <c r="L30" i="35"/>
  <c r="O19" i="36"/>
  <c r="O16" i="36"/>
  <c r="N20" i="36"/>
  <c r="O20" i="36" s="1"/>
  <c r="L21" i="36"/>
  <c r="L22" i="36" s="1"/>
  <c r="L23" i="36" s="1"/>
  <c r="L24" i="36" s="1"/>
  <c r="O13" i="36"/>
  <c r="I20" i="36"/>
  <c r="J20" i="36" s="1"/>
  <c r="G21" i="36"/>
  <c r="G22" i="36" s="1"/>
  <c r="G23" i="36" s="1"/>
  <c r="G24" i="36" s="1"/>
  <c r="D20" i="36"/>
  <c r="E20" i="36" s="1"/>
  <c r="B21" i="36"/>
  <c r="G43" i="35"/>
  <c r="K43" i="35"/>
  <c r="D43" i="35"/>
  <c r="H43" i="35"/>
  <c r="L43" i="35"/>
  <c r="C25" i="35"/>
  <c r="C30" i="35"/>
  <c r="C40" i="35"/>
  <c r="C41" i="35"/>
  <c r="C42" i="35"/>
  <c r="N12" i="35"/>
  <c r="N11" i="35"/>
  <c r="N15" i="35"/>
  <c r="N17" i="35"/>
  <c r="N18" i="35"/>
  <c r="N19" i="35"/>
  <c r="N20" i="35"/>
  <c r="N21" i="35"/>
  <c r="N23" i="35"/>
  <c r="N24" i="35"/>
  <c r="N27" i="35"/>
  <c r="N28" i="35"/>
  <c r="N29" i="35"/>
  <c r="N31" i="35"/>
  <c r="N33" i="35"/>
  <c r="N34" i="35"/>
  <c r="N35" i="35"/>
  <c r="N36" i="35"/>
  <c r="N37" i="35"/>
  <c r="N45" i="35"/>
  <c r="N46" i="35"/>
  <c r="N47" i="35"/>
  <c r="E16" i="21"/>
  <c r="I16" i="21"/>
  <c r="M16" i="21"/>
  <c r="G28" i="21"/>
  <c r="C22" i="21"/>
  <c r="G22" i="21"/>
  <c r="K22" i="21"/>
  <c r="I31" i="21"/>
  <c r="D28" i="21"/>
  <c r="H28" i="21"/>
  <c r="L28" i="21"/>
  <c r="M31" i="21"/>
  <c r="L88" i="21"/>
  <c r="E28" i="21"/>
  <c r="M28" i="21"/>
  <c r="F31" i="21"/>
  <c r="F22" i="21"/>
  <c r="J22" i="21"/>
  <c r="I28" i="21"/>
  <c r="J31" i="21"/>
  <c r="C18" i="21"/>
  <c r="C24" i="21" s="1"/>
  <c r="C25" i="21" s="1"/>
  <c r="H13" i="21"/>
  <c r="K18" i="21"/>
  <c r="K24" i="21" s="1"/>
  <c r="K25" i="21" s="1"/>
  <c r="M25" i="21"/>
  <c r="D22" i="21"/>
  <c r="L22" i="21"/>
  <c r="C31" i="21"/>
  <c r="K31" i="21"/>
  <c r="I18" i="21"/>
  <c r="I24" i="21" s="1"/>
  <c r="C16" i="21"/>
  <c r="K16" i="21"/>
  <c r="G18" i="21"/>
  <c r="G24" i="21" s="1"/>
  <c r="G33" i="21" s="1"/>
  <c r="G37" i="21" s="1"/>
  <c r="E22" i="21"/>
  <c r="I22" i="21"/>
  <c r="F28" i="21"/>
  <c r="J28" i="21"/>
  <c r="C28" i="21"/>
  <c r="D31" i="21"/>
  <c r="H31" i="21"/>
  <c r="L31" i="21"/>
  <c r="E69" i="21"/>
  <c r="I69" i="21"/>
  <c r="C88" i="21"/>
  <c r="G88" i="21"/>
  <c r="K88" i="21"/>
  <c r="E88" i="21"/>
  <c r="I88" i="21"/>
  <c r="K28" i="21"/>
  <c r="L13" i="21"/>
  <c r="H22" i="21"/>
  <c r="G31" i="21"/>
  <c r="E18" i="21"/>
  <c r="E24" i="21" s="1"/>
  <c r="G16" i="21"/>
  <c r="D13" i="21"/>
  <c r="D16" i="21"/>
  <c r="H16" i="21"/>
  <c r="L16" i="21"/>
  <c r="M37" i="21"/>
  <c r="F69" i="21"/>
  <c r="J69" i="21"/>
  <c r="F74" i="21"/>
  <c r="J74" i="21"/>
  <c r="D74" i="21"/>
  <c r="D76" i="21" s="1"/>
  <c r="D78" i="21" s="1"/>
  <c r="H74" i="21"/>
  <c r="L74" i="21"/>
  <c r="E13" i="21"/>
  <c r="I13" i="21"/>
  <c r="M13" i="21"/>
  <c r="M42" i="21"/>
  <c r="M47" i="21" s="1"/>
  <c r="J16" i="21"/>
  <c r="F13" i="21"/>
  <c r="J13" i="21"/>
  <c r="M18" i="21"/>
  <c r="M19" i="21" s="1"/>
  <c r="M34" i="21"/>
  <c r="F16" i="21"/>
  <c r="G13" i="21"/>
  <c r="K13" i="21"/>
  <c r="F18" i="21"/>
  <c r="J18" i="21"/>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78" i="16"/>
  <c r="G77" i="16"/>
  <c r="G76" i="16"/>
  <c r="G75" i="16"/>
  <c r="G74" i="16"/>
  <c r="G73" i="16"/>
  <c r="G72" i="16"/>
  <c r="G71" i="16"/>
  <c r="G70" i="16"/>
  <c r="G69" i="16"/>
  <c r="G68" i="16"/>
  <c r="G67" i="16"/>
  <c r="G66" i="16"/>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4" i="14"/>
  <c r="G15" i="14"/>
  <c r="G16" i="14"/>
  <c r="G17" i="14"/>
  <c r="G18" i="14"/>
  <c r="G19" i="14"/>
  <c r="G20" i="14"/>
  <c r="G21" i="14"/>
  <c r="G22" i="14"/>
  <c r="G23" i="14"/>
  <c r="G24" i="14"/>
  <c r="G25" i="14"/>
  <c r="G26" i="14"/>
  <c r="G27" i="14"/>
  <c r="G28" i="14"/>
  <c r="G29" i="14"/>
  <c r="G30" i="14"/>
  <c r="G31" i="14"/>
  <c r="G32" i="14"/>
  <c r="G33" i="14"/>
  <c r="G34" i="14"/>
  <c r="G3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E18" i="20"/>
  <c r="L8" i="36"/>
  <c r="G8" i="36"/>
  <c r="B8" i="36"/>
  <c r="E76" i="21" l="1"/>
  <c r="E78" i="21" s="1"/>
  <c r="I21" i="36"/>
  <c r="J21" i="36" s="1"/>
  <c r="C76" i="21"/>
  <c r="C78" i="21" s="1"/>
  <c r="H76" i="21"/>
  <c r="H78" i="21" s="1"/>
  <c r="D19" i="21"/>
  <c r="L24" i="21"/>
  <c r="L33" i="21" s="1"/>
  <c r="C19" i="21"/>
  <c r="I19" i="21"/>
  <c r="K76" i="21"/>
  <c r="K78" i="21" s="1"/>
  <c r="C33" i="21"/>
  <c r="C37" i="21" s="1"/>
  <c r="I76" i="21"/>
  <c r="I78" i="21" s="1"/>
  <c r="G76" i="21"/>
  <c r="G78" i="21" s="1"/>
  <c r="H24" i="21"/>
  <c r="H33" i="21" s="1"/>
  <c r="K33" i="21"/>
  <c r="K34" i="21" s="1"/>
  <c r="L76" i="21"/>
  <c r="L78" i="21" s="1"/>
  <c r="O11" i="36"/>
  <c r="O12" i="36"/>
  <c r="O14" i="36"/>
  <c r="N21" i="36"/>
  <c r="O21" i="36" s="1"/>
  <c r="O15" i="36"/>
  <c r="O17" i="36"/>
  <c r="O18" i="36"/>
  <c r="I22" i="36"/>
  <c r="J22" i="36" s="1"/>
  <c r="B22" i="36"/>
  <c r="D21" i="36"/>
  <c r="E21" i="36" s="1"/>
  <c r="O40" i="35"/>
  <c r="N40" i="35"/>
  <c r="O30" i="35"/>
  <c r="N30" i="35"/>
  <c r="O42" i="35"/>
  <c r="N42" i="35"/>
  <c r="O25" i="35"/>
  <c r="N25" i="35"/>
  <c r="O41" i="35"/>
  <c r="N41" i="35"/>
  <c r="C43" i="35"/>
  <c r="E19" i="21"/>
  <c r="K19" i="21"/>
  <c r="G19" i="21"/>
  <c r="G25" i="21"/>
  <c r="J76" i="21"/>
  <c r="J78" i="21" s="1"/>
  <c r="F76" i="21"/>
  <c r="F78" i="21" s="1"/>
  <c r="I33" i="21"/>
  <c r="I25" i="21"/>
  <c r="J24" i="21"/>
  <c r="J19" i="21"/>
  <c r="F24" i="21"/>
  <c r="F19" i="21"/>
  <c r="D25" i="21"/>
  <c r="D33" i="21"/>
  <c r="G34" i="21"/>
  <c r="G39" i="21"/>
  <c r="M44" i="21"/>
  <c r="M48" i="21" s="1"/>
  <c r="E33" i="21"/>
  <c r="E25" i="21"/>
  <c r="L25" i="21"/>
  <c r="C39" i="21" l="1"/>
  <c r="C34" i="21"/>
  <c r="H25" i="21"/>
  <c r="K37" i="21"/>
  <c r="K39" i="21"/>
  <c r="K44" i="21" s="1"/>
  <c r="F15" i="39" s="1"/>
  <c r="N22" i="36"/>
  <c r="O22" i="36" s="1"/>
  <c r="I23" i="36"/>
  <c r="J23" i="36" s="1"/>
  <c r="D22" i="36"/>
  <c r="E22" i="36" s="1"/>
  <c r="B23" i="36"/>
  <c r="O43" i="35"/>
  <c r="N43" i="35"/>
  <c r="E39" i="21"/>
  <c r="E37" i="21"/>
  <c r="E34" i="21"/>
  <c r="I39" i="21"/>
  <c r="I34" i="21"/>
  <c r="I37" i="21"/>
  <c r="H39" i="21"/>
  <c r="H34" i="21"/>
  <c r="H37" i="21"/>
  <c r="M50" i="21"/>
  <c r="C40" i="21"/>
  <c r="C44" i="21"/>
  <c r="G44" i="21"/>
  <c r="G40" i="21"/>
  <c r="D39" i="21"/>
  <c r="D34" i="21"/>
  <c r="D37" i="21"/>
  <c r="L39" i="21"/>
  <c r="L34" i="21"/>
  <c r="L37" i="21"/>
  <c r="F33" i="21"/>
  <c r="F25" i="21"/>
  <c r="J33" i="21"/>
  <c r="J25" i="21"/>
  <c r="K40" i="21" l="1"/>
  <c r="N23" i="36"/>
  <c r="O23" i="36" s="1"/>
  <c r="I24" i="36"/>
  <c r="J24" i="36" s="1"/>
  <c r="D23" i="36"/>
  <c r="E23" i="36" s="1"/>
  <c r="B24" i="36"/>
  <c r="D24" i="36" s="1"/>
  <c r="E24" i="36" s="1"/>
  <c r="I40" i="21"/>
  <c r="I44" i="21"/>
  <c r="D15" i="39" s="1"/>
  <c r="H44" i="21"/>
  <c r="C15" i="39" s="1"/>
  <c r="H40" i="21"/>
  <c r="F34" i="21"/>
  <c r="F39" i="21"/>
  <c r="F37" i="21"/>
  <c r="G50" i="21"/>
  <c r="D75" i="34" s="1"/>
  <c r="G48" i="21"/>
  <c r="J34" i="21"/>
  <c r="J39" i="21"/>
  <c r="J37" i="21"/>
  <c r="D44" i="21"/>
  <c r="D40" i="21"/>
  <c r="L44" i="21"/>
  <c r="G15" i="39" s="1"/>
  <c r="L40" i="21"/>
  <c r="K48" i="21"/>
  <c r="K50" i="21" s="1"/>
  <c r="C48" i="21"/>
  <c r="C50" i="21" s="1"/>
  <c r="E40" i="21"/>
  <c r="E44" i="21"/>
  <c r="N24" i="36" l="1"/>
  <c r="O24" i="36" s="1"/>
  <c r="E45" i="21"/>
  <c r="E48" i="21"/>
  <c r="E50" i="21" s="1"/>
  <c r="J40" i="21"/>
  <c r="J44" i="21"/>
  <c r="E15" i="39" s="1"/>
  <c r="H50" i="21"/>
  <c r="E75" i="34" s="1"/>
  <c r="H45" i="21"/>
  <c r="C16" i="39" s="1"/>
  <c r="H48" i="21"/>
  <c r="D45" i="21"/>
  <c r="D48" i="21"/>
  <c r="D50" i="21" s="1"/>
  <c r="F40" i="21"/>
  <c r="F44" i="21"/>
  <c r="I50" i="21"/>
  <c r="F75" i="34" s="1"/>
  <c r="I45" i="21"/>
  <c r="D16" i="39" s="1"/>
  <c r="I48" i="21"/>
  <c r="L45" i="21"/>
  <c r="G16" i="39" s="1"/>
  <c r="L48" i="21"/>
  <c r="L50" i="21" s="1"/>
  <c r="M45" i="21"/>
  <c r="F45" i="21" l="1"/>
  <c r="F50" i="21"/>
  <c r="C75" i="34" s="1"/>
  <c r="F48" i="21"/>
  <c r="G45" i="21"/>
  <c r="J45" i="21"/>
  <c r="E16" i="39" s="1"/>
  <c r="J50" i="21"/>
  <c r="G75" i="34" s="1"/>
  <c r="J48" i="21"/>
  <c r="K45" i="21"/>
  <c r="F16" i="39" s="1"/>
  <c r="D94" i="34" l="1"/>
  <c r="E94" i="34"/>
  <c r="F94" i="34"/>
  <c r="G94" i="34"/>
  <c r="H94" i="34"/>
  <c r="I94" i="34"/>
  <c r="C94" i="34"/>
  <c r="I87" i="34"/>
  <c r="D88" i="34"/>
  <c r="E88" i="34"/>
  <c r="F88" i="34"/>
  <c r="G88" i="34"/>
  <c r="H88" i="34"/>
  <c r="I88" i="34"/>
  <c r="C88" i="34"/>
  <c r="D87" i="34"/>
  <c r="E87" i="34"/>
  <c r="F87" i="34"/>
  <c r="G87" i="34"/>
  <c r="H87" i="34"/>
  <c r="C87" i="34"/>
  <c r="B82" i="34"/>
  <c r="B95" i="34" s="1"/>
  <c r="H70" i="34"/>
  <c r="H76" i="34" s="1"/>
  <c r="H82" i="34" s="1"/>
  <c r="H95" i="34" s="1"/>
  <c r="G70" i="34"/>
  <c r="F70" i="34"/>
  <c r="F76" i="34" s="1"/>
  <c r="F82" i="34" s="1"/>
  <c r="F95" i="34" s="1"/>
  <c r="E70" i="34"/>
  <c r="D70" i="34"/>
  <c r="D76" i="34" s="1"/>
  <c r="D82" i="34" s="1"/>
  <c r="D95" i="34" s="1"/>
  <c r="C70" i="34"/>
  <c r="C76" i="34" s="1"/>
  <c r="C82" i="34" s="1"/>
  <c r="C95" i="34" s="1"/>
  <c r="I70" i="34"/>
  <c r="H69" i="34"/>
  <c r="G69" i="34"/>
  <c r="F69" i="34"/>
  <c r="E69" i="34"/>
  <c r="D69" i="34"/>
  <c r="C69" i="34"/>
  <c r="I69" i="34"/>
  <c r="B76" i="33"/>
  <c r="B94" i="33"/>
  <c r="B80" i="33"/>
  <c r="B89" i="33" s="1"/>
  <c r="B81" i="33"/>
  <c r="H77" i="33"/>
  <c r="H80" i="33" s="1"/>
  <c r="G77" i="33"/>
  <c r="G80" i="33" s="1"/>
  <c r="G89" i="33" s="1"/>
  <c r="G99" i="33" s="1"/>
  <c r="F77" i="33"/>
  <c r="F80" i="33" s="1"/>
  <c r="F89" i="33" s="1"/>
  <c r="F99" i="33" s="1"/>
  <c r="E77" i="33"/>
  <c r="E80" i="33" s="1"/>
  <c r="D77" i="33"/>
  <c r="D80" i="33" s="1"/>
  <c r="C77" i="33"/>
  <c r="C80" i="33" s="1"/>
  <c r="I77" i="33"/>
  <c r="I80" i="33" s="1"/>
  <c r="I89" i="33" s="1"/>
  <c r="I99" i="33" s="1"/>
  <c r="H73" i="33"/>
  <c r="H76" i="33" s="1"/>
  <c r="G73" i="33"/>
  <c r="G95" i="33" s="1"/>
  <c r="G98" i="33" s="1"/>
  <c r="F73" i="33"/>
  <c r="F95" i="33" s="1"/>
  <c r="F98" i="33" s="1"/>
  <c r="E73" i="33"/>
  <c r="E95" i="33" s="1"/>
  <c r="E98" i="33" s="1"/>
  <c r="D73" i="33"/>
  <c r="D95" i="33" s="1"/>
  <c r="D98" i="33" s="1"/>
  <c r="C73" i="33"/>
  <c r="C95" i="33" s="1"/>
  <c r="I73" i="33"/>
  <c r="I76" i="33" s="1"/>
  <c r="B72" i="33"/>
  <c r="H67" i="33"/>
  <c r="H81" i="33" s="1"/>
  <c r="G67" i="33"/>
  <c r="G81" i="33" s="1"/>
  <c r="F67" i="33"/>
  <c r="F81" i="33" s="1"/>
  <c r="E67" i="33"/>
  <c r="E81" i="33" s="1"/>
  <c r="D67" i="33"/>
  <c r="D81" i="33" s="1"/>
  <c r="C67" i="33"/>
  <c r="I67" i="33"/>
  <c r="I81" i="33" s="1"/>
  <c r="H66" i="33"/>
  <c r="H72" i="33" s="1"/>
  <c r="G66" i="33"/>
  <c r="G72" i="33" s="1"/>
  <c r="F66" i="33"/>
  <c r="E66" i="33"/>
  <c r="E72" i="33" s="1"/>
  <c r="D66" i="33"/>
  <c r="D72" i="33" s="1"/>
  <c r="C66" i="33"/>
  <c r="C72" i="33" s="1"/>
  <c r="I66" i="33"/>
  <c r="I72" i="33" s="1"/>
  <c r="K28" i="32"/>
  <c r="K27" i="32"/>
  <c r="K26" i="32"/>
  <c r="K25" i="32"/>
  <c r="N14" i="32"/>
  <c r="N13" i="32"/>
  <c r="N12" i="32"/>
  <c r="N11" i="32"/>
  <c r="H12" i="32" s="1"/>
  <c r="H19" i="31"/>
  <c r="H20" i="31"/>
  <c r="H21" i="31"/>
  <c r="H18" i="31"/>
  <c r="I21" i="31"/>
  <c r="J21" i="31" s="1"/>
  <c r="K21" i="31" s="1"/>
  <c r="I19" i="31"/>
  <c r="J19" i="31" s="1"/>
  <c r="K19" i="31" s="1"/>
  <c r="I20" i="31"/>
  <c r="J20" i="31" s="1"/>
  <c r="K20" i="31" s="1"/>
  <c r="I18" i="31"/>
  <c r="J18" i="31" s="1"/>
  <c r="K18" i="31" s="1"/>
  <c r="K14" i="31"/>
  <c r="K13" i="31"/>
  <c r="K12" i="31"/>
  <c r="K11" i="31"/>
  <c r="G39" i="30"/>
  <c r="G40" i="30" s="1"/>
  <c r="G41" i="30" s="1"/>
  <c r="G27" i="30"/>
  <c r="G28" i="30" s="1"/>
  <c r="G29" i="30" s="1"/>
  <c r="D42" i="30"/>
  <c r="D40" i="30"/>
  <c r="D39" i="30"/>
  <c r="D29" i="30"/>
  <c r="D21" i="30"/>
  <c r="H15" i="30"/>
  <c r="I15" i="30" s="1"/>
  <c r="K13" i="30"/>
  <c r="F11" i="30"/>
  <c r="G11" i="30" s="1"/>
  <c r="H11" i="30" s="1"/>
  <c r="I11" i="30" s="1"/>
  <c r="J11" i="30" s="1"/>
  <c r="K11" i="30" s="1"/>
  <c r="F8" i="30"/>
  <c r="G8" i="30" s="1"/>
  <c r="H8" i="30" s="1"/>
  <c r="I8" i="30" s="1"/>
  <c r="J8" i="30" s="1"/>
  <c r="K8" i="30" s="1"/>
  <c r="H9" i="32" l="1"/>
  <c r="I78" i="33"/>
  <c r="F100" i="33"/>
  <c r="C71" i="34"/>
  <c r="G71" i="34"/>
  <c r="C89" i="34"/>
  <c r="F89" i="34"/>
  <c r="H89" i="34"/>
  <c r="D89" i="34"/>
  <c r="D71" i="34"/>
  <c r="H71" i="34"/>
  <c r="I71" i="34"/>
  <c r="F71" i="34"/>
  <c r="G76" i="34"/>
  <c r="E71" i="34"/>
  <c r="I76" i="34"/>
  <c r="I82" i="34" s="1"/>
  <c r="E76" i="34"/>
  <c r="E82" i="34" s="1"/>
  <c r="C76" i="33"/>
  <c r="C78" i="33" s="1"/>
  <c r="D74" i="33"/>
  <c r="H74" i="33"/>
  <c r="C74" i="33"/>
  <c r="G74" i="33"/>
  <c r="I74" i="33"/>
  <c r="C68" i="33"/>
  <c r="D76" i="33"/>
  <c r="D78" i="33" s="1"/>
  <c r="H78" i="33"/>
  <c r="H95" i="33"/>
  <c r="H98" i="33" s="1"/>
  <c r="I88" i="33"/>
  <c r="I94" i="33" s="1"/>
  <c r="H88" i="33"/>
  <c r="H94" i="33" s="1"/>
  <c r="I95" i="33"/>
  <c r="I98" i="33" s="1"/>
  <c r="I100" i="33" s="1"/>
  <c r="G68" i="33"/>
  <c r="D88" i="33"/>
  <c r="D94" i="33" s="1"/>
  <c r="D96" i="33" s="1"/>
  <c r="C88" i="33"/>
  <c r="C94" i="33" s="1"/>
  <c r="C96" i="33" s="1"/>
  <c r="C98" i="33"/>
  <c r="C89" i="33"/>
  <c r="C99" i="33" s="1"/>
  <c r="E89" i="33"/>
  <c r="E99" i="33" s="1"/>
  <c r="E100" i="33" s="1"/>
  <c r="E82" i="33"/>
  <c r="E88" i="33"/>
  <c r="E74" i="33"/>
  <c r="F82" i="33"/>
  <c r="D82" i="33"/>
  <c r="D89" i="33"/>
  <c r="D99" i="33" s="1"/>
  <c r="D100" i="33" s="1"/>
  <c r="H82" i="33"/>
  <c r="H89" i="33"/>
  <c r="H99" i="33" s="1"/>
  <c r="E76" i="33"/>
  <c r="E78" i="33" s="1"/>
  <c r="F68" i="33"/>
  <c r="C81" i="33"/>
  <c r="C82" i="33" s="1"/>
  <c r="G76" i="33"/>
  <c r="G78" i="33" s="1"/>
  <c r="I82" i="33"/>
  <c r="G88" i="33"/>
  <c r="E68" i="33"/>
  <c r="F76" i="33"/>
  <c r="F78" i="33" s="1"/>
  <c r="G100" i="33"/>
  <c r="G82" i="33"/>
  <c r="D68" i="33"/>
  <c r="H68" i="33"/>
  <c r="I68" i="33"/>
  <c r="F72" i="33"/>
  <c r="H8107" i="32"/>
  <c r="H10005" i="32"/>
  <c r="H10001" i="32"/>
  <c r="H9997" i="32"/>
  <c r="H9993" i="32"/>
  <c r="H9989" i="32"/>
  <c r="H9985" i="32"/>
  <c r="H9981" i="32"/>
  <c r="H9977" i="32"/>
  <c r="H9973" i="32"/>
  <c r="H9969" i="32"/>
  <c r="H9965" i="32"/>
  <c r="H9961" i="32"/>
  <c r="H9957" i="32"/>
  <c r="H9953" i="32"/>
  <c r="H9949" i="32"/>
  <c r="H9945" i="32"/>
  <c r="H9941" i="32"/>
  <c r="H9937" i="32"/>
  <c r="H9933" i="32"/>
  <c r="H9929" i="32"/>
  <c r="H9925" i="32"/>
  <c r="H9921" i="32"/>
  <c r="H9917" i="32"/>
  <c r="H9913" i="32"/>
  <c r="H9909" i="32"/>
  <c r="H9905" i="32"/>
  <c r="H9901" i="32"/>
  <c r="H9897" i="32"/>
  <c r="H9893" i="32"/>
  <c r="H9889" i="32"/>
  <c r="H9885" i="32"/>
  <c r="H9881" i="32"/>
  <c r="H9877" i="32"/>
  <c r="H9873" i="32"/>
  <c r="H9869" i="32"/>
  <c r="H9865" i="32"/>
  <c r="H9861" i="32"/>
  <c r="H9857" i="32"/>
  <c r="H9853" i="32"/>
  <c r="H9849" i="32"/>
  <c r="H9845" i="32"/>
  <c r="H9841" i="32"/>
  <c r="H9837" i="32"/>
  <c r="H9833" i="32"/>
  <c r="H9829" i="32"/>
  <c r="H9825" i="32"/>
  <c r="H9821" i="32"/>
  <c r="H9817" i="32"/>
  <c r="H9813" i="32"/>
  <c r="H9809" i="32"/>
  <c r="H9805" i="32"/>
  <c r="H9801" i="32"/>
  <c r="H9797" i="32"/>
  <c r="H9793" i="32"/>
  <c r="H9789" i="32"/>
  <c r="H9785" i="32"/>
  <c r="H9781" i="32"/>
  <c r="H9777" i="32"/>
  <c r="H9773" i="32"/>
  <c r="H9769" i="32"/>
  <c r="H9765" i="32"/>
  <c r="H9761" i="32"/>
  <c r="H9757" i="32"/>
  <c r="H9753" i="32"/>
  <c r="H9749" i="32"/>
  <c r="H9745" i="32"/>
  <c r="H9741" i="32"/>
  <c r="H9737" i="32"/>
  <c r="H9733" i="32"/>
  <c r="H9729" i="32"/>
  <c r="H9725" i="32"/>
  <c r="H9721" i="32"/>
  <c r="H9717" i="32"/>
  <c r="H9713" i="32"/>
  <c r="H9709" i="32"/>
  <c r="H9705" i="32"/>
  <c r="H9701" i="32"/>
  <c r="H9697" i="32"/>
  <c r="H9693" i="32"/>
  <c r="H9689" i="32"/>
  <c r="H9685" i="32"/>
  <c r="H9681" i="32"/>
  <c r="H9677" i="32"/>
  <c r="H9673" i="32"/>
  <c r="H9669" i="32"/>
  <c r="H9665" i="32"/>
  <c r="H9661" i="32"/>
  <c r="H9657" i="32"/>
  <c r="H9653" i="32"/>
  <c r="H9649" i="32"/>
  <c r="H9645" i="32"/>
  <c r="H9641" i="32"/>
  <c r="H9637" i="32"/>
  <c r="H9633" i="32"/>
  <c r="H9629" i="32"/>
  <c r="H9625" i="32"/>
  <c r="H9621" i="32"/>
  <c r="H9617" i="32"/>
  <c r="H9613" i="32"/>
  <c r="H9609" i="32"/>
  <c r="H9605" i="32"/>
  <c r="H9601" i="32"/>
  <c r="H9597" i="32"/>
  <c r="H9593" i="32"/>
  <c r="H9589" i="32"/>
  <c r="H9585" i="32"/>
  <c r="H9581" i="32"/>
  <c r="H9577" i="32"/>
  <c r="H9573" i="32"/>
  <c r="H9569" i="32"/>
  <c r="H9565" i="32"/>
  <c r="H9561" i="32"/>
  <c r="H9557" i="32"/>
  <c r="H9553" i="32"/>
  <c r="H9549" i="32"/>
  <c r="H9545" i="32"/>
  <c r="H9541" i="32"/>
  <c r="H9537" i="32"/>
  <c r="H9533" i="32"/>
  <c r="H9529" i="32"/>
  <c r="H9525" i="32"/>
  <c r="H9521" i="32"/>
  <c r="H9517" i="32"/>
  <c r="H9513" i="32"/>
  <c r="H9509" i="32"/>
  <c r="H9505" i="32"/>
  <c r="H9501" i="32"/>
  <c r="H9497" i="32"/>
  <c r="H9493" i="32"/>
  <c r="H9489" i="32"/>
  <c r="H9485" i="32"/>
  <c r="H9481" i="32"/>
  <c r="H9477" i="32"/>
  <c r="H9473" i="32"/>
  <c r="H9469" i="32"/>
  <c r="H9465" i="32"/>
  <c r="H9461" i="32"/>
  <c r="H9457" i="32"/>
  <c r="H9453" i="32"/>
  <c r="H9449" i="32"/>
  <c r="H9445" i="32"/>
  <c r="H9441" i="32"/>
  <c r="H9437" i="32"/>
  <c r="H9433" i="32"/>
  <c r="H9429" i="32"/>
  <c r="H9425" i="32"/>
  <c r="H9421" i="32"/>
  <c r="H9417" i="32"/>
  <c r="H9413" i="32"/>
  <c r="H9409" i="32"/>
  <c r="H9405" i="32"/>
  <c r="H9401" i="32"/>
  <c r="H9397" i="32"/>
  <c r="H9393" i="32"/>
  <c r="H9389" i="32"/>
  <c r="H9385" i="32"/>
  <c r="H9381" i="32"/>
  <c r="H9377" i="32"/>
  <c r="H9373" i="32"/>
  <c r="H9369" i="32"/>
  <c r="H9365" i="32"/>
  <c r="H9361" i="32"/>
  <c r="H9357" i="32"/>
  <c r="H9353" i="32"/>
  <c r="H9349" i="32"/>
  <c r="H9345" i="32"/>
  <c r="H9341" i="32"/>
  <c r="H9337" i="32"/>
  <c r="H9333" i="32"/>
  <c r="H9329" i="32"/>
  <c r="H9325" i="32"/>
  <c r="H9321" i="32"/>
  <c r="H9317" i="32"/>
  <c r="H9313" i="32"/>
  <c r="H9309" i="32"/>
  <c r="H9305" i="32"/>
  <c r="H9301" i="32"/>
  <c r="H9297" i="32"/>
  <c r="H9293" i="32"/>
  <c r="H9289" i="32"/>
  <c r="H9285" i="32"/>
  <c r="H9281" i="32"/>
  <c r="H9277" i="32"/>
  <c r="H9273" i="32"/>
  <c r="H9269" i="32"/>
  <c r="H9265" i="32"/>
  <c r="H9261" i="32"/>
  <c r="H9257" i="32"/>
  <c r="H9253" i="32"/>
  <c r="H9249" i="32"/>
  <c r="H9245" i="32"/>
  <c r="H9241" i="32"/>
  <c r="H9237" i="32"/>
  <c r="H9233" i="32"/>
  <c r="H9229" i="32"/>
  <c r="H9225" i="32"/>
  <c r="H9221" i="32"/>
  <c r="H9217" i="32"/>
  <c r="H9213" i="32"/>
  <c r="H9209" i="32"/>
  <c r="H9205" i="32"/>
  <c r="H9201" i="32"/>
  <c r="H9197" i="32"/>
  <c r="H9193" i="32"/>
  <c r="H9189" i="32"/>
  <c r="H9185" i="32"/>
  <c r="H9181" i="32"/>
  <c r="H9177" i="32"/>
  <c r="H9173" i="32"/>
  <c r="H9169" i="32"/>
  <c r="H9165" i="32"/>
  <c r="H9161" i="32"/>
  <c r="H9157" i="32"/>
  <c r="H9153" i="32"/>
  <c r="H9149" i="32"/>
  <c r="H9145" i="32"/>
  <c r="H9141" i="32"/>
  <c r="H9137" i="32"/>
  <c r="H9133" i="32"/>
  <c r="H9129" i="32"/>
  <c r="H9125" i="32"/>
  <c r="H9121" i="32"/>
  <c r="H9117" i="32"/>
  <c r="H9113" i="32"/>
  <c r="H9109" i="32"/>
  <c r="H9105" i="32"/>
  <c r="H9101" i="32"/>
  <c r="H9097" i="32"/>
  <c r="H9093" i="32"/>
  <c r="H9089" i="32"/>
  <c r="H9085" i="32"/>
  <c r="H9081" i="32"/>
  <c r="H9077" i="32"/>
  <c r="H9073" i="32"/>
  <c r="H9069" i="32"/>
  <c r="H9065" i="32"/>
  <c r="H9061" i="32"/>
  <c r="H9057" i="32"/>
  <c r="H9053" i="32"/>
  <c r="H9049" i="32"/>
  <c r="H9045" i="32"/>
  <c r="H9041" i="32"/>
  <c r="H9037" i="32"/>
  <c r="H9033" i="32"/>
  <c r="H9029" i="32"/>
  <c r="H9025" i="32"/>
  <c r="H9021" i="32"/>
  <c r="H9017" i="32"/>
  <c r="H9013" i="32"/>
  <c r="H9009" i="32"/>
  <c r="H9005" i="32"/>
  <c r="H9001" i="32"/>
  <c r="H8997" i="32"/>
  <c r="H8993" i="32"/>
  <c r="H8989" i="32"/>
  <c r="H8985" i="32"/>
  <c r="H8981" i="32"/>
  <c r="H8977" i="32"/>
  <c r="H8973" i="32"/>
  <c r="H8969" i="32"/>
  <c r="H8965" i="32"/>
  <c r="H8961" i="32"/>
  <c r="H8957" i="32"/>
  <c r="H8953" i="32"/>
  <c r="H8949" i="32"/>
  <c r="H8945" i="32"/>
  <c r="H8941" i="32"/>
  <c r="H8937" i="32"/>
  <c r="H8933" i="32"/>
  <c r="H8929" i="32"/>
  <c r="H8925" i="32"/>
  <c r="H8921" i="32"/>
  <c r="H8917" i="32"/>
  <c r="H8913" i="32"/>
  <c r="H8909" i="32"/>
  <c r="H8905" i="32"/>
  <c r="H8901" i="32"/>
  <c r="H8897" i="32"/>
  <c r="H8893" i="32"/>
  <c r="H8889" i="32"/>
  <c r="H8885" i="32"/>
  <c r="H8881" i="32"/>
  <c r="H8877" i="32"/>
  <c r="H8873" i="32"/>
  <c r="H8869" i="32"/>
  <c r="H8865" i="32"/>
  <c r="H8861" i="32"/>
  <c r="H8857" i="32"/>
  <c r="H8853" i="32"/>
  <c r="H8849" i="32"/>
  <c r="H8845" i="32"/>
  <c r="H8841" i="32"/>
  <c r="H8837" i="32"/>
  <c r="H8833" i="32"/>
  <c r="H8829" i="32"/>
  <c r="H8825" i="32"/>
  <c r="H8821" i="32"/>
  <c r="H8817" i="32"/>
  <c r="H8813" i="32"/>
  <c r="H8809" i="32"/>
  <c r="H8805" i="32"/>
  <c r="H8801" i="32"/>
  <c r="H8797" i="32"/>
  <c r="H8793" i="32"/>
  <c r="H8789" i="32"/>
  <c r="H8785" i="32"/>
  <c r="H8781" i="32"/>
  <c r="H8777" i="32"/>
  <c r="H8773" i="32"/>
  <c r="H8769" i="32"/>
  <c r="H8765" i="32"/>
  <c r="H8761" i="32"/>
  <c r="H8757" i="32"/>
  <c r="H8753" i="32"/>
  <c r="H8749" i="32"/>
  <c r="H8745" i="32"/>
  <c r="H8741" i="32"/>
  <c r="H8737" i="32"/>
  <c r="H8733" i="32"/>
  <c r="H8729" i="32"/>
  <c r="H8725" i="32"/>
  <c r="H8721" i="32"/>
  <c r="H8717" i="32"/>
  <c r="H8713" i="32"/>
  <c r="H8709" i="32"/>
  <c r="H8705" i="32"/>
  <c r="H8701" i="32"/>
  <c r="H8697" i="32"/>
  <c r="H8693" i="32"/>
  <c r="H8689" i="32"/>
  <c r="H8685" i="32"/>
  <c r="H8681" i="32"/>
  <c r="H8677" i="32"/>
  <c r="H8673" i="32"/>
  <c r="H8669" i="32"/>
  <c r="H8665" i="32"/>
  <c r="H8661" i="32"/>
  <c r="H8657" i="32"/>
  <c r="H8653" i="32"/>
  <c r="H8649" i="32"/>
  <c r="H8645" i="32"/>
  <c r="H8641" i="32"/>
  <c r="H8637" i="32"/>
  <c r="H8633" i="32"/>
  <c r="H8629" i="32"/>
  <c r="H8625" i="32"/>
  <c r="H8621" i="32"/>
  <c r="H8617" i="32"/>
  <c r="H8613" i="32"/>
  <c r="H8609" i="32"/>
  <c r="H8605" i="32"/>
  <c r="H8601" i="32"/>
  <c r="H8597" i="32"/>
  <c r="H8593" i="32"/>
  <c r="H8589" i="32"/>
  <c r="H8585" i="32"/>
  <c r="H8581" i="32"/>
  <c r="H8577" i="32"/>
  <c r="H8573" i="32"/>
  <c r="H8569" i="32"/>
  <c r="H8565" i="32"/>
  <c r="H8561" i="32"/>
  <c r="H8557" i="32"/>
  <c r="H8553" i="32"/>
  <c r="H8549" i="32"/>
  <c r="H8545" i="32"/>
  <c r="H8541" i="32"/>
  <c r="H8537" i="32"/>
  <c r="H8533" i="32"/>
  <c r="H8529" i="32"/>
  <c r="H8525" i="32"/>
  <c r="H8521" i="32"/>
  <c r="H8517" i="32"/>
  <c r="H8513" i="32"/>
  <c r="H8509" i="32"/>
  <c r="H8505" i="32"/>
  <c r="H8501" i="32"/>
  <c r="H8497" i="32"/>
  <c r="H8493" i="32"/>
  <c r="H8489" i="32"/>
  <c r="H8485" i="32"/>
  <c r="H8481" i="32"/>
  <c r="H8477" i="32"/>
  <c r="H8473" i="32"/>
  <c r="H8469" i="32"/>
  <c r="H8465" i="32"/>
  <c r="H8461" i="32"/>
  <c r="H8457" i="32"/>
  <c r="H8453" i="32"/>
  <c r="H8449" i="32"/>
  <c r="H8445" i="32"/>
  <c r="H8441" i="32"/>
  <c r="H8437" i="32"/>
  <c r="H8433" i="32"/>
  <c r="H8429" i="32"/>
  <c r="H8425" i="32"/>
  <c r="H8421" i="32"/>
  <c r="H8417" i="32"/>
  <c r="H8413" i="32"/>
  <c r="H8409" i="32"/>
  <c r="H8405" i="32"/>
  <c r="H8401" i="32"/>
  <c r="H8397" i="32"/>
  <c r="H8393" i="32"/>
  <c r="H8389" i="32"/>
  <c r="H8385" i="32"/>
  <c r="H8381" i="32"/>
  <c r="H8377" i="32"/>
  <c r="H8373" i="32"/>
  <c r="H8369" i="32"/>
  <c r="H8365" i="32"/>
  <c r="H8361" i="32"/>
  <c r="H8357" i="32"/>
  <c r="H8353" i="32"/>
  <c r="H8349" i="32"/>
  <c r="H8345" i="32"/>
  <c r="H8341" i="32"/>
  <c r="H8337" i="32"/>
  <c r="H8333" i="32"/>
  <c r="H8329" i="32"/>
  <c r="H8325" i="32"/>
  <c r="H8321" i="32"/>
  <c r="H8317" i="32"/>
  <c r="H8313" i="32"/>
  <c r="H8309" i="32"/>
  <c r="H8305" i="32"/>
  <c r="H8301" i="32"/>
  <c r="H8297" i="32"/>
  <c r="H8293" i="32"/>
  <c r="H8289" i="32"/>
  <c r="H8285" i="32"/>
  <c r="H8281" i="32"/>
  <c r="H8277" i="32"/>
  <c r="H8273" i="32"/>
  <c r="H8269" i="32"/>
  <c r="H8265" i="32"/>
  <c r="H8261" i="32"/>
  <c r="H8257" i="32"/>
  <c r="H8253" i="32"/>
  <c r="H8249" i="32"/>
  <c r="H8245" i="32"/>
  <c r="H8241" i="32"/>
  <c r="H8237" i="32"/>
  <c r="H8233" i="32"/>
  <c r="H8229" i="32"/>
  <c r="H8225" i="32"/>
  <c r="H8221" i="32"/>
  <c r="H8217" i="32"/>
  <c r="H8213" i="32"/>
  <c r="H8209" i="32"/>
  <c r="H8205" i="32"/>
  <c r="H8201" i="32"/>
  <c r="H8197" i="32"/>
  <c r="H8193" i="32"/>
  <c r="H8187" i="32"/>
  <c r="H8182" i="32"/>
  <c r="H8175" i="32"/>
  <c r="H8167" i="32"/>
  <c r="H8159" i="32"/>
  <c r="H8151" i="32"/>
  <c r="H8143" i="32"/>
  <c r="H8135" i="32"/>
  <c r="H8127" i="32"/>
  <c r="H8119" i="32"/>
  <c r="H8111" i="32"/>
  <c r="H10008" i="32"/>
  <c r="H10004" i="32"/>
  <c r="H10000" i="32"/>
  <c r="H9996" i="32"/>
  <c r="H9992" i="32"/>
  <c r="H9988" i="32"/>
  <c r="H9984" i="32"/>
  <c r="H9980" i="32"/>
  <c r="H9976" i="32"/>
  <c r="H9972" i="32"/>
  <c r="H9968" i="32"/>
  <c r="H9964" i="32"/>
  <c r="H9960" i="32"/>
  <c r="H9956" i="32"/>
  <c r="H9952" i="32"/>
  <c r="H9948" i="32"/>
  <c r="H9944" i="32"/>
  <c r="H9940" i="32"/>
  <c r="H9936" i="32"/>
  <c r="H9932" i="32"/>
  <c r="H9928" i="32"/>
  <c r="H9924" i="32"/>
  <c r="H9920" i="32"/>
  <c r="H9916" i="32"/>
  <c r="H9912" i="32"/>
  <c r="H9908" i="32"/>
  <c r="H9904" i="32"/>
  <c r="H9900" i="32"/>
  <c r="H9896" i="32"/>
  <c r="H9892" i="32"/>
  <c r="H9888" i="32"/>
  <c r="H9884" i="32"/>
  <c r="H9880" i="32"/>
  <c r="H9876" i="32"/>
  <c r="H9872" i="32"/>
  <c r="H9868" i="32"/>
  <c r="H9864" i="32"/>
  <c r="H9860" i="32"/>
  <c r="H9856" i="32"/>
  <c r="H9852" i="32"/>
  <c r="H9848" i="32"/>
  <c r="H9844" i="32"/>
  <c r="H9840" i="32"/>
  <c r="H9836" i="32"/>
  <c r="H9832" i="32"/>
  <c r="H9828" i="32"/>
  <c r="H9824" i="32"/>
  <c r="H9820" i="32"/>
  <c r="H9816" i="32"/>
  <c r="H9812" i="32"/>
  <c r="H9808" i="32"/>
  <c r="H9804" i="32"/>
  <c r="H9800" i="32"/>
  <c r="H9796" i="32"/>
  <c r="H9792" i="32"/>
  <c r="H9788" i="32"/>
  <c r="H9784" i="32"/>
  <c r="H9780" i="32"/>
  <c r="H9776" i="32"/>
  <c r="H9772" i="32"/>
  <c r="H9768" i="32"/>
  <c r="H9764" i="32"/>
  <c r="H9760" i="32"/>
  <c r="H9756" i="32"/>
  <c r="H9752" i="32"/>
  <c r="H9748" i="32"/>
  <c r="H9744" i="32"/>
  <c r="H9740" i="32"/>
  <c r="H9736" i="32"/>
  <c r="H9732" i="32"/>
  <c r="H9728" i="32"/>
  <c r="H9724" i="32"/>
  <c r="H9720" i="32"/>
  <c r="H9716" i="32"/>
  <c r="H9712" i="32"/>
  <c r="H9708" i="32"/>
  <c r="H9704" i="32"/>
  <c r="H9700" i="32"/>
  <c r="H9696" i="32"/>
  <c r="H9692" i="32"/>
  <c r="H9688" i="32"/>
  <c r="H9684" i="32"/>
  <c r="H9680" i="32"/>
  <c r="H9676" i="32"/>
  <c r="H9672" i="32"/>
  <c r="H9668" i="32"/>
  <c r="H9664" i="32"/>
  <c r="H9660" i="32"/>
  <c r="H9656" i="32"/>
  <c r="H9652" i="32"/>
  <c r="H9648" i="32"/>
  <c r="H9644" i="32"/>
  <c r="H9640" i="32"/>
  <c r="H9636" i="32"/>
  <c r="H9632" i="32"/>
  <c r="H9628" i="32"/>
  <c r="H9624" i="32"/>
  <c r="H9620" i="32"/>
  <c r="H9616" i="32"/>
  <c r="H9612" i="32"/>
  <c r="H9608" i="32"/>
  <c r="H9604" i="32"/>
  <c r="H9600" i="32"/>
  <c r="H9596" i="32"/>
  <c r="H9592" i="32"/>
  <c r="H9588" i="32"/>
  <c r="H9584" i="32"/>
  <c r="H9580" i="32"/>
  <c r="H9576" i="32"/>
  <c r="H9572" i="32"/>
  <c r="H9568" i="32"/>
  <c r="H9564" i="32"/>
  <c r="H9560" i="32"/>
  <c r="H9556" i="32"/>
  <c r="H9552" i="32"/>
  <c r="H9548" i="32"/>
  <c r="H9544" i="32"/>
  <c r="H9540" i="32"/>
  <c r="H9536" i="32"/>
  <c r="H9532" i="32"/>
  <c r="H9528" i="32"/>
  <c r="H9524" i="32"/>
  <c r="H9520" i="32"/>
  <c r="H9516" i="32"/>
  <c r="H9512" i="32"/>
  <c r="H9508" i="32"/>
  <c r="H9504" i="32"/>
  <c r="H9500" i="32"/>
  <c r="H9496" i="32"/>
  <c r="H9492" i="32"/>
  <c r="H9488" i="32"/>
  <c r="H9484" i="32"/>
  <c r="H9480" i="32"/>
  <c r="H9476" i="32"/>
  <c r="H9472" i="32"/>
  <c r="H9468" i="32"/>
  <c r="H9464" i="32"/>
  <c r="H9460" i="32"/>
  <c r="H9456" i="32"/>
  <c r="H9452" i="32"/>
  <c r="H9448" i="32"/>
  <c r="H9444" i="32"/>
  <c r="H9440" i="32"/>
  <c r="H9436" i="32"/>
  <c r="H9432" i="32"/>
  <c r="H9428" i="32"/>
  <c r="H9424" i="32"/>
  <c r="H9420" i="32"/>
  <c r="H9416" i="32"/>
  <c r="H9412" i="32"/>
  <c r="H9408" i="32"/>
  <c r="H9404" i="32"/>
  <c r="H9400" i="32"/>
  <c r="H9396" i="32"/>
  <c r="H9392" i="32"/>
  <c r="H9388" i="32"/>
  <c r="H9384" i="32"/>
  <c r="H9380" i="32"/>
  <c r="H9376" i="32"/>
  <c r="H9372" i="32"/>
  <c r="H9368" i="32"/>
  <c r="H9364" i="32"/>
  <c r="H9360" i="32"/>
  <c r="H9356" i="32"/>
  <c r="H9352" i="32"/>
  <c r="H9348" i="32"/>
  <c r="H9344" i="32"/>
  <c r="H9340" i="32"/>
  <c r="H9336" i="32"/>
  <c r="H9332" i="32"/>
  <c r="H9328" i="32"/>
  <c r="H9324" i="32"/>
  <c r="H9320" i="32"/>
  <c r="H9316" i="32"/>
  <c r="H9312" i="32"/>
  <c r="H9308" i="32"/>
  <c r="H9304" i="32"/>
  <c r="H9300" i="32"/>
  <c r="H9296" i="32"/>
  <c r="H9292" i="32"/>
  <c r="H9288" i="32"/>
  <c r="H9284" i="32"/>
  <c r="H9280" i="32"/>
  <c r="H9276" i="32"/>
  <c r="H9272" i="32"/>
  <c r="H9268" i="32"/>
  <c r="H9264" i="32"/>
  <c r="H9260" i="32"/>
  <c r="H9256" i="32"/>
  <c r="H9252" i="32"/>
  <c r="H9248" i="32"/>
  <c r="H9244" i="32"/>
  <c r="H9240" i="32"/>
  <c r="H9236" i="32"/>
  <c r="H9232" i="32"/>
  <c r="H9228" i="32"/>
  <c r="H9224" i="32"/>
  <c r="H9220" i="32"/>
  <c r="H9216" i="32"/>
  <c r="H9212" i="32"/>
  <c r="H9208" i="32"/>
  <c r="H9204" i="32"/>
  <c r="H9200" i="32"/>
  <c r="H9196" i="32"/>
  <c r="H9192" i="32"/>
  <c r="H9188" i="32"/>
  <c r="H9184" i="32"/>
  <c r="H9180" i="32"/>
  <c r="H9176" i="32"/>
  <c r="H9172" i="32"/>
  <c r="H9168" i="32"/>
  <c r="H9164" i="32"/>
  <c r="H9160" i="32"/>
  <c r="H9156" i="32"/>
  <c r="H9152" i="32"/>
  <c r="H9148" i="32"/>
  <c r="H9144" i="32"/>
  <c r="H9140" i="32"/>
  <c r="H9136" i="32"/>
  <c r="H9132" i="32"/>
  <c r="H9128" i="32"/>
  <c r="H9124" i="32"/>
  <c r="H9120" i="32"/>
  <c r="H9116" i="32"/>
  <c r="H9112" i="32"/>
  <c r="H9108" i="32"/>
  <c r="H9104" i="32"/>
  <c r="H9100" i="32"/>
  <c r="H9096" i="32"/>
  <c r="H9092" i="32"/>
  <c r="H9088" i="32"/>
  <c r="H9084" i="32"/>
  <c r="H9080" i="32"/>
  <c r="H9076" i="32"/>
  <c r="H9072" i="32"/>
  <c r="H9068" i="32"/>
  <c r="H9064" i="32"/>
  <c r="H9060" i="32"/>
  <c r="H9056" i="32"/>
  <c r="H9052" i="32"/>
  <c r="H9048" i="32"/>
  <c r="H9044" i="32"/>
  <c r="H9040" i="32"/>
  <c r="H9036" i="32"/>
  <c r="H9032" i="32"/>
  <c r="H9028" i="32"/>
  <c r="H9024" i="32"/>
  <c r="H9020" i="32"/>
  <c r="H9016" i="32"/>
  <c r="H9012" i="32"/>
  <c r="H9008" i="32"/>
  <c r="H9004" i="32"/>
  <c r="H9000" i="32"/>
  <c r="H8996" i="32"/>
  <c r="H8992" i="32"/>
  <c r="H8988" i="32"/>
  <c r="H8984" i="32"/>
  <c r="H8980" i="32"/>
  <c r="H8976" i="32"/>
  <c r="H8972" i="32"/>
  <c r="H8968" i="32"/>
  <c r="H8964" i="32"/>
  <c r="H8960" i="32"/>
  <c r="H8956" i="32"/>
  <c r="H8952" i="32"/>
  <c r="H8948" i="32"/>
  <c r="H8944" i="32"/>
  <c r="H8940" i="32"/>
  <c r="H8936" i="32"/>
  <c r="H8932" i="32"/>
  <c r="H8928" i="32"/>
  <c r="H8924" i="32"/>
  <c r="H8920" i="32"/>
  <c r="H8916" i="32"/>
  <c r="H8912" i="32"/>
  <c r="H8908" i="32"/>
  <c r="H8904" i="32"/>
  <c r="H8900" i="32"/>
  <c r="H8896" i="32"/>
  <c r="H8892" i="32"/>
  <c r="H8888" i="32"/>
  <c r="H8884" i="32"/>
  <c r="H8880" i="32"/>
  <c r="H8876" i="32"/>
  <c r="H8872" i="32"/>
  <c r="H8868" i="32"/>
  <c r="H8864" i="32"/>
  <c r="H8860" i="32"/>
  <c r="H8856" i="32"/>
  <c r="H8852" i="32"/>
  <c r="H8848" i="32"/>
  <c r="H8844" i="32"/>
  <c r="H8840" i="32"/>
  <c r="H8836" i="32"/>
  <c r="H8832" i="32"/>
  <c r="H8828" i="32"/>
  <c r="H8824" i="32"/>
  <c r="H8820" i="32"/>
  <c r="H8816" i="32"/>
  <c r="H8812" i="32"/>
  <c r="H8808" i="32"/>
  <c r="H8804" i="32"/>
  <c r="H8800" i="32"/>
  <c r="H8796" i="32"/>
  <c r="H8792" i="32"/>
  <c r="H8788" i="32"/>
  <c r="H8784" i="32"/>
  <c r="H8780" i="32"/>
  <c r="H8776" i="32"/>
  <c r="H8772" i="32"/>
  <c r="H8768" i="32"/>
  <c r="H8764" i="32"/>
  <c r="H8760" i="32"/>
  <c r="H8756" i="32"/>
  <c r="H8752" i="32"/>
  <c r="H8748" i="32"/>
  <c r="H8744" i="32"/>
  <c r="H8740" i="32"/>
  <c r="H8736" i="32"/>
  <c r="H8732" i="32"/>
  <c r="H8728" i="32"/>
  <c r="H8724" i="32"/>
  <c r="H8720" i="32"/>
  <c r="H8716" i="32"/>
  <c r="H8712" i="32"/>
  <c r="H8708" i="32"/>
  <c r="H8704" i="32"/>
  <c r="H8700" i="32"/>
  <c r="H8696" i="32"/>
  <c r="H8692" i="32"/>
  <c r="H8688" i="32"/>
  <c r="H8684" i="32"/>
  <c r="H8680" i="32"/>
  <c r="H8676" i="32"/>
  <c r="H8672" i="32"/>
  <c r="H8668" i="32"/>
  <c r="H8664" i="32"/>
  <c r="H8660" i="32"/>
  <c r="H8656" i="32"/>
  <c r="H8652" i="32"/>
  <c r="H8648" i="32"/>
  <c r="H8644" i="32"/>
  <c r="H8640" i="32"/>
  <c r="H8636" i="32"/>
  <c r="H8632" i="32"/>
  <c r="H8628" i="32"/>
  <c r="H8624" i="32"/>
  <c r="H8620" i="32"/>
  <c r="H8616" i="32"/>
  <c r="H8612" i="32"/>
  <c r="H8608" i="32"/>
  <c r="H8604" i="32"/>
  <c r="H8600" i="32"/>
  <c r="H8596" i="32"/>
  <c r="H8592" i="32"/>
  <c r="H8588" i="32"/>
  <c r="H8584" i="32"/>
  <c r="H8580" i="32"/>
  <c r="H8576" i="32"/>
  <c r="H8572" i="32"/>
  <c r="H8568" i="32"/>
  <c r="H8564" i="32"/>
  <c r="H8560" i="32"/>
  <c r="H8556" i="32"/>
  <c r="H8552" i="32"/>
  <c r="H8548" i="32"/>
  <c r="H8544" i="32"/>
  <c r="H8540" i="32"/>
  <c r="H8536" i="32"/>
  <c r="H8532" i="32"/>
  <c r="H8528" i="32"/>
  <c r="H8524" i="32"/>
  <c r="H8520" i="32"/>
  <c r="H8516" i="32"/>
  <c r="H8512" i="32"/>
  <c r="H8508" i="32"/>
  <c r="H8504" i="32"/>
  <c r="H8500" i="32"/>
  <c r="H8496" i="32"/>
  <c r="H8492" i="32"/>
  <c r="H8488" i="32"/>
  <c r="H8484" i="32"/>
  <c r="H8480" i="32"/>
  <c r="H8476" i="32"/>
  <c r="H8472" i="32"/>
  <c r="H8468" i="32"/>
  <c r="H8464" i="32"/>
  <c r="H8460" i="32"/>
  <c r="H8456" i="32"/>
  <c r="H8452" i="32"/>
  <c r="H8448" i="32"/>
  <c r="H8444" i="32"/>
  <c r="H8440" i="32"/>
  <c r="H8436" i="32"/>
  <c r="H8432" i="32"/>
  <c r="H8428" i="32"/>
  <c r="H8424" i="32"/>
  <c r="H8420" i="32"/>
  <c r="H8416" i="32"/>
  <c r="H8412" i="32"/>
  <c r="H8408" i="32"/>
  <c r="H8404" i="32"/>
  <c r="H8400" i="32"/>
  <c r="H8396" i="32"/>
  <c r="H8392" i="32"/>
  <c r="H8388" i="32"/>
  <c r="H8384" i="32"/>
  <c r="H8380" i="32"/>
  <c r="H8376" i="32"/>
  <c r="H8372" i="32"/>
  <c r="H8368" i="32"/>
  <c r="H8364" i="32"/>
  <c r="H8360" i="32"/>
  <c r="H8356" i="32"/>
  <c r="H8352" i="32"/>
  <c r="H8348" i="32"/>
  <c r="H8344" i="32"/>
  <c r="H8340" i="32"/>
  <c r="H8336" i="32"/>
  <c r="H8332" i="32"/>
  <c r="H8328" i="32"/>
  <c r="H8324" i="32"/>
  <c r="H8320" i="32"/>
  <c r="H8316" i="32"/>
  <c r="H8312" i="32"/>
  <c r="H8308" i="32"/>
  <c r="H8304" i="32"/>
  <c r="H8300" i="32"/>
  <c r="H8296" i="32"/>
  <c r="H8292" i="32"/>
  <c r="H8288" i="32"/>
  <c r="H8284" i="32"/>
  <c r="H8280" i="32"/>
  <c r="H8276" i="32"/>
  <c r="H8272" i="32"/>
  <c r="H8268" i="32"/>
  <c r="H8264" i="32"/>
  <c r="H8260" i="32"/>
  <c r="H8256" i="32"/>
  <c r="H8252" i="32"/>
  <c r="H8248" i="32"/>
  <c r="H8244" i="32"/>
  <c r="H8240" i="32"/>
  <c r="H8236" i="32"/>
  <c r="H8232" i="32"/>
  <c r="H8228" i="32"/>
  <c r="H8224" i="32"/>
  <c r="H8220" i="32"/>
  <c r="H8216" i="32"/>
  <c r="H8212" i="32"/>
  <c r="H8208" i="32"/>
  <c r="H8204" i="32"/>
  <c r="H8200" i="32"/>
  <c r="H8196" i="32"/>
  <c r="H8191" i="32"/>
  <c r="H8186" i="32"/>
  <c r="H8181" i="32"/>
  <c r="H8173" i="32"/>
  <c r="H8165" i="32"/>
  <c r="H8157" i="32"/>
  <c r="H8149" i="32"/>
  <c r="H8141" i="32"/>
  <c r="H8133" i="32"/>
  <c r="H8125" i="32"/>
  <c r="H8117" i="32"/>
  <c r="H8109" i="32"/>
  <c r="H10007" i="32"/>
  <c r="H10003" i="32"/>
  <c r="H9999" i="32"/>
  <c r="H9995" i="32"/>
  <c r="H9991" i="32"/>
  <c r="H9987" i="32"/>
  <c r="H9983" i="32"/>
  <c r="H9979" i="32"/>
  <c r="H9975" i="32"/>
  <c r="H9971" i="32"/>
  <c r="H9967" i="32"/>
  <c r="H9963" i="32"/>
  <c r="H9959" i="32"/>
  <c r="H9955" i="32"/>
  <c r="H9951" i="32"/>
  <c r="H9947" i="32"/>
  <c r="H9943" i="32"/>
  <c r="H9939" i="32"/>
  <c r="H9935" i="32"/>
  <c r="H9931" i="32"/>
  <c r="H9927" i="32"/>
  <c r="H9923" i="32"/>
  <c r="H9919" i="32"/>
  <c r="H9915" i="32"/>
  <c r="H9911" i="32"/>
  <c r="H9907" i="32"/>
  <c r="H9903" i="32"/>
  <c r="H9899" i="32"/>
  <c r="H9895" i="32"/>
  <c r="H9891" i="32"/>
  <c r="H9887" i="32"/>
  <c r="H9883" i="32"/>
  <c r="H9879" i="32"/>
  <c r="H9875" i="32"/>
  <c r="H9871" i="32"/>
  <c r="H9867" i="32"/>
  <c r="H9863" i="32"/>
  <c r="H9859" i="32"/>
  <c r="H9855" i="32"/>
  <c r="H9851" i="32"/>
  <c r="H9847" i="32"/>
  <c r="H9843" i="32"/>
  <c r="H9839" i="32"/>
  <c r="H9835" i="32"/>
  <c r="H9831" i="32"/>
  <c r="H9827" i="32"/>
  <c r="H9823" i="32"/>
  <c r="H9819" i="32"/>
  <c r="H9815" i="32"/>
  <c r="H9811" i="32"/>
  <c r="H9807" i="32"/>
  <c r="H9803" i="32"/>
  <c r="H9799" i="32"/>
  <c r="H9795" i="32"/>
  <c r="H9791" i="32"/>
  <c r="H9787" i="32"/>
  <c r="H9783" i="32"/>
  <c r="H9779" i="32"/>
  <c r="H9775" i="32"/>
  <c r="H9771" i="32"/>
  <c r="H9767" i="32"/>
  <c r="H9763" i="32"/>
  <c r="H9759" i="32"/>
  <c r="H9755" i="32"/>
  <c r="H9751" i="32"/>
  <c r="H9747" i="32"/>
  <c r="H9743" i="32"/>
  <c r="H9739" i="32"/>
  <c r="H9735" i="32"/>
  <c r="H9731" i="32"/>
  <c r="H9727" i="32"/>
  <c r="H9723" i="32"/>
  <c r="H9719" i="32"/>
  <c r="H9715" i="32"/>
  <c r="H9711" i="32"/>
  <c r="H9707" i="32"/>
  <c r="H9703" i="32"/>
  <c r="H9699" i="32"/>
  <c r="H9695" i="32"/>
  <c r="H9691" i="32"/>
  <c r="H9687" i="32"/>
  <c r="H9683" i="32"/>
  <c r="H9679" i="32"/>
  <c r="H9675" i="32"/>
  <c r="H9671" i="32"/>
  <c r="H9667" i="32"/>
  <c r="H9663" i="32"/>
  <c r="H9659" i="32"/>
  <c r="H9655" i="32"/>
  <c r="H9651" i="32"/>
  <c r="H9647" i="32"/>
  <c r="H9643" i="32"/>
  <c r="H9639" i="32"/>
  <c r="H9635" i="32"/>
  <c r="H9631" i="32"/>
  <c r="H9627" i="32"/>
  <c r="H9623" i="32"/>
  <c r="H9619" i="32"/>
  <c r="H9615" i="32"/>
  <c r="H9611" i="32"/>
  <c r="H9607" i="32"/>
  <c r="H9603" i="32"/>
  <c r="H9599" i="32"/>
  <c r="H9595" i="32"/>
  <c r="H9591" i="32"/>
  <c r="H9587" i="32"/>
  <c r="H9583" i="32"/>
  <c r="H9579" i="32"/>
  <c r="H9575" i="32"/>
  <c r="H9571" i="32"/>
  <c r="H9567" i="32"/>
  <c r="H9563" i="32"/>
  <c r="H9559" i="32"/>
  <c r="H9555" i="32"/>
  <c r="H9551" i="32"/>
  <c r="H9547" i="32"/>
  <c r="H9543" i="32"/>
  <c r="H9539" i="32"/>
  <c r="H9535" i="32"/>
  <c r="H9531" i="32"/>
  <c r="H9527" i="32"/>
  <c r="H9523" i="32"/>
  <c r="H9519" i="32"/>
  <c r="H9515" i="32"/>
  <c r="H9511" i="32"/>
  <c r="H9507" i="32"/>
  <c r="H9503" i="32"/>
  <c r="H9499" i="32"/>
  <c r="H9495" i="32"/>
  <c r="H9491" i="32"/>
  <c r="H9487" i="32"/>
  <c r="H9483" i="32"/>
  <c r="H9479" i="32"/>
  <c r="H9475" i="32"/>
  <c r="H9471" i="32"/>
  <c r="H9467" i="32"/>
  <c r="H9463" i="32"/>
  <c r="H9459" i="32"/>
  <c r="H9455" i="32"/>
  <c r="H9451" i="32"/>
  <c r="H9447" i="32"/>
  <c r="H9443" i="32"/>
  <c r="H9439" i="32"/>
  <c r="H9435" i="32"/>
  <c r="H9431" i="32"/>
  <c r="H9427" i="32"/>
  <c r="H9423" i="32"/>
  <c r="H9419" i="32"/>
  <c r="H9415" i="32"/>
  <c r="H9411" i="32"/>
  <c r="H9407" i="32"/>
  <c r="H9403" i="32"/>
  <c r="H9399" i="32"/>
  <c r="H9395" i="32"/>
  <c r="H9391" i="32"/>
  <c r="H9387" i="32"/>
  <c r="H9383" i="32"/>
  <c r="H9379" i="32"/>
  <c r="H9375" i="32"/>
  <c r="H9371" i="32"/>
  <c r="H9367" i="32"/>
  <c r="H9363" i="32"/>
  <c r="H9359" i="32"/>
  <c r="H9355" i="32"/>
  <c r="H9351" i="32"/>
  <c r="H9347" i="32"/>
  <c r="H9343" i="32"/>
  <c r="H9339" i="32"/>
  <c r="H9335" i="32"/>
  <c r="H9331" i="32"/>
  <c r="H9327" i="32"/>
  <c r="H9323" i="32"/>
  <c r="H9319" i="32"/>
  <c r="H9315" i="32"/>
  <c r="H9311" i="32"/>
  <c r="H9307" i="32"/>
  <c r="H9303" i="32"/>
  <c r="H9299" i="32"/>
  <c r="H9295" i="32"/>
  <c r="H9291" i="32"/>
  <c r="H9287" i="32"/>
  <c r="H9283" i="32"/>
  <c r="H9279" i="32"/>
  <c r="H9275" i="32"/>
  <c r="H9271" i="32"/>
  <c r="H9267" i="32"/>
  <c r="H9263" i="32"/>
  <c r="H9259" i="32"/>
  <c r="H9255" i="32"/>
  <c r="H9251" i="32"/>
  <c r="H9247" i="32"/>
  <c r="H9243" i="32"/>
  <c r="H9239" i="32"/>
  <c r="H9235" i="32"/>
  <c r="H9231" i="32"/>
  <c r="H9227" i="32"/>
  <c r="H9223" i="32"/>
  <c r="H9219" i="32"/>
  <c r="H9215" i="32"/>
  <c r="H9211" i="32"/>
  <c r="H9207" i="32"/>
  <c r="H9203" i="32"/>
  <c r="H9199" i="32"/>
  <c r="H9195" i="32"/>
  <c r="H9191" i="32"/>
  <c r="H9187" i="32"/>
  <c r="H9183" i="32"/>
  <c r="H9179" i="32"/>
  <c r="H9175" i="32"/>
  <c r="H9171" i="32"/>
  <c r="H9167" i="32"/>
  <c r="H9163" i="32"/>
  <c r="H9159" i="32"/>
  <c r="H9155" i="32"/>
  <c r="H9151" i="32"/>
  <c r="H9147" i="32"/>
  <c r="H9143" i="32"/>
  <c r="H9139" i="32"/>
  <c r="H9135" i="32"/>
  <c r="H9131" i="32"/>
  <c r="H9127" i="32"/>
  <c r="H9123" i="32"/>
  <c r="H9119" i="32"/>
  <c r="H9115" i="32"/>
  <c r="H9111" i="32"/>
  <c r="H9107" i="32"/>
  <c r="H9103" i="32"/>
  <c r="H9099" i="32"/>
  <c r="H9095" i="32"/>
  <c r="H9091" i="32"/>
  <c r="H9087" i="32"/>
  <c r="H9083" i="32"/>
  <c r="H9079" i="32"/>
  <c r="H9075" i="32"/>
  <c r="H9071" i="32"/>
  <c r="H9067" i="32"/>
  <c r="H9063" i="32"/>
  <c r="H9059" i="32"/>
  <c r="H9055" i="32"/>
  <c r="H9051" i="32"/>
  <c r="H9047" i="32"/>
  <c r="H9043" i="32"/>
  <c r="H9039" i="32"/>
  <c r="H9035" i="32"/>
  <c r="H9031" i="32"/>
  <c r="H9027" i="32"/>
  <c r="H9023" i="32"/>
  <c r="H9019" i="32"/>
  <c r="H9015" i="32"/>
  <c r="H9011" i="32"/>
  <c r="H9007" i="32"/>
  <c r="H9003" i="32"/>
  <c r="H8999" i="32"/>
  <c r="H8995" i="32"/>
  <c r="H8991" i="32"/>
  <c r="H8987" i="32"/>
  <c r="H8983" i="32"/>
  <c r="H8979" i="32"/>
  <c r="H8975" i="32"/>
  <c r="H8971" i="32"/>
  <c r="H8967" i="32"/>
  <c r="H8963" i="32"/>
  <c r="H8959" i="32"/>
  <c r="H8955" i="32"/>
  <c r="H8951" i="32"/>
  <c r="H8947" i="32"/>
  <c r="H8943" i="32"/>
  <c r="H8939" i="32"/>
  <c r="H8935" i="32"/>
  <c r="H8931" i="32"/>
  <c r="H8927" i="32"/>
  <c r="H8923" i="32"/>
  <c r="H8919" i="32"/>
  <c r="H8915" i="32"/>
  <c r="H8911" i="32"/>
  <c r="H8907" i="32"/>
  <c r="H8903" i="32"/>
  <c r="H8899" i="32"/>
  <c r="H8895" i="32"/>
  <c r="H8891" i="32"/>
  <c r="H8887" i="32"/>
  <c r="H8883" i="32"/>
  <c r="H8879" i="32"/>
  <c r="H8875" i="32"/>
  <c r="H8871" i="32"/>
  <c r="H8867" i="32"/>
  <c r="H8863" i="32"/>
  <c r="H8859" i="32"/>
  <c r="H8855" i="32"/>
  <c r="H8851" i="32"/>
  <c r="H8847" i="32"/>
  <c r="H8843" i="32"/>
  <c r="H8839" i="32"/>
  <c r="H8835" i="32"/>
  <c r="H8831" i="32"/>
  <c r="H8827" i="32"/>
  <c r="H8823" i="32"/>
  <c r="H8819" i="32"/>
  <c r="H8815" i="32"/>
  <c r="H8811" i="32"/>
  <c r="H8807" i="32"/>
  <c r="H8803" i="32"/>
  <c r="H8799" i="32"/>
  <c r="H8795" i="32"/>
  <c r="H8791" i="32"/>
  <c r="H8787" i="32"/>
  <c r="H8783" i="32"/>
  <c r="H8779" i="32"/>
  <c r="H8775" i="32"/>
  <c r="H8771" i="32"/>
  <c r="H8767" i="32"/>
  <c r="H8763" i="32"/>
  <c r="H8759" i="32"/>
  <c r="H8755" i="32"/>
  <c r="H8751" i="32"/>
  <c r="H8747" i="32"/>
  <c r="H8743" i="32"/>
  <c r="H8739" i="32"/>
  <c r="H8735" i="32"/>
  <c r="H8731" i="32"/>
  <c r="H8727" i="32"/>
  <c r="H8723" i="32"/>
  <c r="H8719" i="32"/>
  <c r="H8715" i="32"/>
  <c r="H8711" i="32"/>
  <c r="H8707" i="32"/>
  <c r="H8703" i="32"/>
  <c r="H8699" i="32"/>
  <c r="H8695" i="32"/>
  <c r="H8691" i="32"/>
  <c r="H8687" i="32"/>
  <c r="H8683" i="32"/>
  <c r="H8679" i="32"/>
  <c r="H8675" i="32"/>
  <c r="H8671" i="32"/>
  <c r="H8667" i="32"/>
  <c r="H8663" i="32"/>
  <c r="H8659" i="32"/>
  <c r="H8655" i="32"/>
  <c r="H8651" i="32"/>
  <c r="H8647" i="32"/>
  <c r="H8643" i="32"/>
  <c r="H8639" i="32"/>
  <c r="H8635" i="32"/>
  <c r="H8631" i="32"/>
  <c r="H8627" i="32"/>
  <c r="H8623" i="32"/>
  <c r="H8619" i="32"/>
  <c r="H8615" i="32"/>
  <c r="H8611" i="32"/>
  <c r="H8607" i="32"/>
  <c r="H8603" i="32"/>
  <c r="H8599" i="32"/>
  <c r="H8595" i="32"/>
  <c r="H8591" i="32"/>
  <c r="H8587" i="32"/>
  <c r="H8583" i="32"/>
  <c r="H8579" i="32"/>
  <c r="H8575" i="32"/>
  <c r="H8571" i="32"/>
  <c r="H8567" i="32"/>
  <c r="H8563" i="32"/>
  <c r="H8559" i="32"/>
  <c r="H8555" i="32"/>
  <c r="H8551" i="32"/>
  <c r="H8547" i="32"/>
  <c r="H8543" i="32"/>
  <c r="H8539" i="32"/>
  <c r="H8535" i="32"/>
  <c r="H8531" i="32"/>
  <c r="H8527" i="32"/>
  <c r="H8523" i="32"/>
  <c r="H8519" i="32"/>
  <c r="H8515" i="32"/>
  <c r="H8511" i="32"/>
  <c r="H8507" i="32"/>
  <c r="H8503" i="32"/>
  <c r="H8499" i="32"/>
  <c r="H8495" i="32"/>
  <c r="H8491" i="32"/>
  <c r="H8487" i="32"/>
  <c r="H8483" i="32"/>
  <c r="H8479" i="32"/>
  <c r="H8475" i="32"/>
  <c r="H8471" i="32"/>
  <c r="H8467" i="32"/>
  <c r="H8463" i="32"/>
  <c r="H8459" i="32"/>
  <c r="H8455" i="32"/>
  <c r="H8451" i="32"/>
  <c r="H8447" i="32"/>
  <c r="H8443" i="32"/>
  <c r="H8439" i="32"/>
  <c r="H8435" i="32"/>
  <c r="H8431" i="32"/>
  <c r="H8427" i="32"/>
  <c r="H8423" i="32"/>
  <c r="H8419" i="32"/>
  <c r="H8415" i="32"/>
  <c r="H8411" i="32"/>
  <c r="H8407" i="32"/>
  <c r="H8403" i="32"/>
  <c r="H8399" i="32"/>
  <c r="H8395" i="32"/>
  <c r="H8391" i="32"/>
  <c r="H8387" i="32"/>
  <c r="H8383" i="32"/>
  <c r="H8379" i="32"/>
  <c r="H8375" i="32"/>
  <c r="H8371" i="32"/>
  <c r="H8367" i="32"/>
  <c r="H8363" i="32"/>
  <c r="H8359" i="32"/>
  <c r="H8355" i="32"/>
  <c r="H8351" i="32"/>
  <c r="H8347" i="32"/>
  <c r="H8343" i="32"/>
  <c r="H8339" i="32"/>
  <c r="H8335" i="32"/>
  <c r="H8331" i="32"/>
  <c r="H8327" i="32"/>
  <c r="H8323" i="32"/>
  <c r="H8319" i="32"/>
  <c r="H8315" i="32"/>
  <c r="H8311" i="32"/>
  <c r="H8307" i="32"/>
  <c r="H8303" i="32"/>
  <c r="H8299" i="32"/>
  <c r="H8295" i="32"/>
  <c r="H8291" i="32"/>
  <c r="H8287" i="32"/>
  <c r="H8283" i="32"/>
  <c r="H8279" i="32"/>
  <c r="H8275" i="32"/>
  <c r="H8271" i="32"/>
  <c r="H8267" i="32"/>
  <c r="H8263" i="32"/>
  <c r="H8259" i="32"/>
  <c r="H8255" i="32"/>
  <c r="H8251" i="32"/>
  <c r="H8247" i="32"/>
  <c r="H8243" i="32"/>
  <c r="H8239" i="32"/>
  <c r="H8235" i="32"/>
  <c r="H8231" i="32"/>
  <c r="H8227" i="32"/>
  <c r="H8223" i="32"/>
  <c r="H8219" i="32"/>
  <c r="H8215" i="32"/>
  <c r="H8211" i="32"/>
  <c r="H8207" i="32"/>
  <c r="H8203" i="32"/>
  <c r="H8199" i="32"/>
  <c r="H8195" i="32"/>
  <c r="H8190" i="32"/>
  <c r="H8185" i="32"/>
  <c r="H8179" i="32"/>
  <c r="H8171" i="32"/>
  <c r="H8163" i="32"/>
  <c r="H8155" i="32"/>
  <c r="H8147" i="32"/>
  <c r="H8139" i="32"/>
  <c r="H8131" i="32"/>
  <c r="H8123" i="32"/>
  <c r="H8115" i="32"/>
  <c r="H37" i="32"/>
  <c r="H32" i="32"/>
  <c r="H28" i="32"/>
  <c r="H23" i="32"/>
  <c r="H17" i="32"/>
  <c r="H13" i="32"/>
  <c r="H34" i="32"/>
  <c r="H41" i="32"/>
  <c r="H45" i="32"/>
  <c r="H49" i="32"/>
  <c r="H53" i="32"/>
  <c r="H57" i="32"/>
  <c r="H61" i="32"/>
  <c r="H65" i="32"/>
  <c r="H69" i="32"/>
  <c r="H73" i="32"/>
  <c r="H77" i="32"/>
  <c r="H81" i="32"/>
  <c r="H85" i="32"/>
  <c r="H89" i="32"/>
  <c r="H93" i="32"/>
  <c r="H97" i="32"/>
  <c r="H101" i="32"/>
  <c r="H105" i="32"/>
  <c r="H109" i="32"/>
  <c r="H113" i="32"/>
  <c r="H117" i="32"/>
  <c r="H121" i="32"/>
  <c r="H125" i="32"/>
  <c r="H129" i="32"/>
  <c r="H133" i="32"/>
  <c r="H137" i="32"/>
  <c r="H141" i="32"/>
  <c r="H145" i="32"/>
  <c r="H149" i="32"/>
  <c r="H153" i="32"/>
  <c r="H157" i="32"/>
  <c r="H161" i="32"/>
  <c r="H165" i="32"/>
  <c r="H169" i="32"/>
  <c r="H173" i="32"/>
  <c r="H177" i="32"/>
  <c r="H181" i="32"/>
  <c r="H185" i="32"/>
  <c r="H189" i="32"/>
  <c r="H193" i="32"/>
  <c r="H197" i="32"/>
  <c r="H201" i="32"/>
  <c r="H205" i="32"/>
  <c r="H209" i="32"/>
  <c r="H213" i="32"/>
  <c r="H217" i="32"/>
  <c r="H11" i="32"/>
  <c r="H36" i="32"/>
  <c r="H31" i="32"/>
  <c r="H27" i="32"/>
  <c r="H22" i="32"/>
  <c r="H16" i="32"/>
  <c r="H18" i="32"/>
  <c r="H38" i="32"/>
  <c r="H42" i="32"/>
  <c r="H46" i="32"/>
  <c r="H50" i="32"/>
  <c r="H54" i="32"/>
  <c r="H58" i="32"/>
  <c r="H62" i="32"/>
  <c r="H66" i="32"/>
  <c r="H70" i="32"/>
  <c r="H74" i="32"/>
  <c r="H78" i="32"/>
  <c r="H82" i="32"/>
  <c r="H86" i="32"/>
  <c r="H90" i="32"/>
  <c r="H94" i="32"/>
  <c r="H98" i="32"/>
  <c r="H102" i="32"/>
  <c r="H106" i="32"/>
  <c r="H110" i="32"/>
  <c r="H114" i="32"/>
  <c r="H118" i="32"/>
  <c r="H122" i="32"/>
  <c r="H126" i="32"/>
  <c r="H130" i="32"/>
  <c r="H134" i="32"/>
  <c r="H138" i="32"/>
  <c r="H142" i="32"/>
  <c r="H146" i="32"/>
  <c r="H150" i="32"/>
  <c r="H154" i="32"/>
  <c r="H158" i="32"/>
  <c r="H162" i="32"/>
  <c r="H166" i="32"/>
  <c r="H170" i="32"/>
  <c r="H174" i="32"/>
  <c r="H178" i="32"/>
  <c r="H182" i="32"/>
  <c r="H186" i="32"/>
  <c r="H190" i="32"/>
  <c r="H194" i="32"/>
  <c r="H198" i="32"/>
  <c r="H202" i="32"/>
  <c r="H206" i="32"/>
  <c r="H210" i="32"/>
  <c r="H214" i="32"/>
  <c r="H218" i="32"/>
  <c r="H222" i="32"/>
  <c r="H226" i="32"/>
  <c r="H230" i="32"/>
  <c r="H234" i="32"/>
  <c r="H238" i="32"/>
  <c r="H242" i="32"/>
  <c r="H246" i="32"/>
  <c r="H250" i="32"/>
  <c r="H254" i="32"/>
  <c r="H258" i="32"/>
  <c r="H262" i="32"/>
  <c r="H266" i="32"/>
  <c r="H270" i="32"/>
  <c r="H274" i="32"/>
  <c r="H278" i="32"/>
  <c r="H282" i="32"/>
  <c r="H286" i="32"/>
  <c r="H290" i="32"/>
  <c r="H294" i="32"/>
  <c r="H298" i="32"/>
  <c r="H302" i="32"/>
  <c r="H306" i="32"/>
  <c r="H310" i="32"/>
  <c r="H314" i="32"/>
  <c r="H318" i="32"/>
  <c r="H322" i="32"/>
  <c r="H326" i="32"/>
  <c r="H330" i="32"/>
  <c r="H334" i="32"/>
  <c r="H338" i="32"/>
  <c r="H342" i="32"/>
  <c r="H346" i="32"/>
  <c r="H10" i="32"/>
  <c r="H35" i="32"/>
  <c r="H30" i="32"/>
  <c r="H26" i="32"/>
  <c r="H21" i="32"/>
  <c r="H15" i="32"/>
  <c r="H19" i="32"/>
  <c r="H39" i="32"/>
  <c r="H43" i="32"/>
  <c r="H47" i="32"/>
  <c r="H51" i="32"/>
  <c r="H55" i="32"/>
  <c r="H59" i="32"/>
  <c r="H63" i="32"/>
  <c r="H67" i="32"/>
  <c r="H71" i="32"/>
  <c r="H75" i="32"/>
  <c r="H79" i="32"/>
  <c r="H83" i="32"/>
  <c r="H87" i="32"/>
  <c r="H91" i="32"/>
  <c r="H95" i="32"/>
  <c r="H99" i="32"/>
  <c r="H103" i="32"/>
  <c r="H107" i="32"/>
  <c r="H111" i="32"/>
  <c r="H115" i="32"/>
  <c r="H119" i="32"/>
  <c r="H123" i="32"/>
  <c r="H127" i="32"/>
  <c r="H131" i="32"/>
  <c r="H135" i="32"/>
  <c r="H139" i="32"/>
  <c r="H143" i="32"/>
  <c r="H147" i="32"/>
  <c r="H151" i="32"/>
  <c r="H155" i="32"/>
  <c r="H159" i="32"/>
  <c r="H163" i="32"/>
  <c r="H20" i="32"/>
  <c r="H44" i="32"/>
  <c r="H60" i="32"/>
  <c r="H76" i="32"/>
  <c r="H92" i="32"/>
  <c r="H108" i="32"/>
  <c r="H124" i="32"/>
  <c r="H140" i="32"/>
  <c r="H156" i="32"/>
  <c r="H168" i="32"/>
  <c r="H176" i="32"/>
  <c r="H184" i="32"/>
  <c r="H192" i="32"/>
  <c r="H200" i="32"/>
  <c r="H208" i="32"/>
  <c r="H216" i="32"/>
  <c r="H223" i="32"/>
  <c r="H228" i="32"/>
  <c r="H233" i="32"/>
  <c r="H239" i="32"/>
  <c r="H244" i="32"/>
  <c r="H249" i="32"/>
  <c r="H255" i="32"/>
  <c r="H260" i="32"/>
  <c r="H265" i="32"/>
  <c r="H271" i="32"/>
  <c r="H276" i="32"/>
  <c r="H281" i="32"/>
  <c r="H287" i="32"/>
  <c r="H292" i="32"/>
  <c r="H297" i="32"/>
  <c r="H303" i="32"/>
  <c r="H308" i="32"/>
  <c r="H313" i="32"/>
  <c r="H319" i="32"/>
  <c r="H324" i="32"/>
  <c r="H329" i="32"/>
  <c r="H335" i="32"/>
  <c r="H340" i="32"/>
  <c r="H345" i="32"/>
  <c r="H350" i="32"/>
  <c r="H354" i="32"/>
  <c r="H358" i="32"/>
  <c r="H362" i="32"/>
  <c r="H366" i="32"/>
  <c r="H370" i="32"/>
  <c r="H374" i="32"/>
  <c r="H378" i="32"/>
  <c r="H382" i="32"/>
  <c r="H386" i="32"/>
  <c r="H390" i="32"/>
  <c r="H394" i="32"/>
  <c r="H398" i="32"/>
  <c r="H402" i="32"/>
  <c r="H406" i="32"/>
  <c r="H410" i="32"/>
  <c r="H414" i="32"/>
  <c r="H418" i="32"/>
  <c r="H422" i="32"/>
  <c r="H426" i="32"/>
  <c r="H430" i="32"/>
  <c r="H434" i="32"/>
  <c r="H438" i="32"/>
  <c r="H442" i="32"/>
  <c r="H446" i="32"/>
  <c r="H450" i="32"/>
  <c r="H454" i="32"/>
  <c r="H458" i="32"/>
  <c r="H462" i="32"/>
  <c r="H466" i="32"/>
  <c r="H470" i="32"/>
  <c r="H474" i="32"/>
  <c r="H478" i="32"/>
  <c r="H482" i="32"/>
  <c r="H486" i="32"/>
  <c r="H490" i="32"/>
  <c r="H494" i="32"/>
  <c r="H498" i="32"/>
  <c r="H502" i="32"/>
  <c r="H506" i="32"/>
  <c r="H510" i="32"/>
  <c r="H514" i="32"/>
  <c r="H518" i="32"/>
  <c r="H522" i="32"/>
  <c r="H33" i="32"/>
  <c r="H14" i="32"/>
  <c r="H48" i="32"/>
  <c r="H64" i="32"/>
  <c r="H80" i="32"/>
  <c r="H96" i="32"/>
  <c r="H112" i="32"/>
  <c r="H128" i="32"/>
  <c r="H144" i="32"/>
  <c r="H160" i="32"/>
  <c r="H171" i="32"/>
  <c r="H179" i="32"/>
  <c r="H187" i="32"/>
  <c r="H195" i="32"/>
  <c r="H203" i="32"/>
  <c r="H211" i="32"/>
  <c r="H219" i="32"/>
  <c r="H224" i="32"/>
  <c r="H229" i="32"/>
  <c r="H235" i="32"/>
  <c r="H240" i="32"/>
  <c r="H245" i="32"/>
  <c r="H251" i="32"/>
  <c r="H256" i="32"/>
  <c r="H261" i="32"/>
  <c r="H267" i="32"/>
  <c r="H272" i="32"/>
  <c r="H277" i="32"/>
  <c r="H283" i="32"/>
  <c r="H288" i="32"/>
  <c r="H293" i="32"/>
  <c r="H299" i="32"/>
  <c r="H304" i="32"/>
  <c r="H309" i="32"/>
  <c r="H315" i="32"/>
  <c r="H320" i="32"/>
  <c r="H325" i="32"/>
  <c r="H331" i="32"/>
  <c r="H336" i="32"/>
  <c r="H341" i="32"/>
  <c r="H347" i="32"/>
  <c r="H351" i="32"/>
  <c r="H355" i="32"/>
  <c r="H359" i="32"/>
  <c r="H363" i="32"/>
  <c r="H367" i="32"/>
  <c r="H371" i="32"/>
  <c r="H375" i="32"/>
  <c r="H379" i="32"/>
  <c r="H383" i="32"/>
  <c r="H387" i="32"/>
  <c r="H391" i="32"/>
  <c r="H395" i="32"/>
  <c r="H399" i="32"/>
  <c r="H403" i="32"/>
  <c r="H407" i="32"/>
  <c r="H411" i="32"/>
  <c r="H415" i="32"/>
  <c r="H419" i="32"/>
  <c r="H423" i="32"/>
  <c r="H427" i="32"/>
  <c r="H431" i="32"/>
  <c r="H435" i="32"/>
  <c r="H439" i="32"/>
  <c r="H443" i="32"/>
  <c r="H447" i="32"/>
  <c r="H451" i="32"/>
  <c r="H455" i="32"/>
  <c r="H459" i="32"/>
  <c r="H463" i="32"/>
  <c r="H467" i="32"/>
  <c r="H471" i="32"/>
  <c r="H475" i="32"/>
  <c r="H479" i="32"/>
  <c r="H483" i="32"/>
  <c r="H487" i="32"/>
  <c r="H491" i="32"/>
  <c r="H495" i="32"/>
  <c r="H499" i="32"/>
  <c r="H503" i="32"/>
  <c r="H507" i="32"/>
  <c r="H511" i="32"/>
  <c r="H515" i="32"/>
  <c r="H29" i="32"/>
  <c r="H24" i="32"/>
  <c r="H52" i="32"/>
  <c r="H68" i="32"/>
  <c r="H84" i="32"/>
  <c r="H100" i="32"/>
  <c r="H116" i="32"/>
  <c r="H132" i="32"/>
  <c r="H148" i="32"/>
  <c r="H164" i="32"/>
  <c r="H172" i="32"/>
  <c r="H180" i="32"/>
  <c r="H188" i="32"/>
  <c r="H196" i="32"/>
  <c r="H204" i="32"/>
  <c r="H212" i="32"/>
  <c r="H220" i="32"/>
  <c r="H225" i="32"/>
  <c r="H231" i="32"/>
  <c r="H236" i="32"/>
  <c r="H241" i="32"/>
  <c r="H247" i="32"/>
  <c r="H252" i="32"/>
  <c r="H257" i="32"/>
  <c r="H263" i="32"/>
  <c r="H268" i="32"/>
  <c r="H273" i="32"/>
  <c r="H279" i="32"/>
  <c r="H284" i="32"/>
  <c r="H289" i="32"/>
  <c r="H295" i="32"/>
  <c r="H300" i="32"/>
  <c r="H305" i="32"/>
  <c r="H311" i="32"/>
  <c r="H316" i="32"/>
  <c r="H321" i="32"/>
  <c r="H327" i="32"/>
  <c r="H332" i="32"/>
  <c r="H337" i="32"/>
  <c r="H343" i="32"/>
  <c r="H348" i="32"/>
  <c r="H352" i="32"/>
  <c r="H356" i="32"/>
  <c r="H360" i="32"/>
  <c r="H364" i="32"/>
  <c r="H368" i="32"/>
  <c r="H372" i="32"/>
  <c r="H376" i="32"/>
  <c r="H380" i="32"/>
  <c r="H384" i="32"/>
  <c r="H388" i="32"/>
  <c r="H392" i="32"/>
  <c r="H396" i="32"/>
  <c r="H400" i="32"/>
  <c r="H404" i="32"/>
  <c r="H408" i="32"/>
  <c r="H412" i="32"/>
  <c r="H416" i="32"/>
  <c r="H420" i="32"/>
  <c r="H424" i="32"/>
  <c r="H428" i="32"/>
  <c r="H432" i="32"/>
  <c r="H436" i="32"/>
  <c r="H440" i="32"/>
  <c r="H444" i="32"/>
  <c r="H448" i="32"/>
  <c r="H452" i="32"/>
  <c r="H456" i="32"/>
  <c r="H460" i="32"/>
  <c r="H464" i="32"/>
  <c r="H468" i="32"/>
  <c r="H472" i="32"/>
  <c r="H476" i="32"/>
  <c r="H480" i="32"/>
  <c r="H484" i="32"/>
  <c r="H488" i="32"/>
  <c r="H492" i="32"/>
  <c r="H496" i="32"/>
  <c r="H500" i="32"/>
  <c r="H504" i="32"/>
  <c r="H508" i="32"/>
  <c r="H512" i="32"/>
  <c r="H516" i="32"/>
  <c r="H520" i="32"/>
  <c r="H524" i="32"/>
  <c r="H25" i="32"/>
  <c r="H88" i="32"/>
  <c r="H152" i="32"/>
  <c r="H191" i="32"/>
  <c r="H221" i="32"/>
  <c r="H243" i="32"/>
  <c r="H264" i="32"/>
  <c r="H285" i="32"/>
  <c r="H307" i="32"/>
  <c r="H328" i="32"/>
  <c r="H349" i="32"/>
  <c r="H365" i="32"/>
  <c r="H381" i="32"/>
  <c r="H397" i="32"/>
  <c r="H413" i="32"/>
  <c r="H429" i="32"/>
  <c r="H445" i="32"/>
  <c r="H461" i="32"/>
  <c r="H477" i="32"/>
  <c r="H493" i="32"/>
  <c r="H509" i="32"/>
  <c r="H521" i="32"/>
  <c r="H527" i="32"/>
  <c r="H531" i="32"/>
  <c r="H535" i="32"/>
  <c r="H539" i="32"/>
  <c r="H543" i="32"/>
  <c r="H547" i="32"/>
  <c r="H551" i="32"/>
  <c r="H555" i="32"/>
  <c r="H559" i="32"/>
  <c r="H563" i="32"/>
  <c r="H567" i="32"/>
  <c r="H571" i="32"/>
  <c r="H575" i="32"/>
  <c r="H579" i="32"/>
  <c r="H583" i="32"/>
  <c r="H587" i="32"/>
  <c r="H591" i="32"/>
  <c r="H595" i="32"/>
  <c r="H599" i="32"/>
  <c r="H603" i="32"/>
  <c r="H607" i="32"/>
  <c r="H611" i="32"/>
  <c r="H615" i="32"/>
  <c r="H619" i="32"/>
  <c r="H623" i="32"/>
  <c r="H627" i="32"/>
  <c r="H631" i="32"/>
  <c r="H635" i="32"/>
  <c r="H639" i="32"/>
  <c r="H643" i="32"/>
  <c r="H647" i="32"/>
  <c r="H651" i="32"/>
  <c r="H655" i="32"/>
  <c r="H659" i="32"/>
  <c r="H663" i="32"/>
  <c r="H667" i="32"/>
  <c r="H671" i="32"/>
  <c r="H675" i="32"/>
  <c r="H679" i="32"/>
  <c r="H683" i="32"/>
  <c r="H687" i="32"/>
  <c r="H691" i="32"/>
  <c r="H695" i="32"/>
  <c r="H699" i="32"/>
  <c r="H703" i="32"/>
  <c r="H707" i="32"/>
  <c r="H711" i="32"/>
  <c r="H715" i="32"/>
  <c r="H719" i="32"/>
  <c r="H723" i="32"/>
  <c r="H727" i="32"/>
  <c r="H731" i="32"/>
  <c r="H735" i="32"/>
  <c r="H739" i="32"/>
  <c r="H743" i="32"/>
  <c r="H747" i="32"/>
  <c r="H751" i="32"/>
  <c r="H755" i="32"/>
  <c r="H40" i="32"/>
  <c r="H104" i="32"/>
  <c r="H167" i="32"/>
  <c r="H199" i="32"/>
  <c r="H227" i="32"/>
  <c r="H248" i="32"/>
  <c r="H269" i="32"/>
  <c r="H291" i="32"/>
  <c r="H312" i="32"/>
  <c r="H333" i="32"/>
  <c r="H353" i="32"/>
  <c r="H369" i="32"/>
  <c r="H385" i="32"/>
  <c r="H401" i="32"/>
  <c r="H417" i="32"/>
  <c r="H433" i="32"/>
  <c r="H449" i="32"/>
  <c r="H465" i="32"/>
  <c r="H481" i="32"/>
  <c r="H497" i="32"/>
  <c r="H513" i="32"/>
  <c r="H523" i="32"/>
  <c r="H528" i="32"/>
  <c r="H532" i="32"/>
  <c r="H536" i="32"/>
  <c r="H540" i="32"/>
  <c r="H544" i="32"/>
  <c r="H548" i="32"/>
  <c r="H552" i="32"/>
  <c r="H556" i="32"/>
  <c r="H560" i="32"/>
  <c r="H564" i="32"/>
  <c r="H568" i="32"/>
  <c r="H572" i="32"/>
  <c r="H576" i="32"/>
  <c r="H580" i="32"/>
  <c r="H584" i="32"/>
  <c r="H588" i="32"/>
  <c r="H592" i="32"/>
  <c r="H596" i="32"/>
  <c r="H600" i="32"/>
  <c r="H604" i="32"/>
  <c r="H608" i="32"/>
  <c r="H612" i="32"/>
  <c r="H616" i="32"/>
  <c r="H620" i="32"/>
  <c r="H624" i="32"/>
  <c r="H628" i="32"/>
  <c r="H632" i="32"/>
  <c r="H636" i="32"/>
  <c r="H640" i="32"/>
  <c r="H644" i="32"/>
  <c r="H648" i="32"/>
  <c r="H652" i="32"/>
  <c r="H656" i="32"/>
  <c r="H660" i="32"/>
  <c r="H664" i="32"/>
  <c r="H668" i="32"/>
  <c r="H672" i="32"/>
  <c r="H676" i="32"/>
  <c r="H680" i="32"/>
  <c r="H684" i="32"/>
  <c r="H688" i="32"/>
  <c r="H692" i="32"/>
  <c r="H696" i="32"/>
  <c r="H700" i="32"/>
  <c r="H704" i="32"/>
  <c r="H708" i="32"/>
  <c r="H712" i="32"/>
  <c r="H716" i="32"/>
  <c r="H720" i="32"/>
  <c r="H724" i="32"/>
  <c r="H728" i="32"/>
  <c r="H732" i="32"/>
  <c r="H736" i="32"/>
  <c r="H740" i="32"/>
  <c r="H744" i="32"/>
  <c r="H748" i="32"/>
  <c r="H752" i="32"/>
  <c r="H756" i="32"/>
  <c r="H760" i="32"/>
  <c r="H764" i="32"/>
  <c r="H768" i="32"/>
  <c r="H772" i="32"/>
  <c r="H776" i="32"/>
  <c r="H780" i="32"/>
  <c r="H784" i="32"/>
  <c r="H788" i="32"/>
  <c r="H792" i="32"/>
  <c r="H796" i="32"/>
  <c r="H800" i="32"/>
  <c r="H804" i="32"/>
  <c r="H808" i="32"/>
  <c r="H812" i="32"/>
  <c r="H816" i="32"/>
  <c r="H820" i="32"/>
  <c r="H824" i="32"/>
  <c r="H828" i="32"/>
  <c r="H832" i="32"/>
  <c r="H836" i="32"/>
  <c r="H840" i="32"/>
  <c r="H844" i="32"/>
  <c r="H848" i="32"/>
  <c r="H852" i="32"/>
  <c r="H856" i="32"/>
  <c r="H860" i="32"/>
  <c r="H864" i="32"/>
  <c r="H868" i="32"/>
  <c r="H872" i="32"/>
  <c r="H876" i="32"/>
  <c r="H880" i="32"/>
  <c r="H884" i="32"/>
  <c r="H888" i="32"/>
  <c r="H892" i="32"/>
  <c r="H896" i="32"/>
  <c r="H900" i="32"/>
  <c r="H904" i="32"/>
  <c r="H908" i="32"/>
  <c r="H912" i="32"/>
  <c r="H916" i="32"/>
  <c r="H920" i="32"/>
  <c r="H924" i="32"/>
  <c r="H928" i="32"/>
  <c r="H932" i="32"/>
  <c r="H936" i="32"/>
  <c r="H940" i="32"/>
  <c r="H944" i="32"/>
  <c r="H948" i="32"/>
  <c r="H952" i="32"/>
  <c r="H956" i="32"/>
  <c r="H960" i="32"/>
  <c r="H964" i="32"/>
  <c r="H968" i="32"/>
  <c r="H972" i="32"/>
  <c r="H976" i="32"/>
  <c r="H980" i="32"/>
  <c r="H984" i="32"/>
  <c r="H988" i="32"/>
  <c r="H992" i="32"/>
  <c r="H996" i="32"/>
  <c r="H1000" i="32"/>
  <c r="H1004" i="32"/>
  <c r="H1008" i="32"/>
  <c r="H1012" i="32"/>
  <c r="H1016" i="32"/>
  <c r="H1020" i="32"/>
  <c r="H1024" i="32"/>
  <c r="H1028" i="32"/>
  <c r="H1032" i="32"/>
  <c r="H1036" i="32"/>
  <c r="H1040" i="32"/>
  <c r="H1044" i="32"/>
  <c r="H1048" i="32"/>
  <c r="H1052" i="32"/>
  <c r="H1056" i="32"/>
  <c r="H1060" i="32"/>
  <c r="H1064" i="32"/>
  <c r="H1068" i="32"/>
  <c r="H1072" i="32"/>
  <c r="H1076" i="32"/>
  <c r="H1080" i="32"/>
  <c r="H1084" i="32"/>
  <c r="H1088" i="32"/>
  <c r="H1092" i="32"/>
  <c r="H1096" i="32"/>
  <c r="H1100" i="32"/>
  <c r="H1104" i="32"/>
  <c r="H1108" i="32"/>
  <c r="H1112" i="32"/>
  <c r="H1116" i="32"/>
  <c r="H56" i="32"/>
  <c r="H120" i="32"/>
  <c r="H175" i="32"/>
  <c r="H207" i="32"/>
  <c r="H232" i="32"/>
  <c r="H253" i="32"/>
  <c r="H275" i="32"/>
  <c r="H296" i="32"/>
  <c r="H317" i="32"/>
  <c r="H339" i="32"/>
  <c r="H357" i="32"/>
  <c r="H373" i="32"/>
  <c r="H389" i="32"/>
  <c r="H405" i="32"/>
  <c r="H421" i="32"/>
  <c r="H437" i="32"/>
  <c r="H453" i="32"/>
  <c r="H469" i="32"/>
  <c r="H485" i="32"/>
  <c r="H501" i="32"/>
  <c r="H517" i="32"/>
  <c r="H525" i="32"/>
  <c r="H529" i="32"/>
  <c r="H533" i="32"/>
  <c r="H537" i="32"/>
  <c r="H541" i="32"/>
  <c r="H545" i="32"/>
  <c r="H549" i="32"/>
  <c r="H553" i="32"/>
  <c r="H557" i="32"/>
  <c r="H561" i="32"/>
  <c r="H565" i="32"/>
  <c r="H569" i="32"/>
  <c r="H573" i="32"/>
  <c r="H577" i="32"/>
  <c r="H581" i="32"/>
  <c r="H585" i="32"/>
  <c r="H589" i="32"/>
  <c r="H593" i="32"/>
  <c r="H597" i="32"/>
  <c r="H601" i="32"/>
  <c r="H605" i="32"/>
  <c r="H609" i="32"/>
  <c r="H613" i="32"/>
  <c r="H617" i="32"/>
  <c r="H621" i="32"/>
  <c r="H625" i="32"/>
  <c r="H629" i="32"/>
  <c r="H633" i="32"/>
  <c r="H637" i="32"/>
  <c r="H641" i="32"/>
  <c r="H645" i="32"/>
  <c r="H649" i="32"/>
  <c r="H653" i="32"/>
  <c r="H657" i="32"/>
  <c r="H661" i="32"/>
  <c r="H665" i="32"/>
  <c r="H669" i="32"/>
  <c r="H673" i="32"/>
  <c r="H677" i="32"/>
  <c r="H681" i="32"/>
  <c r="H685" i="32"/>
  <c r="H689" i="32"/>
  <c r="H693" i="32"/>
  <c r="H697" i="32"/>
  <c r="H701" i="32"/>
  <c r="H705" i="32"/>
  <c r="H709" i="32"/>
  <c r="H713" i="32"/>
  <c r="H717" i="32"/>
  <c r="H721" i="32"/>
  <c r="H725" i="32"/>
  <c r="H729" i="32"/>
  <c r="H733" i="32"/>
  <c r="H737" i="32"/>
  <c r="H741" i="32"/>
  <c r="H745" i="32"/>
  <c r="H749" i="32"/>
  <c r="H753" i="32"/>
  <c r="H757" i="32"/>
  <c r="H761" i="32"/>
  <c r="H765" i="32"/>
  <c r="H769" i="32"/>
  <c r="H773" i="32"/>
  <c r="H777" i="32"/>
  <c r="H781" i="32"/>
  <c r="H785" i="32"/>
  <c r="H789" i="32"/>
  <c r="H793" i="32"/>
  <c r="H797" i="32"/>
  <c r="H801" i="32"/>
  <c r="H805" i="32"/>
  <c r="H809" i="32"/>
  <c r="H813" i="32"/>
  <c r="H817" i="32"/>
  <c r="H821" i="32"/>
  <c r="H825" i="32"/>
  <c r="H829" i="32"/>
  <c r="H833" i="32"/>
  <c r="H837" i="32"/>
  <c r="H841" i="32"/>
  <c r="H845" i="32"/>
  <c r="H849" i="32"/>
  <c r="H853" i="32"/>
  <c r="H857" i="32"/>
  <c r="H861" i="32"/>
  <c r="H865" i="32"/>
  <c r="H869" i="32"/>
  <c r="H873" i="32"/>
  <c r="H877" i="32"/>
  <c r="H881" i="32"/>
  <c r="H885" i="32"/>
  <c r="H889" i="32"/>
  <c r="H893" i="32"/>
  <c r="H897" i="32"/>
  <c r="H901" i="32"/>
  <c r="H905" i="32"/>
  <c r="H909" i="32"/>
  <c r="H913" i="32"/>
  <c r="H917" i="32"/>
  <c r="H921" i="32"/>
  <c r="H925" i="32"/>
  <c r="H929" i="32"/>
  <c r="H933" i="32"/>
  <c r="H937" i="32"/>
  <c r="H941" i="32"/>
  <c r="H945" i="32"/>
  <c r="H949" i="32"/>
  <c r="H953" i="32"/>
  <c r="H957" i="32"/>
  <c r="H961" i="32"/>
  <c r="H965" i="32"/>
  <c r="H969" i="32"/>
  <c r="H973" i="32"/>
  <c r="H977" i="32"/>
  <c r="H981" i="32"/>
  <c r="H985" i="32"/>
  <c r="H989" i="32"/>
  <c r="H993" i="32"/>
  <c r="H997" i="32"/>
  <c r="H72" i="32"/>
  <c r="H237" i="32"/>
  <c r="H323" i="32"/>
  <c r="H393" i="32"/>
  <c r="H457" i="32"/>
  <c r="H519" i="32"/>
  <c r="H538" i="32"/>
  <c r="H554" i="32"/>
  <c r="H570" i="32"/>
  <c r="H586" i="32"/>
  <c r="H602" i="32"/>
  <c r="H618" i="32"/>
  <c r="H634" i="32"/>
  <c r="H650" i="32"/>
  <c r="H666" i="32"/>
  <c r="H682" i="32"/>
  <c r="H698" i="32"/>
  <c r="H714" i="32"/>
  <c r="H730" i="32"/>
  <c r="H746" i="32"/>
  <c r="H759" i="32"/>
  <c r="H767" i="32"/>
  <c r="H775" i="32"/>
  <c r="H783" i="32"/>
  <c r="H791" i="32"/>
  <c r="H799" i="32"/>
  <c r="H807" i="32"/>
  <c r="H815" i="32"/>
  <c r="H823" i="32"/>
  <c r="H831" i="32"/>
  <c r="H839" i="32"/>
  <c r="H847" i="32"/>
  <c r="H855" i="32"/>
  <c r="H863" i="32"/>
  <c r="H871" i="32"/>
  <c r="H879" i="32"/>
  <c r="H887" i="32"/>
  <c r="H895" i="32"/>
  <c r="H903" i="32"/>
  <c r="H911" i="32"/>
  <c r="H919" i="32"/>
  <c r="H927" i="32"/>
  <c r="H935" i="32"/>
  <c r="H943" i="32"/>
  <c r="H951" i="32"/>
  <c r="H959" i="32"/>
  <c r="H967" i="32"/>
  <c r="H975" i="32"/>
  <c r="H983" i="32"/>
  <c r="H991" i="32"/>
  <c r="H999" i="32"/>
  <c r="H1005" i="32"/>
  <c r="H1010" i="32"/>
  <c r="H1015" i="32"/>
  <c r="H1021" i="32"/>
  <c r="H1026" i="32"/>
  <c r="H1031" i="32"/>
  <c r="H1037" i="32"/>
  <c r="H1042" i="32"/>
  <c r="H1047" i="32"/>
  <c r="H1053" i="32"/>
  <c r="H1058" i="32"/>
  <c r="H1063" i="32"/>
  <c r="H1069" i="32"/>
  <c r="H1074" i="32"/>
  <c r="H1079" i="32"/>
  <c r="H1085" i="32"/>
  <c r="H1090" i="32"/>
  <c r="H1095" i="32"/>
  <c r="H1101" i="32"/>
  <c r="H1106" i="32"/>
  <c r="H1111" i="32"/>
  <c r="H1117" i="32"/>
  <c r="H1121" i="32"/>
  <c r="H1125" i="32"/>
  <c r="H1129" i="32"/>
  <c r="H1133" i="32"/>
  <c r="H1137" i="32"/>
  <c r="H1141" i="32"/>
  <c r="H1145" i="32"/>
  <c r="H1149" i="32"/>
  <c r="H1153" i="32"/>
  <c r="H1157" i="32"/>
  <c r="H1161" i="32"/>
  <c r="H1165" i="32"/>
  <c r="H1169" i="32"/>
  <c r="H1173" i="32"/>
  <c r="H1177" i="32"/>
  <c r="H1181" i="32"/>
  <c r="H1185" i="32"/>
  <c r="H1189" i="32"/>
  <c r="H1193" i="32"/>
  <c r="H1197" i="32"/>
  <c r="H1201" i="32"/>
  <c r="H1205" i="32"/>
  <c r="H1209" i="32"/>
  <c r="H1213" i="32"/>
  <c r="H1217" i="32"/>
  <c r="H1221" i="32"/>
  <c r="H1225" i="32"/>
  <c r="H1229" i="32"/>
  <c r="H1233" i="32"/>
  <c r="H1237" i="32"/>
  <c r="H1241" i="32"/>
  <c r="H1245" i="32"/>
  <c r="H1249" i="32"/>
  <c r="H1253" i="32"/>
  <c r="H1257" i="32"/>
  <c r="H1261" i="32"/>
  <c r="H1265" i="32"/>
  <c r="H1269" i="32"/>
  <c r="H1273" i="32"/>
  <c r="H1277" i="32"/>
  <c r="H1281" i="32"/>
  <c r="H1285" i="32"/>
  <c r="H1289" i="32"/>
  <c r="H1293" i="32"/>
  <c r="H1297" i="32"/>
  <c r="H1301" i="32"/>
  <c r="H1305" i="32"/>
  <c r="H1309" i="32"/>
  <c r="H1313" i="32"/>
  <c r="H1317" i="32"/>
  <c r="H1321" i="32"/>
  <c r="H1325" i="32"/>
  <c r="H1329" i="32"/>
  <c r="H1333" i="32"/>
  <c r="H1337" i="32"/>
  <c r="H1341" i="32"/>
  <c r="H1345" i="32"/>
  <c r="H1349" i="32"/>
  <c r="H1353" i="32"/>
  <c r="H1357" i="32"/>
  <c r="H1361" i="32"/>
  <c r="H1365" i="32"/>
  <c r="H1369" i="32"/>
  <c r="H1373" i="32"/>
  <c r="H1377" i="32"/>
  <c r="H1381" i="32"/>
  <c r="H1385" i="32"/>
  <c r="H1389" i="32"/>
  <c r="H1393" i="32"/>
  <c r="H1397" i="32"/>
  <c r="H1401" i="32"/>
  <c r="H1405" i="32"/>
  <c r="H1409" i="32"/>
  <c r="H1413" i="32"/>
  <c r="H1417" i="32"/>
  <c r="H1421" i="32"/>
  <c r="H1425" i="32"/>
  <c r="H1429" i="32"/>
  <c r="H1433" i="32"/>
  <c r="H1437" i="32"/>
  <c r="H1441" i="32"/>
  <c r="H1445" i="32"/>
  <c r="H1449" i="32"/>
  <c r="H1453" i="32"/>
  <c r="H1457" i="32"/>
  <c r="H1461" i="32"/>
  <c r="H1465" i="32"/>
  <c r="H1469" i="32"/>
  <c r="H1473" i="32"/>
  <c r="H1477" i="32"/>
  <c r="H1481" i="32"/>
  <c r="H1485" i="32"/>
  <c r="H1489" i="32"/>
  <c r="H1493" i="32"/>
  <c r="H1497" i="32"/>
  <c r="H1501" i="32"/>
  <c r="H1505" i="32"/>
  <c r="H136" i="32"/>
  <c r="H259" i="32"/>
  <c r="H344" i="32"/>
  <c r="H409" i="32"/>
  <c r="H473" i="32"/>
  <c r="H526" i="32"/>
  <c r="H542" i="32"/>
  <c r="H558" i="32"/>
  <c r="H574" i="32"/>
  <c r="H590" i="32"/>
  <c r="H606" i="32"/>
  <c r="H622" i="32"/>
  <c r="H638" i="32"/>
  <c r="H654" i="32"/>
  <c r="H670" i="32"/>
  <c r="H686" i="32"/>
  <c r="H702" i="32"/>
  <c r="H718" i="32"/>
  <c r="H734" i="32"/>
  <c r="H750" i="32"/>
  <c r="H762" i="32"/>
  <c r="H770" i="32"/>
  <c r="H778" i="32"/>
  <c r="H786" i="32"/>
  <c r="H794" i="32"/>
  <c r="H802" i="32"/>
  <c r="H810" i="32"/>
  <c r="H818" i="32"/>
  <c r="H826" i="32"/>
  <c r="H834" i="32"/>
  <c r="H842" i="32"/>
  <c r="H850" i="32"/>
  <c r="H858" i="32"/>
  <c r="H866" i="32"/>
  <c r="H874" i="32"/>
  <c r="H882" i="32"/>
  <c r="H890" i="32"/>
  <c r="H898" i="32"/>
  <c r="H906" i="32"/>
  <c r="H914" i="32"/>
  <c r="H922" i="32"/>
  <c r="H930" i="32"/>
  <c r="H938" i="32"/>
  <c r="H946" i="32"/>
  <c r="H954" i="32"/>
  <c r="H962" i="32"/>
  <c r="H970" i="32"/>
  <c r="H978" i="32"/>
  <c r="H986" i="32"/>
  <c r="H994" i="32"/>
  <c r="H1001" i="32"/>
  <c r="H1006" i="32"/>
  <c r="H1011" i="32"/>
  <c r="H1017" i="32"/>
  <c r="H1022" i="32"/>
  <c r="H1027" i="32"/>
  <c r="H1033" i="32"/>
  <c r="H1038" i="32"/>
  <c r="H1043" i="32"/>
  <c r="H1049" i="32"/>
  <c r="H1054" i="32"/>
  <c r="H1059" i="32"/>
  <c r="H1065" i="32"/>
  <c r="H1070" i="32"/>
  <c r="H1075" i="32"/>
  <c r="H1081" i="32"/>
  <c r="H1086" i="32"/>
  <c r="H1091" i="32"/>
  <c r="H1097" i="32"/>
  <c r="H1102" i="32"/>
  <c r="H1107" i="32"/>
  <c r="H1113" i="32"/>
  <c r="H1118" i="32"/>
  <c r="H1122" i="32"/>
  <c r="H1126" i="32"/>
  <c r="H1130" i="32"/>
  <c r="H1134" i="32"/>
  <c r="H1138" i="32"/>
  <c r="H1142" i="32"/>
  <c r="H1146" i="32"/>
  <c r="H1150" i="32"/>
  <c r="H1154" i="32"/>
  <c r="H1158" i="32"/>
  <c r="H1162" i="32"/>
  <c r="H1166" i="32"/>
  <c r="H1170" i="32"/>
  <c r="H1174" i="32"/>
  <c r="H1178" i="32"/>
  <c r="H1182" i="32"/>
  <c r="H1186" i="32"/>
  <c r="H1190" i="32"/>
  <c r="H1194" i="32"/>
  <c r="H1198" i="32"/>
  <c r="H1202" i="32"/>
  <c r="H1206" i="32"/>
  <c r="H1210" i="32"/>
  <c r="H1214" i="32"/>
  <c r="H1218" i="32"/>
  <c r="H1222" i="32"/>
  <c r="H1226" i="32"/>
  <c r="H1230" i="32"/>
  <c r="H1234" i="32"/>
  <c r="H1238" i="32"/>
  <c r="H1242" i="32"/>
  <c r="H1246" i="32"/>
  <c r="H1250" i="32"/>
  <c r="H1254" i="32"/>
  <c r="H1258" i="32"/>
  <c r="H1262" i="32"/>
  <c r="H1266" i="32"/>
  <c r="H1270" i="32"/>
  <c r="H1274" i="32"/>
  <c r="H1278" i="32"/>
  <c r="H1282" i="32"/>
  <c r="H183" i="32"/>
  <c r="H280" i="32"/>
  <c r="H361" i="32"/>
  <c r="H425" i="32"/>
  <c r="H489" i="32"/>
  <c r="H530" i="32"/>
  <c r="H546" i="32"/>
  <c r="H562" i="32"/>
  <c r="H578" i="32"/>
  <c r="H594" i="32"/>
  <c r="H610" i="32"/>
  <c r="H626" i="32"/>
  <c r="H642" i="32"/>
  <c r="H658" i="32"/>
  <c r="H674" i="32"/>
  <c r="H690" i="32"/>
  <c r="H706" i="32"/>
  <c r="H722" i="32"/>
  <c r="H738" i="32"/>
  <c r="H754" i="32"/>
  <c r="H763" i="32"/>
  <c r="H771" i="32"/>
  <c r="H779" i="32"/>
  <c r="H787" i="32"/>
  <c r="H795" i="32"/>
  <c r="H803" i="32"/>
  <c r="H811" i="32"/>
  <c r="H819" i="32"/>
  <c r="H827" i="32"/>
  <c r="H835" i="32"/>
  <c r="H843" i="32"/>
  <c r="H851" i="32"/>
  <c r="H859" i="32"/>
  <c r="H867" i="32"/>
  <c r="H875" i="32"/>
  <c r="H883" i="32"/>
  <c r="H891" i="32"/>
  <c r="H899" i="32"/>
  <c r="H907" i="32"/>
  <c r="H915" i="32"/>
  <c r="H923" i="32"/>
  <c r="H931" i="32"/>
  <c r="H939" i="32"/>
  <c r="H947" i="32"/>
  <c r="H955" i="32"/>
  <c r="H963" i="32"/>
  <c r="H971" i="32"/>
  <c r="H979" i="32"/>
  <c r="H987" i="32"/>
  <c r="H995" i="32"/>
  <c r="H1002" i="32"/>
  <c r="H1007" i="32"/>
  <c r="H1013" i="32"/>
  <c r="H1018" i="32"/>
  <c r="H1023" i="32"/>
  <c r="H1029" i="32"/>
  <c r="H1034" i="32"/>
  <c r="H1039" i="32"/>
  <c r="H1045" i="32"/>
  <c r="H1050" i="32"/>
  <c r="H1055" i="32"/>
  <c r="H1061" i="32"/>
  <c r="H1066" i="32"/>
  <c r="H1071" i="32"/>
  <c r="H1077" i="32"/>
  <c r="H1082" i="32"/>
  <c r="H1087" i="32"/>
  <c r="H1093" i="32"/>
  <c r="H1098" i="32"/>
  <c r="H1103" i="32"/>
  <c r="H1109" i="32"/>
  <c r="H1114" i="32"/>
  <c r="H1119" i="32"/>
  <c r="H1123" i="32"/>
  <c r="H1127" i="32"/>
  <c r="H1131" i="32"/>
  <c r="H1135" i="32"/>
  <c r="H1139" i="32"/>
  <c r="H1143" i="32"/>
  <c r="H1147" i="32"/>
  <c r="H1151" i="32"/>
  <c r="H1155" i="32"/>
  <c r="H1159" i="32"/>
  <c r="H1163" i="32"/>
  <c r="H1167" i="32"/>
  <c r="H1171" i="32"/>
  <c r="H1175" i="32"/>
  <c r="H1179" i="32"/>
  <c r="H1183" i="32"/>
  <c r="H1187" i="32"/>
  <c r="H1191" i="32"/>
  <c r="H1195" i="32"/>
  <c r="H1199" i="32"/>
  <c r="H1203" i="32"/>
  <c r="H1207" i="32"/>
  <c r="H1211" i="32"/>
  <c r="H1215" i="32"/>
  <c r="H1219" i="32"/>
  <c r="H1223" i="32"/>
  <c r="H1227" i="32"/>
  <c r="H1231" i="32"/>
  <c r="H1235" i="32"/>
  <c r="H1239" i="32"/>
  <c r="H1243" i="32"/>
  <c r="H1247" i="32"/>
  <c r="H1251" i="32"/>
  <c r="H1255" i="32"/>
  <c r="H1259" i="32"/>
  <c r="H1263" i="32"/>
  <c r="H1267" i="32"/>
  <c r="H1271" i="32"/>
  <c r="H1275" i="32"/>
  <c r="H1279" i="32"/>
  <c r="H1283" i="32"/>
  <c r="H1287" i="32"/>
  <c r="H1291" i="32"/>
  <c r="H1295" i="32"/>
  <c r="H1299" i="32"/>
  <c r="H1303" i="32"/>
  <c r="H1307" i="32"/>
  <c r="H1311" i="32"/>
  <c r="H1315" i="32"/>
  <c r="H1319" i="32"/>
  <c r="H1323" i="32"/>
  <c r="H1327" i="32"/>
  <c r="H1331" i="32"/>
  <c r="H1335" i="32"/>
  <c r="H1339" i="32"/>
  <c r="H1343" i="32"/>
  <c r="H1347" i="32"/>
  <c r="H1351" i="32"/>
  <c r="H1355" i="32"/>
  <c r="H1359" i="32"/>
  <c r="H1363" i="32"/>
  <c r="H1367" i="32"/>
  <c r="H1371" i="32"/>
  <c r="H1375" i="32"/>
  <c r="H1379" i="32"/>
  <c r="H1383" i="32"/>
  <c r="H1387" i="32"/>
  <c r="H1391" i="32"/>
  <c r="H1395" i="32"/>
  <c r="H1399" i="32"/>
  <c r="H1403" i="32"/>
  <c r="H1407" i="32"/>
  <c r="H215" i="32"/>
  <c r="H505" i="32"/>
  <c r="H582" i="32"/>
  <c r="H646" i="32"/>
  <c r="H710" i="32"/>
  <c r="H766" i="32"/>
  <c r="H798" i="32"/>
  <c r="H830" i="32"/>
  <c r="H862" i="32"/>
  <c r="H894" i="32"/>
  <c r="H926" i="32"/>
  <c r="H958" i="32"/>
  <c r="H990" i="32"/>
  <c r="H1014" i="32"/>
  <c r="H1035" i="32"/>
  <c r="H1057" i="32"/>
  <c r="H1078" i="32"/>
  <c r="H1099" i="32"/>
  <c r="H1120" i="32"/>
  <c r="H1136" i="32"/>
  <c r="H1152" i="32"/>
  <c r="H1168" i="32"/>
  <c r="H1184" i="32"/>
  <c r="H1200" i="32"/>
  <c r="H1216" i="32"/>
  <c r="H1232" i="32"/>
  <c r="H1248" i="32"/>
  <c r="H1264" i="32"/>
  <c r="H1280" i="32"/>
  <c r="H1290" i="32"/>
  <c r="H1298" i="32"/>
  <c r="H1306" i="32"/>
  <c r="H1314" i="32"/>
  <c r="H1322" i="32"/>
  <c r="H1330" i="32"/>
  <c r="H1338" i="32"/>
  <c r="H1346" i="32"/>
  <c r="H1354" i="32"/>
  <c r="H1362" i="32"/>
  <c r="H1370" i="32"/>
  <c r="H1378" i="32"/>
  <c r="H1386" i="32"/>
  <c r="H1394" i="32"/>
  <c r="H1402" i="32"/>
  <c r="H1410" i="32"/>
  <c r="H1415" i="32"/>
  <c r="H1420" i="32"/>
  <c r="H1426" i="32"/>
  <c r="H1431" i="32"/>
  <c r="H1436" i="32"/>
  <c r="H1442" i="32"/>
  <c r="H1447" i="32"/>
  <c r="H1452" i="32"/>
  <c r="H1458" i="32"/>
  <c r="H1463" i="32"/>
  <c r="H1468" i="32"/>
  <c r="H1474" i="32"/>
  <c r="H1479" i="32"/>
  <c r="H1484" i="32"/>
  <c r="H1490" i="32"/>
  <c r="H1495" i="32"/>
  <c r="H1500" i="32"/>
  <c r="H1506" i="32"/>
  <c r="H1510" i="32"/>
  <c r="H1514" i="32"/>
  <c r="H1518" i="32"/>
  <c r="H1522" i="32"/>
  <c r="H1526" i="32"/>
  <c r="H1530" i="32"/>
  <c r="H1534" i="32"/>
  <c r="H1538" i="32"/>
  <c r="H1542" i="32"/>
  <c r="H1546" i="32"/>
  <c r="H1550" i="32"/>
  <c r="H1554" i="32"/>
  <c r="H1558" i="32"/>
  <c r="H1562" i="32"/>
  <c r="H1566" i="32"/>
  <c r="H1570" i="32"/>
  <c r="H1574" i="32"/>
  <c r="H1578" i="32"/>
  <c r="H1582" i="32"/>
  <c r="H1586" i="32"/>
  <c r="H1590" i="32"/>
  <c r="H1594" i="32"/>
  <c r="H1598" i="32"/>
  <c r="H1602" i="32"/>
  <c r="H1606" i="32"/>
  <c r="H1610" i="32"/>
  <c r="H1614" i="32"/>
  <c r="H1618" i="32"/>
  <c r="H1622" i="32"/>
  <c r="H1626" i="32"/>
  <c r="H1630" i="32"/>
  <c r="H1634" i="32"/>
  <c r="H1638" i="32"/>
  <c r="H1642" i="32"/>
  <c r="H1646" i="32"/>
  <c r="H1650" i="32"/>
  <c r="H1654" i="32"/>
  <c r="H1658" i="32"/>
  <c r="H1662" i="32"/>
  <c r="H1666" i="32"/>
  <c r="H1670" i="32"/>
  <c r="H1674" i="32"/>
  <c r="H1678" i="32"/>
  <c r="H1682" i="32"/>
  <c r="H1686" i="32"/>
  <c r="H1690" i="32"/>
  <c r="H1694" i="32"/>
  <c r="H1698" i="32"/>
  <c r="H1702" i="32"/>
  <c r="H1706" i="32"/>
  <c r="H1710" i="32"/>
  <c r="H1714" i="32"/>
  <c r="H1718" i="32"/>
  <c r="H1722" i="32"/>
  <c r="H1726" i="32"/>
  <c r="H1730" i="32"/>
  <c r="H1734" i="32"/>
  <c r="H1738" i="32"/>
  <c r="H1742" i="32"/>
  <c r="H1746" i="32"/>
  <c r="H1750" i="32"/>
  <c r="H1754" i="32"/>
  <c r="H1758" i="32"/>
  <c r="H1762" i="32"/>
  <c r="H1766" i="32"/>
  <c r="H1770" i="32"/>
  <c r="H1774" i="32"/>
  <c r="H1778" i="32"/>
  <c r="H1782" i="32"/>
  <c r="H1786" i="32"/>
  <c r="H1790" i="32"/>
  <c r="H1794" i="32"/>
  <c r="H1798" i="32"/>
  <c r="H1802" i="32"/>
  <c r="H1806" i="32"/>
  <c r="H1810" i="32"/>
  <c r="H1814" i="32"/>
  <c r="H1818" i="32"/>
  <c r="H1822" i="32"/>
  <c r="H1826" i="32"/>
  <c r="H1830" i="32"/>
  <c r="H1834" i="32"/>
  <c r="H1838" i="32"/>
  <c r="H1842" i="32"/>
  <c r="H1846" i="32"/>
  <c r="H1850" i="32"/>
  <c r="H1854" i="32"/>
  <c r="H1858" i="32"/>
  <c r="H1862" i="32"/>
  <c r="H1866" i="32"/>
  <c r="H1870" i="32"/>
  <c r="H1874" i="32"/>
  <c r="H1878" i="32"/>
  <c r="H1882" i="32"/>
  <c r="H1886" i="32"/>
  <c r="H1890" i="32"/>
  <c r="H1894" i="32"/>
  <c r="H1898" i="32"/>
  <c r="H1902" i="32"/>
  <c r="H1906" i="32"/>
  <c r="H1910" i="32"/>
  <c r="H1914" i="32"/>
  <c r="H1918" i="32"/>
  <c r="H1922" i="32"/>
  <c r="H1926" i="32"/>
  <c r="H1930" i="32"/>
  <c r="H1934" i="32"/>
  <c r="H1938" i="32"/>
  <c r="H1942" i="32"/>
  <c r="H1946" i="32"/>
  <c r="H1950" i="32"/>
  <c r="H1954" i="32"/>
  <c r="H1958" i="32"/>
  <c r="H1962" i="32"/>
  <c r="H1966" i="32"/>
  <c r="H1970" i="32"/>
  <c r="H1974" i="32"/>
  <c r="H1978" i="32"/>
  <c r="H1982" i="32"/>
  <c r="H1986" i="32"/>
  <c r="H1990" i="32"/>
  <c r="H301" i="32"/>
  <c r="H534" i="32"/>
  <c r="H598" i="32"/>
  <c r="H662" i="32"/>
  <c r="H726" i="32"/>
  <c r="H774" i="32"/>
  <c r="H806" i="32"/>
  <c r="H838" i="32"/>
  <c r="H870" i="32"/>
  <c r="H902" i="32"/>
  <c r="H934" i="32"/>
  <c r="H966" i="32"/>
  <c r="H998" i="32"/>
  <c r="H1019" i="32"/>
  <c r="H1041" i="32"/>
  <c r="H1062" i="32"/>
  <c r="H1083" i="32"/>
  <c r="H1105" i="32"/>
  <c r="H1124" i="32"/>
  <c r="H1140" i="32"/>
  <c r="H1156" i="32"/>
  <c r="H1172" i="32"/>
  <c r="H1188" i="32"/>
  <c r="H1204" i="32"/>
  <c r="H1220" i="32"/>
  <c r="H1236" i="32"/>
  <c r="H1252" i="32"/>
  <c r="H1268" i="32"/>
  <c r="H1284" i="32"/>
  <c r="H1292" i="32"/>
  <c r="H1300" i="32"/>
  <c r="H1308" i="32"/>
  <c r="H1316" i="32"/>
  <c r="H1324" i="32"/>
  <c r="H1332" i="32"/>
  <c r="H1340" i="32"/>
  <c r="H1348" i="32"/>
  <c r="H1356" i="32"/>
  <c r="H1364" i="32"/>
  <c r="H1372" i="32"/>
  <c r="H1380" i="32"/>
  <c r="H1388" i="32"/>
  <c r="H1396" i="32"/>
  <c r="H1404" i="32"/>
  <c r="H1411" i="32"/>
  <c r="H1416" i="32"/>
  <c r="H1422" i="32"/>
  <c r="H1427" i="32"/>
  <c r="H1432" i="32"/>
  <c r="H1438" i="32"/>
  <c r="H1443" i="32"/>
  <c r="H1448" i="32"/>
  <c r="H1454" i="32"/>
  <c r="H1459" i="32"/>
  <c r="H1464" i="32"/>
  <c r="H1470" i="32"/>
  <c r="H1475" i="32"/>
  <c r="H1480" i="32"/>
  <c r="H1486" i="32"/>
  <c r="H1491" i="32"/>
  <c r="H1496" i="32"/>
  <c r="H1502" i="32"/>
  <c r="H1507" i="32"/>
  <c r="H1511" i="32"/>
  <c r="H1515" i="32"/>
  <c r="H1519" i="32"/>
  <c r="H1523" i="32"/>
  <c r="H1527" i="32"/>
  <c r="H1531" i="32"/>
  <c r="H1535" i="32"/>
  <c r="H1539" i="32"/>
  <c r="H1543" i="32"/>
  <c r="H1547" i="32"/>
  <c r="H1551" i="32"/>
  <c r="H1555" i="32"/>
  <c r="H1559" i="32"/>
  <c r="H1563" i="32"/>
  <c r="H1567" i="32"/>
  <c r="H1571" i="32"/>
  <c r="H1575" i="32"/>
  <c r="H1579" i="32"/>
  <c r="H1583" i="32"/>
  <c r="H1587" i="32"/>
  <c r="H1591" i="32"/>
  <c r="H1595" i="32"/>
  <c r="H1599" i="32"/>
  <c r="H1603" i="32"/>
  <c r="H1607" i="32"/>
  <c r="H1611" i="32"/>
  <c r="H1615" i="32"/>
  <c r="H1619" i="32"/>
  <c r="H1623" i="32"/>
  <c r="H1627" i="32"/>
  <c r="H1631" i="32"/>
  <c r="H1635" i="32"/>
  <c r="H1639" i="32"/>
  <c r="H1643" i="32"/>
  <c r="H1647" i="32"/>
  <c r="H1651" i="32"/>
  <c r="H1655" i="32"/>
  <c r="H1659" i="32"/>
  <c r="H1663" i="32"/>
  <c r="H1667" i="32"/>
  <c r="H1671" i="32"/>
  <c r="H1675" i="32"/>
  <c r="H1679" i="32"/>
  <c r="H1683" i="32"/>
  <c r="H1687" i="32"/>
  <c r="H1691" i="32"/>
  <c r="H1695" i="32"/>
  <c r="H1699" i="32"/>
  <c r="H1703" i="32"/>
  <c r="H1707" i="32"/>
  <c r="H1711" i="32"/>
  <c r="H1715" i="32"/>
  <c r="H1719" i="32"/>
  <c r="H1723" i="32"/>
  <c r="H1727" i="32"/>
  <c r="H1731" i="32"/>
  <c r="H1735" i="32"/>
  <c r="H1739" i="32"/>
  <c r="H1743" i="32"/>
  <c r="H1747" i="32"/>
  <c r="H1751" i="32"/>
  <c r="H1755" i="32"/>
  <c r="H1759" i="32"/>
  <c r="H1763" i="32"/>
  <c r="H1767" i="32"/>
  <c r="H1771" i="32"/>
  <c r="H1775" i="32"/>
  <c r="H1779" i="32"/>
  <c r="H1783" i="32"/>
  <c r="H1787" i="32"/>
  <c r="H1791" i="32"/>
  <c r="H1795" i="32"/>
  <c r="H1799" i="32"/>
  <c r="H1803" i="32"/>
  <c r="H1807" i="32"/>
  <c r="H1811" i="32"/>
  <c r="H1815" i="32"/>
  <c r="H1819" i="32"/>
  <c r="H1823" i="32"/>
  <c r="H1827" i="32"/>
  <c r="H1831" i="32"/>
  <c r="H1835" i="32"/>
  <c r="H1839" i="32"/>
  <c r="H1843" i="32"/>
  <c r="H1847" i="32"/>
  <c r="H1851" i="32"/>
  <c r="H1855" i="32"/>
  <c r="H1859" i="32"/>
  <c r="H1863" i="32"/>
  <c r="H1867" i="32"/>
  <c r="H1871" i="32"/>
  <c r="H1875" i="32"/>
  <c r="H1879" i="32"/>
  <c r="H1883" i="32"/>
  <c r="H1887" i="32"/>
  <c r="H1891" i="32"/>
  <c r="H1895" i="32"/>
  <c r="H1899" i="32"/>
  <c r="H1903" i="32"/>
  <c r="H1907" i="32"/>
  <c r="H1911" i="32"/>
  <c r="H1915" i="32"/>
  <c r="H1919" i="32"/>
  <c r="H1923" i="32"/>
  <c r="H1927" i="32"/>
  <c r="H1931" i="32"/>
  <c r="H1935" i="32"/>
  <c r="H1939" i="32"/>
  <c r="H1943" i="32"/>
  <c r="H1947" i="32"/>
  <c r="H1951" i="32"/>
  <c r="H1955" i="32"/>
  <c r="H1959" i="32"/>
  <c r="H1963" i="32"/>
  <c r="H1967" i="32"/>
  <c r="H1971" i="32"/>
  <c r="H1975" i="32"/>
  <c r="H1979" i="32"/>
  <c r="H1983" i="32"/>
  <c r="H1987" i="32"/>
  <c r="H1991" i="32"/>
  <c r="H377" i="32"/>
  <c r="H550" i="32"/>
  <c r="H614" i="32"/>
  <c r="H678" i="32"/>
  <c r="H742" i="32"/>
  <c r="H782" i="32"/>
  <c r="H814" i="32"/>
  <c r="H846" i="32"/>
  <c r="H878" i="32"/>
  <c r="H910" i="32"/>
  <c r="H942" i="32"/>
  <c r="H974" i="32"/>
  <c r="H1003" i="32"/>
  <c r="H1025" i="32"/>
  <c r="H1046" i="32"/>
  <c r="H1067" i="32"/>
  <c r="H1089" i="32"/>
  <c r="H1110" i="32"/>
  <c r="H1128" i="32"/>
  <c r="H1144" i="32"/>
  <c r="H1160" i="32"/>
  <c r="H1176" i="32"/>
  <c r="H1192" i="32"/>
  <c r="H1208" i="32"/>
  <c r="H1224" i="32"/>
  <c r="H1240" i="32"/>
  <c r="H1256" i="32"/>
  <c r="H1272" i="32"/>
  <c r="H1286" i="32"/>
  <c r="H1294" i="32"/>
  <c r="H1302" i="32"/>
  <c r="H1310" i="32"/>
  <c r="H1318" i="32"/>
  <c r="H1326" i="32"/>
  <c r="H1334" i="32"/>
  <c r="H1342" i="32"/>
  <c r="H1350" i="32"/>
  <c r="H1358" i="32"/>
  <c r="H1366" i="32"/>
  <c r="H1374" i="32"/>
  <c r="H1382" i="32"/>
  <c r="H1390" i="32"/>
  <c r="H1398" i="32"/>
  <c r="H1406" i="32"/>
  <c r="H1412" i="32"/>
  <c r="H1418" i="32"/>
  <c r="H1423" i="32"/>
  <c r="H1428" i="32"/>
  <c r="H1434" i="32"/>
  <c r="H1439" i="32"/>
  <c r="H1444" i="32"/>
  <c r="H1450" i="32"/>
  <c r="H1455" i="32"/>
  <c r="H1460" i="32"/>
  <c r="H1466" i="32"/>
  <c r="H1471" i="32"/>
  <c r="H1476" i="32"/>
  <c r="H1482" i="32"/>
  <c r="H1487" i="32"/>
  <c r="H1492" i="32"/>
  <c r="H1498" i="32"/>
  <c r="H1503" i="32"/>
  <c r="H1508" i="32"/>
  <c r="H1512" i="32"/>
  <c r="H1516" i="32"/>
  <c r="H1520" i="32"/>
  <c r="H1524" i="32"/>
  <c r="H1528" i="32"/>
  <c r="H1532" i="32"/>
  <c r="H1536" i="32"/>
  <c r="H1540" i="32"/>
  <c r="H1544" i="32"/>
  <c r="H1548" i="32"/>
  <c r="H1552" i="32"/>
  <c r="H1556" i="32"/>
  <c r="H1560" i="32"/>
  <c r="H1564" i="32"/>
  <c r="H1568" i="32"/>
  <c r="H1572" i="32"/>
  <c r="H1576" i="32"/>
  <c r="H1580" i="32"/>
  <c r="H1584" i="32"/>
  <c r="H1588" i="32"/>
  <c r="H1592" i="32"/>
  <c r="H1596" i="32"/>
  <c r="H1600" i="32"/>
  <c r="H1604" i="32"/>
  <c r="H1608" i="32"/>
  <c r="H1612" i="32"/>
  <c r="H1616" i="32"/>
  <c r="H1620" i="32"/>
  <c r="H1624" i="32"/>
  <c r="H1628" i="32"/>
  <c r="H1632" i="32"/>
  <c r="H1636" i="32"/>
  <c r="H1640" i="32"/>
  <c r="H1644" i="32"/>
  <c r="H1648" i="32"/>
  <c r="H1652" i="32"/>
  <c r="H1656" i="32"/>
  <c r="H1660" i="32"/>
  <c r="H1664" i="32"/>
  <c r="H1668" i="32"/>
  <c r="H1672" i="32"/>
  <c r="H1676" i="32"/>
  <c r="H1680" i="32"/>
  <c r="H1684" i="32"/>
  <c r="H1688" i="32"/>
  <c r="H1692" i="32"/>
  <c r="H1696" i="32"/>
  <c r="H1700" i="32"/>
  <c r="H1704" i="32"/>
  <c r="H1708" i="32"/>
  <c r="H1712" i="32"/>
  <c r="H1716" i="32"/>
  <c r="H1720" i="32"/>
  <c r="H1724" i="32"/>
  <c r="H1728" i="32"/>
  <c r="H1732" i="32"/>
  <c r="H1736" i="32"/>
  <c r="H1740" i="32"/>
  <c r="H1744" i="32"/>
  <c r="H1748" i="32"/>
  <c r="H1752" i="32"/>
  <c r="H1756" i="32"/>
  <c r="H1760" i="32"/>
  <c r="H1764" i="32"/>
  <c r="H1768" i="32"/>
  <c r="H1772" i="32"/>
  <c r="H1776" i="32"/>
  <c r="H1780" i="32"/>
  <c r="H1784" i="32"/>
  <c r="H1788" i="32"/>
  <c r="H1792" i="32"/>
  <c r="H1796" i="32"/>
  <c r="H1800" i="32"/>
  <c r="H1804" i="32"/>
  <c r="H1808" i="32"/>
  <c r="H1812" i="32"/>
  <c r="H1816" i="32"/>
  <c r="H1820" i="32"/>
  <c r="H1824" i="32"/>
  <c r="H1828" i="32"/>
  <c r="H1832" i="32"/>
  <c r="H1836" i="32"/>
  <c r="H1840" i="32"/>
  <c r="H1844" i="32"/>
  <c r="H1848" i="32"/>
  <c r="H1852" i="32"/>
  <c r="H1856" i="32"/>
  <c r="H1860" i="32"/>
  <c r="H1864" i="32"/>
  <c r="H1868" i="32"/>
  <c r="H1872" i="32"/>
  <c r="H1876" i="32"/>
  <c r="H1880" i="32"/>
  <c r="H1884" i="32"/>
  <c r="H1888" i="32"/>
  <c r="H1892" i="32"/>
  <c r="H1896" i="32"/>
  <c r="H1900" i="32"/>
  <c r="H1904" i="32"/>
  <c r="H1908" i="32"/>
  <c r="H1912" i="32"/>
  <c r="H1916" i="32"/>
  <c r="H1920" i="32"/>
  <c r="H1924" i="32"/>
  <c r="H1928" i="32"/>
  <c r="H1932" i="32"/>
  <c r="H1936" i="32"/>
  <c r="H441" i="32"/>
  <c r="H758" i="32"/>
  <c r="H886" i="32"/>
  <c r="H1009" i="32"/>
  <c r="H1094" i="32"/>
  <c r="H1164" i="32"/>
  <c r="H1228" i="32"/>
  <c r="H1288" i="32"/>
  <c r="H1320" i="32"/>
  <c r="H1352" i="32"/>
  <c r="H1384" i="32"/>
  <c r="H1414" i="32"/>
  <c r="H1435" i="32"/>
  <c r="H1456" i="32"/>
  <c r="H1478" i="32"/>
  <c r="H1499" i="32"/>
  <c r="H1517" i="32"/>
  <c r="H1533" i="32"/>
  <c r="H1549" i="32"/>
  <c r="H1565" i="32"/>
  <c r="H1581" i="32"/>
  <c r="H1597" i="32"/>
  <c r="H1613" i="32"/>
  <c r="H1629" i="32"/>
  <c r="H1645" i="32"/>
  <c r="H1661" i="32"/>
  <c r="H1677" i="32"/>
  <c r="H1693" i="32"/>
  <c r="H1709" i="32"/>
  <c r="H1725" i="32"/>
  <c r="H1741" i="32"/>
  <c r="H1757" i="32"/>
  <c r="H1773" i="32"/>
  <c r="H1789" i="32"/>
  <c r="H1805" i="32"/>
  <c r="H1821" i="32"/>
  <c r="H1837" i="32"/>
  <c r="H1853" i="32"/>
  <c r="H1869" i="32"/>
  <c r="H1885" i="32"/>
  <c r="H1901" i="32"/>
  <c r="H1917" i="32"/>
  <c r="H1933" i="32"/>
  <c r="H1944" i="32"/>
  <c r="H1952" i="32"/>
  <c r="H1960" i="32"/>
  <c r="H1968" i="32"/>
  <c r="H1976" i="32"/>
  <c r="H1984" i="32"/>
  <c r="H1992" i="32"/>
  <c r="H1996" i="32"/>
  <c r="H2000" i="32"/>
  <c r="H2004" i="32"/>
  <c r="H2008" i="32"/>
  <c r="H2012" i="32"/>
  <c r="H2016" i="32"/>
  <c r="H2020" i="32"/>
  <c r="H2024" i="32"/>
  <c r="H2028" i="32"/>
  <c r="H2032" i="32"/>
  <c r="H2036" i="32"/>
  <c r="H2040" i="32"/>
  <c r="H2044" i="32"/>
  <c r="H2048" i="32"/>
  <c r="H2052" i="32"/>
  <c r="H2056" i="32"/>
  <c r="H2060" i="32"/>
  <c r="H2064" i="32"/>
  <c r="H2068" i="32"/>
  <c r="H2072" i="32"/>
  <c r="H2076" i="32"/>
  <c r="H2080" i="32"/>
  <c r="H2084" i="32"/>
  <c r="H2088" i="32"/>
  <c r="H2092" i="32"/>
  <c r="H2096" i="32"/>
  <c r="H2100" i="32"/>
  <c r="H2104" i="32"/>
  <c r="H2108" i="32"/>
  <c r="H2112" i="32"/>
  <c r="H2116" i="32"/>
  <c r="H2120" i="32"/>
  <c r="H2124" i="32"/>
  <c r="H2128" i="32"/>
  <c r="H2132" i="32"/>
  <c r="H2136" i="32"/>
  <c r="H2140" i="32"/>
  <c r="H2144" i="32"/>
  <c r="H2148" i="32"/>
  <c r="H2152" i="32"/>
  <c r="H2156" i="32"/>
  <c r="H2160" i="32"/>
  <c r="H2164" i="32"/>
  <c r="H2168" i="32"/>
  <c r="H2172" i="32"/>
  <c r="H2176" i="32"/>
  <c r="H2180" i="32"/>
  <c r="H2184" i="32"/>
  <c r="H2188" i="32"/>
  <c r="H2192" i="32"/>
  <c r="H2196" i="32"/>
  <c r="H2200" i="32"/>
  <c r="H2204" i="32"/>
  <c r="H2208" i="32"/>
  <c r="H2212" i="32"/>
  <c r="H2216" i="32"/>
  <c r="H2220" i="32"/>
  <c r="H2224" i="32"/>
  <c r="H2228" i="32"/>
  <c r="H2232" i="32"/>
  <c r="H2236" i="32"/>
  <c r="H2240" i="32"/>
  <c r="H2244" i="32"/>
  <c r="H2248" i="32"/>
  <c r="H2252" i="32"/>
  <c r="H2256" i="32"/>
  <c r="H2260" i="32"/>
  <c r="H2264" i="32"/>
  <c r="H2268" i="32"/>
  <c r="H2272" i="32"/>
  <c r="H2276" i="32"/>
  <c r="H2280" i="32"/>
  <c r="H2284" i="32"/>
  <c r="H2288" i="32"/>
  <c r="H2292" i="32"/>
  <c r="H2296" i="32"/>
  <c r="H2300" i="32"/>
  <c r="H2304" i="32"/>
  <c r="H2308" i="32"/>
  <c r="H2312" i="32"/>
  <c r="H2316" i="32"/>
  <c r="H2320" i="32"/>
  <c r="H2324" i="32"/>
  <c r="H2328" i="32"/>
  <c r="H2332" i="32"/>
  <c r="H2336" i="32"/>
  <c r="H2340" i="32"/>
  <c r="H2344" i="32"/>
  <c r="H2348" i="32"/>
  <c r="H2352" i="32"/>
  <c r="H2356" i="32"/>
  <c r="H2360" i="32"/>
  <c r="H2364" i="32"/>
  <c r="H2368" i="32"/>
  <c r="H2372" i="32"/>
  <c r="H2376" i="32"/>
  <c r="H2380" i="32"/>
  <c r="H2384" i="32"/>
  <c r="H2388" i="32"/>
  <c r="H2392" i="32"/>
  <c r="H2396" i="32"/>
  <c r="H2400" i="32"/>
  <c r="H2404" i="32"/>
  <c r="H2408" i="32"/>
  <c r="H2412" i="32"/>
  <c r="H2416" i="32"/>
  <c r="H2420" i="32"/>
  <c r="H2424" i="32"/>
  <c r="H2428" i="32"/>
  <c r="H2432" i="32"/>
  <c r="H2436" i="32"/>
  <c r="H2440" i="32"/>
  <c r="H2444" i="32"/>
  <c r="H2448" i="32"/>
  <c r="H2452" i="32"/>
  <c r="H2456" i="32"/>
  <c r="H2460" i="32"/>
  <c r="H2464" i="32"/>
  <c r="H2468" i="32"/>
  <c r="H2472" i="32"/>
  <c r="H2476" i="32"/>
  <c r="H2480" i="32"/>
  <c r="H2484" i="32"/>
  <c r="H2488" i="32"/>
  <c r="H2492" i="32"/>
  <c r="H2496" i="32"/>
  <c r="H2500" i="32"/>
  <c r="H2504" i="32"/>
  <c r="H2508" i="32"/>
  <c r="H2512" i="32"/>
  <c r="H2516" i="32"/>
  <c r="H2520" i="32"/>
  <c r="H2524" i="32"/>
  <c r="H2528" i="32"/>
  <c r="H2532" i="32"/>
  <c r="H2536" i="32"/>
  <c r="H2540" i="32"/>
  <c r="H2544" i="32"/>
  <c r="H2548" i="32"/>
  <c r="H2552" i="32"/>
  <c r="H2556" i="32"/>
  <c r="H2560" i="32"/>
  <c r="H2564" i="32"/>
  <c r="H2568" i="32"/>
  <c r="H2572" i="32"/>
  <c r="H2576" i="32"/>
  <c r="H2580" i="32"/>
  <c r="H2584" i="32"/>
  <c r="H2588" i="32"/>
  <c r="H2592" i="32"/>
  <c r="H2596" i="32"/>
  <c r="H2600" i="32"/>
  <c r="H2604" i="32"/>
  <c r="H2608" i="32"/>
  <c r="H2612" i="32"/>
  <c r="H2616" i="32"/>
  <c r="H2620" i="32"/>
  <c r="H2624" i="32"/>
  <c r="H2628" i="32"/>
  <c r="H2632" i="32"/>
  <c r="H2636" i="32"/>
  <c r="H2640" i="32"/>
  <c r="H2644" i="32"/>
  <c r="H2648" i="32"/>
  <c r="H2652" i="32"/>
  <c r="H2656" i="32"/>
  <c r="H2660" i="32"/>
  <c r="H2664" i="32"/>
  <c r="H2668" i="32"/>
  <c r="H2672" i="32"/>
  <c r="H2676" i="32"/>
  <c r="H2680" i="32"/>
  <c r="H2684" i="32"/>
  <c r="H2688" i="32"/>
  <c r="H2692" i="32"/>
  <c r="H2696" i="32"/>
  <c r="H2700" i="32"/>
  <c r="H2704" i="32"/>
  <c r="H2708" i="32"/>
  <c r="H2712" i="32"/>
  <c r="H2716" i="32"/>
  <c r="H2720" i="32"/>
  <c r="H2724" i="32"/>
  <c r="H2728" i="32"/>
  <c r="H2732" i="32"/>
  <c r="H2736" i="32"/>
  <c r="H2740" i="32"/>
  <c r="H2744" i="32"/>
  <c r="H2748" i="32"/>
  <c r="H2752" i="32"/>
  <c r="H2756" i="32"/>
  <c r="H2760" i="32"/>
  <c r="H2764" i="32"/>
  <c r="H2768" i="32"/>
  <c r="H2772" i="32"/>
  <c r="H2776" i="32"/>
  <c r="H2780" i="32"/>
  <c r="H2784" i="32"/>
  <c r="H2788" i="32"/>
  <c r="H2792" i="32"/>
  <c r="H2796" i="32"/>
  <c r="H2800" i="32"/>
  <c r="H2804" i="32"/>
  <c r="H2808" i="32"/>
  <c r="H2812" i="32"/>
  <c r="H2816" i="32"/>
  <c r="H2820" i="32"/>
  <c r="H2824" i="32"/>
  <c r="H2828" i="32"/>
  <c r="H2832" i="32"/>
  <c r="H2836" i="32"/>
  <c r="H2840" i="32"/>
  <c r="H2844" i="32"/>
  <c r="H2848" i="32"/>
  <c r="H2852" i="32"/>
  <c r="H2856" i="32"/>
  <c r="H2860" i="32"/>
  <c r="H2864" i="32"/>
  <c r="H2868" i="32"/>
  <c r="H2872" i="32"/>
  <c r="H2876" i="32"/>
  <c r="H2880" i="32"/>
  <c r="H2884" i="32"/>
  <c r="H2888" i="32"/>
  <c r="H2892" i="32"/>
  <c r="H2896" i="32"/>
  <c r="H2900" i="32"/>
  <c r="H2904" i="32"/>
  <c r="H2908" i="32"/>
  <c r="H2912" i="32"/>
  <c r="H2916" i="32"/>
  <c r="H2920" i="32"/>
  <c r="H2924" i="32"/>
  <c r="H2928" i="32"/>
  <c r="H2932" i="32"/>
  <c r="H2936" i="32"/>
  <c r="H2940" i="32"/>
  <c r="H2944" i="32"/>
  <c r="H2948" i="32"/>
  <c r="H2952" i="32"/>
  <c r="H2956" i="32"/>
  <c r="H2960" i="32"/>
  <c r="H2964" i="32"/>
  <c r="H2968" i="32"/>
  <c r="H2972" i="32"/>
  <c r="H2976" i="32"/>
  <c r="H2980" i="32"/>
  <c r="H2984" i="32"/>
  <c r="H2988" i="32"/>
  <c r="H2992" i="32"/>
  <c r="H2996" i="32"/>
  <c r="H3000" i="32"/>
  <c r="H3004" i="32"/>
  <c r="H3008" i="32"/>
  <c r="H3012" i="32"/>
  <c r="H3016" i="32"/>
  <c r="H3020" i="32"/>
  <c r="H3024" i="32"/>
  <c r="H3028" i="32"/>
  <c r="H3032" i="32"/>
  <c r="H3036" i="32"/>
  <c r="H3040" i="32"/>
  <c r="H3044" i="32"/>
  <c r="H566" i="32"/>
  <c r="H790" i="32"/>
  <c r="H918" i="32"/>
  <c r="H1030" i="32"/>
  <c r="H1115" i="32"/>
  <c r="H1180" i="32"/>
  <c r="H1244" i="32"/>
  <c r="H1296" i="32"/>
  <c r="H1328" i="32"/>
  <c r="H1360" i="32"/>
  <c r="H1392" i="32"/>
  <c r="H1419" i="32"/>
  <c r="H1440" i="32"/>
  <c r="H1462" i="32"/>
  <c r="H1483" i="32"/>
  <c r="H1504" i="32"/>
  <c r="H1521" i="32"/>
  <c r="H1537" i="32"/>
  <c r="H1553" i="32"/>
  <c r="H1569" i="32"/>
  <c r="H1585" i="32"/>
  <c r="H1601" i="32"/>
  <c r="H1617" i="32"/>
  <c r="H1633" i="32"/>
  <c r="H1649" i="32"/>
  <c r="H1665" i="32"/>
  <c r="H1681" i="32"/>
  <c r="H1697" i="32"/>
  <c r="H1713" i="32"/>
  <c r="H1729" i="32"/>
  <c r="H1745" i="32"/>
  <c r="H1761" i="32"/>
  <c r="H1777" i="32"/>
  <c r="H1793" i="32"/>
  <c r="H1809" i="32"/>
  <c r="H1825" i="32"/>
  <c r="H1841" i="32"/>
  <c r="H1857" i="32"/>
  <c r="H1873" i="32"/>
  <c r="H1889" i="32"/>
  <c r="H1905" i="32"/>
  <c r="H1921" i="32"/>
  <c r="H1937" i="32"/>
  <c r="H1945" i="32"/>
  <c r="H1953" i="32"/>
  <c r="H1961" i="32"/>
  <c r="H1969" i="32"/>
  <c r="H1977" i="32"/>
  <c r="H1985" i="32"/>
  <c r="H1993" i="32"/>
  <c r="H1997" i="32"/>
  <c r="H2001" i="32"/>
  <c r="H2005" i="32"/>
  <c r="H2009" i="32"/>
  <c r="H2013" i="32"/>
  <c r="H2017" i="32"/>
  <c r="H2021" i="32"/>
  <c r="H2025" i="32"/>
  <c r="H2029" i="32"/>
  <c r="H2033" i="32"/>
  <c r="H2037" i="32"/>
  <c r="H2041" i="32"/>
  <c r="H2045" i="32"/>
  <c r="H2049" i="32"/>
  <c r="H2053" i="32"/>
  <c r="H2057" i="32"/>
  <c r="H2061" i="32"/>
  <c r="H2065" i="32"/>
  <c r="H2069" i="32"/>
  <c r="H2073" i="32"/>
  <c r="H2077" i="32"/>
  <c r="H2081" i="32"/>
  <c r="H2085" i="32"/>
  <c r="H2089" i="32"/>
  <c r="H2093" i="32"/>
  <c r="H2097" i="32"/>
  <c r="H2101" i="32"/>
  <c r="H2105" i="32"/>
  <c r="H2109" i="32"/>
  <c r="H2113" i="32"/>
  <c r="H2117" i="32"/>
  <c r="H2121" i="32"/>
  <c r="H2125" i="32"/>
  <c r="H2129" i="32"/>
  <c r="H2133" i="32"/>
  <c r="H2137" i="32"/>
  <c r="H2141" i="32"/>
  <c r="H2145" i="32"/>
  <c r="H2149" i="32"/>
  <c r="H2153" i="32"/>
  <c r="H2157" i="32"/>
  <c r="H2161" i="32"/>
  <c r="H2165" i="32"/>
  <c r="H2169" i="32"/>
  <c r="H2173" i="32"/>
  <c r="H2177" i="32"/>
  <c r="H2181" i="32"/>
  <c r="H2185" i="32"/>
  <c r="H2189" i="32"/>
  <c r="H2193" i="32"/>
  <c r="H2197" i="32"/>
  <c r="H2201" i="32"/>
  <c r="H2205" i="32"/>
  <c r="H2209" i="32"/>
  <c r="H2213" i="32"/>
  <c r="H2217" i="32"/>
  <c r="H2221" i="32"/>
  <c r="H2225" i="32"/>
  <c r="H2229" i="32"/>
  <c r="H2233" i="32"/>
  <c r="H2237" i="32"/>
  <c r="H2241" i="32"/>
  <c r="H2245" i="32"/>
  <c r="H2249" i="32"/>
  <c r="H2253" i="32"/>
  <c r="H2257" i="32"/>
  <c r="H2261" i="32"/>
  <c r="H2265" i="32"/>
  <c r="H2269" i="32"/>
  <c r="H2273" i="32"/>
  <c r="H2277" i="32"/>
  <c r="H2281" i="32"/>
  <c r="H2285" i="32"/>
  <c r="H2289" i="32"/>
  <c r="H2293" i="32"/>
  <c r="H2297" i="32"/>
  <c r="H2301" i="32"/>
  <c r="H2305" i="32"/>
  <c r="H2309" i="32"/>
  <c r="H2313" i="32"/>
  <c r="H2317" i="32"/>
  <c r="H2321" i="32"/>
  <c r="H2325" i="32"/>
  <c r="H2329" i="32"/>
  <c r="H2333" i="32"/>
  <c r="H2337" i="32"/>
  <c r="H2341" i="32"/>
  <c r="H2345" i="32"/>
  <c r="H2349" i="32"/>
  <c r="H2353" i="32"/>
  <c r="H2357" i="32"/>
  <c r="H2361" i="32"/>
  <c r="H2365" i="32"/>
  <c r="H2369" i="32"/>
  <c r="H2373" i="32"/>
  <c r="H2377" i="32"/>
  <c r="H2381" i="32"/>
  <c r="H2385" i="32"/>
  <c r="H2389" i="32"/>
  <c r="H2393" i="32"/>
  <c r="H2397" i="32"/>
  <c r="H2401" i="32"/>
  <c r="H2405" i="32"/>
  <c r="H2409" i="32"/>
  <c r="H2413" i="32"/>
  <c r="H2417" i="32"/>
  <c r="H2421" i="32"/>
  <c r="H2425" i="32"/>
  <c r="H2429" i="32"/>
  <c r="H2433" i="32"/>
  <c r="H2437" i="32"/>
  <c r="H2441" i="32"/>
  <c r="H2445" i="32"/>
  <c r="H2449" i="32"/>
  <c r="H2453" i="32"/>
  <c r="H2457" i="32"/>
  <c r="H2461" i="32"/>
  <c r="H2465" i="32"/>
  <c r="H2469" i="32"/>
  <c r="H2473" i="32"/>
  <c r="H2477" i="32"/>
  <c r="H2481" i="32"/>
  <c r="H2485" i="32"/>
  <c r="H2489" i="32"/>
  <c r="H2493" i="32"/>
  <c r="H2497" i="32"/>
  <c r="H2501" i="32"/>
  <c r="H2505" i="32"/>
  <c r="H2509" i="32"/>
  <c r="H2513" i="32"/>
  <c r="H2517" i="32"/>
  <c r="H2521" i="32"/>
  <c r="H2525" i="32"/>
  <c r="H2529" i="32"/>
  <c r="H2533" i="32"/>
  <c r="H2537" i="32"/>
  <c r="H2541" i="32"/>
  <c r="H2545" i="32"/>
  <c r="H2549" i="32"/>
  <c r="H2553" i="32"/>
  <c r="H2557" i="32"/>
  <c r="H2561" i="32"/>
  <c r="H2565" i="32"/>
  <c r="H2569" i="32"/>
  <c r="H2573" i="32"/>
  <c r="H2577" i="32"/>
  <c r="H2581" i="32"/>
  <c r="H2585" i="32"/>
  <c r="H2589" i="32"/>
  <c r="H2593" i="32"/>
  <c r="H2597" i="32"/>
  <c r="H2601" i="32"/>
  <c r="H2605" i="32"/>
  <c r="H2609" i="32"/>
  <c r="H2613" i="32"/>
  <c r="H2617" i="32"/>
  <c r="H2621" i="32"/>
  <c r="H2625" i="32"/>
  <c r="H2629" i="32"/>
  <c r="H2633" i="32"/>
  <c r="H2637" i="32"/>
  <c r="H2641" i="32"/>
  <c r="H2645" i="32"/>
  <c r="H2649" i="32"/>
  <c r="H2653" i="32"/>
  <c r="H2657" i="32"/>
  <c r="H2661" i="32"/>
  <c r="H2665" i="32"/>
  <c r="H2669" i="32"/>
  <c r="H2673" i="32"/>
  <c r="H2677" i="32"/>
  <c r="H2681" i="32"/>
  <c r="H2685" i="32"/>
  <c r="H2689" i="32"/>
  <c r="H2693" i="32"/>
  <c r="H2697" i="32"/>
  <c r="H2701" i="32"/>
  <c r="H2705" i="32"/>
  <c r="H2709" i="32"/>
  <c r="H2713" i="32"/>
  <c r="H2717" i="32"/>
  <c r="H2721" i="32"/>
  <c r="H2725" i="32"/>
  <c r="H2729" i="32"/>
  <c r="H2733" i="32"/>
  <c r="H2737" i="32"/>
  <c r="H2741" i="32"/>
  <c r="H2745" i="32"/>
  <c r="H2749" i="32"/>
  <c r="H2753" i="32"/>
  <c r="H2757" i="32"/>
  <c r="H2761" i="32"/>
  <c r="H2765" i="32"/>
  <c r="H2769" i="32"/>
  <c r="H2773" i="32"/>
  <c r="H2777" i="32"/>
  <c r="H2781" i="32"/>
  <c r="H2785" i="32"/>
  <c r="H2789" i="32"/>
  <c r="H2793" i="32"/>
  <c r="H2797" i="32"/>
  <c r="H2801" i="32"/>
  <c r="H2805" i="32"/>
  <c r="H2809" i="32"/>
  <c r="H2813" i="32"/>
  <c r="H2817" i="32"/>
  <c r="H2821" i="32"/>
  <c r="H2825" i="32"/>
  <c r="H2829" i="32"/>
  <c r="H2833" i="32"/>
  <c r="H2837" i="32"/>
  <c r="H2841" i="32"/>
  <c r="H2845" i="32"/>
  <c r="H2849" i="32"/>
  <c r="H2853" i="32"/>
  <c r="H2857" i="32"/>
  <c r="H2861" i="32"/>
  <c r="H2865" i="32"/>
  <c r="H2869" i="32"/>
  <c r="H2873" i="32"/>
  <c r="H2877" i="32"/>
  <c r="H2881" i="32"/>
  <c r="H2885" i="32"/>
  <c r="H2889" i="32"/>
  <c r="H2893" i="32"/>
  <c r="H2897" i="32"/>
  <c r="H2901" i="32"/>
  <c r="H2905" i="32"/>
  <c r="H2909" i="32"/>
  <c r="H2913" i="32"/>
  <c r="H2917" i="32"/>
  <c r="H2921" i="32"/>
  <c r="H2925" i="32"/>
  <c r="H2929" i="32"/>
  <c r="H2933" i="32"/>
  <c r="H2937" i="32"/>
  <c r="H2941" i="32"/>
  <c r="H2945" i="32"/>
  <c r="H2949" i="32"/>
  <c r="H2953" i="32"/>
  <c r="H2957" i="32"/>
  <c r="H2961" i="32"/>
  <c r="H2965" i="32"/>
  <c r="H2969" i="32"/>
  <c r="H2973" i="32"/>
  <c r="H2977" i="32"/>
  <c r="H2981" i="32"/>
  <c r="H2985" i="32"/>
  <c r="H2989" i="32"/>
  <c r="H2993" i="32"/>
  <c r="H2997" i="32"/>
  <c r="H3001" i="32"/>
  <c r="H3005" i="32"/>
  <c r="H3009" i="32"/>
  <c r="H3013" i="32"/>
  <c r="H3017" i="32"/>
  <c r="H3021" i="32"/>
  <c r="H3025" i="32"/>
  <c r="H3029" i="32"/>
  <c r="H3033" i="32"/>
  <c r="H3037" i="32"/>
  <c r="H3041" i="32"/>
  <c r="H3045" i="32"/>
  <c r="H3049" i="32"/>
  <c r="H3053" i="32"/>
  <c r="H3057" i="32"/>
  <c r="H3061" i="32"/>
  <c r="H3065" i="32"/>
  <c r="H3069" i="32"/>
  <c r="H3073" i="32"/>
  <c r="H3077" i="32"/>
  <c r="H3081" i="32"/>
  <c r="H3085" i="32"/>
  <c r="H3089" i="32"/>
  <c r="H3093" i="32"/>
  <c r="H3097" i="32"/>
  <c r="H3101" i="32"/>
  <c r="H3105" i="32"/>
  <c r="H3109" i="32"/>
  <c r="H3113" i="32"/>
  <c r="H3117" i="32"/>
  <c r="H3121" i="32"/>
  <c r="H3125" i="32"/>
  <c r="H3129" i="32"/>
  <c r="H3133" i="32"/>
  <c r="H3137" i="32"/>
  <c r="H3141" i="32"/>
  <c r="H3145" i="32"/>
  <c r="H3149" i="32"/>
  <c r="H3153" i="32"/>
  <c r="H3157" i="32"/>
  <c r="H630" i="32"/>
  <c r="H822" i="32"/>
  <c r="H950" i="32"/>
  <c r="H1051" i="32"/>
  <c r="H1132" i="32"/>
  <c r="H1196" i="32"/>
  <c r="H1260" i="32"/>
  <c r="H1304" i="32"/>
  <c r="H1336" i="32"/>
  <c r="H1368" i="32"/>
  <c r="H1400" i="32"/>
  <c r="H1424" i="32"/>
  <c r="H1446" i="32"/>
  <c r="H1467" i="32"/>
  <c r="H1488" i="32"/>
  <c r="H1509" i="32"/>
  <c r="H1525" i="32"/>
  <c r="H1541" i="32"/>
  <c r="H1557" i="32"/>
  <c r="H1573" i="32"/>
  <c r="H1589" i="32"/>
  <c r="H1605" i="32"/>
  <c r="H1621" i="32"/>
  <c r="H1637" i="32"/>
  <c r="H1653" i="32"/>
  <c r="H1669" i="32"/>
  <c r="H1685" i="32"/>
  <c r="H1701" i="32"/>
  <c r="H1717" i="32"/>
  <c r="H1733" i="32"/>
  <c r="H1749" i="32"/>
  <c r="H1765" i="32"/>
  <c r="H1781" i="32"/>
  <c r="H1797" i="32"/>
  <c r="H1813" i="32"/>
  <c r="H1829" i="32"/>
  <c r="H1845" i="32"/>
  <c r="H1861" i="32"/>
  <c r="H1877" i="32"/>
  <c r="H1893" i="32"/>
  <c r="H1909" i="32"/>
  <c r="H1925" i="32"/>
  <c r="H1940" i="32"/>
  <c r="H1948" i="32"/>
  <c r="H1956" i="32"/>
  <c r="H1964" i="32"/>
  <c r="H1972" i="32"/>
  <c r="H1980" i="32"/>
  <c r="H1988" i="32"/>
  <c r="H1994" i="32"/>
  <c r="H1998" i="32"/>
  <c r="H2002" i="32"/>
  <c r="H2006" i="32"/>
  <c r="H2010" i="32"/>
  <c r="H2014" i="32"/>
  <c r="H2018" i="32"/>
  <c r="H2022" i="32"/>
  <c r="H2026" i="32"/>
  <c r="H2030" i="32"/>
  <c r="H2034" i="32"/>
  <c r="H2038" i="32"/>
  <c r="H2042" i="32"/>
  <c r="H2046" i="32"/>
  <c r="H2050" i="32"/>
  <c r="H2054" i="32"/>
  <c r="H2058" i="32"/>
  <c r="H2062" i="32"/>
  <c r="H2066" i="32"/>
  <c r="H2070" i="32"/>
  <c r="H2074" i="32"/>
  <c r="H2078" i="32"/>
  <c r="H2082" i="32"/>
  <c r="H2086" i="32"/>
  <c r="H2090" i="32"/>
  <c r="H2094" i="32"/>
  <c r="H2098" i="32"/>
  <c r="H2102" i="32"/>
  <c r="H2106" i="32"/>
  <c r="H2110" i="32"/>
  <c r="H2114" i="32"/>
  <c r="H2118" i="32"/>
  <c r="H2122" i="32"/>
  <c r="H2126" i="32"/>
  <c r="H2130" i="32"/>
  <c r="H2134" i="32"/>
  <c r="H2138" i="32"/>
  <c r="H2142" i="32"/>
  <c r="H2146" i="32"/>
  <c r="H2150" i="32"/>
  <c r="H2154" i="32"/>
  <c r="H2158" i="32"/>
  <c r="H2162" i="32"/>
  <c r="H2166" i="32"/>
  <c r="H2170" i="32"/>
  <c r="H2174" i="32"/>
  <c r="H2178" i="32"/>
  <c r="H2182" i="32"/>
  <c r="H2186" i="32"/>
  <c r="H2190" i="32"/>
  <c r="H2194" i="32"/>
  <c r="H2198" i="32"/>
  <c r="H2202" i="32"/>
  <c r="H2206" i="32"/>
  <c r="H2210" i="32"/>
  <c r="H2214" i="32"/>
  <c r="H2218" i="32"/>
  <c r="H2222" i="32"/>
  <c r="H2226" i="32"/>
  <c r="H2230" i="32"/>
  <c r="H2234" i="32"/>
  <c r="H2238" i="32"/>
  <c r="H2242" i="32"/>
  <c r="H2246" i="32"/>
  <c r="H2250" i="32"/>
  <c r="H2254" i="32"/>
  <c r="H2258" i="32"/>
  <c r="H2262" i="32"/>
  <c r="H2266" i="32"/>
  <c r="H2270" i="32"/>
  <c r="H2274" i="32"/>
  <c r="H2278" i="32"/>
  <c r="H2282" i="32"/>
  <c r="H2286" i="32"/>
  <c r="H2290" i="32"/>
  <c r="H2294" i="32"/>
  <c r="H2298" i="32"/>
  <c r="H2302" i="32"/>
  <c r="H2306" i="32"/>
  <c r="H2310" i="32"/>
  <c r="H2314" i="32"/>
  <c r="H2318" i="32"/>
  <c r="H2322" i="32"/>
  <c r="H2326" i="32"/>
  <c r="H2330" i="32"/>
  <c r="H2334" i="32"/>
  <c r="H2338" i="32"/>
  <c r="H2342" i="32"/>
  <c r="H2346" i="32"/>
  <c r="H2350" i="32"/>
  <c r="H2354" i="32"/>
  <c r="H2358" i="32"/>
  <c r="H2362" i="32"/>
  <c r="H2366" i="32"/>
  <c r="H2370" i="32"/>
  <c r="H2374" i="32"/>
  <c r="H2378" i="32"/>
  <c r="H2382" i="32"/>
  <c r="H2386" i="32"/>
  <c r="H2390" i="32"/>
  <c r="H2394" i="32"/>
  <c r="H2398" i="32"/>
  <c r="H2402" i="32"/>
  <c r="H2406" i="32"/>
  <c r="H2410" i="32"/>
  <c r="H2414" i="32"/>
  <c r="H2418" i="32"/>
  <c r="H2422" i="32"/>
  <c r="H2426" i="32"/>
  <c r="H2430" i="32"/>
  <c r="H2434" i="32"/>
  <c r="H2438" i="32"/>
  <c r="H2442" i="32"/>
  <c r="H2446" i="32"/>
  <c r="H2450" i="32"/>
  <c r="H2454" i="32"/>
  <c r="H2458" i="32"/>
  <c r="H2462" i="32"/>
  <c r="H2466" i="32"/>
  <c r="H2470" i="32"/>
  <c r="H2474" i="32"/>
  <c r="H2478" i="32"/>
  <c r="H2482" i="32"/>
  <c r="H2486" i="32"/>
  <c r="H2490" i="32"/>
  <c r="H2494" i="32"/>
  <c r="H2498" i="32"/>
  <c r="H2502" i="32"/>
  <c r="H2506" i="32"/>
  <c r="H2510" i="32"/>
  <c r="H2514" i="32"/>
  <c r="H2518" i="32"/>
  <c r="H2522" i="32"/>
  <c r="H2526" i="32"/>
  <c r="H2530" i="32"/>
  <c r="H2534" i="32"/>
  <c r="H2538" i="32"/>
  <c r="H2542" i="32"/>
  <c r="H2546" i="32"/>
  <c r="H2550" i="32"/>
  <c r="H2554" i="32"/>
  <c r="H2558" i="32"/>
  <c r="H2562" i="32"/>
  <c r="H2566" i="32"/>
  <c r="H2570" i="32"/>
  <c r="H2574" i="32"/>
  <c r="H2578" i="32"/>
  <c r="H2582" i="32"/>
  <c r="H2586" i="32"/>
  <c r="H2590" i="32"/>
  <c r="H2594" i="32"/>
  <c r="H2598" i="32"/>
  <c r="H2602" i="32"/>
  <c r="H2606" i="32"/>
  <c r="H2610" i="32"/>
  <c r="H2614" i="32"/>
  <c r="H2618" i="32"/>
  <c r="H2622" i="32"/>
  <c r="H2626" i="32"/>
  <c r="H2630" i="32"/>
  <c r="H2634" i="32"/>
  <c r="H2638" i="32"/>
  <c r="H2642" i="32"/>
  <c r="H2646" i="32"/>
  <c r="H2650" i="32"/>
  <c r="H2654" i="32"/>
  <c r="H2658" i="32"/>
  <c r="H2662" i="32"/>
  <c r="H2666" i="32"/>
  <c r="H2670" i="32"/>
  <c r="H2674" i="32"/>
  <c r="H2678" i="32"/>
  <c r="H2682" i="32"/>
  <c r="H2686" i="32"/>
  <c r="H2690" i="32"/>
  <c r="H2694" i="32"/>
  <c r="H2698" i="32"/>
  <c r="H2702" i="32"/>
  <c r="H2706" i="32"/>
  <c r="H2710" i="32"/>
  <c r="H2714" i="32"/>
  <c r="H2718" i="32"/>
  <c r="H2722" i="32"/>
  <c r="H2726" i="32"/>
  <c r="H2730" i="32"/>
  <c r="H2734" i="32"/>
  <c r="H2738" i="32"/>
  <c r="H2742" i="32"/>
  <c r="H2746" i="32"/>
  <c r="H2750" i="32"/>
  <c r="H2754" i="32"/>
  <c r="H2758" i="32"/>
  <c r="H2762" i="32"/>
  <c r="H2766" i="32"/>
  <c r="H2770" i="32"/>
  <c r="H2774" i="32"/>
  <c r="H2778" i="32"/>
  <c r="H2782" i="32"/>
  <c r="H2786" i="32"/>
  <c r="H2790" i="32"/>
  <c r="H2794" i="32"/>
  <c r="H2798" i="32"/>
  <c r="H2802" i="32"/>
  <c r="H2806" i="32"/>
  <c r="H2810" i="32"/>
  <c r="H2814" i="32"/>
  <c r="H2818" i="32"/>
  <c r="H2822" i="32"/>
  <c r="H2826" i="32"/>
  <c r="H2830" i="32"/>
  <c r="H2834" i="32"/>
  <c r="H2838" i="32"/>
  <c r="H2842" i="32"/>
  <c r="H2846" i="32"/>
  <c r="H2850" i="32"/>
  <c r="H2854" i="32"/>
  <c r="H2858" i="32"/>
  <c r="H2862" i="32"/>
  <c r="H2866" i="32"/>
  <c r="H2870" i="32"/>
  <c r="H2874" i="32"/>
  <c r="H2878" i="32"/>
  <c r="H2882" i="32"/>
  <c r="H2886" i="32"/>
  <c r="H2890" i="32"/>
  <c r="H2894" i="32"/>
  <c r="H2898" i="32"/>
  <c r="H2902" i="32"/>
  <c r="H2906" i="32"/>
  <c r="H2910" i="32"/>
  <c r="H2914" i="32"/>
  <c r="H2918" i="32"/>
  <c r="H2922" i="32"/>
  <c r="H2926" i="32"/>
  <c r="H2930" i="32"/>
  <c r="H2934" i="32"/>
  <c r="H2938" i="32"/>
  <c r="H2942" i="32"/>
  <c r="H2946" i="32"/>
  <c r="H2950" i="32"/>
  <c r="H2954" i="32"/>
  <c r="H2958" i="32"/>
  <c r="H2962" i="32"/>
  <c r="H2966" i="32"/>
  <c r="H2970" i="32"/>
  <c r="H2974" i="32"/>
  <c r="H2978" i="32"/>
  <c r="H2982" i="32"/>
  <c r="H2986" i="32"/>
  <c r="H2990" i="32"/>
  <c r="H2994" i="32"/>
  <c r="H2998" i="32"/>
  <c r="H3002" i="32"/>
  <c r="H3006" i="32"/>
  <c r="H3010" i="32"/>
  <c r="H3014" i="32"/>
  <c r="H3018" i="32"/>
  <c r="H3022" i="32"/>
  <c r="H3026" i="32"/>
  <c r="H3030" i="32"/>
  <c r="H3034" i="32"/>
  <c r="H3038" i="32"/>
  <c r="H3042" i="32"/>
  <c r="H3046" i="32"/>
  <c r="H3050" i="32"/>
  <c r="H3054" i="32"/>
  <c r="H3058" i="32"/>
  <c r="H3062" i="32"/>
  <c r="H3066" i="32"/>
  <c r="H3070" i="32"/>
  <c r="H3074" i="32"/>
  <c r="H3078" i="32"/>
  <c r="H3082" i="32"/>
  <c r="H3086" i="32"/>
  <c r="H3090" i="32"/>
  <c r="H3094" i="32"/>
  <c r="H3098" i="32"/>
  <c r="H3102" i="32"/>
  <c r="H3106" i="32"/>
  <c r="H3110" i="32"/>
  <c r="H3114" i="32"/>
  <c r="H3118" i="32"/>
  <c r="H3122" i="32"/>
  <c r="H3126" i="32"/>
  <c r="H3130" i="32"/>
  <c r="H3134" i="32"/>
  <c r="H3138" i="32"/>
  <c r="H3142" i="32"/>
  <c r="H3146" i="32"/>
  <c r="H3150" i="32"/>
  <c r="H3154" i="32"/>
  <c r="H3158" i="32"/>
  <c r="H694" i="32"/>
  <c r="H1148" i="32"/>
  <c r="H1344" i="32"/>
  <c r="H1451" i="32"/>
  <c r="H1529" i="32"/>
  <c r="H1593" i="32"/>
  <c r="H1657" i="32"/>
  <c r="H1721" i="32"/>
  <c r="H1785" i="32"/>
  <c r="H1849" i="32"/>
  <c r="H1913" i="32"/>
  <c r="H1957" i="32"/>
  <c r="H1989" i="32"/>
  <c r="H2007" i="32"/>
  <c r="H2023" i="32"/>
  <c r="H2039" i="32"/>
  <c r="H2055" i="32"/>
  <c r="H2071" i="32"/>
  <c r="H2087" i="32"/>
  <c r="H2103" i="32"/>
  <c r="H2119" i="32"/>
  <c r="H2135" i="32"/>
  <c r="H2151" i="32"/>
  <c r="H2167" i="32"/>
  <c r="H2183" i="32"/>
  <c r="H2199" i="32"/>
  <c r="H2215" i="32"/>
  <c r="H2231" i="32"/>
  <c r="H2247" i="32"/>
  <c r="H2263" i="32"/>
  <c r="H2279" i="32"/>
  <c r="H2295" i="32"/>
  <c r="H2311" i="32"/>
  <c r="H2327" i="32"/>
  <c r="H2343" i="32"/>
  <c r="H2359" i="32"/>
  <c r="H2375" i="32"/>
  <c r="H2391" i="32"/>
  <c r="H2407" i="32"/>
  <c r="H2423" i="32"/>
  <c r="H2439" i="32"/>
  <c r="H2455" i="32"/>
  <c r="H2471" i="32"/>
  <c r="H2487" i="32"/>
  <c r="H2503" i="32"/>
  <c r="H2519" i="32"/>
  <c r="H2535" i="32"/>
  <c r="H2551" i="32"/>
  <c r="H2567" i="32"/>
  <c r="H2583" i="32"/>
  <c r="H2599" i="32"/>
  <c r="H2615" i="32"/>
  <c r="H2631" i="32"/>
  <c r="H2647" i="32"/>
  <c r="H2663" i="32"/>
  <c r="H2679" i="32"/>
  <c r="H2695" i="32"/>
  <c r="H2711" i="32"/>
  <c r="H2727" i="32"/>
  <c r="H2743" i="32"/>
  <c r="H2759" i="32"/>
  <c r="H2775" i="32"/>
  <c r="H2791" i="32"/>
  <c r="H2807" i="32"/>
  <c r="H2823" i="32"/>
  <c r="H2839" i="32"/>
  <c r="H2855" i="32"/>
  <c r="H2871" i="32"/>
  <c r="H2887" i="32"/>
  <c r="H2903" i="32"/>
  <c r="H2919" i="32"/>
  <c r="H2935" i="32"/>
  <c r="H2951" i="32"/>
  <c r="H2967" i="32"/>
  <c r="H2983" i="32"/>
  <c r="H2999" i="32"/>
  <c r="H3015" i="32"/>
  <c r="H3031" i="32"/>
  <c r="H3047" i="32"/>
  <c r="H3055" i="32"/>
  <c r="H3063" i="32"/>
  <c r="H3071" i="32"/>
  <c r="H3079" i="32"/>
  <c r="H3087" i="32"/>
  <c r="H3095" i="32"/>
  <c r="H3103" i="32"/>
  <c r="H3111" i="32"/>
  <c r="H3119" i="32"/>
  <c r="H3127" i="32"/>
  <c r="H3135" i="32"/>
  <c r="H3143" i="32"/>
  <c r="H3151" i="32"/>
  <c r="H3159" i="32"/>
  <c r="H3163" i="32"/>
  <c r="H3167" i="32"/>
  <c r="H3171" i="32"/>
  <c r="H3175" i="32"/>
  <c r="H3179" i="32"/>
  <c r="H3183" i="32"/>
  <c r="H3187" i="32"/>
  <c r="H3191" i="32"/>
  <c r="H3195" i="32"/>
  <c r="H3199" i="32"/>
  <c r="H3203" i="32"/>
  <c r="H3207" i="32"/>
  <c r="H3211" i="32"/>
  <c r="H3215" i="32"/>
  <c r="H3219" i="32"/>
  <c r="H3223" i="32"/>
  <c r="H3227" i="32"/>
  <c r="H3231" i="32"/>
  <c r="H3235" i="32"/>
  <c r="H3239" i="32"/>
  <c r="H3243" i="32"/>
  <c r="H3247" i="32"/>
  <c r="H3251" i="32"/>
  <c r="H3255" i="32"/>
  <c r="H3259" i="32"/>
  <c r="H3263" i="32"/>
  <c r="H3267" i="32"/>
  <c r="H3271" i="32"/>
  <c r="H3275" i="32"/>
  <c r="H3279" i="32"/>
  <c r="H3283" i="32"/>
  <c r="H3287" i="32"/>
  <c r="H3291" i="32"/>
  <c r="H3295" i="32"/>
  <c r="H3299" i="32"/>
  <c r="H3303" i="32"/>
  <c r="H3307" i="32"/>
  <c r="H3311" i="32"/>
  <c r="H3315" i="32"/>
  <c r="H3319" i="32"/>
  <c r="H3323" i="32"/>
  <c r="H3327" i="32"/>
  <c r="H3331" i="32"/>
  <c r="H3335" i="32"/>
  <c r="H3339" i="32"/>
  <c r="H3343" i="32"/>
  <c r="H3347" i="32"/>
  <c r="H3351" i="32"/>
  <c r="H3355" i="32"/>
  <c r="H3359" i="32"/>
  <c r="H3363" i="32"/>
  <c r="H3367" i="32"/>
  <c r="H3371" i="32"/>
  <c r="H3375" i="32"/>
  <c r="H3379" i="32"/>
  <c r="H3383" i="32"/>
  <c r="H3387" i="32"/>
  <c r="H3391" i="32"/>
  <c r="H3395" i="32"/>
  <c r="H3399" i="32"/>
  <c r="H3403" i="32"/>
  <c r="H3407" i="32"/>
  <c r="H3411" i="32"/>
  <c r="H3415" i="32"/>
  <c r="H3419" i="32"/>
  <c r="H3423" i="32"/>
  <c r="H3427" i="32"/>
  <c r="H3431" i="32"/>
  <c r="H3435" i="32"/>
  <c r="H3439" i="32"/>
  <c r="H3443" i="32"/>
  <c r="H3447" i="32"/>
  <c r="H3451" i="32"/>
  <c r="H3455" i="32"/>
  <c r="H3459" i="32"/>
  <c r="H3463" i="32"/>
  <c r="H3467" i="32"/>
  <c r="H3471" i="32"/>
  <c r="H3475" i="32"/>
  <c r="H3479" i="32"/>
  <c r="H3483" i="32"/>
  <c r="H3487" i="32"/>
  <c r="H3491" i="32"/>
  <c r="H3495" i="32"/>
  <c r="H3499" i="32"/>
  <c r="H3503" i="32"/>
  <c r="H3507" i="32"/>
  <c r="H3511" i="32"/>
  <c r="H3515" i="32"/>
  <c r="H3519" i="32"/>
  <c r="H3523" i="32"/>
  <c r="H3527" i="32"/>
  <c r="H3531" i="32"/>
  <c r="H3535" i="32"/>
  <c r="H3539" i="32"/>
  <c r="H3543" i="32"/>
  <c r="H3547" i="32"/>
  <c r="H3551" i="32"/>
  <c r="H3555" i="32"/>
  <c r="H3559" i="32"/>
  <c r="H3563" i="32"/>
  <c r="H3567" i="32"/>
  <c r="H3571" i="32"/>
  <c r="H3575" i="32"/>
  <c r="H3579" i="32"/>
  <c r="H3583" i="32"/>
  <c r="H3587" i="32"/>
  <c r="H3591" i="32"/>
  <c r="H3595" i="32"/>
  <c r="H3599" i="32"/>
  <c r="H3603" i="32"/>
  <c r="H3607" i="32"/>
  <c r="H3611" i="32"/>
  <c r="H3615" i="32"/>
  <c r="H3619" i="32"/>
  <c r="H3623" i="32"/>
  <c r="H3627" i="32"/>
  <c r="H3631" i="32"/>
  <c r="H3635" i="32"/>
  <c r="H3639" i="32"/>
  <c r="H3643" i="32"/>
  <c r="H3647" i="32"/>
  <c r="H3651" i="32"/>
  <c r="H3655" i="32"/>
  <c r="H3659" i="32"/>
  <c r="H3663" i="32"/>
  <c r="H3667" i="32"/>
  <c r="H3671" i="32"/>
  <c r="H3675" i="32"/>
  <c r="H3679" i="32"/>
  <c r="H3683" i="32"/>
  <c r="H3687" i="32"/>
  <c r="H3691" i="32"/>
  <c r="H3695" i="32"/>
  <c r="H3699" i="32"/>
  <c r="H3703" i="32"/>
  <c r="H3707" i="32"/>
  <c r="H3711" i="32"/>
  <c r="H3715" i="32"/>
  <c r="H3719" i="32"/>
  <c r="H3723" i="32"/>
  <c r="H3727" i="32"/>
  <c r="H3731" i="32"/>
  <c r="H3735" i="32"/>
  <c r="H3739" i="32"/>
  <c r="H3743" i="32"/>
  <c r="H3747" i="32"/>
  <c r="H3751" i="32"/>
  <c r="H3755" i="32"/>
  <c r="H3759" i="32"/>
  <c r="H3763" i="32"/>
  <c r="H3767" i="32"/>
  <c r="H3771" i="32"/>
  <c r="H3775" i="32"/>
  <c r="H3779" i="32"/>
  <c r="H3783" i="32"/>
  <c r="H3787" i="32"/>
  <c r="H3791" i="32"/>
  <c r="H3795" i="32"/>
  <c r="H3799" i="32"/>
  <c r="H3803" i="32"/>
  <c r="H3807" i="32"/>
  <c r="H3811" i="32"/>
  <c r="H3815" i="32"/>
  <c r="H3819" i="32"/>
  <c r="H3823" i="32"/>
  <c r="H3827" i="32"/>
  <c r="H3831" i="32"/>
  <c r="H3835" i="32"/>
  <c r="H3839" i="32"/>
  <c r="H3843" i="32"/>
  <c r="H3847" i="32"/>
  <c r="H3851" i="32"/>
  <c r="H3855" i="32"/>
  <c r="H3859" i="32"/>
  <c r="H3863" i="32"/>
  <c r="H3867" i="32"/>
  <c r="H3871" i="32"/>
  <c r="H3875" i="32"/>
  <c r="H3879" i="32"/>
  <c r="H3883" i="32"/>
  <c r="H3887" i="32"/>
  <c r="H3891" i="32"/>
  <c r="H3895" i="32"/>
  <c r="H3899" i="32"/>
  <c r="H3903" i="32"/>
  <c r="H3907" i="32"/>
  <c r="H3911" i="32"/>
  <c r="H3915" i="32"/>
  <c r="H3919" i="32"/>
  <c r="H3923" i="32"/>
  <c r="H3927" i="32"/>
  <c r="H3931" i="32"/>
  <c r="H3935" i="32"/>
  <c r="H3939" i="32"/>
  <c r="H3943" i="32"/>
  <c r="H3947" i="32"/>
  <c r="H3951" i="32"/>
  <c r="H3955" i="32"/>
  <c r="H3959" i="32"/>
  <c r="H3963" i="32"/>
  <c r="H3967" i="32"/>
  <c r="H3971" i="32"/>
  <c r="H3975" i="32"/>
  <c r="H3979" i="32"/>
  <c r="H3983" i="32"/>
  <c r="H3987" i="32"/>
  <c r="H3991" i="32"/>
  <c r="H3995" i="32"/>
  <c r="H3999" i="32"/>
  <c r="H4003" i="32"/>
  <c r="H4007" i="32"/>
  <c r="H4011" i="32"/>
  <c r="H4015" i="32"/>
  <c r="H4019" i="32"/>
  <c r="H4023" i="32"/>
  <c r="H4027" i="32"/>
  <c r="H4031" i="32"/>
  <c r="H4035" i="32"/>
  <c r="H4039" i="32"/>
  <c r="H4043" i="32"/>
  <c r="H4047" i="32"/>
  <c r="H4051" i="32"/>
  <c r="H4055" i="32"/>
  <c r="H4059" i="32"/>
  <c r="H4063" i="32"/>
  <c r="H4067" i="32"/>
  <c r="H4071" i="32"/>
  <c r="H4075" i="32"/>
  <c r="H4079" i="32"/>
  <c r="H4083" i="32"/>
  <c r="H4087" i="32"/>
  <c r="H4091" i="32"/>
  <c r="H4095" i="32"/>
  <c r="H4099" i="32"/>
  <c r="H4103" i="32"/>
  <c r="H4107" i="32"/>
  <c r="H4111" i="32"/>
  <c r="H4115" i="32"/>
  <c r="H4119" i="32"/>
  <c r="H4123" i="32"/>
  <c r="H4127" i="32"/>
  <c r="H4131" i="32"/>
  <c r="H4135" i="32"/>
  <c r="H4139" i="32"/>
  <c r="H4143" i="32"/>
  <c r="H4147" i="32"/>
  <c r="H4151" i="32"/>
  <c r="H854" i="32"/>
  <c r="H1212" i="32"/>
  <c r="H1376" i="32"/>
  <c r="H1472" i="32"/>
  <c r="H1545" i="32"/>
  <c r="H1609" i="32"/>
  <c r="H1673" i="32"/>
  <c r="H1737" i="32"/>
  <c r="H1801" i="32"/>
  <c r="H1865" i="32"/>
  <c r="H1929" i="32"/>
  <c r="H1965" i="32"/>
  <c r="H1995" i="32"/>
  <c r="H2011" i="32"/>
  <c r="H2027" i="32"/>
  <c r="H2043" i="32"/>
  <c r="H2059" i="32"/>
  <c r="H2075" i="32"/>
  <c r="H2091" i="32"/>
  <c r="H2107" i="32"/>
  <c r="H2123" i="32"/>
  <c r="H2139" i="32"/>
  <c r="H2155" i="32"/>
  <c r="H2171" i="32"/>
  <c r="H2187" i="32"/>
  <c r="H2203" i="32"/>
  <c r="H2219" i="32"/>
  <c r="H2235" i="32"/>
  <c r="H2251" i="32"/>
  <c r="H2267" i="32"/>
  <c r="H2283" i="32"/>
  <c r="H2299" i="32"/>
  <c r="H2315" i="32"/>
  <c r="H2331" i="32"/>
  <c r="H2347" i="32"/>
  <c r="H2363" i="32"/>
  <c r="H2379" i="32"/>
  <c r="H2395" i="32"/>
  <c r="H2411" i="32"/>
  <c r="H2427" i="32"/>
  <c r="H2443" i="32"/>
  <c r="H2459" i="32"/>
  <c r="H2475" i="32"/>
  <c r="H2491" i="32"/>
  <c r="H2507" i="32"/>
  <c r="H2523" i="32"/>
  <c r="H2539" i="32"/>
  <c r="H2555" i="32"/>
  <c r="H2571" i="32"/>
  <c r="H2587" i="32"/>
  <c r="H2603" i="32"/>
  <c r="H2619" i="32"/>
  <c r="H2635" i="32"/>
  <c r="H2651" i="32"/>
  <c r="H2667" i="32"/>
  <c r="H2683" i="32"/>
  <c r="H2699" i="32"/>
  <c r="H2715" i="32"/>
  <c r="H2731" i="32"/>
  <c r="H2747" i="32"/>
  <c r="H2763" i="32"/>
  <c r="H2779" i="32"/>
  <c r="H2795" i="32"/>
  <c r="H2811" i="32"/>
  <c r="H2827" i="32"/>
  <c r="H2843" i="32"/>
  <c r="H2859" i="32"/>
  <c r="H2875" i="32"/>
  <c r="H2891" i="32"/>
  <c r="H2907" i="32"/>
  <c r="H2923" i="32"/>
  <c r="H2939" i="32"/>
  <c r="H2955" i="32"/>
  <c r="H2971" i="32"/>
  <c r="H2987" i="32"/>
  <c r="H3003" i="32"/>
  <c r="H3019" i="32"/>
  <c r="H3035" i="32"/>
  <c r="H3048" i="32"/>
  <c r="H3056" i="32"/>
  <c r="H3064" i="32"/>
  <c r="H3072" i="32"/>
  <c r="H3080" i="32"/>
  <c r="H3088" i="32"/>
  <c r="H3096" i="32"/>
  <c r="H3104" i="32"/>
  <c r="H3112" i="32"/>
  <c r="H3120" i="32"/>
  <c r="H3128" i="32"/>
  <c r="H3136" i="32"/>
  <c r="H3144" i="32"/>
  <c r="H3152" i="32"/>
  <c r="H3160" i="32"/>
  <c r="H3164" i="32"/>
  <c r="H3168" i="32"/>
  <c r="H3172" i="32"/>
  <c r="H3176" i="32"/>
  <c r="H3180" i="32"/>
  <c r="H3184" i="32"/>
  <c r="H3188" i="32"/>
  <c r="H3192" i="32"/>
  <c r="H3196" i="32"/>
  <c r="H3200" i="32"/>
  <c r="H3204" i="32"/>
  <c r="H3208" i="32"/>
  <c r="H3212" i="32"/>
  <c r="H3216" i="32"/>
  <c r="H3220" i="32"/>
  <c r="H3224" i="32"/>
  <c r="H3228" i="32"/>
  <c r="H3232" i="32"/>
  <c r="H3236" i="32"/>
  <c r="H3240" i="32"/>
  <c r="H3244" i="32"/>
  <c r="H3248" i="32"/>
  <c r="H3252" i="32"/>
  <c r="H3256" i="32"/>
  <c r="H3260" i="32"/>
  <c r="H3264" i="32"/>
  <c r="H3268" i="32"/>
  <c r="H3272" i="32"/>
  <c r="H3276" i="32"/>
  <c r="H3280" i="32"/>
  <c r="H3284" i="32"/>
  <c r="H3288" i="32"/>
  <c r="H3292" i="32"/>
  <c r="H3296" i="32"/>
  <c r="H3300" i="32"/>
  <c r="H3304" i="32"/>
  <c r="H3308" i="32"/>
  <c r="H3312" i="32"/>
  <c r="H3316" i="32"/>
  <c r="H3320" i="32"/>
  <c r="H3324" i="32"/>
  <c r="H3328" i="32"/>
  <c r="H3332" i="32"/>
  <c r="H3336" i="32"/>
  <c r="H3340" i="32"/>
  <c r="H3344" i="32"/>
  <c r="H3348" i="32"/>
  <c r="H3352" i="32"/>
  <c r="H3356" i="32"/>
  <c r="H3360" i="32"/>
  <c r="H3364" i="32"/>
  <c r="H3368" i="32"/>
  <c r="H3372" i="32"/>
  <c r="H3376" i="32"/>
  <c r="H3380" i="32"/>
  <c r="H3384" i="32"/>
  <c r="H3388" i="32"/>
  <c r="H3392" i="32"/>
  <c r="H3396" i="32"/>
  <c r="H3400" i="32"/>
  <c r="H3404" i="32"/>
  <c r="H3408" i="32"/>
  <c r="H3412" i="32"/>
  <c r="H3416" i="32"/>
  <c r="H3420" i="32"/>
  <c r="H3424" i="32"/>
  <c r="H3428" i="32"/>
  <c r="H3432" i="32"/>
  <c r="H3436" i="32"/>
  <c r="H3440" i="32"/>
  <c r="H3444" i="32"/>
  <c r="H3448" i="32"/>
  <c r="H3452" i="32"/>
  <c r="H3456" i="32"/>
  <c r="H3460" i="32"/>
  <c r="H3464" i="32"/>
  <c r="H3468" i="32"/>
  <c r="H3472" i="32"/>
  <c r="H3476" i="32"/>
  <c r="H3480" i="32"/>
  <c r="H3484" i="32"/>
  <c r="H3488" i="32"/>
  <c r="H3492" i="32"/>
  <c r="H3496" i="32"/>
  <c r="H3500" i="32"/>
  <c r="H3504" i="32"/>
  <c r="H3508" i="32"/>
  <c r="H3512" i="32"/>
  <c r="H3516" i="32"/>
  <c r="H3520" i="32"/>
  <c r="H3524" i="32"/>
  <c r="H3528" i="32"/>
  <c r="H3532" i="32"/>
  <c r="H3536" i="32"/>
  <c r="H3540" i="32"/>
  <c r="H3544" i="32"/>
  <c r="H3548" i="32"/>
  <c r="H3552" i="32"/>
  <c r="H3556" i="32"/>
  <c r="H3560" i="32"/>
  <c r="H3564" i="32"/>
  <c r="H3568" i="32"/>
  <c r="H3572" i="32"/>
  <c r="H3576" i="32"/>
  <c r="H3580" i="32"/>
  <c r="H3584" i="32"/>
  <c r="H3588" i="32"/>
  <c r="H3592" i="32"/>
  <c r="H3596" i="32"/>
  <c r="H3600" i="32"/>
  <c r="H3604" i="32"/>
  <c r="H3608" i="32"/>
  <c r="H3612" i="32"/>
  <c r="H3616" i="32"/>
  <c r="H3620" i="32"/>
  <c r="H3624" i="32"/>
  <c r="H3628" i="32"/>
  <c r="H3632" i="32"/>
  <c r="H3636" i="32"/>
  <c r="H3640" i="32"/>
  <c r="H3644" i="32"/>
  <c r="H3648" i="32"/>
  <c r="H3652" i="32"/>
  <c r="H3656" i="32"/>
  <c r="H3660" i="32"/>
  <c r="H3664" i="32"/>
  <c r="H3668" i="32"/>
  <c r="H3672" i="32"/>
  <c r="H3676" i="32"/>
  <c r="H3680" i="32"/>
  <c r="H3684" i="32"/>
  <c r="H3688" i="32"/>
  <c r="H3692" i="32"/>
  <c r="H3696" i="32"/>
  <c r="H3700" i="32"/>
  <c r="H3704" i="32"/>
  <c r="H3708" i="32"/>
  <c r="H3712" i="32"/>
  <c r="H3716" i="32"/>
  <c r="H3720" i="32"/>
  <c r="H3724" i="32"/>
  <c r="H3728" i="32"/>
  <c r="H3732" i="32"/>
  <c r="H3736" i="32"/>
  <c r="H3740" i="32"/>
  <c r="H3744" i="32"/>
  <c r="H3748" i="32"/>
  <c r="H3752" i="32"/>
  <c r="H3756" i="32"/>
  <c r="H3760" i="32"/>
  <c r="H3764" i="32"/>
  <c r="H3768" i="32"/>
  <c r="H3772" i="32"/>
  <c r="H3776" i="32"/>
  <c r="H3780" i="32"/>
  <c r="H3784" i="32"/>
  <c r="H3788" i="32"/>
  <c r="H3792" i="32"/>
  <c r="H3796" i="32"/>
  <c r="H3800" i="32"/>
  <c r="H3804" i="32"/>
  <c r="H3808" i="32"/>
  <c r="H3812" i="32"/>
  <c r="H3816" i="32"/>
  <c r="H3820" i="32"/>
  <c r="H3824" i="32"/>
  <c r="H3828" i="32"/>
  <c r="H3832" i="32"/>
  <c r="H3836" i="32"/>
  <c r="H3840" i="32"/>
  <c r="H3844" i="32"/>
  <c r="H3848" i="32"/>
  <c r="H3852" i="32"/>
  <c r="H3856" i="32"/>
  <c r="H3860" i="32"/>
  <c r="H3864" i="32"/>
  <c r="H3868" i="32"/>
  <c r="H3872" i="32"/>
  <c r="H3876" i="32"/>
  <c r="H3880" i="32"/>
  <c r="H3884" i="32"/>
  <c r="H3888" i="32"/>
  <c r="H3892" i="32"/>
  <c r="H3896" i="32"/>
  <c r="H3900" i="32"/>
  <c r="H3904" i="32"/>
  <c r="H3908" i="32"/>
  <c r="H3912" i="32"/>
  <c r="H3916" i="32"/>
  <c r="H3920" i="32"/>
  <c r="H3924" i="32"/>
  <c r="H3928" i="32"/>
  <c r="H3932" i="32"/>
  <c r="H3936" i="32"/>
  <c r="H3940" i="32"/>
  <c r="H3944" i="32"/>
  <c r="H3948" i="32"/>
  <c r="H3952" i="32"/>
  <c r="H3956" i="32"/>
  <c r="H3960" i="32"/>
  <c r="H3964" i="32"/>
  <c r="H3968" i="32"/>
  <c r="H3972" i="32"/>
  <c r="H3976" i="32"/>
  <c r="H3980" i="32"/>
  <c r="H3984" i="32"/>
  <c r="H3988" i="32"/>
  <c r="H3992" i="32"/>
  <c r="H3996" i="32"/>
  <c r="H4000" i="32"/>
  <c r="H4004" i="32"/>
  <c r="H4008" i="32"/>
  <c r="H4012" i="32"/>
  <c r="H4016" i="32"/>
  <c r="H4020" i="32"/>
  <c r="H4024" i="32"/>
  <c r="H4028" i="32"/>
  <c r="H4032" i="32"/>
  <c r="H4036" i="32"/>
  <c r="H4040" i="32"/>
  <c r="H4044" i="32"/>
  <c r="H4048" i="32"/>
  <c r="H4052" i="32"/>
  <c r="H4056" i="32"/>
  <c r="H4060" i="32"/>
  <c r="H4064" i="32"/>
  <c r="H4068" i="32"/>
  <c r="H4072" i="32"/>
  <c r="H4076" i="32"/>
  <c r="H4080" i="32"/>
  <c r="H4084" i="32"/>
  <c r="H4088" i="32"/>
  <c r="H4092" i="32"/>
  <c r="H4096" i="32"/>
  <c r="H4100" i="32"/>
  <c r="H4104" i="32"/>
  <c r="H4108" i="32"/>
  <c r="H4112" i="32"/>
  <c r="H4116" i="32"/>
  <c r="H4120" i="32"/>
  <c r="H4124" i="32"/>
  <c r="H4128" i="32"/>
  <c r="H4132" i="32"/>
  <c r="H4136" i="32"/>
  <c r="H4140" i="32"/>
  <c r="H4144" i="32"/>
  <c r="H4148" i="32"/>
  <c r="H4152" i="32"/>
  <c r="H4156" i="32"/>
  <c r="H4160" i="32"/>
  <c r="H4164" i="32"/>
  <c r="H4168" i="32"/>
  <c r="H4172" i="32"/>
  <c r="H4176" i="32"/>
  <c r="H4180" i="32"/>
  <c r="H4184" i="32"/>
  <c r="H4188" i="32"/>
  <c r="H4192" i="32"/>
  <c r="H4196" i="32"/>
  <c r="H4200" i="32"/>
  <c r="H4204" i="32"/>
  <c r="H4208" i="32"/>
  <c r="H4212" i="32"/>
  <c r="H982" i="32"/>
  <c r="H1276" i="32"/>
  <c r="H1408" i="32"/>
  <c r="H1494" i="32"/>
  <c r="H1561" i="32"/>
  <c r="H1625" i="32"/>
  <c r="H1689" i="32"/>
  <c r="H1753" i="32"/>
  <c r="H1817" i="32"/>
  <c r="H1881" i="32"/>
  <c r="H1941" i="32"/>
  <c r="H1973" i="32"/>
  <c r="H1999" i="32"/>
  <c r="H2015" i="32"/>
  <c r="H2031" i="32"/>
  <c r="H2047" i="32"/>
  <c r="H2063" i="32"/>
  <c r="H2079" i="32"/>
  <c r="H2095" i="32"/>
  <c r="H2111" i="32"/>
  <c r="H2127" i="32"/>
  <c r="H2143" i="32"/>
  <c r="H2159" i="32"/>
  <c r="H2175" i="32"/>
  <c r="H2191" i="32"/>
  <c r="H2207" i="32"/>
  <c r="H2223" i="32"/>
  <c r="H2239" i="32"/>
  <c r="H2255" i="32"/>
  <c r="H2271" i="32"/>
  <c r="H2287" i="32"/>
  <c r="H2303" i="32"/>
  <c r="H2319" i="32"/>
  <c r="H2335" i="32"/>
  <c r="H2351" i="32"/>
  <c r="H2367" i="32"/>
  <c r="H2383" i="32"/>
  <c r="H2399" i="32"/>
  <c r="H2415" i="32"/>
  <c r="H2431" i="32"/>
  <c r="H2447" i="32"/>
  <c r="H2463" i="32"/>
  <c r="H2479" i="32"/>
  <c r="H2495" i="32"/>
  <c r="H2511" i="32"/>
  <c r="H2527" i="32"/>
  <c r="H2543" i="32"/>
  <c r="H2559" i="32"/>
  <c r="H2575" i="32"/>
  <c r="H2591" i="32"/>
  <c r="H2607" i="32"/>
  <c r="H2623" i="32"/>
  <c r="H2639" i="32"/>
  <c r="H2655" i="32"/>
  <c r="H2671" i="32"/>
  <c r="H2687" i="32"/>
  <c r="H2703" i="32"/>
  <c r="H2719" i="32"/>
  <c r="H2735" i="32"/>
  <c r="H2751" i="32"/>
  <c r="H2767" i="32"/>
  <c r="H2783" i="32"/>
  <c r="H2799" i="32"/>
  <c r="H2815" i="32"/>
  <c r="H2831" i="32"/>
  <c r="H2847" i="32"/>
  <c r="H2863" i="32"/>
  <c r="H2879" i="32"/>
  <c r="H2895" i="32"/>
  <c r="H2911" i="32"/>
  <c r="H2927" i="32"/>
  <c r="H2943" i="32"/>
  <c r="H2959" i="32"/>
  <c r="H2975" i="32"/>
  <c r="H2991" i="32"/>
  <c r="H3007" i="32"/>
  <c r="H3023" i="32"/>
  <c r="H3039" i="32"/>
  <c r="H3051" i="32"/>
  <c r="H3059" i="32"/>
  <c r="H3067" i="32"/>
  <c r="H3075" i="32"/>
  <c r="H3083" i="32"/>
  <c r="H3091" i="32"/>
  <c r="H3099" i="32"/>
  <c r="H3107" i="32"/>
  <c r="H3115" i="32"/>
  <c r="H3123" i="32"/>
  <c r="H3131" i="32"/>
  <c r="H3139" i="32"/>
  <c r="H3147" i="32"/>
  <c r="H3155" i="32"/>
  <c r="H3161" i="32"/>
  <c r="H3165" i="32"/>
  <c r="H3169" i="32"/>
  <c r="H3173" i="32"/>
  <c r="H3177" i="32"/>
  <c r="H3181" i="32"/>
  <c r="H3185" i="32"/>
  <c r="H3189" i="32"/>
  <c r="H3193" i="32"/>
  <c r="H3197" i="32"/>
  <c r="H3201" i="32"/>
  <c r="H3205" i="32"/>
  <c r="H3209" i="32"/>
  <c r="H3213" i="32"/>
  <c r="H3217" i="32"/>
  <c r="H3221" i="32"/>
  <c r="H3225" i="32"/>
  <c r="H3229" i="32"/>
  <c r="H3233" i="32"/>
  <c r="H3237" i="32"/>
  <c r="H3241" i="32"/>
  <c r="H3245" i="32"/>
  <c r="H3249" i="32"/>
  <c r="H3253" i="32"/>
  <c r="H3257" i="32"/>
  <c r="H3261" i="32"/>
  <c r="H3265" i="32"/>
  <c r="H3269" i="32"/>
  <c r="H3273" i="32"/>
  <c r="H3277" i="32"/>
  <c r="H3281" i="32"/>
  <c r="H3285" i="32"/>
  <c r="H3289" i="32"/>
  <c r="H3293" i="32"/>
  <c r="H3297" i="32"/>
  <c r="H3301" i="32"/>
  <c r="H3305" i="32"/>
  <c r="H3309" i="32"/>
  <c r="H3313" i="32"/>
  <c r="H3317" i="32"/>
  <c r="H3321" i="32"/>
  <c r="H3325" i="32"/>
  <c r="H3329" i="32"/>
  <c r="H3333" i="32"/>
  <c r="H3337" i="32"/>
  <c r="H3341" i="32"/>
  <c r="H3345" i="32"/>
  <c r="H3349" i="32"/>
  <c r="H3353" i="32"/>
  <c r="H3357" i="32"/>
  <c r="H3361" i="32"/>
  <c r="H3365" i="32"/>
  <c r="H3369" i="32"/>
  <c r="H3373" i="32"/>
  <c r="H3377" i="32"/>
  <c r="H3381" i="32"/>
  <c r="H3385" i="32"/>
  <c r="H3389" i="32"/>
  <c r="H3393" i="32"/>
  <c r="H3397" i="32"/>
  <c r="H3401" i="32"/>
  <c r="H3405" i="32"/>
  <c r="H3409" i="32"/>
  <c r="H3413" i="32"/>
  <c r="H3417" i="32"/>
  <c r="H3421" i="32"/>
  <c r="H3425" i="32"/>
  <c r="H3429" i="32"/>
  <c r="H3433" i="32"/>
  <c r="H3437" i="32"/>
  <c r="H3441" i="32"/>
  <c r="H3445" i="32"/>
  <c r="H3449" i="32"/>
  <c r="H3453" i="32"/>
  <c r="H3457" i="32"/>
  <c r="H3461" i="32"/>
  <c r="H3465" i="32"/>
  <c r="H3469" i="32"/>
  <c r="H3473" i="32"/>
  <c r="H3477" i="32"/>
  <c r="H3481" i="32"/>
  <c r="H3485" i="32"/>
  <c r="H3489" i="32"/>
  <c r="H3493" i="32"/>
  <c r="H3497" i="32"/>
  <c r="H3501" i="32"/>
  <c r="H3505" i="32"/>
  <c r="H3509" i="32"/>
  <c r="H3513" i="32"/>
  <c r="H3517" i="32"/>
  <c r="H3521" i="32"/>
  <c r="H3525" i="32"/>
  <c r="H3529" i="32"/>
  <c r="H3533" i="32"/>
  <c r="H3537" i="32"/>
  <c r="H3541" i="32"/>
  <c r="H3545" i="32"/>
  <c r="H3549" i="32"/>
  <c r="H3553" i="32"/>
  <c r="H3557" i="32"/>
  <c r="H3561" i="32"/>
  <c r="H3565" i="32"/>
  <c r="H3569" i="32"/>
  <c r="H3573" i="32"/>
  <c r="H3577" i="32"/>
  <c r="H3581" i="32"/>
  <c r="H3585" i="32"/>
  <c r="H3589" i="32"/>
  <c r="H3593" i="32"/>
  <c r="H3597" i="32"/>
  <c r="H3601" i="32"/>
  <c r="H3605" i="32"/>
  <c r="H3609" i="32"/>
  <c r="H3613" i="32"/>
  <c r="H3617" i="32"/>
  <c r="H3621" i="32"/>
  <c r="H3625" i="32"/>
  <c r="H3629" i="32"/>
  <c r="H3633" i="32"/>
  <c r="H3637" i="32"/>
  <c r="H3641" i="32"/>
  <c r="H3645" i="32"/>
  <c r="H3649" i="32"/>
  <c r="H3653" i="32"/>
  <c r="H3657" i="32"/>
  <c r="H3661" i="32"/>
  <c r="H3665" i="32"/>
  <c r="H3669" i="32"/>
  <c r="H3673" i="32"/>
  <c r="H3677" i="32"/>
  <c r="H3681" i="32"/>
  <c r="H3685" i="32"/>
  <c r="H3689" i="32"/>
  <c r="H3693" i="32"/>
  <c r="H3697" i="32"/>
  <c r="H3701" i="32"/>
  <c r="H3705" i="32"/>
  <c r="H3709" i="32"/>
  <c r="H3713" i="32"/>
  <c r="H3717" i="32"/>
  <c r="H3721" i="32"/>
  <c r="H3725" i="32"/>
  <c r="H3729" i="32"/>
  <c r="H3733" i="32"/>
  <c r="H3737" i="32"/>
  <c r="H3741" i="32"/>
  <c r="H3745" i="32"/>
  <c r="H3749" i="32"/>
  <c r="H3753" i="32"/>
  <c r="H3757" i="32"/>
  <c r="H3761" i="32"/>
  <c r="H3765" i="32"/>
  <c r="H3769" i="32"/>
  <c r="H3773" i="32"/>
  <c r="H3777" i="32"/>
  <c r="H3781" i="32"/>
  <c r="H3785" i="32"/>
  <c r="H3789" i="32"/>
  <c r="H3793" i="32"/>
  <c r="H3797" i="32"/>
  <c r="H3801" i="32"/>
  <c r="H3805" i="32"/>
  <c r="H3809" i="32"/>
  <c r="H3813" i="32"/>
  <c r="H3817" i="32"/>
  <c r="H3821" i="32"/>
  <c r="H3825" i="32"/>
  <c r="H3829" i="32"/>
  <c r="H3833" i="32"/>
  <c r="H3837" i="32"/>
  <c r="H3841" i="32"/>
  <c r="H3845" i="32"/>
  <c r="H3849" i="32"/>
  <c r="H3853" i="32"/>
  <c r="H3857" i="32"/>
  <c r="H3861" i="32"/>
  <c r="H3865" i="32"/>
  <c r="H3869" i="32"/>
  <c r="H3873" i="32"/>
  <c r="H3877" i="32"/>
  <c r="H3881" i="32"/>
  <c r="H3885" i="32"/>
  <c r="H3889" i="32"/>
  <c r="H3893" i="32"/>
  <c r="H3897" i="32"/>
  <c r="H3901" i="32"/>
  <c r="H3905" i="32"/>
  <c r="H3909" i="32"/>
  <c r="H3913" i="32"/>
  <c r="H3917" i="32"/>
  <c r="H3921" i="32"/>
  <c r="H3925" i="32"/>
  <c r="H3929" i="32"/>
  <c r="H3933" i="32"/>
  <c r="H3937" i="32"/>
  <c r="H3941" i="32"/>
  <c r="H3945" i="32"/>
  <c r="H3949" i="32"/>
  <c r="H3953" i="32"/>
  <c r="H3957" i="32"/>
  <c r="H3961" i="32"/>
  <c r="H3965" i="32"/>
  <c r="H3969" i="32"/>
  <c r="H3973" i="32"/>
  <c r="H3977" i="32"/>
  <c r="H3981" i="32"/>
  <c r="H3985" i="32"/>
  <c r="H3989" i="32"/>
  <c r="H3993" i="32"/>
  <c r="H3997" i="32"/>
  <c r="H4001" i="32"/>
  <c r="H4005" i="32"/>
  <c r="H4009" i="32"/>
  <c r="H4013" i="32"/>
  <c r="H4017" i="32"/>
  <c r="H4021" i="32"/>
  <c r="H4025" i="32"/>
  <c r="H4029" i="32"/>
  <c r="H4033" i="32"/>
  <c r="H4037" i="32"/>
  <c r="H4041" i="32"/>
  <c r="H4045" i="32"/>
  <c r="H4049" i="32"/>
  <c r="H4053" i="32"/>
  <c r="H4057" i="32"/>
  <c r="H4061" i="32"/>
  <c r="H4065" i="32"/>
  <c r="H4069" i="32"/>
  <c r="H4073" i="32"/>
  <c r="H4077" i="32"/>
  <c r="H4081" i="32"/>
  <c r="H4085" i="32"/>
  <c r="H4089" i="32"/>
  <c r="H4093" i="32"/>
  <c r="H4097" i="32"/>
  <c r="H4101" i="32"/>
  <c r="H4105" i="32"/>
  <c r="H4109" i="32"/>
  <c r="H4113" i="32"/>
  <c r="H4117" i="32"/>
  <c r="H4121" i="32"/>
  <c r="H4125" i="32"/>
  <c r="H4129" i="32"/>
  <c r="H4133" i="32"/>
  <c r="H4137" i="32"/>
  <c r="H1073" i="32"/>
  <c r="H1577" i="32"/>
  <c r="H1833" i="32"/>
  <c r="H2003" i="32"/>
  <c r="H2067" i="32"/>
  <c r="H2131" i="32"/>
  <c r="H2195" i="32"/>
  <c r="H2259" i="32"/>
  <c r="H2323" i="32"/>
  <c r="H2387" i="32"/>
  <c r="H2451" i="32"/>
  <c r="H2515" i="32"/>
  <c r="H2579" i="32"/>
  <c r="H2643" i="32"/>
  <c r="H2707" i="32"/>
  <c r="H2771" i="32"/>
  <c r="H2835" i="32"/>
  <c r="H2899" i="32"/>
  <c r="H2963" i="32"/>
  <c r="H3027" i="32"/>
  <c r="H3068" i="32"/>
  <c r="H3100" i="32"/>
  <c r="H3132" i="32"/>
  <c r="H3162" i="32"/>
  <c r="H3178" i="32"/>
  <c r="H3194" i="32"/>
  <c r="H3210" i="32"/>
  <c r="H3226" i="32"/>
  <c r="H3242" i="32"/>
  <c r="H3258" i="32"/>
  <c r="H3274" i="32"/>
  <c r="H3290" i="32"/>
  <c r="H3306" i="32"/>
  <c r="H3322" i="32"/>
  <c r="H3338" i="32"/>
  <c r="H3354" i="32"/>
  <c r="H3370" i="32"/>
  <c r="H3386" i="32"/>
  <c r="H3402" i="32"/>
  <c r="H3418" i="32"/>
  <c r="H3434" i="32"/>
  <c r="H3450" i="32"/>
  <c r="H3466" i="32"/>
  <c r="H3482" i="32"/>
  <c r="H3498" i="32"/>
  <c r="H3514" i="32"/>
  <c r="H3530" i="32"/>
  <c r="H3546" i="32"/>
  <c r="H3562" i="32"/>
  <c r="H3578" i="32"/>
  <c r="H3594" i="32"/>
  <c r="H3610" i="32"/>
  <c r="H3626" i="32"/>
  <c r="H3642" i="32"/>
  <c r="H3658" i="32"/>
  <c r="H3674" i="32"/>
  <c r="H3690" i="32"/>
  <c r="H3706" i="32"/>
  <c r="H3722" i="32"/>
  <c r="H3738" i="32"/>
  <c r="H3754" i="32"/>
  <c r="H3770" i="32"/>
  <c r="H3786" i="32"/>
  <c r="H3802" i="32"/>
  <c r="H3818" i="32"/>
  <c r="H3834" i="32"/>
  <c r="H3850" i="32"/>
  <c r="H3866" i="32"/>
  <c r="H3882" i="32"/>
  <c r="H3898" i="32"/>
  <c r="H3914" i="32"/>
  <c r="H3930" i="32"/>
  <c r="H3946" i="32"/>
  <c r="H3962" i="32"/>
  <c r="H3978" i="32"/>
  <c r="H3994" i="32"/>
  <c r="H4010" i="32"/>
  <c r="H4026" i="32"/>
  <c r="H4042" i="32"/>
  <c r="H4058" i="32"/>
  <c r="H4074" i="32"/>
  <c r="H4090" i="32"/>
  <c r="H4106" i="32"/>
  <c r="H4122" i="32"/>
  <c r="H4138" i="32"/>
  <c r="H4146" i="32"/>
  <c r="H4154" i="32"/>
  <c r="H4159" i="32"/>
  <c r="H4165" i="32"/>
  <c r="H4170" i="32"/>
  <c r="H4175" i="32"/>
  <c r="H4181" i="32"/>
  <c r="H4186" i="32"/>
  <c r="H4191" i="32"/>
  <c r="H4197" i="32"/>
  <c r="H4202" i="32"/>
  <c r="H4207" i="32"/>
  <c r="H4213" i="32"/>
  <c r="H4217" i="32"/>
  <c r="H4221" i="32"/>
  <c r="H4225" i="32"/>
  <c r="H4229" i="32"/>
  <c r="H4233" i="32"/>
  <c r="H4237" i="32"/>
  <c r="H4241" i="32"/>
  <c r="H4245" i="32"/>
  <c r="H4249" i="32"/>
  <c r="H4253" i="32"/>
  <c r="H4257" i="32"/>
  <c r="H4261" i="32"/>
  <c r="H4265" i="32"/>
  <c r="H4269" i="32"/>
  <c r="H4273" i="32"/>
  <c r="H4277" i="32"/>
  <c r="H4281" i="32"/>
  <c r="H4285" i="32"/>
  <c r="H4289" i="32"/>
  <c r="H4293" i="32"/>
  <c r="H4297" i="32"/>
  <c r="H4301" i="32"/>
  <c r="H4305" i="32"/>
  <c r="H4309" i="32"/>
  <c r="H4313" i="32"/>
  <c r="H4317" i="32"/>
  <c r="H4321" i="32"/>
  <c r="H4325" i="32"/>
  <c r="H4329" i="32"/>
  <c r="H4333" i="32"/>
  <c r="H4337" i="32"/>
  <c r="H4341" i="32"/>
  <c r="H4345" i="32"/>
  <c r="H4349" i="32"/>
  <c r="H4353" i="32"/>
  <c r="H4357" i="32"/>
  <c r="H4361" i="32"/>
  <c r="H4365" i="32"/>
  <c r="H4369" i="32"/>
  <c r="H4373" i="32"/>
  <c r="H4377" i="32"/>
  <c r="H4381" i="32"/>
  <c r="H4385" i="32"/>
  <c r="H4389" i="32"/>
  <c r="H4393" i="32"/>
  <c r="H4397" i="32"/>
  <c r="H4401" i="32"/>
  <c r="H4405" i="32"/>
  <c r="H4409" i="32"/>
  <c r="H4413" i="32"/>
  <c r="H4417" i="32"/>
  <c r="H4421" i="32"/>
  <c r="H4425" i="32"/>
  <c r="H4429" i="32"/>
  <c r="H4433" i="32"/>
  <c r="H4437" i="32"/>
  <c r="H4441" i="32"/>
  <c r="H4445" i="32"/>
  <c r="H4449" i="32"/>
  <c r="H4453" i="32"/>
  <c r="H4457" i="32"/>
  <c r="H4461" i="32"/>
  <c r="H4465" i="32"/>
  <c r="H4469" i="32"/>
  <c r="H4473" i="32"/>
  <c r="H4477" i="32"/>
  <c r="H4481" i="32"/>
  <c r="H4485" i="32"/>
  <c r="H4489" i="32"/>
  <c r="H4493" i="32"/>
  <c r="H4497" i="32"/>
  <c r="H4501" i="32"/>
  <c r="H4505" i="32"/>
  <c r="H4509" i="32"/>
  <c r="H4513" i="32"/>
  <c r="H4517" i="32"/>
  <c r="H4521" i="32"/>
  <c r="H4525" i="32"/>
  <c r="H4529" i="32"/>
  <c r="H4533" i="32"/>
  <c r="H4537" i="32"/>
  <c r="H4541" i="32"/>
  <c r="H4545" i="32"/>
  <c r="H4549" i="32"/>
  <c r="H4553" i="32"/>
  <c r="H4557" i="32"/>
  <c r="H4561" i="32"/>
  <c r="H4565" i="32"/>
  <c r="H4569" i="32"/>
  <c r="H4573" i="32"/>
  <c r="H4577" i="32"/>
  <c r="H4581" i="32"/>
  <c r="H4585" i="32"/>
  <c r="H4589" i="32"/>
  <c r="H4593" i="32"/>
  <c r="H4597" i="32"/>
  <c r="H4601" i="32"/>
  <c r="H4605" i="32"/>
  <c r="H4609" i="32"/>
  <c r="H4613" i="32"/>
  <c r="H4617" i="32"/>
  <c r="H4621" i="32"/>
  <c r="H4625" i="32"/>
  <c r="H4629" i="32"/>
  <c r="H4633" i="32"/>
  <c r="H4637" i="32"/>
  <c r="H4641" i="32"/>
  <c r="H4645" i="32"/>
  <c r="H4649" i="32"/>
  <c r="H4653" i="32"/>
  <c r="H4657" i="32"/>
  <c r="H4661" i="32"/>
  <c r="H4665" i="32"/>
  <c r="H4669" i="32"/>
  <c r="H4673" i="32"/>
  <c r="H4677" i="32"/>
  <c r="H4681" i="32"/>
  <c r="H4685" i="32"/>
  <c r="H4689" i="32"/>
  <c r="H4693" i="32"/>
  <c r="H4697" i="32"/>
  <c r="H4701" i="32"/>
  <c r="H4705" i="32"/>
  <c r="H4709" i="32"/>
  <c r="H4713" i="32"/>
  <c r="H4717" i="32"/>
  <c r="H4721" i="32"/>
  <c r="H4725" i="32"/>
  <c r="H4729" i="32"/>
  <c r="H4733" i="32"/>
  <c r="H4737" i="32"/>
  <c r="H4741" i="32"/>
  <c r="H4745" i="32"/>
  <c r="H4749" i="32"/>
  <c r="H4753" i="32"/>
  <c r="H4757" i="32"/>
  <c r="H4761" i="32"/>
  <c r="H4765" i="32"/>
  <c r="H4769" i="32"/>
  <c r="H4773" i="32"/>
  <c r="H4777" i="32"/>
  <c r="H4781" i="32"/>
  <c r="H4785" i="32"/>
  <c r="H4789" i="32"/>
  <c r="H4793" i="32"/>
  <c r="H4797" i="32"/>
  <c r="H4801" i="32"/>
  <c r="H4805" i="32"/>
  <c r="H4809" i="32"/>
  <c r="H4813" i="32"/>
  <c r="H4817" i="32"/>
  <c r="H4821" i="32"/>
  <c r="H4825" i="32"/>
  <c r="H4829" i="32"/>
  <c r="H4833" i="32"/>
  <c r="H4837" i="32"/>
  <c r="H4841" i="32"/>
  <c r="H4845" i="32"/>
  <c r="H4849" i="32"/>
  <c r="H4853" i="32"/>
  <c r="H4857" i="32"/>
  <c r="H4861" i="32"/>
  <c r="H4865" i="32"/>
  <c r="H4869" i="32"/>
  <c r="H4873" i="32"/>
  <c r="H4877" i="32"/>
  <c r="H4881" i="32"/>
  <c r="H4885" i="32"/>
  <c r="H4889" i="32"/>
  <c r="H4893" i="32"/>
  <c r="H4897" i="32"/>
  <c r="H4901" i="32"/>
  <c r="H4905" i="32"/>
  <c r="H4909" i="32"/>
  <c r="H4913" i="32"/>
  <c r="H4917" i="32"/>
  <c r="H4921" i="32"/>
  <c r="H4925" i="32"/>
  <c r="H4929" i="32"/>
  <c r="H4933" i="32"/>
  <c r="H4937" i="32"/>
  <c r="H4941" i="32"/>
  <c r="H4945" i="32"/>
  <c r="H4949" i="32"/>
  <c r="H4953" i="32"/>
  <c r="H4957" i="32"/>
  <c r="H4961" i="32"/>
  <c r="H4965" i="32"/>
  <c r="H4969" i="32"/>
  <c r="H4973" i="32"/>
  <c r="H4977" i="32"/>
  <c r="H4981" i="32"/>
  <c r="H4985" i="32"/>
  <c r="H4989" i="32"/>
  <c r="H4993" i="32"/>
  <c r="H4997" i="32"/>
  <c r="H5001" i="32"/>
  <c r="H5005" i="32"/>
  <c r="H5009" i="32"/>
  <c r="H5013" i="32"/>
  <c r="H5017" i="32"/>
  <c r="H5021" i="32"/>
  <c r="H5025" i="32"/>
  <c r="H5029" i="32"/>
  <c r="H5033" i="32"/>
  <c r="H5037" i="32"/>
  <c r="H5041" i="32"/>
  <c r="H5045" i="32"/>
  <c r="H5049" i="32"/>
  <c r="H5053" i="32"/>
  <c r="H5057" i="32"/>
  <c r="H5061" i="32"/>
  <c r="H5065" i="32"/>
  <c r="H5069" i="32"/>
  <c r="H5073" i="32"/>
  <c r="H5077" i="32"/>
  <c r="H5081" i="32"/>
  <c r="H5085" i="32"/>
  <c r="H5089" i="32"/>
  <c r="H5093" i="32"/>
  <c r="H5097" i="32"/>
  <c r="H5101" i="32"/>
  <c r="H5105" i="32"/>
  <c r="H5109" i="32"/>
  <c r="H5113" i="32"/>
  <c r="H5117" i="32"/>
  <c r="H5121" i="32"/>
  <c r="H5125" i="32"/>
  <c r="H5129" i="32"/>
  <c r="H5133" i="32"/>
  <c r="H5137" i="32"/>
  <c r="H5141" i="32"/>
  <c r="H5145" i="32"/>
  <c r="H5149" i="32"/>
  <c r="H5153" i="32"/>
  <c r="H5157" i="32"/>
  <c r="H5161" i="32"/>
  <c r="H5165" i="32"/>
  <c r="H5169" i="32"/>
  <c r="H5173" i="32"/>
  <c r="H5177" i="32"/>
  <c r="H5181" i="32"/>
  <c r="H5185" i="32"/>
  <c r="H5189" i="32"/>
  <c r="H5193" i="32"/>
  <c r="H5197" i="32"/>
  <c r="H5201" i="32"/>
  <c r="H5205" i="32"/>
  <c r="H5209" i="32"/>
  <c r="H5213" i="32"/>
  <c r="H5217" i="32"/>
  <c r="H5221" i="32"/>
  <c r="H5225" i="32"/>
  <c r="H5229" i="32"/>
  <c r="H5233" i="32"/>
  <c r="H5237" i="32"/>
  <c r="H5241" i="32"/>
  <c r="H5245" i="32"/>
  <c r="H5249" i="32"/>
  <c r="H5253" i="32"/>
  <c r="H5257" i="32"/>
  <c r="H5261" i="32"/>
  <c r="H5265" i="32"/>
  <c r="H5269" i="32"/>
  <c r="H5273" i="32"/>
  <c r="H5277" i="32"/>
  <c r="H5281" i="32"/>
  <c r="H5285" i="32"/>
  <c r="H5289" i="32"/>
  <c r="H5293" i="32"/>
  <c r="H5297" i="32"/>
  <c r="H5301" i="32"/>
  <c r="H5305" i="32"/>
  <c r="H5309" i="32"/>
  <c r="H5313" i="32"/>
  <c r="H5317" i="32"/>
  <c r="H5321" i="32"/>
  <c r="H5325" i="32"/>
  <c r="H5329" i="32"/>
  <c r="H5333" i="32"/>
  <c r="H5337" i="32"/>
  <c r="H5341" i="32"/>
  <c r="H5345" i="32"/>
  <c r="H5349" i="32"/>
  <c r="H5353" i="32"/>
  <c r="H5357" i="32"/>
  <c r="H5361" i="32"/>
  <c r="H5365" i="32"/>
  <c r="H5369" i="32"/>
  <c r="H5373" i="32"/>
  <c r="H5377" i="32"/>
  <c r="H5381" i="32"/>
  <c r="H5385" i="32"/>
  <c r="H5389" i="32"/>
  <c r="H5393" i="32"/>
  <c r="H5397" i="32"/>
  <c r="H5401" i="32"/>
  <c r="H5405" i="32"/>
  <c r="H5409" i="32"/>
  <c r="H5413" i="32"/>
  <c r="H5417" i="32"/>
  <c r="H5421" i="32"/>
  <c r="H5425" i="32"/>
  <c r="H5429" i="32"/>
  <c r="H5433" i="32"/>
  <c r="H5437" i="32"/>
  <c r="H5441" i="32"/>
  <c r="H5445" i="32"/>
  <c r="H5449" i="32"/>
  <c r="H5453" i="32"/>
  <c r="H5457" i="32"/>
  <c r="H5461" i="32"/>
  <c r="H5465" i="32"/>
  <c r="H5469" i="32"/>
  <c r="H5473" i="32"/>
  <c r="H5477" i="32"/>
  <c r="H5481" i="32"/>
  <c r="H5485" i="32"/>
  <c r="H5489" i="32"/>
  <c r="H5493" i="32"/>
  <c r="H5497" i="32"/>
  <c r="H5501" i="32"/>
  <c r="H5505" i="32"/>
  <c r="H5509" i="32"/>
  <c r="H5513" i="32"/>
  <c r="H5517" i="32"/>
  <c r="H5521" i="32"/>
  <c r="H5525" i="32"/>
  <c r="H5529" i="32"/>
  <c r="H5533" i="32"/>
  <c r="H5537" i="32"/>
  <c r="H5541" i="32"/>
  <c r="H5545" i="32"/>
  <c r="H5549" i="32"/>
  <c r="H5553" i="32"/>
  <c r="H5557" i="32"/>
  <c r="H5561" i="32"/>
  <c r="H5565" i="32"/>
  <c r="H5569" i="32"/>
  <c r="H5573" i="32"/>
  <c r="H5577" i="32"/>
  <c r="H5581" i="32"/>
  <c r="H5585" i="32"/>
  <c r="H5589" i="32"/>
  <c r="H5593" i="32"/>
  <c r="H5597" i="32"/>
  <c r="H5601" i="32"/>
  <c r="H5605" i="32"/>
  <c r="H5609" i="32"/>
  <c r="H5613" i="32"/>
  <c r="H5617" i="32"/>
  <c r="H5621" i="32"/>
  <c r="H5625" i="32"/>
  <c r="H5629" i="32"/>
  <c r="H5633" i="32"/>
  <c r="H5637" i="32"/>
  <c r="H5641" i="32"/>
  <c r="H5645" i="32"/>
  <c r="H5649" i="32"/>
  <c r="H5653" i="32"/>
  <c r="H5657" i="32"/>
  <c r="H5661" i="32"/>
  <c r="H5665" i="32"/>
  <c r="H5669" i="32"/>
  <c r="H5673" i="32"/>
  <c r="H5677" i="32"/>
  <c r="H5681" i="32"/>
  <c r="H5685" i="32"/>
  <c r="H5689" i="32"/>
  <c r="H5693" i="32"/>
  <c r="H5697" i="32"/>
  <c r="H5701" i="32"/>
  <c r="H5705" i="32"/>
  <c r="H5709" i="32"/>
  <c r="H5713" i="32"/>
  <c r="H5717" i="32"/>
  <c r="H5721" i="32"/>
  <c r="H5725" i="32"/>
  <c r="H5729" i="32"/>
  <c r="H5733" i="32"/>
  <c r="H5737" i="32"/>
  <c r="H5741" i="32"/>
  <c r="H5745" i="32"/>
  <c r="H5749" i="32"/>
  <c r="H5753" i="32"/>
  <c r="H5757" i="32"/>
  <c r="H5761" i="32"/>
  <c r="H5765" i="32"/>
  <c r="H5769" i="32"/>
  <c r="H5773" i="32"/>
  <c r="H5777" i="32"/>
  <c r="H5781" i="32"/>
  <c r="H5785" i="32"/>
  <c r="H5789" i="32"/>
  <c r="H5793" i="32"/>
  <c r="H5797" i="32"/>
  <c r="H5801" i="32"/>
  <c r="H5805" i="32"/>
  <c r="H5809" i="32"/>
  <c r="H5813" i="32"/>
  <c r="H5817" i="32"/>
  <c r="H5821" i="32"/>
  <c r="H5825" i="32"/>
  <c r="H5829" i="32"/>
  <c r="H5833" i="32"/>
  <c r="H5837" i="32"/>
  <c r="H5841" i="32"/>
  <c r="H5845" i="32"/>
  <c r="H5849" i="32"/>
  <c r="H5853" i="32"/>
  <c r="H5857" i="32"/>
  <c r="H5861" i="32"/>
  <c r="H5865" i="32"/>
  <c r="H5869" i="32"/>
  <c r="H5873" i="32"/>
  <c r="H5877" i="32"/>
  <c r="H5881" i="32"/>
  <c r="H5885" i="32"/>
  <c r="H5889" i="32"/>
  <c r="H5893" i="32"/>
  <c r="H5897" i="32"/>
  <c r="H5901" i="32"/>
  <c r="H5905" i="32"/>
  <c r="H5909" i="32"/>
  <c r="H5913" i="32"/>
  <c r="H5917" i="32"/>
  <c r="H5921" i="32"/>
  <c r="H5925" i="32"/>
  <c r="H5929" i="32"/>
  <c r="H5933" i="32"/>
  <c r="H5937" i="32"/>
  <c r="H5941" i="32"/>
  <c r="H5945" i="32"/>
  <c r="H5949" i="32"/>
  <c r="H5953" i="32"/>
  <c r="H5957" i="32"/>
  <c r="H5961" i="32"/>
  <c r="H5965" i="32"/>
  <c r="H5969" i="32"/>
  <c r="H5973" i="32"/>
  <c r="H5977" i="32"/>
  <c r="H5981" i="32"/>
  <c r="H5985" i="32"/>
  <c r="H5989" i="32"/>
  <c r="H5993" i="32"/>
  <c r="H5997" i="32"/>
  <c r="H6001" i="32"/>
  <c r="H6005" i="32"/>
  <c r="H6009" i="32"/>
  <c r="H6013" i="32"/>
  <c r="H6017" i="32"/>
  <c r="H6021" i="32"/>
  <c r="H6025" i="32"/>
  <c r="H6029" i="32"/>
  <c r="H6033" i="32"/>
  <c r="H6037" i="32"/>
  <c r="H6041" i="32"/>
  <c r="H6045" i="32"/>
  <c r="H6049" i="32"/>
  <c r="H6053" i="32"/>
  <c r="H6057" i="32"/>
  <c r="H6061" i="32"/>
  <c r="H6065" i="32"/>
  <c r="H6069" i="32"/>
  <c r="H6073" i="32"/>
  <c r="H6077" i="32"/>
  <c r="H6081" i="32"/>
  <c r="H6085" i="32"/>
  <c r="H6089" i="32"/>
  <c r="H6093" i="32"/>
  <c r="H6097" i="32"/>
  <c r="H6101" i="32"/>
  <c r="H6105" i="32"/>
  <c r="H6109" i="32"/>
  <c r="H6113" i="32"/>
  <c r="H6117" i="32"/>
  <c r="H6121" i="32"/>
  <c r="H6125" i="32"/>
  <c r="H6129" i="32"/>
  <c r="H6133" i="32"/>
  <c r="H6137" i="32"/>
  <c r="H6141" i="32"/>
  <c r="H6145" i="32"/>
  <c r="H6149" i="32"/>
  <c r="H6153" i="32"/>
  <c r="H6157" i="32"/>
  <c r="H6161" i="32"/>
  <c r="H6165" i="32"/>
  <c r="H6169" i="32"/>
  <c r="H6173" i="32"/>
  <c r="H6177" i="32"/>
  <c r="H6181" i="32"/>
  <c r="H6185" i="32"/>
  <c r="H6189" i="32"/>
  <c r="H6193" i="32"/>
  <c r="H6197" i="32"/>
  <c r="H6201" i="32"/>
  <c r="H6205" i="32"/>
  <c r="H6209" i="32"/>
  <c r="H6213" i="32"/>
  <c r="H6217" i="32"/>
  <c r="H6221" i="32"/>
  <c r="H6225" i="32"/>
  <c r="H6229" i="32"/>
  <c r="H6233" i="32"/>
  <c r="H6237" i="32"/>
  <c r="H6241" i="32"/>
  <c r="H6245" i="32"/>
  <c r="H6249" i="32"/>
  <c r="H6253" i="32"/>
  <c r="H6257" i="32"/>
  <c r="H6261" i="32"/>
  <c r="H6265" i="32"/>
  <c r="H6269" i="32"/>
  <c r="H6273" i="32"/>
  <c r="H6277" i="32"/>
  <c r="H6281" i="32"/>
  <c r="H6285" i="32"/>
  <c r="H6289" i="32"/>
  <c r="H6293" i="32"/>
  <c r="H6297" i="32"/>
  <c r="H6301" i="32"/>
  <c r="H6305" i="32"/>
  <c r="H6309" i="32"/>
  <c r="H6313" i="32"/>
  <c r="H6317" i="32"/>
  <c r="H6321" i="32"/>
  <c r="H6325" i="32"/>
  <c r="H6329" i="32"/>
  <c r="H6333" i="32"/>
  <c r="H6337" i="32"/>
  <c r="H6341" i="32"/>
  <c r="H6345" i="32"/>
  <c r="H6349" i="32"/>
  <c r="H6353" i="32"/>
  <c r="H6357" i="32"/>
  <c r="H6361" i="32"/>
  <c r="H6365" i="32"/>
  <c r="H6369" i="32"/>
  <c r="H6373" i="32"/>
  <c r="H6377" i="32"/>
  <c r="H6381" i="32"/>
  <c r="H6385" i="32"/>
  <c r="H6389" i="32"/>
  <c r="H6393" i="32"/>
  <c r="H6397" i="32"/>
  <c r="H6401" i="32"/>
  <c r="H6405" i="32"/>
  <c r="H6409" i="32"/>
  <c r="H6413" i="32"/>
  <c r="H6417" i="32"/>
  <c r="H6421" i="32"/>
  <c r="H6425" i="32"/>
  <c r="H6429" i="32"/>
  <c r="H6433" i="32"/>
  <c r="H6437" i="32"/>
  <c r="H6441" i="32"/>
  <c r="H6445" i="32"/>
  <c r="H6449" i="32"/>
  <c r="H6453" i="32"/>
  <c r="H6457" i="32"/>
  <c r="H6461" i="32"/>
  <c r="H6465" i="32"/>
  <c r="H6469" i="32"/>
  <c r="H6473" i="32"/>
  <c r="H6477" i="32"/>
  <c r="H6481" i="32"/>
  <c r="H6485" i="32"/>
  <c r="H6489" i="32"/>
  <c r="H6493" i="32"/>
  <c r="H6497" i="32"/>
  <c r="H6501" i="32"/>
  <c r="H6505" i="32"/>
  <c r="H6509" i="32"/>
  <c r="H6513" i="32"/>
  <c r="H6517" i="32"/>
  <c r="H6521" i="32"/>
  <c r="H6525" i="32"/>
  <c r="H6529" i="32"/>
  <c r="H6533" i="32"/>
  <c r="H6537" i="32"/>
  <c r="H6541" i="32"/>
  <c r="H6545" i="32"/>
  <c r="H6549" i="32"/>
  <c r="H1312" i="32"/>
  <c r="H1641" i="32"/>
  <c r="H1897" i="32"/>
  <c r="H2019" i="32"/>
  <c r="H2083" i="32"/>
  <c r="H2147" i="32"/>
  <c r="H2211" i="32"/>
  <c r="H2275" i="32"/>
  <c r="H2339" i="32"/>
  <c r="H2403" i="32"/>
  <c r="H2467" i="32"/>
  <c r="H2531" i="32"/>
  <c r="H2595" i="32"/>
  <c r="H2659" i="32"/>
  <c r="H2723" i="32"/>
  <c r="H2787" i="32"/>
  <c r="H2851" i="32"/>
  <c r="H2915" i="32"/>
  <c r="H2979" i="32"/>
  <c r="H3043" i="32"/>
  <c r="H3076" i="32"/>
  <c r="H3108" i="32"/>
  <c r="H3140" i="32"/>
  <c r="H3166" i="32"/>
  <c r="H3182" i="32"/>
  <c r="H3198" i="32"/>
  <c r="H3214" i="32"/>
  <c r="H3230" i="32"/>
  <c r="H3246" i="32"/>
  <c r="H3262" i="32"/>
  <c r="H3278" i="32"/>
  <c r="H3294" i="32"/>
  <c r="H3310" i="32"/>
  <c r="H3326" i="32"/>
  <c r="H3342" i="32"/>
  <c r="H3358" i="32"/>
  <c r="H3374" i="32"/>
  <c r="H3390" i="32"/>
  <c r="H3406" i="32"/>
  <c r="H3422" i="32"/>
  <c r="H3438" i="32"/>
  <c r="H3454" i="32"/>
  <c r="H3470" i="32"/>
  <c r="H3486" i="32"/>
  <c r="H3502" i="32"/>
  <c r="H3518" i="32"/>
  <c r="H3534" i="32"/>
  <c r="H3550" i="32"/>
  <c r="H3566" i="32"/>
  <c r="H3582" i="32"/>
  <c r="H3598" i="32"/>
  <c r="H3614" i="32"/>
  <c r="H3630" i="32"/>
  <c r="H3646" i="32"/>
  <c r="H3662" i="32"/>
  <c r="H3678" i="32"/>
  <c r="H3694" i="32"/>
  <c r="H3710" i="32"/>
  <c r="H3726" i="32"/>
  <c r="H3742" i="32"/>
  <c r="H3758" i="32"/>
  <c r="H3774" i="32"/>
  <c r="H3790" i="32"/>
  <c r="H3806" i="32"/>
  <c r="H3822" i="32"/>
  <c r="H3838" i="32"/>
  <c r="H3854" i="32"/>
  <c r="H3870" i="32"/>
  <c r="H3886" i="32"/>
  <c r="H3902" i="32"/>
  <c r="H3918" i="32"/>
  <c r="H3934" i="32"/>
  <c r="H3950" i="32"/>
  <c r="H3966" i="32"/>
  <c r="H3982" i="32"/>
  <c r="H3998" i="32"/>
  <c r="H4014" i="32"/>
  <c r="H4030" i="32"/>
  <c r="H4046" i="32"/>
  <c r="H4062" i="32"/>
  <c r="H4078" i="32"/>
  <c r="H4094" i="32"/>
  <c r="H4110" i="32"/>
  <c r="H4126" i="32"/>
  <c r="H4141" i="32"/>
  <c r="H4149" i="32"/>
  <c r="H4155" i="32"/>
  <c r="H4161" i="32"/>
  <c r="H4166" i="32"/>
  <c r="H4171" i="32"/>
  <c r="H4177" i="32"/>
  <c r="H4182" i="32"/>
  <c r="H4187" i="32"/>
  <c r="H4193" i="32"/>
  <c r="H4198" i="32"/>
  <c r="H4203" i="32"/>
  <c r="H4209" i="32"/>
  <c r="H4214" i="32"/>
  <c r="H4218" i="32"/>
  <c r="H4222" i="32"/>
  <c r="H4226" i="32"/>
  <c r="H4230" i="32"/>
  <c r="H4234" i="32"/>
  <c r="H4238" i="32"/>
  <c r="H4242" i="32"/>
  <c r="H4246" i="32"/>
  <c r="H4250" i="32"/>
  <c r="H4254" i="32"/>
  <c r="H4258" i="32"/>
  <c r="H4262" i="32"/>
  <c r="H4266" i="32"/>
  <c r="H4270" i="32"/>
  <c r="H4274" i="32"/>
  <c r="H4278" i="32"/>
  <c r="H4282" i="32"/>
  <c r="H4286" i="32"/>
  <c r="H4290" i="32"/>
  <c r="H4294" i="32"/>
  <c r="H4298" i="32"/>
  <c r="H4302" i="32"/>
  <c r="H4306" i="32"/>
  <c r="H4310" i="32"/>
  <c r="H4314" i="32"/>
  <c r="H4318" i="32"/>
  <c r="H4322" i="32"/>
  <c r="H4326" i="32"/>
  <c r="H4330" i="32"/>
  <c r="H4334" i="32"/>
  <c r="H4338" i="32"/>
  <c r="H4342" i="32"/>
  <c r="H4346" i="32"/>
  <c r="H4350" i="32"/>
  <c r="H4354" i="32"/>
  <c r="H4358" i="32"/>
  <c r="H4362" i="32"/>
  <c r="H4366" i="32"/>
  <c r="H4370" i="32"/>
  <c r="H4374" i="32"/>
  <c r="H4378" i="32"/>
  <c r="H4382" i="32"/>
  <c r="H4386" i="32"/>
  <c r="H4390" i="32"/>
  <c r="H4394" i="32"/>
  <c r="H4398" i="32"/>
  <c r="H4402" i="32"/>
  <c r="H4406" i="32"/>
  <c r="H4410" i="32"/>
  <c r="H4414" i="32"/>
  <c r="H4418" i="32"/>
  <c r="H4422" i="32"/>
  <c r="H4426" i="32"/>
  <c r="H4430" i="32"/>
  <c r="H4434" i="32"/>
  <c r="H4438" i="32"/>
  <c r="H4442" i="32"/>
  <c r="H4446" i="32"/>
  <c r="H4450" i="32"/>
  <c r="H4454" i="32"/>
  <c r="H4458" i="32"/>
  <c r="H4462" i="32"/>
  <c r="H4466" i="32"/>
  <c r="H4470" i="32"/>
  <c r="H4474" i="32"/>
  <c r="H4478" i="32"/>
  <c r="H4482" i="32"/>
  <c r="H4486" i="32"/>
  <c r="H4490" i="32"/>
  <c r="H4494" i="32"/>
  <c r="H4498" i="32"/>
  <c r="H4502" i="32"/>
  <c r="H4506" i="32"/>
  <c r="H4510" i="32"/>
  <c r="H4514" i="32"/>
  <c r="H4518" i="32"/>
  <c r="H4522" i="32"/>
  <c r="H4526" i="32"/>
  <c r="H4530" i="32"/>
  <c r="H4534" i="32"/>
  <c r="H4538" i="32"/>
  <c r="H4542" i="32"/>
  <c r="H4546" i="32"/>
  <c r="H4550" i="32"/>
  <c r="H4554" i="32"/>
  <c r="H4558" i="32"/>
  <c r="H4562" i="32"/>
  <c r="H4566" i="32"/>
  <c r="H4570" i="32"/>
  <c r="H4574" i="32"/>
  <c r="H4578" i="32"/>
  <c r="H4582" i="32"/>
  <c r="H4586" i="32"/>
  <c r="H4590" i="32"/>
  <c r="H4594" i="32"/>
  <c r="H4598" i="32"/>
  <c r="H4602" i="32"/>
  <c r="H4606" i="32"/>
  <c r="H4610" i="32"/>
  <c r="H4614" i="32"/>
  <c r="H4618" i="32"/>
  <c r="H4622" i="32"/>
  <c r="H4626" i="32"/>
  <c r="H4630" i="32"/>
  <c r="H4634" i="32"/>
  <c r="H4638" i="32"/>
  <c r="H4642" i="32"/>
  <c r="H4646" i="32"/>
  <c r="H4650" i="32"/>
  <c r="H4654" i="32"/>
  <c r="H4658" i="32"/>
  <c r="H4662" i="32"/>
  <c r="H4666" i="32"/>
  <c r="H4670" i="32"/>
  <c r="H4674" i="32"/>
  <c r="H4678" i="32"/>
  <c r="H4682" i="32"/>
  <c r="H4686" i="32"/>
  <c r="H4690" i="32"/>
  <c r="H4694" i="32"/>
  <c r="H4698" i="32"/>
  <c r="H4702" i="32"/>
  <c r="H4706" i="32"/>
  <c r="H4710" i="32"/>
  <c r="H4714" i="32"/>
  <c r="H4718" i="32"/>
  <c r="H4722" i="32"/>
  <c r="H4726" i="32"/>
  <c r="H4730" i="32"/>
  <c r="H4734" i="32"/>
  <c r="H4738" i="32"/>
  <c r="H4742" i="32"/>
  <c r="H4746" i="32"/>
  <c r="H4750" i="32"/>
  <c r="H4754" i="32"/>
  <c r="H4758" i="32"/>
  <c r="H4762" i="32"/>
  <c r="H4766" i="32"/>
  <c r="H4770" i="32"/>
  <c r="H4774" i="32"/>
  <c r="H4778" i="32"/>
  <c r="H4782" i="32"/>
  <c r="H4786" i="32"/>
  <c r="H4790" i="32"/>
  <c r="H4794" i="32"/>
  <c r="H4798" i="32"/>
  <c r="H4802" i="32"/>
  <c r="H4806" i="32"/>
  <c r="H4810" i="32"/>
  <c r="H4814" i="32"/>
  <c r="H4818" i="32"/>
  <c r="H4822" i="32"/>
  <c r="H4826" i="32"/>
  <c r="H4830" i="32"/>
  <c r="H4834" i="32"/>
  <c r="H4838" i="32"/>
  <c r="H4842" i="32"/>
  <c r="H4846" i="32"/>
  <c r="H4850" i="32"/>
  <c r="H4854" i="32"/>
  <c r="H4858" i="32"/>
  <c r="H4862" i="32"/>
  <c r="H4866" i="32"/>
  <c r="H4870" i="32"/>
  <c r="H4874" i="32"/>
  <c r="H4878" i="32"/>
  <c r="H4882" i="32"/>
  <c r="H4886" i="32"/>
  <c r="H4890" i="32"/>
  <c r="H4894" i="32"/>
  <c r="H4898" i="32"/>
  <c r="H4902" i="32"/>
  <c r="H4906" i="32"/>
  <c r="H4910" i="32"/>
  <c r="H4914" i="32"/>
  <c r="H4918" i="32"/>
  <c r="H4922" i="32"/>
  <c r="H4926" i="32"/>
  <c r="H4930" i="32"/>
  <c r="H4934" i="32"/>
  <c r="H4938" i="32"/>
  <c r="H4942" i="32"/>
  <c r="H4946" i="32"/>
  <c r="H4950" i="32"/>
  <c r="H4954" i="32"/>
  <c r="H4958" i="32"/>
  <c r="H4962" i="32"/>
  <c r="H4966" i="32"/>
  <c r="H4970" i="32"/>
  <c r="H4974" i="32"/>
  <c r="H4978" i="32"/>
  <c r="H4982" i="32"/>
  <c r="H4986" i="32"/>
  <c r="H4990" i="32"/>
  <c r="H4994" i="32"/>
  <c r="H4998" i="32"/>
  <c r="H5002" i="32"/>
  <c r="H5006" i="32"/>
  <c r="H5010" i="32"/>
  <c r="H5014" i="32"/>
  <c r="H5018" i="32"/>
  <c r="H5022" i="32"/>
  <c r="H5026" i="32"/>
  <c r="H5030" i="32"/>
  <c r="H5034" i="32"/>
  <c r="H5038" i="32"/>
  <c r="H5042" i="32"/>
  <c r="H5046" i="32"/>
  <c r="H5050" i="32"/>
  <c r="H5054" i="32"/>
  <c r="H5058" i="32"/>
  <c r="H5062" i="32"/>
  <c r="H5066" i="32"/>
  <c r="H5070" i="32"/>
  <c r="H5074" i="32"/>
  <c r="H5078" i="32"/>
  <c r="H5082" i="32"/>
  <c r="H5086" i="32"/>
  <c r="H5090" i="32"/>
  <c r="H5094" i="32"/>
  <c r="H5098" i="32"/>
  <c r="H5102" i="32"/>
  <c r="H5106" i="32"/>
  <c r="H5110" i="32"/>
  <c r="H5114" i="32"/>
  <c r="H5118" i="32"/>
  <c r="H5122" i="32"/>
  <c r="H5126" i="32"/>
  <c r="H5130" i="32"/>
  <c r="H5134" i="32"/>
  <c r="H5138" i="32"/>
  <c r="H5142" i="32"/>
  <c r="H5146" i="32"/>
  <c r="H5150" i="32"/>
  <c r="H5154" i="32"/>
  <c r="H5158" i="32"/>
  <c r="H5162" i="32"/>
  <c r="H5166" i="32"/>
  <c r="H5170" i="32"/>
  <c r="H5174" i="32"/>
  <c r="H5178" i="32"/>
  <c r="H5182" i="32"/>
  <c r="H5186" i="32"/>
  <c r="H5190" i="32"/>
  <c r="H5194" i="32"/>
  <c r="H5198" i="32"/>
  <c r="H5202" i="32"/>
  <c r="H5206" i="32"/>
  <c r="H5210" i="32"/>
  <c r="H5214" i="32"/>
  <c r="H5218" i="32"/>
  <c r="H5222" i="32"/>
  <c r="H5226" i="32"/>
  <c r="H5230" i="32"/>
  <c r="H5234" i="32"/>
  <c r="H5238" i="32"/>
  <c r="H5242" i="32"/>
  <c r="H5246" i="32"/>
  <c r="H5250" i="32"/>
  <c r="H5254" i="32"/>
  <c r="H5258" i="32"/>
  <c r="H5262" i="32"/>
  <c r="H5266" i="32"/>
  <c r="H5270" i="32"/>
  <c r="H5274" i="32"/>
  <c r="H5278" i="32"/>
  <c r="H5282" i="32"/>
  <c r="H5286" i="32"/>
  <c r="H5290" i="32"/>
  <c r="H5294" i="32"/>
  <c r="H5298" i="32"/>
  <c r="H5302" i="32"/>
  <c r="H5306" i="32"/>
  <c r="H5310" i="32"/>
  <c r="H5314" i="32"/>
  <c r="H5318" i="32"/>
  <c r="H5322" i="32"/>
  <c r="H5326" i="32"/>
  <c r="H5330" i="32"/>
  <c r="H5334" i="32"/>
  <c r="H5338" i="32"/>
  <c r="H5342" i="32"/>
  <c r="H5346" i="32"/>
  <c r="H5350" i="32"/>
  <c r="H5354" i="32"/>
  <c r="H5358" i="32"/>
  <c r="H5362" i="32"/>
  <c r="H5366" i="32"/>
  <c r="H5370" i="32"/>
  <c r="H5374" i="32"/>
  <c r="H5378" i="32"/>
  <c r="H5382" i="32"/>
  <c r="H5386" i="32"/>
  <c r="H5390" i="32"/>
  <c r="H5394" i="32"/>
  <c r="H5398" i="32"/>
  <c r="H5402" i="32"/>
  <c r="H5406" i="32"/>
  <c r="H5410" i="32"/>
  <c r="H5414" i="32"/>
  <c r="H5418" i="32"/>
  <c r="H5422" i="32"/>
  <c r="H5426" i="32"/>
  <c r="H5430" i="32"/>
  <c r="H5434" i="32"/>
  <c r="H5438" i="32"/>
  <c r="H5442" i="32"/>
  <c r="H5446" i="32"/>
  <c r="H5450" i="32"/>
  <c r="H5454" i="32"/>
  <c r="H5458" i="32"/>
  <c r="H5462" i="32"/>
  <c r="H5466" i="32"/>
  <c r="H5470" i="32"/>
  <c r="H5474" i="32"/>
  <c r="H5478" i="32"/>
  <c r="H5482" i="32"/>
  <c r="H5486" i="32"/>
  <c r="H5490" i="32"/>
  <c r="H5494" i="32"/>
  <c r="H5498" i="32"/>
  <c r="H5502" i="32"/>
  <c r="H5506" i="32"/>
  <c r="H5510" i="32"/>
  <c r="H5514" i="32"/>
  <c r="H5518" i="32"/>
  <c r="H5522" i="32"/>
  <c r="H5526" i="32"/>
  <c r="H5530" i="32"/>
  <c r="H5534" i="32"/>
  <c r="H5538" i="32"/>
  <c r="H5542" i="32"/>
  <c r="H5546" i="32"/>
  <c r="H5550" i="32"/>
  <c r="H5554" i="32"/>
  <c r="H5558" i="32"/>
  <c r="H5562" i="32"/>
  <c r="H5566" i="32"/>
  <c r="H5570" i="32"/>
  <c r="H5574" i="32"/>
  <c r="H5578" i="32"/>
  <c r="H5582" i="32"/>
  <c r="H5586" i="32"/>
  <c r="H5590" i="32"/>
  <c r="H5594" i="32"/>
  <c r="H5598" i="32"/>
  <c r="H5602" i="32"/>
  <c r="H5606" i="32"/>
  <c r="H5610" i="32"/>
  <c r="H5614" i="32"/>
  <c r="H5618" i="32"/>
  <c r="H5622" i="32"/>
  <c r="H5626" i="32"/>
  <c r="H5630" i="32"/>
  <c r="H5634" i="32"/>
  <c r="H5638" i="32"/>
  <c r="H5642" i="32"/>
  <c r="H5646" i="32"/>
  <c r="H5650" i="32"/>
  <c r="H5654" i="32"/>
  <c r="H5658" i="32"/>
  <c r="H5662" i="32"/>
  <c r="H5666" i="32"/>
  <c r="H5670" i="32"/>
  <c r="H5674" i="32"/>
  <c r="H5678" i="32"/>
  <c r="H5682" i="32"/>
  <c r="H5686" i="32"/>
  <c r="H5690" i="32"/>
  <c r="H5694" i="32"/>
  <c r="H5698" i="32"/>
  <c r="H5702" i="32"/>
  <c r="H5706" i="32"/>
  <c r="H5710" i="32"/>
  <c r="H5714" i="32"/>
  <c r="H5718" i="32"/>
  <c r="H5722" i="32"/>
  <c r="H5726" i="32"/>
  <c r="H5730" i="32"/>
  <c r="H5734" i="32"/>
  <c r="H5738" i="32"/>
  <c r="H5742" i="32"/>
  <c r="H5746" i="32"/>
  <c r="H5750" i="32"/>
  <c r="H5754" i="32"/>
  <c r="H5758" i="32"/>
  <c r="H5762" i="32"/>
  <c r="H5766" i="32"/>
  <c r="H5770" i="32"/>
  <c r="H5774" i="32"/>
  <c r="H5778" i="32"/>
  <c r="H5782" i="32"/>
  <c r="H5786" i="32"/>
  <c r="H5790" i="32"/>
  <c r="H5794" i="32"/>
  <c r="H5798" i="32"/>
  <c r="H5802" i="32"/>
  <c r="H5806" i="32"/>
  <c r="H5810" i="32"/>
  <c r="H5814" i="32"/>
  <c r="H5818" i="32"/>
  <c r="H5822" i="32"/>
  <c r="H5826" i="32"/>
  <c r="H5830" i="32"/>
  <c r="H5834" i="32"/>
  <c r="H5838" i="32"/>
  <c r="H5842" i="32"/>
  <c r="H5846" i="32"/>
  <c r="H5850" i="32"/>
  <c r="H5854" i="32"/>
  <c r="H5858" i="32"/>
  <c r="H5862" i="32"/>
  <c r="H5866" i="32"/>
  <c r="H5870" i="32"/>
  <c r="H5874" i="32"/>
  <c r="H5878" i="32"/>
  <c r="H5882" i="32"/>
  <c r="H5886" i="32"/>
  <c r="H5890" i="32"/>
  <c r="H5894" i="32"/>
  <c r="H5898" i="32"/>
  <c r="H5902" i="32"/>
  <c r="H5906" i="32"/>
  <c r="H5910" i="32"/>
  <c r="H5914" i="32"/>
  <c r="H5918" i="32"/>
  <c r="H5922" i="32"/>
  <c r="H5926" i="32"/>
  <c r="H5930" i="32"/>
  <c r="H5934" i="32"/>
  <c r="H5938" i="32"/>
  <c r="H5942" i="32"/>
  <c r="H5946" i="32"/>
  <c r="H5950" i="32"/>
  <c r="H5954" i="32"/>
  <c r="H5958" i="32"/>
  <c r="H5962" i="32"/>
  <c r="H5966" i="32"/>
  <c r="H5970" i="32"/>
  <c r="H5974" i="32"/>
  <c r="H5978" i="32"/>
  <c r="H5982" i="32"/>
  <c r="H5986" i="32"/>
  <c r="H5990" i="32"/>
  <c r="H5994" i="32"/>
  <c r="H5998" i="32"/>
  <c r="H6002" i="32"/>
  <c r="H6006" i="32"/>
  <c r="H6010" i="32"/>
  <c r="H6014" i="32"/>
  <c r="H6018" i="32"/>
  <c r="H6022" i="32"/>
  <c r="H6026" i="32"/>
  <c r="H6030" i="32"/>
  <c r="H6034" i="32"/>
  <c r="H6038" i="32"/>
  <c r="H6042" i="32"/>
  <c r="H6046" i="32"/>
  <c r="H6050" i="32"/>
  <c r="H6054" i="32"/>
  <c r="H6058" i="32"/>
  <c r="H6062" i="32"/>
  <c r="H6066" i="32"/>
  <c r="H6070" i="32"/>
  <c r="H6074" i="32"/>
  <c r="H6078" i="32"/>
  <c r="H6082" i="32"/>
  <c r="H6086" i="32"/>
  <c r="H6090" i="32"/>
  <c r="H6094" i="32"/>
  <c r="H6098" i="32"/>
  <c r="H6102" i="32"/>
  <c r="H6106" i="32"/>
  <c r="H6110" i="32"/>
  <c r="H6114" i="32"/>
  <c r="H6118" i="32"/>
  <c r="H6122" i="32"/>
  <c r="H6126" i="32"/>
  <c r="H6130" i="32"/>
  <c r="H6134" i="32"/>
  <c r="H6138" i="32"/>
  <c r="H6142" i="32"/>
  <c r="H6146" i="32"/>
  <c r="H6150" i="32"/>
  <c r="H6154" i="32"/>
  <c r="H6158" i="32"/>
  <c r="H6162" i="32"/>
  <c r="H6166" i="32"/>
  <c r="H6170" i="32"/>
  <c r="H6174" i="32"/>
  <c r="H6178" i="32"/>
  <c r="H6182" i="32"/>
  <c r="H6186" i="32"/>
  <c r="H6190" i="32"/>
  <c r="H6194" i="32"/>
  <c r="H6198" i="32"/>
  <c r="H6202" i="32"/>
  <c r="H6206" i="32"/>
  <c r="H6210" i="32"/>
  <c r="H6214" i="32"/>
  <c r="H6218" i="32"/>
  <c r="H6222" i="32"/>
  <c r="H6226" i="32"/>
  <c r="H6230" i="32"/>
  <c r="H6234" i="32"/>
  <c r="H6238" i="32"/>
  <c r="H6242" i="32"/>
  <c r="H6246" i="32"/>
  <c r="H6250" i="32"/>
  <c r="H6254" i="32"/>
  <c r="H6258" i="32"/>
  <c r="H6262" i="32"/>
  <c r="H6266" i="32"/>
  <c r="H6270" i="32"/>
  <c r="H6274" i="32"/>
  <c r="H6278" i="32"/>
  <c r="H6282" i="32"/>
  <c r="H6286" i="32"/>
  <c r="H6290" i="32"/>
  <c r="H6294" i="32"/>
  <c r="H6298" i="32"/>
  <c r="H6302" i="32"/>
  <c r="H6306" i="32"/>
  <c r="H6310" i="32"/>
  <c r="H6314" i="32"/>
  <c r="H6318" i="32"/>
  <c r="H6322" i="32"/>
  <c r="H6326" i="32"/>
  <c r="H6330" i="32"/>
  <c r="H6334" i="32"/>
  <c r="H6338" i="32"/>
  <c r="H6342" i="32"/>
  <c r="H6346" i="32"/>
  <c r="H6350" i="32"/>
  <c r="H6354" i="32"/>
  <c r="H6358" i="32"/>
  <c r="H6362" i="32"/>
  <c r="H6366" i="32"/>
  <c r="H6370" i="32"/>
  <c r="H6374" i="32"/>
  <c r="H6378" i="32"/>
  <c r="H6382" i="32"/>
  <c r="H6386" i="32"/>
  <c r="H6390" i="32"/>
  <c r="H6394" i="32"/>
  <c r="H6398" i="32"/>
  <c r="H6402" i="32"/>
  <c r="H6406" i="32"/>
  <c r="H6410" i="32"/>
  <c r="H6414" i="32"/>
  <c r="H6418" i="32"/>
  <c r="H6422" i="32"/>
  <c r="H6426" i="32"/>
  <c r="H6430" i="32"/>
  <c r="H6434" i="32"/>
  <c r="H6438" i="32"/>
  <c r="H6442" i="32"/>
  <c r="H6446" i="32"/>
  <c r="H6450" i="32"/>
  <c r="H6454" i="32"/>
  <c r="H6458" i="32"/>
  <c r="H6462" i="32"/>
  <c r="H6466" i="32"/>
  <c r="H6470" i="32"/>
  <c r="H6474" i="32"/>
  <c r="H6478" i="32"/>
  <c r="H6482" i="32"/>
  <c r="H6486" i="32"/>
  <c r="H6490" i="32"/>
  <c r="H6494" i="32"/>
  <c r="H6498" i="32"/>
  <c r="H6502" i="32"/>
  <c r="H6506" i="32"/>
  <c r="H6510" i="32"/>
  <c r="H6514" i="32"/>
  <c r="H6518" i="32"/>
  <c r="H6522" i="32"/>
  <c r="H6526" i="32"/>
  <c r="H6530" i="32"/>
  <c r="H6534" i="32"/>
  <c r="H6538" i="32"/>
  <c r="H6542" i="32"/>
  <c r="H6546" i="32"/>
  <c r="H6550" i="32"/>
  <c r="H1430" i="32"/>
  <c r="H1705" i="32"/>
  <c r="H1949" i="32"/>
  <c r="H2035" i="32"/>
  <c r="H2099" i="32"/>
  <c r="H2163" i="32"/>
  <c r="H2227" i="32"/>
  <c r="H2291" i="32"/>
  <c r="H2355" i="32"/>
  <c r="H2419" i="32"/>
  <c r="H2483" i="32"/>
  <c r="H2547" i="32"/>
  <c r="H2611" i="32"/>
  <c r="H2675" i="32"/>
  <c r="H2739" i="32"/>
  <c r="H2803" i="32"/>
  <c r="H2867" i="32"/>
  <c r="H2931" i="32"/>
  <c r="H2995" i="32"/>
  <c r="H3052" i="32"/>
  <c r="H3084" i="32"/>
  <c r="H3116" i="32"/>
  <c r="H3148" i="32"/>
  <c r="H3170" i="32"/>
  <c r="H3186" i="32"/>
  <c r="H3202" i="32"/>
  <c r="H3218" i="32"/>
  <c r="H3234" i="32"/>
  <c r="H3250" i="32"/>
  <c r="H3266" i="32"/>
  <c r="H3282" i="32"/>
  <c r="H3298" i="32"/>
  <c r="H3314" i="32"/>
  <c r="H3330" i="32"/>
  <c r="H3346" i="32"/>
  <c r="H3362" i="32"/>
  <c r="H3378" i="32"/>
  <c r="H3394" i="32"/>
  <c r="H3410" i="32"/>
  <c r="H3426" i="32"/>
  <c r="H3442" i="32"/>
  <c r="H3458" i="32"/>
  <c r="H3474" i="32"/>
  <c r="H3490" i="32"/>
  <c r="H3506" i="32"/>
  <c r="H3522" i="32"/>
  <c r="H3538" i="32"/>
  <c r="H3554" i="32"/>
  <c r="H3570" i="32"/>
  <c r="H3586" i="32"/>
  <c r="H3602" i="32"/>
  <c r="H3618" i="32"/>
  <c r="H3634" i="32"/>
  <c r="H3650" i="32"/>
  <c r="H3666" i="32"/>
  <c r="H3682" i="32"/>
  <c r="H3698" i="32"/>
  <c r="H3714" i="32"/>
  <c r="H3730" i="32"/>
  <c r="H3746" i="32"/>
  <c r="H3762" i="32"/>
  <c r="H3778" i="32"/>
  <c r="H3794" i="32"/>
  <c r="H3810" i="32"/>
  <c r="H3826" i="32"/>
  <c r="H3842" i="32"/>
  <c r="H3858" i="32"/>
  <c r="H3874" i="32"/>
  <c r="H3890" i="32"/>
  <c r="H3906" i="32"/>
  <c r="H3922" i="32"/>
  <c r="H3938" i="32"/>
  <c r="H3954" i="32"/>
  <c r="H3970" i="32"/>
  <c r="H3986" i="32"/>
  <c r="H4002" i="32"/>
  <c r="H4018" i="32"/>
  <c r="H4034" i="32"/>
  <c r="H4050" i="32"/>
  <c r="H4066" i="32"/>
  <c r="H4082" i="32"/>
  <c r="H4098" i="32"/>
  <c r="H4114" i="32"/>
  <c r="H4130" i="32"/>
  <c r="H4142" i="32"/>
  <c r="H4150" i="32"/>
  <c r="H4157" i="32"/>
  <c r="H4162" i="32"/>
  <c r="H4167" i="32"/>
  <c r="H4173" i="32"/>
  <c r="H4178" i="32"/>
  <c r="H4183" i="32"/>
  <c r="H4189" i="32"/>
  <c r="H4194" i="32"/>
  <c r="H4199" i="32"/>
  <c r="H4205" i="32"/>
  <c r="H4210" i="32"/>
  <c r="H4215" i="32"/>
  <c r="H4219" i="32"/>
  <c r="H4223" i="32"/>
  <c r="H4227" i="32"/>
  <c r="H4231" i="32"/>
  <c r="H4235" i="32"/>
  <c r="H4239" i="32"/>
  <c r="H4243" i="32"/>
  <c r="H4247" i="32"/>
  <c r="H4251" i="32"/>
  <c r="H4255" i="32"/>
  <c r="H4259" i="32"/>
  <c r="H4263" i="32"/>
  <c r="H4267" i="32"/>
  <c r="H4271" i="32"/>
  <c r="H4275" i="32"/>
  <c r="H4279" i="32"/>
  <c r="H4283" i="32"/>
  <c r="H4287" i="32"/>
  <c r="H4291" i="32"/>
  <c r="H4295" i="32"/>
  <c r="H4299" i="32"/>
  <c r="H4303" i="32"/>
  <c r="H4307" i="32"/>
  <c r="H4311" i="32"/>
  <c r="H4315" i="32"/>
  <c r="H4319" i="32"/>
  <c r="H4323" i="32"/>
  <c r="H4327" i="32"/>
  <c r="H4331" i="32"/>
  <c r="H4335" i="32"/>
  <c r="H4339" i="32"/>
  <c r="H4343" i="32"/>
  <c r="H4347" i="32"/>
  <c r="H4351" i="32"/>
  <c r="H4355" i="32"/>
  <c r="H4359" i="32"/>
  <c r="H4363" i="32"/>
  <c r="H4367" i="32"/>
  <c r="H4371" i="32"/>
  <c r="H4375" i="32"/>
  <c r="H4379" i="32"/>
  <c r="H4383" i="32"/>
  <c r="H4387" i="32"/>
  <c r="H4391" i="32"/>
  <c r="H4395" i="32"/>
  <c r="H4399" i="32"/>
  <c r="H4403" i="32"/>
  <c r="H4407" i="32"/>
  <c r="H4411" i="32"/>
  <c r="H4415" i="32"/>
  <c r="H4419" i="32"/>
  <c r="H4423" i="32"/>
  <c r="H4427" i="32"/>
  <c r="H4431" i="32"/>
  <c r="H4435" i="32"/>
  <c r="H4439" i="32"/>
  <c r="H4443" i="32"/>
  <c r="H4447" i="32"/>
  <c r="H4451" i="32"/>
  <c r="H4455" i="32"/>
  <c r="H4459" i="32"/>
  <c r="H4463" i="32"/>
  <c r="H4467" i="32"/>
  <c r="H4471" i="32"/>
  <c r="H4475" i="32"/>
  <c r="H4479" i="32"/>
  <c r="H4483" i="32"/>
  <c r="H4487" i="32"/>
  <c r="H4491" i="32"/>
  <c r="H4495" i="32"/>
  <c r="H4499" i="32"/>
  <c r="H4503" i="32"/>
  <c r="H4507" i="32"/>
  <c r="H4511" i="32"/>
  <c r="H4515" i="32"/>
  <c r="H4519" i="32"/>
  <c r="H4523" i="32"/>
  <c r="H4527" i="32"/>
  <c r="H4531" i="32"/>
  <c r="H4535" i="32"/>
  <c r="H4539" i="32"/>
  <c r="H4543" i="32"/>
  <c r="H4547" i="32"/>
  <c r="H4551" i="32"/>
  <c r="H4555" i="32"/>
  <c r="H4559" i="32"/>
  <c r="H4563" i="32"/>
  <c r="H4567" i="32"/>
  <c r="H4571" i="32"/>
  <c r="H4575" i="32"/>
  <c r="H4579" i="32"/>
  <c r="H4583" i="32"/>
  <c r="H4587" i="32"/>
  <c r="H4591" i="32"/>
  <c r="H4595" i="32"/>
  <c r="H4599" i="32"/>
  <c r="H4603" i="32"/>
  <c r="H4607" i="32"/>
  <c r="H4611" i="32"/>
  <c r="H4615" i="32"/>
  <c r="H4619" i="32"/>
  <c r="H4623" i="32"/>
  <c r="H4627" i="32"/>
  <c r="H4631" i="32"/>
  <c r="H4635" i="32"/>
  <c r="H4639" i="32"/>
  <c r="H4643" i="32"/>
  <c r="H4647" i="32"/>
  <c r="H4651" i="32"/>
  <c r="H4655" i="32"/>
  <c r="H4659" i="32"/>
  <c r="H4663" i="32"/>
  <c r="H4667" i="32"/>
  <c r="H4671" i="32"/>
  <c r="H4675" i="32"/>
  <c r="H4679" i="32"/>
  <c r="H4683" i="32"/>
  <c r="H4687" i="32"/>
  <c r="H4691" i="32"/>
  <c r="H4695" i="32"/>
  <c r="H4699" i="32"/>
  <c r="H4703" i="32"/>
  <c r="H4707" i="32"/>
  <c r="H4711" i="32"/>
  <c r="H4715" i="32"/>
  <c r="H4719" i="32"/>
  <c r="H4723" i="32"/>
  <c r="H4727" i="32"/>
  <c r="H4731" i="32"/>
  <c r="H4735" i="32"/>
  <c r="H4739" i="32"/>
  <c r="H4743" i="32"/>
  <c r="H4747" i="32"/>
  <c r="H4751" i="32"/>
  <c r="H4755" i="32"/>
  <c r="H4759" i="32"/>
  <c r="H4763" i="32"/>
  <c r="H4767" i="32"/>
  <c r="H4771" i="32"/>
  <c r="H4775" i="32"/>
  <c r="H4779" i="32"/>
  <c r="H4783" i="32"/>
  <c r="H4787" i="32"/>
  <c r="H4791" i="32"/>
  <c r="H4795" i="32"/>
  <c r="H4799" i="32"/>
  <c r="H4803" i="32"/>
  <c r="H4807" i="32"/>
  <c r="H4811" i="32"/>
  <c r="H4815" i="32"/>
  <c r="H4819" i="32"/>
  <c r="H4823" i="32"/>
  <c r="H4827" i="32"/>
  <c r="H4831" i="32"/>
  <c r="H4835" i="32"/>
  <c r="H4839" i="32"/>
  <c r="H4843" i="32"/>
  <c r="H4847" i="32"/>
  <c r="H4851" i="32"/>
  <c r="H4855" i="32"/>
  <c r="H4859" i="32"/>
  <c r="H4863" i="32"/>
  <c r="H4867" i="32"/>
  <c r="H4871" i="32"/>
  <c r="H4875" i="32"/>
  <c r="H4879" i="32"/>
  <c r="H4883" i="32"/>
  <c r="H4887" i="32"/>
  <c r="H4891" i="32"/>
  <c r="H4895" i="32"/>
  <c r="H4899" i="32"/>
  <c r="H4903" i="32"/>
  <c r="H4907" i="32"/>
  <c r="H4911" i="32"/>
  <c r="H4915" i="32"/>
  <c r="H4919" i="32"/>
  <c r="H4923" i="32"/>
  <c r="H4927" i="32"/>
  <c r="H4931" i="32"/>
  <c r="H4935" i="32"/>
  <c r="H4939" i="32"/>
  <c r="H4943" i="32"/>
  <c r="H4947" i="32"/>
  <c r="H4951" i="32"/>
  <c r="H4955" i="32"/>
  <c r="H4959" i="32"/>
  <c r="H4963" i="32"/>
  <c r="H4967" i="32"/>
  <c r="H4971" i="32"/>
  <c r="H4975" i="32"/>
  <c r="H4979" i="32"/>
  <c r="H4983" i="32"/>
  <c r="H4987" i="32"/>
  <c r="H4991" i="32"/>
  <c r="H4995" i="32"/>
  <c r="H4999" i="32"/>
  <c r="H5003" i="32"/>
  <c r="H5007" i="32"/>
  <c r="H5011" i="32"/>
  <c r="H5015" i="32"/>
  <c r="H5019" i="32"/>
  <c r="H5023" i="32"/>
  <c r="H5027" i="32"/>
  <c r="H5031" i="32"/>
  <c r="H5035" i="32"/>
  <c r="H5039" i="32"/>
  <c r="H5043" i="32"/>
  <c r="H5047" i="32"/>
  <c r="H5051" i="32"/>
  <c r="H5055" i="32"/>
  <c r="H5059" i="32"/>
  <c r="H5063" i="32"/>
  <c r="H5067" i="32"/>
  <c r="H5071" i="32"/>
  <c r="H5075" i="32"/>
  <c r="H5079" i="32"/>
  <c r="H5083" i="32"/>
  <c r="H5087" i="32"/>
  <c r="H5091" i="32"/>
  <c r="H5095" i="32"/>
  <c r="H5099" i="32"/>
  <c r="H5103" i="32"/>
  <c r="H5107" i="32"/>
  <c r="H5111" i="32"/>
  <c r="H5115" i="32"/>
  <c r="H5119" i="32"/>
  <c r="H5123" i="32"/>
  <c r="H5127" i="32"/>
  <c r="H5131" i="32"/>
  <c r="H5135" i="32"/>
  <c r="H5139" i="32"/>
  <c r="H5143" i="32"/>
  <c r="H5147" i="32"/>
  <c r="H5151" i="32"/>
  <c r="H5155" i="32"/>
  <c r="H5159" i="32"/>
  <c r="H5163" i="32"/>
  <c r="H5167" i="32"/>
  <c r="H5171" i="32"/>
  <c r="H5175" i="32"/>
  <c r="H5179" i="32"/>
  <c r="H5183" i="32"/>
  <c r="H5187" i="32"/>
  <c r="H5191" i="32"/>
  <c r="H5195" i="32"/>
  <c r="H5199" i="32"/>
  <c r="H5203" i="32"/>
  <c r="H5207" i="32"/>
  <c r="H5211" i="32"/>
  <c r="H5215" i="32"/>
  <c r="H5219" i="32"/>
  <c r="H5223" i="32"/>
  <c r="H5227" i="32"/>
  <c r="H5231" i="32"/>
  <c r="H5235" i="32"/>
  <c r="H5239" i="32"/>
  <c r="H5243" i="32"/>
  <c r="H5247" i="32"/>
  <c r="H5251" i="32"/>
  <c r="H5255" i="32"/>
  <c r="H5259" i="32"/>
  <c r="H5263" i="32"/>
  <c r="H5267" i="32"/>
  <c r="H5271" i="32"/>
  <c r="H5275" i="32"/>
  <c r="H5279" i="32"/>
  <c r="H5283" i="32"/>
  <c r="H5287" i="32"/>
  <c r="H5291" i="32"/>
  <c r="H5295" i="32"/>
  <c r="H5299" i="32"/>
  <c r="H5303" i="32"/>
  <c r="H5307" i="32"/>
  <c r="H5311" i="32"/>
  <c r="H5315" i="32"/>
  <c r="H5319" i="32"/>
  <c r="H5323" i="32"/>
  <c r="H5327" i="32"/>
  <c r="H5331" i="32"/>
  <c r="H5335" i="32"/>
  <c r="H5339" i="32"/>
  <c r="H5343" i="32"/>
  <c r="H5347" i="32"/>
  <c r="H5351" i="32"/>
  <c r="H5355" i="32"/>
  <c r="H5359" i="32"/>
  <c r="H5363" i="32"/>
  <c r="H5367" i="32"/>
  <c r="H5371" i="32"/>
  <c r="H5375" i="32"/>
  <c r="H5379" i="32"/>
  <c r="H5383" i="32"/>
  <c r="H5387" i="32"/>
  <c r="H5391" i="32"/>
  <c r="H5395" i="32"/>
  <c r="H5399" i="32"/>
  <c r="H5403" i="32"/>
  <c r="H5407" i="32"/>
  <c r="H5411" i="32"/>
  <c r="H5415" i="32"/>
  <c r="H5419" i="32"/>
  <c r="H5423" i="32"/>
  <c r="H5427" i="32"/>
  <c r="H5431" i="32"/>
  <c r="H5435" i="32"/>
  <c r="H5439" i="32"/>
  <c r="H5443" i="32"/>
  <c r="H5447" i="32"/>
  <c r="H5451" i="32"/>
  <c r="H5455" i="32"/>
  <c r="H5459" i="32"/>
  <c r="H5463" i="32"/>
  <c r="H5467" i="32"/>
  <c r="H5471" i="32"/>
  <c r="H5475" i="32"/>
  <c r="H5479" i="32"/>
  <c r="H5483" i="32"/>
  <c r="H5487" i="32"/>
  <c r="H5491" i="32"/>
  <c r="H5495" i="32"/>
  <c r="H5499" i="32"/>
  <c r="H5503" i="32"/>
  <c r="H5507" i="32"/>
  <c r="H5511" i="32"/>
  <c r="H5515" i="32"/>
  <c r="H5519" i="32"/>
  <c r="H5523" i="32"/>
  <c r="H5527" i="32"/>
  <c r="H5531" i="32"/>
  <c r="H5535" i="32"/>
  <c r="H5539" i="32"/>
  <c r="H5543" i="32"/>
  <c r="H5547" i="32"/>
  <c r="H5551" i="32"/>
  <c r="H5555" i="32"/>
  <c r="H5559" i="32"/>
  <c r="H5563" i="32"/>
  <c r="H5567" i="32"/>
  <c r="H5571" i="32"/>
  <c r="H5575" i="32"/>
  <c r="H5579" i="32"/>
  <c r="H5583" i="32"/>
  <c r="H5587" i="32"/>
  <c r="H5591" i="32"/>
  <c r="H5595" i="32"/>
  <c r="H5599" i="32"/>
  <c r="H5603" i="32"/>
  <c r="H5607" i="32"/>
  <c r="H5611" i="32"/>
  <c r="H5615" i="32"/>
  <c r="H5619" i="32"/>
  <c r="H5623" i="32"/>
  <c r="H5627" i="32"/>
  <c r="H5631" i="32"/>
  <c r="H5635" i="32"/>
  <c r="H5639" i="32"/>
  <c r="H5643" i="32"/>
  <c r="H5647" i="32"/>
  <c r="H5651" i="32"/>
  <c r="H5655" i="32"/>
  <c r="H5659" i="32"/>
  <c r="H5663" i="32"/>
  <c r="H5667" i="32"/>
  <c r="H5671" i="32"/>
  <c r="H5675" i="32"/>
  <c r="H5679" i="32"/>
  <c r="H5683" i="32"/>
  <c r="H5687" i="32"/>
  <c r="H5691" i="32"/>
  <c r="H5695" i="32"/>
  <c r="H5699" i="32"/>
  <c r="H5703" i="32"/>
  <c r="H5707" i="32"/>
  <c r="H5711" i="32"/>
  <c r="H5715" i="32"/>
  <c r="H5719" i="32"/>
  <c r="H5723" i="32"/>
  <c r="H5727" i="32"/>
  <c r="H5731" i="32"/>
  <c r="H5735" i="32"/>
  <c r="H5739" i="32"/>
  <c r="H5743" i="32"/>
  <c r="H5747" i="32"/>
  <c r="H5751" i="32"/>
  <c r="H5755" i="32"/>
  <c r="H5759" i="32"/>
  <c r="H5763" i="32"/>
  <c r="H5767" i="32"/>
  <c r="H5771" i="32"/>
  <c r="H5775" i="32"/>
  <c r="H5779" i="32"/>
  <c r="H5783" i="32"/>
  <c r="H5787" i="32"/>
  <c r="H5791" i="32"/>
  <c r="H5795" i="32"/>
  <c r="H5799" i="32"/>
  <c r="H5803" i="32"/>
  <c r="H5807" i="32"/>
  <c r="H5811" i="32"/>
  <c r="H5815" i="32"/>
  <c r="H5819" i="32"/>
  <c r="H5823" i="32"/>
  <c r="H5827" i="32"/>
  <c r="H5831" i="32"/>
  <c r="H5835" i="32"/>
  <c r="H5839" i="32"/>
  <c r="H5843" i="32"/>
  <c r="H5847" i="32"/>
  <c r="H5851" i="32"/>
  <c r="H5855" i="32"/>
  <c r="H5859" i="32"/>
  <c r="H5863" i="32"/>
  <c r="H5867" i="32"/>
  <c r="H5871" i="32"/>
  <c r="H5875" i="32"/>
  <c r="H5879" i="32"/>
  <c r="H5883" i="32"/>
  <c r="H5887" i="32"/>
  <c r="H5891" i="32"/>
  <c r="H5895" i="32"/>
  <c r="H5899" i="32"/>
  <c r="H5903" i="32"/>
  <c r="H5907" i="32"/>
  <c r="H5911" i="32"/>
  <c r="H5915" i="32"/>
  <c r="H5919" i="32"/>
  <c r="H5923" i="32"/>
  <c r="H5927" i="32"/>
  <c r="H5931" i="32"/>
  <c r="H5935" i="32"/>
  <c r="H5939" i="32"/>
  <c r="H5943" i="32"/>
  <c r="H5947" i="32"/>
  <c r="H5951" i="32"/>
  <c r="H5955" i="32"/>
  <c r="H5959" i="32"/>
  <c r="H5963" i="32"/>
  <c r="H5967" i="32"/>
  <c r="H5971" i="32"/>
  <c r="H5975" i="32"/>
  <c r="H5979" i="32"/>
  <c r="H5983" i="32"/>
  <c r="H5987" i="32"/>
  <c r="H5991" i="32"/>
  <c r="H5995" i="32"/>
  <c r="H5999" i="32"/>
  <c r="H6003" i="32"/>
  <c r="H6007" i="32"/>
  <c r="H6011" i="32"/>
  <c r="H6015" i="32"/>
  <c r="H6019" i="32"/>
  <c r="H6023" i="32"/>
  <c r="H6027" i="32"/>
  <c r="H6031" i="32"/>
  <c r="H6035" i="32"/>
  <c r="H6039" i="32"/>
  <c r="H6043" i="32"/>
  <c r="H6047" i="32"/>
  <c r="H6051" i="32"/>
  <c r="H6055" i="32"/>
  <c r="H6059" i="32"/>
  <c r="H6063" i="32"/>
  <c r="H6067" i="32"/>
  <c r="H6071" i="32"/>
  <c r="H6075" i="32"/>
  <c r="H6079" i="32"/>
  <c r="H6083" i="32"/>
  <c r="H6087" i="32"/>
  <c r="H6091" i="32"/>
  <c r="H6095" i="32"/>
  <c r="H6099" i="32"/>
  <c r="H6103" i="32"/>
  <c r="H6107" i="32"/>
  <c r="H6111" i="32"/>
  <c r="H6115" i="32"/>
  <c r="H6119" i="32"/>
  <c r="H6123" i="32"/>
  <c r="H6127" i="32"/>
  <c r="H6131" i="32"/>
  <c r="H6135" i="32"/>
  <c r="H6139" i="32"/>
  <c r="H6143" i="32"/>
  <c r="H6147" i="32"/>
  <c r="H6151" i="32"/>
  <c r="H6155" i="32"/>
  <c r="H6159" i="32"/>
  <c r="H6163" i="32"/>
  <c r="H6167" i="32"/>
  <c r="H6171" i="32"/>
  <c r="H6175" i="32"/>
  <c r="H6179" i="32"/>
  <c r="H6183" i="32"/>
  <c r="H6187" i="32"/>
  <c r="H6191" i="32"/>
  <c r="H6195" i="32"/>
  <c r="H6199" i="32"/>
  <c r="H6203" i="32"/>
  <c r="H6207" i="32"/>
  <c r="H6211" i="32"/>
  <c r="H6215" i="32"/>
  <c r="H6219" i="32"/>
  <c r="H1513" i="32"/>
  <c r="H2115" i="32"/>
  <c r="H2371" i="32"/>
  <c r="H2627" i="32"/>
  <c r="H2883" i="32"/>
  <c r="H3092" i="32"/>
  <c r="H3190" i="32"/>
  <c r="H3254" i="32"/>
  <c r="H3318" i="32"/>
  <c r="H3382" i="32"/>
  <c r="H3446" i="32"/>
  <c r="H3510" i="32"/>
  <c r="H3574" i="32"/>
  <c r="H3638" i="32"/>
  <c r="H3702" i="32"/>
  <c r="H3766" i="32"/>
  <c r="H3830" i="32"/>
  <c r="H3894" i="32"/>
  <c r="H3958" i="32"/>
  <c r="H4022" i="32"/>
  <c r="H4086" i="32"/>
  <c r="H4145" i="32"/>
  <c r="H4169" i="32"/>
  <c r="H4190" i="32"/>
  <c r="H4211" i="32"/>
  <c r="H4228" i="32"/>
  <c r="H4244" i="32"/>
  <c r="H4260" i="32"/>
  <c r="H4276" i="32"/>
  <c r="H4292" i="32"/>
  <c r="H4308" i="32"/>
  <c r="H4324" i="32"/>
  <c r="H4340" i="32"/>
  <c r="H4356" i="32"/>
  <c r="H4372" i="32"/>
  <c r="H4388" i="32"/>
  <c r="H4404" i="32"/>
  <c r="H4420" i="32"/>
  <c r="H4436" i="32"/>
  <c r="H4452" i="32"/>
  <c r="H4468" i="32"/>
  <c r="H4484" i="32"/>
  <c r="H4500" i="32"/>
  <c r="H4516" i="32"/>
  <c r="H4532" i="32"/>
  <c r="H4548" i="32"/>
  <c r="H4564" i="32"/>
  <c r="H4580" i="32"/>
  <c r="H4596" i="32"/>
  <c r="H4612" i="32"/>
  <c r="H4628" i="32"/>
  <c r="H4644" i="32"/>
  <c r="H4660" i="32"/>
  <c r="H4676" i="32"/>
  <c r="H4692" i="32"/>
  <c r="H4708" i="32"/>
  <c r="H4724" i="32"/>
  <c r="H4740" i="32"/>
  <c r="H4756" i="32"/>
  <c r="H4772" i="32"/>
  <c r="H4788" i="32"/>
  <c r="H4804" i="32"/>
  <c r="H4820" i="32"/>
  <c r="H4836" i="32"/>
  <c r="H4852" i="32"/>
  <c r="H4868" i="32"/>
  <c r="H4884" i="32"/>
  <c r="H4900" i="32"/>
  <c r="H4916" i="32"/>
  <c r="H4932" i="32"/>
  <c r="H4948" i="32"/>
  <c r="H4964" i="32"/>
  <c r="H4980" i="32"/>
  <c r="H4996" i="32"/>
  <c r="H5012" i="32"/>
  <c r="H5028" i="32"/>
  <c r="H5044" i="32"/>
  <c r="H5060" i="32"/>
  <c r="H5076" i="32"/>
  <c r="H5092" i="32"/>
  <c r="H5108" i="32"/>
  <c r="H5124" i="32"/>
  <c r="H5140" i="32"/>
  <c r="H5156" i="32"/>
  <c r="H5172" i="32"/>
  <c r="H5188" i="32"/>
  <c r="H5204" i="32"/>
  <c r="H5220" i="32"/>
  <c r="H5236" i="32"/>
  <c r="H5252" i="32"/>
  <c r="H5268" i="32"/>
  <c r="H5284" i="32"/>
  <c r="H5300" i="32"/>
  <c r="H5316" i="32"/>
  <c r="H5332" i="32"/>
  <c r="H5348" i="32"/>
  <c r="H5364" i="32"/>
  <c r="H5380" i="32"/>
  <c r="H5396" i="32"/>
  <c r="H5412" i="32"/>
  <c r="H1769" i="32"/>
  <c r="H2179" i="32"/>
  <c r="H2435" i="32"/>
  <c r="H2691" i="32"/>
  <c r="H2947" i="32"/>
  <c r="H3124" i="32"/>
  <c r="H3206" i="32"/>
  <c r="H3270" i="32"/>
  <c r="H3334" i="32"/>
  <c r="H3398" i="32"/>
  <c r="H3462" i="32"/>
  <c r="H3526" i="32"/>
  <c r="H3590" i="32"/>
  <c r="H3654" i="32"/>
  <c r="H3718" i="32"/>
  <c r="H3782" i="32"/>
  <c r="H3846" i="32"/>
  <c r="H3910" i="32"/>
  <c r="H3974" i="32"/>
  <c r="H4038" i="32"/>
  <c r="H4102" i="32"/>
  <c r="H4153" i="32"/>
  <c r="H4174" i="32"/>
  <c r="H4195" i="32"/>
  <c r="H4216" i="32"/>
  <c r="H4232" i="32"/>
  <c r="H4248" i="32"/>
  <c r="H4264" i="32"/>
  <c r="H4280" i="32"/>
  <c r="H4296" i="32"/>
  <c r="H4312" i="32"/>
  <c r="H4328" i="32"/>
  <c r="H4344" i="32"/>
  <c r="H4360" i="32"/>
  <c r="H4376" i="32"/>
  <c r="H4392" i="32"/>
  <c r="H4408" i="32"/>
  <c r="H4424" i="32"/>
  <c r="H4440" i="32"/>
  <c r="H4456" i="32"/>
  <c r="H4472" i="32"/>
  <c r="H4488" i="32"/>
  <c r="H4504" i="32"/>
  <c r="H4520" i="32"/>
  <c r="H4536" i="32"/>
  <c r="H4552" i="32"/>
  <c r="H4568" i="32"/>
  <c r="H4584" i="32"/>
  <c r="H4600" i="32"/>
  <c r="H4616" i="32"/>
  <c r="H4632" i="32"/>
  <c r="H4648" i="32"/>
  <c r="H4664" i="32"/>
  <c r="H4680" i="32"/>
  <c r="H4696" i="32"/>
  <c r="H4712" i="32"/>
  <c r="H4728" i="32"/>
  <c r="H4744" i="32"/>
  <c r="H4760" i="32"/>
  <c r="H4776" i="32"/>
  <c r="H4792" i="32"/>
  <c r="H4808" i="32"/>
  <c r="H4824" i="32"/>
  <c r="H4840" i="32"/>
  <c r="H4856" i="32"/>
  <c r="H4872" i="32"/>
  <c r="H4888" i="32"/>
  <c r="H4904" i="32"/>
  <c r="H4920" i="32"/>
  <c r="H4936" i="32"/>
  <c r="H4952" i="32"/>
  <c r="H4968" i="32"/>
  <c r="H4984" i="32"/>
  <c r="H5000" i="32"/>
  <c r="H5016" i="32"/>
  <c r="H5032" i="32"/>
  <c r="H5048" i="32"/>
  <c r="H5064" i="32"/>
  <c r="H5080" i="32"/>
  <c r="H5096" i="32"/>
  <c r="H5112" i="32"/>
  <c r="H5128" i="32"/>
  <c r="H5144" i="32"/>
  <c r="H5160" i="32"/>
  <c r="H5176" i="32"/>
  <c r="H5192" i="32"/>
  <c r="H5208" i="32"/>
  <c r="H5224" i="32"/>
  <c r="H5240" i="32"/>
  <c r="H5256" i="32"/>
  <c r="H5272" i="32"/>
  <c r="H5288" i="32"/>
  <c r="H5304" i="32"/>
  <c r="H5320" i="32"/>
  <c r="H5336" i="32"/>
  <c r="H5352" i="32"/>
  <c r="H5368" i="32"/>
  <c r="H5384" i="32"/>
  <c r="H5400" i="32"/>
  <c r="H5416" i="32"/>
  <c r="H1981" i="32"/>
  <c r="H2243" i="32"/>
  <c r="H2499" i="32"/>
  <c r="H2755" i="32"/>
  <c r="H3011" i="32"/>
  <c r="H3156" i="32"/>
  <c r="H3222" i="32"/>
  <c r="H3286" i="32"/>
  <c r="H3350" i="32"/>
  <c r="H3414" i="32"/>
  <c r="H3478" i="32"/>
  <c r="H3542" i="32"/>
  <c r="H3606" i="32"/>
  <c r="H3670" i="32"/>
  <c r="H3734" i="32"/>
  <c r="H3798" i="32"/>
  <c r="H3862" i="32"/>
  <c r="H3926" i="32"/>
  <c r="H3990" i="32"/>
  <c r="H4054" i="32"/>
  <c r="H4118" i="32"/>
  <c r="H4158" i="32"/>
  <c r="H4179" i="32"/>
  <c r="H4201" i="32"/>
  <c r="H4220" i="32"/>
  <c r="H4236" i="32"/>
  <c r="H4252" i="32"/>
  <c r="H4268" i="32"/>
  <c r="H4284" i="32"/>
  <c r="H4300" i="32"/>
  <c r="H4316" i="32"/>
  <c r="H4332" i="32"/>
  <c r="H4348" i="32"/>
  <c r="H4364" i="32"/>
  <c r="H4380" i="32"/>
  <c r="H4396" i="32"/>
  <c r="H4412" i="32"/>
  <c r="H4428" i="32"/>
  <c r="H4444" i="32"/>
  <c r="H4460" i="32"/>
  <c r="H4476" i="32"/>
  <c r="H4492" i="32"/>
  <c r="H4508" i="32"/>
  <c r="H4524" i="32"/>
  <c r="H4540" i="32"/>
  <c r="H4556" i="32"/>
  <c r="H4572" i="32"/>
  <c r="H4588" i="32"/>
  <c r="H4604" i="32"/>
  <c r="H4620" i="32"/>
  <c r="H4636" i="32"/>
  <c r="H4652" i="32"/>
  <c r="H4668" i="32"/>
  <c r="H4684" i="32"/>
  <c r="H4700" i="32"/>
  <c r="H4716" i="32"/>
  <c r="H4732" i="32"/>
  <c r="H4748" i="32"/>
  <c r="H4764" i="32"/>
  <c r="H4780" i="32"/>
  <c r="H4796" i="32"/>
  <c r="H4812" i="32"/>
  <c r="H4828" i="32"/>
  <c r="H4844" i="32"/>
  <c r="H4860" i="32"/>
  <c r="H4876" i="32"/>
  <c r="H4892" i="32"/>
  <c r="H4908" i="32"/>
  <c r="H4924" i="32"/>
  <c r="H4940" i="32"/>
  <c r="H4956" i="32"/>
  <c r="H4972" i="32"/>
  <c r="H4988" i="32"/>
  <c r="H5004" i="32"/>
  <c r="H5020" i="32"/>
  <c r="H5036" i="32"/>
  <c r="H5052" i="32"/>
  <c r="H5068" i="32"/>
  <c r="H5084" i="32"/>
  <c r="H5100" i="32"/>
  <c r="H5116" i="32"/>
  <c r="H5132" i="32"/>
  <c r="H5148" i="32"/>
  <c r="H5164" i="32"/>
  <c r="H5180" i="32"/>
  <c r="H5196" i="32"/>
  <c r="H5212" i="32"/>
  <c r="H5228" i="32"/>
  <c r="H5244" i="32"/>
  <c r="H5260" i="32"/>
  <c r="H5276" i="32"/>
  <c r="H5292" i="32"/>
  <c r="H5308" i="32"/>
  <c r="H5324" i="32"/>
  <c r="H5340" i="32"/>
  <c r="H5356" i="32"/>
  <c r="H5372" i="32"/>
  <c r="H5388" i="32"/>
  <c r="H5404" i="32"/>
  <c r="H5420" i="32"/>
  <c r="H5436" i="32"/>
  <c r="H5452" i="32"/>
  <c r="H5468" i="32"/>
  <c r="H5484" i="32"/>
  <c r="H5500" i="32"/>
  <c r="H5516" i="32"/>
  <c r="H5532" i="32"/>
  <c r="H5548" i="32"/>
  <c r="H2051" i="32"/>
  <c r="H2307" i="32"/>
  <c r="H2563" i="32"/>
  <c r="H2819" i="32"/>
  <c r="H3060" i="32"/>
  <c r="H3174" i="32"/>
  <c r="H3238" i="32"/>
  <c r="H3302" i="32"/>
  <c r="H3366" i="32"/>
  <c r="H3430" i="32"/>
  <c r="H3494" i="32"/>
  <c r="H3558" i="32"/>
  <c r="H3622" i="32"/>
  <c r="H3686" i="32"/>
  <c r="H3750" i="32"/>
  <c r="H3814" i="32"/>
  <c r="H3878" i="32"/>
  <c r="H3942" i="32"/>
  <c r="H4006" i="32"/>
  <c r="H4070" i="32"/>
  <c r="H4134" i="32"/>
  <c r="H4163" i="32"/>
  <c r="H4185" i="32"/>
  <c r="H4206" i="32"/>
  <c r="H4224" i="32"/>
  <c r="H4240" i="32"/>
  <c r="H4256" i="32"/>
  <c r="H4272" i="32"/>
  <c r="H4288" i="32"/>
  <c r="H4304" i="32"/>
  <c r="H4320" i="32"/>
  <c r="H4336" i="32"/>
  <c r="H4352" i="32"/>
  <c r="H4368" i="32"/>
  <c r="H4384" i="32"/>
  <c r="H4400" i="32"/>
  <c r="H4416" i="32"/>
  <c r="H4432" i="32"/>
  <c r="H4448" i="32"/>
  <c r="H4464" i="32"/>
  <c r="H4480" i="32"/>
  <c r="H4496" i="32"/>
  <c r="H4512" i="32"/>
  <c r="H4528" i="32"/>
  <c r="H4544" i="32"/>
  <c r="H4560" i="32"/>
  <c r="H4576" i="32"/>
  <c r="H4592" i="32"/>
  <c r="H4608" i="32"/>
  <c r="H4624" i="32"/>
  <c r="H4640" i="32"/>
  <c r="H4656" i="32"/>
  <c r="H4672" i="32"/>
  <c r="H4688" i="32"/>
  <c r="H4704" i="32"/>
  <c r="H4720" i="32"/>
  <c r="H4736" i="32"/>
  <c r="H4752" i="32"/>
  <c r="H4768" i="32"/>
  <c r="H4784" i="32"/>
  <c r="H4800" i="32"/>
  <c r="H4816" i="32"/>
  <c r="H4832" i="32"/>
  <c r="H4848" i="32"/>
  <c r="H4864" i="32"/>
  <c r="H4880" i="32"/>
  <c r="H4896" i="32"/>
  <c r="H4912" i="32"/>
  <c r="H4928" i="32"/>
  <c r="H4944" i="32"/>
  <c r="H4960" i="32"/>
  <c r="H4976" i="32"/>
  <c r="H4992" i="32"/>
  <c r="H5008" i="32"/>
  <c r="H5024" i="32"/>
  <c r="H5040" i="32"/>
  <c r="H5056" i="32"/>
  <c r="H5072" i="32"/>
  <c r="H5088" i="32"/>
  <c r="H5104" i="32"/>
  <c r="H5120" i="32"/>
  <c r="H5136" i="32"/>
  <c r="H5152" i="32"/>
  <c r="H5168" i="32"/>
  <c r="H5184" i="32"/>
  <c r="H5200" i="32"/>
  <c r="H5264" i="32"/>
  <c r="H5328" i="32"/>
  <c r="H5392" i="32"/>
  <c r="H5432" i="32"/>
  <c r="H5456" i="32"/>
  <c r="H5476" i="32"/>
  <c r="H5496" i="32"/>
  <c r="H5520" i="32"/>
  <c r="H5540" i="32"/>
  <c r="H5560" i="32"/>
  <c r="H5576" i="32"/>
  <c r="H5592" i="32"/>
  <c r="H5608" i="32"/>
  <c r="H5624" i="32"/>
  <c r="H5640" i="32"/>
  <c r="H5656" i="32"/>
  <c r="H5672" i="32"/>
  <c r="H5688" i="32"/>
  <c r="H5704" i="32"/>
  <c r="H5720" i="32"/>
  <c r="H5736" i="32"/>
  <c r="H5752" i="32"/>
  <c r="H5768" i="32"/>
  <c r="H5784" i="32"/>
  <c r="H5800" i="32"/>
  <c r="H5816" i="32"/>
  <c r="H5832" i="32"/>
  <c r="H5848" i="32"/>
  <c r="H5864" i="32"/>
  <c r="H5880" i="32"/>
  <c r="H5896" i="32"/>
  <c r="H5912" i="32"/>
  <c r="H5928" i="32"/>
  <c r="H5944" i="32"/>
  <c r="H5960" i="32"/>
  <c r="H5976" i="32"/>
  <c r="H5992" i="32"/>
  <c r="H6008" i="32"/>
  <c r="H6024" i="32"/>
  <c r="H6040" i="32"/>
  <c r="H6056" i="32"/>
  <c r="H6072" i="32"/>
  <c r="H6088" i="32"/>
  <c r="H6104" i="32"/>
  <c r="H6120" i="32"/>
  <c r="H6136" i="32"/>
  <c r="H6152" i="32"/>
  <c r="H6168" i="32"/>
  <c r="H6184" i="32"/>
  <c r="H6200" i="32"/>
  <c r="H6216" i="32"/>
  <c r="H6227" i="32"/>
  <c r="H6235" i="32"/>
  <c r="H6243" i="32"/>
  <c r="H6251" i="32"/>
  <c r="H6259" i="32"/>
  <c r="H6267" i="32"/>
  <c r="H6275" i="32"/>
  <c r="H6283" i="32"/>
  <c r="H6291" i="32"/>
  <c r="H6299" i="32"/>
  <c r="H6307" i="32"/>
  <c r="H6315" i="32"/>
  <c r="H6323" i="32"/>
  <c r="H6331" i="32"/>
  <c r="H6339" i="32"/>
  <c r="H6347" i="32"/>
  <c r="H6355" i="32"/>
  <c r="H6363" i="32"/>
  <c r="H6371" i="32"/>
  <c r="H6379" i="32"/>
  <c r="H6387" i="32"/>
  <c r="H6395" i="32"/>
  <c r="H6403" i="32"/>
  <c r="H6411" i="32"/>
  <c r="H6419" i="32"/>
  <c r="H6427" i="32"/>
  <c r="H6435" i="32"/>
  <c r="H6443" i="32"/>
  <c r="H6451" i="32"/>
  <c r="H6459" i="32"/>
  <c r="H6467" i="32"/>
  <c r="H6475" i="32"/>
  <c r="H6483" i="32"/>
  <c r="H6491" i="32"/>
  <c r="H6499" i="32"/>
  <c r="H6507" i="32"/>
  <c r="H6515" i="32"/>
  <c r="H6523" i="32"/>
  <c r="H6531" i="32"/>
  <c r="H6539" i="32"/>
  <c r="H6547" i="32"/>
  <c r="H6553" i="32"/>
  <c r="H6557" i="32"/>
  <c r="H6561" i="32"/>
  <c r="H6565" i="32"/>
  <c r="H6569" i="32"/>
  <c r="H6573" i="32"/>
  <c r="H6577" i="32"/>
  <c r="H6581" i="32"/>
  <c r="H6585" i="32"/>
  <c r="H6589" i="32"/>
  <c r="H6593" i="32"/>
  <c r="H6597" i="32"/>
  <c r="H6601" i="32"/>
  <c r="H6605" i="32"/>
  <c r="H6609" i="32"/>
  <c r="H6613" i="32"/>
  <c r="H6617" i="32"/>
  <c r="H6621" i="32"/>
  <c r="H6625" i="32"/>
  <c r="H6629" i="32"/>
  <c r="H6633" i="32"/>
  <c r="H6637" i="32"/>
  <c r="H6641" i="32"/>
  <c r="H6645" i="32"/>
  <c r="H6649" i="32"/>
  <c r="H6653" i="32"/>
  <c r="H6657" i="32"/>
  <c r="H6661" i="32"/>
  <c r="H6665" i="32"/>
  <c r="H6669" i="32"/>
  <c r="H6673" i="32"/>
  <c r="H6677" i="32"/>
  <c r="H6681" i="32"/>
  <c r="H6685" i="32"/>
  <c r="H6689" i="32"/>
  <c r="H6693" i="32"/>
  <c r="H6697" i="32"/>
  <c r="H6701" i="32"/>
  <c r="H6705" i="32"/>
  <c r="H6709" i="32"/>
  <c r="H6713" i="32"/>
  <c r="H6717" i="32"/>
  <c r="H6721" i="32"/>
  <c r="H6725" i="32"/>
  <c r="H6729" i="32"/>
  <c r="H6733" i="32"/>
  <c r="H6737" i="32"/>
  <c r="H6741" i="32"/>
  <c r="H6745" i="32"/>
  <c r="H6749" i="32"/>
  <c r="H6753" i="32"/>
  <c r="H6757" i="32"/>
  <c r="H6761" i="32"/>
  <c r="H6765" i="32"/>
  <c r="H6769" i="32"/>
  <c r="H6773" i="32"/>
  <c r="H6777" i="32"/>
  <c r="H6781" i="32"/>
  <c r="H6785" i="32"/>
  <c r="H6789" i="32"/>
  <c r="H6793" i="32"/>
  <c r="H6797" i="32"/>
  <c r="H6801" i="32"/>
  <c r="H5216" i="32"/>
  <c r="H5280" i="32"/>
  <c r="H5344" i="32"/>
  <c r="H5408" i="32"/>
  <c r="H5440" i="32"/>
  <c r="H5460" i="32"/>
  <c r="H5480" i="32"/>
  <c r="H5504" i="32"/>
  <c r="H5524" i="32"/>
  <c r="H5544" i="32"/>
  <c r="H5564" i="32"/>
  <c r="H5580" i="32"/>
  <c r="H5596" i="32"/>
  <c r="H5612" i="32"/>
  <c r="H5628" i="32"/>
  <c r="H5644" i="32"/>
  <c r="H5660" i="32"/>
  <c r="H5676" i="32"/>
  <c r="H5692" i="32"/>
  <c r="H5708" i="32"/>
  <c r="H5724" i="32"/>
  <c r="H5740" i="32"/>
  <c r="H5756" i="32"/>
  <c r="H5772" i="32"/>
  <c r="H5788" i="32"/>
  <c r="H5804" i="32"/>
  <c r="H5820" i="32"/>
  <c r="H5836" i="32"/>
  <c r="H5852" i="32"/>
  <c r="H5868" i="32"/>
  <c r="H5884" i="32"/>
  <c r="H5900" i="32"/>
  <c r="H5916" i="32"/>
  <c r="H5932" i="32"/>
  <c r="H5948" i="32"/>
  <c r="H5964" i="32"/>
  <c r="H5980" i="32"/>
  <c r="H5996" i="32"/>
  <c r="H6012" i="32"/>
  <c r="H6028" i="32"/>
  <c r="H6044" i="32"/>
  <c r="H6060" i="32"/>
  <c r="H6076" i="32"/>
  <c r="H6092" i="32"/>
  <c r="H6108" i="32"/>
  <c r="H6124" i="32"/>
  <c r="H6140" i="32"/>
  <c r="H6156" i="32"/>
  <c r="H6172" i="32"/>
  <c r="H6188" i="32"/>
  <c r="H6204" i="32"/>
  <c r="H6220" i="32"/>
  <c r="H6228" i="32"/>
  <c r="H6236" i="32"/>
  <c r="H6244" i="32"/>
  <c r="H6252" i="32"/>
  <c r="H6260" i="32"/>
  <c r="H6268" i="32"/>
  <c r="H6276" i="32"/>
  <c r="H6284" i="32"/>
  <c r="H6292" i="32"/>
  <c r="H6300" i="32"/>
  <c r="H6308" i="32"/>
  <c r="H6316" i="32"/>
  <c r="H6324" i="32"/>
  <c r="H6332" i="32"/>
  <c r="H6340" i="32"/>
  <c r="H6348" i="32"/>
  <c r="H6356" i="32"/>
  <c r="H6364" i="32"/>
  <c r="H6372" i="32"/>
  <c r="H6380" i="32"/>
  <c r="H6388" i="32"/>
  <c r="H6396" i="32"/>
  <c r="H6404" i="32"/>
  <c r="H6412" i="32"/>
  <c r="H6420" i="32"/>
  <c r="H6428" i="32"/>
  <c r="H6436" i="32"/>
  <c r="H6444" i="32"/>
  <c r="H6452" i="32"/>
  <c r="H6460" i="32"/>
  <c r="H6468" i="32"/>
  <c r="H6476" i="32"/>
  <c r="H6484" i="32"/>
  <c r="H6492" i="32"/>
  <c r="H6500" i="32"/>
  <c r="H6508" i="32"/>
  <c r="H6516" i="32"/>
  <c r="H6524" i="32"/>
  <c r="H6532" i="32"/>
  <c r="H6540" i="32"/>
  <c r="H6548" i="32"/>
  <c r="H6554" i="32"/>
  <c r="H6558" i="32"/>
  <c r="H6562" i="32"/>
  <c r="H6566" i="32"/>
  <c r="H6570" i="32"/>
  <c r="H6574" i="32"/>
  <c r="H6578" i="32"/>
  <c r="H6582" i="32"/>
  <c r="H6586" i="32"/>
  <c r="H6590" i="32"/>
  <c r="H6594" i="32"/>
  <c r="H6598" i="32"/>
  <c r="H6602" i="32"/>
  <c r="H6606" i="32"/>
  <c r="H6610" i="32"/>
  <c r="H6614" i="32"/>
  <c r="H6618" i="32"/>
  <c r="H6622" i="32"/>
  <c r="H6626" i="32"/>
  <c r="H6630" i="32"/>
  <c r="H6634" i="32"/>
  <c r="H6638" i="32"/>
  <c r="H6642" i="32"/>
  <c r="H6646" i="32"/>
  <c r="H6650" i="32"/>
  <c r="H6654" i="32"/>
  <c r="H6658" i="32"/>
  <c r="H6662" i="32"/>
  <c r="H6666" i="32"/>
  <c r="H6670" i="32"/>
  <c r="H6674" i="32"/>
  <c r="H6678" i="32"/>
  <c r="H6682" i="32"/>
  <c r="H6686" i="32"/>
  <c r="H6690" i="32"/>
  <c r="H6694" i="32"/>
  <c r="H6698" i="32"/>
  <c r="H6702" i="32"/>
  <c r="H6706" i="32"/>
  <c r="H6710" i="32"/>
  <c r="H6714" i="32"/>
  <c r="H6718" i="32"/>
  <c r="H6722" i="32"/>
  <c r="H6726" i="32"/>
  <c r="H6730" i="32"/>
  <c r="H6734" i="32"/>
  <c r="H6738" i="32"/>
  <c r="H6742" i="32"/>
  <c r="H6746" i="32"/>
  <c r="H6750" i="32"/>
  <c r="H6754" i="32"/>
  <c r="H6758" i="32"/>
  <c r="H6762" i="32"/>
  <c r="H6766" i="32"/>
  <c r="H6770" i="32"/>
  <c r="H6774" i="32"/>
  <c r="H6778" i="32"/>
  <c r="H6782" i="32"/>
  <c r="H6786" i="32"/>
  <c r="H6790" i="32"/>
  <c r="H6794" i="32"/>
  <c r="H6798" i="32"/>
  <c r="H6802" i="32"/>
  <c r="H6806" i="32"/>
  <c r="H6810" i="32"/>
  <c r="H6814" i="32"/>
  <c r="H6818" i="32"/>
  <c r="H6822" i="32"/>
  <c r="H6826" i="32"/>
  <c r="H6830" i="32"/>
  <c r="H5232" i="32"/>
  <c r="H5296" i="32"/>
  <c r="H5360" i="32"/>
  <c r="H5424" i="32"/>
  <c r="H5444" i="32"/>
  <c r="H5464" i="32"/>
  <c r="H5488" i="32"/>
  <c r="H5508" i="32"/>
  <c r="H5528" i="32"/>
  <c r="H5552" i="32"/>
  <c r="H5568" i="32"/>
  <c r="H5584" i="32"/>
  <c r="H5600" i="32"/>
  <c r="H5616" i="32"/>
  <c r="H5632" i="32"/>
  <c r="H5648" i="32"/>
  <c r="H5664" i="32"/>
  <c r="H5680" i="32"/>
  <c r="H5696" i="32"/>
  <c r="H5712" i="32"/>
  <c r="H5728" i="32"/>
  <c r="H5744" i="32"/>
  <c r="H5760" i="32"/>
  <c r="H5776" i="32"/>
  <c r="H5792" i="32"/>
  <c r="H5808" i="32"/>
  <c r="H5824" i="32"/>
  <c r="H5840" i="32"/>
  <c r="H5856" i="32"/>
  <c r="H5872" i="32"/>
  <c r="H5888" i="32"/>
  <c r="H5904" i="32"/>
  <c r="H5920" i="32"/>
  <c r="H5936" i="32"/>
  <c r="H5952" i="32"/>
  <c r="H5968" i="32"/>
  <c r="H5984" i="32"/>
  <c r="H6000" i="32"/>
  <c r="H6016" i="32"/>
  <c r="H6032" i="32"/>
  <c r="H6048" i="32"/>
  <c r="H6064" i="32"/>
  <c r="H6080" i="32"/>
  <c r="H6096" i="32"/>
  <c r="H6112" i="32"/>
  <c r="H6128" i="32"/>
  <c r="H6144" i="32"/>
  <c r="H6160" i="32"/>
  <c r="H6176" i="32"/>
  <c r="H6192" i="32"/>
  <c r="H6208" i="32"/>
  <c r="H6223" i="32"/>
  <c r="H6231" i="32"/>
  <c r="H6239" i="32"/>
  <c r="H6247" i="32"/>
  <c r="H6255" i="32"/>
  <c r="H6263" i="32"/>
  <c r="H6271" i="32"/>
  <c r="H6279" i="32"/>
  <c r="H6287" i="32"/>
  <c r="H6295" i="32"/>
  <c r="H6303" i="32"/>
  <c r="H6311" i="32"/>
  <c r="H6319" i="32"/>
  <c r="H6327" i="32"/>
  <c r="H6335" i="32"/>
  <c r="H6343" i="32"/>
  <c r="H6351" i="32"/>
  <c r="H6359" i="32"/>
  <c r="H6367" i="32"/>
  <c r="H6375" i="32"/>
  <c r="H6383" i="32"/>
  <c r="H6391" i="32"/>
  <c r="H6399" i="32"/>
  <c r="H6407" i="32"/>
  <c r="H6415" i="32"/>
  <c r="H6423" i="32"/>
  <c r="H6431" i="32"/>
  <c r="H6439" i="32"/>
  <c r="H6447" i="32"/>
  <c r="H6455" i="32"/>
  <c r="H6463" i="32"/>
  <c r="H6471" i="32"/>
  <c r="H6479" i="32"/>
  <c r="H6487" i="32"/>
  <c r="H6495" i="32"/>
  <c r="H6503" i="32"/>
  <c r="H6511" i="32"/>
  <c r="H6519" i="32"/>
  <c r="H6527" i="32"/>
  <c r="H6535" i="32"/>
  <c r="H6543" i="32"/>
  <c r="H6551" i="32"/>
  <c r="H6555" i="32"/>
  <c r="H6559" i="32"/>
  <c r="H6563" i="32"/>
  <c r="H6567" i="32"/>
  <c r="H6571" i="32"/>
  <c r="H6575" i="32"/>
  <c r="H6579" i="32"/>
  <c r="H6583" i="32"/>
  <c r="H6587" i="32"/>
  <c r="H6591" i="32"/>
  <c r="H6595" i="32"/>
  <c r="H6599" i="32"/>
  <c r="H6603" i="32"/>
  <c r="H6607" i="32"/>
  <c r="H6611" i="32"/>
  <c r="H6615" i="32"/>
  <c r="H6619" i="32"/>
  <c r="H6623" i="32"/>
  <c r="H6627" i="32"/>
  <c r="H6631" i="32"/>
  <c r="H6635" i="32"/>
  <c r="H6639" i="32"/>
  <c r="H6643" i="32"/>
  <c r="H6647" i="32"/>
  <c r="H6651" i="32"/>
  <c r="H6655" i="32"/>
  <c r="H6659" i="32"/>
  <c r="H6663" i="32"/>
  <c r="H6667" i="32"/>
  <c r="H6671" i="32"/>
  <c r="H6675" i="32"/>
  <c r="H6679" i="32"/>
  <c r="H6683" i="32"/>
  <c r="H6687" i="32"/>
  <c r="H6691" i="32"/>
  <c r="H6695" i="32"/>
  <c r="H6699" i="32"/>
  <c r="H6703" i="32"/>
  <c r="H6707" i="32"/>
  <c r="H6711" i="32"/>
  <c r="H6715" i="32"/>
  <c r="H6719" i="32"/>
  <c r="H6723" i="32"/>
  <c r="H6727" i="32"/>
  <c r="H6731" i="32"/>
  <c r="H6735" i="32"/>
  <c r="H6739" i="32"/>
  <c r="H6743" i="32"/>
  <c r="H6747" i="32"/>
  <c r="H6751" i="32"/>
  <c r="H6755" i="32"/>
  <c r="H6759" i="32"/>
  <c r="H6763" i="32"/>
  <c r="H6767" i="32"/>
  <c r="H6771" i="32"/>
  <c r="H6775" i="32"/>
  <c r="H6779" i="32"/>
  <c r="H6783" i="32"/>
  <c r="H6787" i="32"/>
  <c r="H6791" i="32"/>
  <c r="H6795" i="32"/>
  <c r="H6799" i="32"/>
  <c r="H6803" i="32"/>
  <c r="H6807" i="32"/>
  <c r="H6811" i="32"/>
  <c r="H6815" i="32"/>
  <c r="H5248" i="32"/>
  <c r="H5312" i="32"/>
  <c r="H5376" i="32"/>
  <c r="H5428" i="32"/>
  <c r="H5448" i="32"/>
  <c r="H5472" i="32"/>
  <c r="H5492" i="32"/>
  <c r="H5512" i="32"/>
  <c r="H5536" i="32"/>
  <c r="H5556" i="32"/>
  <c r="H5572" i="32"/>
  <c r="H5588" i="32"/>
  <c r="H5604" i="32"/>
  <c r="H5620" i="32"/>
  <c r="H5636" i="32"/>
  <c r="H5652" i="32"/>
  <c r="H5668" i="32"/>
  <c r="H5684" i="32"/>
  <c r="H5700" i="32"/>
  <c r="H5716" i="32"/>
  <c r="H5732" i="32"/>
  <c r="H5748" i="32"/>
  <c r="H5764" i="32"/>
  <c r="H5780" i="32"/>
  <c r="H5796" i="32"/>
  <c r="H5812" i="32"/>
  <c r="H5828" i="32"/>
  <c r="H5844" i="32"/>
  <c r="H5860" i="32"/>
  <c r="H5876" i="32"/>
  <c r="H5892" i="32"/>
  <c r="H5908" i="32"/>
  <c r="H5924" i="32"/>
  <c r="H5940" i="32"/>
  <c r="H5956" i="32"/>
  <c r="H5972" i="32"/>
  <c r="H5988" i="32"/>
  <c r="H6004" i="32"/>
  <c r="H6020" i="32"/>
  <c r="H6036" i="32"/>
  <c r="H6052" i="32"/>
  <c r="H6068" i="32"/>
  <c r="H6084" i="32"/>
  <c r="H6100" i="32"/>
  <c r="H6116" i="32"/>
  <c r="H6132" i="32"/>
  <c r="H6148" i="32"/>
  <c r="H6164" i="32"/>
  <c r="H6180" i="32"/>
  <c r="H6196" i="32"/>
  <c r="H6212" i="32"/>
  <c r="H6224" i="32"/>
  <c r="H6232" i="32"/>
  <c r="H6240" i="32"/>
  <c r="H6248" i="32"/>
  <c r="H6256" i="32"/>
  <c r="H6264" i="32"/>
  <c r="H6272" i="32"/>
  <c r="H6280" i="32"/>
  <c r="H6288" i="32"/>
  <c r="H6296" i="32"/>
  <c r="H6304" i="32"/>
  <c r="H6312" i="32"/>
  <c r="H6320" i="32"/>
  <c r="H6328" i="32"/>
  <c r="H6336" i="32"/>
  <c r="H6344" i="32"/>
  <c r="H6352" i="32"/>
  <c r="H6360" i="32"/>
  <c r="H6368" i="32"/>
  <c r="H6376" i="32"/>
  <c r="H6384" i="32"/>
  <c r="H6392" i="32"/>
  <c r="H6400" i="32"/>
  <c r="H6408" i="32"/>
  <c r="H6416" i="32"/>
  <c r="H6424" i="32"/>
  <c r="H6432" i="32"/>
  <c r="H6440" i="32"/>
  <c r="H6448" i="32"/>
  <c r="H6456" i="32"/>
  <c r="H6464" i="32"/>
  <c r="H6472" i="32"/>
  <c r="H6480" i="32"/>
  <c r="H6488" i="32"/>
  <c r="H6496" i="32"/>
  <c r="H6504" i="32"/>
  <c r="H6512" i="32"/>
  <c r="H6520" i="32"/>
  <c r="H6528" i="32"/>
  <c r="H6536" i="32"/>
  <c r="H6544" i="32"/>
  <c r="H6552" i="32"/>
  <c r="H6556" i="32"/>
  <c r="H6560" i="32"/>
  <c r="H6564" i="32"/>
  <c r="H6568" i="32"/>
  <c r="H6572" i="32"/>
  <c r="H6576" i="32"/>
  <c r="H6580" i="32"/>
  <c r="H6584" i="32"/>
  <c r="H6588" i="32"/>
  <c r="H6592" i="32"/>
  <c r="H6596" i="32"/>
  <c r="H6600" i="32"/>
  <c r="H6604" i="32"/>
  <c r="H6608" i="32"/>
  <c r="H6612" i="32"/>
  <c r="H6616" i="32"/>
  <c r="H6620" i="32"/>
  <c r="H6624" i="32"/>
  <c r="H6628" i="32"/>
  <c r="H6632" i="32"/>
  <c r="H6636" i="32"/>
  <c r="H6640" i="32"/>
  <c r="H6644" i="32"/>
  <c r="H6648" i="32"/>
  <c r="H6652" i="32"/>
  <c r="H6656" i="32"/>
  <c r="H6660" i="32"/>
  <c r="H6664" i="32"/>
  <c r="H6668" i="32"/>
  <c r="H6672" i="32"/>
  <c r="H6676" i="32"/>
  <c r="H6680" i="32"/>
  <c r="H6684" i="32"/>
  <c r="H6688" i="32"/>
  <c r="H6692" i="32"/>
  <c r="H6696" i="32"/>
  <c r="H6700" i="32"/>
  <c r="H6704" i="32"/>
  <c r="H6708" i="32"/>
  <c r="H6712" i="32"/>
  <c r="H6716" i="32"/>
  <c r="H6720" i="32"/>
  <c r="H6724" i="32"/>
  <c r="H6728" i="32"/>
  <c r="H6732" i="32"/>
  <c r="H6736" i="32"/>
  <c r="H6740" i="32"/>
  <c r="H6744" i="32"/>
  <c r="H6748" i="32"/>
  <c r="H6752" i="32"/>
  <c r="H6756" i="32"/>
  <c r="H6760" i="32"/>
  <c r="H6764" i="32"/>
  <c r="H6768" i="32"/>
  <c r="H6772" i="32"/>
  <c r="H6776" i="32"/>
  <c r="H6780" i="32"/>
  <c r="H6784" i="32"/>
  <c r="H6788" i="32"/>
  <c r="H6792" i="32"/>
  <c r="H6796" i="32"/>
  <c r="H6800" i="32"/>
  <c r="H6804" i="32"/>
  <c r="H6808" i="32"/>
  <c r="H6812" i="32"/>
  <c r="H6816" i="32"/>
  <c r="H6820" i="32"/>
  <c r="H6824" i="32"/>
  <c r="H6828" i="32"/>
  <c r="H6832" i="32"/>
  <c r="H6836" i="32"/>
  <c r="H6840" i="32"/>
  <c r="H6844" i="32"/>
  <c r="H6848" i="32"/>
  <c r="H6852" i="32"/>
  <c r="H6856" i="32"/>
  <c r="H6860" i="32"/>
  <c r="H6805" i="32"/>
  <c r="H6819" i="32"/>
  <c r="H6827" i="32"/>
  <c r="H6834" i="32"/>
  <c r="H6839" i="32"/>
  <c r="H6845" i="32"/>
  <c r="H6850" i="32"/>
  <c r="H6855" i="32"/>
  <c r="H6861" i="32"/>
  <c r="H6865" i="32"/>
  <c r="H6869" i="32"/>
  <c r="H6873" i="32"/>
  <c r="H6877" i="32"/>
  <c r="H6881" i="32"/>
  <c r="H6885" i="32"/>
  <c r="H6889" i="32"/>
  <c r="H6893" i="32"/>
  <c r="H6897" i="32"/>
  <c r="H6901" i="32"/>
  <c r="H6905" i="32"/>
  <c r="H6909" i="32"/>
  <c r="H6913" i="32"/>
  <c r="H6917" i="32"/>
  <c r="H6921" i="32"/>
  <c r="H6925" i="32"/>
  <c r="H6929" i="32"/>
  <c r="H6933" i="32"/>
  <c r="H6937" i="32"/>
  <c r="H6941" i="32"/>
  <c r="H6945" i="32"/>
  <c r="H6949" i="32"/>
  <c r="H6953" i="32"/>
  <c r="H6957" i="32"/>
  <c r="H6961" i="32"/>
  <c r="H6965" i="32"/>
  <c r="H6969" i="32"/>
  <c r="H6973" i="32"/>
  <c r="H6977" i="32"/>
  <c r="H6981" i="32"/>
  <c r="H6985" i="32"/>
  <c r="H6989" i="32"/>
  <c r="H6993" i="32"/>
  <c r="H6997" i="32"/>
  <c r="H7001" i="32"/>
  <c r="H7005" i="32"/>
  <c r="H7009" i="32"/>
  <c r="H7013" i="32"/>
  <c r="H7017" i="32"/>
  <c r="H7021" i="32"/>
  <c r="H7025" i="32"/>
  <c r="H7029" i="32"/>
  <c r="H7033" i="32"/>
  <c r="H7037" i="32"/>
  <c r="H7041" i="32"/>
  <c r="H7045" i="32"/>
  <c r="H7049" i="32"/>
  <c r="H7053" i="32"/>
  <c r="H7057" i="32"/>
  <c r="H7061" i="32"/>
  <c r="H7065" i="32"/>
  <c r="H7069" i="32"/>
  <c r="H7073" i="32"/>
  <c r="H7077" i="32"/>
  <c r="H7081" i="32"/>
  <c r="H7085" i="32"/>
  <c r="H7089" i="32"/>
  <c r="H7093" i="32"/>
  <c r="H7097" i="32"/>
  <c r="H7101" i="32"/>
  <c r="H7105" i="32"/>
  <c r="H7109" i="32"/>
  <c r="H7113" i="32"/>
  <c r="H7117" i="32"/>
  <c r="H7121" i="32"/>
  <c r="H7125" i="32"/>
  <c r="H7129" i="32"/>
  <c r="H7133" i="32"/>
  <c r="H7137" i="32"/>
  <c r="H7141" i="32"/>
  <c r="H7145" i="32"/>
  <c r="H7149" i="32"/>
  <c r="H7153" i="32"/>
  <c r="H7157" i="32"/>
  <c r="H7161" i="32"/>
  <c r="H7165" i="32"/>
  <c r="H7169" i="32"/>
  <c r="H7173" i="32"/>
  <c r="H7177" i="32"/>
  <c r="H7181" i="32"/>
  <c r="H7185" i="32"/>
  <c r="H7189" i="32"/>
  <c r="H7193" i="32"/>
  <c r="H7197" i="32"/>
  <c r="H7201" i="32"/>
  <c r="H7205" i="32"/>
  <c r="H7209" i="32"/>
  <c r="H7213" i="32"/>
  <c r="H7217" i="32"/>
  <c r="H7221" i="32"/>
  <c r="H7225" i="32"/>
  <c r="H7229" i="32"/>
  <c r="H7233" i="32"/>
  <c r="H7237" i="32"/>
  <c r="H7241" i="32"/>
  <c r="H7245" i="32"/>
  <c r="H7249" i="32"/>
  <c r="H7253" i="32"/>
  <c r="H7257" i="32"/>
  <c r="H7261" i="32"/>
  <c r="H7265" i="32"/>
  <c r="H7269" i="32"/>
  <c r="H7273" i="32"/>
  <c r="H7277" i="32"/>
  <c r="H7281" i="32"/>
  <c r="H7285" i="32"/>
  <c r="H7289" i="32"/>
  <c r="H7293" i="32"/>
  <c r="H7297" i="32"/>
  <c r="H7301" i="32"/>
  <c r="H7305" i="32"/>
  <c r="H7309" i="32"/>
  <c r="H7313" i="32"/>
  <c r="H7317" i="32"/>
  <c r="H7321" i="32"/>
  <c r="H7325" i="32"/>
  <c r="H7329" i="32"/>
  <c r="H7333" i="32"/>
  <c r="H7337" i="32"/>
  <c r="H7341" i="32"/>
  <c r="H7345" i="32"/>
  <c r="H7349" i="32"/>
  <c r="H7353" i="32"/>
  <c r="H7357" i="32"/>
  <c r="H7361" i="32"/>
  <c r="H7365" i="32"/>
  <c r="H7369" i="32"/>
  <c r="H7373" i="32"/>
  <c r="H7377" i="32"/>
  <c r="H7381" i="32"/>
  <c r="H7385" i="32"/>
  <c r="H7389" i="32"/>
  <c r="H7393" i="32"/>
  <c r="H7397" i="32"/>
  <c r="H7401" i="32"/>
  <c r="H7405" i="32"/>
  <c r="H7409" i="32"/>
  <c r="H7413" i="32"/>
  <c r="H7417" i="32"/>
  <c r="H7421" i="32"/>
  <c r="H7425" i="32"/>
  <c r="H7429" i="32"/>
  <c r="H7433" i="32"/>
  <c r="H7437" i="32"/>
  <c r="H7441" i="32"/>
  <c r="H7445" i="32"/>
  <c r="H7449" i="32"/>
  <c r="H7453" i="32"/>
  <c r="H7457" i="32"/>
  <c r="H7461" i="32"/>
  <c r="H7465" i="32"/>
  <c r="H7469" i="32"/>
  <c r="H7473" i="32"/>
  <c r="H7477" i="32"/>
  <c r="H7481" i="32"/>
  <c r="H7485" i="32"/>
  <c r="H7489" i="32"/>
  <c r="H7493" i="32"/>
  <c r="H7497" i="32"/>
  <c r="H7501" i="32"/>
  <c r="H7505" i="32"/>
  <c r="H7509" i="32"/>
  <c r="H7513" i="32"/>
  <c r="H7517" i="32"/>
  <c r="H7521" i="32"/>
  <c r="H7525" i="32"/>
  <c r="H7529" i="32"/>
  <c r="H7533" i="32"/>
  <c r="H7537" i="32"/>
  <c r="H7541" i="32"/>
  <c r="H7545" i="32"/>
  <c r="H7549" i="32"/>
  <c r="H7553" i="32"/>
  <c r="H7557" i="32"/>
  <c r="H7561" i="32"/>
  <c r="H7565" i="32"/>
  <c r="H7569" i="32"/>
  <c r="H7573" i="32"/>
  <c r="H7577" i="32"/>
  <c r="H7581" i="32"/>
  <c r="H7585" i="32"/>
  <c r="H7589" i="32"/>
  <c r="H7593" i="32"/>
  <c r="H7597" i="32"/>
  <c r="H7601" i="32"/>
  <c r="H7605" i="32"/>
  <c r="H7609" i="32"/>
  <c r="H7613" i="32"/>
  <c r="H7617" i="32"/>
  <c r="H7621" i="32"/>
  <c r="H7625" i="32"/>
  <c r="H7629" i="32"/>
  <c r="H7633" i="32"/>
  <c r="H7637" i="32"/>
  <c r="H7641" i="32"/>
  <c r="H7645" i="32"/>
  <c r="H7649" i="32"/>
  <c r="H7653" i="32"/>
  <c r="H7657" i="32"/>
  <c r="H7661" i="32"/>
  <c r="H7665" i="32"/>
  <c r="H7669" i="32"/>
  <c r="H7673" i="32"/>
  <c r="H7677" i="32"/>
  <c r="H7681" i="32"/>
  <c r="H7685" i="32"/>
  <c r="H7689" i="32"/>
  <c r="H7693" i="32"/>
  <c r="H7697" i="32"/>
  <c r="H7701" i="32"/>
  <c r="H7705" i="32"/>
  <c r="H7709" i="32"/>
  <c r="H7713" i="32"/>
  <c r="H7717" i="32"/>
  <c r="H7721" i="32"/>
  <c r="H7725" i="32"/>
  <c r="H7729" i="32"/>
  <c r="H7733" i="32"/>
  <c r="H7737" i="32"/>
  <c r="H7741" i="32"/>
  <c r="H7745" i="32"/>
  <c r="H7749" i="32"/>
  <c r="H7753" i="32"/>
  <c r="H7757" i="32"/>
  <c r="H7761" i="32"/>
  <c r="H7765" i="32"/>
  <c r="H7769" i="32"/>
  <c r="H7773" i="32"/>
  <c r="H7777" i="32"/>
  <c r="H7781" i="32"/>
  <c r="H7785" i="32"/>
  <c r="H7789" i="32"/>
  <c r="H7793" i="32"/>
  <c r="H7797" i="32"/>
  <c r="H7801" i="32"/>
  <c r="H7805" i="32"/>
  <c r="H7809" i="32"/>
  <c r="H7813" i="32"/>
  <c r="H7817" i="32"/>
  <c r="H7821" i="32"/>
  <c r="H7825" i="32"/>
  <c r="H7829" i="32"/>
  <c r="H7833" i="32"/>
  <c r="H7837" i="32"/>
  <c r="H7841" i="32"/>
  <c r="H7845" i="32"/>
  <c r="H7849" i="32"/>
  <c r="H7853" i="32"/>
  <c r="H7857" i="32"/>
  <c r="H7861" i="32"/>
  <c r="H7865" i="32"/>
  <c r="H7869" i="32"/>
  <c r="H7873" i="32"/>
  <c r="H7877" i="32"/>
  <c r="H7881" i="32"/>
  <c r="H7885" i="32"/>
  <c r="H7889" i="32"/>
  <c r="H7893" i="32"/>
  <c r="H7897" i="32"/>
  <c r="H7901" i="32"/>
  <c r="H7905" i="32"/>
  <c r="H7909" i="32"/>
  <c r="H7913" i="32"/>
  <c r="H7917" i="32"/>
  <c r="H7921" i="32"/>
  <c r="H7925" i="32"/>
  <c r="H7929" i="32"/>
  <c r="H7933" i="32"/>
  <c r="H7937" i="32"/>
  <c r="H7941" i="32"/>
  <c r="H7945" i="32"/>
  <c r="H7949" i="32"/>
  <c r="H7953" i="32"/>
  <c r="H7957" i="32"/>
  <c r="H7961" i="32"/>
  <c r="H7965" i="32"/>
  <c r="H7969" i="32"/>
  <c r="H7973" i="32"/>
  <c r="H7977" i="32"/>
  <c r="H7981" i="32"/>
  <c r="H7985" i="32"/>
  <c r="H7989" i="32"/>
  <c r="H7993" i="32"/>
  <c r="H7997" i="32"/>
  <c r="H8001" i="32"/>
  <c r="H8005" i="32"/>
  <c r="H8009" i="32"/>
  <c r="H8013" i="32"/>
  <c r="H8017" i="32"/>
  <c r="H8021" i="32"/>
  <c r="H8025" i="32"/>
  <c r="H8029" i="32"/>
  <c r="H8033" i="32"/>
  <c r="H8037" i="32"/>
  <c r="H8041" i="32"/>
  <c r="H8045" i="32"/>
  <c r="H8049" i="32"/>
  <c r="H8053" i="32"/>
  <c r="H8057" i="32"/>
  <c r="H8061" i="32"/>
  <c r="H8065" i="32"/>
  <c r="H8069" i="32"/>
  <c r="H8073" i="32"/>
  <c r="H8077" i="32"/>
  <c r="H8081" i="32"/>
  <c r="H8085" i="32"/>
  <c r="H8089" i="32"/>
  <c r="H8093" i="32"/>
  <c r="H8097" i="32"/>
  <c r="H8101" i="32"/>
  <c r="H6809" i="32"/>
  <c r="H6821" i="32"/>
  <c r="H6829" i="32"/>
  <c r="H6835" i="32"/>
  <c r="H6841" i="32"/>
  <c r="H6846" i="32"/>
  <c r="H6851" i="32"/>
  <c r="H6857" i="32"/>
  <c r="H6862" i="32"/>
  <c r="H6866" i="32"/>
  <c r="H6870" i="32"/>
  <c r="H6874" i="32"/>
  <c r="H6878" i="32"/>
  <c r="H6882" i="32"/>
  <c r="H6886" i="32"/>
  <c r="H6890" i="32"/>
  <c r="H6894" i="32"/>
  <c r="H6898" i="32"/>
  <c r="H6902" i="32"/>
  <c r="H6906" i="32"/>
  <c r="H6910" i="32"/>
  <c r="H6914" i="32"/>
  <c r="H6918" i="32"/>
  <c r="H6922" i="32"/>
  <c r="H6926" i="32"/>
  <c r="H6930" i="32"/>
  <c r="H6934" i="32"/>
  <c r="H6938" i="32"/>
  <c r="H6942" i="32"/>
  <c r="H6946" i="32"/>
  <c r="H6950" i="32"/>
  <c r="H6954" i="32"/>
  <c r="H6958" i="32"/>
  <c r="H6962" i="32"/>
  <c r="H6966" i="32"/>
  <c r="H6970" i="32"/>
  <c r="H6974" i="32"/>
  <c r="H6978" i="32"/>
  <c r="H6982" i="32"/>
  <c r="H6986" i="32"/>
  <c r="H6990" i="32"/>
  <c r="H6994" i="32"/>
  <c r="H6998" i="32"/>
  <c r="H7002" i="32"/>
  <c r="H7006" i="32"/>
  <c r="H7010" i="32"/>
  <c r="H7014" i="32"/>
  <c r="H7018" i="32"/>
  <c r="H7022" i="32"/>
  <c r="H7026" i="32"/>
  <c r="H7030" i="32"/>
  <c r="H7034" i="32"/>
  <c r="H7038" i="32"/>
  <c r="H7042" i="32"/>
  <c r="H7046" i="32"/>
  <c r="H7050" i="32"/>
  <c r="H7054" i="32"/>
  <c r="H7058" i="32"/>
  <c r="H7062" i="32"/>
  <c r="H7066" i="32"/>
  <c r="H7070" i="32"/>
  <c r="H7074" i="32"/>
  <c r="H7078" i="32"/>
  <c r="H7082" i="32"/>
  <c r="H7086" i="32"/>
  <c r="H7090" i="32"/>
  <c r="H7094" i="32"/>
  <c r="H7098" i="32"/>
  <c r="H7102" i="32"/>
  <c r="H7106" i="32"/>
  <c r="H7110" i="32"/>
  <c r="H7114" i="32"/>
  <c r="H7118" i="32"/>
  <c r="H7122" i="32"/>
  <c r="H7126" i="32"/>
  <c r="H7130" i="32"/>
  <c r="H7134" i="32"/>
  <c r="H7138" i="32"/>
  <c r="H7142" i="32"/>
  <c r="H7146" i="32"/>
  <c r="H7150" i="32"/>
  <c r="H7154" i="32"/>
  <c r="H7158" i="32"/>
  <c r="H7162" i="32"/>
  <c r="H7166" i="32"/>
  <c r="H7170" i="32"/>
  <c r="H7174" i="32"/>
  <c r="H7178" i="32"/>
  <c r="H7182" i="32"/>
  <c r="H7186" i="32"/>
  <c r="H7190" i="32"/>
  <c r="H7194" i="32"/>
  <c r="H7198" i="32"/>
  <c r="H7202" i="32"/>
  <c r="H7206" i="32"/>
  <c r="H7210" i="32"/>
  <c r="H7214" i="32"/>
  <c r="H7218" i="32"/>
  <c r="H7222" i="32"/>
  <c r="H7226" i="32"/>
  <c r="H7230" i="32"/>
  <c r="H7234" i="32"/>
  <c r="H7238" i="32"/>
  <c r="H7242" i="32"/>
  <c r="H7246" i="32"/>
  <c r="H7250" i="32"/>
  <c r="H7254" i="32"/>
  <c r="H7258" i="32"/>
  <c r="H7262" i="32"/>
  <c r="H7266" i="32"/>
  <c r="H7270" i="32"/>
  <c r="H7274" i="32"/>
  <c r="H7278" i="32"/>
  <c r="H7282" i="32"/>
  <c r="H7286" i="32"/>
  <c r="H7290" i="32"/>
  <c r="H7294" i="32"/>
  <c r="H7298" i="32"/>
  <c r="H7302" i="32"/>
  <c r="H7306" i="32"/>
  <c r="H7310" i="32"/>
  <c r="H7314" i="32"/>
  <c r="H7318" i="32"/>
  <c r="H7322" i="32"/>
  <c r="H7326" i="32"/>
  <c r="H7330" i="32"/>
  <c r="H7334" i="32"/>
  <c r="H7338" i="32"/>
  <c r="H7342" i="32"/>
  <c r="H7346" i="32"/>
  <c r="H7350" i="32"/>
  <c r="H7354" i="32"/>
  <c r="H7358" i="32"/>
  <c r="H7362" i="32"/>
  <c r="H7366" i="32"/>
  <c r="H7370" i="32"/>
  <c r="H7374" i="32"/>
  <c r="H7378" i="32"/>
  <c r="H7382" i="32"/>
  <c r="H7386" i="32"/>
  <c r="H7390" i="32"/>
  <c r="H7394" i="32"/>
  <c r="H7398" i="32"/>
  <c r="H7402" i="32"/>
  <c r="H7406" i="32"/>
  <c r="H7410" i="32"/>
  <c r="H7414" i="32"/>
  <c r="H7418" i="32"/>
  <c r="H7422" i="32"/>
  <c r="H7426" i="32"/>
  <c r="H7430" i="32"/>
  <c r="H7434" i="32"/>
  <c r="H7438" i="32"/>
  <c r="H7442" i="32"/>
  <c r="H7446" i="32"/>
  <c r="H7450" i="32"/>
  <c r="H7454" i="32"/>
  <c r="H7458" i="32"/>
  <c r="H7462" i="32"/>
  <c r="H7466" i="32"/>
  <c r="H7470" i="32"/>
  <c r="H7474" i="32"/>
  <c r="H7478" i="32"/>
  <c r="H7482" i="32"/>
  <c r="H7486" i="32"/>
  <c r="H7490" i="32"/>
  <c r="H7494" i="32"/>
  <c r="H7498" i="32"/>
  <c r="H7502" i="32"/>
  <c r="H7506" i="32"/>
  <c r="H7510" i="32"/>
  <c r="H7514" i="32"/>
  <c r="H7518" i="32"/>
  <c r="H7522" i="32"/>
  <c r="H7526" i="32"/>
  <c r="H7530" i="32"/>
  <c r="H7534" i="32"/>
  <c r="H7538" i="32"/>
  <c r="H7542" i="32"/>
  <c r="H7546" i="32"/>
  <c r="H7550" i="32"/>
  <c r="H7554" i="32"/>
  <c r="H7558" i="32"/>
  <c r="H7562" i="32"/>
  <c r="H7566" i="32"/>
  <c r="H7570" i="32"/>
  <c r="H7574" i="32"/>
  <c r="H7578" i="32"/>
  <c r="H7582" i="32"/>
  <c r="H7586" i="32"/>
  <c r="H7590" i="32"/>
  <c r="H7594" i="32"/>
  <c r="H7598" i="32"/>
  <c r="H7602" i="32"/>
  <c r="H7606" i="32"/>
  <c r="H7610" i="32"/>
  <c r="H7614" i="32"/>
  <c r="H7618" i="32"/>
  <c r="H7622" i="32"/>
  <c r="H7626" i="32"/>
  <c r="H7630" i="32"/>
  <c r="H7634" i="32"/>
  <c r="H7638" i="32"/>
  <c r="H7642" i="32"/>
  <c r="H7646" i="32"/>
  <c r="H7650" i="32"/>
  <c r="H7654" i="32"/>
  <c r="H7658" i="32"/>
  <c r="H7662" i="32"/>
  <c r="H7666" i="32"/>
  <c r="H7670" i="32"/>
  <c r="H7674" i="32"/>
  <c r="H7678" i="32"/>
  <c r="H7682" i="32"/>
  <c r="H7686" i="32"/>
  <c r="H7690" i="32"/>
  <c r="H7694" i="32"/>
  <c r="H7698" i="32"/>
  <c r="H7702" i="32"/>
  <c r="H7706" i="32"/>
  <c r="H7710" i="32"/>
  <c r="H7714" i="32"/>
  <c r="H7718" i="32"/>
  <c r="H7722" i="32"/>
  <c r="H7726" i="32"/>
  <c r="H7730" i="32"/>
  <c r="H7734" i="32"/>
  <c r="H7738" i="32"/>
  <c r="H7742" i="32"/>
  <c r="H7746" i="32"/>
  <c r="H7750" i="32"/>
  <c r="H7754" i="32"/>
  <c r="H7758" i="32"/>
  <c r="H7762" i="32"/>
  <c r="H7766" i="32"/>
  <c r="H7770" i="32"/>
  <c r="H7774" i="32"/>
  <c r="H7778" i="32"/>
  <c r="H7782" i="32"/>
  <c r="H7786" i="32"/>
  <c r="H7790" i="32"/>
  <c r="H7794" i="32"/>
  <c r="H7798" i="32"/>
  <c r="H7802" i="32"/>
  <c r="H7806" i="32"/>
  <c r="H7810" i="32"/>
  <c r="H7814" i="32"/>
  <c r="H7818" i="32"/>
  <c r="H7822" i="32"/>
  <c r="H7826" i="32"/>
  <c r="H7830" i="32"/>
  <c r="H7834" i="32"/>
  <c r="H7838" i="32"/>
  <c r="H7842" i="32"/>
  <c r="H7846" i="32"/>
  <c r="H7850" i="32"/>
  <c r="H7854" i="32"/>
  <c r="H7858" i="32"/>
  <c r="H7862" i="32"/>
  <c r="H7866" i="32"/>
  <c r="H7870" i="32"/>
  <c r="H7874" i="32"/>
  <c r="H7878" i="32"/>
  <c r="H7882" i="32"/>
  <c r="H7886" i="32"/>
  <c r="H7890" i="32"/>
  <c r="H7894" i="32"/>
  <c r="H7898" i="32"/>
  <c r="H7902" i="32"/>
  <c r="H7906" i="32"/>
  <c r="H7910" i="32"/>
  <c r="H7914" i="32"/>
  <c r="H7918" i="32"/>
  <c r="H7922" i="32"/>
  <c r="H7926" i="32"/>
  <c r="H7930" i="32"/>
  <c r="H7934" i="32"/>
  <c r="H7938" i="32"/>
  <c r="H7942" i="32"/>
  <c r="H7946" i="32"/>
  <c r="H7950" i="32"/>
  <c r="H7954" i="32"/>
  <c r="H7958" i="32"/>
  <c r="H7962" i="32"/>
  <c r="H7966" i="32"/>
  <c r="H7970" i="32"/>
  <c r="H7974" i="32"/>
  <c r="H7978" i="32"/>
  <c r="H7982" i="32"/>
  <c r="H7986" i="32"/>
  <c r="H7990" i="32"/>
  <c r="H7994" i="32"/>
  <c r="H7998" i="32"/>
  <c r="H8002" i="32"/>
  <c r="H8006" i="32"/>
  <c r="H8010" i="32"/>
  <c r="H8014" i="32"/>
  <c r="H8018" i="32"/>
  <c r="H8022" i="32"/>
  <c r="H8026" i="32"/>
  <c r="H8030" i="32"/>
  <c r="H8034" i="32"/>
  <c r="H8038" i="32"/>
  <c r="H8042" i="32"/>
  <c r="H8046" i="32"/>
  <c r="H8050" i="32"/>
  <c r="H8054" i="32"/>
  <c r="H8058" i="32"/>
  <c r="H8062" i="32"/>
  <c r="H8066" i="32"/>
  <c r="H8070" i="32"/>
  <c r="H8074" i="32"/>
  <c r="H8078" i="32"/>
  <c r="H8082" i="32"/>
  <c r="H8086" i="32"/>
  <c r="H8090" i="32"/>
  <c r="H8094" i="32"/>
  <c r="H8098" i="32"/>
  <c r="H8102" i="32"/>
  <c r="H8106" i="32"/>
  <c r="H8110" i="32"/>
  <c r="H8114" i="32"/>
  <c r="H8118" i="32"/>
  <c r="H8122" i="32"/>
  <c r="H8126" i="32"/>
  <c r="H8130" i="32"/>
  <c r="H8134" i="32"/>
  <c r="H8138" i="32"/>
  <c r="H8142" i="32"/>
  <c r="H8146" i="32"/>
  <c r="H8150" i="32"/>
  <c r="H8154" i="32"/>
  <c r="H8158" i="32"/>
  <c r="H8162" i="32"/>
  <c r="H8166" i="32"/>
  <c r="H8170" i="32"/>
  <c r="H8174" i="32"/>
  <c r="H8178" i="32"/>
  <c r="H6813" i="32"/>
  <c r="H6823" i="32"/>
  <c r="H6831" i="32"/>
  <c r="H6837" i="32"/>
  <c r="H6842" i="32"/>
  <c r="H6847" i="32"/>
  <c r="H6853" i="32"/>
  <c r="H6858" i="32"/>
  <c r="H6863" i="32"/>
  <c r="H6867" i="32"/>
  <c r="H6871" i="32"/>
  <c r="H6875" i="32"/>
  <c r="H6879" i="32"/>
  <c r="H6883" i="32"/>
  <c r="H6887" i="32"/>
  <c r="H6891" i="32"/>
  <c r="H6895" i="32"/>
  <c r="H6899" i="32"/>
  <c r="H6903" i="32"/>
  <c r="H6907" i="32"/>
  <c r="H6911" i="32"/>
  <c r="H6915" i="32"/>
  <c r="H6919" i="32"/>
  <c r="H6923" i="32"/>
  <c r="H6927" i="32"/>
  <c r="H6931" i="32"/>
  <c r="H6935" i="32"/>
  <c r="H6939" i="32"/>
  <c r="H6943" i="32"/>
  <c r="H6947" i="32"/>
  <c r="H6951" i="32"/>
  <c r="H6955" i="32"/>
  <c r="H6959" i="32"/>
  <c r="H6963" i="32"/>
  <c r="H6967" i="32"/>
  <c r="H6971" i="32"/>
  <c r="H6975" i="32"/>
  <c r="H6979" i="32"/>
  <c r="H6983" i="32"/>
  <c r="H6987" i="32"/>
  <c r="H6991" i="32"/>
  <c r="H6995" i="32"/>
  <c r="H6999" i="32"/>
  <c r="H7003" i="32"/>
  <c r="H7007" i="32"/>
  <c r="H7011" i="32"/>
  <c r="H7015" i="32"/>
  <c r="H7019" i="32"/>
  <c r="H7023" i="32"/>
  <c r="H7027" i="32"/>
  <c r="H7031" i="32"/>
  <c r="H7035" i="32"/>
  <c r="H7039" i="32"/>
  <c r="H7043" i="32"/>
  <c r="H7047" i="32"/>
  <c r="H7051" i="32"/>
  <c r="H7055" i="32"/>
  <c r="H7059" i="32"/>
  <c r="H7063" i="32"/>
  <c r="H7067" i="32"/>
  <c r="H7071" i="32"/>
  <c r="H7075" i="32"/>
  <c r="H7079" i="32"/>
  <c r="H7083" i="32"/>
  <c r="H7087" i="32"/>
  <c r="H7091" i="32"/>
  <c r="H7095" i="32"/>
  <c r="H7099" i="32"/>
  <c r="H7103" i="32"/>
  <c r="H7107" i="32"/>
  <c r="H7111" i="32"/>
  <c r="H7115" i="32"/>
  <c r="H7119" i="32"/>
  <c r="H7123" i="32"/>
  <c r="H7127" i="32"/>
  <c r="H7131" i="32"/>
  <c r="H7135" i="32"/>
  <c r="H7139" i="32"/>
  <c r="H7143" i="32"/>
  <c r="H7147" i="32"/>
  <c r="H7151" i="32"/>
  <c r="H7155" i="32"/>
  <c r="H7159" i="32"/>
  <c r="H7163" i="32"/>
  <c r="H7167" i="32"/>
  <c r="H7171" i="32"/>
  <c r="H7175" i="32"/>
  <c r="H7179" i="32"/>
  <c r="H7183" i="32"/>
  <c r="H7187" i="32"/>
  <c r="H7191" i="32"/>
  <c r="H7195" i="32"/>
  <c r="H7199" i="32"/>
  <c r="H7203" i="32"/>
  <c r="H7207" i="32"/>
  <c r="H7211" i="32"/>
  <c r="H7215" i="32"/>
  <c r="H7219" i="32"/>
  <c r="H7223" i="32"/>
  <c r="H7227" i="32"/>
  <c r="H7231" i="32"/>
  <c r="H7235" i="32"/>
  <c r="H7239" i="32"/>
  <c r="H7243" i="32"/>
  <c r="H7247" i="32"/>
  <c r="H7251" i="32"/>
  <c r="H7255" i="32"/>
  <c r="H7259" i="32"/>
  <c r="H7263" i="32"/>
  <c r="H7267" i="32"/>
  <c r="H7271" i="32"/>
  <c r="H7275" i="32"/>
  <c r="H7279" i="32"/>
  <c r="H7283" i="32"/>
  <c r="H7287" i="32"/>
  <c r="H7291" i="32"/>
  <c r="H7295" i="32"/>
  <c r="H7299" i="32"/>
  <c r="H7303" i="32"/>
  <c r="H7307" i="32"/>
  <c r="H7311" i="32"/>
  <c r="H7315" i="32"/>
  <c r="H7319" i="32"/>
  <c r="H7323" i="32"/>
  <c r="H7327" i="32"/>
  <c r="H7331" i="32"/>
  <c r="H7335" i="32"/>
  <c r="H7339" i="32"/>
  <c r="H7343" i="32"/>
  <c r="H7347" i="32"/>
  <c r="H7351" i="32"/>
  <c r="H7355" i="32"/>
  <c r="H7359" i="32"/>
  <c r="H7363" i="32"/>
  <c r="H7367" i="32"/>
  <c r="H7371" i="32"/>
  <c r="H7375" i="32"/>
  <c r="H7379" i="32"/>
  <c r="H7383" i="32"/>
  <c r="H7387" i="32"/>
  <c r="H7391" i="32"/>
  <c r="H7395" i="32"/>
  <c r="H7399" i="32"/>
  <c r="H7403" i="32"/>
  <c r="H7407" i="32"/>
  <c r="H7411" i="32"/>
  <c r="H7415" i="32"/>
  <c r="H7419" i="32"/>
  <c r="H7423" i="32"/>
  <c r="H7427" i="32"/>
  <c r="H7431" i="32"/>
  <c r="H7435" i="32"/>
  <c r="H7439" i="32"/>
  <c r="H7443" i="32"/>
  <c r="H7447" i="32"/>
  <c r="H7451" i="32"/>
  <c r="H7455" i="32"/>
  <c r="H7459" i="32"/>
  <c r="H7463" i="32"/>
  <c r="H7467" i="32"/>
  <c r="H7471" i="32"/>
  <c r="H7475" i="32"/>
  <c r="H7479" i="32"/>
  <c r="H7483" i="32"/>
  <c r="H7487" i="32"/>
  <c r="H7491" i="32"/>
  <c r="H7495" i="32"/>
  <c r="H7499" i="32"/>
  <c r="H7503" i="32"/>
  <c r="H7507" i="32"/>
  <c r="H7511" i="32"/>
  <c r="H7515" i="32"/>
  <c r="H7519" i="32"/>
  <c r="H7523" i="32"/>
  <c r="H7527" i="32"/>
  <c r="H7531" i="32"/>
  <c r="H7535" i="32"/>
  <c r="H7539" i="32"/>
  <c r="H7543" i="32"/>
  <c r="H7547" i="32"/>
  <c r="H7551" i="32"/>
  <c r="H7555" i="32"/>
  <c r="H7559" i="32"/>
  <c r="H7563" i="32"/>
  <c r="H7567" i="32"/>
  <c r="H7571" i="32"/>
  <c r="H7575" i="32"/>
  <c r="H7579" i="32"/>
  <c r="H7583" i="32"/>
  <c r="H7587" i="32"/>
  <c r="H7591" i="32"/>
  <c r="H7595" i="32"/>
  <c r="H7599" i="32"/>
  <c r="H7603" i="32"/>
  <c r="H7607" i="32"/>
  <c r="H7611" i="32"/>
  <c r="H7615" i="32"/>
  <c r="H7619" i="32"/>
  <c r="H7623" i="32"/>
  <c r="H7627" i="32"/>
  <c r="H7631" i="32"/>
  <c r="H7635" i="32"/>
  <c r="H7639" i="32"/>
  <c r="H7643" i="32"/>
  <c r="H7647" i="32"/>
  <c r="H7651" i="32"/>
  <c r="H7655" i="32"/>
  <c r="H7659" i="32"/>
  <c r="H7663" i="32"/>
  <c r="H7667" i="32"/>
  <c r="H7671" i="32"/>
  <c r="H7675" i="32"/>
  <c r="H7679" i="32"/>
  <c r="H7683" i="32"/>
  <c r="H7687" i="32"/>
  <c r="H7691" i="32"/>
  <c r="H7695" i="32"/>
  <c r="H7699" i="32"/>
  <c r="H7703" i="32"/>
  <c r="H7707" i="32"/>
  <c r="H7711" i="32"/>
  <c r="H7715" i="32"/>
  <c r="H7719" i="32"/>
  <c r="H7723" i="32"/>
  <c r="H7727" i="32"/>
  <c r="H7731" i="32"/>
  <c r="H7735" i="32"/>
  <c r="H7739" i="32"/>
  <c r="H7743" i="32"/>
  <c r="H7747" i="32"/>
  <c r="H7751" i="32"/>
  <c r="H7755" i="32"/>
  <c r="H7759" i="32"/>
  <c r="H7763" i="32"/>
  <c r="H7767" i="32"/>
  <c r="H7771" i="32"/>
  <c r="H7775" i="32"/>
  <c r="H7779" i="32"/>
  <c r="H7783" i="32"/>
  <c r="H7787" i="32"/>
  <c r="H7791" i="32"/>
  <c r="H7795" i="32"/>
  <c r="H7799" i="32"/>
  <c r="H7803" i="32"/>
  <c r="H7807" i="32"/>
  <c r="H7811" i="32"/>
  <c r="H7815" i="32"/>
  <c r="H7819" i="32"/>
  <c r="H7823" i="32"/>
  <c r="H7827" i="32"/>
  <c r="H7831" i="32"/>
  <c r="H7835" i="32"/>
  <c r="H7839" i="32"/>
  <c r="H7843" i="32"/>
  <c r="H7847" i="32"/>
  <c r="H7851" i="32"/>
  <c r="H7855" i="32"/>
  <c r="H7859" i="32"/>
  <c r="H7863" i="32"/>
  <c r="H7867" i="32"/>
  <c r="H7871" i="32"/>
  <c r="H7875" i="32"/>
  <c r="H7879" i="32"/>
  <c r="H7883" i="32"/>
  <c r="H7887" i="32"/>
  <c r="H7891" i="32"/>
  <c r="H7895" i="32"/>
  <c r="H7899" i="32"/>
  <c r="H7903" i="32"/>
  <c r="H7907" i="32"/>
  <c r="H7911" i="32"/>
  <c r="H7915" i="32"/>
  <c r="H7919" i="32"/>
  <c r="H7923" i="32"/>
  <c r="H7927" i="32"/>
  <c r="H7931" i="32"/>
  <c r="H7935" i="32"/>
  <c r="H7939" i="32"/>
  <c r="H7943" i="32"/>
  <c r="H7947" i="32"/>
  <c r="H7951" i="32"/>
  <c r="H7955" i="32"/>
  <c r="H7959" i="32"/>
  <c r="H7963" i="32"/>
  <c r="H7967" i="32"/>
  <c r="H7971" i="32"/>
  <c r="H7975" i="32"/>
  <c r="H7979" i="32"/>
  <c r="H7983" i="32"/>
  <c r="H7987" i="32"/>
  <c r="H7991" i="32"/>
  <c r="H7995" i="32"/>
  <c r="H7999" i="32"/>
  <c r="H8003" i="32"/>
  <c r="H8007" i="32"/>
  <c r="H8011" i="32"/>
  <c r="H8015" i="32"/>
  <c r="H8019" i="32"/>
  <c r="H8023" i="32"/>
  <c r="H8027" i="32"/>
  <c r="H8031" i="32"/>
  <c r="H8035" i="32"/>
  <c r="H8039" i="32"/>
  <c r="H8043" i="32"/>
  <c r="H8047" i="32"/>
  <c r="H8051" i="32"/>
  <c r="H8055" i="32"/>
  <c r="H8059" i="32"/>
  <c r="H8063" i="32"/>
  <c r="H8067" i="32"/>
  <c r="H8071" i="32"/>
  <c r="H8075" i="32"/>
  <c r="H8079" i="32"/>
  <c r="H8083" i="32"/>
  <c r="H8087" i="32"/>
  <c r="H8091" i="32"/>
  <c r="H8095" i="32"/>
  <c r="H8099" i="32"/>
  <c r="H8103" i="32"/>
  <c r="H6817" i="32"/>
  <c r="H6825" i="32"/>
  <c r="H6833" i="32"/>
  <c r="H6838" i="32"/>
  <c r="H6843" i="32"/>
  <c r="H6849" i="32"/>
  <c r="H6854" i="32"/>
  <c r="H6859" i="32"/>
  <c r="H6864" i="32"/>
  <c r="H6868" i="32"/>
  <c r="H6872" i="32"/>
  <c r="H6876" i="32"/>
  <c r="H6880" i="32"/>
  <c r="H6884" i="32"/>
  <c r="H6888" i="32"/>
  <c r="H6892" i="32"/>
  <c r="H6896" i="32"/>
  <c r="H6900" i="32"/>
  <c r="H6904" i="32"/>
  <c r="H6908" i="32"/>
  <c r="H6912" i="32"/>
  <c r="H6916" i="32"/>
  <c r="H6920" i="32"/>
  <c r="H6924" i="32"/>
  <c r="H6928" i="32"/>
  <c r="H6932" i="32"/>
  <c r="H6936" i="32"/>
  <c r="H6940" i="32"/>
  <c r="H6944" i="32"/>
  <c r="H6948" i="32"/>
  <c r="H6952" i="32"/>
  <c r="H6956" i="32"/>
  <c r="H6960" i="32"/>
  <c r="H6964" i="32"/>
  <c r="H6968" i="32"/>
  <c r="H6972" i="32"/>
  <c r="H6976" i="32"/>
  <c r="H6980" i="32"/>
  <c r="H6984" i="32"/>
  <c r="H6988" i="32"/>
  <c r="H6992" i="32"/>
  <c r="H6996" i="32"/>
  <c r="H7000" i="32"/>
  <c r="H7004" i="32"/>
  <c r="H7008" i="32"/>
  <c r="H7012" i="32"/>
  <c r="H7016" i="32"/>
  <c r="H7020" i="32"/>
  <c r="H7024" i="32"/>
  <c r="H7028" i="32"/>
  <c r="H7032" i="32"/>
  <c r="H7036" i="32"/>
  <c r="H7040" i="32"/>
  <c r="H7044" i="32"/>
  <c r="H7048" i="32"/>
  <c r="H7052" i="32"/>
  <c r="H7056" i="32"/>
  <c r="H7060" i="32"/>
  <c r="H7064" i="32"/>
  <c r="H7068" i="32"/>
  <c r="H7072" i="32"/>
  <c r="H7076" i="32"/>
  <c r="H7080" i="32"/>
  <c r="H7084" i="32"/>
  <c r="H7088" i="32"/>
  <c r="H7092" i="32"/>
  <c r="H7096" i="32"/>
  <c r="H7100" i="32"/>
  <c r="H7104" i="32"/>
  <c r="H7108" i="32"/>
  <c r="H7112" i="32"/>
  <c r="H7116" i="32"/>
  <c r="H7120" i="32"/>
  <c r="H7124" i="32"/>
  <c r="H7128" i="32"/>
  <c r="H7132" i="32"/>
  <c r="H7136" i="32"/>
  <c r="H7140" i="32"/>
  <c r="H7144" i="32"/>
  <c r="H7148" i="32"/>
  <c r="H7152" i="32"/>
  <c r="H7156" i="32"/>
  <c r="H7160" i="32"/>
  <c r="H7164" i="32"/>
  <c r="H7168" i="32"/>
  <c r="H7172" i="32"/>
  <c r="H7176" i="32"/>
  <c r="H7180" i="32"/>
  <c r="H7184" i="32"/>
  <c r="H7188" i="32"/>
  <c r="H7192" i="32"/>
  <c r="H7196" i="32"/>
  <c r="H7200" i="32"/>
  <c r="H7204" i="32"/>
  <c r="H7208" i="32"/>
  <c r="H7212" i="32"/>
  <c r="H7216" i="32"/>
  <c r="H7220" i="32"/>
  <c r="H7224" i="32"/>
  <c r="H7228" i="32"/>
  <c r="H7232" i="32"/>
  <c r="H7236" i="32"/>
  <c r="H7240" i="32"/>
  <c r="H7244" i="32"/>
  <c r="H7248" i="32"/>
  <c r="H7252" i="32"/>
  <c r="H7256" i="32"/>
  <c r="H7260" i="32"/>
  <c r="H7264" i="32"/>
  <c r="H7268" i="32"/>
  <c r="H7272" i="32"/>
  <c r="H7276" i="32"/>
  <c r="H7280" i="32"/>
  <c r="H7284" i="32"/>
  <c r="H7288" i="32"/>
  <c r="H7292" i="32"/>
  <c r="H7296" i="32"/>
  <c r="H7300" i="32"/>
  <c r="H7304" i="32"/>
  <c r="H7308" i="32"/>
  <c r="H7312" i="32"/>
  <c r="H7316" i="32"/>
  <c r="H7320" i="32"/>
  <c r="H7324" i="32"/>
  <c r="H7328" i="32"/>
  <c r="H7332" i="32"/>
  <c r="H7336" i="32"/>
  <c r="H7340" i="32"/>
  <c r="H7344" i="32"/>
  <c r="H7348" i="32"/>
  <c r="H7352" i="32"/>
  <c r="H7356" i="32"/>
  <c r="H7360" i="32"/>
  <c r="H7364" i="32"/>
  <c r="H7368" i="32"/>
  <c r="H7372" i="32"/>
  <c r="H7376" i="32"/>
  <c r="H7380" i="32"/>
  <c r="H7384" i="32"/>
  <c r="H7388" i="32"/>
  <c r="H7392" i="32"/>
  <c r="H7396" i="32"/>
  <c r="H7400" i="32"/>
  <c r="H7404" i="32"/>
  <c r="H7408" i="32"/>
  <c r="H7412" i="32"/>
  <c r="H7416" i="32"/>
  <c r="H7420" i="32"/>
  <c r="H7424" i="32"/>
  <c r="H7428" i="32"/>
  <c r="H7432" i="32"/>
  <c r="H7436" i="32"/>
  <c r="H7440" i="32"/>
  <c r="H7444" i="32"/>
  <c r="H7448" i="32"/>
  <c r="H7452" i="32"/>
  <c r="H7456" i="32"/>
  <c r="H7460" i="32"/>
  <c r="H7464" i="32"/>
  <c r="H7468" i="32"/>
  <c r="H7472" i="32"/>
  <c r="H7476" i="32"/>
  <c r="H7480" i="32"/>
  <c r="H7484" i="32"/>
  <c r="H7488" i="32"/>
  <c r="H7492" i="32"/>
  <c r="H7496" i="32"/>
  <c r="H7500" i="32"/>
  <c r="H7504" i="32"/>
  <c r="H7508" i="32"/>
  <c r="H7512" i="32"/>
  <c r="H7516" i="32"/>
  <c r="H7520" i="32"/>
  <c r="H7524" i="32"/>
  <c r="H7528" i="32"/>
  <c r="H7532" i="32"/>
  <c r="H7536" i="32"/>
  <c r="H7540" i="32"/>
  <c r="H7544" i="32"/>
  <c r="H7548" i="32"/>
  <c r="H7552" i="32"/>
  <c r="H7556" i="32"/>
  <c r="H7560" i="32"/>
  <c r="H7564" i="32"/>
  <c r="H7568" i="32"/>
  <c r="H7572" i="32"/>
  <c r="H7576" i="32"/>
  <c r="H7580" i="32"/>
  <c r="H7584" i="32"/>
  <c r="H7588" i="32"/>
  <c r="H7592" i="32"/>
  <c r="H7596" i="32"/>
  <c r="H7600" i="32"/>
  <c r="H7604" i="32"/>
  <c r="H7608" i="32"/>
  <c r="H7612" i="32"/>
  <c r="H7616" i="32"/>
  <c r="H7620" i="32"/>
  <c r="H7624" i="32"/>
  <c r="H7628" i="32"/>
  <c r="H7632" i="32"/>
  <c r="H7636" i="32"/>
  <c r="H7640" i="32"/>
  <c r="H7644" i="32"/>
  <c r="H7648" i="32"/>
  <c r="H7652" i="32"/>
  <c r="H7656" i="32"/>
  <c r="H7660" i="32"/>
  <c r="H7664" i="32"/>
  <c r="H7668" i="32"/>
  <c r="H7672" i="32"/>
  <c r="H7676" i="32"/>
  <c r="H7680" i="32"/>
  <c r="H7684" i="32"/>
  <c r="H7688" i="32"/>
  <c r="H7692" i="32"/>
  <c r="H7696" i="32"/>
  <c r="H7700" i="32"/>
  <c r="H7704" i="32"/>
  <c r="H7708" i="32"/>
  <c r="H7712" i="32"/>
  <c r="H7716" i="32"/>
  <c r="H7720" i="32"/>
  <c r="H7724" i="32"/>
  <c r="H7728" i="32"/>
  <c r="H7732" i="32"/>
  <c r="H7736" i="32"/>
  <c r="H7740" i="32"/>
  <c r="H7744" i="32"/>
  <c r="H7748" i="32"/>
  <c r="H7752" i="32"/>
  <c r="H7756" i="32"/>
  <c r="H7760" i="32"/>
  <c r="H7764" i="32"/>
  <c r="H7768" i="32"/>
  <c r="H7772" i="32"/>
  <c r="H7776" i="32"/>
  <c r="H7780" i="32"/>
  <c r="H7784" i="32"/>
  <c r="H7788" i="32"/>
  <c r="H7792" i="32"/>
  <c r="H7796" i="32"/>
  <c r="H7800" i="32"/>
  <c r="H7804" i="32"/>
  <c r="H7808" i="32"/>
  <c r="H7812" i="32"/>
  <c r="H7816" i="32"/>
  <c r="H7820" i="32"/>
  <c r="H7824" i="32"/>
  <c r="H7828" i="32"/>
  <c r="H7832" i="32"/>
  <c r="H7836" i="32"/>
  <c r="H7840" i="32"/>
  <c r="H7844" i="32"/>
  <c r="H7848" i="32"/>
  <c r="H7852" i="32"/>
  <c r="H7856" i="32"/>
  <c r="H7860" i="32"/>
  <c r="H7864" i="32"/>
  <c r="H7868" i="32"/>
  <c r="H7872" i="32"/>
  <c r="H7876" i="32"/>
  <c r="H7880" i="32"/>
  <c r="H7884" i="32"/>
  <c r="H7888" i="32"/>
  <c r="H7892" i="32"/>
  <c r="H7896" i="32"/>
  <c r="H7900" i="32"/>
  <c r="H7904" i="32"/>
  <c r="H7908" i="32"/>
  <c r="H7912" i="32"/>
  <c r="H7916" i="32"/>
  <c r="H7920" i="32"/>
  <c r="H7924" i="32"/>
  <c r="H7928" i="32"/>
  <c r="H7932" i="32"/>
  <c r="H7936" i="32"/>
  <c r="H7940" i="32"/>
  <c r="H7944" i="32"/>
  <c r="H7948" i="32"/>
  <c r="H7952" i="32"/>
  <c r="H7956" i="32"/>
  <c r="H7960" i="32"/>
  <c r="H7964" i="32"/>
  <c r="H7968" i="32"/>
  <c r="H7972" i="32"/>
  <c r="H7976" i="32"/>
  <c r="H7980" i="32"/>
  <c r="H7984" i="32"/>
  <c r="H7988" i="32"/>
  <c r="H7992" i="32"/>
  <c r="H7996" i="32"/>
  <c r="H8000" i="32"/>
  <c r="H8004" i="32"/>
  <c r="H8008" i="32"/>
  <c r="H8012" i="32"/>
  <c r="H8016" i="32"/>
  <c r="H8020" i="32"/>
  <c r="H8024" i="32"/>
  <c r="H8028" i="32"/>
  <c r="H8032" i="32"/>
  <c r="H8036" i="32"/>
  <c r="H8040" i="32"/>
  <c r="H8044" i="32"/>
  <c r="H8048" i="32"/>
  <c r="H8052" i="32"/>
  <c r="H8056" i="32"/>
  <c r="H8060" i="32"/>
  <c r="H8064" i="32"/>
  <c r="H8068" i="32"/>
  <c r="H8072" i="32"/>
  <c r="H8076" i="32"/>
  <c r="H8080" i="32"/>
  <c r="H8084" i="32"/>
  <c r="H8088" i="32"/>
  <c r="H8092" i="32"/>
  <c r="H8096" i="32"/>
  <c r="H8100" i="32"/>
  <c r="H8104" i="32"/>
  <c r="H8108" i="32"/>
  <c r="H8112" i="32"/>
  <c r="H8116" i="32"/>
  <c r="H8120" i="32"/>
  <c r="H8124" i="32"/>
  <c r="H8128" i="32"/>
  <c r="H8132" i="32"/>
  <c r="H8136" i="32"/>
  <c r="H8140" i="32"/>
  <c r="H8144" i="32"/>
  <c r="H8148" i="32"/>
  <c r="H8152" i="32"/>
  <c r="H8156" i="32"/>
  <c r="H8160" i="32"/>
  <c r="H8164" i="32"/>
  <c r="H8168" i="32"/>
  <c r="H8172" i="32"/>
  <c r="H8176" i="32"/>
  <c r="H8180" i="32"/>
  <c r="H8184" i="32"/>
  <c r="H8188" i="32"/>
  <c r="H8192" i="32"/>
  <c r="H10006" i="32"/>
  <c r="H10002" i="32"/>
  <c r="H9998" i="32"/>
  <c r="H9994" i="32"/>
  <c r="H9990" i="32"/>
  <c r="H9986" i="32"/>
  <c r="H9982" i="32"/>
  <c r="H9978" i="32"/>
  <c r="H9974" i="32"/>
  <c r="H9970" i="32"/>
  <c r="H9966" i="32"/>
  <c r="H9962" i="32"/>
  <c r="H9958" i="32"/>
  <c r="H9954" i="32"/>
  <c r="H9950" i="32"/>
  <c r="H9946" i="32"/>
  <c r="H9942" i="32"/>
  <c r="H9938" i="32"/>
  <c r="H9934" i="32"/>
  <c r="H9930" i="32"/>
  <c r="H9926" i="32"/>
  <c r="H9922" i="32"/>
  <c r="H9918" i="32"/>
  <c r="H9914" i="32"/>
  <c r="H9910" i="32"/>
  <c r="H9906" i="32"/>
  <c r="H9902" i="32"/>
  <c r="H9898" i="32"/>
  <c r="H9894" i="32"/>
  <c r="H9890" i="32"/>
  <c r="H9886" i="32"/>
  <c r="H9882" i="32"/>
  <c r="H9878" i="32"/>
  <c r="H9874" i="32"/>
  <c r="H9870" i="32"/>
  <c r="H9866" i="32"/>
  <c r="H9862" i="32"/>
  <c r="H9858" i="32"/>
  <c r="H9854" i="32"/>
  <c r="H9850" i="32"/>
  <c r="H9846" i="32"/>
  <c r="H9842" i="32"/>
  <c r="H9838" i="32"/>
  <c r="H9834" i="32"/>
  <c r="H9830" i="32"/>
  <c r="H9826" i="32"/>
  <c r="H9822" i="32"/>
  <c r="H9818" i="32"/>
  <c r="H9814" i="32"/>
  <c r="H9810" i="32"/>
  <c r="H9806" i="32"/>
  <c r="H9802" i="32"/>
  <c r="H9798" i="32"/>
  <c r="H9794" i="32"/>
  <c r="H9790" i="32"/>
  <c r="H9786" i="32"/>
  <c r="H9782" i="32"/>
  <c r="H9778" i="32"/>
  <c r="H9774" i="32"/>
  <c r="H9770" i="32"/>
  <c r="H9766" i="32"/>
  <c r="H9762" i="32"/>
  <c r="H9758" i="32"/>
  <c r="H9754" i="32"/>
  <c r="H9750" i="32"/>
  <c r="H9746" i="32"/>
  <c r="H9742" i="32"/>
  <c r="H9738" i="32"/>
  <c r="H9734" i="32"/>
  <c r="H9730" i="32"/>
  <c r="H9726" i="32"/>
  <c r="H9722" i="32"/>
  <c r="H9718" i="32"/>
  <c r="H9714" i="32"/>
  <c r="H9710" i="32"/>
  <c r="H9706" i="32"/>
  <c r="H9702" i="32"/>
  <c r="H9698" i="32"/>
  <c r="H9694" i="32"/>
  <c r="H9690" i="32"/>
  <c r="H9686" i="32"/>
  <c r="H9682" i="32"/>
  <c r="H9678" i="32"/>
  <c r="H9674" i="32"/>
  <c r="H9670" i="32"/>
  <c r="H9666" i="32"/>
  <c r="H9662" i="32"/>
  <c r="H9658" i="32"/>
  <c r="H9654" i="32"/>
  <c r="H9650" i="32"/>
  <c r="H9646" i="32"/>
  <c r="H9642" i="32"/>
  <c r="H9638" i="32"/>
  <c r="H9634" i="32"/>
  <c r="H9630" i="32"/>
  <c r="H9626" i="32"/>
  <c r="H9622" i="32"/>
  <c r="H9618" i="32"/>
  <c r="H9614" i="32"/>
  <c r="H9610" i="32"/>
  <c r="H9606" i="32"/>
  <c r="H9602" i="32"/>
  <c r="H9598" i="32"/>
  <c r="H9594" i="32"/>
  <c r="H9590" i="32"/>
  <c r="H9586" i="32"/>
  <c r="H9582" i="32"/>
  <c r="H9578" i="32"/>
  <c r="H9574" i="32"/>
  <c r="H9570" i="32"/>
  <c r="H9566" i="32"/>
  <c r="H9562" i="32"/>
  <c r="H9558" i="32"/>
  <c r="H9554" i="32"/>
  <c r="H9550" i="32"/>
  <c r="H9546" i="32"/>
  <c r="H9542" i="32"/>
  <c r="H9538" i="32"/>
  <c r="H9534" i="32"/>
  <c r="H9530" i="32"/>
  <c r="H9526" i="32"/>
  <c r="H9522" i="32"/>
  <c r="H9518" i="32"/>
  <c r="H9514" i="32"/>
  <c r="H9510" i="32"/>
  <c r="H9506" i="32"/>
  <c r="H9502" i="32"/>
  <c r="H9498" i="32"/>
  <c r="H9494" i="32"/>
  <c r="H9490" i="32"/>
  <c r="H9486" i="32"/>
  <c r="H9482" i="32"/>
  <c r="H9478" i="32"/>
  <c r="H9474" i="32"/>
  <c r="H9470" i="32"/>
  <c r="H9466" i="32"/>
  <c r="H9462" i="32"/>
  <c r="H9458" i="32"/>
  <c r="H9454" i="32"/>
  <c r="H9450" i="32"/>
  <c r="H9446" i="32"/>
  <c r="H9442" i="32"/>
  <c r="H9438" i="32"/>
  <c r="H9434" i="32"/>
  <c r="H9430" i="32"/>
  <c r="H9426" i="32"/>
  <c r="H9422" i="32"/>
  <c r="H9418" i="32"/>
  <c r="H9414" i="32"/>
  <c r="H9410" i="32"/>
  <c r="H9406" i="32"/>
  <c r="H9402" i="32"/>
  <c r="H9398" i="32"/>
  <c r="H9394" i="32"/>
  <c r="H9390" i="32"/>
  <c r="H9386" i="32"/>
  <c r="H9382" i="32"/>
  <c r="H9378" i="32"/>
  <c r="H9374" i="32"/>
  <c r="H9370" i="32"/>
  <c r="H9366" i="32"/>
  <c r="H9362" i="32"/>
  <c r="H9358" i="32"/>
  <c r="H9354" i="32"/>
  <c r="H9350" i="32"/>
  <c r="H9346" i="32"/>
  <c r="H9342" i="32"/>
  <c r="H9338" i="32"/>
  <c r="H9334" i="32"/>
  <c r="H9330" i="32"/>
  <c r="H9326" i="32"/>
  <c r="H9322" i="32"/>
  <c r="H9318" i="32"/>
  <c r="H9314" i="32"/>
  <c r="H9310" i="32"/>
  <c r="H9306" i="32"/>
  <c r="H9302" i="32"/>
  <c r="H9298" i="32"/>
  <c r="H9294" i="32"/>
  <c r="H9290" i="32"/>
  <c r="H9286" i="32"/>
  <c r="H9282" i="32"/>
  <c r="H9278" i="32"/>
  <c r="H9274" i="32"/>
  <c r="H9270" i="32"/>
  <c r="H9266" i="32"/>
  <c r="H9262" i="32"/>
  <c r="H9258" i="32"/>
  <c r="H9254" i="32"/>
  <c r="H9250" i="32"/>
  <c r="H9246" i="32"/>
  <c r="H9242" i="32"/>
  <c r="H9238" i="32"/>
  <c r="H9234" i="32"/>
  <c r="H9230" i="32"/>
  <c r="H9226" i="32"/>
  <c r="H9222" i="32"/>
  <c r="H9218" i="32"/>
  <c r="H9214" i="32"/>
  <c r="H9210" i="32"/>
  <c r="H9206" i="32"/>
  <c r="H9202" i="32"/>
  <c r="H9198" i="32"/>
  <c r="H9194" i="32"/>
  <c r="H9190" i="32"/>
  <c r="H9186" i="32"/>
  <c r="H9182" i="32"/>
  <c r="H9178" i="32"/>
  <c r="H9174" i="32"/>
  <c r="H9170" i="32"/>
  <c r="H9166" i="32"/>
  <c r="H9162" i="32"/>
  <c r="H9158" i="32"/>
  <c r="H9154" i="32"/>
  <c r="H9150" i="32"/>
  <c r="H9146" i="32"/>
  <c r="H9142" i="32"/>
  <c r="H9138" i="32"/>
  <c r="H9134" i="32"/>
  <c r="H9130" i="32"/>
  <c r="H9126" i="32"/>
  <c r="H9122" i="32"/>
  <c r="H9118" i="32"/>
  <c r="H9114" i="32"/>
  <c r="H9110" i="32"/>
  <c r="H9106" i="32"/>
  <c r="H9102" i="32"/>
  <c r="H9098" i="32"/>
  <c r="H9094" i="32"/>
  <c r="H9090" i="32"/>
  <c r="H9086" i="32"/>
  <c r="H9082" i="32"/>
  <c r="H9078" i="32"/>
  <c r="H9074" i="32"/>
  <c r="H9070" i="32"/>
  <c r="H9066" i="32"/>
  <c r="H9062" i="32"/>
  <c r="H9058" i="32"/>
  <c r="H9054" i="32"/>
  <c r="H9050" i="32"/>
  <c r="H9046" i="32"/>
  <c r="H9042" i="32"/>
  <c r="H9038" i="32"/>
  <c r="H9034" i="32"/>
  <c r="H9030" i="32"/>
  <c r="H9026" i="32"/>
  <c r="H9022" i="32"/>
  <c r="H9018" i="32"/>
  <c r="H9014" i="32"/>
  <c r="H9010" i="32"/>
  <c r="H9006" i="32"/>
  <c r="H9002" i="32"/>
  <c r="H8998" i="32"/>
  <c r="H8994" i="32"/>
  <c r="H8990" i="32"/>
  <c r="H8986" i="32"/>
  <c r="H8982" i="32"/>
  <c r="H8978" i="32"/>
  <c r="H8974" i="32"/>
  <c r="H8970" i="32"/>
  <c r="H8966" i="32"/>
  <c r="H8962" i="32"/>
  <c r="H8958" i="32"/>
  <c r="H8954" i="32"/>
  <c r="H8950" i="32"/>
  <c r="H8946" i="32"/>
  <c r="H8942" i="32"/>
  <c r="H8938" i="32"/>
  <c r="H8934" i="32"/>
  <c r="H8930" i="32"/>
  <c r="H8926" i="32"/>
  <c r="H8922" i="32"/>
  <c r="H8918" i="32"/>
  <c r="H8914" i="32"/>
  <c r="H8910" i="32"/>
  <c r="H8906" i="32"/>
  <c r="H8902" i="32"/>
  <c r="H8898" i="32"/>
  <c r="H8894" i="32"/>
  <c r="H8890" i="32"/>
  <c r="H8886" i="32"/>
  <c r="H8882" i="32"/>
  <c r="H8878" i="32"/>
  <c r="H8874" i="32"/>
  <c r="H8870" i="32"/>
  <c r="H8866" i="32"/>
  <c r="H8862" i="32"/>
  <c r="H8858" i="32"/>
  <c r="H8854" i="32"/>
  <c r="H8850" i="32"/>
  <c r="H8846" i="32"/>
  <c r="H8842" i="32"/>
  <c r="H8838" i="32"/>
  <c r="H8834" i="32"/>
  <c r="H8830" i="32"/>
  <c r="H8826" i="32"/>
  <c r="H8822" i="32"/>
  <c r="H8818" i="32"/>
  <c r="H8814" i="32"/>
  <c r="H8810" i="32"/>
  <c r="H8806" i="32"/>
  <c r="H8802" i="32"/>
  <c r="H8798" i="32"/>
  <c r="H8794" i="32"/>
  <c r="H8790" i="32"/>
  <c r="H8786" i="32"/>
  <c r="H8782" i="32"/>
  <c r="H8778" i="32"/>
  <c r="H8774" i="32"/>
  <c r="H8770" i="32"/>
  <c r="H8766" i="32"/>
  <c r="H8762" i="32"/>
  <c r="H8758" i="32"/>
  <c r="H8754" i="32"/>
  <c r="H8750" i="32"/>
  <c r="H8746" i="32"/>
  <c r="H8742" i="32"/>
  <c r="H8738" i="32"/>
  <c r="H8734" i="32"/>
  <c r="H8730" i="32"/>
  <c r="H8726" i="32"/>
  <c r="H8722" i="32"/>
  <c r="H8718" i="32"/>
  <c r="H8714" i="32"/>
  <c r="H8710" i="32"/>
  <c r="H8706" i="32"/>
  <c r="H8702" i="32"/>
  <c r="H8698" i="32"/>
  <c r="H8694" i="32"/>
  <c r="H8690" i="32"/>
  <c r="H8686" i="32"/>
  <c r="H8682" i="32"/>
  <c r="H8678" i="32"/>
  <c r="H8674" i="32"/>
  <c r="H8670" i="32"/>
  <c r="H8666" i="32"/>
  <c r="H8662" i="32"/>
  <c r="H8658" i="32"/>
  <c r="H8654" i="32"/>
  <c r="H8650" i="32"/>
  <c r="H8646" i="32"/>
  <c r="H8642" i="32"/>
  <c r="H8638" i="32"/>
  <c r="H8634" i="32"/>
  <c r="H8630" i="32"/>
  <c r="H8626" i="32"/>
  <c r="H8622" i="32"/>
  <c r="H8618" i="32"/>
  <c r="H8614" i="32"/>
  <c r="H8610" i="32"/>
  <c r="H8606" i="32"/>
  <c r="H8602" i="32"/>
  <c r="H8598" i="32"/>
  <c r="H8594" i="32"/>
  <c r="H8590" i="32"/>
  <c r="H8586" i="32"/>
  <c r="H8582" i="32"/>
  <c r="H8578" i="32"/>
  <c r="H8574" i="32"/>
  <c r="H8570" i="32"/>
  <c r="H8566" i="32"/>
  <c r="H8562" i="32"/>
  <c r="H8558" i="32"/>
  <c r="H8554" i="32"/>
  <c r="H8550" i="32"/>
  <c r="H8546" i="32"/>
  <c r="H8542" i="32"/>
  <c r="H8538" i="32"/>
  <c r="H8534" i="32"/>
  <c r="H8530" i="32"/>
  <c r="H8526" i="32"/>
  <c r="H8522" i="32"/>
  <c r="H8518" i="32"/>
  <c r="H8514" i="32"/>
  <c r="H8510" i="32"/>
  <c r="H8506" i="32"/>
  <c r="H8502" i="32"/>
  <c r="H8498" i="32"/>
  <c r="H8494" i="32"/>
  <c r="H8490" i="32"/>
  <c r="H8486" i="32"/>
  <c r="H8482" i="32"/>
  <c r="H8478" i="32"/>
  <c r="H8474" i="32"/>
  <c r="H8470" i="32"/>
  <c r="H8466" i="32"/>
  <c r="H8462" i="32"/>
  <c r="H8458" i="32"/>
  <c r="H8454" i="32"/>
  <c r="H8450" i="32"/>
  <c r="H8446" i="32"/>
  <c r="H8442" i="32"/>
  <c r="H8438" i="32"/>
  <c r="H8434" i="32"/>
  <c r="H8430" i="32"/>
  <c r="H8426" i="32"/>
  <c r="H8422" i="32"/>
  <c r="H8418" i="32"/>
  <c r="H8414" i="32"/>
  <c r="H8410" i="32"/>
  <c r="H8406" i="32"/>
  <c r="H8402" i="32"/>
  <c r="H8398" i="32"/>
  <c r="H8394" i="32"/>
  <c r="H8390" i="32"/>
  <c r="H8386" i="32"/>
  <c r="H8382" i="32"/>
  <c r="H8378" i="32"/>
  <c r="H8374" i="32"/>
  <c r="H8370" i="32"/>
  <c r="H8366" i="32"/>
  <c r="H8362" i="32"/>
  <c r="H8358" i="32"/>
  <c r="H8354" i="32"/>
  <c r="H8350" i="32"/>
  <c r="H8346" i="32"/>
  <c r="H8342" i="32"/>
  <c r="H8338" i="32"/>
  <c r="H8334" i="32"/>
  <c r="H8330" i="32"/>
  <c r="H8326" i="32"/>
  <c r="H8322" i="32"/>
  <c r="H8318" i="32"/>
  <c r="H8314" i="32"/>
  <c r="H8310" i="32"/>
  <c r="H8306" i="32"/>
  <c r="H8302" i="32"/>
  <c r="H8298" i="32"/>
  <c r="H8294" i="32"/>
  <c r="H8290" i="32"/>
  <c r="H8286" i="32"/>
  <c r="H8282" i="32"/>
  <c r="H8278" i="32"/>
  <c r="H8274" i="32"/>
  <c r="H8270" i="32"/>
  <c r="H8266" i="32"/>
  <c r="H8262" i="32"/>
  <c r="H8258" i="32"/>
  <c r="H8254" i="32"/>
  <c r="H8250" i="32"/>
  <c r="H8246" i="32"/>
  <c r="H8242" i="32"/>
  <c r="H8238" i="32"/>
  <c r="H8234" i="32"/>
  <c r="H8230" i="32"/>
  <c r="H8226" i="32"/>
  <c r="H8222" i="32"/>
  <c r="H8218" i="32"/>
  <c r="H8214" i="32"/>
  <c r="H8210" i="32"/>
  <c r="H8206" i="32"/>
  <c r="H8202" i="32"/>
  <c r="H8198" i="32"/>
  <c r="H8194" i="32"/>
  <c r="H8189" i="32"/>
  <c r="H8183" i="32"/>
  <c r="H8177" i="32"/>
  <c r="H8169" i="32"/>
  <c r="H8161" i="32"/>
  <c r="H8153" i="32"/>
  <c r="H8145" i="32"/>
  <c r="H8137" i="32"/>
  <c r="H8129" i="32"/>
  <c r="H8121" i="32"/>
  <c r="H8113" i="32"/>
  <c r="H8105" i="32"/>
  <c r="G38" i="30"/>
  <c r="G37" i="30" s="1"/>
  <c r="G26" i="30"/>
  <c r="G25" i="30" s="1"/>
  <c r="J15" i="30"/>
  <c r="L14" i="27"/>
  <c r="M14" i="27"/>
  <c r="L15" i="27"/>
  <c r="M15" i="27"/>
  <c r="L16" i="27"/>
  <c r="M16" i="27"/>
  <c r="L17" i="27"/>
  <c r="M17" i="27"/>
  <c r="L18" i="27"/>
  <c r="M18" i="27"/>
  <c r="L19" i="27"/>
  <c r="M19" i="27"/>
  <c r="L20" i="27"/>
  <c r="M20" i="27"/>
  <c r="L21" i="27"/>
  <c r="M21" i="27"/>
  <c r="L22" i="27"/>
  <c r="M22" i="27"/>
  <c r="L23" i="27"/>
  <c r="M23" i="27"/>
  <c r="K15" i="27"/>
  <c r="K16" i="27"/>
  <c r="K17" i="27"/>
  <c r="K18" i="27"/>
  <c r="K19" i="27"/>
  <c r="K20" i="27"/>
  <c r="K21" i="27"/>
  <c r="K22" i="27"/>
  <c r="K23" i="27"/>
  <c r="K14" i="27"/>
  <c r="H15" i="27"/>
  <c r="P15" i="27" s="1"/>
  <c r="H16" i="27"/>
  <c r="H17" i="27"/>
  <c r="H18" i="27"/>
  <c r="H19" i="27"/>
  <c r="P19" i="27" s="1"/>
  <c r="H20" i="27"/>
  <c r="H21" i="27"/>
  <c r="H22" i="27"/>
  <c r="H23" i="27"/>
  <c r="H14" i="27"/>
  <c r="G15" i="27"/>
  <c r="G16" i="27"/>
  <c r="G17" i="27"/>
  <c r="G18" i="27"/>
  <c r="G19" i="27"/>
  <c r="G20" i="27"/>
  <c r="G21" i="27"/>
  <c r="G22" i="27"/>
  <c r="G23" i="27"/>
  <c r="G14" i="27"/>
  <c r="O35" i="27" s="1"/>
  <c r="P35" i="27" s="1"/>
  <c r="Q35" i="27" s="1"/>
  <c r="E15" i="27"/>
  <c r="E16" i="27"/>
  <c r="E17" i="27"/>
  <c r="E18" i="27"/>
  <c r="E19" i="27"/>
  <c r="E20" i="27"/>
  <c r="E21" i="27"/>
  <c r="E22" i="27"/>
  <c r="E23" i="27"/>
  <c r="E14" i="27"/>
  <c r="O37" i="27" s="1"/>
  <c r="P37" i="27" s="1"/>
  <c r="Q37" i="27" s="1"/>
  <c r="D15" i="27"/>
  <c r="D16" i="27"/>
  <c r="D17" i="27"/>
  <c r="D18" i="27"/>
  <c r="D19" i="27"/>
  <c r="D20" i="27"/>
  <c r="D21" i="27"/>
  <c r="D22" i="27"/>
  <c r="D23" i="27"/>
  <c r="D14" i="27"/>
  <c r="J12" i="14"/>
  <c r="J18" i="14" s="1"/>
  <c r="P23" i="27" l="1"/>
  <c r="O14" i="27"/>
  <c r="P20" i="27"/>
  <c r="O16" i="27"/>
  <c r="F22" i="27"/>
  <c r="Q22" i="27" s="1"/>
  <c r="F21" i="27"/>
  <c r="Q21" i="27" s="1"/>
  <c r="E89" i="34"/>
  <c r="E95" i="34"/>
  <c r="E96" i="34" s="1"/>
  <c r="I89" i="34"/>
  <c r="I95" i="34"/>
  <c r="I96" i="34" s="1"/>
  <c r="G82" i="34"/>
  <c r="F96" i="34"/>
  <c r="H96" i="33"/>
  <c r="D84" i="33"/>
  <c r="H84" i="33"/>
  <c r="C84" i="33"/>
  <c r="H100" i="33"/>
  <c r="H102" i="33" s="1"/>
  <c r="I84" i="33"/>
  <c r="I90" i="33"/>
  <c r="D90" i="33"/>
  <c r="I96" i="33"/>
  <c r="I102" i="33" s="1"/>
  <c r="C100" i="33"/>
  <c r="C102" i="33" s="1"/>
  <c r="D102" i="33"/>
  <c r="G84" i="33"/>
  <c r="E84" i="33"/>
  <c r="E94" i="33"/>
  <c r="E96" i="33" s="1"/>
  <c r="E102" i="33" s="1"/>
  <c r="E90" i="33"/>
  <c r="F74" i="33"/>
  <c r="F84" i="33" s="1"/>
  <c r="F88" i="33"/>
  <c r="G94" i="33"/>
  <c r="G96" i="33" s="1"/>
  <c r="G102" i="33" s="1"/>
  <c r="G90" i="33"/>
  <c r="C90" i="33"/>
  <c r="H90" i="33"/>
  <c r="N20" i="32"/>
  <c r="N19" i="32"/>
  <c r="L28" i="32"/>
  <c r="L27" i="32"/>
  <c r="L26" i="32"/>
  <c r="L25" i="32"/>
  <c r="N21" i="32"/>
  <c r="N18" i="32"/>
  <c r="K15" i="30"/>
  <c r="P21" i="27"/>
  <c r="P17" i="27"/>
  <c r="P22" i="27"/>
  <c r="P18" i="27"/>
  <c r="P14" i="27"/>
  <c r="O22" i="27"/>
  <c r="O18" i="27"/>
  <c r="O21" i="27"/>
  <c r="O20" i="27"/>
  <c r="F20" i="27"/>
  <c r="Q20" i="27" s="1"/>
  <c r="O23" i="27"/>
  <c r="O19" i="27"/>
  <c r="O15" i="27"/>
  <c r="P16" i="27"/>
  <c r="O17" i="27"/>
  <c r="F23" i="27"/>
  <c r="Q23" i="27" s="1"/>
  <c r="F19" i="27"/>
  <c r="Q19" i="27" s="1"/>
  <c r="F17" i="27"/>
  <c r="Q17" i="27" s="1"/>
  <c r="F15" i="27"/>
  <c r="Q15" i="27" s="1"/>
  <c r="F18" i="27"/>
  <c r="Q18" i="27" s="1"/>
  <c r="F16" i="27"/>
  <c r="Q16" i="27" s="1"/>
  <c r="F14" i="27"/>
  <c r="Q14" i="27" s="1"/>
  <c r="G95" i="34" l="1"/>
  <c r="G89" i="34"/>
  <c r="D96" i="34"/>
  <c r="C96" i="34"/>
  <c r="H96" i="34"/>
  <c r="F90" i="33"/>
  <c r="F94" i="33"/>
  <c r="F96" i="33" s="1"/>
  <c r="F102" i="33" s="1"/>
  <c r="M28" i="32"/>
  <c r="N28" i="32" s="1"/>
  <c r="M27" i="32"/>
  <c r="N27" i="32" s="1"/>
  <c r="M26" i="32"/>
  <c r="N26" i="32" s="1"/>
  <c r="M25" i="32"/>
  <c r="N25" i="32" s="1"/>
  <c r="O29" i="27"/>
  <c r="O30" i="27"/>
  <c r="O25" i="27"/>
  <c r="O26" i="27"/>
  <c r="Q26" i="27"/>
  <c r="Q30" i="27"/>
  <c r="Q25" i="27"/>
  <c r="Q27" i="27"/>
  <c r="Q29" i="27"/>
  <c r="Q28" i="27"/>
  <c r="Q36" i="27" s="1"/>
  <c r="Q34" i="27" s="1"/>
  <c r="P26" i="27"/>
  <c r="P28" i="27"/>
  <c r="P34" i="27" s="1"/>
  <c r="P36" i="27" s="1"/>
  <c r="P39" i="27" s="1"/>
  <c r="P30" i="27"/>
  <c r="P25" i="27"/>
  <c r="P27" i="27"/>
  <c r="P29" i="27"/>
  <c r="O27" i="27"/>
  <c r="O28" i="27"/>
  <c r="O34" i="27" s="1"/>
  <c r="O36" i="27" s="1"/>
  <c r="O39" i="27" s="1"/>
  <c r="E47" i="22"/>
  <c r="E11" i="22"/>
  <c r="B63" i="22"/>
  <c r="I61" i="22"/>
  <c r="H61" i="22"/>
  <c r="G61" i="22"/>
  <c r="F61" i="22"/>
  <c r="E61" i="22"/>
  <c r="F47" i="22"/>
  <c r="G47" i="22"/>
  <c r="H47" i="22"/>
  <c r="I47" i="22"/>
  <c r="F8" i="22"/>
  <c r="F45" i="22" s="1"/>
  <c r="G8" i="22"/>
  <c r="G45" i="22" s="1"/>
  <c r="H8" i="22"/>
  <c r="H45" i="22" s="1"/>
  <c r="I8" i="22"/>
  <c r="I45" i="22" s="1"/>
  <c r="E8" i="22"/>
  <c r="E45" i="22" s="1"/>
  <c r="F36" i="22"/>
  <c r="G36" i="22"/>
  <c r="H36" i="22"/>
  <c r="I36" i="22"/>
  <c r="E36" i="22"/>
  <c r="B36" i="22"/>
  <c r="E34" i="22"/>
  <c r="F34" i="22"/>
  <c r="G34" i="22"/>
  <c r="H34" i="22"/>
  <c r="I34" i="22"/>
  <c r="B34" i="22"/>
  <c r="E27" i="22"/>
  <c r="F27" i="22"/>
  <c r="G27" i="22"/>
  <c r="H27" i="22"/>
  <c r="I27" i="22"/>
  <c r="E28" i="22"/>
  <c r="F28" i="22"/>
  <c r="G28" i="22"/>
  <c r="H28" i="22"/>
  <c r="I28" i="22"/>
  <c r="E29" i="22"/>
  <c r="F29" i="22"/>
  <c r="G29" i="22"/>
  <c r="H29" i="22"/>
  <c r="I29" i="22"/>
  <c r="E30" i="22"/>
  <c r="F30" i="22"/>
  <c r="G30" i="22"/>
  <c r="H30" i="22"/>
  <c r="I30" i="22"/>
  <c r="E31" i="22"/>
  <c r="F31" i="22"/>
  <c r="G31" i="22"/>
  <c r="H31" i="22"/>
  <c r="I31" i="22"/>
  <c r="E32" i="22"/>
  <c r="F32" i="22"/>
  <c r="G32" i="22"/>
  <c r="H32" i="22"/>
  <c r="I32" i="22"/>
  <c r="E33" i="22"/>
  <c r="F33" i="22"/>
  <c r="G33" i="22"/>
  <c r="H33" i="22"/>
  <c r="I33" i="22"/>
  <c r="F26" i="22"/>
  <c r="G26" i="22"/>
  <c r="H26" i="22"/>
  <c r="I26" i="22"/>
  <c r="E26" i="22"/>
  <c r="B27" i="22"/>
  <c r="B28" i="22"/>
  <c r="B29" i="22"/>
  <c r="B30" i="22"/>
  <c r="B31" i="22"/>
  <c r="B32" i="22"/>
  <c r="B33" i="22"/>
  <c r="B26" i="22"/>
  <c r="E14" i="22"/>
  <c r="F14" i="22"/>
  <c r="G14" i="22"/>
  <c r="H14" i="22"/>
  <c r="I14" i="22"/>
  <c r="F13" i="22"/>
  <c r="G13" i="22"/>
  <c r="H13" i="22"/>
  <c r="I13" i="22"/>
  <c r="E13" i="22"/>
  <c r="E12" i="22"/>
  <c r="F12" i="22"/>
  <c r="G12" i="22"/>
  <c r="H12" i="22"/>
  <c r="I12" i="22"/>
  <c r="F11" i="22"/>
  <c r="G11" i="22"/>
  <c r="H11" i="22"/>
  <c r="I11" i="22"/>
  <c r="E19" i="22"/>
  <c r="F19" i="22"/>
  <c r="G19" i="22"/>
  <c r="H19" i="22"/>
  <c r="I19" i="22"/>
  <c r="E20" i="22"/>
  <c r="F20" i="22"/>
  <c r="G20" i="22"/>
  <c r="H20" i="22"/>
  <c r="I20" i="22"/>
  <c r="F18" i="22"/>
  <c r="G18" i="22"/>
  <c r="H18" i="22"/>
  <c r="I18" i="22"/>
  <c r="E18" i="22"/>
  <c r="B19" i="22"/>
  <c r="B20" i="22"/>
  <c r="B18" i="22"/>
  <c r="B14" i="22"/>
  <c r="B13" i="22"/>
  <c r="B12" i="22"/>
  <c r="B11" i="22"/>
  <c r="L30" i="25"/>
  <c r="K30" i="25"/>
  <c r="J30" i="25"/>
  <c r="I30" i="25"/>
  <c r="H30" i="25"/>
  <c r="G30" i="25"/>
  <c r="F30" i="25"/>
  <c r="E30" i="25"/>
  <c r="D30" i="25"/>
  <c r="C30" i="25"/>
  <c r="P42" i="27" l="1"/>
  <c r="O42" i="27"/>
  <c r="G81" i="34"/>
  <c r="G83" i="34" s="1"/>
  <c r="C81" i="34"/>
  <c r="C83" i="34" s="1"/>
  <c r="G68" i="34"/>
  <c r="G74" i="34" s="1"/>
  <c r="G65" i="33"/>
  <c r="G71" i="33" s="1"/>
  <c r="G87" i="33" s="1"/>
  <c r="G93" i="33" s="1"/>
  <c r="C68" i="34"/>
  <c r="C74" i="34" s="1"/>
  <c r="C65" i="33"/>
  <c r="C71" i="33" s="1"/>
  <c r="C87" i="33" s="1"/>
  <c r="C93" i="33" s="1"/>
  <c r="F68" i="34"/>
  <c r="F74" i="34" s="1"/>
  <c r="F65" i="33"/>
  <c r="F71" i="33" s="1"/>
  <c r="F87" i="33" s="1"/>
  <c r="F93" i="33" s="1"/>
  <c r="I68" i="34"/>
  <c r="I74" i="34" s="1"/>
  <c r="I65" i="33"/>
  <c r="I71" i="33" s="1"/>
  <c r="I87" i="33" s="1"/>
  <c r="I93" i="33" s="1"/>
  <c r="E68" i="34"/>
  <c r="E74" i="34" s="1"/>
  <c r="E65" i="33"/>
  <c r="E71" i="33" s="1"/>
  <c r="E87" i="33" s="1"/>
  <c r="E93" i="33" s="1"/>
  <c r="H68" i="34"/>
  <c r="H74" i="34" s="1"/>
  <c r="H65" i="33"/>
  <c r="H71" i="33" s="1"/>
  <c r="H87" i="33" s="1"/>
  <c r="H93" i="33" s="1"/>
  <c r="D68" i="34"/>
  <c r="D74" i="34" s="1"/>
  <c r="D65" i="33"/>
  <c r="D71" i="33" s="1"/>
  <c r="D87" i="33" s="1"/>
  <c r="D93" i="33" s="1"/>
  <c r="G96" i="34"/>
  <c r="H35" i="22"/>
  <c r="H37" i="22" s="1"/>
  <c r="E35" i="22"/>
  <c r="E37" i="22" s="1"/>
  <c r="F35" i="22"/>
  <c r="F37" i="22" s="1"/>
  <c r="I35" i="22"/>
  <c r="I37" i="22" s="1"/>
  <c r="G35" i="22"/>
  <c r="G37" i="22" s="1"/>
  <c r="G15" i="22"/>
  <c r="I21" i="22"/>
  <c r="H15" i="22"/>
  <c r="E21" i="22"/>
  <c r="E15" i="22"/>
  <c r="H21" i="22"/>
  <c r="I15" i="22"/>
  <c r="F15" i="22"/>
  <c r="F21" i="22"/>
  <c r="G21" i="22"/>
  <c r="E81" i="34" l="1"/>
  <c r="E83" i="34" s="1"/>
  <c r="I81" i="34"/>
  <c r="I83" i="34" s="1"/>
  <c r="F81" i="34"/>
  <c r="F83" i="34" s="1"/>
  <c r="H93" i="34"/>
  <c r="H99" i="34" s="1"/>
  <c r="H80" i="34"/>
  <c r="H86" i="34" s="1"/>
  <c r="I93" i="34"/>
  <c r="I99" i="34" s="1"/>
  <c r="I80" i="34"/>
  <c r="I86" i="34" s="1"/>
  <c r="C93" i="34"/>
  <c r="C99" i="34" s="1"/>
  <c r="C80" i="34"/>
  <c r="C86" i="34" s="1"/>
  <c r="D93" i="34"/>
  <c r="D99" i="34" s="1"/>
  <c r="D80" i="34"/>
  <c r="D86" i="34" s="1"/>
  <c r="E93" i="34"/>
  <c r="E99" i="34" s="1"/>
  <c r="E80" i="34"/>
  <c r="E86" i="34" s="1"/>
  <c r="F93" i="34"/>
  <c r="F99" i="34" s="1"/>
  <c r="F80" i="34"/>
  <c r="F86" i="34" s="1"/>
  <c r="G93" i="34"/>
  <c r="G99" i="34" s="1"/>
  <c r="G80" i="34"/>
  <c r="G86" i="34" s="1"/>
  <c r="G23" i="22"/>
  <c r="I23" i="22"/>
  <c r="H23" i="22"/>
  <c r="E23" i="22"/>
  <c r="F23" i="22"/>
  <c r="D81" i="34"/>
  <c r="D83" i="34" s="1"/>
  <c r="H81" i="34"/>
  <c r="H83" i="34" s="1"/>
  <c r="G40" i="22"/>
  <c r="G50" i="22" s="1"/>
  <c r="G52" i="22" s="1"/>
  <c r="E40" i="22" l="1"/>
  <c r="E50" i="22" s="1"/>
  <c r="E52" i="22" s="1"/>
  <c r="I40" i="22"/>
  <c r="I50" i="22" s="1"/>
  <c r="I52" i="22" s="1"/>
  <c r="F40" i="22"/>
  <c r="F50" i="22" s="1"/>
  <c r="F52" i="22" s="1"/>
  <c r="F48" i="22"/>
  <c r="F54" i="22" s="1"/>
  <c r="E39" i="22"/>
  <c r="H39" i="22"/>
  <c r="H48" i="22"/>
  <c r="H54" i="22" s="1"/>
  <c r="I39" i="22"/>
  <c r="I48" i="22"/>
  <c r="I54" i="22" s="1"/>
  <c r="F39" i="22"/>
  <c r="G39" i="22"/>
  <c r="G42" i="22" s="1"/>
  <c r="G64" i="22" s="1"/>
  <c r="G48" i="22"/>
  <c r="G54" i="22" s="1"/>
  <c r="H40" i="22"/>
  <c r="H50" i="22" s="1"/>
  <c r="H52" i="22" s="1"/>
  <c r="F10" i="20"/>
  <c r="F12" i="20" s="1"/>
  <c r="J30" i="2" s="1"/>
  <c r="E30" i="2"/>
  <c r="J39" i="2" s="1"/>
  <c r="F24" i="2"/>
  <c r="F23" i="2"/>
  <c r="J11" i="18"/>
  <c r="J17" i="18" s="1"/>
  <c r="M12" i="17"/>
  <c r="J11" i="17" s="1"/>
  <c r="M12" i="16"/>
  <c r="J11" i="16" s="1"/>
  <c r="M12" i="15"/>
  <c r="J11" i="15" s="1"/>
  <c r="J17" i="15" l="1"/>
  <c r="I16" i="2"/>
  <c r="J17" i="16"/>
  <c r="I18" i="2"/>
  <c r="J17" i="17"/>
  <c r="I19" i="2"/>
  <c r="I20" i="2"/>
  <c r="E42" i="22"/>
  <c r="F10" i="30"/>
  <c r="G10" i="30" s="1"/>
  <c r="I42" i="22"/>
  <c r="I64" i="22" s="1"/>
  <c r="F56" i="22"/>
  <c r="F63" i="22" s="1"/>
  <c r="F42" i="22"/>
  <c r="F64" i="22" s="1"/>
  <c r="H42" i="22"/>
  <c r="H64" i="22" s="1"/>
  <c r="H56" i="22"/>
  <c r="G56" i="22"/>
  <c r="G63" i="22" s="1"/>
  <c r="G66" i="22" s="1"/>
  <c r="I56" i="22"/>
  <c r="I63" i="22" s="1"/>
  <c r="I17" i="2"/>
  <c r="F12" i="30" l="1"/>
  <c r="I23" i="2"/>
  <c r="I24" i="2"/>
  <c r="I66" i="22"/>
  <c r="F66" i="22"/>
  <c r="F77" i="34"/>
  <c r="F100" i="34" s="1"/>
  <c r="F101" i="34" s="1"/>
  <c r="H10" i="30"/>
  <c r="G12" i="30"/>
  <c r="I58" i="22"/>
  <c r="I59" i="22"/>
  <c r="F13" i="30" s="1"/>
  <c r="H63" i="22"/>
  <c r="H66" i="22" s="1"/>
  <c r="E77" i="34"/>
  <c r="E100" i="34" s="1"/>
  <c r="E101" i="34" s="1"/>
  <c r="G77" i="34"/>
  <c r="G100" i="34" s="1"/>
  <c r="G101" i="34" s="1"/>
  <c r="C77" i="34"/>
  <c r="C100" i="34" s="1"/>
  <c r="C101" i="34" s="1"/>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I69" i="22" l="1"/>
  <c r="I75" i="34"/>
  <c r="I77" i="34" s="1"/>
  <c r="I100" i="34" s="1"/>
  <c r="I101" i="34" s="1"/>
  <c r="M10" i="18"/>
  <c r="M9" i="18"/>
  <c r="M10" i="17"/>
  <c r="M9" i="17"/>
  <c r="M9" i="16"/>
  <c r="M10" i="16"/>
  <c r="M9" i="15"/>
  <c r="M10" i="15"/>
  <c r="I68" i="22"/>
  <c r="I10" i="30"/>
  <c r="H12" i="30"/>
  <c r="G13" i="30"/>
  <c r="F14" i="30"/>
  <c r="M11" i="14"/>
  <c r="D77" i="34"/>
  <c r="D100" i="34" s="1"/>
  <c r="D101" i="34" s="1"/>
  <c r="H75" i="34"/>
  <c r="H77" i="34" s="1"/>
  <c r="H100" i="34" s="1"/>
  <c r="H101" i="34" s="1"/>
  <c r="M10" i="14"/>
  <c r="H16" i="2"/>
  <c r="G20" i="2"/>
  <c r="J20" i="2" s="1"/>
  <c r="H19" i="2"/>
  <c r="G19" i="2"/>
  <c r="J19" i="2" s="1"/>
  <c r="H18" i="2"/>
  <c r="H20" i="2"/>
  <c r="E31" i="2"/>
  <c r="J47" i="2" s="1"/>
  <c r="G18" i="2"/>
  <c r="J18" i="2" s="1"/>
  <c r="G16" i="2"/>
  <c r="G17" i="2"/>
  <c r="J17" i="2" s="1"/>
  <c r="H17" i="2"/>
  <c r="H23" i="2" l="1"/>
  <c r="E38" i="2" s="1"/>
  <c r="J48" i="2" s="1"/>
  <c r="I12" i="30"/>
  <c r="J10" i="30"/>
  <c r="H13" i="30"/>
  <c r="G14" i="30"/>
  <c r="H24" i="2"/>
  <c r="J16" i="2"/>
  <c r="G24" i="2"/>
  <c r="G23" i="2"/>
  <c r="C40" i="2"/>
  <c r="D39" i="2" s="1"/>
  <c r="K10" i="30" l="1"/>
  <c r="K12" i="30" s="1"/>
  <c r="K14" i="30" s="1"/>
  <c r="J12" i="30"/>
  <c r="I13" i="30"/>
  <c r="H14" i="30"/>
  <c r="J24" i="2"/>
  <c r="J37" i="2" s="1"/>
  <c r="J23" i="2"/>
  <c r="D38" i="2"/>
  <c r="D42" i="2" s="1"/>
  <c r="D27" i="30" l="1"/>
  <c r="J13" i="30"/>
  <c r="J14" i="30" s="1"/>
  <c r="I14" i="30"/>
  <c r="D40" i="2"/>
  <c r="E40" i="2" s="1"/>
  <c r="E39" i="2" s="1"/>
  <c r="J45" i="2" l="1"/>
  <c r="E42" i="2"/>
  <c r="J38" i="2" s="1"/>
  <c r="J40" i="2" s="1"/>
  <c r="J31" i="2" s="1"/>
  <c r="J32" i="2" s="1"/>
  <c r="J44" i="2" s="1"/>
  <c r="J50" i="2" l="1"/>
  <c r="D23" i="30" s="1"/>
  <c r="H16" i="30" s="1"/>
  <c r="H18" i="30" s="1"/>
  <c r="Q39" i="27"/>
  <c r="Q42" i="27" l="1"/>
  <c r="Q44" i="27" s="1"/>
  <c r="K16" i="30"/>
  <c r="K18" i="30" s="1"/>
  <c r="J16" i="30"/>
  <c r="J18" i="30" s="1"/>
  <c r="I16" i="30"/>
  <c r="I18" i="30" s="1"/>
  <c r="J24" i="30"/>
  <c r="I24" i="30" s="1"/>
  <c r="H24" i="30" s="1"/>
  <c r="D28" i="30"/>
  <c r="D31" i="30" s="1"/>
  <c r="J36" i="30"/>
  <c r="I36" i="30" s="1"/>
  <c r="H36" i="30" s="1"/>
  <c r="G16" i="30"/>
  <c r="G18" i="30" s="1"/>
  <c r="D36" i="30" l="1"/>
  <c r="D35" i="30"/>
  <c r="K36" i="30"/>
  <c r="K24" i="30"/>
  <c r="L24" i="30" s="1"/>
  <c r="D37" i="30" l="1"/>
  <c r="D41" i="30" s="1"/>
  <c r="D44" i="30" s="1"/>
  <c r="G24" i="30" s="1"/>
  <c r="G36" i="30" l="1"/>
  <c r="D47"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ESHAN</author>
  </authors>
  <commentList>
    <comment ref="D22" authorId="0" shapeId="0" xr:uid="{E5B488D1-0741-41FF-8FC5-7F26CC42F325}">
      <text>
        <r>
          <rPr>
            <b/>
            <sz val="9"/>
            <color indexed="81"/>
            <rFont val="Tahoma"/>
            <family val="2"/>
          </rPr>
          <t>ESHAN:</t>
        </r>
        <r>
          <rPr>
            <sz val="9"/>
            <color indexed="81"/>
            <rFont val="Tahoma"/>
            <family val="2"/>
          </rPr>
          <t xml:space="preserve">
RBI Website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ESHAN</author>
  </authors>
  <commentList>
    <comment ref="J25" authorId="0" shapeId="0" xr:uid="{FB745C08-D7B3-4EF4-91D5-25B5AA0A63D6}">
      <text>
        <r>
          <rPr>
            <b/>
            <sz val="9"/>
            <color indexed="81"/>
            <rFont val="Tahoma"/>
            <family val="2"/>
          </rPr>
          <t xml:space="preserve">ESHAN:
5% Probablity ki kal Tata Motors -4.11% girega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ESHAN</author>
  </authors>
  <commentList>
    <comment ref="G18" authorId="0" shapeId="0" xr:uid="{D5F5C274-12FD-40A9-AB0E-191D725B65EF}">
      <text>
        <r>
          <rPr>
            <b/>
            <sz val="9"/>
            <color indexed="81"/>
            <rFont val="Tahoma"/>
            <family val="2"/>
          </rPr>
          <t xml:space="preserve">ESHAN:
5% Probablity ki kal Tata Motors -4.11% girega
</t>
        </r>
      </text>
    </comment>
  </commentList>
</comments>
</file>

<file path=xl/sharedStrings.xml><?xml version="1.0" encoding="utf-8"?>
<sst xmlns="http://schemas.openxmlformats.org/spreadsheetml/2006/main" count="976" uniqueCount="527">
  <si>
    <t>Weighted Average Cost of Capital</t>
  </si>
  <si>
    <t>All figures are in INR unless stated otherwise.</t>
  </si>
  <si>
    <t>Peer Comps</t>
  </si>
  <si>
    <t>Debt/</t>
  </si>
  <si>
    <t>Levered</t>
  </si>
  <si>
    <t>Unlevered</t>
  </si>
  <si>
    <t>Name</t>
  </si>
  <si>
    <t>Country</t>
  </si>
  <si>
    <t>Total Debt</t>
  </si>
  <si>
    <t>Total Equity</t>
  </si>
  <si>
    <t>Tax Rate 1</t>
  </si>
  <si>
    <t>Equity</t>
  </si>
  <si>
    <t>Capital</t>
  </si>
  <si>
    <t>Beta 2</t>
  </si>
  <si>
    <t>Beta 3</t>
  </si>
  <si>
    <t>India</t>
  </si>
  <si>
    <t>Average</t>
  </si>
  <si>
    <t>Median</t>
  </si>
  <si>
    <t>Cost of Debt</t>
  </si>
  <si>
    <t>Cost of Equity</t>
  </si>
  <si>
    <t>Pre-tax Cost of Debt</t>
  </si>
  <si>
    <t>Tax Rate</t>
  </si>
  <si>
    <t>Equity Risk Premium</t>
  </si>
  <si>
    <t>After Tax Cost of Debt</t>
  </si>
  <si>
    <t>Capital Structure</t>
  </si>
  <si>
    <t>Levered Beta</t>
  </si>
  <si>
    <t>Current</t>
  </si>
  <si>
    <t>Target</t>
  </si>
  <si>
    <t>Comps Median Unlevered Beta</t>
  </si>
  <si>
    <t>Target Debt/ Equity</t>
  </si>
  <si>
    <t>Market Capitalization</t>
  </si>
  <si>
    <t>Total Capitalization</t>
  </si>
  <si>
    <t>Debt / Equity</t>
  </si>
  <si>
    <t>1. Tax Rate considered as Marginal Tax Rate for the country</t>
  </si>
  <si>
    <t>2. Levered Beta is based on 5 year monthly data</t>
  </si>
  <si>
    <t>Equity Weight</t>
  </si>
  <si>
    <t>3. Unlevered Beta = Levered Beta/(1+(1-Tax Rate) x Debt/Equity)</t>
  </si>
  <si>
    <t>3. Levered Beta = Unlevered Beta/(1+(1-Tax Rate) x Debt/Equity)</t>
  </si>
  <si>
    <t>Debt Weight</t>
  </si>
  <si>
    <t>WACC</t>
  </si>
  <si>
    <t>Maruti Suzuki</t>
  </si>
  <si>
    <t>Tata Motors</t>
  </si>
  <si>
    <t>M &amp; M</t>
  </si>
  <si>
    <t>Bajaj Auto</t>
  </si>
  <si>
    <t>Eicher Motors</t>
  </si>
  <si>
    <t>S.No.</t>
  </si>
  <si>
    <t>CMP Rs.</t>
  </si>
  <si>
    <t>Debt Rs.Cr.</t>
  </si>
  <si>
    <t>Regression Beta - 2 Years Weekly</t>
  </si>
  <si>
    <t>Date</t>
  </si>
  <si>
    <t>Closing Price</t>
  </si>
  <si>
    <t>TAMO WEEKLY RETURNS</t>
  </si>
  <si>
    <t>Returns</t>
  </si>
  <si>
    <t>NIFTY Returns</t>
  </si>
  <si>
    <t xml:space="preserve"> Return</t>
  </si>
  <si>
    <t>Maruti Suzuki Weekly Return</t>
  </si>
  <si>
    <t>Return</t>
  </si>
  <si>
    <t>Mahindra Weekly Return</t>
  </si>
  <si>
    <t>Bajaj Auto Weekly Return</t>
  </si>
  <si>
    <t>Eicher Motors Weekly Return</t>
  </si>
  <si>
    <t>Beta 1</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</si>
  <si>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</si>
  <si>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</si>
  <si>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</si>
  <si>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</si>
  <si>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</si>
  <si>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</si>
  <si>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</si>
  <si>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</si>
  <si>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</si>
  <si>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</si>
  <si>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</si>
  <si>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</si>
  <si>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</si>
  <si>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</si>
  <si>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</si>
  <si>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</si>
  <si>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</si>
  <si>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</si>
  <si>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</si>
  <si>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</si>
  <si>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</si>
  <si>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</si>
  <si>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</si>
  <si>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</si>
  <si>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</si>
  <si>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</si>
  <si>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</si>
  <si>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Beta Weight</t>
  </si>
  <si>
    <t xml:space="preserve">Mean Beta </t>
  </si>
  <si>
    <t>Mean Beta Weight</t>
  </si>
  <si>
    <t>Adjusted Beta</t>
  </si>
  <si>
    <t>Return on Markets</t>
  </si>
  <si>
    <t>Year</t>
  </si>
  <si>
    <t>Annual</t>
  </si>
  <si>
    <t>Average Return</t>
  </si>
  <si>
    <t>Dividend Yield</t>
  </si>
  <si>
    <t>Total Market Return</t>
  </si>
  <si>
    <t>Net Cash Flow</t>
  </si>
  <si>
    <t>Cash From Financing Activities</t>
  </si>
  <si>
    <t>Cash From Invrsting Activities</t>
  </si>
  <si>
    <t>Cash From Operating Activities</t>
  </si>
  <si>
    <t>Cash Flow Statements</t>
  </si>
  <si>
    <t>x</t>
  </si>
  <si>
    <t>Check</t>
  </si>
  <si>
    <t>Total Assets</t>
  </si>
  <si>
    <t>Total current Assets</t>
  </si>
  <si>
    <t>Cash &amp; Bank</t>
  </si>
  <si>
    <t>Inventory</t>
  </si>
  <si>
    <t>Receivables</t>
  </si>
  <si>
    <t>Total Non Current Assets</t>
  </si>
  <si>
    <t>Other Assets</t>
  </si>
  <si>
    <t>Investments</t>
  </si>
  <si>
    <t>Capital Work in Progress</t>
  </si>
  <si>
    <t>Fixed Assets Net Block</t>
  </si>
  <si>
    <t>Total Liabilities</t>
  </si>
  <si>
    <t>Other Liabilities</t>
  </si>
  <si>
    <t>Borrowings</t>
  </si>
  <si>
    <t>Reserves</t>
  </si>
  <si>
    <t>Equity Share Capital</t>
  </si>
  <si>
    <t>Balance Sheet</t>
  </si>
  <si>
    <t>Retained Earnings</t>
  </si>
  <si>
    <t>Dividend Payout ratio</t>
  </si>
  <si>
    <t>Dividend per Share</t>
  </si>
  <si>
    <t>EPS Growth %</t>
  </si>
  <si>
    <t>Earning per Share</t>
  </si>
  <si>
    <t xml:space="preserve">No. of Equity Shares </t>
  </si>
  <si>
    <t>Net Margins</t>
  </si>
  <si>
    <t>Net Profit</t>
  </si>
  <si>
    <t>Effective Tax Rate</t>
  </si>
  <si>
    <t>Tax</t>
  </si>
  <si>
    <t>EBT %Sales</t>
  </si>
  <si>
    <t>Earnings Before Tax</t>
  </si>
  <si>
    <t>Depriciation %Sales</t>
  </si>
  <si>
    <t>Depriciation</t>
  </si>
  <si>
    <t>Interest %Sales</t>
  </si>
  <si>
    <t>Interest</t>
  </si>
  <si>
    <t>EBITDA  %Sales</t>
  </si>
  <si>
    <t>EBITDA</t>
  </si>
  <si>
    <t>S&amp;G Expenses %Sales</t>
  </si>
  <si>
    <t>Selling &amp; Genral Expenses</t>
  </si>
  <si>
    <t>Gross Margins</t>
  </si>
  <si>
    <t>Gross Proft</t>
  </si>
  <si>
    <t>COGS %Sales</t>
  </si>
  <si>
    <t>COGS</t>
  </si>
  <si>
    <t>-</t>
  </si>
  <si>
    <t>Sales Growth</t>
  </si>
  <si>
    <t>Sales</t>
  </si>
  <si>
    <t>Income Statement</t>
  </si>
  <si>
    <t>LTM</t>
  </si>
  <si>
    <t>Years</t>
  </si>
  <si>
    <t>Adjusted Equity Shares in Cr</t>
  </si>
  <si>
    <t>DERIVED:</t>
  </si>
  <si>
    <t>PRICE:</t>
  </si>
  <si>
    <t>Cash from Financing Activity</t>
  </si>
  <si>
    <t>Cash from Investing Activity</t>
  </si>
  <si>
    <t>Cash from Operating Activity</t>
  </si>
  <si>
    <t>Report Date</t>
  </si>
  <si>
    <t>CASH FLOW:</t>
  </si>
  <si>
    <t>Face value</t>
  </si>
  <si>
    <t>New Bonus Shares</t>
  </si>
  <si>
    <t>No. of Equity Shares</t>
  </si>
  <si>
    <t>Net Block</t>
  </si>
  <si>
    <t>BALANCE SHEET</t>
  </si>
  <si>
    <t>Operating Profit</t>
  </si>
  <si>
    <t>Net profit</t>
  </si>
  <si>
    <t>Profit before tax</t>
  </si>
  <si>
    <t>Depreciation</t>
  </si>
  <si>
    <t>Other Income</t>
  </si>
  <si>
    <t>Expenses</t>
  </si>
  <si>
    <t>Quarters</t>
  </si>
  <si>
    <t>Dividend Amount</t>
  </si>
  <si>
    <t>Other Expenses</t>
  </si>
  <si>
    <t>Selling and admin</t>
  </si>
  <si>
    <t>Employee Cost</t>
  </si>
  <si>
    <t>Other Mfr. Exp</t>
  </si>
  <si>
    <t>Power and Fuel</t>
  </si>
  <si>
    <t>Change in Inventory</t>
  </si>
  <si>
    <t>Raw Material Cost</t>
  </si>
  <si>
    <t>PROFIT &amp; LOSS</t>
  </si>
  <si>
    <t>Current Price</t>
  </si>
  <si>
    <t>Face Value</t>
  </si>
  <si>
    <t>Number of shares</t>
  </si>
  <si>
    <t>META</t>
  </si>
  <si>
    <t>CURRENT VERSION</t>
  </si>
  <si>
    <t>PLEASE DO NOT MAKE ANY CHANGES TO THIS SHEET</t>
  </si>
  <si>
    <t>LATEST VERSION</t>
  </si>
  <si>
    <t>TATA MOTORS LTD</t>
  </si>
  <si>
    <t>COMPANY NAME</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</si>
  <si>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</si>
  <si>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</si>
  <si>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</si>
  <si>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</si>
  <si>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</si>
  <si>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</si>
  <si>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</si>
  <si>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</si>
  <si>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</si>
  <si>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</si>
  <si>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</si>
  <si>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</si>
  <si>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</si>
  <si>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</si>
  <si>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</si>
  <si>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</si>
  <si>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</si>
  <si>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</si>
  <si>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</si>
  <si>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</si>
  <si>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</si>
  <si>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</si>
  <si>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</si>
  <si>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</si>
  <si>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</si>
  <si>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Inventories</t>
  </si>
  <si>
    <t>Cash Equivalents</t>
  </si>
  <si>
    <t>Other asset items</t>
  </si>
  <si>
    <t>Particulars</t>
  </si>
  <si>
    <t>Calculation of ROIC</t>
  </si>
  <si>
    <t>Current Assets</t>
  </si>
  <si>
    <t>Total Current Assets</t>
  </si>
  <si>
    <t>Current Liabilities</t>
  </si>
  <si>
    <t>Total Current Liabilities</t>
  </si>
  <si>
    <t>Net Working Capital</t>
  </si>
  <si>
    <t>Non Current Assets</t>
  </si>
  <si>
    <t>Net Non Current Assets</t>
  </si>
  <si>
    <t>Invested Capital</t>
  </si>
  <si>
    <t>EBIT</t>
  </si>
  <si>
    <t>ROIC</t>
  </si>
  <si>
    <t>Calculation of Reinvestment Rate</t>
  </si>
  <si>
    <t>Net Capex</t>
  </si>
  <si>
    <t>Cash from Operating Activity -</t>
  </si>
  <si>
    <t>Profit from operations</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</si>
  <si>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</si>
  <si>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</si>
  <si>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</si>
  <si>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</si>
  <si>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</si>
  <si>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</si>
  <si>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</si>
  <si>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</si>
  <si>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</si>
  <si>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</si>
  <si>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</si>
  <si>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</si>
  <si>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</si>
  <si>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</si>
  <si>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</si>
  <si>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</si>
  <si>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</si>
  <si>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Cash from Financing Activity -</t>
  </si>
  <si>
    <t>Proceeds from shares</t>
  </si>
  <si>
    <t>Redemption of debentures</t>
  </si>
  <si>
    <t>Proceeds from borrowings</t>
  </si>
  <si>
    <t>Repayment of borrowings</t>
  </si>
  <si>
    <t>Interest paid fin</t>
  </si>
  <si>
    <t>Dividends paid</t>
  </si>
  <si>
    <t>Financial liabilities</t>
  </si>
  <si>
    <t>Other financing items</t>
  </si>
  <si>
    <t>Cash Flow Satement</t>
  </si>
  <si>
    <t>Change in Working Capital</t>
  </si>
  <si>
    <t xml:space="preserve">Marginal Tax Rate </t>
  </si>
  <si>
    <t>Reinvestment</t>
  </si>
  <si>
    <t>EBIT(1-Tax)</t>
  </si>
  <si>
    <t>Reinvestment Rate</t>
  </si>
  <si>
    <t>4 Year Average</t>
  </si>
  <si>
    <t>4 Year Median</t>
  </si>
  <si>
    <t>Calculation of Growth Rate</t>
  </si>
  <si>
    <t>Intrinsic Growth</t>
  </si>
  <si>
    <t>Calculation of PV of FCFF</t>
  </si>
  <si>
    <t>EBIT*(1-Tax Rate)</t>
  </si>
  <si>
    <t>Less:Reinvestment Rate</t>
  </si>
  <si>
    <t>Free Cash Flow to Firm</t>
  </si>
  <si>
    <t>Mid year Convention</t>
  </si>
  <si>
    <t>Discounting factor</t>
  </si>
  <si>
    <t>PV of FCFF</t>
  </si>
  <si>
    <t>Expected Growth</t>
  </si>
  <si>
    <t>Terminal Growth</t>
  </si>
  <si>
    <t>Calculation of Terminal Value</t>
  </si>
  <si>
    <t>FCFF(n+1)</t>
  </si>
  <si>
    <t>Terminal Growth Rate</t>
  </si>
  <si>
    <t>Terminal Value</t>
  </si>
  <si>
    <t>Calculation of Equity Value per Share</t>
  </si>
  <si>
    <t>Value of Operating Assets</t>
  </si>
  <si>
    <t>Add:Cash</t>
  </si>
  <si>
    <t>Less:Debt</t>
  </si>
  <si>
    <t>Value of Equity</t>
  </si>
  <si>
    <t>No. of shares</t>
  </si>
  <si>
    <t>Equity Value per Share</t>
  </si>
  <si>
    <t>`</t>
  </si>
  <si>
    <t>Share Price</t>
  </si>
  <si>
    <t>Discount/Premium</t>
  </si>
  <si>
    <t xml:space="preserve"> </t>
  </si>
  <si>
    <t>( TATA MOTORS LTD  | BSE Code : 500570 )</t>
  </si>
  <si>
    <t>INR 1095.00</t>
  </si>
  <si>
    <t>52 Week ( High - INR 1179.00 &amp; Low - 593.30)</t>
  </si>
  <si>
    <t>Company</t>
  </si>
  <si>
    <t>Ticker</t>
  </si>
  <si>
    <t>Shares Outstanding</t>
  </si>
  <si>
    <t>Equity Value</t>
  </si>
  <si>
    <t>Net Debt</t>
  </si>
  <si>
    <t>Enterprize Value</t>
  </si>
  <si>
    <t>Market Data</t>
  </si>
  <si>
    <t>Revenue</t>
  </si>
  <si>
    <t>Net Income</t>
  </si>
  <si>
    <t>Valuation</t>
  </si>
  <si>
    <t>Cash End Rs.Cr.</t>
  </si>
  <si>
    <t>Sales Rs.Cr.</t>
  </si>
  <si>
    <t>No. Eq. Shares Cr.</t>
  </si>
  <si>
    <t>NP 12M Rs.Cr.</t>
  </si>
  <si>
    <t>Market Cap</t>
  </si>
  <si>
    <t>EV</t>
  </si>
  <si>
    <t>TVS Motor Co.</t>
  </si>
  <si>
    <t>Hero Motocorp</t>
  </si>
  <si>
    <t>EV/Revenue</t>
  </si>
  <si>
    <t>EV/EBITDA</t>
  </si>
  <si>
    <t>P/E</t>
  </si>
  <si>
    <t>High</t>
  </si>
  <si>
    <t>25th Percentile</t>
  </si>
  <si>
    <t>Low</t>
  </si>
  <si>
    <t>Tata Motors Comparable Valuation</t>
  </si>
  <si>
    <t>Implied Enterprize Vale</t>
  </si>
  <si>
    <t>Implied market Value</t>
  </si>
  <si>
    <t>Implied Value per Share</t>
  </si>
  <si>
    <r>
      <t xml:space="preserve">Comparable Company valuation </t>
    </r>
    <r>
      <rPr>
        <b/>
        <i/>
        <sz val="11"/>
        <color rgb="FF002060"/>
        <rFont val="Calibri"/>
        <family val="2"/>
        <scheme val="minor"/>
      </rPr>
      <t>(Amount in Crores)</t>
    </r>
  </si>
  <si>
    <t>75th Percentile</t>
  </si>
  <si>
    <t>Financials</t>
  </si>
  <si>
    <t>Growth Rate</t>
  </si>
  <si>
    <t>Sensitivity Table (Implied Share Price)</t>
  </si>
  <si>
    <t>Sensitivity Table (Value of Operations)</t>
  </si>
  <si>
    <t>Football Field Analysis</t>
  </si>
  <si>
    <t>DCF Base</t>
  </si>
  <si>
    <t>DCF Bull</t>
  </si>
  <si>
    <t>DCF Bear</t>
  </si>
  <si>
    <t>52W H/L</t>
  </si>
  <si>
    <t>Open Low</t>
  </si>
  <si>
    <t>Open High</t>
  </si>
  <si>
    <t>Adj Close</t>
  </si>
  <si>
    <t>Sorted Returns</t>
  </si>
  <si>
    <t>Calculation of Value at Risk - Tata Motors (Histoeical)</t>
  </si>
  <si>
    <t>Mean</t>
  </si>
  <si>
    <t>STD Devation</t>
  </si>
  <si>
    <t>Min</t>
  </si>
  <si>
    <t>Max</t>
  </si>
  <si>
    <t>Percentile</t>
  </si>
  <si>
    <t>VAR %</t>
  </si>
  <si>
    <t>CPM</t>
  </si>
  <si>
    <t>Stock Price</t>
  </si>
  <si>
    <t>VAR (INR)</t>
  </si>
  <si>
    <t>Confidence</t>
  </si>
  <si>
    <t>Replication</t>
  </si>
  <si>
    <t>Simulated Returns</t>
  </si>
  <si>
    <t>Historical Approach</t>
  </si>
  <si>
    <t>Calculation of Value at Risk - Tata Motors (Simulation)</t>
  </si>
  <si>
    <t>Monte Carlo Simulation</t>
  </si>
  <si>
    <t>Tata Motors Group is a leading global automobile manufacturer. Part of the illustrious multi-national conglomerate, the Tata group, it offers a wide and diverse portfolio of cars, sports utility vehicles, trucks, buses and defence vehicles to the world.It has operations in India, the UK, South Korea, South Africa, China, Brazil, Austria and Slovakia through a strong global network of subsidiaries, associate companies and Joint Ventures (JVs), including Jaguar Land Rover in the UK and Tata Daewoo in South Korea.</t>
  </si>
  <si>
    <t>Return on Equity</t>
  </si>
  <si>
    <t>Return on Equity (ROC)</t>
  </si>
  <si>
    <t>Average Shareholder Equity</t>
  </si>
  <si>
    <t>ROE - Dupont Equation</t>
  </si>
  <si>
    <t>Revenues</t>
  </si>
  <si>
    <t>Net Profit Margin (A)</t>
  </si>
  <si>
    <t>About the company</t>
  </si>
  <si>
    <t>Average Total Assets</t>
  </si>
  <si>
    <t>Asset Turnover Ratio (B)</t>
  </si>
  <si>
    <t>Equity Multiplier (C)</t>
  </si>
  <si>
    <t>Return on Equity (A*B*C)</t>
  </si>
  <si>
    <t>Return on Assets</t>
  </si>
  <si>
    <t>ROA - Dupont Equation</t>
  </si>
  <si>
    <t>Return on Asset (A*B)</t>
  </si>
  <si>
    <t>Financial Summary</t>
  </si>
  <si>
    <t>Working Capital/Total Asset</t>
  </si>
  <si>
    <t>Working Capital</t>
  </si>
  <si>
    <t>Retained Earnings/Total Assets</t>
  </si>
  <si>
    <t>EBIT/Total Assets</t>
  </si>
  <si>
    <t>Market Cap/Long Term Liabilities</t>
  </si>
  <si>
    <t>market Cap</t>
  </si>
  <si>
    <t>Long Term Liabilities</t>
  </si>
  <si>
    <t>Sales/Total Assets</t>
  </si>
  <si>
    <t>Total Sales</t>
  </si>
  <si>
    <t>Working Capital/Total Asset (A)</t>
  </si>
  <si>
    <t>Retained Earnings/Total Assets (B)</t>
  </si>
  <si>
    <t>EBIT/Total Assets (C)</t>
  </si>
  <si>
    <t>Market Cap/Long Term Liabilities (D)</t>
  </si>
  <si>
    <t>Return on Assets (E)</t>
  </si>
  <si>
    <t>Altman's Z Score</t>
  </si>
  <si>
    <t>Final Score</t>
  </si>
  <si>
    <t>Financial Stability</t>
  </si>
  <si>
    <t>Trend</t>
  </si>
  <si>
    <t>SalesGrowth</t>
  </si>
  <si>
    <t>EBITDA Growth</t>
  </si>
  <si>
    <t>EBIT Growth</t>
  </si>
  <si>
    <t>Net Profit Growth</t>
  </si>
  <si>
    <t>Dividend Growth</t>
  </si>
  <si>
    <t>Gross Margin</t>
  </si>
  <si>
    <t>EBITDA Margin</t>
  </si>
  <si>
    <t>EBIT Margin</t>
  </si>
  <si>
    <t>EBT Margin</t>
  </si>
  <si>
    <t>Net Profit Margin</t>
  </si>
  <si>
    <t>SalesExpense%Sales</t>
  </si>
  <si>
    <t>Depreciation%Sales</t>
  </si>
  <si>
    <t>OperatingIncome%Sales</t>
  </si>
  <si>
    <t>Return on Capital Employed</t>
  </si>
  <si>
    <t>Retaind Earnings%</t>
  </si>
  <si>
    <t>Return on Equity%</t>
  </si>
  <si>
    <t>Self Sustained Growth Rate</t>
  </si>
  <si>
    <t>Interest Coverage Ration</t>
  </si>
  <si>
    <t>Debtor Turnover Ratio</t>
  </si>
  <si>
    <t>Creditor Turnover Ratio</t>
  </si>
  <si>
    <t>Inventory Turnover ratio</t>
  </si>
  <si>
    <t>Fixed Asset Turnover Ratio</t>
  </si>
  <si>
    <t>Capital Turnover Ratio</t>
  </si>
  <si>
    <t>(in days)</t>
  </si>
  <si>
    <t>Debtor Days</t>
  </si>
  <si>
    <t>Payable Days</t>
  </si>
  <si>
    <t>Inventory Days</t>
  </si>
  <si>
    <t>Cash Conversion Cycle</t>
  </si>
  <si>
    <t>CFO/Sales</t>
  </si>
  <si>
    <t>CFO/Total Assets</t>
  </si>
  <si>
    <t>CFO/Total Debts</t>
  </si>
  <si>
    <t>Year weight</t>
  </si>
  <si>
    <t>Loans n Advances</t>
  </si>
  <si>
    <t>Trade receivables +</t>
  </si>
  <si>
    <t>Ratios</t>
  </si>
  <si>
    <t>CMP Rs.</t>
  </si>
  <si>
    <t>Mar Cap Rs.Cr. </t>
  </si>
  <si>
    <t>Debt Rs.Cr.</t>
  </si>
  <si>
    <t>Risk Free Rate - 10Y Bond Yield</t>
  </si>
  <si>
    <r>
      <t xml:space="preserve">Levered Beta </t>
    </r>
    <r>
      <rPr>
        <vertAlign val="superscript"/>
        <sz val="11"/>
        <color rgb="FF000000"/>
        <rFont val="Calibri"/>
        <family val="2"/>
      </rPr>
      <t>4</t>
    </r>
  </si>
  <si>
    <t>Bosch</t>
  </si>
  <si>
    <t>Samvardh. Mothe.</t>
  </si>
  <si>
    <t xml:space="preserve">Hyundai Motor </t>
  </si>
  <si>
    <t>Weighted Value</t>
  </si>
  <si>
    <t>Undervalued</t>
  </si>
  <si>
    <t>Business Enterprise Value</t>
  </si>
  <si>
    <t>Weight %</t>
  </si>
  <si>
    <t>CMP</t>
  </si>
  <si>
    <t>INR 716.00 (as on 05.10.2025)</t>
  </si>
  <si>
    <t>52 Week ( High - INR 948.45 &amp; Low - 535.75)</t>
  </si>
  <si>
    <t>Key Financial metrics</t>
  </si>
  <si>
    <t>Sales Growth YOY</t>
  </si>
  <si>
    <t>Sales Growth (YOY %)</t>
  </si>
  <si>
    <t>INR(in Crs)</t>
  </si>
  <si>
    <t>Gross profit</t>
  </si>
  <si>
    <t>GPM</t>
  </si>
  <si>
    <t>Gross profit Margin (%)</t>
  </si>
  <si>
    <t>EBITDA Margins (%)</t>
  </si>
  <si>
    <t>EBITDA Margins</t>
  </si>
  <si>
    <t>EBIT Margins (%)</t>
  </si>
  <si>
    <t>EBIT Margins</t>
  </si>
  <si>
    <t>Net Profit Margins (%)</t>
  </si>
  <si>
    <t>NPM</t>
  </si>
  <si>
    <t>Earnings Per Share (In Rs.)</t>
  </si>
  <si>
    <t>Dividend Per Share</t>
  </si>
  <si>
    <t>EPS Growth (YOY %)</t>
  </si>
  <si>
    <t>DPS Growth (YOY %)</t>
  </si>
  <si>
    <t>N/A</t>
  </si>
  <si>
    <t>Price</t>
  </si>
  <si>
    <t>Share Price - 5Y</t>
  </si>
  <si>
    <t>Debt</t>
  </si>
  <si>
    <t>Cash</t>
  </si>
  <si>
    <t>EV / EBITDA</t>
  </si>
  <si>
    <t>EV / Sales</t>
  </si>
  <si>
    <t>Book value</t>
  </si>
  <si>
    <t>P/B Ratio</t>
  </si>
  <si>
    <t>Key Financial Ratios</t>
  </si>
  <si>
    <t>Price to Earnings</t>
  </si>
  <si>
    <t>EV/Sales</t>
  </si>
  <si>
    <t>Price to Book Value</t>
  </si>
  <si>
    <t>Return on Equity (%)</t>
  </si>
  <si>
    <t>Return on Capital Employed (%)</t>
  </si>
  <si>
    <t>Shareholder's name</t>
  </si>
  <si>
    <t>Shareholding (%)</t>
  </si>
  <si>
    <t>Tata Sons Private Limited</t>
  </si>
  <si>
    <t>Life Insurance Corporation Of India</t>
  </si>
  <si>
    <t>SBI Nifty 50 Etf</t>
  </si>
  <si>
    <t>Tata Industries Limited</t>
  </si>
  <si>
    <t>ICICI Prudential Value Discovery Fund</t>
  </si>
  <si>
    <t>HDFC Trustee Company Ltd. A/C Hdfc Large Cap Fund</t>
  </si>
  <si>
    <t>Rekha Jhunjhunwala</t>
  </si>
  <si>
    <t>Tata Investment Corporation Limited</t>
  </si>
  <si>
    <t>Investor Education and Protection Fund (IEPF)</t>
  </si>
  <si>
    <t>Ewart Investments Limited</t>
  </si>
  <si>
    <t>Top 10 Share Holders</t>
  </si>
  <si>
    <t>No. Share (Crs)</t>
  </si>
  <si>
    <t>Market value (Crs)</t>
  </si>
  <si>
    <t>Holdings (%)</t>
  </si>
  <si>
    <t>FII</t>
  </si>
  <si>
    <t>DII</t>
  </si>
  <si>
    <t>Public &amp; Government</t>
  </si>
  <si>
    <t>Promoters</t>
  </si>
  <si>
    <t>Shareholding Pattern</t>
  </si>
  <si>
    <t>Share Price as on 05.10.2025</t>
  </si>
  <si>
    <t>Number of Shares O/s</t>
  </si>
  <si>
    <t>Less: Cash &amp; Equivalents</t>
  </si>
  <si>
    <t>Add: Total Debt</t>
  </si>
  <si>
    <t>Add: Minority Interest</t>
  </si>
  <si>
    <t>Enterprise Value</t>
  </si>
  <si>
    <t>TAMO</t>
  </si>
  <si>
    <t>Maruti</t>
  </si>
  <si>
    <t>Mahindra</t>
  </si>
  <si>
    <t>Bajaj</t>
  </si>
  <si>
    <t>Eicher</t>
  </si>
  <si>
    <t>Managerial Remuneration</t>
  </si>
  <si>
    <t>Mr N Chandrasekaran</t>
  </si>
  <si>
    <t>Mr Girish Wagh</t>
  </si>
  <si>
    <t>X of Median Salary</t>
  </si>
  <si>
    <t>Remuneration</t>
  </si>
  <si>
    <t>Designation</t>
  </si>
  <si>
    <t>Independent Director</t>
  </si>
  <si>
    <t xml:space="preserve">Mr Om Prakash Bhatt </t>
  </si>
  <si>
    <t xml:space="preserve">Ms Hanne Sorenson </t>
  </si>
  <si>
    <t xml:space="preserve">Ms Vedika Bhandarkar </t>
  </si>
  <si>
    <t xml:space="preserve">Mr Kosaraju Veerayya Chowdary </t>
  </si>
  <si>
    <t xml:space="preserve">Mr Al Noor Ramji </t>
  </si>
  <si>
    <t>Chairman &amp; Non Exec. Director</t>
  </si>
  <si>
    <t>Exec. Director</t>
  </si>
  <si>
    <t>69.31:1</t>
  </si>
  <si>
    <t>10.44:1</t>
  </si>
  <si>
    <t>10.32:1</t>
  </si>
  <si>
    <t>10.21:1</t>
  </si>
  <si>
    <t>10.18:1</t>
  </si>
  <si>
    <t>10.15:1</t>
  </si>
  <si>
    <t>Key updates - Demerger Summary</t>
  </si>
  <si>
    <t>01. As a Policy, Mr N Chandrasekaran, Chairman, has abstained from receiving commission from the Company and hence not stated.</t>
  </si>
  <si>
    <t>02. We have not considered the total remuneration for Mr. Wagh instead only the basic salary paid in FY25 has been condsidered</t>
  </si>
  <si>
    <t>Date (1994 - 2025)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</si>
</sst>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7" formatCode="&quot;₹&quot;\ #,##0.00;&quot;₹&quot;\ \-#,##0.00"/>
    <numFmt numFmtId="43" formatCode="_ * #,##0.00_ ;_ * \-#,##0.00_ ;_ * &quot;-&quot;??_ ;_ @_ "/>
    <numFmt numFmtId="164" formatCode="_ * #,##0.0_ ;_ * \-#,##0.0_ ;_ * &quot;-&quot;??_ ;_ @_ "/>
    <numFmt numFmtId="165" formatCode="0.0"/>
    <numFmt numFmtId="166" formatCode="0.0000000"/>
    <numFmt numFmtId="167" formatCode="0.000000"/>
    <numFmt numFmtId="168" formatCode="&quot;₹&quot;\ #,##0.00;\(&quot;₹&quot;\ \-#,##0.00\);\-"/>
    <numFmt numFmtId="169" formatCode="_(* #,##0.00_);_(* \(#,##0.00\);_(* &quot;-&quot;??_);_(@_)"/>
    <numFmt numFmtId="170" formatCode="[$-409]mmm\-yy;@"/>
    <numFmt numFmtId="171" formatCode="#,##0.0;\(#,##0.0\);\-"/>
    <numFmt numFmtId="172" formatCode="mmm/yy\A"/>
    <numFmt numFmtId="173" formatCode="mmm/yy&quot;E&quot;"/>
    <numFmt numFmtId="174" formatCode="0.000"/>
    <numFmt numFmtId="175" formatCode="0.00\x"/>
    <numFmt numFmtId="176" formatCode="#,##0;\(#,##0\);\-"/>
    <numFmt numFmtId="177" formatCode="#,##0.00;\(#,##0.00\);\-"/>
    <numFmt numFmtId="178" formatCode="0.0\x"/>
    <numFmt numFmtId="179" formatCode="#,##0.0"/>
    <numFmt numFmtId="180" formatCode="0.0%"/>
    <numFmt numFmtId="181" formatCode="yyyy&quot;A&quot;"/>
    <numFmt numFmtId="182" formatCode="yyyy&quot;E&quot;"/>
    <numFmt numFmtId="183" formatCode="yyyy"/>
  </numFmts>
  <fonts count="36" x14ac:knownFonts="1">
    <font>
      <sz val="11"/>
      <color theme="1"/>
      <name val="Calibri"/>
      <family val="2"/>
      <scheme val="minor"/>
    </font>
    <font>
      <sz val="11"/>
      <color theme="1"/>
      <name val="Calibri"/>
      <family val="2"/>
    </font>
    <font>
      <sz val="11"/>
      <color theme="1"/>
      <name val="Calibri"/>
      <family val="2"/>
      <scheme val="minor"/>
    </font>
    <font>
      <b/>
      <sz val="11"/>
      <color theme="0"/>
      <name val="Calibri"/>
      <family val="2"/>
    </font>
    <font>
      <b/>
      <sz val="11"/>
      <color theme="1"/>
      <name val="Calibri"/>
      <family val="2"/>
    </font>
    <font>
      <b/>
      <sz val="14"/>
      <color theme="1"/>
      <name val="Calibri"/>
      <family val="2"/>
    </font>
    <font>
      <i/>
      <sz val="10"/>
      <color theme="1"/>
      <name val="Calibri"/>
      <family val="2"/>
    </font>
    <font>
      <sz val="11"/>
      <color rgb="FF000000"/>
      <name val="Calibri"/>
      <family val="2"/>
    </font>
    <font>
      <sz val="11"/>
      <color rgb="FF3333FF"/>
      <name val="Calibri"/>
      <family val="2"/>
    </font>
    <font>
      <sz val="11"/>
      <name val="Calibri"/>
      <family val="2"/>
    </font>
    <font>
      <i/>
      <sz val="9"/>
      <color theme="1"/>
      <name val="Calibri"/>
      <family val="2"/>
    </font>
    <font>
      <sz val="11"/>
      <color rgb="FF3333FF"/>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sz val="11"/>
      <color theme="0"/>
      <name val="Calibri"/>
      <family val="2"/>
    </font>
    <font>
      <i/>
      <sz val="11"/>
      <color theme="0" tint="-0.499984740745262"/>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6"/>
      <color rgb="FF002060"/>
      <name val="Calibri"/>
      <family val="2"/>
      <scheme val="minor"/>
    </font>
    <font>
      <b/>
      <sz val="12"/>
      <color rgb="FF002060"/>
      <name val="Calibri"/>
      <family val="2"/>
      <scheme val="minor"/>
    </font>
    <font>
      <b/>
      <sz val="11"/>
      <color rgb="FF002060"/>
      <name val="Calibri"/>
      <family val="2"/>
      <scheme val="minor"/>
    </font>
    <font>
      <b/>
      <sz val="11"/>
      <color theme="9"/>
      <name val="Calibri"/>
      <family val="2"/>
      <scheme val="minor"/>
    </font>
    <font>
      <b/>
      <i/>
      <sz val="11"/>
      <color rgb="FF002060"/>
      <name val="Calibri"/>
      <family val="2"/>
      <scheme val="minor"/>
    </font>
    <font>
      <sz val="9"/>
      <color indexed="81"/>
      <name val="Tahoma"/>
      <family val="2"/>
    </font>
    <font>
      <b/>
      <sz val="9"/>
      <color indexed="81"/>
      <name val="Tahoma"/>
      <family val="2"/>
    </font>
    <font>
      <sz val="11"/>
      <color rgb="FF002060"/>
      <name val="Calibri"/>
      <family val="2"/>
      <scheme val="minor"/>
    </font>
    <font>
      <sz val="12"/>
      <color theme="1"/>
      <name val="Calibri"/>
      <family val="2"/>
      <scheme val="minor"/>
    </font>
    <font>
      <b/>
      <i/>
      <sz val="11"/>
      <color theme="1"/>
      <name val="Calibri"/>
      <family val="2"/>
      <scheme val="minor"/>
    </font>
    <font>
      <b/>
      <sz val="11"/>
      <name val="Calibri"/>
      <family val="2"/>
    </font>
    <font>
      <b/>
      <u/>
      <sz val="14"/>
      <color rgb="FF002060"/>
      <name val="Calibri"/>
      <family val="2"/>
      <scheme val="minor"/>
    </font>
    <font>
      <sz val="11"/>
      <name val="Arial"/>
      <family val="2"/>
    </font>
    <font>
      <vertAlign val="superscript"/>
      <sz val="11"/>
      <color rgb="FF000000"/>
      <name val="Calibri"/>
      <family val="2"/>
    </font>
    <font>
      <b/>
      <sz val="14"/>
      <color theme="0"/>
      <name val="Calibri"/>
      <family val="2"/>
      <scheme val="minor"/>
    </font>
    <font>
      <b/>
      <sz val="12"/>
      <color theme="0"/>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rgb="FFDEEAF6"/>
        <bgColor indexed="64"/>
      </patternFill>
    </fill>
    <fill>
      <patternFill patternType="solid">
        <fgColor theme="0" tint="-0.14999847407452621"/>
        <bgColor indexed="64"/>
      </patternFill>
    </fill>
    <fill>
      <patternFill patternType="solid">
        <fgColor theme="9"/>
      </patternFill>
    </fill>
    <fill>
      <patternFill patternType="solid">
        <fgColor rgb="FF0275D8"/>
        <bgColor indexed="64"/>
      </patternFill>
    </fill>
    <fill>
      <patternFill patternType="solid">
        <fgColor theme="0" tint="-4.9989318521683403E-2"/>
        <bgColor indexed="64"/>
      </patternFill>
    </fill>
    <fill>
      <patternFill patternType="solid">
        <fgColor rgb="FF2A3E68"/>
        <bgColor rgb="FF2A3E68"/>
      </patternFill>
    </fill>
    <fill>
      <patternFill patternType="solid">
        <fgColor rgb="FFD9E2F3"/>
        <bgColor rgb="FFD9E2F3"/>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0" tint="-0.249977111117893"/>
        <bgColor indexed="64"/>
      </patternFill>
    </fill>
  </fills>
  <borders count="24">
    <border>
      <left/>
      <right/>
      <top/>
      <bottom/>
      <diagonal/>
    </border>
    <border>
      <left/>
      <right/>
      <top/>
      <bottom style="medium">
        <color rgb="FF002060"/>
      </bottom>
      <diagonal/>
    </border>
    <border>
      <left/>
      <right/>
      <top/>
      <bottom style="thin">
        <color auto="1"/>
      </bottom>
      <diagonal/>
    </border>
    <border>
      <left/>
      <right/>
      <top/>
      <bottom style="dotted">
        <color rgb="FF000000"/>
      </bottom>
      <diagonal/>
    </border>
    <border>
      <left/>
      <right/>
      <top style="hair">
        <color auto="1"/>
      </top>
      <bottom/>
      <diagonal/>
    </border>
    <border>
      <left/>
      <right/>
      <top/>
      <bottom style="thin">
        <color rgb="FF002060"/>
      </bottom>
      <diagonal/>
    </border>
    <border>
      <left/>
      <right/>
      <top/>
      <bottom style="medium">
        <color indexed="64"/>
      </bottom>
      <diagonal/>
    </border>
    <border>
      <left/>
      <right/>
      <top style="medium">
        <color indexed="64"/>
      </top>
      <bottom style="thin">
        <color indexed="64"/>
      </bottom>
      <diagonal/>
    </border>
    <border>
      <left/>
      <right/>
      <top style="hair">
        <color rgb="FF002060"/>
      </top>
      <bottom style="hair">
        <color rgb="FF002060"/>
      </bottom>
      <diagonal/>
    </border>
    <border>
      <left/>
      <right/>
      <top style="thin">
        <color rgb="FF002060"/>
      </top>
      <bottom style="thin">
        <color rgb="FF002060"/>
      </bottom>
      <diagonal/>
    </border>
    <border>
      <left/>
      <right/>
      <top style="thin">
        <color auto="1"/>
      </top>
      <bottom/>
      <diagonal/>
    </border>
    <border>
      <left/>
      <right/>
      <top style="hair">
        <color auto="1"/>
      </top>
      <bottom style="hair">
        <color auto="1"/>
      </bottom>
      <diagonal/>
    </border>
    <border>
      <left/>
      <right/>
      <top style="thin">
        <color rgb="FF002060"/>
      </top>
      <bottom/>
      <diagonal/>
    </border>
    <border>
      <left/>
      <right/>
      <top style="hair">
        <color rgb="FF002060"/>
      </top>
      <bottom style="thin">
        <color rgb="FF002060"/>
      </bottom>
      <diagonal/>
    </border>
    <border>
      <left/>
      <right/>
      <top style="thin">
        <color auto="1"/>
      </top>
      <bottom style="medium">
        <color auto="1"/>
      </bottom>
      <diagonal/>
    </border>
    <border>
      <left/>
      <right/>
      <top style="thin">
        <color auto="1"/>
      </top>
      <bottom style="thin">
        <color auto="1"/>
      </bottom>
      <diagonal/>
    </border>
    <border>
      <left/>
      <right/>
      <top style="thin">
        <color rgb="FF002060"/>
      </top>
      <bottom style="medium">
        <color rgb="FF002060"/>
      </bottom>
      <diagonal/>
    </border>
    <border>
      <left/>
      <right/>
      <top/>
      <bottom style="thin">
        <color theme="0"/>
      </bottom>
      <diagonal/>
    </border>
    <border>
      <left/>
      <right/>
      <top/>
      <bottom style="hair">
        <color rgb="FF002060"/>
      </bottom>
      <diagonal/>
    </border>
    <border>
      <left/>
      <right/>
      <top style="hair">
        <color rgb="FF002060"/>
      </top>
      <bottom/>
      <diagonal/>
    </border>
    <border>
      <left/>
      <right style="thin">
        <color indexed="64"/>
      </right>
      <top/>
      <bottom/>
      <diagonal/>
    </border>
    <border>
      <left/>
      <right/>
      <top/>
      <bottom style="dashed">
        <color theme="0" tint="-0.34998626667073579"/>
      </bottom>
      <diagonal/>
    </border>
    <border>
      <left/>
      <right/>
      <top style="thin">
        <color rgb="FF002060"/>
      </top>
      <bottom style="double">
        <color rgb="FF002060"/>
      </bottom>
      <diagonal/>
    </border>
    <border>
      <left/>
      <right/>
      <top style="thin">
        <color rgb="FF002060"/>
      </top>
      <bottom style="thin">
        <color indexed="64"/>
      </bottom>
      <diagonal/>
    </border>
  </borders>
  <cellStyleXfs count="5">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5" borderId="0" applyNumberFormat="0" applyBorder="0" applyAlignment="0" applyProtection="0"/>
    <xf numFmtId="0" fontId="19" fillId="0" borderId="0" applyNumberFormat="0" applyFill="0" applyBorder="0" applyAlignment="0" applyProtection="0"/>
  </cellStyleXfs>
  <cellXfs count="331">
    <xf numFmtId="0" fontId="0" fillId="0" borderId="0" xfId="0"/>
    <xf numFmtId="0" fontId="0" fillId="2" borderId="0" xfId="0" applyFill="1"/>
    <xf numFmtId="0" fontId="5" fillId="3" borderId="0" xfId="0" applyFont="1" applyFill="1" applyAlignment="1">
      <alignment vertical="center"/>
    </xf>
    <xf numFmtId="0" fontId="0" fillId="3" borderId="0" xfId="0" applyFill="1"/>
    <xf numFmtId="0" fontId="6" fillId="0" borderId="0" xfId="0" applyFont="1" applyAlignment="1">
      <alignment vertical="center"/>
    </xf>
    <xf numFmtId="0" fontId="4" fillId="0" borderId="1" xfId="0" applyFont="1" applyBorder="1"/>
    <xf numFmtId="0" fontId="0" fillId="0" borderId="1" xfId="0" applyBorder="1"/>
    <xf numFmtId="0" fontId="0" fillId="0" borderId="0" xfId="0" applyAlignment="1">
      <alignment horizontal="right"/>
    </xf>
    <xf numFmtId="0" fontId="0" fillId="0" borderId="1" xfId="0" applyBorder="1" applyAlignment="1">
      <alignment vertical="top"/>
    </xf>
    <xf numFmtId="0" fontId="0" fillId="0" borderId="1" xfId="0" applyBorder="1" applyAlignment="1">
      <alignment horizontal="right" vertical="top"/>
    </xf>
    <xf numFmtId="0" fontId="7" fillId="0" borderId="1" xfId="0" applyFont="1" applyBorder="1" applyAlignment="1">
      <alignment horizontal="right" vertical="top"/>
    </xf>
    <xf numFmtId="0" fontId="0" fillId="0" borderId="0" xfId="0" applyAlignment="1">
      <alignment vertical="top"/>
    </xf>
    <xf numFmtId="0" fontId="8" fillId="0" borderId="0" xfId="0" applyFont="1"/>
    <xf numFmtId="164" fontId="9" fillId="0" borderId="0" xfId="1" applyNumberFormat="1" applyFont="1" applyAlignment="1">
      <alignment horizontal="right"/>
    </xf>
    <xf numFmtId="10" fontId="8" fillId="0" borderId="0" xfId="0" applyNumberFormat="1" applyFont="1" applyAlignment="1">
      <alignment horizontal="right" vertical="top"/>
    </xf>
    <xf numFmtId="2" fontId="9" fillId="0" borderId="0" xfId="0" applyNumberFormat="1" applyFont="1" applyAlignment="1">
      <alignment horizontal="right"/>
    </xf>
    <xf numFmtId="0" fontId="0" fillId="0" borderId="2" xfId="0" applyBorder="1"/>
    <xf numFmtId="0" fontId="4" fillId="0" borderId="0" xfId="0" applyFont="1"/>
    <xf numFmtId="10" fontId="9" fillId="0" borderId="0" xfId="0" applyNumberFormat="1" applyFont="1" applyAlignment="1">
      <alignment horizontal="right"/>
    </xf>
    <xf numFmtId="0" fontId="4" fillId="0" borderId="2" xfId="0" applyFont="1" applyBorder="1"/>
    <xf numFmtId="10" fontId="9" fillId="0" borderId="2" xfId="0" applyNumberFormat="1" applyFont="1" applyBorder="1" applyAlignment="1">
      <alignment horizontal="right"/>
    </xf>
    <xf numFmtId="2" fontId="9" fillId="0" borderId="2" xfId="0" applyNumberFormat="1" applyFont="1" applyBorder="1" applyAlignment="1">
      <alignment horizontal="right"/>
    </xf>
    <xf numFmtId="0" fontId="4" fillId="0" borderId="2" xfId="0" applyFont="1" applyBorder="1" applyAlignment="1">
      <alignment vertical="center"/>
    </xf>
    <xf numFmtId="10" fontId="8" fillId="0" borderId="0" xfId="0" applyNumberFormat="1" applyFont="1"/>
    <xf numFmtId="0" fontId="0" fillId="0" borderId="0" xfId="0" applyAlignment="1">
      <alignment vertical="center"/>
    </xf>
    <xf numFmtId="0" fontId="0" fillId="0" borderId="3" xfId="0" applyBorder="1"/>
    <xf numFmtId="10" fontId="9" fillId="0" borderId="0" xfId="0" applyNumberFormat="1" applyFont="1"/>
    <xf numFmtId="10" fontId="0" fillId="0" borderId="0" xfId="0" applyNumberFormat="1"/>
    <xf numFmtId="0" fontId="0" fillId="0" borderId="3" xfId="0" applyBorder="1" applyAlignment="1">
      <alignment vertical="center"/>
    </xf>
    <xf numFmtId="0" fontId="4" fillId="0" borderId="2" xfId="0" applyFont="1" applyBorder="1" applyAlignment="1">
      <alignment horizontal="right"/>
    </xf>
    <xf numFmtId="10" fontId="9" fillId="0" borderId="3" xfId="0" applyNumberFormat="1" applyFont="1" applyBorder="1" applyAlignment="1">
      <alignment horizontal="right"/>
    </xf>
    <xf numFmtId="10" fontId="0" fillId="0" borderId="3" xfId="0" applyNumberFormat="1" applyBorder="1" applyAlignment="1">
      <alignment horizontal="right"/>
    </xf>
    <xf numFmtId="10" fontId="0" fillId="0" borderId="0" xfId="0" applyNumberFormat="1" applyAlignment="1">
      <alignment horizontal="right"/>
    </xf>
    <xf numFmtId="0" fontId="10" fillId="0" borderId="0" xfId="0" applyFont="1" applyAlignment="1">
      <alignment vertical="center"/>
    </xf>
    <xf numFmtId="0" fontId="4" fillId="4" borderId="0" xfId="0" applyFont="1" applyFill="1" applyAlignment="1">
      <alignment vertical="center"/>
    </xf>
    <xf numFmtId="0" fontId="4" fillId="4" borderId="0" xfId="0" applyFont="1" applyFill="1"/>
    <xf numFmtId="10" fontId="4" fillId="4" borderId="0" xfId="0" applyNumberFormat="1" applyFont="1" applyFill="1"/>
    <xf numFmtId="0" fontId="11" fillId="0" borderId="0" xfId="0" applyFont="1"/>
    <xf numFmtId="164" fontId="0" fillId="0" borderId="0" xfId="1" applyNumberFormat="1" applyFont="1" applyAlignment="1">
      <alignment vertical="top"/>
    </xf>
    <xf numFmtId="10" fontId="0" fillId="0" borderId="0" xfId="0" applyNumberFormat="1" applyAlignment="1">
      <alignment vertical="top"/>
    </xf>
    <xf numFmtId="2" fontId="0" fillId="0" borderId="0" xfId="0" applyNumberFormat="1"/>
    <xf numFmtId="10" fontId="0" fillId="0" borderId="0" xfId="2" applyNumberFormat="1" applyFont="1"/>
    <xf numFmtId="2" fontId="4" fillId="0" borderId="2" xfId="0" applyNumberFormat="1" applyFont="1" applyBorder="1"/>
    <xf numFmtId="0" fontId="13" fillId="0" borderId="2" xfId="0" applyFont="1" applyBorder="1"/>
    <xf numFmtId="0" fontId="13" fillId="0" borderId="5" xfId="0" applyFont="1" applyBorder="1"/>
    <xf numFmtId="0" fontId="13" fillId="0" borderId="5" xfId="0" applyFont="1" applyBorder="1" applyAlignment="1">
      <alignment horizontal="right"/>
    </xf>
    <xf numFmtId="0" fontId="0" fillId="4" borderId="0" xfId="0" applyFill="1"/>
    <xf numFmtId="2" fontId="0" fillId="4" borderId="0" xfId="0" applyNumberFormat="1" applyFill="1"/>
    <xf numFmtId="2" fontId="0" fillId="0" borderId="0" xfId="0" applyNumberFormat="1" applyAlignment="1">
      <alignment vertical="top"/>
    </xf>
    <xf numFmtId="10" fontId="11" fillId="0" borderId="0" xfId="0" applyNumberFormat="1" applyFont="1" applyAlignment="1">
      <alignment vertical="top"/>
    </xf>
    <xf numFmtId="14" fontId="11" fillId="0" borderId="0" xfId="0" applyNumberFormat="1" applyFont="1" applyAlignment="1">
      <alignment horizontal="left"/>
    </xf>
    <xf numFmtId="166" fontId="11" fillId="0" borderId="0" xfId="0" applyNumberFormat="1" applyFont="1"/>
    <xf numFmtId="10" fontId="11" fillId="0" borderId="0" xfId="0" applyNumberFormat="1" applyFont="1"/>
    <xf numFmtId="2" fontId="11" fillId="0" borderId="0" xfId="0" applyNumberFormat="1" applyFont="1"/>
    <xf numFmtId="165" fontId="11" fillId="0" borderId="0" xfId="0" applyNumberFormat="1" applyFont="1"/>
    <xf numFmtId="167" fontId="11" fillId="0" borderId="0" xfId="0" applyNumberFormat="1" applyFont="1"/>
    <xf numFmtId="166" fontId="11" fillId="0" borderId="0" xfId="0" applyNumberFormat="1" applyFont="1" applyAlignment="1">
      <alignment horizontal="right"/>
    </xf>
    <xf numFmtId="0" fontId="11" fillId="0" borderId="0" xfId="0" applyFont="1" applyAlignment="1">
      <alignment horizontal="right"/>
    </xf>
    <xf numFmtId="167" fontId="11" fillId="0" borderId="0" xfId="0" applyNumberFormat="1" applyFont="1" applyAlignment="1">
      <alignment horizontal="right"/>
    </xf>
    <xf numFmtId="0" fontId="3" fillId="2" borderId="0" xfId="0" applyFont="1" applyFill="1"/>
    <xf numFmtId="0" fontId="4" fillId="0" borderId="0" xfId="0" applyFont="1" applyAlignment="1">
      <alignment horizontal="right"/>
    </xf>
    <xf numFmtId="10" fontId="4" fillId="0" borderId="0" xfId="0" applyNumberFormat="1" applyFont="1" applyAlignment="1">
      <alignment horizontal="right"/>
    </xf>
    <xf numFmtId="10" fontId="13" fillId="0" borderId="0" xfId="0" applyNumberFormat="1" applyFont="1" applyAlignment="1">
      <alignment horizontal="right"/>
    </xf>
    <xf numFmtId="0" fontId="0" fillId="0" borderId="0" xfId="0" applyAlignment="1">
      <alignment horizontal="center"/>
    </xf>
    <xf numFmtId="168" fontId="13" fillId="0" borderId="0" xfId="0" applyNumberFormat="1" applyFont="1"/>
    <xf numFmtId="0" fontId="13" fillId="0" borderId="0" xfId="0" applyFont="1"/>
    <xf numFmtId="168" fontId="0" fillId="0" borderId="0" xfId="0" applyNumberFormat="1"/>
    <xf numFmtId="0" fontId="0" fillId="0" borderId="0" xfId="0" applyAlignment="1">
      <alignment horizontal="left" indent="1"/>
    </xf>
    <xf numFmtId="0" fontId="14" fillId="0" borderId="0" xfId="0" applyFont="1"/>
    <xf numFmtId="168" fontId="13" fillId="0" borderId="8" xfId="0" applyNumberFormat="1" applyFont="1" applyBorder="1"/>
    <xf numFmtId="0" fontId="13" fillId="0" borderId="8" xfId="0" applyFont="1" applyBorder="1"/>
    <xf numFmtId="10" fontId="16" fillId="0" borderId="0" xfId="2" applyNumberFormat="1" applyFont="1"/>
    <xf numFmtId="7" fontId="13" fillId="0" borderId="8" xfId="0" applyNumberFormat="1" applyFont="1" applyBorder="1"/>
    <xf numFmtId="0" fontId="16" fillId="0" borderId="0" xfId="0" applyFont="1" applyAlignment="1">
      <alignment horizontal="right"/>
    </xf>
    <xf numFmtId="0" fontId="16" fillId="0" borderId="0" xfId="0" applyFont="1"/>
    <xf numFmtId="17" fontId="17" fillId="0" borderId="0" xfId="0" applyNumberFormat="1" applyFont="1" applyAlignment="1">
      <alignment horizontal="right"/>
    </xf>
    <xf numFmtId="17" fontId="17" fillId="0" borderId="0" xfId="0" applyNumberFormat="1" applyFont="1"/>
    <xf numFmtId="0" fontId="17" fillId="0" borderId="0" xfId="0" applyFont="1"/>
    <xf numFmtId="43" fontId="0" fillId="0" borderId="0" xfId="1" applyFont="1" applyBorder="1"/>
    <xf numFmtId="169" fontId="0" fillId="0" borderId="0" xfId="1" applyNumberFormat="1" applyFont="1" applyBorder="1"/>
    <xf numFmtId="43" fontId="13" fillId="0" borderId="0" xfId="1" applyFont="1" applyBorder="1"/>
    <xf numFmtId="43" fontId="2" fillId="0" borderId="0" xfId="1" applyFont="1" applyBorder="1"/>
    <xf numFmtId="170" fontId="18" fillId="0" borderId="0" xfId="1" applyNumberFormat="1" applyFont="1" applyFill="1" applyBorder="1"/>
    <xf numFmtId="170" fontId="12" fillId="6" borderId="0" xfId="0" applyNumberFormat="1" applyFont="1" applyFill="1" applyAlignment="1">
      <alignment horizontal="center"/>
    </xf>
    <xf numFmtId="170" fontId="12" fillId="6" borderId="0" xfId="1" applyNumberFormat="1" applyFont="1" applyFill="1" applyBorder="1"/>
    <xf numFmtId="3" fontId="0" fillId="0" borderId="0" xfId="0" applyNumberFormat="1"/>
    <xf numFmtId="0" fontId="12" fillId="2" borderId="0" xfId="0" applyFont="1" applyFill="1"/>
    <xf numFmtId="17" fontId="12" fillId="2" borderId="0" xfId="0" applyNumberFormat="1" applyFont="1" applyFill="1"/>
    <xf numFmtId="0" fontId="12" fillId="0" borderId="0" xfId="0" applyFont="1"/>
    <xf numFmtId="17" fontId="12" fillId="0" borderId="0" xfId="0" applyNumberFormat="1" applyFont="1"/>
    <xf numFmtId="0" fontId="13" fillId="0" borderId="9" xfId="0" applyFont="1" applyBorder="1"/>
    <xf numFmtId="3" fontId="13" fillId="0" borderId="9" xfId="0" applyNumberFormat="1" applyFont="1" applyBorder="1"/>
    <xf numFmtId="171" fontId="0" fillId="0" borderId="0" xfId="0" applyNumberFormat="1"/>
    <xf numFmtId="0" fontId="13" fillId="0" borderId="10" xfId="0" applyFont="1" applyBorder="1"/>
    <xf numFmtId="171" fontId="0" fillId="0" borderId="10" xfId="0" applyNumberFormat="1" applyBorder="1"/>
    <xf numFmtId="171" fontId="0" fillId="0" borderId="11" xfId="0" applyNumberFormat="1" applyBorder="1"/>
    <xf numFmtId="171" fontId="13" fillId="0" borderId="4" xfId="0" applyNumberFormat="1" applyFont="1" applyBorder="1"/>
    <xf numFmtId="171" fontId="0" fillId="0" borderId="8" xfId="0" applyNumberFormat="1" applyBorder="1"/>
    <xf numFmtId="0" fontId="13" fillId="0" borderId="12" xfId="0" applyFont="1" applyBorder="1"/>
    <xf numFmtId="0" fontId="0" fillId="0" borderId="12" xfId="0" applyBorder="1"/>
    <xf numFmtId="0" fontId="0" fillId="0" borderId="8" xfId="0" applyBorder="1"/>
    <xf numFmtId="0" fontId="0" fillId="0" borderId="13" xfId="0" applyBorder="1"/>
    <xf numFmtId="0" fontId="13" fillId="0" borderId="14" xfId="0" applyFont="1" applyBorder="1"/>
    <xf numFmtId="0" fontId="0" fillId="0" borderId="14" xfId="0" applyBorder="1"/>
    <xf numFmtId="0" fontId="13" fillId="0" borderId="0" xfId="0" applyFont="1" applyAlignment="1">
      <alignment horizontal="center"/>
    </xf>
    <xf numFmtId="10" fontId="0" fillId="0" borderId="14" xfId="2" applyNumberFormat="1" applyFont="1" applyBorder="1"/>
    <xf numFmtId="10" fontId="0" fillId="0" borderId="0" xfId="2" applyNumberFormat="1" applyFont="1" applyBorder="1"/>
    <xf numFmtId="0" fontId="13" fillId="0" borderId="15" xfId="0" applyFont="1" applyBorder="1"/>
    <xf numFmtId="171" fontId="13" fillId="0" borderId="12" xfId="0" applyNumberFormat="1" applyFont="1" applyBorder="1"/>
    <xf numFmtId="171" fontId="0" fillId="0" borderId="14" xfId="0" applyNumberFormat="1" applyBorder="1"/>
    <xf numFmtId="171" fontId="13" fillId="0" borderId="0" xfId="0" applyNumberFormat="1" applyFont="1"/>
    <xf numFmtId="10" fontId="11" fillId="0" borderId="8" xfId="0" applyNumberFormat="1" applyFont="1" applyBorder="1"/>
    <xf numFmtId="171" fontId="18" fillId="0" borderId="8" xfId="0" applyNumberFormat="1" applyFont="1" applyBorder="1"/>
    <xf numFmtId="10" fontId="13" fillId="0" borderId="14" xfId="2" applyNumberFormat="1" applyFont="1" applyBorder="1"/>
    <xf numFmtId="0" fontId="13" fillId="4" borderId="0" xfId="0" applyFont="1" applyFill="1"/>
    <xf numFmtId="10" fontId="13" fillId="4" borderId="0" xfId="0" applyNumberFormat="1" applyFont="1" applyFill="1"/>
    <xf numFmtId="10" fontId="0" fillId="0" borderId="8" xfId="0" applyNumberFormat="1" applyBorder="1"/>
    <xf numFmtId="0" fontId="13" fillId="0" borderId="16" xfId="0" applyFont="1" applyBorder="1"/>
    <xf numFmtId="0" fontId="0" fillId="0" borderId="16" xfId="0" applyBorder="1"/>
    <xf numFmtId="10" fontId="13" fillId="0" borderId="16" xfId="2" applyNumberFormat="1" applyFont="1" applyBorder="1"/>
    <xf numFmtId="171" fontId="13" fillId="0" borderId="15" xfId="0" applyNumberFormat="1" applyFont="1" applyBorder="1"/>
    <xf numFmtId="172" fontId="12" fillId="2" borderId="0" xfId="0" applyNumberFormat="1" applyFont="1" applyFill="1"/>
    <xf numFmtId="173" fontId="12" fillId="2" borderId="0" xfId="0" applyNumberFormat="1" applyFont="1" applyFill="1"/>
    <xf numFmtId="10" fontId="11" fillId="4" borderId="0" xfId="0" applyNumberFormat="1" applyFont="1" applyFill="1"/>
    <xf numFmtId="10" fontId="0" fillId="4" borderId="0" xfId="0" applyNumberFormat="1" applyFill="1"/>
    <xf numFmtId="174" fontId="0" fillId="0" borderId="8" xfId="0" applyNumberFormat="1" applyBorder="1"/>
    <xf numFmtId="43" fontId="0" fillId="7" borderId="8" xfId="0" applyNumberFormat="1" applyFill="1" applyBorder="1"/>
    <xf numFmtId="43" fontId="0" fillId="0" borderId="8" xfId="0" applyNumberFormat="1" applyBorder="1"/>
    <xf numFmtId="10" fontId="0" fillId="7" borderId="8" xfId="0" applyNumberFormat="1" applyFill="1" applyBorder="1"/>
    <xf numFmtId="0" fontId="0" fillId="7" borderId="8" xfId="0" applyFill="1" applyBorder="1"/>
    <xf numFmtId="0" fontId="11" fillId="0" borderId="8" xfId="0" applyFont="1" applyBorder="1"/>
    <xf numFmtId="0" fontId="0" fillId="7" borderId="0" xfId="0" applyFill="1"/>
    <xf numFmtId="0" fontId="0" fillId="7" borderId="14" xfId="0" applyFill="1" applyBorder="1"/>
    <xf numFmtId="43" fontId="0" fillId="0" borderId="14" xfId="0" applyNumberFormat="1" applyBorder="1"/>
    <xf numFmtId="10" fontId="18" fillId="7" borderId="8" xfId="0" applyNumberFormat="1" applyFont="1" applyFill="1" applyBorder="1"/>
    <xf numFmtId="43" fontId="0" fillId="0" borderId="16" xfId="0" applyNumberFormat="1" applyBorder="1"/>
    <xf numFmtId="171" fontId="0" fillId="0" borderId="16" xfId="0" applyNumberFormat="1" applyBorder="1"/>
    <xf numFmtId="175" fontId="0" fillId="0" borderId="0" xfId="2" applyNumberFormat="1" applyFont="1"/>
    <xf numFmtId="0" fontId="20" fillId="0" borderId="0" xfId="0" applyFont="1"/>
    <xf numFmtId="0" fontId="21" fillId="0" borderId="0" xfId="0" applyFont="1"/>
    <xf numFmtId="0" fontId="12" fillId="2" borderId="0" xfId="0" applyFont="1" applyFill="1" applyAlignment="1">
      <alignment horizontal="center"/>
    </xf>
    <xf numFmtId="0" fontId="0" fillId="0" borderId="5" xfId="0" applyBorder="1"/>
    <xf numFmtId="0" fontId="12" fillId="2" borderId="0" xfId="0" applyFont="1" applyFill="1" applyAlignment="1">
      <alignment wrapText="1"/>
    </xf>
    <xf numFmtId="0" fontId="22" fillId="0" borderId="5" xfId="0" applyFont="1" applyBorder="1"/>
    <xf numFmtId="0" fontId="12" fillId="0" borderId="0" xfId="0" applyFont="1" applyAlignment="1">
      <alignment wrapText="1"/>
    </xf>
    <xf numFmtId="177" fontId="0" fillId="0" borderId="0" xfId="0" applyNumberFormat="1"/>
    <xf numFmtId="0" fontId="0" fillId="4" borderId="8" xfId="0" applyFill="1" applyBorder="1"/>
    <xf numFmtId="176" fontId="0" fillId="4" borderId="8" xfId="0" applyNumberFormat="1" applyFill="1" applyBorder="1"/>
    <xf numFmtId="177" fontId="0" fillId="4" borderId="8" xfId="0" applyNumberFormat="1" applyFill="1" applyBorder="1"/>
    <xf numFmtId="178" fontId="0" fillId="4" borderId="8" xfId="0" applyNumberFormat="1" applyFill="1" applyBorder="1"/>
    <xf numFmtId="176" fontId="0" fillId="0" borderId="8" xfId="0" applyNumberFormat="1" applyBorder="1"/>
    <xf numFmtId="177" fontId="0" fillId="0" borderId="8" xfId="0" applyNumberFormat="1" applyBorder="1"/>
    <xf numFmtId="178" fontId="0" fillId="0" borderId="8" xfId="0" applyNumberFormat="1" applyBorder="1"/>
    <xf numFmtId="0" fontId="23" fillId="2" borderId="0" xfId="0" applyFont="1" applyFill="1"/>
    <xf numFmtId="0" fontId="13" fillId="4" borderId="9" xfId="0" applyFont="1" applyFill="1" applyBorder="1"/>
    <xf numFmtId="171" fontId="13" fillId="4" borderId="9" xfId="0" applyNumberFormat="1" applyFont="1" applyFill="1" applyBorder="1"/>
    <xf numFmtId="178" fontId="13" fillId="4" borderId="8" xfId="0" applyNumberFormat="1" applyFont="1" applyFill="1" applyBorder="1"/>
    <xf numFmtId="0" fontId="1" fillId="0" borderId="0" xfId="0" applyFont="1"/>
    <xf numFmtId="4" fontId="1" fillId="0" borderId="0" xfId="0" applyNumberFormat="1" applyFont="1"/>
    <xf numFmtId="10" fontId="1" fillId="9" borderId="0" xfId="0" applyNumberFormat="1" applyFont="1" applyFill="1"/>
    <xf numFmtId="0" fontId="9" fillId="2" borderId="0" xfId="0" applyFont="1" applyFill="1" applyAlignment="1">
      <alignment horizontal="centerContinuous"/>
    </xf>
    <xf numFmtId="0" fontId="15" fillId="8" borderId="0" xfId="0" applyFont="1" applyFill="1" applyAlignment="1">
      <alignment horizontal="centerContinuous"/>
    </xf>
    <xf numFmtId="179" fontId="1" fillId="0" borderId="0" xfId="0" applyNumberFormat="1" applyFont="1"/>
    <xf numFmtId="171" fontId="13" fillId="0" borderId="8" xfId="0" applyNumberFormat="1" applyFont="1" applyBorder="1"/>
    <xf numFmtId="0" fontId="0" fillId="0" borderId="0" xfId="0" applyAlignment="1">
      <alignment horizontal="center" vertical="center"/>
    </xf>
    <xf numFmtId="9" fontId="0" fillId="0" borderId="0" xfId="0" applyNumberFormat="1"/>
    <xf numFmtId="14" fontId="0" fillId="0" borderId="0" xfId="0" applyNumberFormat="1"/>
    <xf numFmtId="166" fontId="0" fillId="0" borderId="0" xfId="0" applyNumberFormat="1"/>
    <xf numFmtId="0" fontId="17" fillId="2" borderId="0" xfId="0" applyFont="1" applyFill="1"/>
    <xf numFmtId="10" fontId="0" fillId="0" borderId="8" xfId="2" applyNumberFormat="1" applyFont="1" applyBorder="1"/>
    <xf numFmtId="2" fontId="0" fillId="0" borderId="8" xfId="2" applyNumberFormat="1" applyFont="1" applyBorder="1"/>
    <xf numFmtId="9" fontId="0" fillId="0" borderId="8" xfId="0" applyNumberFormat="1" applyBorder="1" applyAlignment="1">
      <alignment horizontal="left"/>
    </xf>
    <xf numFmtId="2" fontId="0" fillId="0" borderId="8" xfId="0" applyNumberFormat="1" applyBorder="1"/>
    <xf numFmtId="180" fontId="0" fillId="0" borderId="8" xfId="0" applyNumberFormat="1" applyBorder="1" applyAlignment="1">
      <alignment horizontal="left"/>
    </xf>
    <xf numFmtId="9" fontId="0" fillId="0" borderId="18" xfId="0" applyNumberFormat="1" applyBorder="1" applyAlignment="1">
      <alignment horizontal="left"/>
    </xf>
    <xf numFmtId="10" fontId="0" fillId="0" borderId="18" xfId="0" applyNumberFormat="1" applyBorder="1"/>
    <xf numFmtId="10" fontId="0" fillId="0" borderId="18" xfId="2" applyNumberFormat="1" applyFont="1" applyBorder="1"/>
    <xf numFmtId="0" fontId="0" fillId="0" borderId="18" xfId="0" applyBorder="1"/>
    <xf numFmtId="2" fontId="0" fillId="0" borderId="18" xfId="0" applyNumberFormat="1" applyBorder="1"/>
    <xf numFmtId="0" fontId="13" fillId="0" borderId="9" xfId="0" applyFont="1" applyBorder="1" applyAlignment="1">
      <alignment horizontal="left"/>
    </xf>
    <xf numFmtId="0" fontId="13" fillId="0" borderId="9" xfId="0" applyFont="1" applyBorder="1" applyAlignment="1">
      <alignment horizontal="right"/>
    </xf>
    <xf numFmtId="0" fontId="0" fillId="0" borderId="9" xfId="0" applyBorder="1"/>
    <xf numFmtId="0" fontId="0" fillId="0" borderId="9" xfId="0" applyBorder="1" applyAlignment="1">
      <alignment horizontal="right"/>
    </xf>
    <xf numFmtId="2" fontId="0" fillId="0" borderId="0" xfId="2" applyNumberFormat="1" applyFont="1" applyBorder="1"/>
    <xf numFmtId="0" fontId="12" fillId="2" borderId="0" xfId="0" applyFont="1" applyFill="1" applyAlignment="1">
      <alignment horizontal="centerContinuous"/>
    </xf>
    <xf numFmtId="17" fontId="13" fillId="0" borderId="0" xfId="0" applyNumberFormat="1" applyFont="1"/>
    <xf numFmtId="0" fontId="13" fillId="10" borderId="0" xfId="0" applyFont="1" applyFill="1"/>
    <xf numFmtId="10" fontId="13" fillId="10" borderId="0" xfId="2" applyNumberFormat="1" applyFont="1" applyFill="1"/>
    <xf numFmtId="0" fontId="20" fillId="0" borderId="0" xfId="0" applyFont="1" applyAlignment="1">
      <alignment horizontal="left"/>
    </xf>
    <xf numFmtId="0" fontId="0" fillId="0" borderId="0" xfId="0" applyAlignment="1">
      <alignment horizontal="left"/>
    </xf>
    <xf numFmtId="0" fontId="0" fillId="0" borderId="1" xfId="0" applyBorder="1" applyAlignment="1">
      <alignment horizontal="left"/>
    </xf>
    <xf numFmtId="175" fontId="13" fillId="10" borderId="0" xfId="2" applyNumberFormat="1" applyFont="1" applyFill="1"/>
    <xf numFmtId="0" fontId="27" fillId="0" borderId="0" xfId="0" applyFont="1"/>
    <xf numFmtId="164" fontId="0" fillId="0" borderId="0" xfId="1" applyNumberFormat="1" applyFont="1"/>
    <xf numFmtId="43" fontId="0" fillId="0" borderId="0" xfId="0" applyNumberFormat="1"/>
    <xf numFmtId="0" fontId="20" fillId="0" borderId="0" xfId="0" applyFont="1" applyAlignment="1">
      <alignment horizontal="centerContinuous"/>
    </xf>
    <xf numFmtId="0" fontId="27" fillId="0" borderId="0" xfId="0" applyFont="1" applyAlignment="1">
      <alignment horizontal="centerContinuous"/>
    </xf>
    <xf numFmtId="43" fontId="0" fillId="0" borderId="0" xfId="1" applyFont="1"/>
    <xf numFmtId="0" fontId="12" fillId="0" borderId="0" xfId="0" applyFont="1" applyAlignment="1">
      <alignment horizontal="centerContinuous"/>
    </xf>
    <xf numFmtId="175" fontId="13" fillId="0" borderId="0" xfId="2" applyNumberFormat="1" applyFont="1" applyFill="1"/>
    <xf numFmtId="9" fontId="13" fillId="10" borderId="0" xfId="2" applyFont="1" applyFill="1"/>
    <xf numFmtId="0" fontId="3" fillId="2" borderId="0" xfId="0" applyFont="1" applyFill="1" applyAlignment="1">
      <alignment horizontal="center"/>
    </xf>
    <xf numFmtId="2" fontId="13" fillId="10" borderId="0" xfId="2" applyNumberFormat="1" applyFont="1" applyFill="1"/>
    <xf numFmtId="0" fontId="24" fillId="0" borderId="0" xfId="0" applyFont="1"/>
    <xf numFmtId="0" fontId="0" fillId="0" borderId="19" xfId="0" applyBorder="1"/>
    <xf numFmtId="10" fontId="0" fillId="0" borderId="19" xfId="2" applyNumberFormat="1" applyFont="1" applyBorder="1"/>
    <xf numFmtId="175" fontId="0" fillId="0" borderId="18" xfId="0" applyNumberFormat="1" applyBorder="1"/>
    <xf numFmtId="175" fontId="0" fillId="0" borderId="19" xfId="0" applyNumberFormat="1" applyBorder="1"/>
    <xf numFmtId="175" fontId="0" fillId="0" borderId="0" xfId="0" applyNumberFormat="1"/>
    <xf numFmtId="0" fontId="29" fillId="0" borderId="0" xfId="0" applyFont="1"/>
    <xf numFmtId="1" fontId="0" fillId="0" borderId="19" xfId="0" applyNumberFormat="1" applyBorder="1"/>
    <xf numFmtId="1" fontId="0" fillId="0" borderId="0" xfId="0" applyNumberFormat="1"/>
    <xf numFmtId="1" fontId="0" fillId="0" borderId="18" xfId="0" applyNumberFormat="1" applyBorder="1"/>
    <xf numFmtId="0" fontId="13" fillId="0" borderId="0" xfId="0" applyFont="1" applyAlignment="1">
      <alignment horizontal="centerContinuous"/>
    </xf>
    <xf numFmtId="0" fontId="0" fillId="0" borderId="0" xfId="0" applyAlignment="1">
      <alignment horizontal="centerContinuous"/>
    </xf>
    <xf numFmtId="3" fontId="3" fillId="2" borderId="0" xfId="0" applyNumberFormat="1" applyFont="1" applyFill="1" applyAlignment="1">
      <alignment horizontal="center"/>
    </xf>
    <xf numFmtId="181" fontId="0" fillId="0" borderId="0" xfId="0" applyNumberFormat="1" applyAlignment="1">
      <alignment horizontal="center"/>
    </xf>
    <xf numFmtId="0" fontId="0" fillId="4" borderId="0" xfId="0" applyFill="1" applyAlignment="1">
      <alignment horizontal="left"/>
    </xf>
    <xf numFmtId="182" fontId="0" fillId="4" borderId="0" xfId="0" applyNumberFormat="1" applyFill="1" applyAlignment="1">
      <alignment horizontal="center"/>
    </xf>
    <xf numFmtId="179" fontId="0" fillId="4" borderId="0" xfId="0" applyNumberFormat="1" applyFill="1"/>
    <xf numFmtId="10" fontId="0" fillId="4" borderId="0" xfId="2" applyNumberFormat="1" applyFont="1" applyFill="1"/>
    <xf numFmtId="183" fontId="0" fillId="0" borderId="0" xfId="0" applyNumberFormat="1" applyAlignment="1">
      <alignment horizontal="center"/>
    </xf>
    <xf numFmtId="17" fontId="13" fillId="0" borderId="5" xfId="0" applyNumberFormat="1" applyFont="1" applyBorder="1"/>
    <xf numFmtId="43" fontId="13" fillId="0" borderId="0" xfId="0" applyNumberFormat="1" applyFont="1"/>
    <xf numFmtId="10" fontId="13" fillId="0" borderId="0" xfId="2" applyNumberFormat="1" applyFont="1"/>
    <xf numFmtId="10" fontId="13" fillId="0" borderId="0" xfId="0" applyNumberFormat="1" applyFont="1"/>
    <xf numFmtId="10" fontId="9" fillId="4" borderId="0" xfId="0" applyNumberFormat="1" applyFont="1" applyFill="1" applyAlignment="1">
      <alignment horizontal="right"/>
    </xf>
    <xf numFmtId="0" fontId="30" fillId="0" borderId="0" xfId="0" applyFont="1" applyAlignment="1">
      <alignment horizontal="centerContinuous"/>
    </xf>
    <xf numFmtId="0" fontId="9" fillId="0" borderId="0" xfId="0" applyFont="1" applyAlignment="1">
      <alignment horizontal="centerContinuous"/>
    </xf>
    <xf numFmtId="4" fontId="15" fillId="0" borderId="0" xfId="0" applyNumberFormat="1" applyFont="1"/>
    <xf numFmtId="10" fontId="1" fillId="0" borderId="2" xfId="0" applyNumberFormat="1" applyFont="1" applyBorder="1"/>
    <xf numFmtId="10" fontId="1" fillId="0" borderId="20" xfId="0" applyNumberFormat="1" applyFont="1" applyBorder="1"/>
    <xf numFmtId="0" fontId="18" fillId="0" borderId="0" xfId="0" applyFont="1"/>
    <xf numFmtId="0" fontId="9" fillId="0" borderId="0" xfId="0" applyFont="1"/>
    <xf numFmtId="179" fontId="9" fillId="0" borderId="0" xfId="0" applyNumberFormat="1" applyFont="1"/>
    <xf numFmtId="10" fontId="9" fillId="0" borderId="2" xfId="0" applyNumberFormat="1" applyFont="1" applyBorder="1"/>
    <xf numFmtId="10" fontId="9" fillId="0" borderId="20" xfId="0" applyNumberFormat="1" applyFont="1" applyBorder="1"/>
    <xf numFmtId="179" fontId="9" fillId="11" borderId="0" xfId="0" applyNumberFormat="1" applyFont="1" applyFill="1"/>
    <xf numFmtId="2" fontId="11" fillId="0" borderId="8" xfId="2" applyNumberFormat="1" applyFont="1" applyBorder="1"/>
    <xf numFmtId="9" fontId="11" fillId="0" borderId="18" xfId="0" applyNumberFormat="1" applyFont="1" applyBorder="1" applyAlignment="1">
      <alignment horizontal="left"/>
    </xf>
    <xf numFmtId="9" fontId="11" fillId="0" borderId="8" xfId="0" applyNumberFormat="1" applyFont="1" applyBorder="1" applyAlignment="1">
      <alignment horizontal="left"/>
    </xf>
    <xf numFmtId="180" fontId="11" fillId="0" borderId="8" xfId="0" applyNumberFormat="1" applyFont="1" applyBorder="1" applyAlignment="1">
      <alignment horizontal="left"/>
    </xf>
    <xf numFmtId="14" fontId="11" fillId="0" borderId="0" xfId="0" applyNumberFormat="1" applyFont="1"/>
    <xf numFmtId="0" fontId="31" fillId="0" borderId="0" xfId="0" applyFont="1"/>
    <xf numFmtId="9" fontId="0" fillId="0" borderId="0" xfId="2" applyFont="1" applyFill="1"/>
    <xf numFmtId="164" fontId="14" fillId="0" borderId="0" xfId="1" applyNumberFormat="1" applyFont="1"/>
    <xf numFmtId="10" fontId="8" fillId="0" borderId="0" xfId="2" applyNumberFormat="1" applyFont="1"/>
    <xf numFmtId="4" fontId="0" fillId="0" borderId="0" xfId="0" applyNumberFormat="1"/>
    <xf numFmtId="14" fontId="0" fillId="0" borderId="0" xfId="0" applyNumberFormat="1" applyAlignment="1">
      <alignment horizontal="left"/>
    </xf>
    <xf numFmtId="0" fontId="0" fillId="0" borderId="6" xfId="0" applyBorder="1"/>
    <xf numFmtId="0" fontId="14" fillId="0" borderId="7" xfId="0" applyFont="1" applyBorder="1" applyAlignment="1">
      <alignment horizontal="center"/>
    </xf>
    <xf numFmtId="0" fontId="14" fillId="0" borderId="7" xfId="0" applyFont="1" applyBorder="1" applyAlignment="1">
      <alignment horizontal="centerContinuous"/>
    </xf>
    <xf numFmtId="0" fontId="13" fillId="12" borderId="0" xfId="0" applyFont="1" applyFill="1"/>
    <xf numFmtId="0" fontId="0" fillId="12" borderId="0" xfId="0" applyFill="1"/>
    <xf numFmtId="0" fontId="13" fillId="0" borderId="0" xfId="0" applyFont="1" applyAlignment="1">
      <alignment horizontal="left" indent="1"/>
    </xf>
    <xf numFmtId="0" fontId="12" fillId="13" borderId="0" xfId="0" applyFont="1" applyFill="1"/>
    <xf numFmtId="17" fontId="12" fillId="13" borderId="0" xfId="0" applyNumberFormat="1" applyFont="1" applyFill="1"/>
    <xf numFmtId="17" fontId="12" fillId="13" borderId="0" xfId="0" applyNumberFormat="1" applyFont="1" applyFill="1" applyAlignment="1">
      <alignment horizontal="center"/>
    </xf>
    <xf numFmtId="0" fontId="17" fillId="13" borderId="0" xfId="0" applyFont="1" applyFill="1"/>
    <xf numFmtId="17" fontId="17" fillId="13" borderId="0" xfId="0" applyNumberFormat="1" applyFont="1" applyFill="1"/>
    <xf numFmtId="17" fontId="17" fillId="13" borderId="0" xfId="0" applyNumberFormat="1" applyFont="1" applyFill="1" applyAlignment="1">
      <alignment horizontal="right"/>
    </xf>
    <xf numFmtId="17" fontId="0" fillId="0" borderId="0" xfId="0" applyNumberFormat="1"/>
    <xf numFmtId="9" fontId="0" fillId="0" borderId="0" xfId="2" applyFont="1"/>
    <xf numFmtId="0" fontId="32" fillId="0" borderId="0" xfId="0" applyFont="1" applyAlignment="1">
      <alignment horizontal="left" vertical="center"/>
    </xf>
    <xf numFmtId="43" fontId="32" fillId="0" borderId="0" xfId="1" applyFont="1" applyFill="1" applyAlignment="1">
      <alignment horizontal="right" vertical="center"/>
    </xf>
    <xf numFmtId="9" fontId="18" fillId="0" borderId="0" xfId="2" applyFont="1" applyFill="1"/>
    <xf numFmtId="0" fontId="18" fillId="0" borderId="0" xfId="4" applyFont="1" applyFill="1" applyAlignment="1">
      <alignment horizontal="left" vertical="center"/>
    </xf>
    <xf numFmtId="0" fontId="18" fillId="0" borderId="0" xfId="4" applyFont="1" applyFill="1" applyAlignment="1">
      <alignment horizontal="right" vertical="center"/>
    </xf>
    <xf numFmtId="43" fontId="18" fillId="0" borderId="0" xfId="1" applyFont="1" applyFill="1" applyAlignment="1">
      <alignment horizontal="left" vertical="center"/>
    </xf>
    <xf numFmtId="0" fontId="18" fillId="0" borderId="0" xfId="0" applyFont="1" applyAlignment="1">
      <alignment horizontal="right"/>
    </xf>
    <xf numFmtId="43" fontId="0" fillId="0" borderId="0" xfId="0" applyNumberFormat="1" applyAlignment="1">
      <alignment vertical="top"/>
    </xf>
    <xf numFmtId="164" fontId="9" fillId="0" borderId="0" xfId="1" applyNumberFormat="1" applyFont="1"/>
    <xf numFmtId="164" fontId="9" fillId="0" borderId="4" xfId="1" applyNumberFormat="1" applyFont="1" applyBorder="1"/>
    <xf numFmtId="0" fontId="14" fillId="0" borderId="0" xfId="0" applyFont="1" applyAlignment="1">
      <alignment horizontal="right"/>
    </xf>
    <xf numFmtId="9" fontId="0" fillId="0" borderId="8" xfId="2" applyFont="1" applyBorder="1"/>
    <xf numFmtId="164" fontId="1" fillId="0" borderId="0" xfId="1" applyNumberFormat="1" applyFont="1"/>
    <xf numFmtId="43" fontId="0" fillId="0" borderId="18" xfId="1" applyFont="1" applyBorder="1"/>
    <xf numFmtId="43" fontId="0" fillId="0" borderId="8" xfId="1" applyFont="1" applyBorder="1"/>
    <xf numFmtId="43" fontId="13" fillId="10" borderId="0" xfId="1" applyFont="1" applyFill="1"/>
    <xf numFmtId="171" fontId="24" fillId="0" borderId="0" xfId="0" applyNumberFormat="1" applyFont="1" applyAlignment="1">
      <alignment horizontal="right"/>
    </xf>
    <xf numFmtId="0" fontId="34" fillId="2" borderId="0" xfId="0" applyFont="1" applyFill="1" applyAlignment="1">
      <alignment horizontal="centerContinuous"/>
    </xf>
    <xf numFmtId="0" fontId="0" fillId="2" borderId="0" xfId="0" applyFill="1" applyAlignment="1">
      <alignment horizontal="centerContinuous"/>
    </xf>
    <xf numFmtId="0" fontId="0" fillId="0" borderId="21" xfId="0" applyBorder="1"/>
    <xf numFmtId="0" fontId="35" fillId="2" borderId="0" xfId="0" applyFont="1" applyFill="1"/>
    <xf numFmtId="170" fontId="12" fillId="2" borderId="0" xfId="0" applyNumberFormat="1" applyFont="1" applyFill="1" applyAlignment="1">
      <alignment horizontal="center"/>
    </xf>
    <xf numFmtId="9" fontId="0" fillId="0" borderId="0" xfId="2" applyFont="1" applyBorder="1"/>
    <xf numFmtId="0" fontId="0" fillId="14" borderId="0" xfId="0" applyFill="1"/>
    <xf numFmtId="0" fontId="35" fillId="2" borderId="0" xfId="0" applyFont="1" applyFill="1" applyAlignment="1">
      <alignment horizontal="centerContinuous"/>
    </xf>
    <xf numFmtId="10" fontId="0" fillId="0" borderId="0" xfId="1" applyNumberFormat="1" applyFont="1"/>
    <xf numFmtId="0" fontId="35" fillId="0" borderId="0" xfId="0" applyFont="1"/>
    <xf numFmtId="0" fontId="35" fillId="0" borderId="0" xfId="0" applyFont="1" applyAlignment="1">
      <alignment horizontal="center"/>
    </xf>
    <xf numFmtId="3" fontId="35" fillId="0" borderId="0" xfId="0" applyNumberFormat="1" applyFont="1" applyAlignment="1">
      <alignment horizontal="center"/>
    </xf>
    <xf numFmtId="175" fontId="0" fillId="0" borderId="8" xfId="0" applyNumberFormat="1" applyBorder="1"/>
    <xf numFmtId="164" fontId="0" fillId="0" borderId="8" xfId="1" applyNumberFormat="1" applyFont="1" applyBorder="1"/>
    <xf numFmtId="10" fontId="14" fillId="0" borderId="8" xfId="0" applyNumberFormat="1" applyFont="1" applyBorder="1"/>
    <xf numFmtId="0" fontId="14" fillId="0" borderId="8" xfId="0" applyFont="1" applyBorder="1" applyAlignment="1">
      <alignment horizontal="right"/>
    </xf>
    <xf numFmtId="10" fontId="14" fillId="0" borderId="8" xfId="2" applyNumberFormat="1" applyFont="1" applyBorder="1"/>
    <xf numFmtId="0" fontId="34" fillId="2" borderId="0" xfId="0" applyFont="1" applyFill="1"/>
    <xf numFmtId="43" fontId="0" fillId="0" borderId="8" xfId="0" applyNumberFormat="1" applyBorder="1" applyAlignment="1">
      <alignment horizontal="right"/>
    </xf>
    <xf numFmtId="165" fontId="0" fillId="0" borderId="8" xfId="0" applyNumberFormat="1" applyBorder="1"/>
    <xf numFmtId="0" fontId="13" fillId="0" borderId="22" xfId="0" quotePrefix="1" applyFont="1" applyBorder="1" applyAlignment="1">
      <alignment horizontal="left"/>
    </xf>
    <xf numFmtId="0" fontId="13" fillId="0" borderId="22" xfId="0" applyFont="1" applyBorder="1"/>
    <xf numFmtId="164" fontId="13" fillId="0" borderId="22" xfId="0" applyNumberFormat="1" applyFont="1" applyBorder="1"/>
    <xf numFmtId="164" fontId="0" fillId="0" borderId="18" xfId="0" applyNumberFormat="1" applyBorder="1"/>
    <xf numFmtId="164" fontId="0" fillId="0" borderId="13" xfId="0" applyNumberFormat="1" applyBorder="1"/>
    <xf numFmtId="0" fontId="0" fillId="0" borderId="18" xfId="0" quotePrefix="1" applyBorder="1" applyAlignment="1">
      <alignment horizontal="left" indent="1"/>
    </xf>
    <xf numFmtId="171" fontId="0" fillId="0" borderId="18" xfId="1" applyNumberFormat="1" applyFont="1" applyBorder="1"/>
    <xf numFmtId="0" fontId="0" fillId="0" borderId="8" xfId="0" quotePrefix="1" applyBorder="1" applyAlignment="1">
      <alignment horizontal="left" indent="1"/>
    </xf>
    <xf numFmtId="0" fontId="0" fillId="0" borderId="13" xfId="0" quotePrefix="1" applyBorder="1" applyAlignment="1">
      <alignment horizontal="left" indent="1"/>
    </xf>
    <xf numFmtId="164" fontId="0" fillId="0" borderId="13" xfId="1" applyNumberFormat="1" applyFont="1" applyBorder="1"/>
    <xf numFmtId="0" fontId="13" fillId="0" borderId="23" xfId="0" applyFont="1" applyBorder="1"/>
    <xf numFmtId="164" fontId="13" fillId="0" borderId="23" xfId="0" applyNumberFormat="1" applyFont="1" applyBorder="1"/>
    <xf numFmtId="0" fontId="12" fillId="2" borderId="0" xfId="0" applyFont="1" applyFill="1" applyAlignment="1">
      <alignment horizontal="right"/>
    </xf>
    <xf numFmtId="0" fontId="12" fillId="0" borderId="0" xfId="0" applyFont="1" applyAlignment="1">
      <alignment horizontal="right"/>
    </xf>
    <xf numFmtId="14" fontId="0" fillId="0" borderId="0" xfId="0" applyNumberFormat="1" applyAlignment="1">
      <alignment horizontal="center"/>
    </xf>
    <xf numFmtId="0" fontId="0" fillId="0" borderId="0" xfId="0" applyAlignment="1">
      <alignment horizontal="left" vertical="top" wrapText="1"/>
    </xf>
    <xf numFmtId="43" fontId="19" fillId="0" borderId="0" xfId="4" applyNumberFormat="1" applyBorder="1" applyAlignment="1" applyProtection="1">
      <alignment horizontal="center"/>
    </xf>
    <xf numFmtId="43" fontId="12" fillId="5" borderId="0" xfId="3" applyNumberFormat="1" applyFont="1" applyBorder="1" applyAlignment="1">
      <alignment horizontal="center"/>
    </xf>
    <xf numFmtId="164" fontId="0" fillId="0" borderId="8" xfId="0" applyNumberFormat="1" applyBorder="1" applyAlignment="1">
      <alignment horizontal="center"/>
    </xf>
    <xf numFmtId="0" fontId="35" fillId="2" borderId="0" xfId="0" applyFont="1" applyFill="1" applyAlignment="1">
      <alignment horizontal="center"/>
    </xf>
    <xf numFmtId="43" fontId="0" fillId="0" borderId="8" xfId="1" applyFont="1" applyBorder="1" applyAlignment="1">
      <alignment horizontal="right"/>
    </xf>
    <xf numFmtId="0" fontId="0" fillId="0" borderId="8" xfId="0" applyBorder="1" applyAlignment="1">
      <alignment horizontal="right"/>
    </xf>
    <xf numFmtId="0" fontId="0" fillId="0" borderId="21" xfId="0" applyBorder="1" applyAlignment="1">
      <alignment horizontal="left" vertical="top" wrapText="1"/>
    </xf>
    <xf numFmtId="3" fontId="35" fillId="2" borderId="0" xfId="0" applyNumberFormat="1" applyFont="1" applyFill="1" applyAlignment="1">
      <alignment horizontal="center"/>
    </xf>
    <xf numFmtId="0" fontId="0" fillId="0" borderId="8" xfId="0" applyBorder="1" applyAlignment="1">
      <alignment horizontal="left"/>
    </xf>
    <xf numFmtId="0" fontId="12" fillId="13" borderId="0" xfId="0" applyFont="1" applyFill="1" applyAlignment="1">
      <alignment horizontal="center"/>
    </xf>
    <xf numFmtId="0" fontId="12" fillId="2" borderId="0" xfId="0" applyFont="1" applyFill="1" applyAlignment="1">
      <alignment horizontal="center"/>
    </xf>
    <xf numFmtId="0" fontId="30" fillId="0" borderId="0" xfId="0" applyFont="1" applyAlignment="1">
      <alignment horizontal="center" vertical="center" textRotation="90"/>
    </xf>
    <xf numFmtId="0" fontId="12" fillId="2" borderId="17" xfId="0" applyFont="1" applyFill="1" applyBorder="1" applyAlignment="1">
      <alignment horizontal="center"/>
    </xf>
    <xf numFmtId="0" fontId="28" fillId="0" borderId="0" xfId="0" applyFont="1" applyAlignment="1">
      <alignment horizontal="left" vertical="top" wrapText="1"/>
    </xf>
    <xf numFmtId="0" fontId="3" fillId="2" borderId="0" xfId="0" applyFont="1" applyFill="1" applyAlignment="1">
      <alignment horizontal="center"/>
    </xf>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Sheet3!$C$1</c:f>
              <c:strCache>
                <c:ptCount val="1"/>
                <c:pt idx="0">
                  <c:v>TAMO</c:v>
                </c:pt>
              </c:strCache>
            </c:strRef>
          </c:tx>
          <c:spPr>
            <a:ln w="28575" cap="rnd">
              <a:solidFill>
                <a:schemeClr val="accent1"/>
              </a:solidFill>
              <a:round/>
            </a:ln>
            <a:effectLst/>
          </c:spPr>
          <c:marker>
            <c:symbol val="none"/>
          </c:marker>
          <c:cat>
            <c:numRef>
              <c:f>Sheet3!$B$2:$B$105</c:f>
              <c:numCache>
                <c:formatCode>m/d/yyyy</c:formatCode>
                <c:ptCount val="104"/>
                <c:pt idx="0">
                  <c:v>45207</c:v>
                </c:pt>
                <c:pt idx="1">
                  <c:v>45214</c:v>
                </c:pt>
                <c:pt idx="2">
                  <c:v>45221</c:v>
                </c:pt>
                <c:pt idx="3">
                  <c:v>45228</c:v>
                </c:pt>
                <c:pt idx="4">
                  <c:v>45235</c:v>
                </c:pt>
                <c:pt idx="5">
                  <c:v>45242</c:v>
                </c:pt>
                <c:pt idx="6">
                  <c:v>45249</c:v>
                </c:pt>
                <c:pt idx="7">
                  <c:v>45256</c:v>
                </c:pt>
                <c:pt idx="8">
                  <c:v>45263</c:v>
                </c:pt>
                <c:pt idx="9">
                  <c:v>45270</c:v>
                </c:pt>
                <c:pt idx="10">
                  <c:v>45277</c:v>
                </c:pt>
                <c:pt idx="11">
                  <c:v>45284</c:v>
                </c:pt>
                <c:pt idx="12">
                  <c:v>45291</c:v>
                </c:pt>
                <c:pt idx="13">
                  <c:v>45298</c:v>
                </c:pt>
                <c:pt idx="14">
                  <c:v>45305</c:v>
                </c:pt>
                <c:pt idx="15">
                  <c:v>45312</c:v>
                </c:pt>
                <c:pt idx="16">
                  <c:v>45319</c:v>
                </c:pt>
                <c:pt idx="17">
                  <c:v>45326</c:v>
                </c:pt>
                <c:pt idx="18">
                  <c:v>45333</c:v>
                </c:pt>
                <c:pt idx="19">
                  <c:v>45340</c:v>
                </c:pt>
                <c:pt idx="20">
                  <c:v>45347</c:v>
                </c:pt>
                <c:pt idx="21">
                  <c:v>45354</c:v>
                </c:pt>
                <c:pt idx="22">
                  <c:v>45361</c:v>
                </c:pt>
                <c:pt idx="23">
                  <c:v>45368</c:v>
                </c:pt>
                <c:pt idx="24">
                  <c:v>45375</c:v>
                </c:pt>
                <c:pt idx="25">
                  <c:v>45382</c:v>
                </c:pt>
                <c:pt idx="26">
                  <c:v>45389</c:v>
                </c:pt>
                <c:pt idx="27">
                  <c:v>45396</c:v>
                </c:pt>
                <c:pt idx="28">
                  <c:v>45403</c:v>
                </c:pt>
                <c:pt idx="29">
                  <c:v>45410</c:v>
                </c:pt>
                <c:pt idx="30">
                  <c:v>45417</c:v>
                </c:pt>
                <c:pt idx="31">
                  <c:v>45424</c:v>
                </c:pt>
                <c:pt idx="32">
                  <c:v>45431</c:v>
                </c:pt>
                <c:pt idx="33">
                  <c:v>45438</c:v>
                </c:pt>
                <c:pt idx="34">
                  <c:v>45445</c:v>
                </c:pt>
                <c:pt idx="35">
                  <c:v>45452</c:v>
                </c:pt>
                <c:pt idx="36">
                  <c:v>45459</c:v>
                </c:pt>
                <c:pt idx="37">
                  <c:v>45466</c:v>
                </c:pt>
                <c:pt idx="38">
                  <c:v>45473</c:v>
                </c:pt>
                <c:pt idx="39">
                  <c:v>45480</c:v>
                </c:pt>
                <c:pt idx="40">
                  <c:v>45487</c:v>
                </c:pt>
                <c:pt idx="41">
                  <c:v>45494</c:v>
                </c:pt>
                <c:pt idx="42">
                  <c:v>45501</c:v>
                </c:pt>
                <c:pt idx="43">
                  <c:v>45508</c:v>
                </c:pt>
                <c:pt idx="44">
                  <c:v>45515</c:v>
                </c:pt>
                <c:pt idx="45">
                  <c:v>45522</c:v>
                </c:pt>
                <c:pt idx="46">
                  <c:v>45529</c:v>
                </c:pt>
                <c:pt idx="47">
                  <c:v>45536</c:v>
                </c:pt>
                <c:pt idx="48">
                  <c:v>45543</c:v>
                </c:pt>
                <c:pt idx="49">
                  <c:v>45550</c:v>
                </c:pt>
                <c:pt idx="50">
                  <c:v>45557</c:v>
                </c:pt>
                <c:pt idx="51">
                  <c:v>45564</c:v>
                </c:pt>
                <c:pt idx="52">
                  <c:v>45571</c:v>
                </c:pt>
                <c:pt idx="53">
                  <c:v>45578</c:v>
                </c:pt>
                <c:pt idx="54">
                  <c:v>45585</c:v>
                </c:pt>
                <c:pt idx="55">
                  <c:v>45592</c:v>
                </c:pt>
                <c:pt idx="56">
                  <c:v>45599</c:v>
                </c:pt>
                <c:pt idx="57">
                  <c:v>45606</c:v>
                </c:pt>
                <c:pt idx="58">
                  <c:v>45613</c:v>
                </c:pt>
                <c:pt idx="59">
                  <c:v>45620</c:v>
                </c:pt>
                <c:pt idx="60">
                  <c:v>45627</c:v>
                </c:pt>
                <c:pt idx="61">
                  <c:v>45634</c:v>
                </c:pt>
                <c:pt idx="62">
                  <c:v>45641</c:v>
                </c:pt>
                <c:pt idx="63">
                  <c:v>45648</c:v>
                </c:pt>
                <c:pt idx="64">
                  <c:v>45655</c:v>
                </c:pt>
                <c:pt idx="65">
                  <c:v>45662</c:v>
                </c:pt>
                <c:pt idx="66">
                  <c:v>45669</c:v>
                </c:pt>
                <c:pt idx="67">
                  <c:v>45676</c:v>
                </c:pt>
                <c:pt idx="68">
                  <c:v>45683</c:v>
                </c:pt>
                <c:pt idx="69">
                  <c:v>45690</c:v>
                </c:pt>
                <c:pt idx="70">
                  <c:v>45697</c:v>
                </c:pt>
                <c:pt idx="71">
                  <c:v>45704</c:v>
                </c:pt>
                <c:pt idx="72">
                  <c:v>45711</c:v>
                </c:pt>
                <c:pt idx="73">
                  <c:v>45718</c:v>
                </c:pt>
                <c:pt idx="74">
                  <c:v>45725</c:v>
                </c:pt>
                <c:pt idx="75">
                  <c:v>45732</c:v>
                </c:pt>
                <c:pt idx="76">
                  <c:v>45739</c:v>
                </c:pt>
                <c:pt idx="77">
                  <c:v>45746</c:v>
                </c:pt>
                <c:pt idx="78">
                  <c:v>45753</c:v>
                </c:pt>
                <c:pt idx="79">
                  <c:v>45760</c:v>
                </c:pt>
                <c:pt idx="80">
                  <c:v>45767</c:v>
                </c:pt>
                <c:pt idx="81">
                  <c:v>45774</c:v>
                </c:pt>
                <c:pt idx="82">
                  <c:v>45781</c:v>
                </c:pt>
                <c:pt idx="83">
                  <c:v>45788</c:v>
                </c:pt>
                <c:pt idx="84">
                  <c:v>45795</c:v>
                </c:pt>
                <c:pt idx="85">
                  <c:v>45802</c:v>
                </c:pt>
                <c:pt idx="86">
                  <c:v>45809</c:v>
                </c:pt>
                <c:pt idx="87">
                  <c:v>45816</c:v>
                </c:pt>
                <c:pt idx="88">
                  <c:v>45823</c:v>
                </c:pt>
                <c:pt idx="89">
                  <c:v>45830</c:v>
                </c:pt>
                <c:pt idx="90">
                  <c:v>45837</c:v>
                </c:pt>
                <c:pt idx="91">
                  <c:v>45844</c:v>
                </c:pt>
                <c:pt idx="92">
                  <c:v>45851</c:v>
                </c:pt>
                <c:pt idx="93">
                  <c:v>45858</c:v>
                </c:pt>
                <c:pt idx="94">
                  <c:v>45865</c:v>
                </c:pt>
                <c:pt idx="95">
                  <c:v>45872</c:v>
                </c:pt>
                <c:pt idx="96">
                  <c:v>45879</c:v>
                </c:pt>
                <c:pt idx="97">
                  <c:v>45886</c:v>
                </c:pt>
                <c:pt idx="98">
                  <c:v>45893</c:v>
                </c:pt>
                <c:pt idx="99">
                  <c:v>45900</c:v>
                </c:pt>
                <c:pt idx="100">
                  <c:v>45907</c:v>
                </c:pt>
                <c:pt idx="101">
                  <c:v>45914</c:v>
                </c:pt>
                <c:pt idx="102">
                  <c:v>45921</c:v>
                </c:pt>
                <c:pt idx="103">
                  <c:v>45928</c:v>
                </c:pt>
              </c:numCache>
            </c:numRef>
          </c:cat>
          <c:val>
            <c:numRef>
              <c:f>Sheet3!$C$2:$C$105</c:f>
              <c:numCache>
                <c:formatCode>General</c:formatCode>
                <c:ptCount val="104"/>
                <c:pt idx="0">
                  <c:v>665.05</c:v>
                </c:pt>
                <c:pt idx="1">
                  <c:v>661.16</c:v>
                </c:pt>
                <c:pt idx="2">
                  <c:v>639.08000000000004</c:v>
                </c:pt>
                <c:pt idx="3">
                  <c:v>645.51</c:v>
                </c:pt>
                <c:pt idx="4">
                  <c:v>649.04999999999995</c:v>
                </c:pt>
                <c:pt idx="5">
                  <c:v>679.45</c:v>
                </c:pt>
                <c:pt idx="6">
                  <c:v>671.63</c:v>
                </c:pt>
                <c:pt idx="7">
                  <c:v>703.28</c:v>
                </c:pt>
                <c:pt idx="8">
                  <c:v>712.35</c:v>
                </c:pt>
                <c:pt idx="9">
                  <c:v>730.15</c:v>
                </c:pt>
                <c:pt idx="10">
                  <c:v>722.47</c:v>
                </c:pt>
                <c:pt idx="11">
                  <c:v>777.55</c:v>
                </c:pt>
                <c:pt idx="12">
                  <c:v>788.52</c:v>
                </c:pt>
                <c:pt idx="13">
                  <c:v>813.94</c:v>
                </c:pt>
                <c:pt idx="14">
                  <c:v>821.02</c:v>
                </c:pt>
                <c:pt idx="15">
                  <c:v>809.35</c:v>
                </c:pt>
                <c:pt idx="16">
                  <c:v>876.05</c:v>
                </c:pt>
                <c:pt idx="17">
                  <c:v>912.18</c:v>
                </c:pt>
                <c:pt idx="18">
                  <c:v>935.71</c:v>
                </c:pt>
                <c:pt idx="19">
                  <c:v>934.52</c:v>
                </c:pt>
                <c:pt idx="20">
                  <c:v>974.39</c:v>
                </c:pt>
                <c:pt idx="21" formatCode="#,##0.00">
                  <c:v>1036.0999999999999</c:v>
                </c:pt>
                <c:pt idx="22">
                  <c:v>942.94</c:v>
                </c:pt>
                <c:pt idx="23">
                  <c:v>976.79</c:v>
                </c:pt>
                <c:pt idx="24">
                  <c:v>989.75</c:v>
                </c:pt>
                <c:pt idx="25" formatCode="#,##0.00">
                  <c:v>1004</c:v>
                </c:pt>
                <c:pt idx="26" formatCode="#,##0.00">
                  <c:v>1015.37</c:v>
                </c:pt>
                <c:pt idx="27">
                  <c:v>960.24</c:v>
                </c:pt>
                <c:pt idx="28">
                  <c:v>996.43</c:v>
                </c:pt>
                <c:pt idx="29" formatCode="#,##0.00">
                  <c:v>1010.28</c:v>
                </c:pt>
                <c:pt idx="30" formatCode="#,##0.00">
                  <c:v>1043.43</c:v>
                </c:pt>
                <c:pt idx="31">
                  <c:v>942.79</c:v>
                </c:pt>
                <c:pt idx="32">
                  <c:v>957.59</c:v>
                </c:pt>
                <c:pt idx="33">
                  <c:v>920.16</c:v>
                </c:pt>
                <c:pt idx="34">
                  <c:v>967.52</c:v>
                </c:pt>
                <c:pt idx="35">
                  <c:v>993.4</c:v>
                </c:pt>
                <c:pt idx="36">
                  <c:v>961.8</c:v>
                </c:pt>
                <c:pt idx="37">
                  <c:v>989.75</c:v>
                </c:pt>
                <c:pt idx="38">
                  <c:v>993.65</c:v>
                </c:pt>
                <c:pt idx="39" formatCode="#,##0.00">
                  <c:v>1016.75</c:v>
                </c:pt>
                <c:pt idx="40">
                  <c:v>990</c:v>
                </c:pt>
                <c:pt idx="41" formatCode="#,##0.00">
                  <c:v>1118.3</c:v>
                </c:pt>
                <c:pt idx="42" formatCode="#,##0.00">
                  <c:v>1096.6500000000001</c:v>
                </c:pt>
                <c:pt idx="43" formatCode="#,##0.00">
                  <c:v>1068.0999999999999</c:v>
                </c:pt>
                <c:pt idx="44" formatCode="#,##0.00">
                  <c:v>1098.3499999999999</c:v>
                </c:pt>
                <c:pt idx="45" formatCode="#,##0.00">
                  <c:v>1085.1500000000001</c:v>
                </c:pt>
                <c:pt idx="46" formatCode="#,##0.00">
                  <c:v>1111.3499999999999</c:v>
                </c:pt>
                <c:pt idx="47" formatCode="#,##0.00">
                  <c:v>1049.3499999999999</c:v>
                </c:pt>
                <c:pt idx="48">
                  <c:v>992.1</c:v>
                </c:pt>
                <c:pt idx="49">
                  <c:v>970.85</c:v>
                </c:pt>
                <c:pt idx="50">
                  <c:v>993</c:v>
                </c:pt>
                <c:pt idx="51">
                  <c:v>930.75</c:v>
                </c:pt>
                <c:pt idx="52">
                  <c:v>930.7</c:v>
                </c:pt>
                <c:pt idx="53">
                  <c:v>910.15</c:v>
                </c:pt>
                <c:pt idx="54">
                  <c:v>864.3</c:v>
                </c:pt>
                <c:pt idx="55">
                  <c:v>843.45</c:v>
                </c:pt>
                <c:pt idx="56">
                  <c:v>805.45</c:v>
                </c:pt>
                <c:pt idx="57">
                  <c:v>774.3</c:v>
                </c:pt>
                <c:pt idx="58">
                  <c:v>791</c:v>
                </c:pt>
                <c:pt idx="59">
                  <c:v>786.45</c:v>
                </c:pt>
                <c:pt idx="60">
                  <c:v>816.8</c:v>
                </c:pt>
                <c:pt idx="61">
                  <c:v>790.3</c:v>
                </c:pt>
                <c:pt idx="62">
                  <c:v>724.05</c:v>
                </c:pt>
                <c:pt idx="63">
                  <c:v>750.5</c:v>
                </c:pt>
                <c:pt idx="64">
                  <c:v>790.4</c:v>
                </c:pt>
                <c:pt idx="65">
                  <c:v>774.65</c:v>
                </c:pt>
                <c:pt idx="66">
                  <c:v>779.75</c:v>
                </c:pt>
                <c:pt idx="67">
                  <c:v>734.1</c:v>
                </c:pt>
                <c:pt idx="68">
                  <c:v>716.1</c:v>
                </c:pt>
                <c:pt idx="69">
                  <c:v>706.75</c:v>
                </c:pt>
                <c:pt idx="70">
                  <c:v>680.65</c:v>
                </c:pt>
                <c:pt idx="71">
                  <c:v>673.2</c:v>
                </c:pt>
                <c:pt idx="72">
                  <c:v>620.65</c:v>
                </c:pt>
                <c:pt idx="73">
                  <c:v>648.29999999999995</c:v>
                </c:pt>
                <c:pt idx="74">
                  <c:v>655.5</c:v>
                </c:pt>
                <c:pt idx="75">
                  <c:v>702.95</c:v>
                </c:pt>
                <c:pt idx="76">
                  <c:v>674.45</c:v>
                </c:pt>
                <c:pt idx="77">
                  <c:v>613.85</c:v>
                </c:pt>
                <c:pt idx="78">
                  <c:v>595.04999999999995</c:v>
                </c:pt>
                <c:pt idx="79">
                  <c:v>621.54999999999995</c:v>
                </c:pt>
                <c:pt idx="80">
                  <c:v>655.25</c:v>
                </c:pt>
                <c:pt idx="81">
                  <c:v>652</c:v>
                </c:pt>
                <c:pt idx="82">
                  <c:v>708.5</c:v>
                </c:pt>
                <c:pt idx="83">
                  <c:v>730.7</c:v>
                </c:pt>
                <c:pt idx="84">
                  <c:v>718.25</c:v>
                </c:pt>
                <c:pt idx="85">
                  <c:v>719.5</c:v>
                </c:pt>
                <c:pt idx="86">
                  <c:v>711</c:v>
                </c:pt>
                <c:pt idx="87">
                  <c:v>712.05</c:v>
                </c:pt>
                <c:pt idx="88">
                  <c:v>676.2</c:v>
                </c:pt>
                <c:pt idx="89">
                  <c:v>686.9</c:v>
                </c:pt>
                <c:pt idx="90">
                  <c:v>689.05</c:v>
                </c:pt>
                <c:pt idx="91">
                  <c:v>681.8</c:v>
                </c:pt>
                <c:pt idx="92">
                  <c:v>680.25</c:v>
                </c:pt>
                <c:pt idx="93">
                  <c:v>687.4</c:v>
                </c:pt>
                <c:pt idx="94">
                  <c:v>648.85</c:v>
                </c:pt>
                <c:pt idx="95">
                  <c:v>633.70000000000005</c:v>
                </c:pt>
                <c:pt idx="96">
                  <c:v>664.6</c:v>
                </c:pt>
                <c:pt idx="97">
                  <c:v>680.3</c:v>
                </c:pt>
                <c:pt idx="98">
                  <c:v>669</c:v>
                </c:pt>
                <c:pt idx="99">
                  <c:v>691.7</c:v>
                </c:pt>
                <c:pt idx="100">
                  <c:v>715.25</c:v>
                </c:pt>
                <c:pt idx="101">
                  <c:v>707.45</c:v>
                </c:pt>
                <c:pt idx="102">
                  <c:v>672.9</c:v>
                </c:pt>
                <c:pt idx="103">
                  <c:v>716.1</c:v>
                </c:pt>
              </c:numCache>
            </c:numRef>
          </c:val>
          <c:smooth val="0"/>
          <c:extLst>
            <c:ext xmlns:c16="http://schemas.microsoft.com/office/drawing/2014/chart" uri="{C3380CC4-5D6E-409C-BE32-E72D297353CC}">
              <c16:uniqueId val="{00000000-06D7-4221-9354-7113F31E6B5A}"/>
            </c:ext>
          </c:extLst>
        </c:ser>
        <c:ser>
          <c:idx val="1"/>
          <c:order val="1"/>
          <c:tx>
            <c:strRef>
              <c:f>Sheet3!$D$1</c:f>
              <c:strCache>
                <c:ptCount val="1"/>
                <c:pt idx="0">
                  <c:v>Maruti</c:v>
                </c:pt>
              </c:strCache>
            </c:strRef>
          </c:tx>
          <c:spPr>
            <a:ln w="28575" cap="rnd">
              <a:solidFill>
                <a:schemeClr val="accent2"/>
              </a:solidFill>
              <a:round/>
            </a:ln>
            <a:effectLst/>
          </c:spPr>
          <c:marker>
            <c:symbol val="none"/>
          </c:marker>
          <c:cat>
            <c:numRef>
              <c:f>Sheet3!$B$2:$B$105</c:f>
              <c:numCache>
                <c:formatCode>m/d/yyyy</c:formatCode>
                <c:ptCount val="104"/>
                <c:pt idx="0">
                  <c:v>45207</c:v>
                </c:pt>
                <c:pt idx="1">
                  <c:v>45214</c:v>
                </c:pt>
                <c:pt idx="2">
                  <c:v>45221</c:v>
                </c:pt>
                <c:pt idx="3">
                  <c:v>45228</c:v>
                </c:pt>
                <c:pt idx="4">
                  <c:v>45235</c:v>
                </c:pt>
                <c:pt idx="5">
                  <c:v>45242</c:v>
                </c:pt>
                <c:pt idx="6">
                  <c:v>45249</c:v>
                </c:pt>
                <c:pt idx="7">
                  <c:v>45256</c:v>
                </c:pt>
                <c:pt idx="8">
                  <c:v>45263</c:v>
                </c:pt>
                <c:pt idx="9">
                  <c:v>45270</c:v>
                </c:pt>
                <c:pt idx="10">
                  <c:v>45277</c:v>
                </c:pt>
                <c:pt idx="11">
                  <c:v>45284</c:v>
                </c:pt>
                <c:pt idx="12">
                  <c:v>45291</c:v>
                </c:pt>
                <c:pt idx="13">
                  <c:v>45298</c:v>
                </c:pt>
                <c:pt idx="14">
                  <c:v>45305</c:v>
                </c:pt>
                <c:pt idx="15">
                  <c:v>45312</c:v>
                </c:pt>
                <c:pt idx="16">
                  <c:v>45319</c:v>
                </c:pt>
                <c:pt idx="17">
                  <c:v>45326</c:v>
                </c:pt>
                <c:pt idx="18">
                  <c:v>45333</c:v>
                </c:pt>
                <c:pt idx="19">
                  <c:v>45340</c:v>
                </c:pt>
                <c:pt idx="20">
                  <c:v>45347</c:v>
                </c:pt>
                <c:pt idx="21">
                  <c:v>45354</c:v>
                </c:pt>
                <c:pt idx="22">
                  <c:v>45361</c:v>
                </c:pt>
                <c:pt idx="23">
                  <c:v>45368</c:v>
                </c:pt>
                <c:pt idx="24">
                  <c:v>45375</c:v>
                </c:pt>
                <c:pt idx="25">
                  <c:v>45382</c:v>
                </c:pt>
                <c:pt idx="26">
                  <c:v>45389</c:v>
                </c:pt>
                <c:pt idx="27">
                  <c:v>45396</c:v>
                </c:pt>
                <c:pt idx="28">
                  <c:v>45403</c:v>
                </c:pt>
                <c:pt idx="29">
                  <c:v>45410</c:v>
                </c:pt>
                <c:pt idx="30">
                  <c:v>45417</c:v>
                </c:pt>
                <c:pt idx="31">
                  <c:v>45424</c:v>
                </c:pt>
                <c:pt idx="32">
                  <c:v>45431</c:v>
                </c:pt>
                <c:pt idx="33">
                  <c:v>45438</c:v>
                </c:pt>
                <c:pt idx="34">
                  <c:v>45445</c:v>
                </c:pt>
                <c:pt idx="35">
                  <c:v>45452</c:v>
                </c:pt>
                <c:pt idx="36">
                  <c:v>45459</c:v>
                </c:pt>
                <c:pt idx="37">
                  <c:v>45466</c:v>
                </c:pt>
                <c:pt idx="38">
                  <c:v>45473</c:v>
                </c:pt>
                <c:pt idx="39">
                  <c:v>45480</c:v>
                </c:pt>
                <c:pt idx="40">
                  <c:v>45487</c:v>
                </c:pt>
                <c:pt idx="41">
                  <c:v>45494</c:v>
                </c:pt>
                <c:pt idx="42">
                  <c:v>45501</c:v>
                </c:pt>
                <c:pt idx="43">
                  <c:v>45508</c:v>
                </c:pt>
                <c:pt idx="44">
                  <c:v>45515</c:v>
                </c:pt>
                <c:pt idx="45">
                  <c:v>45522</c:v>
                </c:pt>
                <c:pt idx="46">
                  <c:v>45529</c:v>
                </c:pt>
                <c:pt idx="47">
                  <c:v>45536</c:v>
                </c:pt>
                <c:pt idx="48">
                  <c:v>45543</c:v>
                </c:pt>
                <c:pt idx="49">
                  <c:v>45550</c:v>
                </c:pt>
                <c:pt idx="50">
                  <c:v>45557</c:v>
                </c:pt>
                <c:pt idx="51">
                  <c:v>45564</c:v>
                </c:pt>
                <c:pt idx="52">
                  <c:v>45571</c:v>
                </c:pt>
                <c:pt idx="53">
                  <c:v>45578</c:v>
                </c:pt>
                <c:pt idx="54">
                  <c:v>45585</c:v>
                </c:pt>
                <c:pt idx="55">
                  <c:v>45592</c:v>
                </c:pt>
                <c:pt idx="56">
                  <c:v>45599</c:v>
                </c:pt>
                <c:pt idx="57">
                  <c:v>45606</c:v>
                </c:pt>
                <c:pt idx="58">
                  <c:v>45613</c:v>
                </c:pt>
                <c:pt idx="59">
                  <c:v>45620</c:v>
                </c:pt>
                <c:pt idx="60">
                  <c:v>45627</c:v>
                </c:pt>
                <c:pt idx="61">
                  <c:v>45634</c:v>
                </c:pt>
                <c:pt idx="62">
                  <c:v>45641</c:v>
                </c:pt>
                <c:pt idx="63">
                  <c:v>45648</c:v>
                </c:pt>
                <c:pt idx="64">
                  <c:v>45655</c:v>
                </c:pt>
                <c:pt idx="65">
                  <c:v>45662</c:v>
                </c:pt>
                <c:pt idx="66">
                  <c:v>45669</c:v>
                </c:pt>
                <c:pt idx="67">
                  <c:v>45676</c:v>
                </c:pt>
                <c:pt idx="68">
                  <c:v>45683</c:v>
                </c:pt>
                <c:pt idx="69">
                  <c:v>45690</c:v>
                </c:pt>
                <c:pt idx="70">
                  <c:v>45697</c:v>
                </c:pt>
                <c:pt idx="71">
                  <c:v>45704</c:v>
                </c:pt>
                <c:pt idx="72">
                  <c:v>45711</c:v>
                </c:pt>
                <c:pt idx="73">
                  <c:v>45718</c:v>
                </c:pt>
                <c:pt idx="74">
                  <c:v>45725</c:v>
                </c:pt>
                <c:pt idx="75">
                  <c:v>45732</c:v>
                </c:pt>
                <c:pt idx="76">
                  <c:v>45739</c:v>
                </c:pt>
                <c:pt idx="77">
                  <c:v>45746</c:v>
                </c:pt>
                <c:pt idx="78">
                  <c:v>45753</c:v>
                </c:pt>
                <c:pt idx="79">
                  <c:v>45760</c:v>
                </c:pt>
                <c:pt idx="80">
                  <c:v>45767</c:v>
                </c:pt>
                <c:pt idx="81">
                  <c:v>45774</c:v>
                </c:pt>
                <c:pt idx="82">
                  <c:v>45781</c:v>
                </c:pt>
                <c:pt idx="83">
                  <c:v>45788</c:v>
                </c:pt>
                <c:pt idx="84">
                  <c:v>45795</c:v>
                </c:pt>
                <c:pt idx="85">
                  <c:v>45802</c:v>
                </c:pt>
                <c:pt idx="86">
                  <c:v>45809</c:v>
                </c:pt>
                <c:pt idx="87">
                  <c:v>45816</c:v>
                </c:pt>
                <c:pt idx="88">
                  <c:v>45823</c:v>
                </c:pt>
                <c:pt idx="89">
                  <c:v>45830</c:v>
                </c:pt>
                <c:pt idx="90">
                  <c:v>45837</c:v>
                </c:pt>
                <c:pt idx="91">
                  <c:v>45844</c:v>
                </c:pt>
                <c:pt idx="92">
                  <c:v>45851</c:v>
                </c:pt>
                <c:pt idx="93">
                  <c:v>45858</c:v>
                </c:pt>
                <c:pt idx="94">
                  <c:v>45865</c:v>
                </c:pt>
                <c:pt idx="95">
                  <c:v>45872</c:v>
                </c:pt>
                <c:pt idx="96">
                  <c:v>45879</c:v>
                </c:pt>
                <c:pt idx="97">
                  <c:v>45886</c:v>
                </c:pt>
                <c:pt idx="98">
                  <c:v>45893</c:v>
                </c:pt>
                <c:pt idx="99">
                  <c:v>45900</c:v>
                </c:pt>
                <c:pt idx="100">
                  <c:v>45907</c:v>
                </c:pt>
                <c:pt idx="101">
                  <c:v>45914</c:v>
                </c:pt>
                <c:pt idx="102">
                  <c:v>45921</c:v>
                </c:pt>
                <c:pt idx="103">
                  <c:v>45928</c:v>
                </c:pt>
              </c:numCache>
            </c:numRef>
          </c:cat>
          <c:val>
            <c:numRef>
              <c:f>Sheet3!$D$2:$D$105</c:f>
              <c:numCache>
                <c:formatCode>#,##0.00</c:formatCode>
                <c:ptCount val="104"/>
                <c:pt idx="0">
                  <c:v>10727.55</c:v>
                </c:pt>
                <c:pt idx="1">
                  <c:v>10725.65</c:v>
                </c:pt>
                <c:pt idx="2">
                  <c:v>10560.7</c:v>
                </c:pt>
                <c:pt idx="3">
                  <c:v>10276.299999999999</c:v>
                </c:pt>
                <c:pt idx="4">
                  <c:v>10388.799999999999</c:v>
                </c:pt>
                <c:pt idx="5">
                  <c:v>10523.5</c:v>
                </c:pt>
                <c:pt idx="6">
                  <c:v>10515.65</c:v>
                </c:pt>
                <c:pt idx="7">
                  <c:v>10585.7</c:v>
                </c:pt>
                <c:pt idx="8">
                  <c:v>10618.55</c:v>
                </c:pt>
                <c:pt idx="9">
                  <c:v>10286.4</c:v>
                </c:pt>
                <c:pt idx="10">
                  <c:v>10217.15</c:v>
                </c:pt>
                <c:pt idx="11">
                  <c:v>10302.35</c:v>
                </c:pt>
                <c:pt idx="12">
                  <c:v>10017</c:v>
                </c:pt>
                <c:pt idx="13">
                  <c:v>9965.65</c:v>
                </c:pt>
                <c:pt idx="14">
                  <c:v>10037.700000000001</c:v>
                </c:pt>
                <c:pt idx="15">
                  <c:v>9881</c:v>
                </c:pt>
                <c:pt idx="16">
                  <c:v>10655.45</c:v>
                </c:pt>
                <c:pt idx="17">
                  <c:v>10732.85</c:v>
                </c:pt>
                <c:pt idx="18">
                  <c:v>11380.4</c:v>
                </c:pt>
                <c:pt idx="19">
                  <c:v>11535.6</c:v>
                </c:pt>
                <c:pt idx="20">
                  <c:v>11620.95</c:v>
                </c:pt>
                <c:pt idx="21">
                  <c:v>11510.05</c:v>
                </c:pt>
                <c:pt idx="22">
                  <c:v>11476.65</c:v>
                </c:pt>
                <c:pt idx="23">
                  <c:v>12337.7</c:v>
                </c:pt>
                <c:pt idx="24">
                  <c:v>12600.35</c:v>
                </c:pt>
                <c:pt idx="25">
                  <c:v>12421.6</c:v>
                </c:pt>
                <c:pt idx="26">
                  <c:v>12266.55</c:v>
                </c:pt>
                <c:pt idx="27">
                  <c:v>12710.95</c:v>
                </c:pt>
                <c:pt idx="28">
                  <c:v>12703.35</c:v>
                </c:pt>
                <c:pt idx="29">
                  <c:v>12492.15</c:v>
                </c:pt>
                <c:pt idx="30">
                  <c:v>12675.5</c:v>
                </c:pt>
                <c:pt idx="31">
                  <c:v>12641.5</c:v>
                </c:pt>
                <c:pt idx="32">
                  <c:v>13000.45</c:v>
                </c:pt>
                <c:pt idx="33">
                  <c:v>12399.3</c:v>
                </c:pt>
                <c:pt idx="34">
                  <c:v>12810.9</c:v>
                </c:pt>
                <c:pt idx="35">
                  <c:v>12845.2</c:v>
                </c:pt>
                <c:pt idx="36">
                  <c:v>12201.5</c:v>
                </c:pt>
                <c:pt idx="37">
                  <c:v>12033.85</c:v>
                </c:pt>
                <c:pt idx="38">
                  <c:v>12104.05</c:v>
                </c:pt>
                <c:pt idx="39">
                  <c:v>12562.5</c:v>
                </c:pt>
                <c:pt idx="40">
                  <c:v>12524.3</c:v>
                </c:pt>
                <c:pt idx="41">
                  <c:v>12663.7</c:v>
                </c:pt>
                <c:pt idx="42">
                  <c:v>12726.4</c:v>
                </c:pt>
                <c:pt idx="43">
                  <c:v>12224.2</c:v>
                </c:pt>
                <c:pt idx="44">
                  <c:v>12213.3</c:v>
                </c:pt>
                <c:pt idx="45">
                  <c:v>12302.3</c:v>
                </c:pt>
                <c:pt idx="46">
                  <c:v>12403</c:v>
                </c:pt>
                <c:pt idx="47">
                  <c:v>12186.15</c:v>
                </c:pt>
                <c:pt idx="48">
                  <c:v>12316.05</c:v>
                </c:pt>
                <c:pt idx="49">
                  <c:v>12614.5</c:v>
                </c:pt>
                <c:pt idx="50">
                  <c:v>13495.6</c:v>
                </c:pt>
                <c:pt idx="51">
                  <c:v>12605.75</c:v>
                </c:pt>
                <c:pt idx="52">
                  <c:v>12776.65</c:v>
                </c:pt>
                <c:pt idx="53">
                  <c:v>12105.1</c:v>
                </c:pt>
                <c:pt idx="54">
                  <c:v>11502.85</c:v>
                </c:pt>
                <c:pt idx="55">
                  <c:v>11110</c:v>
                </c:pt>
                <c:pt idx="56">
                  <c:v>11303</c:v>
                </c:pt>
                <c:pt idx="57">
                  <c:v>11006.05</c:v>
                </c:pt>
                <c:pt idx="58">
                  <c:v>11063.6</c:v>
                </c:pt>
                <c:pt idx="59">
                  <c:v>11074.2</c:v>
                </c:pt>
                <c:pt idx="60">
                  <c:v>11317.95</c:v>
                </c:pt>
                <c:pt idx="61">
                  <c:v>11272.55</c:v>
                </c:pt>
                <c:pt idx="62">
                  <c:v>10901.05</c:v>
                </c:pt>
                <c:pt idx="63">
                  <c:v>10941.05</c:v>
                </c:pt>
                <c:pt idx="64">
                  <c:v>11934.25</c:v>
                </c:pt>
                <c:pt idx="65">
                  <c:v>11631.1</c:v>
                </c:pt>
                <c:pt idx="66">
                  <c:v>12136.35</c:v>
                </c:pt>
                <c:pt idx="67">
                  <c:v>11967.9</c:v>
                </c:pt>
                <c:pt idx="68">
                  <c:v>12310.65</c:v>
                </c:pt>
                <c:pt idx="69">
                  <c:v>13049.5</c:v>
                </c:pt>
                <c:pt idx="70">
                  <c:v>12680.25</c:v>
                </c:pt>
                <c:pt idx="71">
                  <c:v>12323.45</c:v>
                </c:pt>
                <c:pt idx="72">
                  <c:v>11945.85</c:v>
                </c:pt>
                <c:pt idx="73">
                  <c:v>11664.15</c:v>
                </c:pt>
                <c:pt idx="74">
                  <c:v>11513.8</c:v>
                </c:pt>
                <c:pt idx="75">
                  <c:v>11732.8</c:v>
                </c:pt>
                <c:pt idx="76">
                  <c:v>11522.15</c:v>
                </c:pt>
                <c:pt idx="77">
                  <c:v>11482</c:v>
                </c:pt>
                <c:pt idx="78">
                  <c:v>11599.05</c:v>
                </c:pt>
                <c:pt idx="79">
                  <c:v>11695</c:v>
                </c:pt>
                <c:pt idx="80">
                  <c:v>11698</c:v>
                </c:pt>
                <c:pt idx="81">
                  <c:v>12406</c:v>
                </c:pt>
                <c:pt idx="82">
                  <c:v>12250</c:v>
                </c:pt>
                <c:pt idx="83">
                  <c:v>12995</c:v>
                </c:pt>
                <c:pt idx="84">
                  <c:v>12453</c:v>
                </c:pt>
                <c:pt idx="85">
                  <c:v>12319</c:v>
                </c:pt>
                <c:pt idx="86">
                  <c:v>12462</c:v>
                </c:pt>
                <c:pt idx="87">
                  <c:v>12408</c:v>
                </c:pt>
                <c:pt idx="88">
                  <c:v>12791</c:v>
                </c:pt>
                <c:pt idx="89">
                  <c:v>12642</c:v>
                </c:pt>
                <c:pt idx="90">
                  <c:v>12646</c:v>
                </c:pt>
                <c:pt idx="91">
                  <c:v>12574</c:v>
                </c:pt>
                <c:pt idx="92">
                  <c:v>12419</c:v>
                </c:pt>
                <c:pt idx="93">
                  <c:v>12404</c:v>
                </c:pt>
                <c:pt idx="94">
                  <c:v>12302</c:v>
                </c:pt>
                <c:pt idx="95">
                  <c:v>12590</c:v>
                </c:pt>
                <c:pt idx="96">
                  <c:v>12936</c:v>
                </c:pt>
                <c:pt idx="97">
                  <c:v>14349</c:v>
                </c:pt>
                <c:pt idx="98">
                  <c:v>14791</c:v>
                </c:pt>
                <c:pt idx="99">
                  <c:v>14895</c:v>
                </c:pt>
                <c:pt idx="100">
                  <c:v>15325</c:v>
                </c:pt>
                <c:pt idx="101">
                  <c:v>15864</c:v>
                </c:pt>
                <c:pt idx="102">
                  <c:v>16286</c:v>
                </c:pt>
                <c:pt idx="103">
                  <c:v>15806</c:v>
                </c:pt>
              </c:numCache>
            </c:numRef>
          </c:val>
          <c:smooth val="0"/>
          <c:extLst>
            <c:ext xmlns:c16="http://schemas.microsoft.com/office/drawing/2014/chart" uri="{C3380CC4-5D6E-409C-BE32-E72D297353CC}">
              <c16:uniqueId val="{00000001-06D7-4221-9354-7113F31E6B5A}"/>
            </c:ext>
          </c:extLst>
        </c:ser>
        <c:ser>
          <c:idx val="2"/>
          <c:order val="2"/>
          <c:tx>
            <c:strRef>
              <c:f>Sheet3!$E$1</c:f>
              <c:strCache>
                <c:ptCount val="1"/>
                <c:pt idx="0">
                  <c:v>Mahindra</c:v>
                </c:pt>
              </c:strCache>
            </c:strRef>
          </c:tx>
          <c:spPr>
            <a:ln w="28575" cap="rnd">
              <a:solidFill>
                <a:schemeClr val="accent3"/>
              </a:solidFill>
              <a:round/>
            </a:ln>
            <a:effectLst/>
          </c:spPr>
          <c:marker>
            <c:symbol val="none"/>
          </c:marker>
          <c:cat>
            <c:numRef>
              <c:f>Sheet3!$B$2:$B$105</c:f>
              <c:numCache>
                <c:formatCode>m/d/yyyy</c:formatCode>
                <c:ptCount val="104"/>
                <c:pt idx="0">
                  <c:v>45207</c:v>
                </c:pt>
                <c:pt idx="1">
                  <c:v>45214</c:v>
                </c:pt>
                <c:pt idx="2">
                  <c:v>45221</c:v>
                </c:pt>
                <c:pt idx="3">
                  <c:v>45228</c:v>
                </c:pt>
                <c:pt idx="4">
                  <c:v>45235</c:v>
                </c:pt>
                <c:pt idx="5">
                  <c:v>45242</c:v>
                </c:pt>
                <c:pt idx="6">
                  <c:v>45249</c:v>
                </c:pt>
                <c:pt idx="7">
                  <c:v>45256</c:v>
                </c:pt>
                <c:pt idx="8">
                  <c:v>45263</c:v>
                </c:pt>
                <c:pt idx="9">
                  <c:v>45270</c:v>
                </c:pt>
                <c:pt idx="10">
                  <c:v>45277</c:v>
                </c:pt>
                <c:pt idx="11">
                  <c:v>45284</c:v>
                </c:pt>
                <c:pt idx="12">
                  <c:v>45291</c:v>
                </c:pt>
                <c:pt idx="13">
                  <c:v>45298</c:v>
                </c:pt>
                <c:pt idx="14">
                  <c:v>45305</c:v>
                </c:pt>
                <c:pt idx="15">
                  <c:v>45312</c:v>
                </c:pt>
                <c:pt idx="16">
                  <c:v>45319</c:v>
                </c:pt>
                <c:pt idx="17">
                  <c:v>45326</c:v>
                </c:pt>
                <c:pt idx="18">
                  <c:v>45333</c:v>
                </c:pt>
                <c:pt idx="19">
                  <c:v>45340</c:v>
                </c:pt>
                <c:pt idx="20">
                  <c:v>45347</c:v>
                </c:pt>
                <c:pt idx="21">
                  <c:v>45354</c:v>
                </c:pt>
                <c:pt idx="22">
                  <c:v>45361</c:v>
                </c:pt>
                <c:pt idx="23">
                  <c:v>45368</c:v>
                </c:pt>
                <c:pt idx="24">
                  <c:v>45375</c:v>
                </c:pt>
                <c:pt idx="25">
                  <c:v>45382</c:v>
                </c:pt>
                <c:pt idx="26">
                  <c:v>45389</c:v>
                </c:pt>
                <c:pt idx="27">
                  <c:v>45396</c:v>
                </c:pt>
                <c:pt idx="28">
                  <c:v>45403</c:v>
                </c:pt>
                <c:pt idx="29">
                  <c:v>45410</c:v>
                </c:pt>
                <c:pt idx="30">
                  <c:v>45417</c:v>
                </c:pt>
                <c:pt idx="31">
                  <c:v>45424</c:v>
                </c:pt>
                <c:pt idx="32">
                  <c:v>45431</c:v>
                </c:pt>
                <c:pt idx="33">
                  <c:v>45438</c:v>
                </c:pt>
                <c:pt idx="34">
                  <c:v>45445</c:v>
                </c:pt>
                <c:pt idx="35">
                  <c:v>45452</c:v>
                </c:pt>
                <c:pt idx="36">
                  <c:v>45459</c:v>
                </c:pt>
                <c:pt idx="37">
                  <c:v>45466</c:v>
                </c:pt>
                <c:pt idx="38">
                  <c:v>45473</c:v>
                </c:pt>
                <c:pt idx="39">
                  <c:v>45480</c:v>
                </c:pt>
                <c:pt idx="40">
                  <c:v>45487</c:v>
                </c:pt>
                <c:pt idx="41">
                  <c:v>45494</c:v>
                </c:pt>
                <c:pt idx="42">
                  <c:v>45501</c:v>
                </c:pt>
                <c:pt idx="43">
                  <c:v>45508</c:v>
                </c:pt>
                <c:pt idx="44">
                  <c:v>45515</c:v>
                </c:pt>
                <c:pt idx="45">
                  <c:v>45522</c:v>
                </c:pt>
                <c:pt idx="46">
                  <c:v>45529</c:v>
                </c:pt>
                <c:pt idx="47">
                  <c:v>45536</c:v>
                </c:pt>
                <c:pt idx="48">
                  <c:v>45543</c:v>
                </c:pt>
                <c:pt idx="49">
                  <c:v>45550</c:v>
                </c:pt>
                <c:pt idx="50">
                  <c:v>45557</c:v>
                </c:pt>
                <c:pt idx="51">
                  <c:v>45564</c:v>
                </c:pt>
                <c:pt idx="52">
                  <c:v>45571</c:v>
                </c:pt>
                <c:pt idx="53">
                  <c:v>45578</c:v>
                </c:pt>
                <c:pt idx="54">
                  <c:v>45585</c:v>
                </c:pt>
                <c:pt idx="55">
                  <c:v>45592</c:v>
                </c:pt>
                <c:pt idx="56">
                  <c:v>45599</c:v>
                </c:pt>
                <c:pt idx="57">
                  <c:v>45606</c:v>
                </c:pt>
                <c:pt idx="58">
                  <c:v>45613</c:v>
                </c:pt>
                <c:pt idx="59">
                  <c:v>45620</c:v>
                </c:pt>
                <c:pt idx="60">
                  <c:v>45627</c:v>
                </c:pt>
                <c:pt idx="61">
                  <c:v>45634</c:v>
                </c:pt>
                <c:pt idx="62">
                  <c:v>45641</c:v>
                </c:pt>
                <c:pt idx="63">
                  <c:v>45648</c:v>
                </c:pt>
                <c:pt idx="64">
                  <c:v>45655</c:v>
                </c:pt>
                <c:pt idx="65">
                  <c:v>45662</c:v>
                </c:pt>
                <c:pt idx="66">
                  <c:v>45669</c:v>
                </c:pt>
                <c:pt idx="67">
                  <c:v>45676</c:v>
                </c:pt>
                <c:pt idx="68">
                  <c:v>45683</c:v>
                </c:pt>
                <c:pt idx="69">
                  <c:v>45690</c:v>
                </c:pt>
                <c:pt idx="70">
                  <c:v>45697</c:v>
                </c:pt>
                <c:pt idx="71">
                  <c:v>45704</c:v>
                </c:pt>
                <c:pt idx="72">
                  <c:v>45711</c:v>
                </c:pt>
                <c:pt idx="73">
                  <c:v>45718</c:v>
                </c:pt>
                <c:pt idx="74">
                  <c:v>45725</c:v>
                </c:pt>
                <c:pt idx="75">
                  <c:v>45732</c:v>
                </c:pt>
                <c:pt idx="76">
                  <c:v>45739</c:v>
                </c:pt>
                <c:pt idx="77">
                  <c:v>45746</c:v>
                </c:pt>
                <c:pt idx="78">
                  <c:v>45753</c:v>
                </c:pt>
                <c:pt idx="79">
                  <c:v>45760</c:v>
                </c:pt>
                <c:pt idx="80">
                  <c:v>45767</c:v>
                </c:pt>
                <c:pt idx="81">
                  <c:v>45774</c:v>
                </c:pt>
                <c:pt idx="82">
                  <c:v>45781</c:v>
                </c:pt>
                <c:pt idx="83">
                  <c:v>45788</c:v>
                </c:pt>
                <c:pt idx="84">
                  <c:v>45795</c:v>
                </c:pt>
                <c:pt idx="85">
                  <c:v>45802</c:v>
                </c:pt>
                <c:pt idx="86">
                  <c:v>45809</c:v>
                </c:pt>
                <c:pt idx="87">
                  <c:v>45816</c:v>
                </c:pt>
                <c:pt idx="88">
                  <c:v>45823</c:v>
                </c:pt>
                <c:pt idx="89">
                  <c:v>45830</c:v>
                </c:pt>
                <c:pt idx="90">
                  <c:v>45837</c:v>
                </c:pt>
                <c:pt idx="91">
                  <c:v>45844</c:v>
                </c:pt>
                <c:pt idx="92">
                  <c:v>45851</c:v>
                </c:pt>
                <c:pt idx="93">
                  <c:v>45858</c:v>
                </c:pt>
                <c:pt idx="94">
                  <c:v>45865</c:v>
                </c:pt>
                <c:pt idx="95">
                  <c:v>45872</c:v>
                </c:pt>
                <c:pt idx="96">
                  <c:v>45879</c:v>
                </c:pt>
                <c:pt idx="97">
                  <c:v>45886</c:v>
                </c:pt>
                <c:pt idx="98">
                  <c:v>45893</c:v>
                </c:pt>
                <c:pt idx="99">
                  <c:v>45900</c:v>
                </c:pt>
                <c:pt idx="100">
                  <c:v>45907</c:v>
                </c:pt>
                <c:pt idx="101">
                  <c:v>45914</c:v>
                </c:pt>
                <c:pt idx="102">
                  <c:v>45921</c:v>
                </c:pt>
                <c:pt idx="103">
                  <c:v>45928</c:v>
                </c:pt>
              </c:numCache>
            </c:numRef>
          </c:cat>
          <c:val>
            <c:numRef>
              <c:f>Sheet3!$E$2:$E$105</c:f>
              <c:numCache>
                <c:formatCode>#,##0.00</c:formatCode>
                <c:ptCount val="104"/>
                <c:pt idx="0">
                  <c:v>1562.45</c:v>
                </c:pt>
                <c:pt idx="1">
                  <c:v>1558.25</c:v>
                </c:pt>
                <c:pt idx="2">
                  <c:v>1510.8</c:v>
                </c:pt>
                <c:pt idx="3">
                  <c:v>1469</c:v>
                </c:pt>
                <c:pt idx="4">
                  <c:v>1524.1</c:v>
                </c:pt>
                <c:pt idx="5">
                  <c:v>1584.55</c:v>
                </c:pt>
                <c:pt idx="6">
                  <c:v>1553.2</c:v>
                </c:pt>
                <c:pt idx="7">
                  <c:v>1625.5</c:v>
                </c:pt>
                <c:pt idx="8">
                  <c:v>1668.55</c:v>
                </c:pt>
                <c:pt idx="9">
                  <c:v>1724.95</c:v>
                </c:pt>
                <c:pt idx="10">
                  <c:v>1634.25</c:v>
                </c:pt>
                <c:pt idx="11">
                  <c:v>1729.4</c:v>
                </c:pt>
                <c:pt idx="12">
                  <c:v>1642</c:v>
                </c:pt>
                <c:pt idx="13">
                  <c:v>1624.45</c:v>
                </c:pt>
                <c:pt idx="14">
                  <c:v>1655.55</c:v>
                </c:pt>
                <c:pt idx="15">
                  <c:v>1635.5</c:v>
                </c:pt>
                <c:pt idx="16">
                  <c:v>1660.75</c:v>
                </c:pt>
                <c:pt idx="17">
                  <c:v>1646.4</c:v>
                </c:pt>
                <c:pt idx="18">
                  <c:v>1835.55</c:v>
                </c:pt>
                <c:pt idx="19">
                  <c:v>1929.95</c:v>
                </c:pt>
                <c:pt idx="20">
                  <c:v>1972.95</c:v>
                </c:pt>
                <c:pt idx="21">
                  <c:v>1897.55</c:v>
                </c:pt>
                <c:pt idx="22">
                  <c:v>1799.5</c:v>
                </c:pt>
                <c:pt idx="23">
                  <c:v>1878.8</c:v>
                </c:pt>
                <c:pt idx="24">
                  <c:v>1921.35</c:v>
                </c:pt>
                <c:pt idx="25">
                  <c:v>2013.3</c:v>
                </c:pt>
                <c:pt idx="26">
                  <c:v>2070.9499999999998</c:v>
                </c:pt>
                <c:pt idx="27">
                  <c:v>2082.9</c:v>
                </c:pt>
                <c:pt idx="28">
                  <c:v>2044.9</c:v>
                </c:pt>
                <c:pt idx="29">
                  <c:v>2193</c:v>
                </c:pt>
                <c:pt idx="30">
                  <c:v>2193.0500000000002</c:v>
                </c:pt>
                <c:pt idx="31">
                  <c:v>2514.6</c:v>
                </c:pt>
                <c:pt idx="32">
                  <c:v>2579.75</c:v>
                </c:pt>
                <c:pt idx="33">
                  <c:v>2506.25</c:v>
                </c:pt>
                <c:pt idx="34">
                  <c:v>2857.45</c:v>
                </c:pt>
                <c:pt idx="35">
                  <c:v>2928.6</c:v>
                </c:pt>
                <c:pt idx="36">
                  <c:v>2839.95</c:v>
                </c:pt>
                <c:pt idx="37">
                  <c:v>2866.65</c:v>
                </c:pt>
                <c:pt idx="38">
                  <c:v>2880.6</c:v>
                </c:pt>
                <c:pt idx="39">
                  <c:v>2703.95</c:v>
                </c:pt>
                <c:pt idx="40">
                  <c:v>2749.3</c:v>
                </c:pt>
                <c:pt idx="41">
                  <c:v>2887.8</c:v>
                </c:pt>
                <c:pt idx="42">
                  <c:v>2749.65</c:v>
                </c:pt>
                <c:pt idx="43">
                  <c:v>2749.15</c:v>
                </c:pt>
                <c:pt idx="44">
                  <c:v>2840.45</c:v>
                </c:pt>
                <c:pt idx="45">
                  <c:v>2759</c:v>
                </c:pt>
                <c:pt idx="46">
                  <c:v>2805.4</c:v>
                </c:pt>
                <c:pt idx="47">
                  <c:v>2698.1</c:v>
                </c:pt>
                <c:pt idx="48">
                  <c:v>2739.1</c:v>
                </c:pt>
                <c:pt idx="49">
                  <c:v>2950.85</c:v>
                </c:pt>
                <c:pt idx="50">
                  <c:v>3183.65</c:v>
                </c:pt>
                <c:pt idx="51">
                  <c:v>3017.45</c:v>
                </c:pt>
                <c:pt idx="52">
                  <c:v>3134.35</c:v>
                </c:pt>
                <c:pt idx="53">
                  <c:v>2964.25</c:v>
                </c:pt>
                <c:pt idx="54">
                  <c:v>2720.85</c:v>
                </c:pt>
                <c:pt idx="55">
                  <c:v>2817.65</c:v>
                </c:pt>
                <c:pt idx="56">
                  <c:v>2974.9</c:v>
                </c:pt>
                <c:pt idx="57">
                  <c:v>2807.2</c:v>
                </c:pt>
                <c:pt idx="58">
                  <c:v>3012.95</c:v>
                </c:pt>
                <c:pt idx="59">
                  <c:v>2966.1</c:v>
                </c:pt>
                <c:pt idx="60">
                  <c:v>3073</c:v>
                </c:pt>
                <c:pt idx="61">
                  <c:v>3081.4</c:v>
                </c:pt>
                <c:pt idx="62">
                  <c:v>2906.35</c:v>
                </c:pt>
                <c:pt idx="63">
                  <c:v>3049.45</c:v>
                </c:pt>
                <c:pt idx="64">
                  <c:v>3190.55</c:v>
                </c:pt>
                <c:pt idx="65">
                  <c:v>3092.85</c:v>
                </c:pt>
                <c:pt idx="66">
                  <c:v>2917.35</c:v>
                </c:pt>
                <c:pt idx="67">
                  <c:v>2801.4</c:v>
                </c:pt>
                <c:pt idx="68">
                  <c:v>2989.85</c:v>
                </c:pt>
                <c:pt idx="69">
                  <c:v>3198.45</c:v>
                </c:pt>
                <c:pt idx="70">
                  <c:v>2942.6</c:v>
                </c:pt>
                <c:pt idx="71">
                  <c:v>2669.35</c:v>
                </c:pt>
                <c:pt idx="72">
                  <c:v>2585.1</c:v>
                </c:pt>
                <c:pt idx="73">
                  <c:v>2727.85</c:v>
                </c:pt>
                <c:pt idx="74">
                  <c:v>2643.5</c:v>
                </c:pt>
                <c:pt idx="75">
                  <c:v>2801.85</c:v>
                </c:pt>
                <c:pt idx="76">
                  <c:v>2665.8</c:v>
                </c:pt>
                <c:pt idx="77">
                  <c:v>2596.5500000000002</c:v>
                </c:pt>
                <c:pt idx="78">
                  <c:v>2580.35</c:v>
                </c:pt>
                <c:pt idx="79">
                  <c:v>2679.4</c:v>
                </c:pt>
                <c:pt idx="80">
                  <c:v>2864.2</c:v>
                </c:pt>
                <c:pt idx="81">
                  <c:v>2926.2</c:v>
                </c:pt>
                <c:pt idx="82">
                  <c:v>2982.1</c:v>
                </c:pt>
                <c:pt idx="83">
                  <c:v>3135.6</c:v>
                </c:pt>
                <c:pt idx="84">
                  <c:v>3012.7</c:v>
                </c:pt>
                <c:pt idx="85">
                  <c:v>2976.8</c:v>
                </c:pt>
                <c:pt idx="86">
                  <c:v>3106.5</c:v>
                </c:pt>
                <c:pt idx="87">
                  <c:v>3006</c:v>
                </c:pt>
                <c:pt idx="88">
                  <c:v>3184.4</c:v>
                </c:pt>
                <c:pt idx="89">
                  <c:v>3203.3</c:v>
                </c:pt>
                <c:pt idx="90">
                  <c:v>3162.5</c:v>
                </c:pt>
                <c:pt idx="91">
                  <c:v>3073.2</c:v>
                </c:pt>
                <c:pt idx="92">
                  <c:v>3192.4</c:v>
                </c:pt>
                <c:pt idx="93">
                  <c:v>3246.4</c:v>
                </c:pt>
                <c:pt idx="94">
                  <c:v>3159.3</c:v>
                </c:pt>
                <c:pt idx="95">
                  <c:v>3144.2</c:v>
                </c:pt>
                <c:pt idx="96">
                  <c:v>3265.4</c:v>
                </c:pt>
                <c:pt idx="97">
                  <c:v>3403</c:v>
                </c:pt>
                <c:pt idx="98">
                  <c:v>3199.5</c:v>
                </c:pt>
                <c:pt idx="99">
                  <c:v>3561.3</c:v>
                </c:pt>
                <c:pt idx="100">
                  <c:v>3589.9</c:v>
                </c:pt>
                <c:pt idx="101">
                  <c:v>3592.1</c:v>
                </c:pt>
                <c:pt idx="102">
                  <c:v>3396.5</c:v>
                </c:pt>
                <c:pt idx="103">
                  <c:v>3462</c:v>
                </c:pt>
              </c:numCache>
            </c:numRef>
          </c:val>
          <c:smooth val="0"/>
          <c:extLst>
            <c:ext xmlns:c16="http://schemas.microsoft.com/office/drawing/2014/chart" uri="{C3380CC4-5D6E-409C-BE32-E72D297353CC}">
              <c16:uniqueId val="{00000002-06D7-4221-9354-7113F31E6B5A}"/>
            </c:ext>
          </c:extLst>
        </c:ser>
        <c:ser>
          <c:idx val="3"/>
          <c:order val="3"/>
          <c:tx>
            <c:strRef>
              <c:f>Sheet3!$F$1</c:f>
              <c:strCache>
                <c:ptCount val="1"/>
                <c:pt idx="0">
                  <c:v>Bajaj</c:v>
                </c:pt>
              </c:strCache>
            </c:strRef>
          </c:tx>
          <c:spPr>
            <a:ln w="28575" cap="rnd">
              <a:solidFill>
                <a:schemeClr val="accent4"/>
              </a:solidFill>
              <a:round/>
            </a:ln>
            <a:effectLst/>
          </c:spPr>
          <c:marker>
            <c:symbol val="none"/>
          </c:marker>
          <c:cat>
            <c:numRef>
              <c:f>Sheet3!$B$2:$B$105</c:f>
              <c:numCache>
                <c:formatCode>m/d/yyyy</c:formatCode>
                <c:ptCount val="104"/>
                <c:pt idx="0">
                  <c:v>45207</c:v>
                </c:pt>
                <c:pt idx="1">
                  <c:v>45214</c:v>
                </c:pt>
                <c:pt idx="2">
                  <c:v>45221</c:v>
                </c:pt>
                <c:pt idx="3">
                  <c:v>45228</c:v>
                </c:pt>
                <c:pt idx="4">
                  <c:v>45235</c:v>
                </c:pt>
                <c:pt idx="5">
                  <c:v>45242</c:v>
                </c:pt>
                <c:pt idx="6">
                  <c:v>45249</c:v>
                </c:pt>
                <c:pt idx="7">
                  <c:v>45256</c:v>
                </c:pt>
                <c:pt idx="8">
                  <c:v>45263</c:v>
                </c:pt>
                <c:pt idx="9">
                  <c:v>45270</c:v>
                </c:pt>
                <c:pt idx="10">
                  <c:v>45277</c:v>
                </c:pt>
                <c:pt idx="11">
                  <c:v>45284</c:v>
                </c:pt>
                <c:pt idx="12">
                  <c:v>45291</c:v>
                </c:pt>
                <c:pt idx="13">
                  <c:v>45298</c:v>
                </c:pt>
                <c:pt idx="14">
                  <c:v>45305</c:v>
                </c:pt>
                <c:pt idx="15">
                  <c:v>45312</c:v>
                </c:pt>
                <c:pt idx="16">
                  <c:v>45319</c:v>
                </c:pt>
                <c:pt idx="17">
                  <c:v>45326</c:v>
                </c:pt>
                <c:pt idx="18">
                  <c:v>45333</c:v>
                </c:pt>
                <c:pt idx="19">
                  <c:v>45340</c:v>
                </c:pt>
                <c:pt idx="20">
                  <c:v>45347</c:v>
                </c:pt>
                <c:pt idx="21">
                  <c:v>45354</c:v>
                </c:pt>
                <c:pt idx="22">
                  <c:v>45361</c:v>
                </c:pt>
                <c:pt idx="23">
                  <c:v>45368</c:v>
                </c:pt>
                <c:pt idx="24">
                  <c:v>45375</c:v>
                </c:pt>
                <c:pt idx="25">
                  <c:v>45382</c:v>
                </c:pt>
                <c:pt idx="26">
                  <c:v>45389</c:v>
                </c:pt>
                <c:pt idx="27">
                  <c:v>45396</c:v>
                </c:pt>
                <c:pt idx="28">
                  <c:v>45403</c:v>
                </c:pt>
                <c:pt idx="29">
                  <c:v>45410</c:v>
                </c:pt>
                <c:pt idx="30">
                  <c:v>45417</c:v>
                </c:pt>
                <c:pt idx="31">
                  <c:v>45424</c:v>
                </c:pt>
                <c:pt idx="32">
                  <c:v>45431</c:v>
                </c:pt>
                <c:pt idx="33">
                  <c:v>45438</c:v>
                </c:pt>
                <c:pt idx="34">
                  <c:v>45445</c:v>
                </c:pt>
                <c:pt idx="35">
                  <c:v>45452</c:v>
                </c:pt>
                <c:pt idx="36">
                  <c:v>45459</c:v>
                </c:pt>
                <c:pt idx="37">
                  <c:v>45466</c:v>
                </c:pt>
                <c:pt idx="38">
                  <c:v>45473</c:v>
                </c:pt>
                <c:pt idx="39">
                  <c:v>45480</c:v>
                </c:pt>
                <c:pt idx="40">
                  <c:v>45487</c:v>
                </c:pt>
                <c:pt idx="41">
                  <c:v>45494</c:v>
                </c:pt>
                <c:pt idx="42">
                  <c:v>45501</c:v>
                </c:pt>
                <c:pt idx="43">
                  <c:v>45508</c:v>
                </c:pt>
                <c:pt idx="44">
                  <c:v>45515</c:v>
                </c:pt>
                <c:pt idx="45">
                  <c:v>45522</c:v>
                </c:pt>
                <c:pt idx="46">
                  <c:v>45529</c:v>
                </c:pt>
                <c:pt idx="47">
                  <c:v>45536</c:v>
                </c:pt>
                <c:pt idx="48">
                  <c:v>45543</c:v>
                </c:pt>
                <c:pt idx="49">
                  <c:v>45550</c:v>
                </c:pt>
                <c:pt idx="50">
                  <c:v>45557</c:v>
                </c:pt>
                <c:pt idx="51">
                  <c:v>45564</c:v>
                </c:pt>
                <c:pt idx="52">
                  <c:v>45571</c:v>
                </c:pt>
                <c:pt idx="53">
                  <c:v>45578</c:v>
                </c:pt>
                <c:pt idx="54">
                  <c:v>45585</c:v>
                </c:pt>
                <c:pt idx="55">
                  <c:v>45592</c:v>
                </c:pt>
                <c:pt idx="56">
                  <c:v>45599</c:v>
                </c:pt>
                <c:pt idx="57">
                  <c:v>45606</c:v>
                </c:pt>
                <c:pt idx="58">
                  <c:v>45613</c:v>
                </c:pt>
                <c:pt idx="59">
                  <c:v>45620</c:v>
                </c:pt>
                <c:pt idx="60">
                  <c:v>45627</c:v>
                </c:pt>
                <c:pt idx="61">
                  <c:v>45634</c:v>
                </c:pt>
                <c:pt idx="62">
                  <c:v>45641</c:v>
                </c:pt>
                <c:pt idx="63">
                  <c:v>45648</c:v>
                </c:pt>
                <c:pt idx="64">
                  <c:v>45655</c:v>
                </c:pt>
                <c:pt idx="65">
                  <c:v>45662</c:v>
                </c:pt>
                <c:pt idx="66">
                  <c:v>45669</c:v>
                </c:pt>
                <c:pt idx="67">
                  <c:v>45676</c:v>
                </c:pt>
                <c:pt idx="68">
                  <c:v>45683</c:v>
                </c:pt>
                <c:pt idx="69">
                  <c:v>45690</c:v>
                </c:pt>
                <c:pt idx="70">
                  <c:v>45697</c:v>
                </c:pt>
                <c:pt idx="71">
                  <c:v>45704</c:v>
                </c:pt>
                <c:pt idx="72">
                  <c:v>45711</c:v>
                </c:pt>
                <c:pt idx="73">
                  <c:v>45718</c:v>
                </c:pt>
                <c:pt idx="74">
                  <c:v>45725</c:v>
                </c:pt>
                <c:pt idx="75">
                  <c:v>45732</c:v>
                </c:pt>
                <c:pt idx="76">
                  <c:v>45739</c:v>
                </c:pt>
                <c:pt idx="77">
                  <c:v>45746</c:v>
                </c:pt>
                <c:pt idx="78">
                  <c:v>45753</c:v>
                </c:pt>
                <c:pt idx="79">
                  <c:v>45760</c:v>
                </c:pt>
                <c:pt idx="80">
                  <c:v>45767</c:v>
                </c:pt>
                <c:pt idx="81">
                  <c:v>45774</c:v>
                </c:pt>
                <c:pt idx="82">
                  <c:v>45781</c:v>
                </c:pt>
                <c:pt idx="83">
                  <c:v>45788</c:v>
                </c:pt>
                <c:pt idx="84">
                  <c:v>45795</c:v>
                </c:pt>
                <c:pt idx="85">
                  <c:v>45802</c:v>
                </c:pt>
                <c:pt idx="86">
                  <c:v>45809</c:v>
                </c:pt>
                <c:pt idx="87">
                  <c:v>45816</c:v>
                </c:pt>
                <c:pt idx="88">
                  <c:v>45823</c:v>
                </c:pt>
                <c:pt idx="89">
                  <c:v>45830</c:v>
                </c:pt>
                <c:pt idx="90">
                  <c:v>45837</c:v>
                </c:pt>
                <c:pt idx="91">
                  <c:v>45844</c:v>
                </c:pt>
                <c:pt idx="92">
                  <c:v>45851</c:v>
                </c:pt>
                <c:pt idx="93">
                  <c:v>45858</c:v>
                </c:pt>
                <c:pt idx="94">
                  <c:v>45865</c:v>
                </c:pt>
                <c:pt idx="95">
                  <c:v>45872</c:v>
                </c:pt>
                <c:pt idx="96">
                  <c:v>45879</c:v>
                </c:pt>
                <c:pt idx="97">
                  <c:v>45886</c:v>
                </c:pt>
                <c:pt idx="98">
                  <c:v>45893</c:v>
                </c:pt>
                <c:pt idx="99">
                  <c:v>45900</c:v>
                </c:pt>
                <c:pt idx="100">
                  <c:v>45907</c:v>
                </c:pt>
                <c:pt idx="101">
                  <c:v>45914</c:v>
                </c:pt>
                <c:pt idx="102">
                  <c:v>45921</c:v>
                </c:pt>
                <c:pt idx="103">
                  <c:v>45928</c:v>
                </c:pt>
              </c:numCache>
            </c:numRef>
          </c:cat>
          <c:val>
            <c:numRef>
              <c:f>Sheet3!$F$2:$F$105</c:f>
              <c:numCache>
                <c:formatCode>#,##0.00</c:formatCode>
                <c:ptCount val="104"/>
                <c:pt idx="0">
                  <c:v>5052.3999999999996</c:v>
                </c:pt>
                <c:pt idx="1">
                  <c:v>5489.3</c:v>
                </c:pt>
                <c:pt idx="2">
                  <c:v>5373.55</c:v>
                </c:pt>
                <c:pt idx="3">
                  <c:v>5368.95</c:v>
                </c:pt>
                <c:pt idx="4">
                  <c:v>5392.05</c:v>
                </c:pt>
                <c:pt idx="5">
                  <c:v>5631.5</c:v>
                </c:pt>
                <c:pt idx="6">
                  <c:v>5930.3</c:v>
                </c:pt>
                <c:pt idx="7">
                  <c:v>6046.05</c:v>
                </c:pt>
                <c:pt idx="8">
                  <c:v>6075.7</c:v>
                </c:pt>
                <c:pt idx="9">
                  <c:v>6275.2</c:v>
                </c:pt>
                <c:pt idx="10">
                  <c:v>6372.1</c:v>
                </c:pt>
                <c:pt idx="11">
                  <c:v>6797.25</c:v>
                </c:pt>
                <c:pt idx="12">
                  <c:v>6978.5</c:v>
                </c:pt>
                <c:pt idx="13">
                  <c:v>7301.95</c:v>
                </c:pt>
                <c:pt idx="14">
                  <c:v>7136.55</c:v>
                </c:pt>
                <c:pt idx="15">
                  <c:v>7597.5</c:v>
                </c:pt>
                <c:pt idx="16">
                  <c:v>7738.2</c:v>
                </c:pt>
                <c:pt idx="17">
                  <c:v>7784.85</c:v>
                </c:pt>
                <c:pt idx="18">
                  <c:v>8325.0499999999993</c:v>
                </c:pt>
                <c:pt idx="19">
                  <c:v>8436.9500000000007</c:v>
                </c:pt>
                <c:pt idx="20">
                  <c:v>8040.05</c:v>
                </c:pt>
                <c:pt idx="21">
                  <c:v>8879.0499999999993</c:v>
                </c:pt>
                <c:pt idx="22">
                  <c:v>8350.7000000000007</c:v>
                </c:pt>
                <c:pt idx="23">
                  <c:v>8945.25</c:v>
                </c:pt>
                <c:pt idx="24">
                  <c:v>9148.15</c:v>
                </c:pt>
                <c:pt idx="25">
                  <c:v>9009.5</c:v>
                </c:pt>
                <c:pt idx="26">
                  <c:v>9064.85</c:v>
                </c:pt>
                <c:pt idx="27">
                  <c:v>8804.5</c:v>
                </c:pt>
                <c:pt idx="28">
                  <c:v>8974.2999999999993</c:v>
                </c:pt>
                <c:pt idx="29">
                  <c:v>9105.6</c:v>
                </c:pt>
                <c:pt idx="30">
                  <c:v>8981.7999999999993</c:v>
                </c:pt>
                <c:pt idx="31">
                  <c:v>8780.7000000000007</c:v>
                </c:pt>
                <c:pt idx="32">
                  <c:v>8948.2000000000007</c:v>
                </c:pt>
                <c:pt idx="33">
                  <c:v>9084.75</c:v>
                </c:pt>
                <c:pt idx="34">
                  <c:v>9725.5499999999993</c:v>
                </c:pt>
                <c:pt idx="35">
                  <c:v>9961.75</c:v>
                </c:pt>
                <c:pt idx="36">
                  <c:v>9602.25</c:v>
                </c:pt>
                <c:pt idx="37">
                  <c:v>9501.65</c:v>
                </c:pt>
                <c:pt idx="38">
                  <c:v>9635.7999999999993</c:v>
                </c:pt>
                <c:pt idx="39">
                  <c:v>9430.75</c:v>
                </c:pt>
                <c:pt idx="40">
                  <c:v>9386.0499999999993</c:v>
                </c:pt>
                <c:pt idx="41">
                  <c:v>9492.9</c:v>
                </c:pt>
                <c:pt idx="42">
                  <c:v>9616.2000000000007</c:v>
                </c:pt>
                <c:pt idx="43">
                  <c:v>9765.9500000000007</c:v>
                </c:pt>
                <c:pt idx="44">
                  <c:v>9888.15</c:v>
                </c:pt>
                <c:pt idx="45">
                  <c:v>10406.450000000001</c:v>
                </c:pt>
                <c:pt idx="46">
                  <c:v>10891.55</c:v>
                </c:pt>
                <c:pt idx="47">
                  <c:v>10830.1</c:v>
                </c:pt>
                <c:pt idx="48">
                  <c:v>11737.15</c:v>
                </c:pt>
                <c:pt idx="49">
                  <c:v>11941.7</c:v>
                </c:pt>
                <c:pt idx="50">
                  <c:v>12666.4</c:v>
                </c:pt>
                <c:pt idx="51">
                  <c:v>11774.4</c:v>
                </c:pt>
                <c:pt idx="52">
                  <c:v>11876.95</c:v>
                </c:pt>
                <c:pt idx="53">
                  <c:v>10063.950000000001</c:v>
                </c:pt>
                <c:pt idx="54">
                  <c:v>10206.1</c:v>
                </c:pt>
                <c:pt idx="55">
                  <c:v>9875.9500000000007</c:v>
                </c:pt>
                <c:pt idx="56">
                  <c:v>9910.4</c:v>
                </c:pt>
                <c:pt idx="57">
                  <c:v>9482.9500000000007</c:v>
                </c:pt>
                <c:pt idx="58">
                  <c:v>9481.65</c:v>
                </c:pt>
                <c:pt idx="59">
                  <c:v>9033.65</c:v>
                </c:pt>
                <c:pt idx="60">
                  <c:v>9099.9</c:v>
                </c:pt>
                <c:pt idx="61">
                  <c:v>9021.4</c:v>
                </c:pt>
                <c:pt idx="62">
                  <c:v>8787.25</c:v>
                </c:pt>
                <c:pt idx="63">
                  <c:v>8928.2999999999993</c:v>
                </c:pt>
                <c:pt idx="64">
                  <c:v>8965.7000000000007</c:v>
                </c:pt>
                <c:pt idx="65">
                  <c:v>8764</c:v>
                </c:pt>
                <c:pt idx="66">
                  <c:v>8581.4</c:v>
                </c:pt>
                <c:pt idx="67">
                  <c:v>8401.5</c:v>
                </c:pt>
                <c:pt idx="68">
                  <c:v>8847.7999999999993</c:v>
                </c:pt>
                <c:pt idx="69">
                  <c:v>8989.4</c:v>
                </c:pt>
                <c:pt idx="70">
                  <c:v>8506.5</c:v>
                </c:pt>
                <c:pt idx="71">
                  <c:v>8506.0499999999993</c:v>
                </c:pt>
                <c:pt idx="72">
                  <c:v>7902.9</c:v>
                </c:pt>
                <c:pt idx="73">
                  <c:v>7574.75</c:v>
                </c:pt>
                <c:pt idx="74">
                  <c:v>7504.7</c:v>
                </c:pt>
                <c:pt idx="75">
                  <c:v>8067.85</c:v>
                </c:pt>
                <c:pt idx="76">
                  <c:v>7878.85</c:v>
                </c:pt>
                <c:pt idx="77">
                  <c:v>7685.1</c:v>
                </c:pt>
                <c:pt idx="78">
                  <c:v>7768.85</c:v>
                </c:pt>
                <c:pt idx="79">
                  <c:v>8018</c:v>
                </c:pt>
                <c:pt idx="80">
                  <c:v>8034</c:v>
                </c:pt>
                <c:pt idx="81">
                  <c:v>7836.5</c:v>
                </c:pt>
                <c:pt idx="82">
                  <c:v>7682.5</c:v>
                </c:pt>
                <c:pt idx="83">
                  <c:v>8482.5</c:v>
                </c:pt>
                <c:pt idx="84">
                  <c:v>8741</c:v>
                </c:pt>
                <c:pt idx="85">
                  <c:v>8607</c:v>
                </c:pt>
                <c:pt idx="86">
                  <c:v>8637</c:v>
                </c:pt>
                <c:pt idx="87">
                  <c:v>8463.5</c:v>
                </c:pt>
                <c:pt idx="88">
                  <c:v>8371</c:v>
                </c:pt>
                <c:pt idx="89">
                  <c:v>8436</c:v>
                </c:pt>
                <c:pt idx="90">
                  <c:v>8433</c:v>
                </c:pt>
                <c:pt idx="91">
                  <c:v>8067</c:v>
                </c:pt>
                <c:pt idx="92">
                  <c:v>8347.5</c:v>
                </c:pt>
                <c:pt idx="93">
                  <c:v>8075.5</c:v>
                </c:pt>
                <c:pt idx="94">
                  <c:v>8044.5</c:v>
                </c:pt>
                <c:pt idx="95">
                  <c:v>8224</c:v>
                </c:pt>
                <c:pt idx="96">
                  <c:v>8213.5</c:v>
                </c:pt>
                <c:pt idx="97">
                  <c:v>8679.5</c:v>
                </c:pt>
                <c:pt idx="98">
                  <c:v>8631.5</c:v>
                </c:pt>
                <c:pt idx="99">
                  <c:v>9084.5</c:v>
                </c:pt>
                <c:pt idx="100">
                  <c:v>8999.5</c:v>
                </c:pt>
                <c:pt idx="101">
                  <c:v>8971.5</c:v>
                </c:pt>
                <c:pt idx="102">
                  <c:v>8702</c:v>
                </c:pt>
                <c:pt idx="103">
                  <c:v>8679.5</c:v>
                </c:pt>
              </c:numCache>
            </c:numRef>
          </c:val>
          <c:smooth val="0"/>
          <c:extLst>
            <c:ext xmlns:c16="http://schemas.microsoft.com/office/drawing/2014/chart" uri="{C3380CC4-5D6E-409C-BE32-E72D297353CC}">
              <c16:uniqueId val="{00000003-06D7-4221-9354-7113F31E6B5A}"/>
            </c:ext>
          </c:extLst>
        </c:ser>
        <c:ser>
          <c:idx val="4"/>
          <c:order val="4"/>
          <c:tx>
            <c:strRef>
              <c:f>Sheet3!$G$1</c:f>
              <c:strCache>
                <c:ptCount val="1"/>
                <c:pt idx="0">
                  <c:v>Eicher</c:v>
                </c:pt>
              </c:strCache>
            </c:strRef>
          </c:tx>
          <c:spPr>
            <a:ln w="28575" cap="rnd">
              <a:solidFill>
                <a:schemeClr val="accent5"/>
              </a:solidFill>
              <a:round/>
            </a:ln>
            <a:effectLst/>
          </c:spPr>
          <c:marker>
            <c:symbol val="none"/>
          </c:marker>
          <c:cat>
            <c:numRef>
              <c:f>Sheet3!$B$2:$B$105</c:f>
              <c:numCache>
                <c:formatCode>m/d/yyyy</c:formatCode>
                <c:ptCount val="104"/>
                <c:pt idx="0">
                  <c:v>45207</c:v>
                </c:pt>
                <c:pt idx="1">
                  <c:v>45214</c:v>
                </c:pt>
                <c:pt idx="2">
                  <c:v>45221</c:v>
                </c:pt>
                <c:pt idx="3">
                  <c:v>45228</c:v>
                </c:pt>
                <c:pt idx="4">
                  <c:v>45235</c:v>
                </c:pt>
                <c:pt idx="5">
                  <c:v>45242</c:v>
                </c:pt>
                <c:pt idx="6">
                  <c:v>45249</c:v>
                </c:pt>
                <c:pt idx="7">
                  <c:v>45256</c:v>
                </c:pt>
                <c:pt idx="8">
                  <c:v>45263</c:v>
                </c:pt>
                <c:pt idx="9">
                  <c:v>45270</c:v>
                </c:pt>
                <c:pt idx="10">
                  <c:v>45277</c:v>
                </c:pt>
                <c:pt idx="11">
                  <c:v>45284</c:v>
                </c:pt>
                <c:pt idx="12">
                  <c:v>45291</c:v>
                </c:pt>
                <c:pt idx="13">
                  <c:v>45298</c:v>
                </c:pt>
                <c:pt idx="14">
                  <c:v>45305</c:v>
                </c:pt>
                <c:pt idx="15">
                  <c:v>45312</c:v>
                </c:pt>
                <c:pt idx="16">
                  <c:v>45319</c:v>
                </c:pt>
                <c:pt idx="17">
                  <c:v>45326</c:v>
                </c:pt>
                <c:pt idx="18">
                  <c:v>45333</c:v>
                </c:pt>
                <c:pt idx="19">
                  <c:v>45340</c:v>
                </c:pt>
                <c:pt idx="20">
                  <c:v>45347</c:v>
                </c:pt>
                <c:pt idx="21">
                  <c:v>45354</c:v>
                </c:pt>
                <c:pt idx="22">
                  <c:v>45361</c:v>
                </c:pt>
                <c:pt idx="23">
                  <c:v>45368</c:v>
                </c:pt>
                <c:pt idx="24">
                  <c:v>45375</c:v>
                </c:pt>
                <c:pt idx="25">
                  <c:v>45382</c:v>
                </c:pt>
                <c:pt idx="26">
                  <c:v>45389</c:v>
                </c:pt>
                <c:pt idx="27">
                  <c:v>45396</c:v>
                </c:pt>
                <c:pt idx="28">
                  <c:v>45403</c:v>
                </c:pt>
                <c:pt idx="29">
                  <c:v>45410</c:v>
                </c:pt>
                <c:pt idx="30">
                  <c:v>45417</c:v>
                </c:pt>
                <c:pt idx="31">
                  <c:v>45424</c:v>
                </c:pt>
                <c:pt idx="32">
                  <c:v>45431</c:v>
                </c:pt>
                <c:pt idx="33">
                  <c:v>45438</c:v>
                </c:pt>
                <c:pt idx="34">
                  <c:v>45445</c:v>
                </c:pt>
                <c:pt idx="35">
                  <c:v>45452</c:v>
                </c:pt>
                <c:pt idx="36">
                  <c:v>45459</c:v>
                </c:pt>
                <c:pt idx="37">
                  <c:v>45466</c:v>
                </c:pt>
                <c:pt idx="38">
                  <c:v>45473</c:v>
                </c:pt>
                <c:pt idx="39">
                  <c:v>45480</c:v>
                </c:pt>
                <c:pt idx="40">
                  <c:v>45487</c:v>
                </c:pt>
                <c:pt idx="41">
                  <c:v>45494</c:v>
                </c:pt>
                <c:pt idx="42">
                  <c:v>45501</c:v>
                </c:pt>
                <c:pt idx="43">
                  <c:v>45508</c:v>
                </c:pt>
                <c:pt idx="44">
                  <c:v>45515</c:v>
                </c:pt>
                <c:pt idx="45">
                  <c:v>45522</c:v>
                </c:pt>
                <c:pt idx="46">
                  <c:v>45529</c:v>
                </c:pt>
                <c:pt idx="47">
                  <c:v>45536</c:v>
                </c:pt>
                <c:pt idx="48">
                  <c:v>45543</c:v>
                </c:pt>
                <c:pt idx="49">
                  <c:v>45550</c:v>
                </c:pt>
                <c:pt idx="50">
                  <c:v>45557</c:v>
                </c:pt>
                <c:pt idx="51">
                  <c:v>45564</c:v>
                </c:pt>
                <c:pt idx="52">
                  <c:v>45571</c:v>
                </c:pt>
                <c:pt idx="53">
                  <c:v>45578</c:v>
                </c:pt>
                <c:pt idx="54">
                  <c:v>45585</c:v>
                </c:pt>
                <c:pt idx="55">
                  <c:v>45592</c:v>
                </c:pt>
                <c:pt idx="56">
                  <c:v>45599</c:v>
                </c:pt>
                <c:pt idx="57">
                  <c:v>45606</c:v>
                </c:pt>
                <c:pt idx="58">
                  <c:v>45613</c:v>
                </c:pt>
                <c:pt idx="59">
                  <c:v>45620</c:v>
                </c:pt>
                <c:pt idx="60">
                  <c:v>45627</c:v>
                </c:pt>
                <c:pt idx="61">
                  <c:v>45634</c:v>
                </c:pt>
                <c:pt idx="62">
                  <c:v>45641</c:v>
                </c:pt>
                <c:pt idx="63">
                  <c:v>45648</c:v>
                </c:pt>
                <c:pt idx="64">
                  <c:v>45655</c:v>
                </c:pt>
                <c:pt idx="65">
                  <c:v>45662</c:v>
                </c:pt>
                <c:pt idx="66">
                  <c:v>45669</c:v>
                </c:pt>
                <c:pt idx="67">
                  <c:v>45676</c:v>
                </c:pt>
                <c:pt idx="68">
                  <c:v>45683</c:v>
                </c:pt>
                <c:pt idx="69">
                  <c:v>45690</c:v>
                </c:pt>
                <c:pt idx="70">
                  <c:v>45697</c:v>
                </c:pt>
                <c:pt idx="71">
                  <c:v>45704</c:v>
                </c:pt>
                <c:pt idx="72">
                  <c:v>45711</c:v>
                </c:pt>
                <c:pt idx="73">
                  <c:v>45718</c:v>
                </c:pt>
                <c:pt idx="74">
                  <c:v>45725</c:v>
                </c:pt>
                <c:pt idx="75">
                  <c:v>45732</c:v>
                </c:pt>
                <c:pt idx="76">
                  <c:v>45739</c:v>
                </c:pt>
                <c:pt idx="77">
                  <c:v>45746</c:v>
                </c:pt>
                <c:pt idx="78">
                  <c:v>45753</c:v>
                </c:pt>
                <c:pt idx="79">
                  <c:v>45760</c:v>
                </c:pt>
                <c:pt idx="80">
                  <c:v>45767</c:v>
                </c:pt>
                <c:pt idx="81">
                  <c:v>45774</c:v>
                </c:pt>
                <c:pt idx="82">
                  <c:v>45781</c:v>
                </c:pt>
                <c:pt idx="83">
                  <c:v>45788</c:v>
                </c:pt>
                <c:pt idx="84">
                  <c:v>45795</c:v>
                </c:pt>
                <c:pt idx="85">
                  <c:v>45802</c:v>
                </c:pt>
                <c:pt idx="86">
                  <c:v>45809</c:v>
                </c:pt>
                <c:pt idx="87">
                  <c:v>45816</c:v>
                </c:pt>
                <c:pt idx="88">
                  <c:v>45823</c:v>
                </c:pt>
                <c:pt idx="89">
                  <c:v>45830</c:v>
                </c:pt>
                <c:pt idx="90">
                  <c:v>45837</c:v>
                </c:pt>
                <c:pt idx="91">
                  <c:v>45844</c:v>
                </c:pt>
                <c:pt idx="92">
                  <c:v>45851</c:v>
                </c:pt>
                <c:pt idx="93">
                  <c:v>45858</c:v>
                </c:pt>
                <c:pt idx="94">
                  <c:v>45865</c:v>
                </c:pt>
                <c:pt idx="95">
                  <c:v>45872</c:v>
                </c:pt>
                <c:pt idx="96">
                  <c:v>45879</c:v>
                </c:pt>
                <c:pt idx="97">
                  <c:v>45886</c:v>
                </c:pt>
                <c:pt idx="98">
                  <c:v>45893</c:v>
                </c:pt>
                <c:pt idx="99">
                  <c:v>45900</c:v>
                </c:pt>
                <c:pt idx="100">
                  <c:v>45907</c:v>
                </c:pt>
                <c:pt idx="101">
                  <c:v>45914</c:v>
                </c:pt>
                <c:pt idx="102">
                  <c:v>45921</c:v>
                </c:pt>
                <c:pt idx="103">
                  <c:v>45928</c:v>
                </c:pt>
              </c:numCache>
            </c:numRef>
          </c:cat>
          <c:val>
            <c:numRef>
              <c:f>Sheet3!$G$2:$G$105</c:f>
              <c:numCache>
                <c:formatCode>#,##0.00</c:formatCode>
                <c:ptCount val="104"/>
                <c:pt idx="0">
                  <c:v>3476.4</c:v>
                </c:pt>
                <c:pt idx="1">
                  <c:v>3480.9</c:v>
                </c:pt>
                <c:pt idx="2">
                  <c:v>3394.85</c:v>
                </c:pt>
                <c:pt idx="3">
                  <c:v>3428</c:v>
                </c:pt>
                <c:pt idx="4">
                  <c:v>3540.75</c:v>
                </c:pt>
                <c:pt idx="5">
                  <c:v>3865.3</c:v>
                </c:pt>
                <c:pt idx="6">
                  <c:v>3849.05</c:v>
                </c:pt>
                <c:pt idx="7">
                  <c:v>3891.2</c:v>
                </c:pt>
                <c:pt idx="8">
                  <c:v>4055</c:v>
                </c:pt>
                <c:pt idx="9">
                  <c:v>4059.9</c:v>
                </c:pt>
                <c:pt idx="10">
                  <c:v>4006.05</c:v>
                </c:pt>
                <c:pt idx="11">
                  <c:v>4143.5</c:v>
                </c:pt>
                <c:pt idx="12">
                  <c:v>3877.05</c:v>
                </c:pt>
                <c:pt idx="13">
                  <c:v>3870.85</c:v>
                </c:pt>
                <c:pt idx="14">
                  <c:v>3699.45</c:v>
                </c:pt>
                <c:pt idx="15">
                  <c:v>3616.45</c:v>
                </c:pt>
                <c:pt idx="16">
                  <c:v>3825.55</c:v>
                </c:pt>
                <c:pt idx="17">
                  <c:v>3840.95</c:v>
                </c:pt>
                <c:pt idx="18">
                  <c:v>3928.65</c:v>
                </c:pt>
                <c:pt idx="19">
                  <c:v>3927.05</c:v>
                </c:pt>
                <c:pt idx="20">
                  <c:v>3843.55</c:v>
                </c:pt>
                <c:pt idx="21">
                  <c:v>3785.25</c:v>
                </c:pt>
                <c:pt idx="22">
                  <c:v>3745.65</c:v>
                </c:pt>
                <c:pt idx="23">
                  <c:v>3988.4</c:v>
                </c:pt>
                <c:pt idx="24">
                  <c:v>4019.3</c:v>
                </c:pt>
                <c:pt idx="25">
                  <c:v>4031.25</c:v>
                </c:pt>
                <c:pt idx="26">
                  <c:v>4302.25</c:v>
                </c:pt>
                <c:pt idx="27">
                  <c:v>4344.1499999999996</c:v>
                </c:pt>
                <c:pt idx="28">
                  <c:v>4601</c:v>
                </c:pt>
                <c:pt idx="29">
                  <c:v>4599.25</c:v>
                </c:pt>
                <c:pt idx="30">
                  <c:v>4657.8500000000004</c:v>
                </c:pt>
                <c:pt idx="31">
                  <c:v>4693.8999999999996</c:v>
                </c:pt>
                <c:pt idx="32">
                  <c:v>4880.95</c:v>
                </c:pt>
                <c:pt idx="33">
                  <c:v>4733.45</c:v>
                </c:pt>
                <c:pt idx="34">
                  <c:v>4762</c:v>
                </c:pt>
                <c:pt idx="35">
                  <c:v>4935.1000000000004</c:v>
                </c:pt>
                <c:pt idx="36">
                  <c:v>4845.5</c:v>
                </c:pt>
                <c:pt idx="37">
                  <c:v>4672.95</c:v>
                </c:pt>
                <c:pt idx="38">
                  <c:v>4737.3</c:v>
                </c:pt>
                <c:pt idx="39">
                  <c:v>4860.7</c:v>
                </c:pt>
                <c:pt idx="40">
                  <c:v>4850.7</c:v>
                </c:pt>
                <c:pt idx="41">
                  <c:v>5012.5</c:v>
                </c:pt>
                <c:pt idx="42">
                  <c:v>4726.7</c:v>
                </c:pt>
                <c:pt idx="43">
                  <c:v>4830.6000000000004</c:v>
                </c:pt>
                <c:pt idx="44">
                  <c:v>4818</c:v>
                </c:pt>
                <c:pt idx="45">
                  <c:v>4898.1000000000004</c:v>
                </c:pt>
                <c:pt idx="46">
                  <c:v>4960.5</c:v>
                </c:pt>
                <c:pt idx="47">
                  <c:v>4752.5</c:v>
                </c:pt>
                <c:pt idx="48">
                  <c:v>4858.3</c:v>
                </c:pt>
                <c:pt idx="49">
                  <c:v>4963.1499999999996</c:v>
                </c:pt>
                <c:pt idx="50">
                  <c:v>5062.6000000000004</c:v>
                </c:pt>
                <c:pt idx="51">
                  <c:v>4706.8</c:v>
                </c:pt>
                <c:pt idx="52">
                  <c:v>4728.05</c:v>
                </c:pt>
                <c:pt idx="53">
                  <c:v>4765.6499999999996</c:v>
                </c:pt>
                <c:pt idx="54">
                  <c:v>4591.6000000000004</c:v>
                </c:pt>
                <c:pt idx="55">
                  <c:v>4953.6000000000004</c:v>
                </c:pt>
                <c:pt idx="56">
                  <c:v>4785.25</c:v>
                </c:pt>
                <c:pt idx="57">
                  <c:v>4883.7</c:v>
                </c:pt>
                <c:pt idx="58">
                  <c:v>4986.2</c:v>
                </c:pt>
                <c:pt idx="59">
                  <c:v>4831.8500000000004</c:v>
                </c:pt>
                <c:pt idx="60">
                  <c:v>4877.05</c:v>
                </c:pt>
                <c:pt idx="61">
                  <c:v>4825.8999999999996</c:v>
                </c:pt>
                <c:pt idx="62">
                  <c:v>4734.5</c:v>
                </c:pt>
                <c:pt idx="63">
                  <c:v>4876.8999999999996</c:v>
                </c:pt>
                <c:pt idx="64">
                  <c:v>5310.75</c:v>
                </c:pt>
                <c:pt idx="65">
                  <c:v>5058.45</c:v>
                </c:pt>
                <c:pt idx="66">
                  <c:v>5012.3</c:v>
                </c:pt>
                <c:pt idx="67">
                  <c:v>5206.3</c:v>
                </c:pt>
                <c:pt idx="68">
                  <c:v>5194.3</c:v>
                </c:pt>
                <c:pt idx="69">
                  <c:v>5372.55</c:v>
                </c:pt>
                <c:pt idx="70">
                  <c:v>4703.3500000000004</c:v>
                </c:pt>
                <c:pt idx="71">
                  <c:v>4962.45</c:v>
                </c:pt>
                <c:pt idx="72">
                  <c:v>4773.6000000000004</c:v>
                </c:pt>
                <c:pt idx="73">
                  <c:v>5100.7</c:v>
                </c:pt>
                <c:pt idx="74">
                  <c:v>5015.25</c:v>
                </c:pt>
                <c:pt idx="75">
                  <c:v>5305.95</c:v>
                </c:pt>
                <c:pt idx="76">
                  <c:v>5347.7</c:v>
                </c:pt>
                <c:pt idx="77">
                  <c:v>5247.9</c:v>
                </c:pt>
                <c:pt idx="78">
                  <c:v>5350.9</c:v>
                </c:pt>
                <c:pt idx="79">
                  <c:v>5678.5</c:v>
                </c:pt>
                <c:pt idx="80">
                  <c:v>5575.5</c:v>
                </c:pt>
                <c:pt idx="81">
                  <c:v>5437.5</c:v>
                </c:pt>
                <c:pt idx="82">
                  <c:v>5324</c:v>
                </c:pt>
                <c:pt idx="83">
                  <c:v>5509.5</c:v>
                </c:pt>
                <c:pt idx="84">
                  <c:v>5400</c:v>
                </c:pt>
                <c:pt idx="85">
                  <c:v>5333.5</c:v>
                </c:pt>
                <c:pt idx="86">
                  <c:v>5394</c:v>
                </c:pt>
                <c:pt idx="87">
                  <c:v>5319</c:v>
                </c:pt>
                <c:pt idx="88">
                  <c:v>5525</c:v>
                </c:pt>
                <c:pt idx="89">
                  <c:v>5660</c:v>
                </c:pt>
                <c:pt idx="90">
                  <c:v>5629</c:v>
                </c:pt>
                <c:pt idx="91">
                  <c:v>5612.5</c:v>
                </c:pt>
                <c:pt idx="92">
                  <c:v>5627.5</c:v>
                </c:pt>
                <c:pt idx="93">
                  <c:v>5433</c:v>
                </c:pt>
                <c:pt idx="94">
                  <c:v>5528</c:v>
                </c:pt>
                <c:pt idx="95">
                  <c:v>5663</c:v>
                </c:pt>
                <c:pt idx="96">
                  <c:v>5764</c:v>
                </c:pt>
                <c:pt idx="97">
                  <c:v>5924.5</c:v>
                </c:pt>
                <c:pt idx="98">
                  <c:v>6103</c:v>
                </c:pt>
                <c:pt idx="99">
                  <c:v>6580.5</c:v>
                </c:pt>
                <c:pt idx="100">
                  <c:v>6875</c:v>
                </c:pt>
                <c:pt idx="101">
                  <c:v>6973.5</c:v>
                </c:pt>
                <c:pt idx="102">
                  <c:v>7047</c:v>
                </c:pt>
                <c:pt idx="103">
                  <c:v>6941</c:v>
                </c:pt>
              </c:numCache>
            </c:numRef>
          </c:val>
          <c:smooth val="0"/>
          <c:extLst>
            <c:ext xmlns:c16="http://schemas.microsoft.com/office/drawing/2014/chart" uri="{C3380CC4-5D6E-409C-BE32-E72D297353CC}">
              <c16:uniqueId val="{00000004-06D7-4221-9354-7113F31E6B5A}"/>
            </c:ext>
          </c:extLst>
        </c:ser>
        <c:dLbls>
          <c:showLegendKey val="0"/>
          <c:showVal val="0"/>
          <c:showCatName val="0"/>
          <c:showSerName val="0"/>
          <c:showPercent val="0"/>
          <c:showBubbleSize val="0"/>
        </c:dLbls>
        <c:smooth val="0"/>
        <c:axId val="361373664"/>
        <c:axId val="361379424"/>
      </c:lineChart>
      <c:dateAx>
        <c:axId val="3613736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79424"/>
        <c:crosses val="autoZero"/>
        <c:auto val="1"/>
        <c:lblOffset val="100"/>
        <c:baseTimeUnit val="days"/>
      </c:dateAx>
      <c:valAx>
        <c:axId val="361379424"/>
        <c:scaling>
          <c:orientation val="minMax"/>
          <c:max val="175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73664"/>
        <c:crosses val="autoZero"/>
        <c:crossBetween val="between"/>
        <c:majorUnit val="2500"/>
        <c:minorUnit val="1000"/>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F590-4C38-8C72-ABD21D6B85DD}"/>
              </c:ext>
            </c:extLst>
          </c:dPt>
          <c:dPt>
            <c:idx val="1"/>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3-F590-4C38-8C72-ABD21D6B85DD}"/>
              </c:ext>
            </c:extLst>
          </c:dPt>
          <c:dPt>
            <c:idx val="2"/>
            <c:invertIfNegative val="0"/>
            <c:bubble3D val="0"/>
            <c:spPr>
              <a:solidFill>
                <a:schemeClr val="accent5">
                  <a:lumMod val="60000"/>
                  <a:lumOff val="40000"/>
                </a:schemeClr>
              </a:solidFill>
              <a:ln>
                <a:solidFill>
                  <a:schemeClr val="accent5">
                    <a:lumMod val="40000"/>
                    <a:lumOff val="60000"/>
                  </a:schemeClr>
                </a:solidFill>
              </a:ln>
              <a:effectLst/>
            </c:spPr>
            <c:extLst>
              <c:ext xmlns:c16="http://schemas.microsoft.com/office/drawing/2014/chart" uri="{C3380CC4-5D6E-409C-BE32-E72D297353CC}">
                <c16:uniqueId val="{00000002-F590-4C38-8C72-ABD21D6B85DD}"/>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1-F590-4C38-8C72-ABD21D6B85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Input'!$E$14:$E$17</c:f>
              <c:strCache>
                <c:ptCount val="4"/>
                <c:pt idx="0">
                  <c:v>Promoters</c:v>
                </c:pt>
                <c:pt idx="1">
                  <c:v>FII</c:v>
                </c:pt>
                <c:pt idx="2">
                  <c:v>DII</c:v>
                </c:pt>
                <c:pt idx="3">
                  <c:v>Public &amp; Government</c:v>
                </c:pt>
              </c:strCache>
            </c:strRef>
          </c:cat>
          <c:val>
            <c:numRef>
              <c:f>'Data Input'!$F$14:$F$17</c:f>
              <c:numCache>
                <c:formatCode>0.00%</c:formatCode>
                <c:ptCount val="4"/>
                <c:pt idx="0">
                  <c:v>0.42570000000000002</c:v>
                </c:pt>
                <c:pt idx="1">
                  <c:v>0.17169999999999999</c:v>
                </c:pt>
                <c:pt idx="2">
                  <c:v>0.16930000000000001</c:v>
                </c:pt>
                <c:pt idx="3">
                  <c:v>0.23320000000000002</c:v>
                </c:pt>
              </c:numCache>
            </c:numRef>
          </c:val>
          <c:extLst>
            <c:ext xmlns:c16="http://schemas.microsoft.com/office/drawing/2014/chart" uri="{C3380CC4-5D6E-409C-BE32-E72D297353CC}">
              <c16:uniqueId val="{00000000-F590-4C38-8C72-ABD21D6B85DD}"/>
            </c:ext>
          </c:extLst>
        </c:ser>
        <c:dLbls>
          <c:showLegendKey val="0"/>
          <c:showVal val="0"/>
          <c:showCatName val="0"/>
          <c:showSerName val="0"/>
          <c:showPercent val="0"/>
          <c:showBubbleSize val="0"/>
        </c:dLbls>
        <c:gapWidth val="182"/>
        <c:axId val="1229609952"/>
        <c:axId val="1229593632"/>
      </c:barChart>
      <c:catAx>
        <c:axId val="122960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93632"/>
        <c:crosses val="autoZero"/>
        <c:auto val="1"/>
        <c:lblAlgn val="ctr"/>
        <c:lblOffset val="100"/>
        <c:noMultiLvlLbl val="0"/>
      </c:catAx>
      <c:valAx>
        <c:axId val="1229593632"/>
        <c:scaling>
          <c:orientation val="minMax"/>
        </c:scaling>
        <c:delete val="1"/>
        <c:axPos val="b"/>
        <c:numFmt formatCode="0.00%" sourceLinked="1"/>
        <c:majorTickMark val="none"/>
        <c:minorTickMark val="none"/>
        <c:tickLblPos val="nextTo"/>
        <c:crossAx val="1229609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00690859071468"/>
          <c:y val="9.4342644871906176E-2"/>
          <c:w val="0.75287407065200107"/>
          <c:h val="0.64933878898772479"/>
        </c:manualLayout>
      </c:layout>
      <c:lineChart>
        <c:grouping val="standard"/>
        <c:varyColors val="0"/>
        <c:ser>
          <c:idx val="0"/>
          <c:order val="0"/>
          <c:tx>
            <c:strRef>
              <c:f>'Data Input'!$C$2</c:f>
              <c:strCache>
                <c:ptCount val="1"/>
                <c:pt idx="0">
                  <c:v> Price </c:v>
                </c:pt>
              </c:strCache>
            </c:strRef>
          </c:tx>
          <c:spPr>
            <a:ln w="28575" cap="rnd">
              <a:solidFill>
                <a:srgbClr val="002060"/>
              </a:solidFill>
              <a:round/>
            </a:ln>
            <a:effectLst/>
          </c:spPr>
          <c:marker>
            <c:symbol val="none"/>
          </c:marker>
          <c:cat>
            <c:numRef>
              <c:f>'Data Input'!$B$3:$B$1242</c:f>
              <c:numCache>
                <c:formatCode>m/d/yyyy</c:formatCode>
                <c:ptCount val="1240"/>
                <c:pt idx="0">
                  <c:v>45936</c:v>
                </c:pt>
                <c:pt idx="1">
                  <c:v>45933</c:v>
                </c:pt>
                <c:pt idx="2">
                  <c:v>45931</c:v>
                </c:pt>
                <c:pt idx="3">
                  <c:v>45930</c:v>
                </c:pt>
                <c:pt idx="4">
                  <c:v>45929</c:v>
                </c:pt>
                <c:pt idx="5">
                  <c:v>45926</c:v>
                </c:pt>
                <c:pt idx="6">
                  <c:v>45925</c:v>
                </c:pt>
                <c:pt idx="7">
                  <c:v>45924</c:v>
                </c:pt>
                <c:pt idx="8">
                  <c:v>45923</c:v>
                </c:pt>
                <c:pt idx="9">
                  <c:v>45922</c:v>
                </c:pt>
                <c:pt idx="10">
                  <c:v>45919</c:v>
                </c:pt>
                <c:pt idx="11">
                  <c:v>45918</c:v>
                </c:pt>
                <c:pt idx="12">
                  <c:v>45917</c:v>
                </c:pt>
                <c:pt idx="13">
                  <c:v>45916</c:v>
                </c:pt>
                <c:pt idx="14">
                  <c:v>45915</c:v>
                </c:pt>
                <c:pt idx="15">
                  <c:v>45912</c:v>
                </c:pt>
                <c:pt idx="16">
                  <c:v>45911</c:v>
                </c:pt>
                <c:pt idx="17">
                  <c:v>45910</c:v>
                </c:pt>
                <c:pt idx="18">
                  <c:v>45909</c:v>
                </c:pt>
                <c:pt idx="19">
                  <c:v>45908</c:v>
                </c:pt>
                <c:pt idx="20">
                  <c:v>45905</c:v>
                </c:pt>
                <c:pt idx="21">
                  <c:v>45904</c:v>
                </c:pt>
                <c:pt idx="22">
                  <c:v>45903</c:v>
                </c:pt>
                <c:pt idx="23">
                  <c:v>45902</c:v>
                </c:pt>
                <c:pt idx="24">
                  <c:v>45901</c:v>
                </c:pt>
                <c:pt idx="25">
                  <c:v>45898</c:v>
                </c:pt>
                <c:pt idx="26">
                  <c:v>45897</c:v>
                </c:pt>
                <c:pt idx="27">
                  <c:v>45895</c:v>
                </c:pt>
                <c:pt idx="28">
                  <c:v>45894</c:v>
                </c:pt>
                <c:pt idx="29">
                  <c:v>45891</c:v>
                </c:pt>
                <c:pt idx="30">
                  <c:v>45890</c:v>
                </c:pt>
                <c:pt idx="31">
                  <c:v>45889</c:v>
                </c:pt>
                <c:pt idx="32">
                  <c:v>45888</c:v>
                </c:pt>
                <c:pt idx="33">
                  <c:v>45887</c:v>
                </c:pt>
                <c:pt idx="34">
                  <c:v>45883</c:v>
                </c:pt>
                <c:pt idx="35">
                  <c:v>45882</c:v>
                </c:pt>
                <c:pt idx="36">
                  <c:v>45881</c:v>
                </c:pt>
                <c:pt idx="37">
                  <c:v>45880</c:v>
                </c:pt>
                <c:pt idx="38">
                  <c:v>45877</c:v>
                </c:pt>
                <c:pt idx="39">
                  <c:v>45876</c:v>
                </c:pt>
                <c:pt idx="40">
                  <c:v>45875</c:v>
                </c:pt>
                <c:pt idx="41">
                  <c:v>45874</c:v>
                </c:pt>
                <c:pt idx="42">
                  <c:v>45873</c:v>
                </c:pt>
                <c:pt idx="43">
                  <c:v>45870</c:v>
                </c:pt>
                <c:pt idx="44">
                  <c:v>45869</c:v>
                </c:pt>
                <c:pt idx="45">
                  <c:v>45868</c:v>
                </c:pt>
                <c:pt idx="46">
                  <c:v>45867</c:v>
                </c:pt>
                <c:pt idx="47">
                  <c:v>45866</c:v>
                </c:pt>
                <c:pt idx="48">
                  <c:v>45863</c:v>
                </c:pt>
                <c:pt idx="49">
                  <c:v>45862</c:v>
                </c:pt>
                <c:pt idx="50">
                  <c:v>45861</c:v>
                </c:pt>
                <c:pt idx="51">
                  <c:v>45860</c:v>
                </c:pt>
                <c:pt idx="52">
                  <c:v>45859</c:v>
                </c:pt>
                <c:pt idx="53">
                  <c:v>45856</c:v>
                </c:pt>
                <c:pt idx="54">
                  <c:v>45855</c:v>
                </c:pt>
                <c:pt idx="55">
                  <c:v>45854</c:v>
                </c:pt>
                <c:pt idx="56">
                  <c:v>45853</c:v>
                </c:pt>
                <c:pt idx="57">
                  <c:v>45852</c:v>
                </c:pt>
                <c:pt idx="58">
                  <c:v>45849</c:v>
                </c:pt>
                <c:pt idx="59">
                  <c:v>45848</c:v>
                </c:pt>
                <c:pt idx="60">
                  <c:v>45847</c:v>
                </c:pt>
                <c:pt idx="61">
                  <c:v>45846</c:v>
                </c:pt>
                <c:pt idx="62">
                  <c:v>45845</c:v>
                </c:pt>
                <c:pt idx="63">
                  <c:v>45842</c:v>
                </c:pt>
                <c:pt idx="64">
                  <c:v>45841</c:v>
                </c:pt>
                <c:pt idx="65">
                  <c:v>45840</c:v>
                </c:pt>
                <c:pt idx="66">
                  <c:v>45839</c:v>
                </c:pt>
                <c:pt idx="67">
                  <c:v>45838</c:v>
                </c:pt>
                <c:pt idx="68">
                  <c:v>45835</c:v>
                </c:pt>
                <c:pt idx="69">
                  <c:v>45834</c:v>
                </c:pt>
                <c:pt idx="70">
                  <c:v>45833</c:v>
                </c:pt>
                <c:pt idx="71">
                  <c:v>45832</c:v>
                </c:pt>
                <c:pt idx="72">
                  <c:v>45831</c:v>
                </c:pt>
                <c:pt idx="73">
                  <c:v>45828</c:v>
                </c:pt>
                <c:pt idx="74">
                  <c:v>45827</c:v>
                </c:pt>
                <c:pt idx="75">
                  <c:v>45826</c:v>
                </c:pt>
                <c:pt idx="76">
                  <c:v>45825</c:v>
                </c:pt>
                <c:pt idx="77">
                  <c:v>45824</c:v>
                </c:pt>
                <c:pt idx="78">
                  <c:v>45821</c:v>
                </c:pt>
                <c:pt idx="79">
                  <c:v>45820</c:v>
                </c:pt>
                <c:pt idx="80">
                  <c:v>45819</c:v>
                </c:pt>
                <c:pt idx="81">
                  <c:v>45818</c:v>
                </c:pt>
                <c:pt idx="82">
                  <c:v>45817</c:v>
                </c:pt>
                <c:pt idx="83">
                  <c:v>45814</c:v>
                </c:pt>
                <c:pt idx="84">
                  <c:v>45813</c:v>
                </c:pt>
                <c:pt idx="85">
                  <c:v>45812</c:v>
                </c:pt>
                <c:pt idx="86">
                  <c:v>45811</c:v>
                </c:pt>
                <c:pt idx="87">
                  <c:v>45810</c:v>
                </c:pt>
                <c:pt idx="88">
                  <c:v>45807</c:v>
                </c:pt>
                <c:pt idx="89">
                  <c:v>45806</c:v>
                </c:pt>
                <c:pt idx="90">
                  <c:v>45805</c:v>
                </c:pt>
                <c:pt idx="91">
                  <c:v>45804</c:v>
                </c:pt>
                <c:pt idx="92">
                  <c:v>45803</c:v>
                </c:pt>
                <c:pt idx="93">
                  <c:v>45800</c:v>
                </c:pt>
                <c:pt idx="94">
                  <c:v>45799</c:v>
                </c:pt>
                <c:pt idx="95">
                  <c:v>45798</c:v>
                </c:pt>
                <c:pt idx="96">
                  <c:v>45797</c:v>
                </c:pt>
                <c:pt idx="97">
                  <c:v>45796</c:v>
                </c:pt>
                <c:pt idx="98">
                  <c:v>45793</c:v>
                </c:pt>
                <c:pt idx="99">
                  <c:v>45792</c:v>
                </c:pt>
                <c:pt idx="100">
                  <c:v>45791</c:v>
                </c:pt>
                <c:pt idx="101">
                  <c:v>45790</c:v>
                </c:pt>
                <c:pt idx="102">
                  <c:v>45789</c:v>
                </c:pt>
                <c:pt idx="103">
                  <c:v>45786</c:v>
                </c:pt>
                <c:pt idx="104">
                  <c:v>45785</c:v>
                </c:pt>
                <c:pt idx="105">
                  <c:v>45784</c:v>
                </c:pt>
                <c:pt idx="106">
                  <c:v>45783</c:v>
                </c:pt>
                <c:pt idx="107">
                  <c:v>45782</c:v>
                </c:pt>
                <c:pt idx="108">
                  <c:v>45779</c:v>
                </c:pt>
                <c:pt idx="109">
                  <c:v>45777</c:v>
                </c:pt>
                <c:pt idx="110">
                  <c:v>45776</c:v>
                </c:pt>
                <c:pt idx="111">
                  <c:v>45775</c:v>
                </c:pt>
                <c:pt idx="112">
                  <c:v>45772</c:v>
                </c:pt>
                <c:pt idx="113">
                  <c:v>45771</c:v>
                </c:pt>
                <c:pt idx="114">
                  <c:v>45770</c:v>
                </c:pt>
                <c:pt idx="115">
                  <c:v>45769</c:v>
                </c:pt>
                <c:pt idx="116">
                  <c:v>45768</c:v>
                </c:pt>
                <c:pt idx="117">
                  <c:v>45764</c:v>
                </c:pt>
                <c:pt idx="118">
                  <c:v>45763</c:v>
                </c:pt>
                <c:pt idx="119">
                  <c:v>45762</c:v>
                </c:pt>
                <c:pt idx="120">
                  <c:v>45758</c:v>
                </c:pt>
                <c:pt idx="121">
                  <c:v>45756</c:v>
                </c:pt>
                <c:pt idx="122">
                  <c:v>45755</c:v>
                </c:pt>
                <c:pt idx="123">
                  <c:v>45754</c:v>
                </c:pt>
                <c:pt idx="124">
                  <c:v>45751</c:v>
                </c:pt>
                <c:pt idx="125">
                  <c:v>45750</c:v>
                </c:pt>
                <c:pt idx="126">
                  <c:v>45749</c:v>
                </c:pt>
                <c:pt idx="127">
                  <c:v>45748</c:v>
                </c:pt>
                <c:pt idx="128">
                  <c:v>45744</c:v>
                </c:pt>
                <c:pt idx="129">
                  <c:v>45743</c:v>
                </c:pt>
                <c:pt idx="130">
                  <c:v>45742</c:v>
                </c:pt>
                <c:pt idx="131">
                  <c:v>45741</c:v>
                </c:pt>
                <c:pt idx="132">
                  <c:v>45740</c:v>
                </c:pt>
                <c:pt idx="133">
                  <c:v>45737</c:v>
                </c:pt>
                <c:pt idx="134">
                  <c:v>45736</c:v>
                </c:pt>
                <c:pt idx="135">
                  <c:v>45735</c:v>
                </c:pt>
                <c:pt idx="136">
                  <c:v>45734</c:v>
                </c:pt>
                <c:pt idx="137">
                  <c:v>45733</c:v>
                </c:pt>
                <c:pt idx="138">
                  <c:v>45729</c:v>
                </c:pt>
                <c:pt idx="139">
                  <c:v>45728</c:v>
                </c:pt>
                <c:pt idx="140">
                  <c:v>45727</c:v>
                </c:pt>
                <c:pt idx="141">
                  <c:v>45726</c:v>
                </c:pt>
                <c:pt idx="142">
                  <c:v>45723</c:v>
                </c:pt>
                <c:pt idx="143">
                  <c:v>45722</c:v>
                </c:pt>
                <c:pt idx="144">
                  <c:v>45721</c:v>
                </c:pt>
                <c:pt idx="145">
                  <c:v>45720</c:v>
                </c:pt>
                <c:pt idx="146">
                  <c:v>45719</c:v>
                </c:pt>
                <c:pt idx="147">
                  <c:v>45716</c:v>
                </c:pt>
                <c:pt idx="148">
                  <c:v>45715</c:v>
                </c:pt>
                <c:pt idx="149">
                  <c:v>45713</c:v>
                </c:pt>
                <c:pt idx="150">
                  <c:v>45712</c:v>
                </c:pt>
                <c:pt idx="151">
                  <c:v>45709</c:v>
                </c:pt>
                <c:pt idx="152">
                  <c:v>45708</c:v>
                </c:pt>
                <c:pt idx="153">
                  <c:v>45707</c:v>
                </c:pt>
                <c:pt idx="154">
                  <c:v>45706</c:v>
                </c:pt>
                <c:pt idx="155">
                  <c:v>45705</c:v>
                </c:pt>
                <c:pt idx="156">
                  <c:v>45702</c:v>
                </c:pt>
                <c:pt idx="157">
                  <c:v>45701</c:v>
                </c:pt>
                <c:pt idx="158">
                  <c:v>45700</c:v>
                </c:pt>
                <c:pt idx="159">
                  <c:v>45699</c:v>
                </c:pt>
                <c:pt idx="160">
                  <c:v>45698</c:v>
                </c:pt>
                <c:pt idx="161">
                  <c:v>45695</c:v>
                </c:pt>
                <c:pt idx="162">
                  <c:v>45694</c:v>
                </c:pt>
                <c:pt idx="163">
                  <c:v>45693</c:v>
                </c:pt>
                <c:pt idx="164">
                  <c:v>45692</c:v>
                </c:pt>
                <c:pt idx="165">
                  <c:v>45691</c:v>
                </c:pt>
                <c:pt idx="166">
                  <c:v>45689</c:v>
                </c:pt>
                <c:pt idx="167">
                  <c:v>45688</c:v>
                </c:pt>
                <c:pt idx="168">
                  <c:v>45687</c:v>
                </c:pt>
                <c:pt idx="169">
                  <c:v>45686</c:v>
                </c:pt>
                <c:pt idx="170">
                  <c:v>45685</c:v>
                </c:pt>
                <c:pt idx="171">
                  <c:v>45684</c:v>
                </c:pt>
                <c:pt idx="172">
                  <c:v>45681</c:v>
                </c:pt>
                <c:pt idx="173">
                  <c:v>45680</c:v>
                </c:pt>
                <c:pt idx="174">
                  <c:v>45679</c:v>
                </c:pt>
                <c:pt idx="175">
                  <c:v>45678</c:v>
                </c:pt>
                <c:pt idx="176">
                  <c:v>45677</c:v>
                </c:pt>
                <c:pt idx="177">
                  <c:v>45674</c:v>
                </c:pt>
                <c:pt idx="178">
                  <c:v>45673</c:v>
                </c:pt>
                <c:pt idx="179">
                  <c:v>45672</c:v>
                </c:pt>
                <c:pt idx="180">
                  <c:v>45671</c:v>
                </c:pt>
                <c:pt idx="181">
                  <c:v>45670</c:v>
                </c:pt>
                <c:pt idx="182">
                  <c:v>45667</c:v>
                </c:pt>
                <c:pt idx="183">
                  <c:v>45666</c:v>
                </c:pt>
                <c:pt idx="184">
                  <c:v>45665</c:v>
                </c:pt>
                <c:pt idx="185">
                  <c:v>45664</c:v>
                </c:pt>
                <c:pt idx="186">
                  <c:v>45663</c:v>
                </c:pt>
                <c:pt idx="187">
                  <c:v>45660</c:v>
                </c:pt>
                <c:pt idx="188">
                  <c:v>45659</c:v>
                </c:pt>
                <c:pt idx="189">
                  <c:v>45658</c:v>
                </c:pt>
                <c:pt idx="190">
                  <c:v>45657</c:v>
                </c:pt>
                <c:pt idx="191">
                  <c:v>45656</c:v>
                </c:pt>
                <c:pt idx="192">
                  <c:v>45653</c:v>
                </c:pt>
                <c:pt idx="193">
                  <c:v>45652</c:v>
                </c:pt>
                <c:pt idx="194">
                  <c:v>45650</c:v>
                </c:pt>
                <c:pt idx="195">
                  <c:v>45649</c:v>
                </c:pt>
                <c:pt idx="196">
                  <c:v>45646</c:v>
                </c:pt>
                <c:pt idx="197">
                  <c:v>45645</c:v>
                </c:pt>
                <c:pt idx="198">
                  <c:v>45644</c:v>
                </c:pt>
                <c:pt idx="199">
                  <c:v>45643</c:v>
                </c:pt>
                <c:pt idx="200">
                  <c:v>45642</c:v>
                </c:pt>
                <c:pt idx="201">
                  <c:v>45639</c:v>
                </c:pt>
                <c:pt idx="202">
                  <c:v>45638</c:v>
                </c:pt>
                <c:pt idx="203">
                  <c:v>45637</c:v>
                </c:pt>
                <c:pt idx="204">
                  <c:v>45636</c:v>
                </c:pt>
                <c:pt idx="205">
                  <c:v>45635</c:v>
                </c:pt>
                <c:pt idx="206">
                  <c:v>45632</c:v>
                </c:pt>
                <c:pt idx="207">
                  <c:v>45631</c:v>
                </c:pt>
                <c:pt idx="208">
                  <c:v>45630</c:v>
                </c:pt>
                <c:pt idx="209">
                  <c:v>45629</c:v>
                </c:pt>
                <c:pt idx="210">
                  <c:v>45628</c:v>
                </c:pt>
                <c:pt idx="211">
                  <c:v>45625</c:v>
                </c:pt>
                <c:pt idx="212">
                  <c:v>45624</c:v>
                </c:pt>
                <c:pt idx="213">
                  <c:v>45623</c:v>
                </c:pt>
                <c:pt idx="214">
                  <c:v>45622</c:v>
                </c:pt>
                <c:pt idx="215">
                  <c:v>45621</c:v>
                </c:pt>
                <c:pt idx="216">
                  <c:v>45618</c:v>
                </c:pt>
                <c:pt idx="217">
                  <c:v>45617</c:v>
                </c:pt>
                <c:pt idx="218">
                  <c:v>45615</c:v>
                </c:pt>
                <c:pt idx="219">
                  <c:v>45614</c:v>
                </c:pt>
                <c:pt idx="220">
                  <c:v>45610</c:v>
                </c:pt>
                <c:pt idx="221">
                  <c:v>45609</c:v>
                </c:pt>
                <c:pt idx="222">
                  <c:v>45608</c:v>
                </c:pt>
                <c:pt idx="223">
                  <c:v>45607</c:v>
                </c:pt>
                <c:pt idx="224">
                  <c:v>45604</c:v>
                </c:pt>
                <c:pt idx="225">
                  <c:v>45603</c:v>
                </c:pt>
                <c:pt idx="226">
                  <c:v>45602</c:v>
                </c:pt>
                <c:pt idx="227">
                  <c:v>45601</c:v>
                </c:pt>
                <c:pt idx="228">
                  <c:v>45600</c:v>
                </c:pt>
                <c:pt idx="229">
                  <c:v>45597</c:v>
                </c:pt>
                <c:pt idx="230">
                  <c:v>45596</c:v>
                </c:pt>
                <c:pt idx="231">
                  <c:v>45595</c:v>
                </c:pt>
                <c:pt idx="232">
                  <c:v>45594</c:v>
                </c:pt>
                <c:pt idx="233">
                  <c:v>45593</c:v>
                </c:pt>
                <c:pt idx="234">
                  <c:v>45590</c:v>
                </c:pt>
                <c:pt idx="235">
                  <c:v>45589</c:v>
                </c:pt>
                <c:pt idx="236">
                  <c:v>45588</c:v>
                </c:pt>
                <c:pt idx="237">
                  <c:v>45587</c:v>
                </c:pt>
                <c:pt idx="238">
                  <c:v>45586</c:v>
                </c:pt>
                <c:pt idx="239">
                  <c:v>45583</c:v>
                </c:pt>
                <c:pt idx="240">
                  <c:v>45582</c:v>
                </c:pt>
                <c:pt idx="241">
                  <c:v>45581</c:v>
                </c:pt>
                <c:pt idx="242">
                  <c:v>45580</c:v>
                </c:pt>
                <c:pt idx="243">
                  <c:v>45579</c:v>
                </c:pt>
                <c:pt idx="244">
                  <c:v>45576</c:v>
                </c:pt>
                <c:pt idx="245">
                  <c:v>45575</c:v>
                </c:pt>
                <c:pt idx="246">
                  <c:v>45574</c:v>
                </c:pt>
                <c:pt idx="247">
                  <c:v>45573</c:v>
                </c:pt>
                <c:pt idx="248">
                  <c:v>45572</c:v>
                </c:pt>
                <c:pt idx="249">
                  <c:v>45569</c:v>
                </c:pt>
                <c:pt idx="250">
                  <c:v>45568</c:v>
                </c:pt>
                <c:pt idx="251">
                  <c:v>45566</c:v>
                </c:pt>
                <c:pt idx="252">
                  <c:v>45565</c:v>
                </c:pt>
                <c:pt idx="253">
                  <c:v>45562</c:v>
                </c:pt>
                <c:pt idx="254">
                  <c:v>45561</c:v>
                </c:pt>
                <c:pt idx="255">
                  <c:v>45560</c:v>
                </c:pt>
                <c:pt idx="256">
                  <c:v>45559</c:v>
                </c:pt>
                <c:pt idx="257">
                  <c:v>45558</c:v>
                </c:pt>
                <c:pt idx="258">
                  <c:v>45555</c:v>
                </c:pt>
                <c:pt idx="259">
                  <c:v>45554</c:v>
                </c:pt>
                <c:pt idx="260">
                  <c:v>45553</c:v>
                </c:pt>
                <c:pt idx="261">
                  <c:v>45552</c:v>
                </c:pt>
                <c:pt idx="262">
                  <c:v>45551</c:v>
                </c:pt>
                <c:pt idx="263">
                  <c:v>45548</c:v>
                </c:pt>
                <c:pt idx="264">
                  <c:v>45547</c:v>
                </c:pt>
                <c:pt idx="265">
                  <c:v>45546</c:v>
                </c:pt>
                <c:pt idx="266">
                  <c:v>45545</c:v>
                </c:pt>
                <c:pt idx="267">
                  <c:v>45544</c:v>
                </c:pt>
                <c:pt idx="268">
                  <c:v>45541</c:v>
                </c:pt>
                <c:pt idx="269">
                  <c:v>45540</c:v>
                </c:pt>
                <c:pt idx="270">
                  <c:v>45539</c:v>
                </c:pt>
                <c:pt idx="271">
                  <c:v>45538</c:v>
                </c:pt>
                <c:pt idx="272">
                  <c:v>45537</c:v>
                </c:pt>
                <c:pt idx="273">
                  <c:v>45534</c:v>
                </c:pt>
                <c:pt idx="274">
                  <c:v>45533</c:v>
                </c:pt>
                <c:pt idx="275">
                  <c:v>45532</c:v>
                </c:pt>
                <c:pt idx="276">
                  <c:v>45531</c:v>
                </c:pt>
                <c:pt idx="277">
                  <c:v>45530</c:v>
                </c:pt>
                <c:pt idx="278">
                  <c:v>45527</c:v>
                </c:pt>
                <c:pt idx="279">
                  <c:v>45526</c:v>
                </c:pt>
                <c:pt idx="280">
                  <c:v>45525</c:v>
                </c:pt>
                <c:pt idx="281">
                  <c:v>45524</c:v>
                </c:pt>
                <c:pt idx="282">
                  <c:v>45523</c:v>
                </c:pt>
                <c:pt idx="283">
                  <c:v>45520</c:v>
                </c:pt>
                <c:pt idx="284">
                  <c:v>45518</c:v>
                </c:pt>
                <c:pt idx="285">
                  <c:v>45517</c:v>
                </c:pt>
                <c:pt idx="286">
                  <c:v>45516</c:v>
                </c:pt>
                <c:pt idx="287">
                  <c:v>45513</c:v>
                </c:pt>
                <c:pt idx="288">
                  <c:v>45512</c:v>
                </c:pt>
                <c:pt idx="289">
                  <c:v>45511</c:v>
                </c:pt>
                <c:pt idx="290">
                  <c:v>45510</c:v>
                </c:pt>
                <c:pt idx="291">
                  <c:v>45509</c:v>
                </c:pt>
                <c:pt idx="292">
                  <c:v>45506</c:v>
                </c:pt>
                <c:pt idx="293">
                  <c:v>45505</c:v>
                </c:pt>
                <c:pt idx="294">
                  <c:v>45504</c:v>
                </c:pt>
                <c:pt idx="295">
                  <c:v>45503</c:v>
                </c:pt>
                <c:pt idx="296">
                  <c:v>45502</c:v>
                </c:pt>
                <c:pt idx="297">
                  <c:v>45499</c:v>
                </c:pt>
                <c:pt idx="298">
                  <c:v>45498</c:v>
                </c:pt>
                <c:pt idx="299">
                  <c:v>45497</c:v>
                </c:pt>
                <c:pt idx="300">
                  <c:v>45496</c:v>
                </c:pt>
                <c:pt idx="301">
                  <c:v>45495</c:v>
                </c:pt>
                <c:pt idx="302">
                  <c:v>45492</c:v>
                </c:pt>
                <c:pt idx="303">
                  <c:v>45491</c:v>
                </c:pt>
                <c:pt idx="304">
                  <c:v>45489</c:v>
                </c:pt>
                <c:pt idx="305">
                  <c:v>45488</c:v>
                </c:pt>
                <c:pt idx="306">
                  <c:v>45485</c:v>
                </c:pt>
                <c:pt idx="307">
                  <c:v>45484</c:v>
                </c:pt>
                <c:pt idx="308">
                  <c:v>45483</c:v>
                </c:pt>
                <c:pt idx="309">
                  <c:v>45482</c:v>
                </c:pt>
                <c:pt idx="310">
                  <c:v>45481</c:v>
                </c:pt>
                <c:pt idx="311">
                  <c:v>45478</c:v>
                </c:pt>
                <c:pt idx="312">
                  <c:v>45477</c:v>
                </c:pt>
                <c:pt idx="313">
                  <c:v>45476</c:v>
                </c:pt>
                <c:pt idx="314">
                  <c:v>45475</c:v>
                </c:pt>
                <c:pt idx="315">
                  <c:v>45474</c:v>
                </c:pt>
                <c:pt idx="316">
                  <c:v>45471</c:v>
                </c:pt>
                <c:pt idx="317">
                  <c:v>45470</c:v>
                </c:pt>
                <c:pt idx="318">
                  <c:v>45469</c:v>
                </c:pt>
                <c:pt idx="319">
                  <c:v>45468</c:v>
                </c:pt>
                <c:pt idx="320">
                  <c:v>45467</c:v>
                </c:pt>
                <c:pt idx="321">
                  <c:v>45464</c:v>
                </c:pt>
                <c:pt idx="322">
                  <c:v>45463</c:v>
                </c:pt>
                <c:pt idx="323">
                  <c:v>45462</c:v>
                </c:pt>
                <c:pt idx="324">
                  <c:v>45461</c:v>
                </c:pt>
                <c:pt idx="325">
                  <c:v>45457</c:v>
                </c:pt>
                <c:pt idx="326">
                  <c:v>45456</c:v>
                </c:pt>
                <c:pt idx="327">
                  <c:v>45455</c:v>
                </c:pt>
                <c:pt idx="328">
                  <c:v>45454</c:v>
                </c:pt>
                <c:pt idx="329">
                  <c:v>45453</c:v>
                </c:pt>
                <c:pt idx="330">
                  <c:v>45450</c:v>
                </c:pt>
                <c:pt idx="331">
                  <c:v>45449</c:v>
                </c:pt>
                <c:pt idx="332">
                  <c:v>45448</c:v>
                </c:pt>
                <c:pt idx="333">
                  <c:v>45447</c:v>
                </c:pt>
                <c:pt idx="334">
                  <c:v>45446</c:v>
                </c:pt>
                <c:pt idx="335">
                  <c:v>45443</c:v>
                </c:pt>
                <c:pt idx="336">
                  <c:v>45442</c:v>
                </c:pt>
                <c:pt idx="337">
                  <c:v>45441</c:v>
                </c:pt>
                <c:pt idx="338">
                  <c:v>45440</c:v>
                </c:pt>
                <c:pt idx="339">
                  <c:v>45439</c:v>
                </c:pt>
                <c:pt idx="340">
                  <c:v>45436</c:v>
                </c:pt>
                <c:pt idx="341">
                  <c:v>45435</c:v>
                </c:pt>
                <c:pt idx="342">
                  <c:v>45434</c:v>
                </c:pt>
                <c:pt idx="343">
                  <c:v>45433</c:v>
                </c:pt>
                <c:pt idx="344">
                  <c:v>45430</c:v>
                </c:pt>
                <c:pt idx="345">
                  <c:v>45429</c:v>
                </c:pt>
                <c:pt idx="346">
                  <c:v>45428</c:v>
                </c:pt>
                <c:pt idx="347">
                  <c:v>45427</c:v>
                </c:pt>
                <c:pt idx="348">
                  <c:v>45426</c:v>
                </c:pt>
                <c:pt idx="349">
                  <c:v>45425</c:v>
                </c:pt>
                <c:pt idx="350">
                  <c:v>45422</c:v>
                </c:pt>
                <c:pt idx="351">
                  <c:v>45421</c:v>
                </c:pt>
                <c:pt idx="352">
                  <c:v>45420</c:v>
                </c:pt>
                <c:pt idx="353">
                  <c:v>45419</c:v>
                </c:pt>
                <c:pt idx="354">
                  <c:v>45418</c:v>
                </c:pt>
                <c:pt idx="355">
                  <c:v>45415</c:v>
                </c:pt>
                <c:pt idx="356">
                  <c:v>45414</c:v>
                </c:pt>
                <c:pt idx="357">
                  <c:v>45412</c:v>
                </c:pt>
                <c:pt idx="358">
                  <c:v>45411</c:v>
                </c:pt>
                <c:pt idx="359">
                  <c:v>45408</c:v>
                </c:pt>
                <c:pt idx="360">
                  <c:v>45407</c:v>
                </c:pt>
                <c:pt idx="361">
                  <c:v>45406</c:v>
                </c:pt>
                <c:pt idx="362">
                  <c:v>45405</c:v>
                </c:pt>
                <c:pt idx="363">
                  <c:v>45404</c:v>
                </c:pt>
                <c:pt idx="364">
                  <c:v>45401</c:v>
                </c:pt>
                <c:pt idx="365">
                  <c:v>45400</c:v>
                </c:pt>
                <c:pt idx="366">
                  <c:v>45398</c:v>
                </c:pt>
                <c:pt idx="367">
                  <c:v>45397</c:v>
                </c:pt>
                <c:pt idx="368">
                  <c:v>45394</c:v>
                </c:pt>
                <c:pt idx="369">
                  <c:v>45392</c:v>
                </c:pt>
                <c:pt idx="370">
                  <c:v>45391</c:v>
                </c:pt>
                <c:pt idx="371">
                  <c:v>45390</c:v>
                </c:pt>
                <c:pt idx="372">
                  <c:v>45387</c:v>
                </c:pt>
                <c:pt idx="373">
                  <c:v>45386</c:v>
                </c:pt>
                <c:pt idx="374">
                  <c:v>45385</c:v>
                </c:pt>
                <c:pt idx="375">
                  <c:v>45384</c:v>
                </c:pt>
                <c:pt idx="376">
                  <c:v>45383</c:v>
                </c:pt>
                <c:pt idx="377">
                  <c:v>45379</c:v>
                </c:pt>
                <c:pt idx="378">
                  <c:v>45378</c:v>
                </c:pt>
                <c:pt idx="379">
                  <c:v>45377</c:v>
                </c:pt>
                <c:pt idx="380">
                  <c:v>45373</c:v>
                </c:pt>
                <c:pt idx="381">
                  <c:v>45372</c:v>
                </c:pt>
                <c:pt idx="382">
                  <c:v>45371</c:v>
                </c:pt>
                <c:pt idx="383">
                  <c:v>45370</c:v>
                </c:pt>
                <c:pt idx="384">
                  <c:v>45369</c:v>
                </c:pt>
                <c:pt idx="385">
                  <c:v>45366</c:v>
                </c:pt>
                <c:pt idx="386">
                  <c:v>45365</c:v>
                </c:pt>
                <c:pt idx="387">
                  <c:v>45364</c:v>
                </c:pt>
                <c:pt idx="388">
                  <c:v>45363</c:v>
                </c:pt>
                <c:pt idx="389">
                  <c:v>45362</c:v>
                </c:pt>
                <c:pt idx="390">
                  <c:v>45358</c:v>
                </c:pt>
                <c:pt idx="391">
                  <c:v>45357</c:v>
                </c:pt>
                <c:pt idx="392">
                  <c:v>45356</c:v>
                </c:pt>
                <c:pt idx="393">
                  <c:v>45355</c:v>
                </c:pt>
                <c:pt idx="394">
                  <c:v>45353</c:v>
                </c:pt>
                <c:pt idx="395">
                  <c:v>45352</c:v>
                </c:pt>
                <c:pt idx="396">
                  <c:v>45351</c:v>
                </c:pt>
                <c:pt idx="397">
                  <c:v>45350</c:v>
                </c:pt>
                <c:pt idx="398">
                  <c:v>45349</c:v>
                </c:pt>
                <c:pt idx="399">
                  <c:v>45348</c:v>
                </c:pt>
                <c:pt idx="400">
                  <c:v>45345</c:v>
                </c:pt>
                <c:pt idx="401">
                  <c:v>45344</c:v>
                </c:pt>
                <c:pt idx="402">
                  <c:v>45343</c:v>
                </c:pt>
                <c:pt idx="403">
                  <c:v>45342</c:v>
                </c:pt>
                <c:pt idx="404">
                  <c:v>45341</c:v>
                </c:pt>
                <c:pt idx="405">
                  <c:v>45338</c:v>
                </c:pt>
                <c:pt idx="406">
                  <c:v>45337</c:v>
                </c:pt>
                <c:pt idx="407">
                  <c:v>45336</c:v>
                </c:pt>
                <c:pt idx="408">
                  <c:v>45335</c:v>
                </c:pt>
                <c:pt idx="409">
                  <c:v>45334</c:v>
                </c:pt>
                <c:pt idx="410">
                  <c:v>45331</c:v>
                </c:pt>
                <c:pt idx="411">
                  <c:v>45330</c:v>
                </c:pt>
                <c:pt idx="412">
                  <c:v>45329</c:v>
                </c:pt>
                <c:pt idx="413">
                  <c:v>45328</c:v>
                </c:pt>
                <c:pt idx="414">
                  <c:v>45327</c:v>
                </c:pt>
                <c:pt idx="415">
                  <c:v>45324</c:v>
                </c:pt>
                <c:pt idx="416">
                  <c:v>45323</c:v>
                </c:pt>
                <c:pt idx="417">
                  <c:v>45322</c:v>
                </c:pt>
                <c:pt idx="418">
                  <c:v>45321</c:v>
                </c:pt>
                <c:pt idx="419">
                  <c:v>45320</c:v>
                </c:pt>
                <c:pt idx="420">
                  <c:v>45316</c:v>
                </c:pt>
                <c:pt idx="421">
                  <c:v>45315</c:v>
                </c:pt>
                <c:pt idx="422">
                  <c:v>45314</c:v>
                </c:pt>
                <c:pt idx="423">
                  <c:v>45311</c:v>
                </c:pt>
                <c:pt idx="424">
                  <c:v>45310</c:v>
                </c:pt>
                <c:pt idx="425">
                  <c:v>45309</c:v>
                </c:pt>
                <c:pt idx="426">
                  <c:v>45308</c:v>
                </c:pt>
                <c:pt idx="427">
                  <c:v>45307</c:v>
                </c:pt>
                <c:pt idx="428">
                  <c:v>45306</c:v>
                </c:pt>
                <c:pt idx="429">
                  <c:v>45303</c:v>
                </c:pt>
                <c:pt idx="430">
                  <c:v>45302</c:v>
                </c:pt>
                <c:pt idx="431">
                  <c:v>45301</c:v>
                </c:pt>
                <c:pt idx="432">
                  <c:v>45300</c:v>
                </c:pt>
                <c:pt idx="433">
                  <c:v>45299</c:v>
                </c:pt>
                <c:pt idx="434">
                  <c:v>45296</c:v>
                </c:pt>
                <c:pt idx="435">
                  <c:v>45295</c:v>
                </c:pt>
                <c:pt idx="436">
                  <c:v>45294</c:v>
                </c:pt>
                <c:pt idx="437">
                  <c:v>45293</c:v>
                </c:pt>
                <c:pt idx="438">
                  <c:v>45292</c:v>
                </c:pt>
                <c:pt idx="439">
                  <c:v>45289</c:v>
                </c:pt>
                <c:pt idx="440">
                  <c:v>45288</c:v>
                </c:pt>
                <c:pt idx="441">
                  <c:v>45287</c:v>
                </c:pt>
                <c:pt idx="442">
                  <c:v>45286</c:v>
                </c:pt>
                <c:pt idx="443">
                  <c:v>45282</c:v>
                </c:pt>
                <c:pt idx="444">
                  <c:v>45281</c:v>
                </c:pt>
                <c:pt idx="445">
                  <c:v>45280</c:v>
                </c:pt>
                <c:pt idx="446">
                  <c:v>45279</c:v>
                </c:pt>
                <c:pt idx="447">
                  <c:v>45278</c:v>
                </c:pt>
                <c:pt idx="448">
                  <c:v>45275</c:v>
                </c:pt>
                <c:pt idx="449">
                  <c:v>45274</c:v>
                </c:pt>
                <c:pt idx="450">
                  <c:v>45273</c:v>
                </c:pt>
                <c:pt idx="451">
                  <c:v>45272</c:v>
                </c:pt>
                <c:pt idx="452">
                  <c:v>45271</c:v>
                </c:pt>
                <c:pt idx="453">
                  <c:v>45268</c:v>
                </c:pt>
                <c:pt idx="454">
                  <c:v>45267</c:v>
                </c:pt>
                <c:pt idx="455">
                  <c:v>45266</c:v>
                </c:pt>
                <c:pt idx="456">
                  <c:v>45265</c:v>
                </c:pt>
                <c:pt idx="457">
                  <c:v>45264</c:v>
                </c:pt>
                <c:pt idx="458">
                  <c:v>45261</c:v>
                </c:pt>
                <c:pt idx="459">
                  <c:v>45260</c:v>
                </c:pt>
                <c:pt idx="460">
                  <c:v>45259</c:v>
                </c:pt>
                <c:pt idx="461">
                  <c:v>45258</c:v>
                </c:pt>
                <c:pt idx="462">
                  <c:v>45254</c:v>
                </c:pt>
                <c:pt idx="463">
                  <c:v>45253</c:v>
                </c:pt>
                <c:pt idx="464">
                  <c:v>45252</c:v>
                </c:pt>
                <c:pt idx="465">
                  <c:v>45251</c:v>
                </c:pt>
                <c:pt idx="466">
                  <c:v>45250</c:v>
                </c:pt>
                <c:pt idx="467">
                  <c:v>45247</c:v>
                </c:pt>
                <c:pt idx="468">
                  <c:v>45246</c:v>
                </c:pt>
                <c:pt idx="469">
                  <c:v>45245</c:v>
                </c:pt>
                <c:pt idx="470">
                  <c:v>45243</c:v>
                </c:pt>
                <c:pt idx="471">
                  <c:v>45242</c:v>
                </c:pt>
                <c:pt idx="472">
                  <c:v>45240</c:v>
                </c:pt>
                <c:pt idx="473">
                  <c:v>45239</c:v>
                </c:pt>
                <c:pt idx="474">
                  <c:v>45238</c:v>
                </c:pt>
                <c:pt idx="475">
                  <c:v>45237</c:v>
                </c:pt>
                <c:pt idx="476">
                  <c:v>45236</c:v>
                </c:pt>
                <c:pt idx="477">
                  <c:v>45233</c:v>
                </c:pt>
                <c:pt idx="478">
                  <c:v>45232</c:v>
                </c:pt>
                <c:pt idx="479">
                  <c:v>45231</c:v>
                </c:pt>
                <c:pt idx="480">
                  <c:v>45230</c:v>
                </c:pt>
                <c:pt idx="481">
                  <c:v>45229</c:v>
                </c:pt>
                <c:pt idx="482">
                  <c:v>45226</c:v>
                </c:pt>
                <c:pt idx="483">
                  <c:v>45225</c:v>
                </c:pt>
                <c:pt idx="484">
                  <c:v>45224</c:v>
                </c:pt>
                <c:pt idx="485">
                  <c:v>45222</c:v>
                </c:pt>
                <c:pt idx="486">
                  <c:v>45219</c:v>
                </c:pt>
                <c:pt idx="487">
                  <c:v>45218</c:v>
                </c:pt>
                <c:pt idx="488">
                  <c:v>45217</c:v>
                </c:pt>
                <c:pt idx="489">
                  <c:v>45216</c:v>
                </c:pt>
                <c:pt idx="490">
                  <c:v>45215</c:v>
                </c:pt>
                <c:pt idx="491">
                  <c:v>45212</c:v>
                </c:pt>
                <c:pt idx="492">
                  <c:v>45211</c:v>
                </c:pt>
                <c:pt idx="493">
                  <c:v>45210</c:v>
                </c:pt>
                <c:pt idx="494">
                  <c:v>45209</c:v>
                </c:pt>
                <c:pt idx="495">
                  <c:v>45208</c:v>
                </c:pt>
                <c:pt idx="496">
                  <c:v>45205</c:v>
                </c:pt>
                <c:pt idx="497">
                  <c:v>45204</c:v>
                </c:pt>
                <c:pt idx="498">
                  <c:v>45203</c:v>
                </c:pt>
                <c:pt idx="499">
                  <c:v>45202</c:v>
                </c:pt>
                <c:pt idx="500">
                  <c:v>45198</c:v>
                </c:pt>
                <c:pt idx="501">
                  <c:v>45197</c:v>
                </c:pt>
                <c:pt idx="502">
                  <c:v>45196</c:v>
                </c:pt>
                <c:pt idx="503">
                  <c:v>45195</c:v>
                </c:pt>
                <c:pt idx="504">
                  <c:v>45194</c:v>
                </c:pt>
                <c:pt idx="505">
                  <c:v>45191</c:v>
                </c:pt>
                <c:pt idx="506">
                  <c:v>45190</c:v>
                </c:pt>
                <c:pt idx="507">
                  <c:v>45189</c:v>
                </c:pt>
                <c:pt idx="508">
                  <c:v>45187</c:v>
                </c:pt>
                <c:pt idx="509">
                  <c:v>45184</c:v>
                </c:pt>
                <c:pt idx="510">
                  <c:v>45183</c:v>
                </c:pt>
                <c:pt idx="511">
                  <c:v>45182</c:v>
                </c:pt>
                <c:pt idx="512">
                  <c:v>45181</c:v>
                </c:pt>
                <c:pt idx="513">
                  <c:v>45180</c:v>
                </c:pt>
                <c:pt idx="514">
                  <c:v>45177</c:v>
                </c:pt>
                <c:pt idx="515">
                  <c:v>45176</c:v>
                </c:pt>
                <c:pt idx="516">
                  <c:v>45175</c:v>
                </c:pt>
                <c:pt idx="517">
                  <c:v>45174</c:v>
                </c:pt>
                <c:pt idx="518">
                  <c:v>45173</c:v>
                </c:pt>
                <c:pt idx="519">
                  <c:v>45170</c:v>
                </c:pt>
                <c:pt idx="520">
                  <c:v>45169</c:v>
                </c:pt>
                <c:pt idx="521">
                  <c:v>45168</c:v>
                </c:pt>
                <c:pt idx="522">
                  <c:v>45167</c:v>
                </c:pt>
                <c:pt idx="523">
                  <c:v>45166</c:v>
                </c:pt>
                <c:pt idx="524">
                  <c:v>45163</c:v>
                </c:pt>
                <c:pt idx="525">
                  <c:v>45162</c:v>
                </c:pt>
                <c:pt idx="526">
                  <c:v>45161</c:v>
                </c:pt>
                <c:pt idx="527">
                  <c:v>45160</c:v>
                </c:pt>
                <c:pt idx="528">
                  <c:v>45159</c:v>
                </c:pt>
                <c:pt idx="529">
                  <c:v>45156</c:v>
                </c:pt>
                <c:pt idx="530">
                  <c:v>45155</c:v>
                </c:pt>
                <c:pt idx="531">
                  <c:v>45154</c:v>
                </c:pt>
                <c:pt idx="532">
                  <c:v>45152</c:v>
                </c:pt>
                <c:pt idx="533">
                  <c:v>45149</c:v>
                </c:pt>
                <c:pt idx="534">
                  <c:v>45148</c:v>
                </c:pt>
                <c:pt idx="535">
                  <c:v>45147</c:v>
                </c:pt>
                <c:pt idx="536">
                  <c:v>45146</c:v>
                </c:pt>
                <c:pt idx="537">
                  <c:v>45145</c:v>
                </c:pt>
                <c:pt idx="538">
                  <c:v>45142</c:v>
                </c:pt>
                <c:pt idx="539">
                  <c:v>45141</c:v>
                </c:pt>
                <c:pt idx="540">
                  <c:v>45140</c:v>
                </c:pt>
                <c:pt idx="541">
                  <c:v>45139</c:v>
                </c:pt>
                <c:pt idx="542">
                  <c:v>45138</c:v>
                </c:pt>
                <c:pt idx="543">
                  <c:v>45135</c:v>
                </c:pt>
                <c:pt idx="544">
                  <c:v>45134</c:v>
                </c:pt>
                <c:pt idx="545">
                  <c:v>45133</c:v>
                </c:pt>
                <c:pt idx="546">
                  <c:v>45132</c:v>
                </c:pt>
                <c:pt idx="547">
                  <c:v>45131</c:v>
                </c:pt>
                <c:pt idx="548">
                  <c:v>45128</c:v>
                </c:pt>
                <c:pt idx="549">
                  <c:v>45127</c:v>
                </c:pt>
                <c:pt idx="550">
                  <c:v>45126</c:v>
                </c:pt>
                <c:pt idx="551">
                  <c:v>45125</c:v>
                </c:pt>
                <c:pt idx="552">
                  <c:v>45124</c:v>
                </c:pt>
                <c:pt idx="553">
                  <c:v>45121</c:v>
                </c:pt>
                <c:pt idx="554">
                  <c:v>45120</c:v>
                </c:pt>
                <c:pt idx="555">
                  <c:v>45119</c:v>
                </c:pt>
                <c:pt idx="556">
                  <c:v>45118</c:v>
                </c:pt>
                <c:pt idx="557">
                  <c:v>45117</c:v>
                </c:pt>
                <c:pt idx="558">
                  <c:v>45114</c:v>
                </c:pt>
                <c:pt idx="559">
                  <c:v>45113</c:v>
                </c:pt>
                <c:pt idx="560">
                  <c:v>45112</c:v>
                </c:pt>
                <c:pt idx="561">
                  <c:v>45111</c:v>
                </c:pt>
                <c:pt idx="562">
                  <c:v>45110</c:v>
                </c:pt>
                <c:pt idx="563">
                  <c:v>45107</c:v>
                </c:pt>
                <c:pt idx="564">
                  <c:v>45105</c:v>
                </c:pt>
                <c:pt idx="565">
                  <c:v>45104</c:v>
                </c:pt>
                <c:pt idx="566">
                  <c:v>45103</c:v>
                </c:pt>
                <c:pt idx="567">
                  <c:v>45100</c:v>
                </c:pt>
                <c:pt idx="568">
                  <c:v>45099</c:v>
                </c:pt>
                <c:pt idx="569">
                  <c:v>45098</c:v>
                </c:pt>
                <c:pt idx="570">
                  <c:v>45097</c:v>
                </c:pt>
                <c:pt idx="571">
                  <c:v>45096</c:v>
                </c:pt>
                <c:pt idx="572">
                  <c:v>45093</c:v>
                </c:pt>
                <c:pt idx="573">
                  <c:v>45092</c:v>
                </c:pt>
                <c:pt idx="574">
                  <c:v>45091</c:v>
                </c:pt>
                <c:pt idx="575">
                  <c:v>45090</c:v>
                </c:pt>
                <c:pt idx="576">
                  <c:v>45089</c:v>
                </c:pt>
                <c:pt idx="577">
                  <c:v>45086</c:v>
                </c:pt>
                <c:pt idx="578">
                  <c:v>45085</c:v>
                </c:pt>
                <c:pt idx="579">
                  <c:v>45084</c:v>
                </c:pt>
                <c:pt idx="580">
                  <c:v>45083</c:v>
                </c:pt>
                <c:pt idx="581">
                  <c:v>45082</c:v>
                </c:pt>
                <c:pt idx="582">
                  <c:v>45079</c:v>
                </c:pt>
                <c:pt idx="583">
                  <c:v>45078</c:v>
                </c:pt>
                <c:pt idx="584">
                  <c:v>45077</c:v>
                </c:pt>
                <c:pt idx="585">
                  <c:v>45076</c:v>
                </c:pt>
                <c:pt idx="586">
                  <c:v>45075</c:v>
                </c:pt>
                <c:pt idx="587">
                  <c:v>45072</c:v>
                </c:pt>
                <c:pt idx="588">
                  <c:v>45071</c:v>
                </c:pt>
                <c:pt idx="589">
                  <c:v>45070</c:v>
                </c:pt>
                <c:pt idx="590">
                  <c:v>45069</c:v>
                </c:pt>
                <c:pt idx="591">
                  <c:v>45068</c:v>
                </c:pt>
                <c:pt idx="592">
                  <c:v>45065</c:v>
                </c:pt>
                <c:pt idx="593">
                  <c:v>45064</c:v>
                </c:pt>
                <c:pt idx="594">
                  <c:v>45063</c:v>
                </c:pt>
                <c:pt idx="595">
                  <c:v>45062</c:v>
                </c:pt>
                <c:pt idx="596">
                  <c:v>45061</c:v>
                </c:pt>
                <c:pt idx="597">
                  <c:v>45058</c:v>
                </c:pt>
                <c:pt idx="598">
                  <c:v>45057</c:v>
                </c:pt>
                <c:pt idx="599">
                  <c:v>45056</c:v>
                </c:pt>
                <c:pt idx="600">
                  <c:v>45055</c:v>
                </c:pt>
                <c:pt idx="601">
                  <c:v>45054</c:v>
                </c:pt>
                <c:pt idx="602">
                  <c:v>45051</c:v>
                </c:pt>
                <c:pt idx="603">
                  <c:v>45050</c:v>
                </c:pt>
                <c:pt idx="604">
                  <c:v>45049</c:v>
                </c:pt>
                <c:pt idx="605">
                  <c:v>45048</c:v>
                </c:pt>
                <c:pt idx="606">
                  <c:v>45044</c:v>
                </c:pt>
                <c:pt idx="607">
                  <c:v>45043</c:v>
                </c:pt>
                <c:pt idx="608">
                  <c:v>45042</c:v>
                </c:pt>
                <c:pt idx="609">
                  <c:v>45041</c:v>
                </c:pt>
                <c:pt idx="610">
                  <c:v>45040</c:v>
                </c:pt>
                <c:pt idx="611">
                  <c:v>45037</c:v>
                </c:pt>
                <c:pt idx="612">
                  <c:v>45036</c:v>
                </c:pt>
                <c:pt idx="613">
                  <c:v>45035</c:v>
                </c:pt>
                <c:pt idx="614">
                  <c:v>45034</c:v>
                </c:pt>
                <c:pt idx="615">
                  <c:v>45033</c:v>
                </c:pt>
                <c:pt idx="616">
                  <c:v>45029</c:v>
                </c:pt>
                <c:pt idx="617">
                  <c:v>45028</c:v>
                </c:pt>
                <c:pt idx="618">
                  <c:v>45027</c:v>
                </c:pt>
                <c:pt idx="619">
                  <c:v>45026</c:v>
                </c:pt>
                <c:pt idx="620">
                  <c:v>45022</c:v>
                </c:pt>
                <c:pt idx="621">
                  <c:v>45021</c:v>
                </c:pt>
                <c:pt idx="622">
                  <c:v>45019</c:v>
                </c:pt>
                <c:pt idx="623">
                  <c:v>45016</c:v>
                </c:pt>
                <c:pt idx="624">
                  <c:v>45014</c:v>
                </c:pt>
                <c:pt idx="625">
                  <c:v>45013</c:v>
                </c:pt>
                <c:pt idx="626">
                  <c:v>45012</c:v>
                </c:pt>
                <c:pt idx="627">
                  <c:v>45009</c:v>
                </c:pt>
                <c:pt idx="628">
                  <c:v>45008</c:v>
                </c:pt>
                <c:pt idx="629">
                  <c:v>45007</c:v>
                </c:pt>
                <c:pt idx="630">
                  <c:v>45006</c:v>
                </c:pt>
                <c:pt idx="631">
                  <c:v>45005</c:v>
                </c:pt>
                <c:pt idx="632">
                  <c:v>45002</c:v>
                </c:pt>
                <c:pt idx="633">
                  <c:v>45001</c:v>
                </c:pt>
                <c:pt idx="634">
                  <c:v>45000</c:v>
                </c:pt>
                <c:pt idx="635">
                  <c:v>44999</c:v>
                </c:pt>
                <c:pt idx="636">
                  <c:v>44998</c:v>
                </c:pt>
                <c:pt idx="637">
                  <c:v>44995</c:v>
                </c:pt>
                <c:pt idx="638">
                  <c:v>44994</c:v>
                </c:pt>
                <c:pt idx="639">
                  <c:v>44993</c:v>
                </c:pt>
                <c:pt idx="640">
                  <c:v>44991</c:v>
                </c:pt>
                <c:pt idx="641">
                  <c:v>44988</c:v>
                </c:pt>
                <c:pt idx="642">
                  <c:v>44987</c:v>
                </c:pt>
                <c:pt idx="643">
                  <c:v>44986</c:v>
                </c:pt>
                <c:pt idx="644">
                  <c:v>44985</c:v>
                </c:pt>
                <c:pt idx="645">
                  <c:v>44984</c:v>
                </c:pt>
                <c:pt idx="646">
                  <c:v>44981</c:v>
                </c:pt>
                <c:pt idx="647">
                  <c:v>44980</c:v>
                </c:pt>
                <c:pt idx="648">
                  <c:v>44979</c:v>
                </c:pt>
                <c:pt idx="649">
                  <c:v>44978</c:v>
                </c:pt>
                <c:pt idx="650">
                  <c:v>44977</c:v>
                </c:pt>
                <c:pt idx="651">
                  <c:v>44974</c:v>
                </c:pt>
                <c:pt idx="652">
                  <c:v>44973</c:v>
                </c:pt>
                <c:pt idx="653">
                  <c:v>44972</c:v>
                </c:pt>
                <c:pt idx="654">
                  <c:v>44971</c:v>
                </c:pt>
                <c:pt idx="655">
                  <c:v>44970</c:v>
                </c:pt>
                <c:pt idx="656">
                  <c:v>44967</c:v>
                </c:pt>
                <c:pt idx="657">
                  <c:v>44966</c:v>
                </c:pt>
                <c:pt idx="658">
                  <c:v>44965</c:v>
                </c:pt>
                <c:pt idx="659">
                  <c:v>44964</c:v>
                </c:pt>
                <c:pt idx="660">
                  <c:v>44963</c:v>
                </c:pt>
                <c:pt idx="661">
                  <c:v>44960</c:v>
                </c:pt>
                <c:pt idx="662">
                  <c:v>44959</c:v>
                </c:pt>
                <c:pt idx="663">
                  <c:v>44958</c:v>
                </c:pt>
                <c:pt idx="664">
                  <c:v>44957</c:v>
                </c:pt>
                <c:pt idx="665">
                  <c:v>44956</c:v>
                </c:pt>
                <c:pt idx="666">
                  <c:v>44953</c:v>
                </c:pt>
                <c:pt idx="667">
                  <c:v>44951</c:v>
                </c:pt>
                <c:pt idx="668">
                  <c:v>44950</c:v>
                </c:pt>
                <c:pt idx="669">
                  <c:v>44949</c:v>
                </c:pt>
                <c:pt idx="670">
                  <c:v>44946</c:v>
                </c:pt>
                <c:pt idx="671">
                  <c:v>44945</c:v>
                </c:pt>
                <c:pt idx="672">
                  <c:v>44944</c:v>
                </c:pt>
                <c:pt idx="673">
                  <c:v>44943</c:v>
                </c:pt>
                <c:pt idx="674">
                  <c:v>44942</c:v>
                </c:pt>
                <c:pt idx="675">
                  <c:v>44939</c:v>
                </c:pt>
                <c:pt idx="676">
                  <c:v>44938</c:v>
                </c:pt>
                <c:pt idx="677">
                  <c:v>44937</c:v>
                </c:pt>
                <c:pt idx="678">
                  <c:v>44936</c:v>
                </c:pt>
                <c:pt idx="679">
                  <c:v>44935</c:v>
                </c:pt>
                <c:pt idx="680">
                  <c:v>44932</c:v>
                </c:pt>
                <c:pt idx="681">
                  <c:v>44931</c:v>
                </c:pt>
                <c:pt idx="682">
                  <c:v>44930</c:v>
                </c:pt>
                <c:pt idx="683">
                  <c:v>44929</c:v>
                </c:pt>
                <c:pt idx="684">
                  <c:v>44928</c:v>
                </c:pt>
                <c:pt idx="685">
                  <c:v>44925</c:v>
                </c:pt>
                <c:pt idx="686">
                  <c:v>44924</c:v>
                </c:pt>
                <c:pt idx="687">
                  <c:v>44923</c:v>
                </c:pt>
                <c:pt idx="688">
                  <c:v>44922</c:v>
                </c:pt>
                <c:pt idx="689">
                  <c:v>44921</c:v>
                </c:pt>
                <c:pt idx="690">
                  <c:v>44918</c:v>
                </c:pt>
                <c:pt idx="691">
                  <c:v>44917</c:v>
                </c:pt>
                <c:pt idx="692">
                  <c:v>44916</c:v>
                </c:pt>
                <c:pt idx="693">
                  <c:v>44915</c:v>
                </c:pt>
                <c:pt idx="694">
                  <c:v>44914</c:v>
                </c:pt>
                <c:pt idx="695">
                  <c:v>44911</c:v>
                </c:pt>
                <c:pt idx="696">
                  <c:v>44910</c:v>
                </c:pt>
                <c:pt idx="697">
                  <c:v>44909</c:v>
                </c:pt>
                <c:pt idx="698">
                  <c:v>44908</c:v>
                </c:pt>
                <c:pt idx="699">
                  <c:v>44907</c:v>
                </c:pt>
                <c:pt idx="700">
                  <c:v>44904</c:v>
                </c:pt>
                <c:pt idx="701">
                  <c:v>44903</c:v>
                </c:pt>
                <c:pt idx="702">
                  <c:v>44902</c:v>
                </c:pt>
                <c:pt idx="703">
                  <c:v>44901</c:v>
                </c:pt>
                <c:pt idx="704">
                  <c:v>44900</c:v>
                </c:pt>
                <c:pt idx="705">
                  <c:v>44897</c:v>
                </c:pt>
                <c:pt idx="706">
                  <c:v>44896</c:v>
                </c:pt>
                <c:pt idx="707">
                  <c:v>44895</c:v>
                </c:pt>
                <c:pt idx="708">
                  <c:v>44894</c:v>
                </c:pt>
                <c:pt idx="709">
                  <c:v>44893</c:v>
                </c:pt>
                <c:pt idx="710">
                  <c:v>44890</c:v>
                </c:pt>
                <c:pt idx="711">
                  <c:v>44889</c:v>
                </c:pt>
                <c:pt idx="712">
                  <c:v>44888</c:v>
                </c:pt>
                <c:pt idx="713">
                  <c:v>44887</c:v>
                </c:pt>
                <c:pt idx="714">
                  <c:v>44886</c:v>
                </c:pt>
                <c:pt idx="715">
                  <c:v>44883</c:v>
                </c:pt>
                <c:pt idx="716">
                  <c:v>44882</c:v>
                </c:pt>
                <c:pt idx="717">
                  <c:v>44881</c:v>
                </c:pt>
                <c:pt idx="718">
                  <c:v>44880</c:v>
                </c:pt>
                <c:pt idx="719">
                  <c:v>44879</c:v>
                </c:pt>
                <c:pt idx="720">
                  <c:v>44876</c:v>
                </c:pt>
                <c:pt idx="721">
                  <c:v>44875</c:v>
                </c:pt>
                <c:pt idx="722">
                  <c:v>44874</c:v>
                </c:pt>
                <c:pt idx="723">
                  <c:v>44872</c:v>
                </c:pt>
                <c:pt idx="724">
                  <c:v>44869</c:v>
                </c:pt>
                <c:pt idx="725">
                  <c:v>44868</c:v>
                </c:pt>
                <c:pt idx="726">
                  <c:v>44867</c:v>
                </c:pt>
                <c:pt idx="727">
                  <c:v>44866</c:v>
                </c:pt>
                <c:pt idx="728">
                  <c:v>44865</c:v>
                </c:pt>
                <c:pt idx="729">
                  <c:v>44862</c:v>
                </c:pt>
                <c:pt idx="730">
                  <c:v>44861</c:v>
                </c:pt>
                <c:pt idx="731">
                  <c:v>44859</c:v>
                </c:pt>
                <c:pt idx="732">
                  <c:v>44858</c:v>
                </c:pt>
                <c:pt idx="733">
                  <c:v>44855</c:v>
                </c:pt>
                <c:pt idx="734">
                  <c:v>44854</c:v>
                </c:pt>
                <c:pt idx="735">
                  <c:v>44853</c:v>
                </c:pt>
                <c:pt idx="736">
                  <c:v>44852</c:v>
                </c:pt>
                <c:pt idx="737">
                  <c:v>44851</c:v>
                </c:pt>
                <c:pt idx="738">
                  <c:v>44848</c:v>
                </c:pt>
                <c:pt idx="739">
                  <c:v>44847</c:v>
                </c:pt>
                <c:pt idx="740">
                  <c:v>44846</c:v>
                </c:pt>
                <c:pt idx="741">
                  <c:v>44845</c:v>
                </c:pt>
                <c:pt idx="742">
                  <c:v>44844</c:v>
                </c:pt>
                <c:pt idx="743">
                  <c:v>44841</c:v>
                </c:pt>
                <c:pt idx="744">
                  <c:v>44840</c:v>
                </c:pt>
                <c:pt idx="745">
                  <c:v>44838</c:v>
                </c:pt>
                <c:pt idx="746">
                  <c:v>44837</c:v>
                </c:pt>
                <c:pt idx="747">
                  <c:v>44834</c:v>
                </c:pt>
                <c:pt idx="748">
                  <c:v>44833</c:v>
                </c:pt>
                <c:pt idx="749">
                  <c:v>44832</c:v>
                </c:pt>
                <c:pt idx="750">
                  <c:v>44831</c:v>
                </c:pt>
                <c:pt idx="751">
                  <c:v>44830</c:v>
                </c:pt>
                <c:pt idx="752">
                  <c:v>44827</c:v>
                </c:pt>
                <c:pt idx="753">
                  <c:v>44826</c:v>
                </c:pt>
                <c:pt idx="754">
                  <c:v>44825</c:v>
                </c:pt>
                <c:pt idx="755">
                  <c:v>44824</c:v>
                </c:pt>
                <c:pt idx="756">
                  <c:v>44823</c:v>
                </c:pt>
                <c:pt idx="757">
                  <c:v>44820</c:v>
                </c:pt>
                <c:pt idx="758">
                  <c:v>44819</c:v>
                </c:pt>
                <c:pt idx="759">
                  <c:v>44818</c:v>
                </c:pt>
                <c:pt idx="760">
                  <c:v>44817</c:v>
                </c:pt>
                <c:pt idx="761">
                  <c:v>44816</c:v>
                </c:pt>
                <c:pt idx="762">
                  <c:v>44813</c:v>
                </c:pt>
                <c:pt idx="763">
                  <c:v>44812</c:v>
                </c:pt>
                <c:pt idx="764">
                  <c:v>44811</c:v>
                </c:pt>
                <c:pt idx="765">
                  <c:v>44810</c:v>
                </c:pt>
                <c:pt idx="766">
                  <c:v>44809</c:v>
                </c:pt>
                <c:pt idx="767">
                  <c:v>44806</c:v>
                </c:pt>
                <c:pt idx="768">
                  <c:v>44805</c:v>
                </c:pt>
                <c:pt idx="769">
                  <c:v>44803</c:v>
                </c:pt>
                <c:pt idx="770">
                  <c:v>44802</c:v>
                </c:pt>
                <c:pt idx="771">
                  <c:v>44799</c:v>
                </c:pt>
                <c:pt idx="772">
                  <c:v>44798</c:v>
                </c:pt>
                <c:pt idx="773">
                  <c:v>44797</c:v>
                </c:pt>
                <c:pt idx="774">
                  <c:v>44796</c:v>
                </c:pt>
                <c:pt idx="775">
                  <c:v>44795</c:v>
                </c:pt>
                <c:pt idx="776">
                  <c:v>44792</c:v>
                </c:pt>
                <c:pt idx="777">
                  <c:v>44791</c:v>
                </c:pt>
                <c:pt idx="778">
                  <c:v>44790</c:v>
                </c:pt>
                <c:pt idx="779">
                  <c:v>44789</c:v>
                </c:pt>
                <c:pt idx="780">
                  <c:v>44785</c:v>
                </c:pt>
                <c:pt idx="781">
                  <c:v>44784</c:v>
                </c:pt>
                <c:pt idx="782">
                  <c:v>44783</c:v>
                </c:pt>
                <c:pt idx="783">
                  <c:v>44781</c:v>
                </c:pt>
                <c:pt idx="784">
                  <c:v>44778</c:v>
                </c:pt>
                <c:pt idx="785">
                  <c:v>44777</c:v>
                </c:pt>
                <c:pt idx="786">
                  <c:v>44776</c:v>
                </c:pt>
                <c:pt idx="787">
                  <c:v>44775</c:v>
                </c:pt>
                <c:pt idx="788">
                  <c:v>44774</c:v>
                </c:pt>
                <c:pt idx="789">
                  <c:v>44771</c:v>
                </c:pt>
                <c:pt idx="790">
                  <c:v>44770</c:v>
                </c:pt>
                <c:pt idx="791">
                  <c:v>44769</c:v>
                </c:pt>
                <c:pt idx="792">
                  <c:v>44768</c:v>
                </c:pt>
                <c:pt idx="793">
                  <c:v>44767</c:v>
                </c:pt>
                <c:pt idx="794">
                  <c:v>44764</c:v>
                </c:pt>
                <c:pt idx="795">
                  <c:v>44763</c:v>
                </c:pt>
                <c:pt idx="796">
                  <c:v>44762</c:v>
                </c:pt>
                <c:pt idx="797">
                  <c:v>44761</c:v>
                </c:pt>
                <c:pt idx="798">
                  <c:v>44760</c:v>
                </c:pt>
                <c:pt idx="799">
                  <c:v>44757</c:v>
                </c:pt>
                <c:pt idx="800">
                  <c:v>44756</c:v>
                </c:pt>
                <c:pt idx="801">
                  <c:v>44755</c:v>
                </c:pt>
                <c:pt idx="802">
                  <c:v>44754</c:v>
                </c:pt>
                <c:pt idx="803">
                  <c:v>44753</c:v>
                </c:pt>
                <c:pt idx="804">
                  <c:v>44750</c:v>
                </c:pt>
                <c:pt idx="805">
                  <c:v>44749</c:v>
                </c:pt>
                <c:pt idx="806">
                  <c:v>44748</c:v>
                </c:pt>
                <c:pt idx="807">
                  <c:v>44747</c:v>
                </c:pt>
                <c:pt idx="808">
                  <c:v>44746</c:v>
                </c:pt>
                <c:pt idx="809">
                  <c:v>44743</c:v>
                </c:pt>
                <c:pt idx="810">
                  <c:v>44742</c:v>
                </c:pt>
                <c:pt idx="811">
                  <c:v>44741</c:v>
                </c:pt>
                <c:pt idx="812">
                  <c:v>44740</c:v>
                </c:pt>
                <c:pt idx="813">
                  <c:v>44739</c:v>
                </c:pt>
                <c:pt idx="814">
                  <c:v>44736</c:v>
                </c:pt>
                <c:pt idx="815">
                  <c:v>44735</c:v>
                </c:pt>
                <c:pt idx="816">
                  <c:v>44734</c:v>
                </c:pt>
                <c:pt idx="817">
                  <c:v>44733</c:v>
                </c:pt>
                <c:pt idx="818">
                  <c:v>44732</c:v>
                </c:pt>
                <c:pt idx="819">
                  <c:v>44729</c:v>
                </c:pt>
                <c:pt idx="820">
                  <c:v>44728</c:v>
                </c:pt>
                <c:pt idx="821">
                  <c:v>44727</c:v>
                </c:pt>
                <c:pt idx="822">
                  <c:v>44726</c:v>
                </c:pt>
                <c:pt idx="823">
                  <c:v>44725</c:v>
                </c:pt>
                <c:pt idx="824">
                  <c:v>44722</c:v>
                </c:pt>
                <c:pt idx="825">
                  <c:v>44721</c:v>
                </c:pt>
                <c:pt idx="826">
                  <c:v>44720</c:v>
                </c:pt>
                <c:pt idx="827">
                  <c:v>44719</c:v>
                </c:pt>
                <c:pt idx="828">
                  <c:v>44718</c:v>
                </c:pt>
                <c:pt idx="829">
                  <c:v>44715</c:v>
                </c:pt>
                <c:pt idx="830">
                  <c:v>44714</c:v>
                </c:pt>
                <c:pt idx="831">
                  <c:v>44713</c:v>
                </c:pt>
                <c:pt idx="832">
                  <c:v>44712</c:v>
                </c:pt>
                <c:pt idx="833">
                  <c:v>44711</c:v>
                </c:pt>
                <c:pt idx="834">
                  <c:v>44708</c:v>
                </c:pt>
                <c:pt idx="835">
                  <c:v>44707</c:v>
                </c:pt>
                <c:pt idx="836">
                  <c:v>44706</c:v>
                </c:pt>
                <c:pt idx="837">
                  <c:v>44705</c:v>
                </c:pt>
                <c:pt idx="838">
                  <c:v>44704</c:v>
                </c:pt>
                <c:pt idx="839">
                  <c:v>44701</c:v>
                </c:pt>
                <c:pt idx="840">
                  <c:v>44700</c:v>
                </c:pt>
                <c:pt idx="841">
                  <c:v>44699</c:v>
                </c:pt>
                <c:pt idx="842">
                  <c:v>44698</c:v>
                </c:pt>
                <c:pt idx="843">
                  <c:v>44697</c:v>
                </c:pt>
                <c:pt idx="844">
                  <c:v>44694</c:v>
                </c:pt>
                <c:pt idx="845">
                  <c:v>44693</c:v>
                </c:pt>
                <c:pt idx="846">
                  <c:v>44692</c:v>
                </c:pt>
                <c:pt idx="847">
                  <c:v>44691</c:v>
                </c:pt>
                <c:pt idx="848">
                  <c:v>44690</c:v>
                </c:pt>
                <c:pt idx="849">
                  <c:v>44687</c:v>
                </c:pt>
                <c:pt idx="850">
                  <c:v>44686</c:v>
                </c:pt>
                <c:pt idx="851">
                  <c:v>44685</c:v>
                </c:pt>
                <c:pt idx="852">
                  <c:v>44683</c:v>
                </c:pt>
                <c:pt idx="853">
                  <c:v>44680</c:v>
                </c:pt>
                <c:pt idx="854">
                  <c:v>44679</c:v>
                </c:pt>
                <c:pt idx="855">
                  <c:v>44678</c:v>
                </c:pt>
                <c:pt idx="856">
                  <c:v>44677</c:v>
                </c:pt>
                <c:pt idx="857">
                  <c:v>44676</c:v>
                </c:pt>
                <c:pt idx="858">
                  <c:v>44673</c:v>
                </c:pt>
                <c:pt idx="859">
                  <c:v>44672</c:v>
                </c:pt>
                <c:pt idx="860">
                  <c:v>44671</c:v>
                </c:pt>
                <c:pt idx="861">
                  <c:v>44670</c:v>
                </c:pt>
                <c:pt idx="862">
                  <c:v>44669</c:v>
                </c:pt>
                <c:pt idx="863">
                  <c:v>44664</c:v>
                </c:pt>
                <c:pt idx="864">
                  <c:v>44663</c:v>
                </c:pt>
                <c:pt idx="865">
                  <c:v>44662</c:v>
                </c:pt>
                <c:pt idx="866">
                  <c:v>44659</c:v>
                </c:pt>
                <c:pt idx="867">
                  <c:v>44658</c:v>
                </c:pt>
                <c:pt idx="868">
                  <c:v>44657</c:v>
                </c:pt>
                <c:pt idx="869">
                  <c:v>44656</c:v>
                </c:pt>
                <c:pt idx="870">
                  <c:v>44655</c:v>
                </c:pt>
                <c:pt idx="871">
                  <c:v>44652</c:v>
                </c:pt>
                <c:pt idx="872">
                  <c:v>44651</c:v>
                </c:pt>
                <c:pt idx="873">
                  <c:v>44650</c:v>
                </c:pt>
                <c:pt idx="874">
                  <c:v>44649</c:v>
                </c:pt>
                <c:pt idx="875">
                  <c:v>44648</c:v>
                </c:pt>
                <c:pt idx="876">
                  <c:v>44645</c:v>
                </c:pt>
                <c:pt idx="877">
                  <c:v>44644</c:v>
                </c:pt>
                <c:pt idx="878">
                  <c:v>44643</c:v>
                </c:pt>
                <c:pt idx="879">
                  <c:v>44642</c:v>
                </c:pt>
                <c:pt idx="880">
                  <c:v>44641</c:v>
                </c:pt>
                <c:pt idx="881">
                  <c:v>44637</c:v>
                </c:pt>
                <c:pt idx="882">
                  <c:v>44636</c:v>
                </c:pt>
                <c:pt idx="883">
                  <c:v>44635</c:v>
                </c:pt>
                <c:pt idx="884">
                  <c:v>44634</c:v>
                </c:pt>
                <c:pt idx="885">
                  <c:v>44631</c:v>
                </c:pt>
                <c:pt idx="886">
                  <c:v>44630</c:v>
                </c:pt>
                <c:pt idx="887">
                  <c:v>44629</c:v>
                </c:pt>
                <c:pt idx="888">
                  <c:v>44628</c:v>
                </c:pt>
                <c:pt idx="889">
                  <c:v>44627</c:v>
                </c:pt>
                <c:pt idx="890">
                  <c:v>44624</c:v>
                </c:pt>
                <c:pt idx="891">
                  <c:v>44623</c:v>
                </c:pt>
                <c:pt idx="892">
                  <c:v>44622</c:v>
                </c:pt>
                <c:pt idx="893">
                  <c:v>44620</c:v>
                </c:pt>
                <c:pt idx="894">
                  <c:v>44617</c:v>
                </c:pt>
                <c:pt idx="895">
                  <c:v>44616</c:v>
                </c:pt>
                <c:pt idx="896">
                  <c:v>44615</c:v>
                </c:pt>
                <c:pt idx="897">
                  <c:v>44614</c:v>
                </c:pt>
                <c:pt idx="898">
                  <c:v>44613</c:v>
                </c:pt>
                <c:pt idx="899">
                  <c:v>44610</c:v>
                </c:pt>
                <c:pt idx="900">
                  <c:v>44609</c:v>
                </c:pt>
                <c:pt idx="901">
                  <c:v>44608</c:v>
                </c:pt>
                <c:pt idx="902">
                  <c:v>44607</c:v>
                </c:pt>
                <c:pt idx="903">
                  <c:v>44606</c:v>
                </c:pt>
                <c:pt idx="904">
                  <c:v>44603</c:v>
                </c:pt>
                <c:pt idx="905">
                  <c:v>44602</c:v>
                </c:pt>
                <c:pt idx="906">
                  <c:v>44601</c:v>
                </c:pt>
                <c:pt idx="907">
                  <c:v>44600</c:v>
                </c:pt>
                <c:pt idx="908">
                  <c:v>44599</c:v>
                </c:pt>
                <c:pt idx="909">
                  <c:v>44596</c:v>
                </c:pt>
                <c:pt idx="910">
                  <c:v>44595</c:v>
                </c:pt>
                <c:pt idx="911">
                  <c:v>44594</c:v>
                </c:pt>
                <c:pt idx="912">
                  <c:v>44593</c:v>
                </c:pt>
                <c:pt idx="913">
                  <c:v>44592</c:v>
                </c:pt>
                <c:pt idx="914">
                  <c:v>44589</c:v>
                </c:pt>
                <c:pt idx="915">
                  <c:v>44588</c:v>
                </c:pt>
                <c:pt idx="916">
                  <c:v>44586</c:v>
                </c:pt>
                <c:pt idx="917">
                  <c:v>44585</c:v>
                </c:pt>
                <c:pt idx="918">
                  <c:v>44582</c:v>
                </c:pt>
                <c:pt idx="919">
                  <c:v>44581</c:v>
                </c:pt>
                <c:pt idx="920">
                  <c:v>44580</c:v>
                </c:pt>
                <c:pt idx="921">
                  <c:v>44579</c:v>
                </c:pt>
                <c:pt idx="922">
                  <c:v>44578</c:v>
                </c:pt>
                <c:pt idx="923">
                  <c:v>44575</c:v>
                </c:pt>
                <c:pt idx="924">
                  <c:v>44574</c:v>
                </c:pt>
                <c:pt idx="925">
                  <c:v>44573</c:v>
                </c:pt>
                <c:pt idx="926">
                  <c:v>44572</c:v>
                </c:pt>
                <c:pt idx="927">
                  <c:v>44571</c:v>
                </c:pt>
                <c:pt idx="928">
                  <c:v>44568</c:v>
                </c:pt>
                <c:pt idx="929">
                  <c:v>44567</c:v>
                </c:pt>
                <c:pt idx="930">
                  <c:v>44566</c:v>
                </c:pt>
                <c:pt idx="931">
                  <c:v>44565</c:v>
                </c:pt>
                <c:pt idx="932">
                  <c:v>44564</c:v>
                </c:pt>
                <c:pt idx="933">
                  <c:v>44561</c:v>
                </c:pt>
                <c:pt idx="934">
                  <c:v>44560</c:v>
                </c:pt>
                <c:pt idx="935">
                  <c:v>44559</c:v>
                </c:pt>
                <c:pt idx="936">
                  <c:v>44558</c:v>
                </c:pt>
                <c:pt idx="937">
                  <c:v>44557</c:v>
                </c:pt>
                <c:pt idx="938">
                  <c:v>44554</c:v>
                </c:pt>
                <c:pt idx="939">
                  <c:v>44553</c:v>
                </c:pt>
                <c:pt idx="940">
                  <c:v>44552</c:v>
                </c:pt>
                <c:pt idx="941">
                  <c:v>44551</c:v>
                </c:pt>
                <c:pt idx="942">
                  <c:v>44550</c:v>
                </c:pt>
                <c:pt idx="943">
                  <c:v>44547</c:v>
                </c:pt>
                <c:pt idx="944">
                  <c:v>44546</c:v>
                </c:pt>
                <c:pt idx="945">
                  <c:v>44545</c:v>
                </c:pt>
                <c:pt idx="946">
                  <c:v>44544</c:v>
                </c:pt>
                <c:pt idx="947">
                  <c:v>44543</c:v>
                </c:pt>
                <c:pt idx="948">
                  <c:v>44540</c:v>
                </c:pt>
                <c:pt idx="949">
                  <c:v>44539</c:v>
                </c:pt>
                <c:pt idx="950">
                  <c:v>44538</c:v>
                </c:pt>
                <c:pt idx="951">
                  <c:v>44537</c:v>
                </c:pt>
                <c:pt idx="952">
                  <c:v>44536</c:v>
                </c:pt>
                <c:pt idx="953">
                  <c:v>44533</c:v>
                </c:pt>
                <c:pt idx="954">
                  <c:v>44532</c:v>
                </c:pt>
                <c:pt idx="955">
                  <c:v>44531</c:v>
                </c:pt>
                <c:pt idx="956">
                  <c:v>44530</c:v>
                </c:pt>
                <c:pt idx="957">
                  <c:v>44529</c:v>
                </c:pt>
                <c:pt idx="958">
                  <c:v>44526</c:v>
                </c:pt>
                <c:pt idx="959">
                  <c:v>44525</c:v>
                </c:pt>
                <c:pt idx="960">
                  <c:v>44524</c:v>
                </c:pt>
                <c:pt idx="961">
                  <c:v>44523</c:v>
                </c:pt>
                <c:pt idx="962">
                  <c:v>44522</c:v>
                </c:pt>
                <c:pt idx="963">
                  <c:v>44518</c:v>
                </c:pt>
                <c:pt idx="964">
                  <c:v>44517</c:v>
                </c:pt>
                <c:pt idx="965">
                  <c:v>44516</c:v>
                </c:pt>
                <c:pt idx="966">
                  <c:v>44515</c:v>
                </c:pt>
                <c:pt idx="967">
                  <c:v>44512</c:v>
                </c:pt>
                <c:pt idx="968">
                  <c:v>44511</c:v>
                </c:pt>
                <c:pt idx="969">
                  <c:v>44510</c:v>
                </c:pt>
                <c:pt idx="970">
                  <c:v>44509</c:v>
                </c:pt>
                <c:pt idx="971">
                  <c:v>44508</c:v>
                </c:pt>
                <c:pt idx="972">
                  <c:v>44504</c:v>
                </c:pt>
                <c:pt idx="973">
                  <c:v>44503</c:v>
                </c:pt>
                <c:pt idx="974">
                  <c:v>44502</c:v>
                </c:pt>
                <c:pt idx="975">
                  <c:v>44501</c:v>
                </c:pt>
                <c:pt idx="976">
                  <c:v>44498</c:v>
                </c:pt>
                <c:pt idx="977">
                  <c:v>44497</c:v>
                </c:pt>
                <c:pt idx="978">
                  <c:v>44496</c:v>
                </c:pt>
                <c:pt idx="979">
                  <c:v>44495</c:v>
                </c:pt>
                <c:pt idx="980">
                  <c:v>44494</c:v>
                </c:pt>
                <c:pt idx="981">
                  <c:v>44491</c:v>
                </c:pt>
                <c:pt idx="982">
                  <c:v>44490</c:v>
                </c:pt>
                <c:pt idx="983">
                  <c:v>44489</c:v>
                </c:pt>
                <c:pt idx="984">
                  <c:v>44488</c:v>
                </c:pt>
                <c:pt idx="985">
                  <c:v>44487</c:v>
                </c:pt>
                <c:pt idx="986">
                  <c:v>44483</c:v>
                </c:pt>
                <c:pt idx="987">
                  <c:v>44482</c:v>
                </c:pt>
                <c:pt idx="988">
                  <c:v>44481</c:v>
                </c:pt>
                <c:pt idx="989">
                  <c:v>44480</c:v>
                </c:pt>
                <c:pt idx="990">
                  <c:v>44477</c:v>
                </c:pt>
                <c:pt idx="991">
                  <c:v>44476</c:v>
                </c:pt>
                <c:pt idx="992">
                  <c:v>44475</c:v>
                </c:pt>
                <c:pt idx="993">
                  <c:v>44474</c:v>
                </c:pt>
                <c:pt idx="994">
                  <c:v>44473</c:v>
                </c:pt>
                <c:pt idx="995">
                  <c:v>44470</c:v>
                </c:pt>
                <c:pt idx="996">
                  <c:v>44469</c:v>
                </c:pt>
                <c:pt idx="997">
                  <c:v>44468</c:v>
                </c:pt>
                <c:pt idx="998">
                  <c:v>44467</c:v>
                </c:pt>
                <c:pt idx="999">
                  <c:v>44466</c:v>
                </c:pt>
                <c:pt idx="1000">
                  <c:v>44463</c:v>
                </c:pt>
                <c:pt idx="1001">
                  <c:v>44462</c:v>
                </c:pt>
                <c:pt idx="1002">
                  <c:v>44461</c:v>
                </c:pt>
                <c:pt idx="1003">
                  <c:v>44460</c:v>
                </c:pt>
                <c:pt idx="1004">
                  <c:v>44459</c:v>
                </c:pt>
                <c:pt idx="1005">
                  <c:v>44456</c:v>
                </c:pt>
                <c:pt idx="1006">
                  <c:v>44455</c:v>
                </c:pt>
                <c:pt idx="1007">
                  <c:v>44454</c:v>
                </c:pt>
                <c:pt idx="1008">
                  <c:v>44453</c:v>
                </c:pt>
                <c:pt idx="1009">
                  <c:v>44452</c:v>
                </c:pt>
                <c:pt idx="1010">
                  <c:v>44448</c:v>
                </c:pt>
                <c:pt idx="1011">
                  <c:v>44447</c:v>
                </c:pt>
                <c:pt idx="1012">
                  <c:v>44446</c:v>
                </c:pt>
                <c:pt idx="1013">
                  <c:v>44445</c:v>
                </c:pt>
                <c:pt idx="1014">
                  <c:v>44442</c:v>
                </c:pt>
                <c:pt idx="1015">
                  <c:v>44441</c:v>
                </c:pt>
                <c:pt idx="1016">
                  <c:v>44440</c:v>
                </c:pt>
                <c:pt idx="1017">
                  <c:v>44439</c:v>
                </c:pt>
                <c:pt idx="1018">
                  <c:v>44438</c:v>
                </c:pt>
                <c:pt idx="1019">
                  <c:v>44435</c:v>
                </c:pt>
                <c:pt idx="1020">
                  <c:v>44434</c:v>
                </c:pt>
                <c:pt idx="1021">
                  <c:v>44433</c:v>
                </c:pt>
                <c:pt idx="1022">
                  <c:v>44432</c:v>
                </c:pt>
                <c:pt idx="1023">
                  <c:v>44431</c:v>
                </c:pt>
                <c:pt idx="1024">
                  <c:v>44428</c:v>
                </c:pt>
                <c:pt idx="1025">
                  <c:v>44426</c:v>
                </c:pt>
                <c:pt idx="1026">
                  <c:v>44425</c:v>
                </c:pt>
                <c:pt idx="1027">
                  <c:v>44424</c:v>
                </c:pt>
                <c:pt idx="1028">
                  <c:v>44421</c:v>
                </c:pt>
                <c:pt idx="1029">
                  <c:v>44420</c:v>
                </c:pt>
                <c:pt idx="1030">
                  <c:v>44419</c:v>
                </c:pt>
                <c:pt idx="1031">
                  <c:v>44418</c:v>
                </c:pt>
                <c:pt idx="1032">
                  <c:v>44417</c:v>
                </c:pt>
                <c:pt idx="1033">
                  <c:v>44414</c:v>
                </c:pt>
                <c:pt idx="1034">
                  <c:v>44413</c:v>
                </c:pt>
                <c:pt idx="1035">
                  <c:v>44412</c:v>
                </c:pt>
                <c:pt idx="1036">
                  <c:v>44411</c:v>
                </c:pt>
                <c:pt idx="1037">
                  <c:v>44410</c:v>
                </c:pt>
                <c:pt idx="1038">
                  <c:v>44407</c:v>
                </c:pt>
                <c:pt idx="1039">
                  <c:v>44406</c:v>
                </c:pt>
                <c:pt idx="1040">
                  <c:v>44405</c:v>
                </c:pt>
                <c:pt idx="1041">
                  <c:v>44404</c:v>
                </c:pt>
                <c:pt idx="1042">
                  <c:v>44403</c:v>
                </c:pt>
                <c:pt idx="1043">
                  <c:v>44400</c:v>
                </c:pt>
                <c:pt idx="1044">
                  <c:v>44399</c:v>
                </c:pt>
                <c:pt idx="1045">
                  <c:v>44397</c:v>
                </c:pt>
                <c:pt idx="1046">
                  <c:v>44396</c:v>
                </c:pt>
                <c:pt idx="1047">
                  <c:v>44393</c:v>
                </c:pt>
                <c:pt idx="1048">
                  <c:v>44392</c:v>
                </c:pt>
                <c:pt idx="1049">
                  <c:v>44391</c:v>
                </c:pt>
                <c:pt idx="1050">
                  <c:v>44390</c:v>
                </c:pt>
                <c:pt idx="1051">
                  <c:v>44389</c:v>
                </c:pt>
                <c:pt idx="1052">
                  <c:v>44386</c:v>
                </c:pt>
                <c:pt idx="1053">
                  <c:v>44385</c:v>
                </c:pt>
                <c:pt idx="1054">
                  <c:v>44384</c:v>
                </c:pt>
                <c:pt idx="1055">
                  <c:v>44383</c:v>
                </c:pt>
                <c:pt idx="1056">
                  <c:v>44382</c:v>
                </c:pt>
                <c:pt idx="1057">
                  <c:v>44379</c:v>
                </c:pt>
                <c:pt idx="1058">
                  <c:v>44378</c:v>
                </c:pt>
                <c:pt idx="1059">
                  <c:v>44377</c:v>
                </c:pt>
                <c:pt idx="1060">
                  <c:v>44376</c:v>
                </c:pt>
                <c:pt idx="1061">
                  <c:v>44375</c:v>
                </c:pt>
                <c:pt idx="1062">
                  <c:v>44372</c:v>
                </c:pt>
                <c:pt idx="1063">
                  <c:v>44371</c:v>
                </c:pt>
                <c:pt idx="1064">
                  <c:v>44370</c:v>
                </c:pt>
                <c:pt idx="1065">
                  <c:v>44369</c:v>
                </c:pt>
                <c:pt idx="1066">
                  <c:v>44368</c:v>
                </c:pt>
                <c:pt idx="1067">
                  <c:v>44365</c:v>
                </c:pt>
                <c:pt idx="1068">
                  <c:v>44364</c:v>
                </c:pt>
                <c:pt idx="1069">
                  <c:v>44363</c:v>
                </c:pt>
                <c:pt idx="1070">
                  <c:v>44362</c:v>
                </c:pt>
                <c:pt idx="1071">
                  <c:v>44361</c:v>
                </c:pt>
                <c:pt idx="1072">
                  <c:v>44358</c:v>
                </c:pt>
                <c:pt idx="1073">
                  <c:v>44357</c:v>
                </c:pt>
                <c:pt idx="1074">
                  <c:v>44356</c:v>
                </c:pt>
                <c:pt idx="1075">
                  <c:v>44355</c:v>
                </c:pt>
                <c:pt idx="1076">
                  <c:v>44354</c:v>
                </c:pt>
                <c:pt idx="1077">
                  <c:v>44351</c:v>
                </c:pt>
                <c:pt idx="1078">
                  <c:v>44350</c:v>
                </c:pt>
                <c:pt idx="1079">
                  <c:v>44349</c:v>
                </c:pt>
                <c:pt idx="1080">
                  <c:v>44348</c:v>
                </c:pt>
                <c:pt idx="1081">
                  <c:v>44347</c:v>
                </c:pt>
                <c:pt idx="1082">
                  <c:v>44344</c:v>
                </c:pt>
                <c:pt idx="1083">
                  <c:v>44343</c:v>
                </c:pt>
                <c:pt idx="1084">
                  <c:v>44342</c:v>
                </c:pt>
                <c:pt idx="1085">
                  <c:v>44341</c:v>
                </c:pt>
                <c:pt idx="1086">
                  <c:v>44340</c:v>
                </c:pt>
                <c:pt idx="1087">
                  <c:v>44337</c:v>
                </c:pt>
                <c:pt idx="1088">
                  <c:v>44336</c:v>
                </c:pt>
                <c:pt idx="1089">
                  <c:v>44335</c:v>
                </c:pt>
                <c:pt idx="1090">
                  <c:v>44334</c:v>
                </c:pt>
                <c:pt idx="1091">
                  <c:v>44333</c:v>
                </c:pt>
                <c:pt idx="1092">
                  <c:v>44330</c:v>
                </c:pt>
                <c:pt idx="1093">
                  <c:v>44328</c:v>
                </c:pt>
                <c:pt idx="1094">
                  <c:v>44327</c:v>
                </c:pt>
                <c:pt idx="1095">
                  <c:v>44326</c:v>
                </c:pt>
                <c:pt idx="1096">
                  <c:v>44323</c:v>
                </c:pt>
                <c:pt idx="1097">
                  <c:v>44322</c:v>
                </c:pt>
                <c:pt idx="1098">
                  <c:v>44321</c:v>
                </c:pt>
                <c:pt idx="1099">
                  <c:v>44320</c:v>
                </c:pt>
                <c:pt idx="1100">
                  <c:v>44319</c:v>
                </c:pt>
                <c:pt idx="1101">
                  <c:v>44316</c:v>
                </c:pt>
                <c:pt idx="1102">
                  <c:v>44315</c:v>
                </c:pt>
                <c:pt idx="1103">
                  <c:v>44314</c:v>
                </c:pt>
                <c:pt idx="1104">
                  <c:v>44313</c:v>
                </c:pt>
                <c:pt idx="1105">
                  <c:v>44312</c:v>
                </c:pt>
                <c:pt idx="1106">
                  <c:v>44309</c:v>
                </c:pt>
                <c:pt idx="1107">
                  <c:v>44308</c:v>
                </c:pt>
                <c:pt idx="1108">
                  <c:v>44306</c:v>
                </c:pt>
                <c:pt idx="1109">
                  <c:v>44305</c:v>
                </c:pt>
                <c:pt idx="1110">
                  <c:v>44302</c:v>
                </c:pt>
                <c:pt idx="1111">
                  <c:v>44301</c:v>
                </c:pt>
                <c:pt idx="1112">
                  <c:v>44299</c:v>
                </c:pt>
                <c:pt idx="1113">
                  <c:v>44298</c:v>
                </c:pt>
                <c:pt idx="1114">
                  <c:v>44295</c:v>
                </c:pt>
                <c:pt idx="1115">
                  <c:v>44294</c:v>
                </c:pt>
                <c:pt idx="1116">
                  <c:v>44293</c:v>
                </c:pt>
                <c:pt idx="1117">
                  <c:v>44292</c:v>
                </c:pt>
                <c:pt idx="1118">
                  <c:v>44291</c:v>
                </c:pt>
                <c:pt idx="1119">
                  <c:v>44287</c:v>
                </c:pt>
                <c:pt idx="1120">
                  <c:v>44286</c:v>
                </c:pt>
                <c:pt idx="1121">
                  <c:v>44285</c:v>
                </c:pt>
                <c:pt idx="1122">
                  <c:v>44281</c:v>
                </c:pt>
                <c:pt idx="1123">
                  <c:v>44280</c:v>
                </c:pt>
                <c:pt idx="1124">
                  <c:v>44279</c:v>
                </c:pt>
                <c:pt idx="1125">
                  <c:v>44278</c:v>
                </c:pt>
                <c:pt idx="1126">
                  <c:v>44277</c:v>
                </c:pt>
                <c:pt idx="1127">
                  <c:v>44274</c:v>
                </c:pt>
                <c:pt idx="1128">
                  <c:v>44273</c:v>
                </c:pt>
                <c:pt idx="1129">
                  <c:v>44272</c:v>
                </c:pt>
                <c:pt idx="1130">
                  <c:v>44271</c:v>
                </c:pt>
                <c:pt idx="1131">
                  <c:v>44270</c:v>
                </c:pt>
                <c:pt idx="1132">
                  <c:v>44267</c:v>
                </c:pt>
                <c:pt idx="1133">
                  <c:v>44265</c:v>
                </c:pt>
                <c:pt idx="1134">
                  <c:v>44264</c:v>
                </c:pt>
                <c:pt idx="1135">
                  <c:v>44263</c:v>
                </c:pt>
                <c:pt idx="1136">
                  <c:v>44260</c:v>
                </c:pt>
                <c:pt idx="1137">
                  <c:v>44259</c:v>
                </c:pt>
                <c:pt idx="1138">
                  <c:v>44258</c:v>
                </c:pt>
                <c:pt idx="1139">
                  <c:v>44257</c:v>
                </c:pt>
                <c:pt idx="1140">
                  <c:v>44256</c:v>
                </c:pt>
                <c:pt idx="1141">
                  <c:v>44253</c:v>
                </c:pt>
                <c:pt idx="1142">
                  <c:v>44252</c:v>
                </c:pt>
                <c:pt idx="1143">
                  <c:v>44251</c:v>
                </c:pt>
                <c:pt idx="1144">
                  <c:v>44250</c:v>
                </c:pt>
                <c:pt idx="1145">
                  <c:v>44249</c:v>
                </c:pt>
                <c:pt idx="1146">
                  <c:v>44246</c:v>
                </c:pt>
                <c:pt idx="1147">
                  <c:v>44245</c:v>
                </c:pt>
                <c:pt idx="1148">
                  <c:v>44244</c:v>
                </c:pt>
                <c:pt idx="1149">
                  <c:v>44243</c:v>
                </c:pt>
                <c:pt idx="1150">
                  <c:v>44242</c:v>
                </c:pt>
                <c:pt idx="1151">
                  <c:v>44239</c:v>
                </c:pt>
                <c:pt idx="1152">
                  <c:v>44238</c:v>
                </c:pt>
                <c:pt idx="1153">
                  <c:v>44237</c:v>
                </c:pt>
                <c:pt idx="1154">
                  <c:v>44236</c:v>
                </c:pt>
                <c:pt idx="1155">
                  <c:v>44235</c:v>
                </c:pt>
                <c:pt idx="1156">
                  <c:v>44232</c:v>
                </c:pt>
                <c:pt idx="1157">
                  <c:v>44231</c:v>
                </c:pt>
                <c:pt idx="1158">
                  <c:v>44230</c:v>
                </c:pt>
                <c:pt idx="1159">
                  <c:v>44229</c:v>
                </c:pt>
                <c:pt idx="1160">
                  <c:v>44228</c:v>
                </c:pt>
                <c:pt idx="1161">
                  <c:v>44225</c:v>
                </c:pt>
                <c:pt idx="1162">
                  <c:v>44224</c:v>
                </c:pt>
                <c:pt idx="1163">
                  <c:v>44223</c:v>
                </c:pt>
                <c:pt idx="1164">
                  <c:v>44221</c:v>
                </c:pt>
                <c:pt idx="1165">
                  <c:v>44218</c:v>
                </c:pt>
                <c:pt idx="1166">
                  <c:v>44217</c:v>
                </c:pt>
                <c:pt idx="1167">
                  <c:v>44216</c:v>
                </c:pt>
                <c:pt idx="1168">
                  <c:v>44215</c:v>
                </c:pt>
                <c:pt idx="1169">
                  <c:v>44214</c:v>
                </c:pt>
                <c:pt idx="1170">
                  <c:v>44211</c:v>
                </c:pt>
                <c:pt idx="1171">
                  <c:v>44210</c:v>
                </c:pt>
                <c:pt idx="1172">
                  <c:v>44209</c:v>
                </c:pt>
                <c:pt idx="1173">
                  <c:v>44208</c:v>
                </c:pt>
                <c:pt idx="1174">
                  <c:v>44207</c:v>
                </c:pt>
                <c:pt idx="1175">
                  <c:v>44204</c:v>
                </c:pt>
                <c:pt idx="1176">
                  <c:v>44203</c:v>
                </c:pt>
                <c:pt idx="1177">
                  <c:v>44202</c:v>
                </c:pt>
                <c:pt idx="1178">
                  <c:v>44201</c:v>
                </c:pt>
                <c:pt idx="1179">
                  <c:v>44200</c:v>
                </c:pt>
                <c:pt idx="1180">
                  <c:v>44197</c:v>
                </c:pt>
                <c:pt idx="1181">
                  <c:v>44196</c:v>
                </c:pt>
                <c:pt idx="1182">
                  <c:v>44195</c:v>
                </c:pt>
                <c:pt idx="1183">
                  <c:v>44194</c:v>
                </c:pt>
                <c:pt idx="1184">
                  <c:v>44193</c:v>
                </c:pt>
                <c:pt idx="1185">
                  <c:v>44189</c:v>
                </c:pt>
                <c:pt idx="1186">
                  <c:v>44188</c:v>
                </c:pt>
                <c:pt idx="1187">
                  <c:v>44187</c:v>
                </c:pt>
                <c:pt idx="1188">
                  <c:v>44186</c:v>
                </c:pt>
                <c:pt idx="1189">
                  <c:v>44183</c:v>
                </c:pt>
                <c:pt idx="1190">
                  <c:v>44182</c:v>
                </c:pt>
                <c:pt idx="1191">
                  <c:v>44181</c:v>
                </c:pt>
                <c:pt idx="1192">
                  <c:v>44180</c:v>
                </c:pt>
                <c:pt idx="1193">
                  <c:v>44179</c:v>
                </c:pt>
                <c:pt idx="1194">
                  <c:v>44176</c:v>
                </c:pt>
                <c:pt idx="1195">
                  <c:v>44175</c:v>
                </c:pt>
                <c:pt idx="1196">
                  <c:v>44174</c:v>
                </c:pt>
                <c:pt idx="1197">
                  <c:v>44173</c:v>
                </c:pt>
                <c:pt idx="1198">
                  <c:v>44172</c:v>
                </c:pt>
                <c:pt idx="1199">
                  <c:v>44169</c:v>
                </c:pt>
                <c:pt idx="1200">
                  <c:v>44168</c:v>
                </c:pt>
                <c:pt idx="1201">
                  <c:v>44167</c:v>
                </c:pt>
                <c:pt idx="1202">
                  <c:v>44166</c:v>
                </c:pt>
                <c:pt idx="1203">
                  <c:v>44162</c:v>
                </c:pt>
                <c:pt idx="1204">
                  <c:v>44161</c:v>
                </c:pt>
                <c:pt idx="1205">
                  <c:v>44160</c:v>
                </c:pt>
                <c:pt idx="1206">
                  <c:v>44159</c:v>
                </c:pt>
                <c:pt idx="1207">
                  <c:v>44158</c:v>
                </c:pt>
                <c:pt idx="1208">
                  <c:v>44155</c:v>
                </c:pt>
                <c:pt idx="1209">
                  <c:v>44154</c:v>
                </c:pt>
                <c:pt idx="1210">
                  <c:v>44153</c:v>
                </c:pt>
                <c:pt idx="1211">
                  <c:v>44152</c:v>
                </c:pt>
                <c:pt idx="1212">
                  <c:v>44148</c:v>
                </c:pt>
                <c:pt idx="1213">
                  <c:v>44147</c:v>
                </c:pt>
                <c:pt idx="1214">
                  <c:v>44146</c:v>
                </c:pt>
                <c:pt idx="1215">
                  <c:v>44145</c:v>
                </c:pt>
                <c:pt idx="1216">
                  <c:v>44144</c:v>
                </c:pt>
                <c:pt idx="1217">
                  <c:v>44141</c:v>
                </c:pt>
                <c:pt idx="1218">
                  <c:v>44140</c:v>
                </c:pt>
                <c:pt idx="1219">
                  <c:v>44139</c:v>
                </c:pt>
                <c:pt idx="1220">
                  <c:v>44138</c:v>
                </c:pt>
                <c:pt idx="1221">
                  <c:v>44137</c:v>
                </c:pt>
                <c:pt idx="1222">
                  <c:v>44134</c:v>
                </c:pt>
                <c:pt idx="1223">
                  <c:v>44133</c:v>
                </c:pt>
                <c:pt idx="1224">
                  <c:v>44132</c:v>
                </c:pt>
                <c:pt idx="1225">
                  <c:v>44131</c:v>
                </c:pt>
                <c:pt idx="1226">
                  <c:v>44130</c:v>
                </c:pt>
                <c:pt idx="1227">
                  <c:v>44127</c:v>
                </c:pt>
                <c:pt idx="1228">
                  <c:v>44126</c:v>
                </c:pt>
                <c:pt idx="1229">
                  <c:v>44125</c:v>
                </c:pt>
                <c:pt idx="1230">
                  <c:v>44124</c:v>
                </c:pt>
                <c:pt idx="1231">
                  <c:v>44123</c:v>
                </c:pt>
                <c:pt idx="1232">
                  <c:v>44120</c:v>
                </c:pt>
                <c:pt idx="1233">
                  <c:v>44119</c:v>
                </c:pt>
                <c:pt idx="1234">
                  <c:v>44118</c:v>
                </c:pt>
                <c:pt idx="1235">
                  <c:v>44117</c:v>
                </c:pt>
                <c:pt idx="1236">
                  <c:v>44116</c:v>
                </c:pt>
                <c:pt idx="1237">
                  <c:v>44113</c:v>
                </c:pt>
                <c:pt idx="1238">
                  <c:v>44112</c:v>
                </c:pt>
                <c:pt idx="1239">
                  <c:v>44111</c:v>
                </c:pt>
              </c:numCache>
            </c:numRef>
          </c:cat>
          <c:val>
            <c:numRef>
              <c:f>'Data Input'!$C$3:$C$1242</c:f>
              <c:numCache>
                <c:formatCode>_ * #,##0.0_ ;_ * \-#,##0.0_ ;_ * "-"??_ ;_ @_ </c:formatCode>
                <c:ptCount val="1240"/>
                <c:pt idx="0">
                  <c:v>712.65</c:v>
                </c:pt>
                <c:pt idx="1">
                  <c:v>716.1</c:v>
                </c:pt>
                <c:pt idx="2">
                  <c:v>718.35</c:v>
                </c:pt>
                <c:pt idx="3">
                  <c:v>680.2</c:v>
                </c:pt>
                <c:pt idx="4">
                  <c:v>672.5</c:v>
                </c:pt>
                <c:pt idx="5">
                  <c:v>672.9</c:v>
                </c:pt>
                <c:pt idx="6">
                  <c:v>664.3</c:v>
                </c:pt>
                <c:pt idx="7">
                  <c:v>682.95</c:v>
                </c:pt>
                <c:pt idx="8">
                  <c:v>701.35</c:v>
                </c:pt>
                <c:pt idx="9">
                  <c:v>696.25</c:v>
                </c:pt>
                <c:pt idx="10">
                  <c:v>707.45</c:v>
                </c:pt>
                <c:pt idx="11">
                  <c:v>711.2</c:v>
                </c:pt>
                <c:pt idx="12">
                  <c:v>719.15</c:v>
                </c:pt>
                <c:pt idx="13">
                  <c:v>713.25</c:v>
                </c:pt>
                <c:pt idx="14">
                  <c:v>712.9</c:v>
                </c:pt>
                <c:pt idx="15">
                  <c:v>715.25</c:v>
                </c:pt>
                <c:pt idx="16">
                  <c:v>705.85</c:v>
                </c:pt>
                <c:pt idx="17">
                  <c:v>709.1</c:v>
                </c:pt>
                <c:pt idx="18">
                  <c:v>715.55</c:v>
                </c:pt>
                <c:pt idx="19">
                  <c:v>719.5</c:v>
                </c:pt>
                <c:pt idx="20">
                  <c:v>691.7</c:v>
                </c:pt>
                <c:pt idx="21">
                  <c:v>687.5</c:v>
                </c:pt>
                <c:pt idx="22">
                  <c:v>692.05</c:v>
                </c:pt>
                <c:pt idx="23">
                  <c:v>684.4</c:v>
                </c:pt>
                <c:pt idx="24">
                  <c:v>690.15</c:v>
                </c:pt>
                <c:pt idx="25">
                  <c:v>669</c:v>
                </c:pt>
                <c:pt idx="26">
                  <c:v>675.45</c:v>
                </c:pt>
                <c:pt idx="27">
                  <c:v>681.65</c:v>
                </c:pt>
                <c:pt idx="28">
                  <c:v>686.8</c:v>
                </c:pt>
                <c:pt idx="29">
                  <c:v>680.3</c:v>
                </c:pt>
                <c:pt idx="30">
                  <c:v>685.4</c:v>
                </c:pt>
                <c:pt idx="31">
                  <c:v>689.6</c:v>
                </c:pt>
                <c:pt idx="32">
                  <c:v>700.25</c:v>
                </c:pt>
                <c:pt idx="33">
                  <c:v>676</c:v>
                </c:pt>
                <c:pt idx="34">
                  <c:v>664.6</c:v>
                </c:pt>
                <c:pt idx="35">
                  <c:v>663.75</c:v>
                </c:pt>
                <c:pt idx="36">
                  <c:v>654.1</c:v>
                </c:pt>
                <c:pt idx="37">
                  <c:v>653.75</c:v>
                </c:pt>
                <c:pt idx="38">
                  <c:v>633.70000000000005</c:v>
                </c:pt>
                <c:pt idx="39">
                  <c:v>646.5</c:v>
                </c:pt>
                <c:pt idx="40">
                  <c:v>652.85</c:v>
                </c:pt>
                <c:pt idx="41">
                  <c:v>654.6</c:v>
                </c:pt>
                <c:pt idx="42">
                  <c:v>653.6</c:v>
                </c:pt>
                <c:pt idx="43">
                  <c:v>648.85</c:v>
                </c:pt>
                <c:pt idx="44">
                  <c:v>665.95</c:v>
                </c:pt>
                <c:pt idx="45">
                  <c:v>668.45</c:v>
                </c:pt>
                <c:pt idx="46">
                  <c:v>692.35</c:v>
                </c:pt>
                <c:pt idx="47">
                  <c:v>682.9</c:v>
                </c:pt>
                <c:pt idx="48">
                  <c:v>687.4</c:v>
                </c:pt>
                <c:pt idx="49">
                  <c:v>700.5</c:v>
                </c:pt>
                <c:pt idx="50">
                  <c:v>690.1</c:v>
                </c:pt>
                <c:pt idx="51">
                  <c:v>673.4</c:v>
                </c:pt>
                <c:pt idx="52">
                  <c:v>687.45</c:v>
                </c:pt>
                <c:pt idx="53">
                  <c:v>680.25</c:v>
                </c:pt>
                <c:pt idx="54">
                  <c:v>681.7</c:v>
                </c:pt>
                <c:pt idx="55">
                  <c:v>679</c:v>
                </c:pt>
                <c:pt idx="56">
                  <c:v>684.4</c:v>
                </c:pt>
                <c:pt idx="57">
                  <c:v>674.5</c:v>
                </c:pt>
                <c:pt idx="58">
                  <c:v>681.8</c:v>
                </c:pt>
                <c:pt idx="59">
                  <c:v>695.6</c:v>
                </c:pt>
                <c:pt idx="60">
                  <c:v>692.8</c:v>
                </c:pt>
                <c:pt idx="61">
                  <c:v>693.2</c:v>
                </c:pt>
                <c:pt idx="62">
                  <c:v>688.85</c:v>
                </c:pt>
                <c:pt idx="63">
                  <c:v>689.05</c:v>
                </c:pt>
                <c:pt idx="64">
                  <c:v>690.4</c:v>
                </c:pt>
                <c:pt idx="65">
                  <c:v>688.55</c:v>
                </c:pt>
                <c:pt idx="66">
                  <c:v>683.8</c:v>
                </c:pt>
                <c:pt idx="67">
                  <c:v>688</c:v>
                </c:pt>
                <c:pt idx="68">
                  <c:v>686.9</c:v>
                </c:pt>
                <c:pt idx="69">
                  <c:v>682.75</c:v>
                </c:pt>
                <c:pt idx="70">
                  <c:v>674.5</c:v>
                </c:pt>
                <c:pt idx="71">
                  <c:v>673.65</c:v>
                </c:pt>
                <c:pt idx="72">
                  <c:v>671.25</c:v>
                </c:pt>
                <c:pt idx="73">
                  <c:v>676.2</c:v>
                </c:pt>
                <c:pt idx="74">
                  <c:v>672.3</c:v>
                </c:pt>
                <c:pt idx="75">
                  <c:v>670.25</c:v>
                </c:pt>
                <c:pt idx="76">
                  <c:v>674.75</c:v>
                </c:pt>
                <c:pt idx="77">
                  <c:v>686.65</c:v>
                </c:pt>
                <c:pt idx="78">
                  <c:v>712.05</c:v>
                </c:pt>
                <c:pt idx="79">
                  <c:v>715.35</c:v>
                </c:pt>
                <c:pt idx="80">
                  <c:v>736.4</c:v>
                </c:pt>
                <c:pt idx="81">
                  <c:v>732.25</c:v>
                </c:pt>
                <c:pt idx="82">
                  <c:v>717.8</c:v>
                </c:pt>
                <c:pt idx="83">
                  <c:v>711</c:v>
                </c:pt>
                <c:pt idx="84">
                  <c:v>710.15</c:v>
                </c:pt>
                <c:pt idx="85">
                  <c:v>709.15</c:v>
                </c:pt>
                <c:pt idx="86">
                  <c:v>703.85</c:v>
                </c:pt>
                <c:pt idx="87">
                  <c:v>711.6</c:v>
                </c:pt>
                <c:pt idx="88">
                  <c:v>719.5</c:v>
                </c:pt>
                <c:pt idx="89">
                  <c:v>724.45</c:v>
                </c:pt>
                <c:pt idx="90">
                  <c:v>717.95</c:v>
                </c:pt>
                <c:pt idx="91">
                  <c:v>716.45</c:v>
                </c:pt>
                <c:pt idx="92">
                  <c:v>729</c:v>
                </c:pt>
                <c:pt idx="93">
                  <c:v>718.25</c:v>
                </c:pt>
                <c:pt idx="94">
                  <c:v>717.45</c:v>
                </c:pt>
                <c:pt idx="95">
                  <c:v>726.8</c:v>
                </c:pt>
                <c:pt idx="96">
                  <c:v>718.9</c:v>
                </c:pt>
                <c:pt idx="97">
                  <c:v>729.5</c:v>
                </c:pt>
                <c:pt idx="98">
                  <c:v>730.7</c:v>
                </c:pt>
                <c:pt idx="99">
                  <c:v>728.1</c:v>
                </c:pt>
                <c:pt idx="100">
                  <c:v>698.95</c:v>
                </c:pt>
                <c:pt idx="101">
                  <c:v>707.7</c:v>
                </c:pt>
                <c:pt idx="102">
                  <c:v>720.8</c:v>
                </c:pt>
                <c:pt idx="103">
                  <c:v>708.5</c:v>
                </c:pt>
                <c:pt idx="104">
                  <c:v>682.85</c:v>
                </c:pt>
                <c:pt idx="105">
                  <c:v>680.3</c:v>
                </c:pt>
                <c:pt idx="106">
                  <c:v>648.20000000000005</c:v>
                </c:pt>
                <c:pt idx="107">
                  <c:v>661.55</c:v>
                </c:pt>
                <c:pt idx="108">
                  <c:v>652</c:v>
                </c:pt>
                <c:pt idx="109">
                  <c:v>644.25</c:v>
                </c:pt>
                <c:pt idx="110">
                  <c:v>665.6</c:v>
                </c:pt>
                <c:pt idx="111">
                  <c:v>668.15</c:v>
                </c:pt>
                <c:pt idx="112">
                  <c:v>655.25</c:v>
                </c:pt>
                <c:pt idx="113">
                  <c:v>668.35</c:v>
                </c:pt>
                <c:pt idx="114">
                  <c:v>659.9</c:v>
                </c:pt>
                <c:pt idx="115">
                  <c:v>630.85</c:v>
                </c:pt>
                <c:pt idx="116">
                  <c:v>630.04999999999995</c:v>
                </c:pt>
                <c:pt idx="117">
                  <c:v>621.54999999999995</c:v>
                </c:pt>
                <c:pt idx="118">
                  <c:v>616.04999999999995</c:v>
                </c:pt>
                <c:pt idx="119">
                  <c:v>622.20000000000005</c:v>
                </c:pt>
                <c:pt idx="120">
                  <c:v>595.04999999999995</c:v>
                </c:pt>
                <c:pt idx="121">
                  <c:v>582.9</c:v>
                </c:pt>
                <c:pt idx="122">
                  <c:v>588.85</c:v>
                </c:pt>
                <c:pt idx="123">
                  <c:v>579.75</c:v>
                </c:pt>
                <c:pt idx="124">
                  <c:v>613.85</c:v>
                </c:pt>
                <c:pt idx="125">
                  <c:v>653.95000000000005</c:v>
                </c:pt>
                <c:pt idx="126">
                  <c:v>671.9</c:v>
                </c:pt>
                <c:pt idx="127">
                  <c:v>671.85</c:v>
                </c:pt>
                <c:pt idx="128">
                  <c:v>674.45</c:v>
                </c:pt>
                <c:pt idx="129">
                  <c:v>668.55</c:v>
                </c:pt>
                <c:pt idx="130">
                  <c:v>708.25</c:v>
                </c:pt>
                <c:pt idx="131">
                  <c:v>710.3</c:v>
                </c:pt>
                <c:pt idx="132">
                  <c:v>713.5</c:v>
                </c:pt>
                <c:pt idx="133">
                  <c:v>702.95</c:v>
                </c:pt>
                <c:pt idx="134">
                  <c:v>690.05</c:v>
                </c:pt>
                <c:pt idx="135">
                  <c:v>682.25</c:v>
                </c:pt>
                <c:pt idx="136">
                  <c:v>680.05</c:v>
                </c:pt>
                <c:pt idx="137">
                  <c:v>661.05</c:v>
                </c:pt>
                <c:pt idx="138">
                  <c:v>655.5</c:v>
                </c:pt>
                <c:pt idx="139">
                  <c:v>668.3</c:v>
                </c:pt>
                <c:pt idx="140">
                  <c:v>648.04999999999995</c:v>
                </c:pt>
                <c:pt idx="141">
                  <c:v>648.15</c:v>
                </c:pt>
                <c:pt idx="142">
                  <c:v>648.29999999999995</c:v>
                </c:pt>
                <c:pt idx="143">
                  <c:v>639.65</c:v>
                </c:pt>
                <c:pt idx="144">
                  <c:v>640.79999999999995</c:v>
                </c:pt>
                <c:pt idx="145">
                  <c:v>619.20000000000005</c:v>
                </c:pt>
                <c:pt idx="146">
                  <c:v>621.15</c:v>
                </c:pt>
                <c:pt idx="147">
                  <c:v>620.65</c:v>
                </c:pt>
                <c:pt idx="148">
                  <c:v>648.54999999999995</c:v>
                </c:pt>
                <c:pt idx="149">
                  <c:v>661.6</c:v>
                </c:pt>
                <c:pt idx="150">
                  <c:v>668.25</c:v>
                </c:pt>
                <c:pt idx="151">
                  <c:v>673.2</c:v>
                </c:pt>
                <c:pt idx="152">
                  <c:v>689.8</c:v>
                </c:pt>
                <c:pt idx="153">
                  <c:v>681</c:v>
                </c:pt>
                <c:pt idx="154">
                  <c:v>682.4</c:v>
                </c:pt>
                <c:pt idx="155">
                  <c:v>686.6</c:v>
                </c:pt>
                <c:pt idx="156">
                  <c:v>680.65</c:v>
                </c:pt>
                <c:pt idx="157">
                  <c:v>683.85</c:v>
                </c:pt>
                <c:pt idx="158">
                  <c:v>684.35</c:v>
                </c:pt>
                <c:pt idx="159">
                  <c:v>677.75</c:v>
                </c:pt>
                <c:pt idx="160">
                  <c:v>696</c:v>
                </c:pt>
                <c:pt idx="161">
                  <c:v>706.75</c:v>
                </c:pt>
                <c:pt idx="162">
                  <c:v>709.65</c:v>
                </c:pt>
                <c:pt idx="163">
                  <c:v>717.05</c:v>
                </c:pt>
                <c:pt idx="164">
                  <c:v>710.55</c:v>
                </c:pt>
                <c:pt idx="165">
                  <c:v>687.45</c:v>
                </c:pt>
                <c:pt idx="166">
                  <c:v>706.55</c:v>
                </c:pt>
                <c:pt idx="167">
                  <c:v>716.1</c:v>
                </c:pt>
                <c:pt idx="168">
                  <c:v>696.85</c:v>
                </c:pt>
                <c:pt idx="169">
                  <c:v>752.5</c:v>
                </c:pt>
                <c:pt idx="170">
                  <c:v>728.25</c:v>
                </c:pt>
                <c:pt idx="171">
                  <c:v>713.05</c:v>
                </c:pt>
                <c:pt idx="172">
                  <c:v>734.1</c:v>
                </c:pt>
                <c:pt idx="173">
                  <c:v>752.5</c:v>
                </c:pt>
                <c:pt idx="174">
                  <c:v>742.75</c:v>
                </c:pt>
                <c:pt idx="175">
                  <c:v>760.75</c:v>
                </c:pt>
                <c:pt idx="176">
                  <c:v>774.35</c:v>
                </c:pt>
                <c:pt idx="177">
                  <c:v>779.75</c:v>
                </c:pt>
                <c:pt idx="178">
                  <c:v>774.35</c:v>
                </c:pt>
                <c:pt idx="179">
                  <c:v>763.6</c:v>
                </c:pt>
                <c:pt idx="180">
                  <c:v>770.5</c:v>
                </c:pt>
                <c:pt idx="181">
                  <c:v>751</c:v>
                </c:pt>
                <c:pt idx="182">
                  <c:v>774.65</c:v>
                </c:pt>
                <c:pt idx="183">
                  <c:v>780.1</c:v>
                </c:pt>
                <c:pt idx="184">
                  <c:v>794.95</c:v>
                </c:pt>
                <c:pt idx="185">
                  <c:v>793.25</c:v>
                </c:pt>
                <c:pt idx="186">
                  <c:v>776.25</c:v>
                </c:pt>
                <c:pt idx="187">
                  <c:v>790.4</c:v>
                </c:pt>
                <c:pt idx="188">
                  <c:v>765.05</c:v>
                </c:pt>
                <c:pt idx="189">
                  <c:v>749.25</c:v>
                </c:pt>
                <c:pt idx="190">
                  <c:v>740.15</c:v>
                </c:pt>
                <c:pt idx="191">
                  <c:v>733.65</c:v>
                </c:pt>
                <c:pt idx="192">
                  <c:v>750.5</c:v>
                </c:pt>
                <c:pt idx="193">
                  <c:v>740.8</c:v>
                </c:pt>
                <c:pt idx="194">
                  <c:v>736.1</c:v>
                </c:pt>
                <c:pt idx="195">
                  <c:v>722.2</c:v>
                </c:pt>
                <c:pt idx="196">
                  <c:v>724.05</c:v>
                </c:pt>
                <c:pt idx="197">
                  <c:v>744.05</c:v>
                </c:pt>
                <c:pt idx="198">
                  <c:v>755.7</c:v>
                </c:pt>
                <c:pt idx="199">
                  <c:v>779.75</c:v>
                </c:pt>
                <c:pt idx="200">
                  <c:v>784.8</c:v>
                </c:pt>
                <c:pt idx="201">
                  <c:v>790.3</c:v>
                </c:pt>
                <c:pt idx="202">
                  <c:v>786.35</c:v>
                </c:pt>
                <c:pt idx="203">
                  <c:v>799.1</c:v>
                </c:pt>
                <c:pt idx="204">
                  <c:v>799.9</c:v>
                </c:pt>
                <c:pt idx="205">
                  <c:v>798.75</c:v>
                </c:pt>
                <c:pt idx="206">
                  <c:v>816.8</c:v>
                </c:pt>
                <c:pt idx="207">
                  <c:v>792.55</c:v>
                </c:pt>
                <c:pt idx="208">
                  <c:v>788.1</c:v>
                </c:pt>
                <c:pt idx="209">
                  <c:v>801.25</c:v>
                </c:pt>
                <c:pt idx="210">
                  <c:v>790.05</c:v>
                </c:pt>
                <c:pt idx="211">
                  <c:v>786.45</c:v>
                </c:pt>
                <c:pt idx="212">
                  <c:v>779.45</c:v>
                </c:pt>
                <c:pt idx="213">
                  <c:v>783.95</c:v>
                </c:pt>
                <c:pt idx="214">
                  <c:v>783</c:v>
                </c:pt>
                <c:pt idx="215">
                  <c:v>796.6</c:v>
                </c:pt>
                <c:pt idx="216">
                  <c:v>791</c:v>
                </c:pt>
                <c:pt idx="217">
                  <c:v>773.85</c:v>
                </c:pt>
                <c:pt idx="218">
                  <c:v>783.2</c:v>
                </c:pt>
                <c:pt idx="219">
                  <c:v>771.9</c:v>
                </c:pt>
                <c:pt idx="220">
                  <c:v>774.3</c:v>
                </c:pt>
                <c:pt idx="221">
                  <c:v>786.25</c:v>
                </c:pt>
                <c:pt idx="222">
                  <c:v>784.85</c:v>
                </c:pt>
                <c:pt idx="223">
                  <c:v>804.7</c:v>
                </c:pt>
                <c:pt idx="224">
                  <c:v>805.45</c:v>
                </c:pt>
                <c:pt idx="225">
                  <c:v>819.75</c:v>
                </c:pt>
                <c:pt idx="226">
                  <c:v>839.7</c:v>
                </c:pt>
                <c:pt idx="227">
                  <c:v>835.65</c:v>
                </c:pt>
                <c:pt idx="228">
                  <c:v>824.1</c:v>
                </c:pt>
                <c:pt idx="229">
                  <c:v>843.45</c:v>
                </c:pt>
                <c:pt idx="230">
                  <c:v>834.05</c:v>
                </c:pt>
                <c:pt idx="231">
                  <c:v>840.2</c:v>
                </c:pt>
                <c:pt idx="232">
                  <c:v>842.75</c:v>
                </c:pt>
                <c:pt idx="233">
                  <c:v>878.45</c:v>
                </c:pt>
                <c:pt idx="234">
                  <c:v>864.3</c:v>
                </c:pt>
                <c:pt idx="235">
                  <c:v>880</c:v>
                </c:pt>
                <c:pt idx="236">
                  <c:v>877.65</c:v>
                </c:pt>
                <c:pt idx="237">
                  <c:v>879.5</c:v>
                </c:pt>
                <c:pt idx="238">
                  <c:v>903.3</c:v>
                </c:pt>
                <c:pt idx="239">
                  <c:v>910.15</c:v>
                </c:pt>
                <c:pt idx="240">
                  <c:v>891.6</c:v>
                </c:pt>
                <c:pt idx="241">
                  <c:v>907.45</c:v>
                </c:pt>
                <c:pt idx="242">
                  <c:v>917.3</c:v>
                </c:pt>
                <c:pt idx="243">
                  <c:v>928.25</c:v>
                </c:pt>
                <c:pt idx="244">
                  <c:v>930.7</c:v>
                </c:pt>
                <c:pt idx="245">
                  <c:v>928.5</c:v>
                </c:pt>
                <c:pt idx="246">
                  <c:v>939.15</c:v>
                </c:pt>
                <c:pt idx="247">
                  <c:v>919.8</c:v>
                </c:pt>
                <c:pt idx="248">
                  <c:v>927.85</c:v>
                </c:pt>
                <c:pt idx="249">
                  <c:v>930.75</c:v>
                </c:pt>
                <c:pt idx="250">
                  <c:v>925.7</c:v>
                </c:pt>
                <c:pt idx="251">
                  <c:v>965.2</c:v>
                </c:pt>
                <c:pt idx="252">
                  <c:v>974.65</c:v>
                </c:pt>
                <c:pt idx="253">
                  <c:v>993</c:v>
                </c:pt>
                <c:pt idx="254">
                  <c:v>993.15</c:v>
                </c:pt>
                <c:pt idx="255">
                  <c:v>963.6</c:v>
                </c:pt>
                <c:pt idx="256">
                  <c:v>977.3</c:v>
                </c:pt>
                <c:pt idx="257">
                  <c:v>971.8</c:v>
                </c:pt>
                <c:pt idx="258">
                  <c:v>970.85</c:v>
                </c:pt>
                <c:pt idx="259">
                  <c:v>967</c:v>
                </c:pt>
                <c:pt idx="260">
                  <c:v>962.05</c:v>
                </c:pt>
                <c:pt idx="261">
                  <c:v>974.95</c:v>
                </c:pt>
                <c:pt idx="262">
                  <c:v>988.4</c:v>
                </c:pt>
                <c:pt idx="263">
                  <c:v>992.1</c:v>
                </c:pt>
                <c:pt idx="264">
                  <c:v>986.15</c:v>
                </c:pt>
                <c:pt idx="265">
                  <c:v>976.3</c:v>
                </c:pt>
                <c:pt idx="266">
                  <c:v>1035.8</c:v>
                </c:pt>
                <c:pt idx="267">
                  <c:v>1038.7</c:v>
                </c:pt>
                <c:pt idx="268">
                  <c:v>1049.3499999999999</c:v>
                </c:pt>
                <c:pt idx="269">
                  <c:v>1069.1500000000001</c:v>
                </c:pt>
                <c:pt idx="270">
                  <c:v>1080.45</c:v>
                </c:pt>
                <c:pt idx="271">
                  <c:v>1085.0999999999999</c:v>
                </c:pt>
                <c:pt idx="272">
                  <c:v>1092.6500000000001</c:v>
                </c:pt>
                <c:pt idx="273">
                  <c:v>1111.3499999999999</c:v>
                </c:pt>
                <c:pt idx="274">
                  <c:v>1121.6500000000001</c:v>
                </c:pt>
                <c:pt idx="275">
                  <c:v>1074.55</c:v>
                </c:pt>
                <c:pt idx="276">
                  <c:v>1077.25</c:v>
                </c:pt>
                <c:pt idx="277">
                  <c:v>1092.4000000000001</c:v>
                </c:pt>
                <c:pt idx="278">
                  <c:v>1085.1500000000001</c:v>
                </c:pt>
                <c:pt idx="279">
                  <c:v>1068.45</c:v>
                </c:pt>
                <c:pt idx="280">
                  <c:v>1085.2</c:v>
                </c:pt>
                <c:pt idx="281">
                  <c:v>1086.9000000000001</c:v>
                </c:pt>
                <c:pt idx="282">
                  <c:v>1087.7</c:v>
                </c:pt>
                <c:pt idx="283">
                  <c:v>1098.3499999999999</c:v>
                </c:pt>
                <c:pt idx="284">
                  <c:v>1062.3499999999999</c:v>
                </c:pt>
                <c:pt idx="285">
                  <c:v>1053.45</c:v>
                </c:pt>
                <c:pt idx="286">
                  <c:v>1076.1500000000001</c:v>
                </c:pt>
                <c:pt idx="287">
                  <c:v>1068.0999999999999</c:v>
                </c:pt>
                <c:pt idx="288">
                  <c:v>1041.75</c:v>
                </c:pt>
                <c:pt idx="289">
                  <c:v>1025.3</c:v>
                </c:pt>
                <c:pt idx="290">
                  <c:v>1013.75</c:v>
                </c:pt>
                <c:pt idx="291">
                  <c:v>1016.45</c:v>
                </c:pt>
                <c:pt idx="292">
                  <c:v>1096.6500000000001</c:v>
                </c:pt>
                <c:pt idx="293">
                  <c:v>1144.4000000000001</c:v>
                </c:pt>
                <c:pt idx="294">
                  <c:v>1156.6500000000001</c:v>
                </c:pt>
                <c:pt idx="295">
                  <c:v>1161.8499999999999</c:v>
                </c:pt>
                <c:pt idx="296">
                  <c:v>1124</c:v>
                </c:pt>
                <c:pt idx="297">
                  <c:v>1118.3</c:v>
                </c:pt>
                <c:pt idx="298">
                  <c:v>1090.95</c:v>
                </c:pt>
                <c:pt idx="299">
                  <c:v>1027.7</c:v>
                </c:pt>
                <c:pt idx="300">
                  <c:v>1001.8</c:v>
                </c:pt>
                <c:pt idx="301">
                  <c:v>1003.15</c:v>
                </c:pt>
                <c:pt idx="302">
                  <c:v>990</c:v>
                </c:pt>
                <c:pt idx="303">
                  <c:v>1024.55</c:v>
                </c:pt>
                <c:pt idx="304">
                  <c:v>1021.15</c:v>
                </c:pt>
                <c:pt idx="305">
                  <c:v>1024.45</c:v>
                </c:pt>
                <c:pt idx="306">
                  <c:v>1016.75</c:v>
                </c:pt>
                <c:pt idx="307">
                  <c:v>1020.8</c:v>
                </c:pt>
                <c:pt idx="308">
                  <c:v>1005.5</c:v>
                </c:pt>
                <c:pt idx="309">
                  <c:v>1014.95</c:v>
                </c:pt>
                <c:pt idx="310">
                  <c:v>1002.6</c:v>
                </c:pt>
                <c:pt idx="311">
                  <c:v>993.65</c:v>
                </c:pt>
                <c:pt idx="312">
                  <c:v>998.2</c:v>
                </c:pt>
                <c:pt idx="313">
                  <c:v>975.65</c:v>
                </c:pt>
                <c:pt idx="314">
                  <c:v>981.3</c:v>
                </c:pt>
                <c:pt idx="315">
                  <c:v>1002.05</c:v>
                </c:pt>
                <c:pt idx="316">
                  <c:v>989.75</c:v>
                </c:pt>
                <c:pt idx="317">
                  <c:v>972.1</c:v>
                </c:pt>
                <c:pt idx="318">
                  <c:v>951.85</c:v>
                </c:pt>
                <c:pt idx="319">
                  <c:v>955</c:v>
                </c:pt>
                <c:pt idx="320">
                  <c:v>958.05</c:v>
                </c:pt>
                <c:pt idx="321">
                  <c:v>961.8</c:v>
                </c:pt>
                <c:pt idx="322">
                  <c:v>978.25</c:v>
                </c:pt>
                <c:pt idx="323">
                  <c:v>977.35</c:v>
                </c:pt>
                <c:pt idx="324">
                  <c:v>985.9</c:v>
                </c:pt>
                <c:pt idx="325">
                  <c:v>993.4</c:v>
                </c:pt>
                <c:pt idx="326">
                  <c:v>985.85</c:v>
                </c:pt>
                <c:pt idx="327">
                  <c:v>988.7</c:v>
                </c:pt>
                <c:pt idx="328">
                  <c:v>987.1</c:v>
                </c:pt>
                <c:pt idx="329">
                  <c:v>972.15</c:v>
                </c:pt>
                <c:pt idx="330">
                  <c:v>967.52</c:v>
                </c:pt>
                <c:pt idx="331">
                  <c:v>935.36</c:v>
                </c:pt>
                <c:pt idx="332">
                  <c:v>927.09</c:v>
                </c:pt>
                <c:pt idx="333">
                  <c:v>901.12</c:v>
                </c:pt>
                <c:pt idx="334">
                  <c:v>947.53</c:v>
                </c:pt>
                <c:pt idx="335">
                  <c:v>920.16</c:v>
                </c:pt>
                <c:pt idx="336">
                  <c:v>921.11</c:v>
                </c:pt>
                <c:pt idx="337">
                  <c:v>940.7</c:v>
                </c:pt>
                <c:pt idx="338">
                  <c:v>944.64</c:v>
                </c:pt>
                <c:pt idx="339">
                  <c:v>955.55</c:v>
                </c:pt>
                <c:pt idx="340">
                  <c:v>957.59</c:v>
                </c:pt>
                <c:pt idx="341">
                  <c:v>959.39</c:v>
                </c:pt>
                <c:pt idx="342">
                  <c:v>944.59</c:v>
                </c:pt>
                <c:pt idx="343">
                  <c:v>948.37</c:v>
                </c:pt>
                <c:pt idx="344">
                  <c:v>953.95</c:v>
                </c:pt>
                <c:pt idx="345">
                  <c:v>942.79</c:v>
                </c:pt>
                <c:pt idx="346">
                  <c:v>933.52</c:v>
                </c:pt>
                <c:pt idx="347">
                  <c:v>944.39</c:v>
                </c:pt>
                <c:pt idx="348">
                  <c:v>961.68</c:v>
                </c:pt>
                <c:pt idx="349">
                  <c:v>956.8</c:v>
                </c:pt>
                <c:pt idx="350">
                  <c:v>1043.43</c:v>
                </c:pt>
                <c:pt idx="351">
                  <c:v>1027.1300000000001</c:v>
                </c:pt>
                <c:pt idx="352">
                  <c:v>1008.99</c:v>
                </c:pt>
                <c:pt idx="353">
                  <c:v>985.51</c:v>
                </c:pt>
                <c:pt idx="354">
                  <c:v>1013.07</c:v>
                </c:pt>
                <c:pt idx="355">
                  <c:v>1010.28</c:v>
                </c:pt>
                <c:pt idx="356">
                  <c:v>1024.6400000000001</c:v>
                </c:pt>
                <c:pt idx="357">
                  <c:v>1004.8</c:v>
                </c:pt>
                <c:pt idx="358">
                  <c:v>997.52</c:v>
                </c:pt>
                <c:pt idx="359">
                  <c:v>996.43</c:v>
                </c:pt>
                <c:pt idx="360">
                  <c:v>998.17</c:v>
                </c:pt>
                <c:pt idx="361">
                  <c:v>988.6</c:v>
                </c:pt>
                <c:pt idx="362">
                  <c:v>983.72</c:v>
                </c:pt>
                <c:pt idx="363">
                  <c:v>970.55</c:v>
                </c:pt>
                <c:pt idx="364">
                  <c:v>960.24</c:v>
                </c:pt>
                <c:pt idx="365">
                  <c:v>968.36</c:v>
                </c:pt>
                <c:pt idx="366">
                  <c:v>989.75</c:v>
                </c:pt>
                <c:pt idx="367">
                  <c:v>995.73</c:v>
                </c:pt>
                <c:pt idx="368">
                  <c:v>1015.37</c:v>
                </c:pt>
                <c:pt idx="369">
                  <c:v>1010.38</c:v>
                </c:pt>
                <c:pt idx="370">
                  <c:v>1005.4</c:v>
                </c:pt>
                <c:pt idx="371">
                  <c:v>1010.08</c:v>
                </c:pt>
                <c:pt idx="372">
                  <c:v>1004</c:v>
                </c:pt>
                <c:pt idx="373">
                  <c:v>1008.49</c:v>
                </c:pt>
                <c:pt idx="374">
                  <c:v>1006.05</c:v>
                </c:pt>
                <c:pt idx="375">
                  <c:v>1001.56</c:v>
                </c:pt>
                <c:pt idx="376">
                  <c:v>989.2</c:v>
                </c:pt>
                <c:pt idx="377">
                  <c:v>989.75</c:v>
                </c:pt>
                <c:pt idx="378">
                  <c:v>975.64</c:v>
                </c:pt>
                <c:pt idx="379">
                  <c:v>983.17</c:v>
                </c:pt>
                <c:pt idx="380">
                  <c:v>976.79</c:v>
                </c:pt>
                <c:pt idx="381">
                  <c:v>961.93</c:v>
                </c:pt>
                <c:pt idx="382">
                  <c:v>937.56</c:v>
                </c:pt>
                <c:pt idx="383">
                  <c:v>954.8</c:v>
                </c:pt>
                <c:pt idx="384">
                  <c:v>969.46</c:v>
                </c:pt>
                <c:pt idx="385">
                  <c:v>942.94</c:v>
                </c:pt>
                <c:pt idx="386">
                  <c:v>964.77</c:v>
                </c:pt>
                <c:pt idx="387">
                  <c:v>970.21</c:v>
                </c:pt>
                <c:pt idx="388">
                  <c:v>1013.37</c:v>
                </c:pt>
                <c:pt idx="389">
                  <c:v>1024.8399999999999</c:v>
                </c:pt>
                <c:pt idx="390">
                  <c:v>1036.0999999999999</c:v>
                </c:pt>
                <c:pt idx="391">
                  <c:v>1014.52</c:v>
                </c:pt>
                <c:pt idx="392">
                  <c:v>1018.76</c:v>
                </c:pt>
                <c:pt idx="393">
                  <c:v>984.16</c:v>
                </c:pt>
                <c:pt idx="394">
                  <c:v>988.35</c:v>
                </c:pt>
                <c:pt idx="395">
                  <c:v>974.39</c:v>
                </c:pt>
                <c:pt idx="396">
                  <c:v>947.28</c:v>
                </c:pt>
                <c:pt idx="397">
                  <c:v>955.1</c:v>
                </c:pt>
                <c:pt idx="398">
                  <c:v>959.74</c:v>
                </c:pt>
                <c:pt idx="399">
                  <c:v>934.07</c:v>
                </c:pt>
                <c:pt idx="400">
                  <c:v>934.52</c:v>
                </c:pt>
                <c:pt idx="401">
                  <c:v>929.43</c:v>
                </c:pt>
                <c:pt idx="402">
                  <c:v>918.22</c:v>
                </c:pt>
                <c:pt idx="403">
                  <c:v>923.5</c:v>
                </c:pt>
                <c:pt idx="404">
                  <c:v>929.73</c:v>
                </c:pt>
                <c:pt idx="405">
                  <c:v>935.71</c:v>
                </c:pt>
                <c:pt idx="406">
                  <c:v>917.72</c:v>
                </c:pt>
                <c:pt idx="407">
                  <c:v>915.47</c:v>
                </c:pt>
                <c:pt idx="408">
                  <c:v>904.11</c:v>
                </c:pt>
                <c:pt idx="409">
                  <c:v>908.8</c:v>
                </c:pt>
                <c:pt idx="410">
                  <c:v>912.18</c:v>
                </c:pt>
                <c:pt idx="411">
                  <c:v>921.46</c:v>
                </c:pt>
                <c:pt idx="412">
                  <c:v>930.93</c:v>
                </c:pt>
                <c:pt idx="413">
                  <c:v>936.66</c:v>
                </c:pt>
                <c:pt idx="414">
                  <c:v>923.95</c:v>
                </c:pt>
                <c:pt idx="415">
                  <c:v>876.05</c:v>
                </c:pt>
                <c:pt idx="416">
                  <c:v>875.8</c:v>
                </c:pt>
                <c:pt idx="417">
                  <c:v>881.48</c:v>
                </c:pt>
                <c:pt idx="418">
                  <c:v>856.21</c:v>
                </c:pt>
                <c:pt idx="419">
                  <c:v>838.41</c:v>
                </c:pt>
                <c:pt idx="420">
                  <c:v>809.35</c:v>
                </c:pt>
                <c:pt idx="421">
                  <c:v>808.41</c:v>
                </c:pt>
                <c:pt idx="422">
                  <c:v>797.99</c:v>
                </c:pt>
                <c:pt idx="423">
                  <c:v>818.9</c:v>
                </c:pt>
                <c:pt idx="424">
                  <c:v>821.02</c:v>
                </c:pt>
                <c:pt idx="425">
                  <c:v>816.53</c:v>
                </c:pt>
                <c:pt idx="426">
                  <c:v>803.07</c:v>
                </c:pt>
                <c:pt idx="427">
                  <c:v>816.33</c:v>
                </c:pt>
                <c:pt idx="428">
                  <c:v>809.95</c:v>
                </c:pt>
                <c:pt idx="429">
                  <c:v>813.94</c:v>
                </c:pt>
                <c:pt idx="430">
                  <c:v>813.14</c:v>
                </c:pt>
                <c:pt idx="431">
                  <c:v>805.96</c:v>
                </c:pt>
                <c:pt idx="432">
                  <c:v>797.34</c:v>
                </c:pt>
                <c:pt idx="433">
                  <c:v>786.67</c:v>
                </c:pt>
                <c:pt idx="434">
                  <c:v>788.52</c:v>
                </c:pt>
                <c:pt idx="435">
                  <c:v>793.3</c:v>
                </c:pt>
                <c:pt idx="436">
                  <c:v>779.05</c:v>
                </c:pt>
                <c:pt idx="437">
                  <c:v>781.99</c:v>
                </c:pt>
                <c:pt idx="438">
                  <c:v>788.17</c:v>
                </c:pt>
                <c:pt idx="439">
                  <c:v>777.55</c:v>
                </c:pt>
                <c:pt idx="440">
                  <c:v>751.58</c:v>
                </c:pt>
                <c:pt idx="441">
                  <c:v>738.62</c:v>
                </c:pt>
                <c:pt idx="442">
                  <c:v>717.34</c:v>
                </c:pt>
                <c:pt idx="443">
                  <c:v>722.47</c:v>
                </c:pt>
                <c:pt idx="444">
                  <c:v>706.67</c:v>
                </c:pt>
                <c:pt idx="445">
                  <c:v>703.08</c:v>
                </c:pt>
                <c:pt idx="446">
                  <c:v>726.71</c:v>
                </c:pt>
                <c:pt idx="447">
                  <c:v>728.55</c:v>
                </c:pt>
                <c:pt idx="448">
                  <c:v>730.15</c:v>
                </c:pt>
                <c:pt idx="449">
                  <c:v>717.54</c:v>
                </c:pt>
                <c:pt idx="450">
                  <c:v>718.08</c:v>
                </c:pt>
                <c:pt idx="451">
                  <c:v>713.2</c:v>
                </c:pt>
                <c:pt idx="452">
                  <c:v>718.58</c:v>
                </c:pt>
                <c:pt idx="453">
                  <c:v>712.35</c:v>
                </c:pt>
                <c:pt idx="454">
                  <c:v>719.73</c:v>
                </c:pt>
                <c:pt idx="455">
                  <c:v>720.23</c:v>
                </c:pt>
                <c:pt idx="456">
                  <c:v>706.77</c:v>
                </c:pt>
                <c:pt idx="457">
                  <c:v>703.43</c:v>
                </c:pt>
                <c:pt idx="458">
                  <c:v>703.28</c:v>
                </c:pt>
                <c:pt idx="459">
                  <c:v>704.23</c:v>
                </c:pt>
                <c:pt idx="460">
                  <c:v>710.16</c:v>
                </c:pt>
                <c:pt idx="461">
                  <c:v>695.35</c:v>
                </c:pt>
                <c:pt idx="462">
                  <c:v>671.63</c:v>
                </c:pt>
                <c:pt idx="463">
                  <c:v>677.86</c:v>
                </c:pt>
                <c:pt idx="464">
                  <c:v>679.1</c:v>
                </c:pt>
                <c:pt idx="465">
                  <c:v>679.6</c:v>
                </c:pt>
                <c:pt idx="466">
                  <c:v>672.23</c:v>
                </c:pt>
                <c:pt idx="467">
                  <c:v>679.45</c:v>
                </c:pt>
                <c:pt idx="468">
                  <c:v>678.31</c:v>
                </c:pt>
                <c:pt idx="469">
                  <c:v>669.48</c:v>
                </c:pt>
                <c:pt idx="470">
                  <c:v>651.24</c:v>
                </c:pt>
                <c:pt idx="471">
                  <c:v>653.54999999999995</c:v>
                </c:pt>
                <c:pt idx="472">
                  <c:v>649.04999999999995</c:v>
                </c:pt>
                <c:pt idx="473">
                  <c:v>647.35</c:v>
                </c:pt>
                <c:pt idx="474">
                  <c:v>640.57000000000005</c:v>
                </c:pt>
                <c:pt idx="475">
                  <c:v>643.02</c:v>
                </c:pt>
                <c:pt idx="476">
                  <c:v>644.05999999999995</c:v>
                </c:pt>
                <c:pt idx="477">
                  <c:v>645.51</c:v>
                </c:pt>
                <c:pt idx="478">
                  <c:v>634.49</c:v>
                </c:pt>
                <c:pt idx="479">
                  <c:v>625.77</c:v>
                </c:pt>
                <c:pt idx="480">
                  <c:v>626.72</c:v>
                </c:pt>
                <c:pt idx="481">
                  <c:v>626.57000000000005</c:v>
                </c:pt>
                <c:pt idx="482">
                  <c:v>639.08000000000004</c:v>
                </c:pt>
                <c:pt idx="483">
                  <c:v>624.62</c:v>
                </c:pt>
                <c:pt idx="484">
                  <c:v>635.89</c:v>
                </c:pt>
                <c:pt idx="485">
                  <c:v>645.36</c:v>
                </c:pt>
                <c:pt idx="486">
                  <c:v>661.16</c:v>
                </c:pt>
                <c:pt idx="487">
                  <c:v>666.74</c:v>
                </c:pt>
                <c:pt idx="488">
                  <c:v>666.44</c:v>
                </c:pt>
                <c:pt idx="489">
                  <c:v>653.67999999999995</c:v>
                </c:pt>
                <c:pt idx="490">
                  <c:v>664.15</c:v>
                </c:pt>
                <c:pt idx="491">
                  <c:v>665.05</c:v>
                </c:pt>
                <c:pt idx="492">
                  <c:v>634.99</c:v>
                </c:pt>
                <c:pt idx="493">
                  <c:v>632.04999999999995</c:v>
                </c:pt>
                <c:pt idx="494">
                  <c:v>628.61</c:v>
                </c:pt>
                <c:pt idx="495">
                  <c:v>615.45000000000005</c:v>
                </c:pt>
                <c:pt idx="496">
                  <c:v>620.53</c:v>
                </c:pt>
                <c:pt idx="497">
                  <c:v>617.69000000000005</c:v>
                </c:pt>
                <c:pt idx="498">
                  <c:v>611.71</c:v>
                </c:pt>
                <c:pt idx="499">
                  <c:v>618.54</c:v>
                </c:pt>
                <c:pt idx="500">
                  <c:v>628.26</c:v>
                </c:pt>
                <c:pt idx="501">
                  <c:v>612.21</c:v>
                </c:pt>
                <c:pt idx="502">
                  <c:v>618.24</c:v>
                </c:pt>
                <c:pt idx="503">
                  <c:v>617.89</c:v>
                </c:pt>
                <c:pt idx="504">
                  <c:v>616.79999999999995</c:v>
                </c:pt>
                <c:pt idx="505">
                  <c:v>618.54</c:v>
                </c:pt>
                <c:pt idx="506">
                  <c:v>625.12</c:v>
                </c:pt>
                <c:pt idx="507">
                  <c:v>636.54</c:v>
                </c:pt>
                <c:pt idx="508">
                  <c:v>638.67999999999995</c:v>
                </c:pt>
                <c:pt idx="509">
                  <c:v>632.29999999999995</c:v>
                </c:pt>
                <c:pt idx="510">
                  <c:v>622.67999999999995</c:v>
                </c:pt>
                <c:pt idx="511">
                  <c:v>623.97</c:v>
                </c:pt>
                <c:pt idx="512">
                  <c:v>618.89</c:v>
                </c:pt>
                <c:pt idx="513">
                  <c:v>632.9</c:v>
                </c:pt>
                <c:pt idx="514">
                  <c:v>625.32000000000005</c:v>
                </c:pt>
                <c:pt idx="515">
                  <c:v>613.01</c:v>
                </c:pt>
                <c:pt idx="516">
                  <c:v>608.37</c:v>
                </c:pt>
                <c:pt idx="517">
                  <c:v>609.27</c:v>
                </c:pt>
                <c:pt idx="518">
                  <c:v>607.13</c:v>
                </c:pt>
                <c:pt idx="519">
                  <c:v>609.32000000000005</c:v>
                </c:pt>
                <c:pt idx="520">
                  <c:v>599.15</c:v>
                </c:pt>
                <c:pt idx="521">
                  <c:v>603.69000000000005</c:v>
                </c:pt>
                <c:pt idx="522">
                  <c:v>605.28</c:v>
                </c:pt>
                <c:pt idx="523">
                  <c:v>600.54999999999995</c:v>
                </c:pt>
                <c:pt idx="524">
                  <c:v>603.24</c:v>
                </c:pt>
                <c:pt idx="525">
                  <c:v>609.07000000000005</c:v>
                </c:pt>
                <c:pt idx="526">
                  <c:v>612.01</c:v>
                </c:pt>
                <c:pt idx="527">
                  <c:v>618.29</c:v>
                </c:pt>
                <c:pt idx="528">
                  <c:v>618.59</c:v>
                </c:pt>
                <c:pt idx="529">
                  <c:v>613.91</c:v>
                </c:pt>
                <c:pt idx="530">
                  <c:v>611.86</c:v>
                </c:pt>
                <c:pt idx="531">
                  <c:v>616.85</c:v>
                </c:pt>
                <c:pt idx="532">
                  <c:v>605.48</c:v>
                </c:pt>
                <c:pt idx="533">
                  <c:v>609.91999999999996</c:v>
                </c:pt>
                <c:pt idx="534">
                  <c:v>616.35</c:v>
                </c:pt>
                <c:pt idx="535">
                  <c:v>620.64</c:v>
                </c:pt>
                <c:pt idx="536">
                  <c:v>605.42999999999995</c:v>
                </c:pt>
                <c:pt idx="537">
                  <c:v>607.63</c:v>
                </c:pt>
                <c:pt idx="538">
                  <c:v>613.11</c:v>
                </c:pt>
                <c:pt idx="539">
                  <c:v>617.04999999999995</c:v>
                </c:pt>
                <c:pt idx="540">
                  <c:v>620.73</c:v>
                </c:pt>
                <c:pt idx="541">
                  <c:v>641.66999999999996</c:v>
                </c:pt>
                <c:pt idx="542">
                  <c:v>642.32000000000005</c:v>
                </c:pt>
                <c:pt idx="543">
                  <c:v>633.35</c:v>
                </c:pt>
                <c:pt idx="544">
                  <c:v>641.72</c:v>
                </c:pt>
                <c:pt idx="545">
                  <c:v>639.13</c:v>
                </c:pt>
                <c:pt idx="546">
                  <c:v>637.48</c:v>
                </c:pt>
                <c:pt idx="547">
                  <c:v>627.30999999999995</c:v>
                </c:pt>
                <c:pt idx="548">
                  <c:v>623.83000000000004</c:v>
                </c:pt>
                <c:pt idx="549">
                  <c:v>619.74</c:v>
                </c:pt>
                <c:pt idx="550">
                  <c:v>618.69000000000005</c:v>
                </c:pt>
                <c:pt idx="551">
                  <c:v>610.22</c:v>
                </c:pt>
                <c:pt idx="552">
                  <c:v>616.6</c:v>
                </c:pt>
                <c:pt idx="553">
                  <c:v>622.98</c:v>
                </c:pt>
                <c:pt idx="554">
                  <c:v>618.74</c:v>
                </c:pt>
                <c:pt idx="555">
                  <c:v>619.54</c:v>
                </c:pt>
                <c:pt idx="556">
                  <c:v>626.57000000000005</c:v>
                </c:pt>
                <c:pt idx="557">
                  <c:v>616.75</c:v>
                </c:pt>
                <c:pt idx="558">
                  <c:v>616.29999999999995</c:v>
                </c:pt>
                <c:pt idx="559">
                  <c:v>598.95000000000005</c:v>
                </c:pt>
                <c:pt idx="560">
                  <c:v>586.44000000000005</c:v>
                </c:pt>
                <c:pt idx="561">
                  <c:v>589.63</c:v>
                </c:pt>
                <c:pt idx="562">
                  <c:v>588.98</c:v>
                </c:pt>
                <c:pt idx="563">
                  <c:v>593.72</c:v>
                </c:pt>
                <c:pt idx="564">
                  <c:v>584.84</c:v>
                </c:pt>
                <c:pt idx="565">
                  <c:v>571.34</c:v>
                </c:pt>
                <c:pt idx="566">
                  <c:v>566.1</c:v>
                </c:pt>
                <c:pt idx="567">
                  <c:v>557.92999999999995</c:v>
                </c:pt>
                <c:pt idx="568">
                  <c:v>567.6</c:v>
                </c:pt>
                <c:pt idx="569">
                  <c:v>579.61</c:v>
                </c:pt>
                <c:pt idx="570">
                  <c:v>581.46</c:v>
                </c:pt>
                <c:pt idx="571">
                  <c:v>564.30999999999995</c:v>
                </c:pt>
                <c:pt idx="572">
                  <c:v>568.04999999999995</c:v>
                </c:pt>
                <c:pt idx="573">
                  <c:v>566.70000000000005</c:v>
                </c:pt>
                <c:pt idx="574">
                  <c:v>568.54999999999995</c:v>
                </c:pt>
                <c:pt idx="575">
                  <c:v>560.47</c:v>
                </c:pt>
                <c:pt idx="576">
                  <c:v>562.41</c:v>
                </c:pt>
                <c:pt idx="577">
                  <c:v>560.57000000000005</c:v>
                </c:pt>
                <c:pt idx="578">
                  <c:v>557.98</c:v>
                </c:pt>
                <c:pt idx="579">
                  <c:v>566.20000000000005</c:v>
                </c:pt>
                <c:pt idx="580">
                  <c:v>554.04</c:v>
                </c:pt>
                <c:pt idx="581">
                  <c:v>544.57000000000005</c:v>
                </c:pt>
                <c:pt idx="582">
                  <c:v>534.25</c:v>
                </c:pt>
                <c:pt idx="583">
                  <c:v>533.54999999999995</c:v>
                </c:pt>
                <c:pt idx="584">
                  <c:v>524.67999999999995</c:v>
                </c:pt>
                <c:pt idx="585">
                  <c:v>517.20000000000005</c:v>
                </c:pt>
                <c:pt idx="586">
                  <c:v>519.85</c:v>
                </c:pt>
                <c:pt idx="587">
                  <c:v>516.85</c:v>
                </c:pt>
                <c:pt idx="588">
                  <c:v>513.27</c:v>
                </c:pt>
                <c:pt idx="589">
                  <c:v>518.6</c:v>
                </c:pt>
                <c:pt idx="590">
                  <c:v>526.87</c:v>
                </c:pt>
                <c:pt idx="591">
                  <c:v>520.89</c:v>
                </c:pt>
                <c:pt idx="592">
                  <c:v>523.34</c:v>
                </c:pt>
                <c:pt idx="593">
                  <c:v>506.89</c:v>
                </c:pt>
                <c:pt idx="594">
                  <c:v>513.91</c:v>
                </c:pt>
                <c:pt idx="595">
                  <c:v>519.54999999999995</c:v>
                </c:pt>
                <c:pt idx="596">
                  <c:v>529.22</c:v>
                </c:pt>
                <c:pt idx="597">
                  <c:v>514.36</c:v>
                </c:pt>
                <c:pt idx="598">
                  <c:v>510.03</c:v>
                </c:pt>
                <c:pt idx="599">
                  <c:v>507.93</c:v>
                </c:pt>
                <c:pt idx="600">
                  <c:v>502.1</c:v>
                </c:pt>
                <c:pt idx="601">
                  <c:v>498.96</c:v>
                </c:pt>
                <c:pt idx="602">
                  <c:v>475.63</c:v>
                </c:pt>
                <c:pt idx="603">
                  <c:v>479.32</c:v>
                </c:pt>
                <c:pt idx="604">
                  <c:v>482.21</c:v>
                </c:pt>
                <c:pt idx="605">
                  <c:v>478.77</c:v>
                </c:pt>
                <c:pt idx="606">
                  <c:v>483.46</c:v>
                </c:pt>
                <c:pt idx="607">
                  <c:v>480.12</c:v>
                </c:pt>
                <c:pt idx="608">
                  <c:v>476.73</c:v>
                </c:pt>
                <c:pt idx="609">
                  <c:v>472.09</c:v>
                </c:pt>
                <c:pt idx="610">
                  <c:v>473.74</c:v>
                </c:pt>
                <c:pt idx="611">
                  <c:v>469.75</c:v>
                </c:pt>
                <c:pt idx="612">
                  <c:v>475.33</c:v>
                </c:pt>
                <c:pt idx="613">
                  <c:v>467.96</c:v>
                </c:pt>
                <c:pt idx="614">
                  <c:v>471.55</c:v>
                </c:pt>
                <c:pt idx="615">
                  <c:v>470.7</c:v>
                </c:pt>
                <c:pt idx="616">
                  <c:v>468.06</c:v>
                </c:pt>
                <c:pt idx="617">
                  <c:v>464.07</c:v>
                </c:pt>
                <c:pt idx="618">
                  <c:v>457.29</c:v>
                </c:pt>
                <c:pt idx="619">
                  <c:v>459.88</c:v>
                </c:pt>
                <c:pt idx="620">
                  <c:v>436.3</c:v>
                </c:pt>
                <c:pt idx="621">
                  <c:v>425.24</c:v>
                </c:pt>
                <c:pt idx="622">
                  <c:v>422.95</c:v>
                </c:pt>
                <c:pt idx="623">
                  <c:v>419.51</c:v>
                </c:pt>
                <c:pt idx="624">
                  <c:v>407.94</c:v>
                </c:pt>
                <c:pt idx="625">
                  <c:v>400.36</c:v>
                </c:pt>
                <c:pt idx="626">
                  <c:v>410.78</c:v>
                </c:pt>
                <c:pt idx="627">
                  <c:v>415.22</c:v>
                </c:pt>
                <c:pt idx="628">
                  <c:v>417.86</c:v>
                </c:pt>
                <c:pt idx="629">
                  <c:v>414.82</c:v>
                </c:pt>
                <c:pt idx="630">
                  <c:v>411.28</c:v>
                </c:pt>
                <c:pt idx="631">
                  <c:v>409.49</c:v>
                </c:pt>
                <c:pt idx="632">
                  <c:v>417.71</c:v>
                </c:pt>
                <c:pt idx="633">
                  <c:v>414.42</c:v>
                </c:pt>
                <c:pt idx="634">
                  <c:v>410.08</c:v>
                </c:pt>
                <c:pt idx="635">
                  <c:v>415.37</c:v>
                </c:pt>
                <c:pt idx="636">
                  <c:v>421.1</c:v>
                </c:pt>
                <c:pt idx="637">
                  <c:v>434.51</c:v>
                </c:pt>
                <c:pt idx="638">
                  <c:v>430.87</c:v>
                </c:pt>
                <c:pt idx="639">
                  <c:v>437.95</c:v>
                </c:pt>
                <c:pt idx="640">
                  <c:v>438.75</c:v>
                </c:pt>
                <c:pt idx="641">
                  <c:v>426.68</c:v>
                </c:pt>
                <c:pt idx="642">
                  <c:v>419.16</c:v>
                </c:pt>
                <c:pt idx="643">
                  <c:v>424.69</c:v>
                </c:pt>
                <c:pt idx="644">
                  <c:v>419.41</c:v>
                </c:pt>
                <c:pt idx="645">
                  <c:v>416.66</c:v>
                </c:pt>
                <c:pt idx="646">
                  <c:v>426.43</c:v>
                </c:pt>
                <c:pt idx="647">
                  <c:v>431.87</c:v>
                </c:pt>
                <c:pt idx="648">
                  <c:v>428.13</c:v>
                </c:pt>
                <c:pt idx="649">
                  <c:v>435.16</c:v>
                </c:pt>
                <c:pt idx="650">
                  <c:v>441.64</c:v>
                </c:pt>
                <c:pt idx="651">
                  <c:v>438.55</c:v>
                </c:pt>
                <c:pt idx="652">
                  <c:v>440.24</c:v>
                </c:pt>
                <c:pt idx="653">
                  <c:v>442.78</c:v>
                </c:pt>
                <c:pt idx="654">
                  <c:v>439.2</c:v>
                </c:pt>
                <c:pt idx="655">
                  <c:v>439.69</c:v>
                </c:pt>
                <c:pt idx="656">
                  <c:v>444.48</c:v>
                </c:pt>
                <c:pt idx="657">
                  <c:v>435.41</c:v>
                </c:pt>
                <c:pt idx="658">
                  <c:v>438.75</c:v>
                </c:pt>
                <c:pt idx="659">
                  <c:v>434.11</c:v>
                </c:pt>
                <c:pt idx="660">
                  <c:v>440.64</c:v>
                </c:pt>
                <c:pt idx="661">
                  <c:v>444.08</c:v>
                </c:pt>
                <c:pt idx="662">
                  <c:v>443.43</c:v>
                </c:pt>
                <c:pt idx="663">
                  <c:v>445.28</c:v>
                </c:pt>
                <c:pt idx="664">
                  <c:v>450.71</c:v>
                </c:pt>
                <c:pt idx="665">
                  <c:v>442.29</c:v>
                </c:pt>
                <c:pt idx="666">
                  <c:v>444.23</c:v>
                </c:pt>
                <c:pt idx="667">
                  <c:v>417.76</c:v>
                </c:pt>
                <c:pt idx="668">
                  <c:v>420.85</c:v>
                </c:pt>
                <c:pt idx="669">
                  <c:v>407.14</c:v>
                </c:pt>
                <c:pt idx="670">
                  <c:v>401.91</c:v>
                </c:pt>
                <c:pt idx="671">
                  <c:v>399.52</c:v>
                </c:pt>
                <c:pt idx="672">
                  <c:v>407.14</c:v>
                </c:pt>
                <c:pt idx="673">
                  <c:v>414.02</c:v>
                </c:pt>
                <c:pt idx="674">
                  <c:v>411.73</c:v>
                </c:pt>
                <c:pt idx="675">
                  <c:v>410.23</c:v>
                </c:pt>
                <c:pt idx="676">
                  <c:v>410.98</c:v>
                </c:pt>
                <c:pt idx="677">
                  <c:v>416.91</c:v>
                </c:pt>
                <c:pt idx="678">
                  <c:v>411.63</c:v>
                </c:pt>
                <c:pt idx="679">
                  <c:v>388.25</c:v>
                </c:pt>
                <c:pt idx="680">
                  <c:v>380.83</c:v>
                </c:pt>
                <c:pt idx="681">
                  <c:v>385.71</c:v>
                </c:pt>
                <c:pt idx="682">
                  <c:v>384.41</c:v>
                </c:pt>
                <c:pt idx="683">
                  <c:v>392.69</c:v>
                </c:pt>
                <c:pt idx="684">
                  <c:v>393.59</c:v>
                </c:pt>
                <c:pt idx="685">
                  <c:v>386.76</c:v>
                </c:pt>
                <c:pt idx="686">
                  <c:v>384.71</c:v>
                </c:pt>
                <c:pt idx="687">
                  <c:v>390.1</c:v>
                </c:pt>
                <c:pt idx="688">
                  <c:v>392.94</c:v>
                </c:pt>
                <c:pt idx="689">
                  <c:v>383.62</c:v>
                </c:pt>
                <c:pt idx="690">
                  <c:v>377.19</c:v>
                </c:pt>
                <c:pt idx="691">
                  <c:v>393.24</c:v>
                </c:pt>
                <c:pt idx="692">
                  <c:v>401.36</c:v>
                </c:pt>
                <c:pt idx="693">
                  <c:v>409.24</c:v>
                </c:pt>
                <c:pt idx="694">
                  <c:v>416.71</c:v>
                </c:pt>
                <c:pt idx="695">
                  <c:v>420.3</c:v>
                </c:pt>
                <c:pt idx="696">
                  <c:v>415.42</c:v>
                </c:pt>
                <c:pt idx="697">
                  <c:v>416.61</c:v>
                </c:pt>
                <c:pt idx="698">
                  <c:v>417.21</c:v>
                </c:pt>
                <c:pt idx="699">
                  <c:v>412.88</c:v>
                </c:pt>
                <c:pt idx="700">
                  <c:v>412.03</c:v>
                </c:pt>
                <c:pt idx="701">
                  <c:v>415.92</c:v>
                </c:pt>
                <c:pt idx="702">
                  <c:v>418.81</c:v>
                </c:pt>
                <c:pt idx="703">
                  <c:v>425.79</c:v>
                </c:pt>
                <c:pt idx="704">
                  <c:v>427.43</c:v>
                </c:pt>
                <c:pt idx="705">
                  <c:v>434.06</c:v>
                </c:pt>
                <c:pt idx="706">
                  <c:v>436.9</c:v>
                </c:pt>
                <c:pt idx="707">
                  <c:v>438.05</c:v>
                </c:pt>
                <c:pt idx="708">
                  <c:v>431.82</c:v>
                </c:pt>
                <c:pt idx="709">
                  <c:v>431.92</c:v>
                </c:pt>
                <c:pt idx="710">
                  <c:v>431.87</c:v>
                </c:pt>
                <c:pt idx="711">
                  <c:v>422.1</c:v>
                </c:pt>
                <c:pt idx="712">
                  <c:v>422.75</c:v>
                </c:pt>
                <c:pt idx="713">
                  <c:v>423.39</c:v>
                </c:pt>
                <c:pt idx="714">
                  <c:v>419.8</c:v>
                </c:pt>
                <c:pt idx="715">
                  <c:v>422.5</c:v>
                </c:pt>
                <c:pt idx="716">
                  <c:v>421.85</c:v>
                </c:pt>
                <c:pt idx="717">
                  <c:v>430.22</c:v>
                </c:pt>
                <c:pt idx="718">
                  <c:v>435.8</c:v>
                </c:pt>
                <c:pt idx="719">
                  <c:v>432.37</c:v>
                </c:pt>
                <c:pt idx="720">
                  <c:v>422.2</c:v>
                </c:pt>
                <c:pt idx="721">
                  <c:v>410.93</c:v>
                </c:pt>
                <c:pt idx="722">
                  <c:v>431.82</c:v>
                </c:pt>
                <c:pt idx="723">
                  <c:v>433.66</c:v>
                </c:pt>
                <c:pt idx="724">
                  <c:v>424.04</c:v>
                </c:pt>
                <c:pt idx="725">
                  <c:v>414.97</c:v>
                </c:pt>
                <c:pt idx="726">
                  <c:v>420.85</c:v>
                </c:pt>
                <c:pt idx="727">
                  <c:v>420.05</c:v>
                </c:pt>
                <c:pt idx="728">
                  <c:v>411.48</c:v>
                </c:pt>
                <c:pt idx="729">
                  <c:v>408.64</c:v>
                </c:pt>
                <c:pt idx="730">
                  <c:v>406.45</c:v>
                </c:pt>
                <c:pt idx="731">
                  <c:v>403.31</c:v>
                </c:pt>
                <c:pt idx="732">
                  <c:v>400.36</c:v>
                </c:pt>
                <c:pt idx="733">
                  <c:v>396.83</c:v>
                </c:pt>
                <c:pt idx="734">
                  <c:v>396.88</c:v>
                </c:pt>
                <c:pt idx="735">
                  <c:v>397.82</c:v>
                </c:pt>
                <c:pt idx="736">
                  <c:v>403.01</c:v>
                </c:pt>
                <c:pt idx="737">
                  <c:v>394.88</c:v>
                </c:pt>
                <c:pt idx="738">
                  <c:v>395.03</c:v>
                </c:pt>
                <c:pt idx="739">
                  <c:v>397.77</c:v>
                </c:pt>
                <c:pt idx="740">
                  <c:v>395.33</c:v>
                </c:pt>
                <c:pt idx="741">
                  <c:v>392.14</c:v>
                </c:pt>
                <c:pt idx="742">
                  <c:v>394.73</c:v>
                </c:pt>
                <c:pt idx="743">
                  <c:v>410.88</c:v>
                </c:pt>
                <c:pt idx="744">
                  <c:v>412.83</c:v>
                </c:pt>
                <c:pt idx="745">
                  <c:v>406.64</c:v>
                </c:pt>
                <c:pt idx="746">
                  <c:v>396.43</c:v>
                </c:pt>
                <c:pt idx="747">
                  <c:v>403.36</c:v>
                </c:pt>
                <c:pt idx="748">
                  <c:v>401.01</c:v>
                </c:pt>
                <c:pt idx="749">
                  <c:v>397.87</c:v>
                </c:pt>
                <c:pt idx="750">
                  <c:v>397.57</c:v>
                </c:pt>
                <c:pt idx="751">
                  <c:v>396.28</c:v>
                </c:pt>
                <c:pt idx="752">
                  <c:v>421.8</c:v>
                </c:pt>
                <c:pt idx="753">
                  <c:v>430.87</c:v>
                </c:pt>
                <c:pt idx="754">
                  <c:v>426.33</c:v>
                </c:pt>
                <c:pt idx="755">
                  <c:v>432.91</c:v>
                </c:pt>
                <c:pt idx="756">
                  <c:v>424.14</c:v>
                </c:pt>
                <c:pt idx="757">
                  <c:v>431.17</c:v>
                </c:pt>
                <c:pt idx="758">
                  <c:v>445.87</c:v>
                </c:pt>
                <c:pt idx="759">
                  <c:v>448.82</c:v>
                </c:pt>
                <c:pt idx="760">
                  <c:v>455.39</c:v>
                </c:pt>
                <c:pt idx="761">
                  <c:v>449.61</c:v>
                </c:pt>
                <c:pt idx="762">
                  <c:v>444.53</c:v>
                </c:pt>
                <c:pt idx="763">
                  <c:v>440.84</c:v>
                </c:pt>
                <c:pt idx="764">
                  <c:v>444.48</c:v>
                </c:pt>
                <c:pt idx="765">
                  <c:v>456.34</c:v>
                </c:pt>
                <c:pt idx="766">
                  <c:v>457.59</c:v>
                </c:pt>
                <c:pt idx="767">
                  <c:v>460.33</c:v>
                </c:pt>
                <c:pt idx="768">
                  <c:v>465.46</c:v>
                </c:pt>
                <c:pt idx="769">
                  <c:v>469.65</c:v>
                </c:pt>
                <c:pt idx="770">
                  <c:v>451.95</c:v>
                </c:pt>
                <c:pt idx="771">
                  <c:v>463.62</c:v>
                </c:pt>
                <c:pt idx="772">
                  <c:v>457.79</c:v>
                </c:pt>
                <c:pt idx="773">
                  <c:v>461.77</c:v>
                </c:pt>
                <c:pt idx="774">
                  <c:v>459.03</c:v>
                </c:pt>
                <c:pt idx="775">
                  <c:v>453.2</c:v>
                </c:pt>
                <c:pt idx="776">
                  <c:v>469.55</c:v>
                </c:pt>
                <c:pt idx="777">
                  <c:v>483.31</c:v>
                </c:pt>
                <c:pt idx="778">
                  <c:v>483.91</c:v>
                </c:pt>
                <c:pt idx="779">
                  <c:v>488.34</c:v>
                </c:pt>
                <c:pt idx="780">
                  <c:v>476.08</c:v>
                </c:pt>
                <c:pt idx="781">
                  <c:v>475.18</c:v>
                </c:pt>
                <c:pt idx="782">
                  <c:v>474.09</c:v>
                </c:pt>
                <c:pt idx="783">
                  <c:v>466.81</c:v>
                </c:pt>
                <c:pt idx="784">
                  <c:v>463.82</c:v>
                </c:pt>
                <c:pt idx="785">
                  <c:v>467.46</c:v>
                </c:pt>
                <c:pt idx="786">
                  <c:v>466.36</c:v>
                </c:pt>
                <c:pt idx="787">
                  <c:v>474.79</c:v>
                </c:pt>
                <c:pt idx="788">
                  <c:v>477.73</c:v>
                </c:pt>
                <c:pt idx="789">
                  <c:v>448.22</c:v>
                </c:pt>
                <c:pt idx="790">
                  <c:v>440.89</c:v>
                </c:pt>
                <c:pt idx="791">
                  <c:v>442.68</c:v>
                </c:pt>
                <c:pt idx="792">
                  <c:v>439.79</c:v>
                </c:pt>
                <c:pt idx="793">
                  <c:v>448.17</c:v>
                </c:pt>
                <c:pt idx="794">
                  <c:v>453.5</c:v>
                </c:pt>
                <c:pt idx="795">
                  <c:v>453.45</c:v>
                </c:pt>
                <c:pt idx="796">
                  <c:v>452.05</c:v>
                </c:pt>
                <c:pt idx="797">
                  <c:v>447.67</c:v>
                </c:pt>
                <c:pt idx="798">
                  <c:v>449.51</c:v>
                </c:pt>
                <c:pt idx="799">
                  <c:v>438.85</c:v>
                </c:pt>
                <c:pt idx="800">
                  <c:v>426.73</c:v>
                </c:pt>
                <c:pt idx="801">
                  <c:v>425.79</c:v>
                </c:pt>
                <c:pt idx="802">
                  <c:v>429.23</c:v>
                </c:pt>
                <c:pt idx="803">
                  <c:v>435.71</c:v>
                </c:pt>
                <c:pt idx="804">
                  <c:v>440.19</c:v>
                </c:pt>
                <c:pt idx="805">
                  <c:v>429.52</c:v>
                </c:pt>
                <c:pt idx="806">
                  <c:v>415.07</c:v>
                </c:pt>
                <c:pt idx="807">
                  <c:v>410.73</c:v>
                </c:pt>
                <c:pt idx="808">
                  <c:v>407.19</c:v>
                </c:pt>
                <c:pt idx="809">
                  <c:v>411.43</c:v>
                </c:pt>
                <c:pt idx="810">
                  <c:v>411.8</c:v>
                </c:pt>
                <c:pt idx="811">
                  <c:v>416.95</c:v>
                </c:pt>
                <c:pt idx="812">
                  <c:v>417.1</c:v>
                </c:pt>
                <c:pt idx="813">
                  <c:v>414.5</c:v>
                </c:pt>
                <c:pt idx="814">
                  <c:v>409.3</c:v>
                </c:pt>
                <c:pt idx="815">
                  <c:v>407.2</c:v>
                </c:pt>
                <c:pt idx="816">
                  <c:v>393.1</c:v>
                </c:pt>
                <c:pt idx="817">
                  <c:v>397.6</c:v>
                </c:pt>
                <c:pt idx="818">
                  <c:v>382.7</c:v>
                </c:pt>
                <c:pt idx="819">
                  <c:v>388.95</c:v>
                </c:pt>
                <c:pt idx="820">
                  <c:v>392.95</c:v>
                </c:pt>
                <c:pt idx="821">
                  <c:v>414.1</c:v>
                </c:pt>
                <c:pt idx="822">
                  <c:v>405.15</c:v>
                </c:pt>
                <c:pt idx="823">
                  <c:v>406.7</c:v>
                </c:pt>
                <c:pt idx="824">
                  <c:v>428.05</c:v>
                </c:pt>
                <c:pt idx="825">
                  <c:v>428.5</c:v>
                </c:pt>
                <c:pt idx="826">
                  <c:v>435.65</c:v>
                </c:pt>
                <c:pt idx="827">
                  <c:v>435.85</c:v>
                </c:pt>
                <c:pt idx="828">
                  <c:v>432.35</c:v>
                </c:pt>
                <c:pt idx="829">
                  <c:v>431.9</c:v>
                </c:pt>
                <c:pt idx="830">
                  <c:v>439.15</c:v>
                </c:pt>
                <c:pt idx="831">
                  <c:v>444.6</c:v>
                </c:pt>
                <c:pt idx="832">
                  <c:v>443.55</c:v>
                </c:pt>
                <c:pt idx="833">
                  <c:v>442.4</c:v>
                </c:pt>
                <c:pt idx="834">
                  <c:v>429.6</c:v>
                </c:pt>
                <c:pt idx="835">
                  <c:v>420.65</c:v>
                </c:pt>
                <c:pt idx="836">
                  <c:v>417</c:v>
                </c:pt>
                <c:pt idx="837">
                  <c:v>425.75</c:v>
                </c:pt>
                <c:pt idx="838">
                  <c:v>421.45</c:v>
                </c:pt>
                <c:pt idx="839">
                  <c:v>418</c:v>
                </c:pt>
                <c:pt idx="840">
                  <c:v>398.65</c:v>
                </c:pt>
                <c:pt idx="841">
                  <c:v>415.15</c:v>
                </c:pt>
                <c:pt idx="842">
                  <c:v>424.15</c:v>
                </c:pt>
                <c:pt idx="843">
                  <c:v>405.35</c:v>
                </c:pt>
                <c:pt idx="844">
                  <c:v>404.3</c:v>
                </c:pt>
                <c:pt idx="845">
                  <c:v>372.3</c:v>
                </c:pt>
                <c:pt idx="846">
                  <c:v>388.15</c:v>
                </c:pt>
                <c:pt idx="847">
                  <c:v>391.75</c:v>
                </c:pt>
                <c:pt idx="848">
                  <c:v>403.95</c:v>
                </c:pt>
                <c:pt idx="849">
                  <c:v>408.55</c:v>
                </c:pt>
                <c:pt idx="850">
                  <c:v>426.3</c:v>
                </c:pt>
                <c:pt idx="851">
                  <c:v>423.5</c:v>
                </c:pt>
                <c:pt idx="852">
                  <c:v>432.85</c:v>
                </c:pt>
                <c:pt idx="853">
                  <c:v>437.6</c:v>
                </c:pt>
                <c:pt idx="854">
                  <c:v>436.05</c:v>
                </c:pt>
                <c:pt idx="855">
                  <c:v>430.25</c:v>
                </c:pt>
                <c:pt idx="856">
                  <c:v>434.9</c:v>
                </c:pt>
                <c:pt idx="857">
                  <c:v>425.15</c:v>
                </c:pt>
                <c:pt idx="858">
                  <c:v>438.85</c:v>
                </c:pt>
                <c:pt idx="859">
                  <c:v>448.05</c:v>
                </c:pt>
                <c:pt idx="860">
                  <c:v>440.55</c:v>
                </c:pt>
                <c:pt idx="861">
                  <c:v>424.95</c:v>
                </c:pt>
                <c:pt idx="862">
                  <c:v>433.8</c:v>
                </c:pt>
                <c:pt idx="863">
                  <c:v>431.05</c:v>
                </c:pt>
                <c:pt idx="864">
                  <c:v>438.3</c:v>
                </c:pt>
                <c:pt idx="865">
                  <c:v>452.05</c:v>
                </c:pt>
                <c:pt idx="866">
                  <c:v>452.05</c:v>
                </c:pt>
                <c:pt idx="867">
                  <c:v>449.5</c:v>
                </c:pt>
                <c:pt idx="868">
                  <c:v>456.15</c:v>
                </c:pt>
                <c:pt idx="869">
                  <c:v>458.05</c:v>
                </c:pt>
                <c:pt idx="870">
                  <c:v>446.75</c:v>
                </c:pt>
                <c:pt idx="871">
                  <c:v>441.15</c:v>
                </c:pt>
                <c:pt idx="872">
                  <c:v>433.75</c:v>
                </c:pt>
                <c:pt idx="873">
                  <c:v>435.65</c:v>
                </c:pt>
                <c:pt idx="874">
                  <c:v>433.7</c:v>
                </c:pt>
                <c:pt idx="875">
                  <c:v>432.7</c:v>
                </c:pt>
                <c:pt idx="876">
                  <c:v>432.1</c:v>
                </c:pt>
                <c:pt idx="877">
                  <c:v>433.2</c:v>
                </c:pt>
                <c:pt idx="878">
                  <c:v>435.8</c:v>
                </c:pt>
                <c:pt idx="879">
                  <c:v>440.35</c:v>
                </c:pt>
                <c:pt idx="880">
                  <c:v>427.95</c:v>
                </c:pt>
                <c:pt idx="881">
                  <c:v>433.8</c:v>
                </c:pt>
                <c:pt idx="882">
                  <c:v>424.9</c:v>
                </c:pt>
                <c:pt idx="883">
                  <c:v>413.65</c:v>
                </c:pt>
                <c:pt idx="884">
                  <c:v>411.7</c:v>
                </c:pt>
                <c:pt idx="885">
                  <c:v>418.15</c:v>
                </c:pt>
                <c:pt idx="886">
                  <c:v>419.6</c:v>
                </c:pt>
                <c:pt idx="887">
                  <c:v>405.9</c:v>
                </c:pt>
                <c:pt idx="888">
                  <c:v>391.75</c:v>
                </c:pt>
                <c:pt idx="889">
                  <c:v>394</c:v>
                </c:pt>
                <c:pt idx="890">
                  <c:v>417.25</c:v>
                </c:pt>
                <c:pt idx="891">
                  <c:v>437.1</c:v>
                </c:pt>
                <c:pt idx="892">
                  <c:v>447.6</c:v>
                </c:pt>
                <c:pt idx="893">
                  <c:v>454.05</c:v>
                </c:pt>
                <c:pt idx="894">
                  <c:v>459.75</c:v>
                </c:pt>
                <c:pt idx="895">
                  <c:v>427.95</c:v>
                </c:pt>
                <c:pt idx="896">
                  <c:v>477</c:v>
                </c:pt>
                <c:pt idx="897">
                  <c:v>478.25</c:v>
                </c:pt>
                <c:pt idx="898">
                  <c:v>494.45</c:v>
                </c:pt>
                <c:pt idx="899">
                  <c:v>493.15</c:v>
                </c:pt>
                <c:pt idx="900">
                  <c:v>499.95</c:v>
                </c:pt>
                <c:pt idx="901">
                  <c:v>498.45</c:v>
                </c:pt>
                <c:pt idx="902">
                  <c:v>504</c:v>
                </c:pt>
                <c:pt idx="903">
                  <c:v>471.45</c:v>
                </c:pt>
                <c:pt idx="904">
                  <c:v>498.85</c:v>
                </c:pt>
                <c:pt idx="905">
                  <c:v>507.45</c:v>
                </c:pt>
                <c:pt idx="906">
                  <c:v>501.25</c:v>
                </c:pt>
                <c:pt idx="907">
                  <c:v>492.75</c:v>
                </c:pt>
                <c:pt idx="908">
                  <c:v>494.6</c:v>
                </c:pt>
                <c:pt idx="909">
                  <c:v>500.6</c:v>
                </c:pt>
                <c:pt idx="910">
                  <c:v>504.5</c:v>
                </c:pt>
                <c:pt idx="911">
                  <c:v>506.4</c:v>
                </c:pt>
                <c:pt idx="912">
                  <c:v>504.3</c:v>
                </c:pt>
                <c:pt idx="913">
                  <c:v>517.75</c:v>
                </c:pt>
                <c:pt idx="914">
                  <c:v>497.3</c:v>
                </c:pt>
                <c:pt idx="915">
                  <c:v>494.4</c:v>
                </c:pt>
                <c:pt idx="916">
                  <c:v>490.55</c:v>
                </c:pt>
                <c:pt idx="917">
                  <c:v>478.45</c:v>
                </c:pt>
                <c:pt idx="918">
                  <c:v>501.85</c:v>
                </c:pt>
                <c:pt idx="919">
                  <c:v>515.70000000000005</c:v>
                </c:pt>
                <c:pt idx="920">
                  <c:v>520.85</c:v>
                </c:pt>
                <c:pt idx="921">
                  <c:v>510.8</c:v>
                </c:pt>
                <c:pt idx="922">
                  <c:v>525</c:v>
                </c:pt>
                <c:pt idx="923">
                  <c:v>509.9</c:v>
                </c:pt>
                <c:pt idx="924">
                  <c:v>511.95</c:v>
                </c:pt>
                <c:pt idx="925">
                  <c:v>507.25</c:v>
                </c:pt>
                <c:pt idx="926">
                  <c:v>501.3</c:v>
                </c:pt>
                <c:pt idx="927">
                  <c:v>503.7</c:v>
                </c:pt>
                <c:pt idx="928">
                  <c:v>490.6</c:v>
                </c:pt>
                <c:pt idx="929">
                  <c:v>488.85</c:v>
                </c:pt>
                <c:pt idx="930">
                  <c:v>489.75</c:v>
                </c:pt>
                <c:pt idx="931">
                  <c:v>489.6</c:v>
                </c:pt>
                <c:pt idx="932">
                  <c:v>497.6</c:v>
                </c:pt>
                <c:pt idx="933">
                  <c:v>482.4</c:v>
                </c:pt>
                <c:pt idx="934">
                  <c:v>470.4</c:v>
                </c:pt>
                <c:pt idx="935">
                  <c:v>476</c:v>
                </c:pt>
                <c:pt idx="936">
                  <c:v>480.2</c:v>
                </c:pt>
                <c:pt idx="937">
                  <c:v>471.15</c:v>
                </c:pt>
                <c:pt idx="938">
                  <c:v>467.6</c:v>
                </c:pt>
                <c:pt idx="939">
                  <c:v>472.35</c:v>
                </c:pt>
                <c:pt idx="940">
                  <c:v>470.5</c:v>
                </c:pt>
                <c:pt idx="941">
                  <c:v>453.6</c:v>
                </c:pt>
                <c:pt idx="942">
                  <c:v>447.05</c:v>
                </c:pt>
                <c:pt idx="943">
                  <c:v>470.2</c:v>
                </c:pt>
                <c:pt idx="944">
                  <c:v>491.95</c:v>
                </c:pt>
                <c:pt idx="945">
                  <c:v>491.65</c:v>
                </c:pt>
                <c:pt idx="946">
                  <c:v>489.4</c:v>
                </c:pt>
                <c:pt idx="947">
                  <c:v>495.35</c:v>
                </c:pt>
                <c:pt idx="948">
                  <c:v>494.45</c:v>
                </c:pt>
                <c:pt idx="949">
                  <c:v>493.95</c:v>
                </c:pt>
                <c:pt idx="950">
                  <c:v>493.9</c:v>
                </c:pt>
                <c:pt idx="951">
                  <c:v>481.8</c:v>
                </c:pt>
                <c:pt idx="952">
                  <c:v>467.2</c:v>
                </c:pt>
                <c:pt idx="953">
                  <c:v>480.1</c:v>
                </c:pt>
                <c:pt idx="954">
                  <c:v>479.1</c:v>
                </c:pt>
                <c:pt idx="955">
                  <c:v>475.25</c:v>
                </c:pt>
                <c:pt idx="956">
                  <c:v>458.6</c:v>
                </c:pt>
                <c:pt idx="957">
                  <c:v>461.45</c:v>
                </c:pt>
                <c:pt idx="958">
                  <c:v>460.2</c:v>
                </c:pt>
                <c:pt idx="959">
                  <c:v>492.75</c:v>
                </c:pt>
                <c:pt idx="960">
                  <c:v>488.65</c:v>
                </c:pt>
                <c:pt idx="961">
                  <c:v>495.5</c:v>
                </c:pt>
                <c:pt idx="962">
                  <c:v>486.1</c:v>
                </c:pt>
                <c:pt idx="963">
                  <c:v>509.7</c:v>
                </c:pt>
                <c:pt idx="964">
                  <c:v>530.15</c:v>
                </c:pt>
                <c:pt idx="965">
                  <c:v>519.04999999999995</c:v>
                </c:pt>
                <c:pt idx="966">
                  <c:v>505.45</c:v>
                </c:pt>
                <c:pt idx="967">
                  <c:v>507.05</c:v>
                </c:pt>
                <c:pt idx="968">
                  <c:v>503.45</c:v>
                </c:pt>
                <c:pt idx="969">
                  <c:v>510.75</c:v>
                </c:pt>
                <c:pt idx="970">
                  <c:v>509.65</c:v>
                </c:pt>
                <c:pt idx="971">
                  <c:v>501.4</c:v>
                </c:pt>
                <c:pt idx="972">
                  <c:v>489.7</c:v>
                </c:pt>
                <c:pt idx="973">
                  <c:v>484.9</c:v>
                </c:pt>
                <c:pt idx="974">
                  <c:v>487.85</c:v>
                </c:pt>
                <c:pt idx="975">
                  <c:v>485.7</c:v>
                </c:pt>
                <c:pt idx="976">
                  <c:v>483.7</c:v>
                </c:pt>
                <c:pt idx="977">
                  <c:v>481.05</c:v>
                </c:pt>
                <c:pt idx="978">
                  <c:v>497.9</c:v>
                </c:pt>
                <c:pt idx="979">
                  <c:v>508.65</c:v>
                </c:pt>
                <c:pt idx="980">
                  <c:v>479.9</c:v>
                </c:pt>
                <c:pt idx="981">
                  <c:v>490.9</c:v>
                </c:pt>
                <c:pt idx="982">
                  <c:v>508</c:v>
                </c:pt>
                <c:pt idx="983">
                  <c:v>486.9</c:v>
                </c:pt>
                <c:pt idx="984">
                  <c:v>481.9</c:v>
                </c:pt>
                <c:pt idx="985">
                  <c:v>509.6</c:v>
                </c:pt>
                <c:pt idx="986">
                  <c:v>497.6</c:v>
                </c:pt>
                <c:pt idx="987">
                  <c:v>506.9</c:v>
                </c:pt>
                <c:pt idx="988">
                  <c:v>420.85</c:v>
                </c:pt>
                <c:pt idx="989">
                  <c:v>415.75</c:v>
                </c:pt>
                <c:pt idx="990">
                  <c:v>382.95</c:v>
                </c:pt>
                <c:pt idx="991">
                  <c:v>376.5</c:v>
                </c:pt>
                <c:pt idx="992">
                  <c:v>336.05</c:v>
                </c:pt>
                <c:pt idx="993">
                  <c:v>344.95</c:v>
                </c:pt>
                <c:pt idx="994">
                  <c:v>342</c:v>
                </c:pt>
                <c:pt idx="995">
                  <c:v>333.3</c:v>
                </c:pt>
                <c:pt idx="996">
                  <c:v>333.35</c:v>
                </c:pt>
                <c:pt idx="997">
                  <c:v>330.25</c:v>
                </c:pt>
                <c:pt idx="998">
                  <c:v>329.3</c:v>
                </c:pt>
                <c:pt idx="999">
                  <c:v>331.65</c:v>
                </c:pt>
                <c:pt idx="1000">
                  <c:v>317.95</c:v>
                </c:pt>
                <c:pt idx="1001">
                  <c:v>321.5</c:v>
                </c:pt>
                <c:pt idx="1002">
                  <c:v>310.10000000000002</c:v>
                </c:pt>
                <c:pt idx="1003">
                  <c:v>301.95</c:v>
                </c:pt>
                <c:pt idx="1004">
                  <c:v>298.95</c:v>
                </c:pt>
                <c:pt idx="1005">
                  <c:v>308.60000000000002</c:v>
                </c:pt>
                <c:pt idx="1006">
                  <c:v>311.64999999999998</c:v>
                </c:pt>
                <c:pt idx="1007">
                  <c:v>311.95</c:v>
                </c:pt>
                <c:pt idx="1008">
                  <c:v>306.10000000000002</c:v>
                </c:pt>
                <c:pt idx="1009">
                  <c:v>301.2</c:v>
                </c:pt>
                <c:pt idx="1010">
                  <c:v>298.95</c:v>
                </c:pt>
                <c:pt idx="1011">
                  <c:v>295.25</c:v>
                </c:pt>
                <c:pt idx="1012">
                  <c:v>294.60000000000002</c:v>
                </c:pt>
                <c:pt idx="1013">
                  <c:v>297.45</c:v>
                </c:pt>
                <c:pt idx="1014">
                  <c:v>295.55</c:v>
                </c:pt>
                <c:pt idx="1015">
                  <c:v>293.14999999999998</c:v>
                </c:pt>
                <c:pt idx="1016">
                  <c:v>295.25</c:v>
                </c:pt>
                <c:pt idx="1017">
                  <c:v>287.3</c:v>
                </c:pt>
                <c:pt idx="1018">
                  <c:v>291.95</c:v>
                </c:pt>
                <c:pt idx="1019">
                  <c:v>285.75</c:v>
                </c:pt>
                <c:pt idx="1020">
                  <c:v>284.3</c:v>
                </c:pt>
                <c:pt idx="1021">
                  <c:v>284.39999999999998</c:v>
                </c:pt>
                <c:pt idx="1022">
                  <c:v>279.8</c:v>
                </c:pt>
                <c:pt idx="1023">
                  <c:v>276.95</c:v>
                </c:pt>
                <c:pt idx="1024">
                  <c:v>283.10000000000002</c:v>
                </c:pt>
                <c:pt idx="1025">
                  <c:v>293.35000000000002</c:v>
                </c:pt>
                <c:pt idx="1026">
                  <c:v>297.7</c:v>
                </c:pt>
                <c:pt idx="1027">
                  <c:v>303.7</c:v>
                </c:pt>
                <c:pt idx="1028">
                  <c:v>307.25</c:v>
                </c:pt>
                <c:pt idx="1029">
                  <c:v>306</c:v>
                </c:pt>
                <c:pt idx="1030">
                  <c:v>295.45</c:v>
                </c:pt>
                <c:pt idx="1031">
                  <c:v>294.2</c:v>
                </c:pt>
                <c:pt idx="1032">
                  <c:v>298.10000000000002</c:v>
                </c:pt>
                <c:pt idx="1033">
                  <c:v>300.05</c:v>
                </c:pt>
                <c:pt idx="1034">
                  <c:v>299.7</c:v>
                </c:pt>
                <c:pt idx="1035">
                  <c:v>298.14999999999998</c:v>
                </c:pt>
                <c:pt idx="1036">
                  <c:v>303.7</c:v>
                </c:pt>
                <c:pt idx="1037">
                  <c:v>296.85000000000002</c:v>
                </c:pt>
                <c:pt idx="1038">
                  <c:v>293.95</c:v>
                </c:pt>
                <c:pt idx="1039">
                  <c:v>292.89999999999998</c:v>
                </c:pt>
                <c:pt idx="1040">
                  <c:v>284.45</c:v>
                </c:pt>
                <c:pt idx="1041">
                  <c:v>291.39999999999998</c:v>
                </c:pt>
                <c:pt idx="1042">
                  <c:v>293.14999999999998</c:v>
                </c:pt>
                <c:pt idx="1043">
                  <c:v>295.55</c:v>
                </c:pt>
                <c:pt idx="1044">
                  <c:v>302.55</c:v>
                </c:pt>
                <c:pt idx="1045">
                  <c:v>302.14999999999998</c:v>
                </c:pt>
                <c:pt idx="1046">
                  <c:v>308.85000000000002</c:v>
                </c:pt>
                <c:pt idx="1047">
                  <c:v>311.25</c:v>
                </c:pt>
                <c:pt idx="1048">
                  <c:v>310.25</c:v>
                </c:pt>
                <c:pt idx="1049">
                  <c:v>309.55</c:v>
                </c:pt>
                <c:pt idx="1050">
                  <c:v>310.95</c:v>
                </c:pt>
                <c:pt idx="1051">
                  <c:v>307.45</c:v>
                </c:pt>
                <c:pt idx="1052">
                  <c:v>306.3</c:v>
                </c:pt>
                <c:pt idx="1053">
                  <c:v>306.35000000000002</c:v>
                </c:pt>
                <c:pt idx="1054">
                  <c:v>317.10000000000002</c:v>
                </c:pt>
                <c:pt idx="1055">
                  <c:v>316.89999999999998</c:v>
                </c:pt>
                <c:pt idx="1056">
                  <c:v>346.1</c:v>
                </c:pt>
                <c:pt idx="1057">
                  <c:v>344.9</c:v>
                </c:pt>
                <c:pt idx="1058">
                  <c:v>344.25</c:v>
                </c:pt>
                <c:pt idx="1059">
                  <c:v>339.6</c:v>
                </c:pt>
                <c:pt idx="1060">
                  <c:v>341.55</c:v>
                </c:pt>
                <c:pt idx="1061">
                  <c:v>342.8</c:v>
                </c:pt>
                <c:pt idx="1062">
                  <c:v>339.65</c:v>
                </c:pt>
                <c:pt idx="1063">
                  <c:v>334.65</c:v>
                </c:pt>
                <c:pt idx="1064">
                  <c:v>335.25</c:v>
                </c:pt>
                <c:pt idx="1065">
                  <c:v>337.9</c:v>
                </c:pt>
                <c:pt idx="1066">
                  <c:v>334.3</c:v>
                </c:pt>
                <c:pt idx="1067">
                  <c:v>337.4</c:v>
                </c:pt>
                <c:pt idx="1068">
                  <c:v>345.65</c:v>
                </c:pt>
                <c:pt idx="1069">
                  <c:v>349.35</c:v>
                </c:pt>
                <c:pt idx="1070">
                  <c:v>352.7</c:v>
                </c:pt>
                <c:pt idx="1071">
                  <c:v>355.95</c:v>
                </c:pt>
                <c:pt idx="1072">
                  <c:v>350.75</c:v>
                </c:pt>
                <c:pt idx="1073">
                  <c:v>344.75</c:v>
                </c:pt>
                <c:pt idx="1074">
                  <c:v>343.35</c:v>
                </c:pt>
                <c:pt idx="1075">
                  <c:v>352.75</c:v>
                </c:pt>
                <c:pt idx="1076">
                  <c:v>345.5</c:v>
                </c:pt>
                <c:pt idx="1077">
                  <c:v>334.95</c:v>
                </c:pt>
                <c:pt idx="1078">
                  <c:v>325.64999999999998</c:v>
                </c:pt>
                <c:pt idx="1079">
                  <c:v>323</c:v>
                </c:pt>
                <c:pt idx="1080">
                  <c:v>318.10000000000002</c:v>
                </c:pt>
                <c:pt idx="1081">
                  <c:v>318.75</c:v>
                </c:pt>
                <c:pt idx="1082">
                  <c:v>318.75</c:v>
                </c:pt>
                <c:pt idx="1083">
                  <c:v>318.60000000000002</c:v>
                </c:pt>
                <c:pt idx="1084">
                  <c:v>315.5</c:v>
                </c:pt>
                <c:pt idx="1085">
                  <c:v>315.25</c:v>
                </c:pt>
                <c:pt idx="1086">
                  <c:v>311.85000000000002</c:v>
                </c:pt>
                <c:pt idx="1087">
                  <c:v>313.10000000000002</c:v>
                </c:pt>
                <c:pt idx="1088">
                  <c:v>307.7</c:v>
                </c:pt>
                <c:pt idx="1089">
                  <c:v>314.45</c:v>
                </c:pt>
                <c:pt idx="1090">
                  <c:v>332.45</c:v>
                </c:pt>
                <c:pt idx="1091">
                  <c:v>321.10000000000002</c:v>
                </c:pt>
                <c:pt idx="1092">
                  <c:v>312.25</c:v>
                </c:pt>
                <c:pt idx="1093">
                  <c:v>326</c:v>
                </c:pt>
                <c:pt idx="1094">
                  <c:v>315.55</c:v>
                </c:pt>
                <c:pt idx="1095">
                  <c:v>314.85000000000002</c:v>
                </c:pt>
                <c:pt idx="1096">
                  <c:v>302.75</c:v>
                </c:pt>
                <c:pt idx="1097">
                  <c:v>301.25</c:v>
                </c:pt>
                <c:pt idx="1098">
                  <c:v>291.5</c:v>
                </c:pt>
                <c:pt idx="1099">
                  <c:v>289.45</c:v>
                </c:pt>
                <c:pt idx="1100">
                  <c:v>293</c:v>
                </c:pt>
                <c:pt idx="1101">
                  <c:v>293.85000000000002</c:v>
                </c:pt>
                <c:pt idx="1102">
                  <c:v>301.89999999999998</c:v>
                </c:pt>
                <c:pt idx="1103">
                  <c:v>305.89999999999998</c:v>
                </c:pt>
                <c:pt idx="1104">
                  <c:v>301.5</c:v>
                </c:pt>
                <c:pt idx="1105">
                  <c:v>295.39999999999998</c:v>
                </c:pt>
                <c:pt idx="1106">
                  <c:v>294</c:v>
                </c:pt>
                <c:pt idx="1107">
                  <c:v>294.55</c:v>
                </c:pt>
                <c:pt idx="1108">
                  <c:v>298.05</c:v>
                </c:pt>
                <c:pt idx="1109">
                  <c:v>301.39999999999998</c:v>
                </c:pt>
                <c:pt idx="1110">
                  <c:v>310</c:v>
                </c:pt>
                <c:pt idx="1111">
                  <c:v>303.5</c:v>
                </c:pt>
                <c:pt idx="1112">
                  <c:v>302.85000000000002</c:v>
                </c:pt>
                <c:pt idx="1113">
                  <c:v>286.55</c:v>
                </c:pt>
                <c:pt idx="1114">
                  <c:v>318.2</c:v>
                </c:pt>
                <c:pt idx="1115">
                  <c:v>313.95</c:v>
                </c:pt>
                <c:pt idx="1116">
                  <c:v>307.8</c:v>
                </c:pt>
                <c:pt idx="1117">
                  <c:v>307.75</c:v>
                </c:pt>
                <c:pt idx="1118">
                  <c:v>305.05</c:v>
                </c:pt>
                <c:pt idx="1119">
                  <c:v>307.75</c:v>
                </c:pt>
                <c:pt idx="1120">
                  <c:v>301.8</c:v>
                </c:pt>
                <c:pt idx="1121">
                  <c:v>297.05</c:v>
                </c:pt>
                <c:pt idx="1122">
                  <c:v>296.39999999999998</c:v>
                </c:pt>
                <c:pt idx="1123">
                  <c:v>285.55</c:v>
                </c:pt>
                <c:pt idx="1124">
                  <c:v>294.45</c:v>
                </c:pt>
                <c:pt idx="1125">
                  <c:v>307.39999999999998</c:v>
                </c:pt>
                <c:pt idx="1126">
                  <c:v>303.05</c:v>
                </c:pt>
                <c:pt idx="1127">
                  <c:v>308.95</c:v>
                </c:pt>
                <c:pt idx="1128">
                  <c:v>307</c:v>
                </c:pt>
                <c:pt idx="1129">
                  <c:v>305.8</c:v>
                </c:pt>
                <c:pt idx="1130">
                  <c:v>319.95</c:v>
                </c:pt>
                <c:pt idx="1131">
                  <c:v>318.55</c:v>
                </c:pt>
                <c:pt idx="1132">
                  <c:v>317.55</c:v>
                </c:pt>
                <c:pt idx="1133">
                  <c:v>321.45</c:v>
                </c:pt>
                <c:pt idx="1134">
                  <c:v>315.2</c:v>
                </c:pt>
                <c:pt idx="1135">
                  <c:v>321.25</c:v>
                </c:pt>
                <c:pt idx="1136">
                  <c:v>325.14999999999998</c:v>
                </c:pt>
                <c:pt idx="1137">
                  <c:v>339.2</c:v>
                </c:pt>
                <c:pt idx="1138">
                  <c:v>348.5</c:v>
                </c:pt>
                <c:pt idx="1139">
                  <c:v>345.75</c:v>
                </c:pt>
                <c:pt idx="1140">
                  <c:v>328.3</c:v>
                </c:pt>
                <c:pt idx="1141">
                  <c:v>322.95</c:v>
                </c:pt>
                <c:pt idx="1142">
                  <c:v>333.15</c:v>
                </c:pt>
                <c:pt idx="1143">
                  <c:v>321.64999999999998</c:v>
                </c:pt>
                <c:pt idx="1144">
                  <c:v>324</c:v>
                </c:pt>
                <c:pt idx="1145">
                  <c:v>304.5</c:v>
                </c:pt>
                <c:pt idx="1146">
                  <c:v>311.85000000000002</c:v>
                </c:pt>
                <c:pt idx="1147">
                  <c:v>323.85000000000002</c:v>
                </c:pt>
                <c:pt idx="1148">
                  <c:v>330.15</c:v>
                </c:pt>
                <c:pt idx="1149">
                  <c:v>329.2</c:v>
                </c:pt>
                <c:pt idx="1150">
                  <c:v>333.35</c:v>
                </c:pt>
                <c:pt idx="1151">
                  <c:v>325.39999999999998</c:v>
                </c:pt>
                <c:pt idx="1152">
                  <c:v>325</c:v>
                </c:pt>
                <c:pt idx="1153">
                  <c:v>328.9</c:v>
                </c:pt>
                <c:pt idx="1154">
                  <c:v>325.05</c:v>
                </c:pt>
                <c:pt idx="1155">
                  <c:v>335.95</c:v>
                </c:pt>
                <c:pt idx="1156">
                  <c:v>315.89999999999998</c:v>
                </c:pt>
                <c:pt idx="1157">
                  <c:v>326.14999999999998</c:v>
                </c:pt>
                <c:pt idx="1158">
                  <c:v>331</c:v>
                </c:pt>
                <c:pt idx="1159">
                  <c:v>322</c:v>
                </c:pt>
                <c:pt idx="1160">
                  <c:v>279.60000000000002</c:v>
                </c:pt>
                <c:pt idx="1161">
                  <c:v>262.7</c:v>
                </c:pt>
                <c:pt idx="1162">
                  <c:v>266.8</c:v>
                </c:pt>
                <c:pt idx="1163">
                  <c:v>267.5</c:v>
                </c:pt>
                <c:pt idx="1164">
                  <c:v>279.14999999999998</c:v>
                </c:pt>
                <c:pt idx="1165">
                  <c:v>289.35000000000002</c:v>
                </c:pt>
                <c:pt idx="1166">
                  <c:v>290.60000000000002</c:v>
                </c:pt>
                <c:pt idx="1167">
                  <c:v>274.89999999999998</c:v>
                </c:pt>
                <c:pt idx="1168">
                  <c:v>258.64999999999998</c:v>
                </c:pt>
                <c:pt idx="1169">
                  <c:v>245.95</c:v>
                </c:pt>
                <c:pt idx="1170">
                  <c:v>260.3</c:v>
                </c:pt>
                <c:pt idx="1171">
                  <c:v>245.1</c:v>
                </c:pt>
                <c:pt idx="1172">
                  <c:v>242.6</c:v>
                </c:pt>
                <c:pt idx="1173">
                  <c:v>237.8</c:v>
                </c:pt>
                <c:pt idx="1174">
                  <c:v>220.65</c:v>
                </c:pt>
                <c:pt idx="1175">
                  <c:v>198.15</c:v>
                </c:pt>
                <c:pt idx="1176">
                  <c:v>196.75</c:v>
                </c:pt>
                <c:pt idx="1177">
                  <c:v>195.4</c:v>
                </c:pt>
                <c:pt idx="1178">
                  <c:v>193.2</c:v>
                </c:pt>
                <c:pt idx="1179">
                  <c:v>191.3</c:v>
                </c:pt>
                <c:pt idx="1180">
                  <c:v>186.5</c:v>
                </c:pt>
                <c:pt idx="1181">
                  <c:v>183.85</c:v>
                </c:pt>
                <c:pt idx="1182">
                  <c:v>184.15</c:v>
                </c:pt>
                <c:pt idx="1183">
                  <c:v>183.45</c:v>
                </c:pt>
                <c:pt idx="1184">
                  <c:v>186.35</c:v>
                </c:pt>
                <c:pt idx="1185">
                  <c:v>175.95</c:v>
                </c:pt>
                <c:pt idx="1186">
                  <c:v>169.2</c:v>
                </c:pt>
                <c:pt idx="1187">
                  <c:v>164.95</c:v>
                </c:pt>
                <c:pt idx="1188">
                  <c:v>164.55</c:v>
                </c:pt>
                <c:pt idx="1189">
                  <c:v>180.55</c:v>
                </c:pt>
                <c:pt idx="1190">
                  <c:v>181.7</c:v>
                </c:pt>
                <c:pt idx="1191">
                  <c:v>182.55</c:v>
                </c:pt>
                <c:pt idx="1192">
                  <c:v>178.9</c:v>
                </c:pt>
                <c:pt idx="1193">
                  <c:v>177.65</c:v>
                </c:pt>
                <c:pt idx="1194">
                  <c:v>178.85</c:v>
                </c:pt>
                <c:pt idx="1195">
                  <c:v>177.6</c:v>
                </c:pt>
                <c:pt idx="1196">
                  <c:v>182.7</c:v>
                </c:pt>
                <c:pt idx="1197">
                  <c:v>181.8</c:v>
                </c:pt>
                <c:pt idx="1198">
                  <c:v>183.55</c:v>
                </c:pt>
                <c:pt idx="1199">
                  <c:v>184.15</c:v>
                </c:pt>
                <c:pt idx="1200">
                  <c:v>184.85</c:v>
                </c:pt>
                <c:pt idx="1201">
                  <c:v>183.6</c:v>
                </c:pt>
                <c:pt idx="1202">
                  <c:v>179.75</c:v>
                </c:pt>
                <c:pt idx="1203">
                  <c:v>180.35</c:v>
                </c:pt>
                <c:pt idx="1204">
                  <c:v>173.75</c:v>
                </c:pt>
                <c:pt idx="1205">
                  <c:v>171.45</c:v>
                </c:pt>
                <c:pt idx="1206">
                  <c:v>172.05</c:v>
                </c:pt>
                <c:pt idx="1207">
                  <c:v>170.7</c:v>
                </c:pt>
                <c:pt idx="1208">
                  <c:v>169.1</c:v>
                </c:pt>
                <c:pt idx="1209">
                  <c:v>167.95</c:v>
                </c:pt>
                <c:pt idx="1210">
                  <c:v>173.5</c:v>
                </c:pt>
                <c:pt idx="1211">
                  <c:v>158</c:v>
                </c:pt>
                <c:pt idx="1212">
                  <c:v>146.35</c:v>
                </c:pt>
                <c:pt idx="1213">
                  <c:v>151.19999999999999</c:v>
                </c:pt>
                <c:pt idx="1214">
                  <c:v>150.94999999999999</c:v>
                </c:pt>
                <c:pt idx="1215">
                  <c:v>146</c:v>
                </c:pt>
                <c:pt idx="1216">
                  <c:v>141</c:v>
                </c:pt>
                <c:pt idx="1217">
                  <c:v>139</c:v>
                </c:pt>
                <c:pt idx="1218">
                  <c:v>137.65</c:v>
                </c:pt>
                <c:pt idx="1219">
                  <c:v>135.9</c:v>
                </c:pt>
                <c:pt idx="1220">
                  <c:v>134.1</c:v>
                </c:pt>
                <c:pt idx="1221">
                  <c:v>132.85</c:v>
                </c:pt>
                <c:pt idx="1222">
                  <c:v>132.65</c:v>
                </c:pt>
                <c:pt idx="1223">
                  <c:v>131.9</c:v>
                </c:pt>
                <c:pt idx="1224">
                  <c:v>134.80000000000001</c:v>
                </c:pt>
                <c:pt idx="1225">
                  <c:v>135.65</c:v>
                </c:pt>
                <c:pt idx="1226">
                  <c:v>133.69999999999999</c:v>
                </c:pt>
                <c:pt idx="1227">
                  <c:v>137</c:v>
                </c:pt>
                <c:pt idx="1228">
                  <c:v>133.5</c:v>
                </c:pt>
                <c:pt idx="1229">
                  <c:v>130.25</c:v>
                </c:pt>
                <c:pt idx="1230">
                  <c:v>129.65</c:v>
                </c:pt>
                <c:pt idx="1231">
                  <c:v>128.25</c:v>
                </c:pt>
                <c:pt idx="1232">
                  <c:v>127.75</c:v>
                </c:pt>
                <c:pt idx="1233">
                  <c:v>126.95</c:v>
                </c:pt>
                <c:pt idx="1234">
                  <c:v>130.69999999999999</c:v>
                </c:pt>
                <c:pt idx="1235">
                  <c:v>134.1</c:v>
                </c:pt>
                <c:pt idx="1236">
                  <c:v>135.9</c:v>
                </c:pt>
                <c:pt idx="1237">
                  <c:v>138.44999999999999</c:v>
                </c:pt>
                <c:pt idx="1238">
                  <c:v>140.94999999999999</c:v>
                </c:pt>
                <c:pt idx="1239">
                  <c:v>141</c:v>
                </c:pt>
              </c:numCache>
            </c:numRef>
          </c:val>
          <c:smooth val="0"/>
          <c:extLst>
            <c:ext xmlns:c16="http://schemas.microsoft.com/office/drawing/2014/chart" uri="{C3380CC4-5D6E-409C-BE32-E72D297353CC}">
              <c16:uniqueId val="{00000000-F88D-4BF2-AECD-9D0A38CBBF37}"/>
            </c:ext>
          </c:extLst>
        </c:ser>
        <c:dLbls>
          <c:showLegendKey val="0"/>
          <c:showVal val="0"/>
          <c:showCatName val="0"/>
          <c:showSerName val="0"/>
          <c:showPercent val="0"/>
          <c:showBubbleSize val="0"/>
        </c:dLbls>
        <c:smooth val="0"/>
        <c:axId val="485774848"/>
        <c:axId val="485777728"/>
      </c:lineChart>
      <c:dateAx>
        <c:axId val="48577484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24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77728"/>
        <c:crosses val="autoZero"/>
        <c:auto val="1"/>
        <c:lblOffset val="100"/>
        <c:baseTimeUnit val="days"/>
      </c:dateAx>
      <c:valAx>
        <c:axId val="485777728"/>
        <c:scaling>
          <c:orientation val="minMax"/>
          <c:max val="1300"/>
          <c:min val="100"/>
        </c:scaling>
        <c:delete val="0"/>
        <c:axPos val="l"/>
        <c:numFmt formatCode="_ * #,##0.0_ ;_ * \-#,##0.0_ ;_ * &quot;-&quot;??_ ;_ @_ "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7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rgbClr val="002060"/>
            </a:solidFill>
            <a:ln>
              <a:noFill/>
            </a:ln>
            <a:effectLst/>
          </c:spPr>
          <c:cat>
            <c:numRef>
              <c:f>'[2]TAMO Historical Data 3'!$A$2:$A$1240</c:f>
              <c:numCache>
                <c:formatCode>General</c:formatCode>
                <c:ptCount val="1239"/>
                <c:pt idx="0">
                  <c:v>45936</c:v>
                </c:pt>
                <c:pt idx="1">
                  <c:v>45933</c:v>
                </c:pt>
                <c:pt idx="2">
                  <c:v>45931</c:v>
                </c:pt>
                <c:pt idx="3">
                  <c:v>45930</c:v>
                </c:pt>
                <c:pt idx="4">
                  <c:v>45929</c:v>
                </c:pt>
                <c:pt idx="5">
                  <c:v>45926</c:v>
                </c:pt>
                <c:pt idx="6">
                  <c:v>45925</c:v>
                </c:pt>
                <c:pt idx="7">
                  <c:v>45924</c:v>
                </c:pt>
                <c:pt idx="8">
                  <c:v>45923</c:v>
                </c:pt>
                <c:pt idx="9">
                  <c:v>45922</c:v>
                </c:pt>
                <c:pt idx="10">
                  <c:v>45919</c:v>
                </c:pt>
                <c:pt idx="11">
                  <c:v>45918</c:v>
                </c:pt>
                <c:pt idx="12">
                  <c:v>45917</c:v>
                </c:pt>
                <c:pt idx="13">
                  <c:v>45916</c:v>
                </c:pt>
                <c:pt idx="14">
                  <c:v>45915</c:v>
                </c:pt>
                <c:pt idx="15">
                  <c:v>45912</c:v>
                </c:pt>
                <c:pt idx="16">
                  <c:v>45911</c:v>
                </c:pt>
                <c:pt idx="17">
                  <c:v>45910</c:v>
                </c:pt>
                <c:pt idx="18">
                  <c:v>45909</c:v>
                </c:pt>
                <c:pt idx="19">
                  <c:v>45908</c:v>
                </c:pt>
                <c:pt idx="20">
                  <c:v>45905</c:v>
                </c:pt>
                <c:pt idx="21">
                  <c:v>45904</c:v>
                </c:pt>
                <c:pt idx="22">
                  <c:v>45903</c:v>
                </c:pt>
                <c:pt idx="23">
                  <c:v>45902</c:v>
                </c:pt>
                <c:pt idx="24">
                  <c:v>45901</c:v>
                </c:pt>
                <c:pt idx="25">
                  <c:v>45898</c:v>
                </c:pt>
                <c:pt idx="26">
                  <c:v>45897</c:v>
                </c:pt>
                <c:pt idx="27">
                  <c:v>45895</c:v>
                </c:pt>
                <c:pt idx="28">
                  <c:v>45894</c:v>
                </c:pt>
                <c:pt idx="29">
                  <c:v>45891</c:v>
                </c:pt>
                <c:pt idx="30">
                  <c:v>45890</c:v>
                </c:pt>
                <c:pt idx="31">
                  <c:v>45889</c:v>
                </c:pt>
                <c:pt idx="32">
                  <c:v>45888</c:v>
                </c:pt>
                <c:pt idx="33">
                  <c:v>45887</c:v>
                </c:pt>
                <c:pt idx="34">
                  <c:v>45883</c:v>
                </c:pt>
                <c:pt idx="35">
                  <c:v>45882</c:v>
                </c:pt>
                <c:pt idx="36">
                  <c:v>45881</c:v>
                </c:pt>
                <c:pt idx="37">
                  <c:v>45880</c:v>
                </c:pt>
                <c:pt idx="38">
                  <c:v>45877</c:v>
                </c:pt>
                <c:pt idx="39">
                  <c:v>45876</c:v>
                </c:pt>
                <c:pt idx="40">
                  <c:v>45875</c:v>
                </c:pt>
                <c:pt idx="41">
                  <c:v>45874</c:v>
                </c:pt>
                <c:pt idx="42">
                  <c:v>45873</c:v>
                </c:pt>
                <c:pt idx="43">
                  <c:v>45870</c:v>
                </c:pt>
                <c:pt idx="44">
                  <c:v>45869</c:v>
                </c:pt>
                <c:pt idx="45">
                  <c:v>45868</c:v>
                </c:pt>
                <c:pt idx="46">
                  <c:v>45867</c:v>
                </c:pt>
                <c:pt idx="47">
                  <c:v>45866</c:v>
                </c:pt>
                <c:pt idx="48">
                  <c:v>45863</c:v>
                </c:pt>
                <c:pt idx="49">
                  <c:v>45862</c:v>
                </c:pt>
                <c:pt idx="50">
                  <c:v>45861</c:v>
                </c:pt>
                <c:pt idx="51">
                  <c:v>45860</c:v>
                </c:pt>
                <c:pt idx="52">
                  <c:v>45859</c:v>
                </c:pt>
                <c:pt idx="53">
                  <c:v>45856</c:v>
                </c:pt>
                <c:pt idx="54">
                  <c:v>45855</c:v>
                </c:pt>
                <c:pt idx="55">
                  <c:v>45854</c:v>
                </c:pt>
                <c:pt idx="56">
                  <c:v>45853</c:v>
                </c:pt>
                <c:pt idx="57">
                  <c:v>45852</c:v>
                </c:pt>
                <c:pt idx="58">
                  <c:v>45849</c:v>
                </c:pt>
                <c:pt idx="59">
                  <c:v>45848</c:v>
                </c:pt>
                <c:pt idx="60">
                  <c:v>45847</c:v>
                </c:pt>
                <c:pt idx="61">
                  <c:v>45846</c:v>
                </c:pt>
                <c:pt idx="62">
                  <c:v>45845</c:v>
                </c:pt>
                <c:pt idx="63">
                  <c:v>45842</c:v>
                </c:pt>
                <c:pt idx="64">
                  <c:v>45841</c:v>
                </c:pt>
                <c:pt idx="65">
                  <c:v>45840</c:v>
                </c:pt>
                <c:pt idx="66">
                  <c:v>45839</c:v>
                </c:pt>
                <c:pt idx="67">
                  <c:v>45838</c:v>
                </c:pt>
                <c:pt idx="68">
                  <c:v>45835</c:v>
                </c:pt>
                <c:pt idx="69">
                  <c:v>45834</c:v>
                </c:pt>
                <c:pt idx="70">
                  <c:v>45833</c:v>
                </c:pt>
                <c:pt idx="71">
                  <c:v>45832</c:v>
                </c:pt>
                <c:pt idx="72">
                  <c:v>45831</c:v>
                </c:pt>
                <c:pt idx="73">
                  <c:v>45828</c:v>
                </c:pt>
                <c:pt idx="74">
                  <c:v>45827</c:v>
                </c:pt>
                <c:pt idx="75">
                  <c:v>45826</c:v>
                </c:pt>
                <c:pt idx="76">
                  <c:v>45825</c:v>
                </c:pt>
                <c:pt idx="77">
                  <c:v>45824</c:v>
                </c:pt>
                <c:pt idx="78">
                  <c:v>45821</c:v>
                </c:pt>
                <c:pt idx="79">
                  <c:v>45820</c:v>
                </c:pt>
                <c:pt idx="80">
                  <c:v>45819</c:v>
                </c:pt>
                <c:pt idx="81">
                  <c:v>45818</c:v>
                </c:pt>
                <c:pt idx="82">
                  <c:v>45817</c:v>
                </c:pt>
                <c:pt idx="83">
                  <c:v>45814</c:v>
                </c:pt>
                <c:pt idx="84">
                  <c:v>45813</c:v>
                </c:pt>
                <c:pt idx="85">
                  <c:v>45812</c:v>
                </c:pt>
                <c:pt idx="86">
                  <c:v>45811</c:v>
                </c:pt>
                <c:pt idx="87">
                  <c:v>45810</c:v>
                </c:pt>
                <c:pt idx="88">
                  <c:v>45807</c:v>
                </c:pt>
                <c:pt idx="89">
                  <c:v>45806</c:v>
                </c:pt>
                <c:pt idx="90">
                  <c:v>45805</c:v>
                </c:pt>
                <c:pt idx="91">
                  <c:v>45804</c:v>
                </c:pt>
                <c:pt idx="92">
                  <c:v>45803</c:v>
                </c:pt>
                <c:pt idx="93">
                  <c:v>45800</c:v>
                </c:pt>
                <c:pt idx="94">
                  <c:v>45799</c:v>
                </c:pt>
                <c:pt idx="95">
                  <c:v>45798</c:v>
                </c:pt>
                <c:pt idx="96">
                  <c:v>45797</c:v>
                </c:pt>
                <c:pt idx="97">
                  <c:v>45796</c:v>
                </c:pt>
                <c:pt idx="98">
                  <c:v>45793</c:v>
                </c:pt>
                <c:pt idx="99">
                  <c:v>45792</c:v>
                </c:pt>
                <c:pt idx="100">
                  <c:v>45791</c:v>
                </c:pt>
                <c:pt idx="101">
                  <c:v>45790</c:v>
                </c:pt>
                <c:pt idx="102">
                  <c:v>45789</c:v>
                </c:pt>
                <c:pt idx="103">
                  <c:v>45786</c:v>
                </c:pt>
                <c:pt idx="104">
                  <c:v>45785</c:v>
                </c:pt>
                <c:pt idx="105">
                  <c:v>45784</c:v>
                </c:pt>
                <c:pt idx="106">
                  <c:v>45783</c:v>
                </c:pt>
                <c:pt idx="107">
                  <c:v>45782</c:v>
                </c:pt>
                <c:pt idx="108">
                  <c:v>45779</c:v>
                </c:pt>
                <c:pt idx="109">
                  <c:v>45777</c:v>
                </c:pt>
                <c:pt idx="110">
                  <c:v>45776</c:v>
                </c:pt>
                <c:pt idx="111">
                  <c:v>45775</c:v>
                </c:pt>
                <c:pt idx="112">
                  <c:v>45772</c:v>
                </c:pt>
                <c:pt idx="113">
                  <c:v>45771</c:v>
                </c:pt>
                <c:pt idx="114">
                  <c:v>45770</c:v>
                </c:pt>
                <c:pt idx="115">
                  <c:v>45769</c:v>
                </c:pt>
                <c:pt idx="116">
                  <c:v>45768</c:v>
                </c:pt>
                <c:pt idx="117">
                  <c:v>45764</c:v>
                </c:pt>
                <c:pt idx="118">
                  <c:v>45763</c:v>
                </c:pt>
                <c:pt idx="119">
                  <c:v>45762</c:v>
                </c:pt>
                <c:pt idx="120">
                  <c:v>45758</c:v>
                </c:pt>
                <c:pt idx="121">
                  <c:v>45756</c:v>
                </c:pt>
                <c:pt idx="122">
                  <c:v>45755</c:v>
                </c:pt>
                <c:pt idx="123">
                  <c:v>45754</c:v>
                </c:pt>
                <c:pt idx="124">
                  <c:v>45751</c:v>
                </c:pt>
                <c:pt idx="125">
                  <c:v>45750</c:v>
                </c:pt>
                <c:pt idx="126">
                  <c:v>45749</c:v>
                </c:pt>
                <c:pt idx="127">
                  <c:v>45748</c:v>
                </c:pt>
                <c:pt idx="128">
                  <c:v>45744</c:v>
                </c:pt>
                <c:pt idx="129">
                  <c:v>45743</c:v>
                </c:pt>
                <c:pt idx="130">
                  <c:v>45742</c:v>
                </c:pt>
                <c:pt idx="131">
                  <c:v>45741</c:v>
                </c:pt>
                <c:pt idx="132">
                  <c:v>45740</c:v>
                </c:pt>
                <c:pt idx="133">
                  <c:v>45737</c:v>
                </c:pt>
                <c:pt idx="134">
                  <c:v>45736</c:v>
                </c:pt>
                <c:pt idx="135">
                  <c:v>45735</c:v>
                </c:pt>
                <c:pt idx="136">
                  <c:v>45734</c:v>
                </c:pt>
                <c:pt idx="137">
                  <c:v>45733</c:v>
                </c:pt>
                <c:pt idx="138">
                  <c:v>45729</c:v>
                </c:pt>
                <c:pt idx="139">
                  <c:v>45728</c:v>
                </c:pt>
                <c:pt idx="140">
                  <c:v>45727</c:v>
                </c:pt>
                <c:pt idx="141">
                  <c:v>45726</c:v>
                </c:pt>
                <c:pt idx="142">
                  <c:v>45723</c:v>
                </c:pt>
                <c:pt idx="143">
                  <c:v>45722</c:v>
                </c:pt>
                <c:pt idx="144">
                  <c:v>45721</c:v>
                </c:pt>
                <c:pt idx="145">
                  <c:v>45720</c:v>
                </c:pt>
                <c:pt idx="146">
                  <c:v>45719</c:v>
                </c:pt>
                <c:pt idx="147">
                  <c:v>45716</c:v>
                </c:pt>
                <c:pt idx="148">
                  <c:v>45715</c:v>
                </c:pt>
                <c:pt idx="149">
                  <c:v>45713</c:v>
                </c:pt>
                <c:pt idx="150">
                  <c:v>45712</c:v>
                </c:pt>
                <c:pt idx="151">
                  <c:v>45709</c:v>
                </c:pt>
                <c:pt idx="152">
                  <c:v>45708</c:v>
                </c:pt>
                <c:pt idx="153">
                  <c:v>45707</c:v>
                </c:pt>
                <c:pt idx="154">
                  <c:v>45706</c:v>
                </c:pt>
                <c:pt idx="155">
                  <c:v>45705</c:v>
                </c:pt>
                <c:pt idx="156">
                  <c:v>45702</c:v>
                </c:pt>
                <c:pt idx="157">
                  <c:v>45701</c:v>
                </c:pt>
                <c:pt idx="158">
                  <c:v>45700</c:v>
                </c:pt>
                <c:pt idx="159">
                  <c:v>45699</c:v>
                </c:pt>
                <c:pt idx="160">
                  <c:v>45698</c:v>
                </c:pt>
                <c:pt idx="161">
                  <c:v>45695</c:v>
                </c:pt>
                <c:pt idx="162">
                  <c:v>45694</c:v>
                </c:pt>
                <c:pt idx="163">
                  <c:v>45693</c:v>
                </c:pt>
                <c:pt idx="164">
                  <c:v>45692</c:v>
                </c:pt>
                <c:pt idx="165">
                  <c:v>45691</c:v>
                </c:pt>
                <c:pt idx="166">
                  <c:v>45689</c:v>
                </c:pt>
                <c:pt idx="167">
                  <c:v>45688</c:v>
                </c:pt>
                <c:pt idx="168">
                  <c:v>45687</c:v>
                </c:pt>
                <c:pt idx="169">
                  <c:v>45686</c:v>
                </c:pt>
                <c:pt idx="170">
                  <c:v>45685</c:v>
                </c:pt>
                <c:pt idx="171">
                  <c:v>45684</c:v>
                </c:pt>
                <c:pt idx="172">
                  <c:v>45681</c:v>
                </c:pt>
                <c:pt idx="173">
                  <c:v>45680</c:v>
                </c:pt>
                <c:pt idx="174">
                  <c:v>45679</c:v>
                </c:pt>
                <c:pt idx="175">
                  <c:v>45678</c:v>
                </c:pt>
                <c:pt idx="176">
                  <c:v>45677</c:v>
                </c:pt>
                <c:pt idx="177">
                  <c:v>45674</c:v>
                </c:pt>
                <c:pt idx="178">
                  <c:v>45673</c:v>
                </c:pt>
                <c:pt idx="179">
                  <c:v>45672</c:v>
                </c:pt>
                <c:pt idx="180">
                  <c:v>45671</c:v>
                </c:pt>
                <c:pt idx="181">
                  <c:v>45670</c:v>
                </c:pt>
                <c:pt idx="182">
                  <c:v>45667</c:v>
                </c:pt>
                <c:pt idx="183">
                  <c:v>45666</c:v>
                </c:pt>
                <c:pt idx="184">
                  <c:v>45665</c:v>
                </c:pt>
                <c:pt idx="185">
                  <c:v>45664</c:v>
                </c:pt>
                <c:pt idx="186">
                  <c:v>45663</c:v>
                </c:pt>
                <c:pt idx="187">
                  <c:v>45660</c:v>
                </c:pt>
                <c:pt idx="188">
                  <c:v>45659</c:v>
                </c:pt>
                <c:pt idx="189">
                  <c:v>45658</c:v>
                </c:pt>
                <c:pt idx="190">
                  <c:v>45657</c:v>
                </c:pt>
                <c:pt idx="191">
                  <c:v>45656</c:v>
                </c:pt>
                <c:pt idx="192">
                  <c:v>45653</c:v>
                </c:pt>
                <c:pt idx="193">
                  <c:v>45652</c:v>
                </c:pt>
                <c:pt idx="194">
                  <c:v>45650</c:v>
                </c:pt>
                <c:pt idx="195">
                  <c:v>45649</c:v>
                </c:pt>
                <c:pt idx="196">
                  <c:v>45646</c:v>
                </c:pt>
                <c:pt idx="197">
                  <c:v>45645</c:v>
                </c:pt>
                <c:pt idx="198">
                  <c:v>45644</c:v>
                </c:pt>
                <c:pt idx="199">
                  <c:v>45643</c:v>
                </c:pt>
                <c:pt idx="200">
                  <c:v>45642</c:v>
                </c:pt>
                <c:pt idx="201">
                  <c:v>45639</c:v>
                </c:pt>
                <c:pt idx="202">
                  <c:v>45638</c:v>
                </c:pt>
                <c:pt idx="203">
                  <c:v>45637</c:v>
                </c:pt>
                <c:pt idx="204">
                  <c:v>45636</c:v>
                </c:pt>
                <c:pt idx="205">
                  <c:v>45635</c:v>
                </c:pt>
                <c:pt idx="206">
                  <c:v>45632</c:v>
                </c:pt>
                <c:pt idx="207">
                  <c:v>45631</c:v>
                </c:pt>
                <c:pt idx="208">
                  <c:v>45630</c:v>
                </c:pt>
                <c:pt idx="209">
                  <c:v>45629</c:v>
                </c:pt>
                <c:pt idx="210">
                  <c:v>45628</c:v>
                </c:pt>
                <c:pt idx="211">
                  <c:v>45625</c:v>
                </c:pt>
                <c:pt idx="212">
                  <c:v>45624</c:v>
                </c:pt>
                <c:pt idx="213">
                  <c:v>45623</c:v>
                </c:pt>
                <c:pt idx="214">
                  <c:v>45622</c:v>
                </c:pt>
                <c:pt idx="215">
                  <c:v>45621</c:v>
                </c:pt>
                <c:pt idx="216">
                  <c:v>45618</c:v>
                </c:pt>
                <c:pt idx="217">
                  <c:v>45617</c:v>
                </c:pt>
                <c:pt idx="218">
                  <c:v>45615</c:v>
                </c:pt>
                <c:pt idx="219">
                  <c:v>45614</c:v>
                </c:pt>
                <c:pt idx="220">
                  <c:v>45610</c:v>
                </c:pt>
                <c:pt idx="221">
                  <c:v>45609</c:v>
                </c:pt>
                <c:pt idx="222">
                  <c:v>45608</c:v>
                </c:pt>
                <c:pt idx="223">
                  <c:v>45607</c:v>
                </c:pt>
                <c:pt idx="224">
                  <c:v>45604</c:v>
                </c:pt>
                <c:pt idx="225">
                  <c:v>45603</c:v>
                </c:pt>
                <c:pt idx="226">
                  <c:v>45602</c:v>
                </c:pt>
                <c:pt idx="227">
                  <c:v>45601</c:v>
                </c:pt>
                <c:pt idx="228">
                  <c:v>45600</c:v>
                </c:pt>
                <c:pt idx="229">
                  <c:v>45597</c:v>
                </c:pt>
                <c:pt idx="230">
                  <c:v>45596</c:v>
                </c:pt>
                <c:pt idx="231">
                  <c:v>45595</c:v>
                </c:pt>
                <c:pt idx="232">
                  <c:v>45594</c:v>
                </c:pt>
                <c:pt idx="233">
                  <c:v>45593</c:v>
                </c:pt>
                <c:pt idx="234">
                  <c:v>45590</c:v>
                </c:pt>
                <c:pt idx="235">
                  <c:v>45589</c:v>
                </c:pt>
                <c:pt idx="236">
                  <c:v>45588</c:v>
                </c:pt>
                <c:pt idx="237">
                  <c:v>45587</c:v>
                </c:pt>
                <c:pt idx="238">
                  <c:v>45586</c:v>
                </c:pt>
                <c:pt idx="239">
                  <c:v>45583</c:v>
                </c:pt>
                <c:pt idx="240">
                  <c:v>45582</c:v>
                </c:pt>
                <c:pt idx="241">
                  <c:v>45581</c:v>
                </c:pt>
                <c:pt idx="242">
                  <c:v>45580</c:v>
                </c:pt>
                <c:pt idx="243">
                  <c:v>45579</c:v>
                </c:pt>
                <c:pt idx="244">
                  <c:v>45576</c:v>
                </c:pt>
                <c:pt idx="245">
                  <c:v>45575</c:v>
                </c:pt>
                <c:pt idx="246">
                  <c:v>45574</c:v>
                </c:pt>
                <c:pt idx="247">
                  <c:v>45573</c:v>
                </c:pt>
                <c:pt idx="248">
                  <c:v>45572</c:v>
                </c:pt>
                <c:pt idx="249">
                  <c:v>45569</c:v>
                </c:pt>
                <c:pt idx="250">
                  <c:v>45568</c:v>
                </c:pt>
                <c:pt idx="251">
                  <c:v>45566</c:v>
                </c:pt>
                <c:pt idx="252">
                  <c:v>45565</c:v>
                </c:pt>
                <c:pt idx="253">
                  <c:v>45562</c:v>
                </c:pt>
                <c:pt idx="254">
                  <c:v>45561</c:v>
                </c:pt>
                <c:pt idx="255">
                  <c:v>45560</c:v>
                </c:pt>
                <c:pt idx="256">
                  <c:v>45559</c:v>
                </c:pt>
                <c:pt idx="257">
                  <c:v>45558</c:v>
                </c:pt>
                <c:pt idx="258">
                  <c:v>45555</c:v>
                </c:pt>
                <c:pt idx="259">
                  <c:v>45554</c:v>
                </c:pt>
                <c:pt idx="260">
                  <c:v>45553</c:v>
                </c:pt>
                <c:pt idx="261">
                  <c:v>45552</c:v>
                </c:pt>
                <c:pt idx="262">
                  <c:v>45551</c:v>
                </c:pt>
                <c:pt idx="263">
                  <c:v>45548</c:v>
                </c:pt>
                <c:pt idx="264">
                  <c:v>45547</c:v>
                </c:pt>
                <c:pt idx="265">
                  <c:v>45546</c:v>
                </c:pt>
                <c:pt idx="266">
                  <c:v>45545</c:v>
                </c:pt>
                <c:pt idx="267">
                  <c:v>45544</c:v>
                </c:pt>
                <c:pt idx="268">
                  <c:v>45541</c:v>
                </c:pt>
                <c:pt idx="269">
                  <c:v>45540</c:v>
                </c:pt>
                <c:pt idx="270">
                  <c:v>45539</c:v>
                </c:pt>
                <c:pt idx="271">
                  <c:v>45538</c:v>
                </c:pt>
                <c:pt idx="272">
                  <c:v>45537</c:v>
                </c:pt>
                <c:pt idx="273">
                  <c:v>45534</c:v>
                </c:pt>
                <c:pt idx="274">
                  <c:v>45533</c:v>
                </c:pt>
                <c:pt idx="275">
                  <c:v>45532</c:v>
                </c:pt>
                <c:pt idx="276">
                  <c:v>45531</c:v>
                </c:pt>
                <c:pt idx="277">
                  <c:v>45530</c:v>
                </c:pt>
                <c:pt idx="278">
                  <c:v>45527</c:v>
                </c:pt>
                <c:pt idx="279">
                  <c:v>45526</c:v>
                </c:pt>
                <c:pt idx="280">
                  <c:v>45525</c:v>
                </c:pt>
                <c:pt idx="281">
                  <c:v>45524</c:v>
                </c:pt>
                <c:pt idx="282">
                  <c:v>45523</c:v>
                </c:pt>
                <c:pt idx="283">
                  <c:v>45520</c:v>
                </c:pt>
                <c:pt idx="284">
                  <c:v>45518</c:v>
                </c:pt>
                <c:pt idx="285">
                  <c:v>45517</c:v>
                </c:pt>
                <c:pt idx="286">
                  <c:v>45516</c:v>
                </c:pt>
                <c:pt idx="287">
                  <c:v>45513</c:v>
                </c:pt>
                <c:pt idx="288">
                  <c:v>45512</c:v>
                </c:pt>
                <c:pt idx="289">
                  <c:v>45511</c:v>
                </c:pt>
                <c:pt idx="290">
                  <c:v>45510</c:v>
                </c:pt>
                <c:pt idx="291">
                  <c:v>45509</c:v>
                </c:pt>
                <c:pt idx="292">
                  <c:v>45506</c:v>
                </c:pt>
                <c:pt idx="293">
                  <c:v>45505</c:v>
                </c:pt>
                <c:pt idx="294">
                  <c:v>45504</c:v>
                </c:pt>
                <c:pt idx="295">
                  <c:v>45503</c:v>
                </c:pt>
                <c:pt idx="296">
                  <c:v>45502</c:v>
                </c:pt>
                <c:pt idx="297">
                  <c:v>45499</c:v>
                </c:pt>
                <c:pt idx="298">
                  <c:v>45498</c:v>
                </c:pt>
                <c:pt idx="299">
                  <c:v>45497</c:v>
                </c:pt>
                <c:pt idx="300">
                  <c:v>45496</c:v>
                </c:pt>
                <c:pt idx="301">
                  <c:v>45495</c:v>
                </c:pt>
                <c:pt idx="302">
                  <c:v>45492</c:v>
                </c:pt>
                <c:pt idx="303">
                  <c:v>45491</c:v>
                </c:pt>
                <c:pt idx="304">
                  <c:v>45489</c:v>
                </c:pt>
                <c:pt idx="305">
                  <c:v>45488</c:v>
                </c:pt>
                <c:pt idx="306">
                  <c:v>45485</c:v>
                </c:pt>
                <c:pt idx="307">
                  <c:v>45484</c:v>
                </c:pt>
                <c:pt idx="308">
                  <c:v>45483</c:v>
                </c:pt>
                <c:pt idx="309">
                  <c:v>45482</c:v>
                </c:pt>
                <c:pt idx="310">
                  <c:v>45481</c:v>
                </c:pt>
                <c:pt idx="311">
                  <c:v>45478</c:v>
                </c:pt>
                <c:pt idx="312">
                  <c:v>45477</c:v>
                </c:pt>
                <c:pt idx="313">
                  <c:v>45476</c:v>
                </c:pt>
                <c:pt idx="314">
                  <c:v>45475</c:v>
                </c:pt>
                <c:pt idx="315">
                  <c:v>45474</c:v>
                </c:pt>
                <c:pt idx="316">
                  <c:v>45471</c:v>
                </c:pt>
                <c:pt idx="317">
                  <c:v>45470</c:v>
                </c:pt>
                <c:pt idx="318">
                  <c:v>45469</c:v>
                </c:pt>
                <c:pt idx="319">
                  <c:v>45468</c:v>
                </c:pt>
                <c:pt idx="320">
                  <c:v>45467</c:v>
                </c:pt>
                <c:pt idx="321">
                  <c:v>45464</c:v>
                </c:pt>
                <c:pt idx="322">
                  <c:v>45463</c:v>
                </c:pt>
                <c:pt idx="323">
                  <c:v>45462</c:v>
                </c:pt>
                <c:pt idx="324">
                  <c:v>45461</c:v>
                </c:pt>
                <c:pt idx="325">
                  <c:v>45457</c:v>
                </c:pt>
                <c:pt idx="326">
                  <c:v>45456</c:v>
                </c:pt>
                <c:pt idx="327">
                  <c:v>45455</c:v>
                </c:pt>
                <c:pt idx="328">
                  <c:v>45454</c:v>
                </c:pt>
                <c:pt idx="329">
                  <c:v>45453</c:v>
                </c:pt>
                <c:pt idx="330">
                  <c:v>45450</c:v>
                </c:pt>
                <c:pt idx="331">
                  <c:v>45449</c:v>
                </c:pt>
                <c:pt idx="332">
                  <c:v>45448</c:v>
                </c:pt>
                <c:pt idx="333">
                  <c:v>45447</c:v>
                </c:pt>
                <c:pt idx="334">
                  <c:v>45446</c:v>
                </c:pt>
                <c:pt idx="335">
                  <c:v>45443</c:v>
                </c:pt>
                <c:pt idx="336">
                  <c:v>45442</c:v>
                </c:pt>
                <c:pt idx="337">
                  <c:v>45441</c:v>
                </c:pt>
                <c:pt idx="338">
                  <c:v>45440</c:v>
                </c:pt>
                <c:pt idx="339">
                  <c:v>45439</c:v>
                </c:pt>
                <c:pt idx="340">
                  <c:v>45436</c:v>
                </c:pt>
                <c:pt idx="341">
                  <c:v>45435</c:v>
                </c:pt>
                <c:pt idx="342">
                  <c:v>45434</c:v>
                </c:pt>
                <c:pt idx="343">
                  <c:v>45433</c:v>
                </c:pt>
                <c:pt idx="344">
                  <c:v>45430</c:v>
                </c:pt>
                <c:pt idx="345">
                  <c:v>45429</c:v>
                </c:pt>
                <c:pt idx="346">
                  <c:v>45428</c:v>
                </c:pt>
                <c:pt idx="347">
                  <c:v>45427</c:v>
                </c:pt>
                <c:pt idx="348">
                  <c:v>45426</c:v>
                </c:pt>
                <c:pt idx="349">
                  <c:v>45425</c:v>
                </c:pt>
                <c:pt idx="350">
                  <c:v>45422</c:v>
                </c:pt>
                <c:pt idx="351">
                  <c:v>45421</c:v>
                </c:pt>
                <c:pt idx="352">
                  <c:v>45420</c:v>
                </c:pt>
                <c:pt idx="353">
                  <c:v>45419</c:v>
                </c:pt>
                <c:pt idx="354">
                  <c:v>45418</c:v>
                </c:pt>
                <c:pt idx="355">
                  <c:v>45415</c:v>
                </c:pt>
                <c:pt idx="356">
                  <c:v>45414</c:v>
                </c:pt>
                <c:pt idx="357">
                  <c:v>45412</c:v>
                </c:pt>
                <c:pt idx="358">
                  <c:v>45411</c:v>
                </c:pt>
                <c:pt idx="359">
                  <c:v>45408</c:v>
                </c:pt>
                <c:pt idx="360">
                  <c:v>45407</c:v>
                </c:pt>
                <c:pt idx="361">
                  <c:v>45406</c:v>
                </c:pt>
                <c:pt idx="362">
                  <c:v>45405</c:v>
                </c:pt>
                <c:pt idx="363">
                  <c:v>45404</c:v>
                </c:pt>
                <c:pt idx="364">
                  <c:v>45401</c:v>
                </c:pt>
                <c:pt idx="365">
                  <c:v>45400</c:v>
                </c:pt>
                <c:pt idx="366">
                  <c:v>45398</c:v>
                </c:pt>
                <c:pt idx="367">
                  <c:v>45397</c:v>
                </c:pt>
                <c:pt idx="368">
                  <c:v>45394</c:v>
                </c:pt>
                <c:pt idx="369">
                  <c:v>45392</c:v>
                </c:pt>
                <c:pt idx="370">
                  <c:v>45391</c:v>
                </c:pt>
                <c:pt idx="371">
                  <c:v>45390</c:v>
                </c:pt>
                <c:pt idx="372">
                  <c:v>45387</c:v>
                </c:pt>
                <c:pt idx="373">
                  <c:v>45386</c:v>
                </c:pt>
                <c:pt idx="374">
                  <c:v>45385</c:v>
                </c:pt>
                <c:pt idx="375">
                  <c:v>45384</c:v>
                </c:pt>
                <c:pt idx="376">
                  <c:v>45383</c:v>
                </c:pt>
                <c:pt idx="377">
                  <c:v>45379</c:v>
                </c:pt>
                <c:pt idx="378">
                  <c:v>45378</c:v>
                </c:pt>
                <c:pt idx="379">
                  <c:v>45377</c:v>
                </c:pt>
                <c:pt idx="380">
                  <c:v>45373</c:v>
                </c:pt>
                <c:pt idx="381">
                  <c:v>45372</c:v>
                </c:pt>
                <c:pt idx="382">
                  <c:v>45371</c:v>
                </c:pt>
                <c:pt idx="383">
                  <c:v>45370</c:v>
                </c:pt>
                <c:pt idx="384">
                  <c:v>45369</c:v>
                </c:pt>
                <c:pt idx="385">
                  <c:v>45366</c:v>
                </c:pt>
                <c:pt idx="386">
                  <c:v>45365</c:v>
                </c:pt>
                <c:pt idx="387">
                  <c:v>45364</c:v>
                </c:pt>
                <c:pt idx="388">
                  <c:v>45363</c:v>
                </c:pt>
                <c:pt idx="389">
                  <c:v>45362</c:v>
                </c:pt>
                <c:pt idx="390">
                  <c:v>45358</c:v>
                </c:pt>
                <c:pt idx="391">
                  <c:v>45357</c:v>
                </c:pt>
                <c:pt idx="392">
                  <c:v>45356</c:v>
                </c:pt>
                <c:pt idx="393">
                  <c:v>45355</c:v>
                </c:pt>
                <c:pt idx="394">
                  <c:v>45353</c:v>
                </c:pt>
                <c:pt idx="395">
                  <c:v>45352</c:v>
                </c:pt>
                <c:pt idx="396">
                  <c:v>45351</c:v>
                </c:pt>
                <c:pt idx="397">
                  <c:v>45350</c:v>
                </c:pt>
                <c:pt idx="398">
                  <c:v>45349</c:v>
                </c:pt>
                <c:pt idx="399">
                  <c:v>45348</c:v>
                </c:pt>
                <c:pt idx="400">
                  <c:v>45345</c:v>
                </c:pt>
                <c:pt idx="401">
                  <c:v>45344</c:v>
                </c:pt>
                <c:pt idx="402">
                  <c:v>45343</c:v>
                </c:pt>
                <c:pt idx="403">
                  <c:v>45342</c:v>
                </c:pt>
                <c:pt idx="404">
                  <c:v>45341</c:v>
                </c:pt>
                <c:pt idx="405">
                  <c:v>45338</c:v>
                </c:pt>
                <c:pt idx="406">
                  <c:v>45337</c:v>
                </c:pt>
                <c:pt idx="407">
                  <c:v>45336</c:v>
                </c:pt>
                <c:pt idx="408">
                  <c:v>45335</c:v>
                </c:pt>
                <c:pt idx="409">
                  <c:v>45334</c:v>
                </c:pt>
                <c:pt idx="410">
                  <c:v>45331</c:v>
                </c:pt>
                <c:pt idx="411">
                  <c:v>45330</c:v>
                </c:pt>
                <c:pt idx="412">
                  <c:v>45329</c:v>
                </c:pt>
                <c:pt idx="413">
                  <c:v>45328</c:v>
                </c:pt>
                <c:pt idx="414">
                  <c:v>45327</c:v>
                </c:pt>
                <c:pt idx="415">
                  <c:v>45324</c:v>
                </c:pt>
                <c:pt idx="416">
                  <c:v>45323</c:v>
                </c:pt>
                <c:pt idx="417">
                  <c:v>45322</c:v>
                </c:pt>
                <c:pt idx="418">
                  <c:v>45321</c:v>
                </c:pt>
                <c:pt idx="419">
                  <c:v>45320</c:v>
                </c:pt>
                <c:pt idx="420">
                  <c:v>45316</c:v>
                </c:pt>
                <c:pt idx="421">
                  <c:v>45315</c:v>
                </c:pt>
                <c:pt idx="422">
                  <c:v>45314</c:v>
                </c:pt>
                <c:pt idx="423">
                  <c:v>45311</c:v>
                </c:pt>
                <c:pt idx="424">
                  <c:v>45310</c:v>
                </c:pt>
                <c:pt idx="425">
                  <c:v>45309</c:v>
                </c:pt>
                <c:pt idx="426">
                  <c:v>45308</c:v>
                </c:pt>
                <c:pt idx="427">
                  <c:v>45307</c:v>
                </c:pt>
                <c:pt idx="428">
                  <c:v>45306</c:v>
                </c:pt>
                <c:pt idx="429">
                  <c:v>45303</c:v>
                </c:pt>
                <c:pt idx="430">
                  <c:v>45302</c:v>
                </c:pt>
                <c:pt idx="431">
                  <c:v>45301</c:v>
                </c:pt>
                <c:pt idx="432">
                  <c:v>45300</c:v>
                </c:pt>
                <c:pt idx="433">
                  <c:v>45299</c:v>
                </c:pt>
                <c:pt idx="434">
                  <c:v>45296</c:v>
                </c:pt>
                <c:pt idx="435">
                  <c:v>45295</c:v>
                </c:pt>
                <c:pt idx="436">
                  <c:v>45294</c:v>
                </c:pt>
                <c:pt idx="437">
                  <c:v>45293</c:v>
                </c:pt>
                <c:pt idx="438">
                  <c:v>45292</c:v>
                </c:pt>
                <c:pt idx="439">
                  <c:v>45289</c:v>
                </c:pt>
                <c:pt idx="440">
                  <c:v>45288</c:v>
                </c:pt>
                <c:pt idx="441">
                  <c:v>45287</c:v>
                </c:pt>
                <c:pt idx="442">
                  <c:v>45286</c:v>
                </c:pt>
                <c:pt idx="443">
                  <c:v>45282</c:v>
                </c:pt>
                <c:pt idx="444">
                  <c:v>45281</c:v>
                </c:pt>
                <c:pt idx="445">
                  <c:v>45280</c:v>
                </c:pt>
                <c:pt idx="446">
                  <c:v>45279</c:v>
                </c:pt>
                <c:pt idx="447">
                  <c:v>45278</c:v>
                </c:pt>
                <c:pt idx="448">
                  <c:v>45275</c:v>
                </c:pt>
                <c:pt idx="449">
                  <c:v>45274</c:v>
                </c:pt>
                <c:pt idx="450">
                  <c:v>45273</c:v>
                </c:pt>
                <c:pt idx="451">
                  <c:v>45272</c:v>
                </c:pt>
                <c:pt idx="452">
                  <c:v>45271</c:v>
                </c:pt>
                <c:pt idx="453">
                  <c:v>45268</c:v>
                </c:pt>
                <c:pt idx="454">
                  <c:v>45267</c:v>
                </c:pt>
                <c:pt idx="455">
                  <c:v>45266</c:v>
                </c:pt>
                <c:pt idx="456">
                  <c:v>45265</c:v>
                </c:pt>
                <c:pt idx="457">
                  <c:v>45264</c:v>
                </c:pt>
                <c:pt idx="458">
                  <c:v>45261</c:v>
                </c:pt>
                <c:pt idx="459">
                  <c:v>45260</c:v>
                </c:pt>
                <c:pt idx="460">
                  <c:v>45259</c:v>
                </c:pt>
                <c:pt idx="461">
                  <c:v>45258</c:v>
                </c:pt>
                <c:pt idx="462">
                  <c:v>45254</c:v>
                </c:pt>
                <c:pt idx="463">
                  <c:v>45253</c:v>
                </c:pt>
                <c:pt idx="464">
                  <c:v>45252</c:v>
                </c:pt>
                <c:pt idx="465">
                  <c:v>45251</c:v>
                </c:pt>
                <c:pt idx="466">
                  <c:v>45250</c:v>
                </c:pt>
                <c:pt idx="467">
                  <c:v>45247</c:v>
                </c:pt>
                <c:pt idx="468">
                  <c:v>45246</c:v>
                </c:pt>
                <c:pt idx="469">
                  <c:v>45245</c:v>
                </c:pt>
                <c:pt idx="470">
                  <c:v>45243</c:v>
                </c:pt>
                <c:pt idx="471">
                  <c:v>45242</c:v>
                </c:pt>
                <c:pt idx="472">
                  <c:v>45240</c:v>
                </c:pt>
                <c:pt idx="473">
                  <c:v>45239</c:v>
                </c:pt>
                <c:pt idx="474">
                  <c:v>45238</c:v>
                </c:pt>
                <c:pt idx="475">
                  <c:v>45237</c:v>
                </c:pt>
                <c:pt idx="476">
                  <c:v>45236</c:v>
                </c:pt>
                <c:pt idx="477">
                  <c:v>45233</c:v>
                </c:pt>
                <c:pt idx="478">
                  <c:v>45232</c:v>
                </c:pt>
                <c:pt idx="479">
                  <c:v>45231</c:v>
                </c:pt>
                <c:pt idx="480">
                  <c:v>45230</c:v>
                </c:pt>
                <c:pt idx="481">
                  <c:v>45229</c:v>
                </c:pt>
                <c:pt idx="482">
                  <c:v>45226</c:v>
                </c:pt>
                <c:pt idx="483">
                  <c:v>45225</c:v>
                </c:pt>
                <c:pt idx="484">
                  <c:v>45224</c:v>
                </c:pt>
                <c:pt idx="485">
                  <c:v>45222</c:v>
                </c:pt>
                <c:pt idx="486">
                  <c:v>45219</c:v>
                </c:pt>
                <c:pt idx="487">
                  <c:v>45218</c:v>
                </c:pt>
                <c:pt idx="488">
                  <c:v>45217</c:v>
                </c:pt>
                <c:pt idx="489">
                  <c:v>45216</c:v>
                </c:pt>
                <c:pt idx="490">
                  <c:v>45215</c:v>
                </c:pt>
                <c:pt idx="491">
                  <c:v>45212</c:v>
                </c:pt>
                <c:pt idx="492">
                  <c:v>45211</c:v>
                </c:pt>
                <c:pt idx="493">
                  <c:v>45210</c:v>
                </c:pt>
                <c:pt idx="494">
                  <c:v>45209</c:v>
                </c:pt>
                <c:pt idx="495">
                  <c:v>45208</c:v>
                </c:pt>
                <c:pt idx="496">
                  <c:v>45205</c:v>
                </c:pt>
                <c:pt idx="497">
                  <c:v>45204</c:v>
                </c:pt>
                <c:pt idx="498">
                  <c:v>45203</c:v>
                </c:pt>
                <c:pt idx="499">
                  <c:v>45202</c:v>
                </c:pt>
                <c:pt idx="500">
                  <c:v>45198</c:v>
                </c:pt>
                <c:pt idx="501">
                  <c:v>45197</c:v>
                </c:pt>
                <c:pt idx="502">
                  <c:v>45196</c:v>
                </c:pt>
                <c:pt idx="503">
                  <c:v>45195</c:v>
                </c:pt>
                <c:pt idx="504">
                  <c:v>45194</c:v>
                </c:pt>
                <c:pt idx="505">
                  <c:v>45191</c:v>
                </c:pt>
                <c:pt idx="506">
                  <c:v>45190</c:v>
                </c:pt>
                <c:pt idx="507">
                  <c:v>45189</c:v>
                </c:pt>
                <c:pt idx="508">
                  <c:v>45187</c:v>
                </c:pt>
                <c:pt idx="509">
                  <c:v>45184</c:v>
                </c:pt>
                <c:pt idx="510">
                  <c:v>45183</c:v>
                </c:pt>
                <c:pt idx="511">
                  <c:v>45182</c:v>
                </c:pt>
                <c:pt idx="512">
                  <c:v>45181</c:v>
                </c:pt>
                <c:pt idx="513">
                  <c:v>45180</c:v>
                </c:pt>
                <c:pt idx="514">
                  <c:v>45177</c:v>
                </c:pt>
                <c:pt idx="515">
                  <c:v>45176</c:v>
                </c:pt>
                <c:pt idx="516">
                  <c:v>45175</c:v>
                </c:pt>
                <c:pt idx="517">
                  <c:v>45174</c:v>
                </c:pt>
                <c:pt idx="518">
                  <c:v>45173</c:v>
                </c:pt>
                <c:pt idx="519">
                  <c:v>45170</c:v>
                </c:pt>
                <c:pt idx="520">
                  <c:v>45169</c:v>
                </c:pt>
                <c:pt idx="521">
                  <c:v>45168</c:v>
                </c:pt>
                <c:pt idx="522">
                  <c:v>45167</c:v>
                </c:pt>
                <c:pt idx="523">
                  <c:v>45166</c:v>
                </c:pt>
                <c:pt idx="524">
                  <c:v>45163</c:v>
                </c:pt>
                <c:pt idx="525">
                  <c:v>45162</c:v>
                </c:pt>
                <c:pt idx="526">
                  <c:v>45161</c:v>
                </c:pt>
                <c:pt idx="527">
                  <c:v>45160</c:v>
                </c:pt>
                <c:pt idx="528">
                  <c:v>45159</c:v>
                </c:pt>
                <c:pt idx="529">
                  <c:v>45156</c:v>
                </c:pt>
                <c:pt idx="530">
                  <c:v>45155</c:v>
                </c:pt>
                <c:pt idx="531">
                  <c:v>45154</c:v>
                </c:pt>
                <c:pt idx="532">
                  <c:v>45152</c:v>
                </c:pt>
                <c:pt idx="533">
                  <c:v>45149</c:v>
                </c:pt>
                <c:pt idx="534">
                  <c:v>45148</c:v>
                </c:pt>
                <c:pt idx="535">
                  <c:v>45147</c:v>
                </c:pt>
                <c:pt idx="536">
                  <c:v>45146</c:v>
                </c:pt>
                <c:pt idx="537">
                  <c:v>45145</c:v>
                </c:pt>
                <c:pt idx="538">
                  <c:v>45142</c:v>
                </c:pt>
                <c:pt idx="539">
                  <c:v>45141</c:v>
                </c:pt>
                <c:pt idx="540">
                  <c:v>45140</c:v>
                </c:pt>
                <c:pt idx="541">
                  <c:v>45139</c:v>
                </c:pt>
                <c:pt idx="542">
                  <c:v>45138</c:v>
                </c:pt>
                <c:pt idx="543">
                  <c:v>45135</c:v>
                </c:pt>
                <c:pt idx="544">
                  <c:v>45134</c:v>
                </c:pt>
                <c:pt idx="545">
                  <c:v>45133</c:v>
                </c:pt>
                <c:pt idx="546">
                  <c:v>45132</c:v>
                </c:pt>
                <c:pt idx="547">
                  <c:v>45131</c:v>
                </c:pt>
                <c:pt idx="548">
                  <c:v>45128</c:v>
                </c:pt>
                <c:pt idx="549">
                  <c:v>45127</c:v>
                </c:pt>
                <c:pt idx="550">
                  <c:v>45126</c:v>
                </c:pt>
                <c:pt idx="551">
                  <c:v>45125</c:v>
                </c:pt>
                <c:pt idx="552">
                  <c:v>45124</c:v>
                </c:pt>
                <c:pt idx="553">
                  <c:v>45121</c:v>
                </c:pt>
                <c:pt idx="554">
                  <c:v>45120</c:v>
                </c:pt>
                <c:pt idx="555">
                  <c:v>45119</c:v>
                </c:pt>
                <c:pt idx="556">
                  <c:v>45118</c:v>
                </c:pt>
                <c:pt idx="557">
                  <c:v>45117</c:v>
                </c:pt>
                <c:pt idx="558">
                  <c:v>45114</c:v>
                </c:pt>
                <c:pt idx="559">
                  <c:v>45113</c:v>
                </c:pt>
                <c:pt idx="560">
                  <c:v>45112</c:v>
                </c:pt>
                <c:pt idx="561">
                  <c:v>45111</c:v>
                </c:pt>
                <c:pt idx="562">
                  <c:v>45110</c:v>
                </c:pt>
                <c:pt idx="563">
                  <c:v>45107</c:v>
                </c:pt>
                <c:pt idx="564">
                  <c:v>45105</c:v>
                </c:pt>
                <c:pt idx="565">
                  <c:v>45104</c:v>
                </c:pt>
                <c:pt idx="566">
                  <c:v>45103</c:v>
                </c:pt>
                <c:pt idx="567">
                  <c:v>45100</c:v>
                </c:pt>
                <c:pt idx="568">
                  <c:v>45099</c:v>
                </c:pt>
                <c:pt idx="569">
                  <c:v>45098</c:v>
                </c:pt>
                <c:pt idx="570">
                  <c:v>45097</c:v>
                </c:pt>
                <c:pt idx="571">
                  <c:v>45096</c:v>
                </c:pt>
                <c:pt idx="572">
                  <c:v>45093</c:v>
                </c:pt>
                <c:pt idx="573">
                  <c:v>45092</c:v>
                </c:pt>
                <c:pt idx="574">
                  <c:v>45091</c:v>
                </c:pt>
                <c:pt idx="575">
                  <c:v>45090</c:v>
                </c:pt>
                <c:pt idx="576">
                  <c:v>45089</c:v>
                </c:pt>
                <c:pt idx="577">
                  <c:v>45086</c:v>
                </c:pt>
                <c:pt idx="578">
                  <c:v>45085</c:v>
                </c:pt>
                <c:pt idx="579">
                  <c:v>45084</c:v>
                </c:pt>
                <c:pt idx="580">
                  <c:v>45083</c:v>
                </c:pt>
                <c:pt idx="581">
                  <c:v>45082</c:v>
                </c:pt>
                <c:pt idx="582">
                  <c:v>45079</c:v>
                </c:pt>
                <c:pt idx="583">
                  <c:v>45078</c:v>
                </c:pt>
                <c:pt idx="584">
                  <c:v>45077</c:v>
                </c:pt>
                <c:pt idx="585">
                  <c:v>45076</c:v>
                </c:pt>
                <c:pt idx="586">
                  <c:v>45075</c:v>
                </c:pt>
                <c:pt idx="587">
                  <c:v>45072</c:v>
                </c:pt>
                <c:pt idx="588">
                  <c:v>45071</c:v>
                </c:pt>
                <c:pt idx="589">
                  <c:v>45070</c:v>
                </c:pt>
                <c:pt idx="590">
                  <c:v>45069</c:v>
                </c:pt>
                <c:pt idx="591">
                  <c:v>45068</c:v>
                </c:pt>
                <c:pt idx="592">
                  <c:v>45065</c:v>
                </c:pt>
                <c:pt idx="593">
                  <c:v>45064</c:v>
                </c:pt>
                <c:pt idx="594">
                  <c:v>45063</c:v>
                </c:pt>
                <c:pt idx="595">
                  <c:v>45062</c:v>
                </c:pt>
                <c:pt idx="596">
                  <c:v>45061</c:v>
                </c:pt>
                <c:pt idx="597">
                  <c:v>45058</c:v>
                </c:pt>
                <c:pt idx="598">
                  <c:v>45057</c:v>
                </c:pt>
                <c:pt idx="599">
                  <c:v>45056</c:v>
                </c:pt>
                <c:pt idx="600">
                  <c:v>45055</c:v>
                </c:pt>
                <c:pt idx="601">
                  <c:v>45054</c:v>
                </c:pt>
                <c:pt idx="602">
                  <c:v>45051</c:v>
                </c:pt>
                <c:pt idx="603">
                  <c:v>45050</c:v>
                </c:pt>
                <c:pt idx="604">
                  <c:v>45049</c:v>
                </c:pt>
                <c:pt idx="605">
                  <c:v>45048</c:v>
                </c:pt>
                <c:pt idx="606">
                  <c:v>45044</c:v>
                </c:pt>
                <c:pt idx="607">
                  <c:v>45043</c:v>
                </c:pt>
                <c:pt idx="608">
                  <c:v>45042</c:v>
                </c:pt>
                <c:pt idx="609">
                  <c:v>45041</c:v>
                </c:pt>
                <c:pt idx="610">
                  <c:v>45040</c:v>
                </c:pt>
                <c:pt idx="611">
                  <c:v>45037</c:v>
                </c:pt>
                <c:pt idx="612">
                  <c:v>45036</c:v>
                </c:pt>
                <c:pt idx="613">
                  <c:v>45035</c:v>
                </c:pt>
                <c:pt idx="614">
                  <c:v>45034</c:v>
                </c:pt>
                <c:pt idx="615">
                  <c:v>45033</c:v>
                </c:pt>
                <c:pt idx="616">
                  <c:v>45029</c:v>
                </c:pt>
                <c:pt idx="617">
                  <c:v>45028</c:v>
                </c:pt>
                <c:pt idx="618">
                  <c:v>45027</c:v>
                </c:pt>
                <c:pt idx="619">
                  <c:v>45026</c:v>
                </c:pt>
                <c:pt idx="620">
                  <c:v>45022</c:v>
                </c:pt>
                <c:pt idx="621">
                  <c:v>45021</c:v>
                </c:pt>
                <c:pt idx="622">
                  <c:v>45019</c:v>
                </c:pt>
                <c:pt idx="623">
                  <c:v>45016</c:v>
                </c:pt>
                <c:pt idx="624">
                  <c:v>45014</c:v>
                </c:pt>
                <c:pt idx="625">
                  <c:v>45013</c:v>
                </c:pt>
                <c:pt idx="626">
                  <c:v>45012</c:v>
                </c:pt>
                <c:pt idx="627">
                  <c:v>45009</c:v>
                </c:pt>
                <c:pt idx="628">
                  <c:v>45008</c:v>
                </c:pt>
                <c:pt idx="629">
                  <c:v>45007</c:v>
                </c:pt>
                <c:pt idx="630">
                  <c:v>45006</c:v>
                </c:pt>
                <c:pt idx="631">
                  <c:v>45005</c:v>
                </c:pt>
                <c:pt idx="632">
                  <c:v>45002</c:v>
                </c:pt>
                <c:pt idx="633">
                  <c:v>45001</c:v>
                </c:pt>
                <c:pt idx="634">
                  <c:v>45000</c:v>
                </c:pt>
                <c:pt idx="635">
                  <c:v>44999</c:v>
                </c:pt>
                <c:pt idx="636">
                  <c:v>44998</c:v>
                </c:pt>
                <c:pt idx="637">
                  <c:v>44995</c:v>
                </c:pt>
                <c:pt idx="638">
                  <c:v>44994</c:v>
                </c:pt>
                <c:pt idx="639">
                  <c:v>44993</c:v>
                </c:pt>
                <c:pt idx="640">
                  <c:v>44991</c:v>
                </c:pt>
                <c:pt idx="641">
                  <c:v>44988</c:v>
                </c:pt>
                <c:pt idx="642">
                  <c:v>44987</c:v>
                </c:pt>
                <c:pt idx="643">
                  <c:v>44986</c:v>
                </c:pt>
                <c:pt idx="644">
                  <c:v>44985</c:v>
                </c:pt>
                <c:pt idx="645">
                  <c:v>44984</c:v>
                </c:pt>
                <c:pt idx="646">
                  <c:v>44981</c:v>
                </c:pt>
                <c:pt idx="647">
                  <c:v>44980</c:v>
                </c:pt>
                <c:pt idx="648">
                  <c:v>44979</c:v>
                </c:pt>
                <c:pt idx="649">
                  <c:v>44978</c:v>
                </c:pt>
                <c:pt idx="650">
                  <c:v>44977</c:v>
                </c:pt>
                <c:pt idx="651">
                  <c:v>44974</c:v>
                </c:pt>
                <c:pt idx="652">
                  <c:v>44973</c:v>
                </c:pt>
                <c:pt idx="653">
                  <c:v>44972</c:v>
                </c:pt>
                <c:pt idx="654">
                  <c:v>44971</c:v>
                </c:pt>
                <c:pt idx="655">
                  <c:v>44970</c:v>
                </c:pt>
                <c:pt idx="656">
                  <c:v>44967</c:v>
                </c:pt>
                <c:pt idx="657">
                  <c:v>44966</c:v>
                </c:pt>
                <c:pt idx="658">
                  <c:v>44965</c:v>
                </c:pt>
                <c:pt idx="659">
                  <c:v>44964</c:v>
                </c:pt>
                <c:pt idx="660">
                  <c:v>44963</c:v>
                </c:pt>
                <c:pt idx="661">
                  <c:v>44960</c:v>
                </c:pt>
                <c:pt idx="662">
                  <c:v>44959</c:v>
                </c:pt>
                <c:pt idx="663">
                  <c:v>44958</c:v>
                </c:pt>
                <c:pt idx="664">
                  <c:v>44957</c:v>
                </c:pt>
                <c:pt idx="665">
                  <c:v>44956</c:v>
                </c:pt>
                <c:pt idx="666">
                  <c:v>44953</c:v>
                </c:pt>
                <c:pt idx="667">
                  <c:v>44951</c:v>
                </c:pt>
                <c:pt idx="668">
                  <c:v>44950</c:v>
                </c:pt>
                <c:pt idx="669">
                  <c:v>44949</c:v>
                </c:pt>
                <c:pt idx="670">
                  <c:v>44946</c:v>
                </c:pt>
                <c:pt idx="671">
                  <c:v>44945</c:v>
                </c:pt>
                <c:pt idx="672">
                  <c:v>44944</c:v>
                </c:pt>
                <c:pt idx="673">
                  <c:v>44943</c:v>
                </c:pt>
                <c:pt idx="674">
                  <c:v>44942</c:v>
                </c:pt>
                <c:pt idx="675">
                  <c:v>44939</c:v>
                </c:pt>
                <c:pt idx="676">
                  <c:v>44938</c:v>
                </c:pt>
                <c:pt idx="677">
                  <c:v>44937</c:v>
                </c:pt>
                <c:pt idx="678">
                  <c:v>44936</c:v>
                </c:pt>
                <c:pt idx="679">
                  <c:v>44935</c:v>
                </c:pt>
                <c:pt idx="680">
                  <c:v>44932</c:v>
                </c:pt>
                <c:pt idx="681">
                  <c:v>44931</c:v>
                </c:pt>
                <c:pt idx="682">
                  <c:v>44930</c:v>
                </c:pt>
                <c:pt idx="683">
                  <c:v>44929</c:v>
                </c:pt>
                <c:pt idx="684">
                  <c:v>44928</c:v>
                </c:pt>
                <c:pt idx="685">
                  <c:v>44925</c:v>
                </c:pt>
                <c:pt idx="686">
                  <c:v>44924</c:v>
                </c:pt>
                <c:pt idx="687">
                  <c:v>44923</c:v>
                </c:pt>
                <c:pt idx="688">
                  <c:v>44922</c:v>
                </c:pt>
                <c:pt idx="689">
                  <c:v>44921</c:v>
                </c:pt>
                <c:pt idx="690">
                  <c:v>44918</c:v>
                </c:pt>
                <c:pt idx="691">
                  <c:v>44917</c:v>
                </c:pt>
                <c:pt idx="692">
                  <c:v>44916</c:v>
                </c:pt>
                <c:pt idx="693">
                  <c:v>44915</c:v>
                </c:pt>
                <c:pt idx="694">
                  <c:v>44914</c:v>
                </c:pt>
                <c:pt idx="695">
                  <c:v>44911</c:v>
                </c:pt>
                <c:pt idx="696">
                  <c:v>44910</c:v>
                </c:pt>
                <c:pt idx="697">
                  <c:v>44909</c:v>
                </c:pt>
                <c:pt idx="698">
                  <c:v>44908</c:v>
                </c:pt>
                <c:pt idx="699">
                  <c:v>44907</c:v>
                </c:pt>
                <c:pt idx="700">
                  <c:v>44904</c:v>
                </c:pt>
                <c:pt idx="701">
                  <c:v>44903</c:v>
                </c:pt>
                <c:pt idx="702">
                  <c:v>44902</c:v>
                </c:pt>
                <c:pt idx="703">
                  <c:v>44901</c:v>
                </c:pt>
                <c:pt idx="704">
                  <c:v>44900</c:v>
                </c:pt>
                <c:pt idx="705">
                  <c:v>44897</c:v>
                </c:pt>
                <c:pt idx="706">
                  <c:v>44896</c:v>
                </c:pt>
                <c:pt idx="707">
                  <c:v>44895</c:v>
                </c:pt>
                <c:pt idx="708">
                  <c:v>44894</c:v>
                </c:pt>
                <c:pt idx="709">
                  <c:v>44893</c:v>
                </c:pt>
                <c:pt idx="710">
                  <c:v>44890</c:v>
                </c:pt>
                <c:pt idx="711">
                  <c:v>44889</c:v>
                </c:pt>
                <c:pt idx="712">
                  <c:v>44888</c:v>
                </c:pt>
                <c:pt idx="713">
                  <c:v>44887</c:v>
                </c:pt>
                <c:pt idx="714">
                  <c:v>44886</c:v>
                </c:pt>
                <c:pt idx="715">
                  <c:v>44883</c:v>
                </c:pt>
                <c:pt idx="716">
                  <c:v>44882</c:v>
                </c:pt>
                <c:pt idx="717">
                  <c:v>44881</c:v>
                </c:pt>
                <c:pt idx="718">
                  <c:v>44880</c:v>
                </c:pt>
                <c:pt idx="719">
                  <c:v>44879</c:v>
                </c:pt>
                <c:pt idx="720">
                  <c:v>44876</c:v>
                </c:pt>
                <c:pt idx="721">
                  <c:v>44875</c:v>
                </c:pt>
                <c:pt idx="722">
                  <c:v>44874</c:v>
                </c:pt>
                <c:pt idx="723">
                  <c:v>44872</c:v>
                </c:pt>
                <c:pt idx="724">
                  <c:v>44869</c:v>
                </c:pt>
                <c:pt idx="725">
                  <c:v>44868</c:v>
                </c:pt>
                <c:pt idx="726">
                  <c:v>44867</c:v>
                </c:pt>
                <c:pt idx="727">
                  <c:v>44866</c:v>
                </c:pt>
                <c:pt idx="728">
                  <c:v>44865</c:v>
                </c:pt>
                <c:pt idx="729">
                  <c:v>44862</c:v>
                </c:pt>
                <c:pt idx="730">
                  <c:v>44861</c:v>
                </c:pt>
                <c:pt idx="731">
                  <c:v>44859</c:v>
                </c:pt>
                <c:pt idx="732">
                  <c:v>44858</c:v>
                </c:pt>
                <c:pt idx="733">
                  <c:v>44855</c:v>
                </c:pt>
                <c:pt idx="734">
                  <c:v>44854</c:v>
                </c:pt>
                <c:pt idx="735">
                  <c:v>44853</c:v>
                </c:pt>
                <c:pt idx="736">
                  <c:v>44852</c:v>
                </c:pt>
                <c:pt idx="737">
                  <c:v>44851</c:v>
                </c:pt>
                <c:pt idx="738">
                  <c:v>44848</c:v>
                </c:pt>
                <c:pt idx="739">
                  <c:v>44847</c:v>
                </c:pt>
                <c:pt idx="740">
                  <c:v>44846</c:v>
                </c:pt>
                <c:pt idx="741">
                  <c:v>44845</c:v>
                </c:pt>
                <c:pt idx="742">
                  <c:v>44844</c:v>
                </c:pt>
                <c:pt idx="743">
                  <c:v>44841</c:v>
                </c:pt>
                <c:pt idx="744">
                  <c:v>44840</c:v>
                </c:pt>
                <c:pt idx="745">
                  <c:v>44838</c:v>
                </c:pt>
                <c:pt idx="746">
                  <c:v>44837</c:v>
                </c:pt>
                <c:pt idx="747">
                  <c:v>44834</c:v>
                </c:pt>
                <c:pt idx="748">
                  <c:v>44833</c:v>
                </c:pt>
                <c:pt idx="749">
                  <c:v>44832</c:v>
                </c:pt>
                <c:pt idx="750">
                  <c:v>44831</c:v>
                </c:pt>
                <c:pt idx="751">
                  <c:v>44830</c:v>
                </c:pt>
                <c:pt idx="752">
                  <c:v>44827</c:v>
                </c:pt>
                <c:pt idx="753">
                  <c:v>44826</c:v>
                </c:pt>
                <c:pt idx="754">
                  <c:v>44825</c:v>
                </c:pt>
                <c:pt idx="755">
                  <c:v>44824</c:v>
                </c:pt>
                <c:pt idx="756">
                  <c:v>44823</c:v>
                </c:pt>
                <c:pt idx="757">
                  <c:v>44820</c:v>
                </c:pt>
                <c:pt idx="758">
                  <c:v>44819</c:v>
                </c:pt>
                <c:pt idx="759">
                  <c:v>44818</c:v>
                </c:pt>
                <c:pt idx="760">
                  <c:v>44817</c:v>
                </c:pt>
                <c:pt idx="761">
                  <c:v>44816</c:v>
                </c:pt>
                <c:pt idx="762">
                  <c:v>44813</c:v>
                </c:pt>
                <c:pt idx="763">
                  <c:v>44812</c:v>
                </c:pt>
                <c:pt idx="764">
                  <c:v>44811</c:v>
                </c:pt>
                <c:pt idx="765">
                  <c:v>44810</c:v>
                </c:pt>
                <c:pt idx="766">
                  <c:v>44809</c:v>
                </c:pt>
                <c:pt idx="767">
                  <c:v>44806</c:v>
                </c:pt>
                <c:pt idx="768">
                  <c:v>44805</c:v>
                </c:pt>
                <c:pt idx="769">
                  <c:v>44803</c:v>
                </c:pt>
                <c:pt idx="770">
                  <c:v>44802</c:v>
                </c:pt>
                <c:pt idx="771">
                  <c:v>44799</c:v>
                </c:pt>
                <c:pt idx="772">
                  <c:v>44798</c:v>
                </c:pt>
                <c:pt idx="773">
                  <c:v>44797</c:v>
                </c:pt>
                <c:pt idx="774">
                  <c:v>44796</c:v>
                </c:pt>
                <c:pt idx="775">
                  <c:v>44795</c:v>
                </c:pt>
                <c:pt idx="776">
                  <c:v>44792</c:v>
                </c:pt>
                <c:pt idx="777">
                  <c:v>44791</c:v>
                </c:pt>
                <c:pt idx="778">
                  <c:v>44790</c:v>
                </c:pt>
                <c:pt idx="779">
                  <c:v>44789</c:v>
                </c:pt>
                <c:pt idx="780">
                  <c:v>44785</c:v>
                </c:pt>
                <c:pt idx="781">
                  <c:v>44784</c:v>
                </c:pt>
                <c:pt idx="782">
                  <c:v>44783</c:v>
                </c:pt>
                <c:pt idx="783">
                  <c:v>44781</c:v>
                </c:pt>
                <c:pt idx="784">
                  <c:v>44778</c:v>
                </c:pt>
                <c:pt idx="785">
                  <c:v>44777</c:v>
                </c:pt>
                <c:pt idx="786">
                  <c:v>44776</c:v>
                </c:pt>
                <c:pt idx="787">
                  <c:v>44775</c:v>
                </c:pt>
                <c:pt idx="788">
                  <c:v>44774</c:v>
                </c:pt>
                <c:pt idx="789">
                  <c:v>44771</c:v>
                </c:pt>
                <c:pt idx="790">
                  <c:v>44770</c:v>
                </c:pt>
                <c:pt idx="791">
                  <c:v>44769</c:v>
                </c:pt>
                <c:pt idx="792">
                  <c:v>44768</c:v>
                </c:pt>
                <c:pt idx="793">
                  <c:v>44767</c:v>
                </c:pt>
                <c:pt idx="794">
                  <c:v>44764</c:v>
                </c:pt>
                <c:pt idx="795">
                  <c:v>44763</c:v>
                </c:pt>
                <c:pt idx="796">
                  <c:v>44762</c:v>
                </c:pt>
                <c:pt idx="797">
                  <c:v>44761</c:v>
                </c:pt>
                <c:pt idx="798">
                  <c:v>44760</c:v>
                </c:pt>
                <c:pt idx="799">
                  <c:v>44757</c:v>
                </c:pt>
                <c:pt idx="800">
                  <c:v>44756</c:v>
                </c:pt>
                <c:pt idx="801">
                  <c:v>44755</c:v>
                </c:pt>
                <c:pt idx="802">
                  <c:v>44754</c:v>
                </c:pt>
                <c:pt idx="803">
                  <c:v>44753</c:v>
                </c:pt>
                <c:pt idx="804">
                  <c:v>44750</c:v>
                </c:pt>
                <c:pt idx="805">
                  <c:v>44749</c:v>
                </c:pt>
                <c:pt idx="806">
                  <c:v>44748</c:v>
                </c:pt>
                <c:pt idx="807">
                  <c:v>44747</c:v>
                </c:pt>
                <c:pt idx="808">
                  <c:v>44746</c:v>
                </c:pt>
                <c:pt idx="809">
                  <c:v>44743</c:v>
                </c:pt>
                <c:pt idx="810">
                  <c:v>44742</c:v>
                </c:pt>
                <c:pt idx="811">
                  <c:v>44741</c:v>
                </c:pt>
                <c:pt idx="812">
                  <c:v>44740</c:v>
                </c:pt>
                <c:pt idx="813">
                  <c:v>44739</c:v>
                </c:pt>
                <c:pt idx="814">
                  <c:v>44736</c:v>
                </c:pt>
                <c:pt idx="815">
                  <c:v>44735</c:v>
                </c:pt>
                <c:pt idx="816">
                  <c:v>44734</c:v>
                </c:pt>
                <c:pt idx="817">
                  <c:v>44733</c:v>
                </c:pt>
                <c:pt idx="818">
                  <c:v>44732</c:v>
                </c:pt>
                <c:pt idx="819">
                  <c:v>44729</c:v>
                </c:pt>
                <c:pt idx="820">
                  <c:v>44728</c:v>
                </c:pt>
                <c:pt idx="821">
                  <c:v>44727</c:v>
                </c:pt>
                <c:pt idx="822">
                  <c:v>44726</c:v>
                </c:pt>
                <c:pt idx="823">
                  <c:v>44725</c:v>
                </c:pt>
                <c:pt idx="824">
                  <c:v>44722</c:v>
                </c:pt>
                <c:pt idx="825">
                  <c:v>44721</c:v>
                </c:pt>
                <c:pt idx="826">
                  <c:v>44720</c:v>
                </c:pt>
                <c:pt idx="827">
                  <c:v>44719</c:v>
                </c:pt>
                <c:pt idx="828">
                  <c:v>44718</c:v>
                </c:pt>
                <c:pt idx="829">
                  <c:v>44715</c:v>
                </c:pt>
                <c:pt idx="830">
                  <c:v>44714</c:v>
                </c:pt>
                <c:pt idx="831">
                  <c:v>44713</c:v>
                </c:pt>
                <c:pt idx="832">
                  <c:v>44712</c:v>
                </c:pt>
                <c:pt idx="833">
                  <c:v>44711</c:v>
                </c:pt>
                <c:pt idx="834">
                  <c:v>44708</c:v>
                </c:pt>
                <c:pt idx="835">
                  <c:v>44707</c:v>
                </c:pt>
                <c:pt idx="836">
                  <c:v>44706</c:v>
                </c:pt>
                <c:pt idx="837">
                  <c:v>44705</c:v>
                </c:pt>
                <c:pt idx="838">
                  <c:v>44704</c:v>
                </c:pt>
                <c:pt idx="839">
                  <c:v>44701</c:v>
                </c:pt>
                <c:pt idx="840">
                  <c:v>44700</c:v>
                </c:pt>
                <c:pt idx="841">
                  <c:v>44699</c:v>
                </c:pt>
                <c:pt idx="842">
                  <c:v>44698</c:v>
                </c:pt>
                <c:pt idx="843">
                  <c:v>44697</c:v>
                </c:pt>
                <c:pt idx="844">
                  <c:v>44694</c:v>
                </c:pt>
                <c:pt idx="845">
                  <c:v>44693</c:v>
                </c:pt>
                <c:pt idx="846">
                  <c:v>44692</c:v>
                </c:pt>
                <c:pt idx="847">
                  <c:v>44691</c:v>
                </c:pt>
                <c:pt idx="848">
                  <c:v>44690</c:v>
                </c:pt>
                <c:pt idx="849">
                  <c:v>44687</c:v>
                </c:pt>
                <c:pt idx="850">
                  <c:v>44686</c:v>
                </c:pt>
                <c:pt idx="851">
                  <c:v>44685</c:v>
                </c:pt>
                <c:pt idx="852">
                  <c:v>44683</c:v>
                </c:pt>
                <c:pt idx="853">
                  <c:v>44680</c:v>
                </c:pt>
                <c:pt idx="854">
                  <c:v>44679</c:v>
                </c:pt>
                <c:pt idx="855">
                  <c:v>44678</c:v>
                </c:pt>
                <c:pt idx="856">
                  <c:v>44677</c:v>
                </c:pt>
                <c:pt idx="857">
                  <c:v>44676</c:v>
                </c:pt>
                <c:pt idx="858">
                  <c:v>44673</c:v>
                </c:pt>
                <c:pt idx="859">
                  <c:v>44672</c:v>
                </c:pt>
                <c:pt idx="860">
                  <c:v>44671</c:v>
                </c:pt>
                <c:pt idx="861">
                  <c:v>44670</c:v>
                </c:pt>
                <c:pt idx="862">
                  <c:v>44669</c:v>
                </c:pt>
                <c:pt idx="863">
                  <c:v>44664</c:v>
                </c:pt>
                <c:pt idx="864">
                  <c:v>44663</c:v>
                </c:pt>
                <c:pt idx="865">
                  <c:v>44662</c:v>
                </c:pt>
                <c:pt idx="866">
                  <c:v>44659</c:v>
                </c:pt>
                <c:pt idx="867">
                  <c:v>44658</c:v>
                </c:pt>
                <c:pt idx="868">
                  <c:v>44657</c:v>
                </c:pt>
                <c:pt idx="869">
                  <c:v>44656</c:v>
                </c:pt>
                <c:pt idx="870">
                  <c:v>44655</c:v>
                </c:pt>
                <c:pt idx="871">
                  <c:v>44652</c:v>
                </c:pt>
                <c:pt idx="872">
                  <c:v>44651</c:v>
                </c:pt>
                <c:pt idx="873">
                  <c:v>44650</c:v>
                </c:pt>
                <c:pt idx="874">
                  <c:v>44649</c:v>
                </c:pt>
                <c:pt idx="875">
                  <c:v>44648</c:v>
                </c:pt>
                <c:pt idx="876">
                  <c:v>44645</c:v>
                </c:pt>
                <c:pt idx="877">
                  <c:v>44644</c:v>
                </c:pt>
                <c:pt idx="878">
                  <c:v>44643</c:v>
                </c:pt>
                <c:pt idx="879">
                  <c:v>44642</c:v>
                </c:pt>
                <c:pt idx="880">
                  <c:v>44641</c:v>
                </c:pt>
                <c:pt idx="881">
                  <c:v>44637</c:v>
                </c:pt>
                <c:pt idx="882">
                  <c:v>44636</c:v>
                </c:pt>
                <c:pt idx="883">
                  <c:v>44635</c:v>
                </c:pt>
                <c:pt idx="884">
                  <c:v>44634</c:v>
                </c:pt>
                <c:pt idx="885">
                  <c:v>44631</c:v>
                </c:pt>
                <c:pt idx="886">
                  <c:v>44630</c:v>
                </c:pt>
                <c:pt idx="887">
                  <c:v>44629</c:v>
                </c:pt>
                <c:pt idx="888">
                  <c:v>44628</c:v>
                </c:pt>
                <c:pt idx="889">
                  <c:v>44627</c:v>
                </c:pt>
                <c:pt idx="890">
                  <c:v>44624</c:v>
                </c:pt>
                <c:pt idx="891">
                  <c:v>44623</c:v>
                </c:pt>
                <c:pt idx="892">
                  <c:v>44622</c:v>
                </c:pt>
                <c:pt idx="893">
                  <c:v>44620</c:v>
                </c:pt>
                <c:pt idx="894">
                  <c:v>44617</c:v>
                </c:pt>
                <c:pt idx="895">
                  <c:v>44616</c:v>
                </c:pt>
                <c:pt idx="896">
                  <c:v>44615</c:v>
                </c:pt>
                <c:pt idx="897">
                  <c:v>44614</c:v>
                </c:pt>
                <c:pt idx="898">
                  <c:v>44613</c:v>
                </c:pt>
                <c:pt idx="899">
                  <c:v>44610</c:v>
                </c:pt>
                <c:pt idx="900">
                  <c:v>44609</c:v>
                </c:pt>
                <c:pt idx="901">
                  <c:v>44608</c:v>
                </c:pt>
                <c:pt idx="902">
                  <c:v>44607</c:v>
                </c:pt>
                <c:pt idx="903">
                  <c:v>44606</c:v>
                </c:pt>
                <c:pt idx="904">
                  <c:v>44603</c:v>
                </c:pt>
                <c:pt idx="905">
                  <c:v>44602</c:v>
                </c:pt>
                <c:pt idx="906">
                  <c:v>44601</c:v>
                </c:pt>
                <c:pt idx="907">
                  <c:v>44600</c:v>
                </c:pt>
                <c:pt idx="908">
                  <c:v>44599</c:v>
                </c:pt>
                <c:pt idx="909">
                  <c:v>44596</c:v>
                </c:pt>
                <c:pt idx="910">
                  <c:v>44595</c:v>
                </c:pt>
                <c:pt idx="911">
                  <c:v>44594</c:v>
                </c:pt>
                <c:pt idx="912">
                  <c:v>44593</c:v>
                </c:pt>
                <c:pt idx="913">
                  <c:v>44592</c:v>
                </c:pt>
                <c:pt idx="914">
                  <c:v>44589</c:v>
                </c:pt>
                <c:pt idx="915">
                  <c:v>44588</c:v>
                </c:pt>
                <c:pt idx="916">
                  <c:v>44586</c:v>
                </c:pt>
                <c:pt idx="917">
                  <c:v>44585</c:v>
                </c:pt>
                <c:pt idx="918">
                  <c:v>44582</c:v>
                </c:pt>
                <c:pt idx="919">
                  <c:v>44581</c:v>
                </c:pt>
                <c:pt idx="920">
                  <c:v>44580</c:v>
                </c:pt>
                <c:pt idx="921">
                  <c:v>44579</c:v>
                </c:pt>
                <c:pt idx="922">
                  <c:v>44578</c:v>
                </c:pt>
                <c:pt idx="923">
                  <c:v>44575</c:v>
                </c:pt>
                <c:pt idx="924">
                  <c:v>44574</c:v>
                </c:pt>
                <c:pt idx="925">
                  <c:v>44573</c:v>
                </c:pt>
                <c:pt idx="926">
                  <c:v>44572</c:v>
                </c:pt>
                <c:pt idx="927">
                  <c:v>44571</c:v>
                </c:pt>
                <c:pt idx="928">
                  <c:v>44568</c:v>
                </c:pt>
                <c:pt idx="929">
                  <c:v>44567</c:v>
                </c:pt>
                <c:pt idx="930">
                  <c:v>44566</c:v>
                </c:pt>
                <c:pt idx="931">
                  <c:v>44565</c:v>
                </c:pt>
                <c:pt idx="932">
                  <c:v>44564</c:v>
                </c:pt>
                <c:pt idx="933">
                  <c:v>44561</c:v>
                </c:pt>
                <c:pt idx="934">
                  <c:v>44560</c:v>
                </c:pt>
                <c:pt idx="935">
                  <c:v>44559</c:v>
                </c:pt>
                <c:pt idx="936">
                  <c:v>44558</c:v>
                </c:pt>
                <c:pt idx="937">
                  <c:v>44557</c:v>
                </c:pt>
                <c:pt idx="938">
                  <c:v>44554</c:v>
                </c:pt>
                <c:pt idx="939">
                  <c:v>44553</c:v>
                </c:pt>
                <c:pt idx="940">
                  <c:v>44552</c:v>
                </c:pt>
                <c:pt idx="941">
                  <c:v>44551</c:v>
                </c:pt>
                <c:pt idx="942">
                  <c:v>44550</c:v>
                </c:pt>
                <c:pt idx="943">
                  <c:v>44547</c:v>
                </c:pt>
                <c:pt idx="944">
                  <c:v>44546</c:v>
                </c:pt>
                <c:pt idx="945">
                  <c:v>44545</c:v>
                </c:pt>
                <c:pt idx="946">
                  <c:v>44544</c:v>
                </c:pt>
                <c:pt idx="947">
                  <c:v>44543</c:v>
                </c:pt>
                <c:pt idx="948">
                  <c:v>44540</c:v>
                </c:pt>
                <c:pt idx="949">
                  <c:v>44539</c:v>
                </c:pt>
                <c:pt idx="950">
                  <c:v>44538</c:v>
                </c:pt>
                <c:pt idx="951">
                  <c:v>44537</c:v>
                </c:pt>
                <c:pt idx="952">
                  <c:v>44536</c:v>
                </c:pt>
                <c:pt idx="953">
                  <c:v>44533</c:v>
                </c:pt>
                <c:pt idx="954">
                  <c:v>44532</c:v>
                </c:pt>
                <c:pt idx="955">
                  <c:v>44531</c:v>
                </c:pt>
                <c:pt idx="956">
                  <c:v>44530</c:v>
                </c:pt>
                <c:pt idx="957">
                  <c:v>44529</c:v>
                </c:pt>
                <c:pt idx="958">
                  <c:v>44526</c:v>
                </c:pt>
                <c:pt idx="959">
                  <c:v>44525</c:v>
                </c:pt>
                <c:pt idx="960">
                  <c:v>44524</c:v>
                </c:pt>
                <c:pt idx="961">
                  <c:v>44523</c:v>
                </c:pt>
                <c:pt idx="962">
                  <c:v>44522</c:v>
                </c:pt>
                <c:pt idx="963">
                  <c:v>44518</c:v>
                </c:pt>
                <c:pt idx="964">
                  <c:v>44517</c:v>
                </c:pt>
                <c:pt idx="965">
                  <c:v>44516</c:v>
                </c:pt>
                <c:pt idx="966">
                  <c:v>44515</c:v>
                </c:pt>
                <c:pt idx="967">
                  <c:v>44512</c:v>
                </c:pt>
                <c:pt idx="968">
                  <c:v>44511</c:v>
                </c:pt>
                <c:pt idx="969">
                  <c:v>44510</c:v>
                </c:pt>
                <c:pt idx="970">
                  <c:v>44509</c:v>
                </c:pt>
                <c:pt idx="971">
                  <c:v>44508</c:v>
                </c:pt>
                <c:pt idx="972">
                  <c:v>44504</c:v>
                </c:pt>
                <c:pt idx="973">
                  <c:v>44503</c:v>
                </c:pt>
                <c:pt idx="974">
                  <c:v>44502</c:v>
                </c:pt>
                <c:pt idx="975">
                  <c:v>44501</c:v>
                </c:pt>
                <c:pt idx="976">
                  <c:v>44498</c:v>
                </c:pt>
                <c:pt idx="977">
                  <c:v>44497</c:v>
                </c:pt>
                <c:pt idx="978">
                  <c:v>44496</c:v>
                </c:pt>
                <c:pt idx="979">
                  <c:v>44495</c:v>
                </c:pt>
                <c:pt idx="980">
                  <c:v>44494</c:v>
                </c:pt>
                <c:pt idx="981">
                  <c:v>44491</c:v>
                </c:pt>
                <c:pt idx="982">
                  <c:v>44490</c:v>
                </c:pt>
                <c:pt idx="983">
                  <c:v>44489</c:v>
                </c:pt>
                <c:pt idx="984">
                  <c:v>44488</c:v>
                </c:pt>
                <c:pt idx="985">
                  <c:v>44487</c:v>
                </c:pt>
                <c:pt idx="986">
                  <c:v>44483</c:v>
                </c:pt>
                <c:pt idx="987">
                  <c:v>44482</c:v>
                </c:pt>
                <c:pt idx="988">
                  <c:v>44481</c:v>
                </c:pt>
                <c:pt idx="989">
                  <c:v>44480</c:v>
                </c:pt>
                <c:pt idx="990">
                  <c:v>44477</c:v>
                </c:pt>
                <c:pt idx="991">
                  <c:v>44476</c:v>
                </c:pt>
                <c:pt idx="992">
                  <c:v>44475</c:v>
                </c:pt>
                <c:pt idx="993">
                  <c:v>44474</c:v>
                </c:pt>
                <c:pt idx="994">
                  <c:v>44473</c:v>
                </c:pt>
                <c:pt idx="995">
                  <c:v>44470</c:v>
                </c:pt>
                <c:pt idx="996">
                  <c:v>44469</c:v>
                </c:pt>
                <c:pt idx="997">
                  <c:v>44468</c:v>
                </c:pt>
                <c:pt idx="998">
                  <c:v>44467</c:v>
                </c:pt>
                <c:pt idx="999">
                  <c:v>44466</c:v>
                </c:pt>
                <c:pt idx="1000">
                  <c:v>44463</c:v>
                </c:pt>
                <c:pt idx="1001">
                  <c:v>44462</c:v>
                </c:pt>
                <c:pt idx="1002">
                  <c:v>44461</c:v>
                </c:pt>
                <c:pt idx="1003">
                  <c:v>44460</c:v>
                </c:pt>
                <c:pt idx="1004">
                  <c:v>44459</c:v>
                </c:pt>
                <c:pt idx="1005">
                  <c:v>44456</c:v>
                </c:pt>
                <c:pt idx="1006">
                  <c:v>44455</c:v>
                </c:pt>
                <c:pt idx="1007">
                  <c:v>44454</c:v>
                </c:pt>
                <c:pt idx="1008">
                  <c:v>44453</c:v>
                </c:pt>
                <c:pt idx="1009">
                  <c:v>44452</c:v>
                </c:pt>
                <c:pt idx="1010">
                  <c:v>44448</c:v>
                </c:pt>
                <c:pt idx="1011">
                  <c:v>44447</c:v>
                </c:pt>
                <c:pt idx="1012">
                  <c:v>44446</c:v>
                </c:pt>
                <c:pt idx="1013">
                  <c:v>44445</c:v>
                </c:pt>
                <c:pt idx="1014">
                  <c:v>44442</c:v>
                </c:pt>
                <c:pt idx="1015">
                  <c:v>44441</c:v>
                </c:pt>
                <c:pt idx="1016">
                  <c:v>44440</c:v>
                </c:pt>
                <c:pt idx="1017">
                  <c:v>44439</c:v>
                </c:pt>
                <c:pt idx="1018">
                  <c:v>44438</c:v>
                </c:pt>
                <c:pt idx="1019">
                  <c:v>44435</c:v>
                </c:pt>
                <c:pt idx="1020">
                  <c:v>44434</c:v>
                </c:pt>
                <c:pt idx="1021">
                  <c:v>44433</c:v>
                </c:pt>
                <c:pt idx="1022">
                  <c:v>44432</c:v>
                </c:pt>
                <c:pt idx="1023">
                  <c:v>44431</c:v>
                </c:pt>
                <c:pt idx="1024">
                  <c:v>44428</c:v>
                </c:pt>
                <c:pt idx="1025">
                  <c:v>44426</c:v>
                </c:pt>
                <c:pt idx="1026">
                  <c:v>44425</c:v>
                </c:pt>
                <c:pt idx="1027">
                  <c:v>44424</c:v>
                </c:pt>
                <c:pt idx="1028">
                  <c:v>44421</c:v>
                </c:pt>
                <c:pt idx="1029">
                  <c:v>44420</c:v>
                </c:pt>
                <c:pt idx="1030">
                  <c:v>44419</c:v>
                </c:pt>
                <c:pt idx="1031">
                  <c:v>44418</c:v>
                </c:pt>
                <c:pt idx="1032">
                  <c:v>44417</c:v>
                </c:pt>
                <c:pt idx="1033">
                  <c:v>44414</c:v>
                </c:pt>
                <c:pt idx="1034">
                  <c:v>44413</c:v>
                </c:pt>
                <c:pt idx="1035">
                  <c:v>44412</c:v>
                </c:pt>
                <c:pt idx="1036">
                  <c:v>44411</c:v>
                </c:pt>
                <c:pt idx="1037">
                  <c:v>44410</c:v>
                </c:pt>
                <c:pt idx="1038">
                  <c:v>44407</c:v>
                </c:pt>
                <c:pt idx="1039">
                  <c:v>44406</c:v>
                </c:pt>
                <c:pt idx="1040">
                  <c:v>44405</c:v>
                </c:pt>
                <c:pt idx="1041">
                  <c:v>44404</c:v>
                </c:pt>
                <c:pt idx="1042">
                  <c:v>44403</c:v>
                </c:pt>
                <c:pt idx="1043">
                  <c:v>44400</c:v>
                </c:pt>
                <c:pt idx="1044">
                  <c:v>44399</c:v>
                </c:pt>
                <c:pt idx="1045">
                  <c:v>44397</c:v>
                </c:pt>
                <c:pt idx="1046">
                  <c:v>44396</c:v>
                </c:pt>
                <c:pt idx="1047">
                  <c:v>44393</c:v>
                </c:pt>
                <c:pt idx="1048">
                  <c:v>44392</c:v>
                </c:pt>
                <c:pt idx="1049">
                  <c:v>44391</c:v>
                </c:pt>
                <c:pt idx="1050">
                  <c:v>44390</c:v>
                </c:pt>
                <c:pt idx="1051">
                  <c:v>44389</c:v>
                </c:pt>
                <c:pt idx="1052">
                  <c:v>44386</c:v>
                </c:pt>
                <c:pt idx="1053">
                  <c:v>44385</c:v>
                </c:pt>
                <c:pt idx="1054">
                  <c:v>44384</c:v>
                </c:pt>
                <c:pt idx="1055">
                  <c:v>44383</c:v>
                </c:pt>
                <c:pt idx="1056">
                  <c:v>44382</c:v>
                </c:pt>
                <c:pt idx="1057">
                  <c:v>44379</c:v>
                </c:pt>
                <c:pt idx="1058">
                  <c:v>44378</c:v>
                </c:pt>
                <c:pt idx="1059">
                  <c:v>44377</c:v>
                </c:pt>
                <c:pt idx="1060">
                  <c:v>44376</c:v>
                </c:pt>
                <c:pt idx="1061">
                  <c:v>44375</c:v>
                </c:pt>
                <c:pt idx="1062">
                  <c:v>44372</c:v>
                </c:pt>
                <c:pt idx="1063">
                  <c:v>44371</c:v>
                </c:pt>
                <c:pt idx="1064">
                  <c:v>44370</c:v>
                </c:pt>
                <c:pt idx="1065">
                  <c:v>44369</c:v>
                </c:pt>
                <c:pt idx="1066">
                  <c:v>44368</c:v>
                </c:pt>
                <c:pt idx="1067">
                  <c:v>44365</c:v>
                </c:pt>
                <c:pt idx="1068">
                  <c:v>44364</c:v>
                </c:pt>
                <c:pt idx="1069">
                  <c:v>44363</c:v>
                </c:pt>
                <c:pt idx="1070">
                  <c:v>44362</c:v>
                </c:pt>
                <c:pt idx="1071">
                  <c:v>44361</c:v>
                </c:pt>
                <c:pt idx="1072">
                  <c:v>44358</c:v>
                </c:pt>
                <c:pt idx="1073">
                  <c:v>44357</c:v>
                </c:pt>
                <c:pt idx="1074">
                  <c:v>44356</c:v>
                </c:pt>
                <c:pt idx="1075">
                  <c:v>44355</c:v>
                </c:pt>
                <c:pt idx="1076">
                  <c:v>44354</c:v>
                </c:pt>
                <c:pt idx="1077">
                  <c:v>44351</c:v>
                </c:pt>
                <c:pt idx="1078">
                  <c:v>44350</c:v>
                </c:pt>
                <c:pt idx="1079">
                  <c:v>44349</c:v>
                </c:pt>
                <c:pt idx="1080">
                  <c:v>44348</c:v>
                </c:pt>
                <c:pt idx="1081">
                  <c:v>44347</c:v>
                </c:pt>
                <c:pt idx="1082">
                  <c:v>44344</c:v>
                </c:pt>
                <c:pt idx="1083">
                  <c:v>44343</c:v>
                </c:pt>
                <c:pt idx="1084">
                  <c:v>44342</c:v>
                </c:pt>
                <c:pt idx="1085">
                  <c:v>44341</c:v>
                </c:pt>
                <c:pt idx="1086">
                  <c:v>44340</c:v>
                </c:pt>
                <c:pt idx="1087">
                  <c:v>44337</c:v>
                </c:pt>
                <c:pt idx="1088">
                  <c:v>44336</c:v>
                </c:pt>
                <c:pt idx="1089">
                  <c:v>44335</c:v>
                </c:pt>
                <c:pt idx="1090">
                  <c:v>44334</c:v>
                </c:pt>
                <c:pt idx="1091">
                  <c:v>44333</c:v>
                </c:pt>
                <c:pt idx="1092">
                  <c:v>44330</c:v>
                </c:pt>
                <c:pt idx="1093">
                  <c:v>44328</c:v>
                </c:pt>
                <c:pt idx="1094">
                  <c:v>44327</c:v>
                </c:pt>
                <c:pt idx="1095">
                  <c:v>44326</c:v>
                </c:pt>
                <c:pt idx="1096">
                  <c:v>44323</c:v>
                </c:pt>
                <c:pt idx="1097">
                  <c:v>44322</c:v>
                </c:pt>
                <c:pt idx="1098">
                  <c:v>44321</c:v>
                </c:pt>
                <c:pt idx="1099">
                  <c:v>44320</c:v>
                </c:pt>
                <c:pt idx="1100">
                  <c:v>44319</c:v>
                </c:pt>
                <c:pt idx="1101">
                  <c:v>44316</c:v>
                </c:pt>
                <c:pt idx="1102">
                  <c:v>44315</c:v>
                </c:pt>
                <c:pt idx="1103">
                  <c:v>44314</c:v>
                </c:pt>
                <c:pt idx="1104">
                  <c:v>44313</c:v>
                </c:pt>
                <c:pt idx="1105">
                  <c:v>44312</c:v>
                </c:pt>
                <c:pt idx="1106">
                  <c:v>44309</c:v>
                </c:pt>
                <c:pt idx="1107">
                  <c:v>44308</c:v>
                </c:pt>
                <c:pt idx="1108">
                  <c:v>44306</c:v>
                </c:pt>
                <c:pt idx="1109">
                  <c:v>44305</c:v>
                </c:pt>
                <c:pt idx="1110">
                  <c:v>44302</c:v>
                </c:pt>
                <c:pt idx="1111">
                  <c:v>44301</c:v>
                </c:pt>
                <c:pt idx="1112">
                  <c:v>44299</c:v>
                </c:pt>
                <c:pt idx="1113">
                  <c:v>44298</c:v>
                </c:pt>
                <c:pt idx="1114">
                  <c:v>44295</c:v>
                </c:pt>
                <c:pt idx="1115">
                  <c:v>44294</c:v>
                </c:pt>
                <c:pt idx="1116">
                  <c:v>44293</c:v>
                </c:pt>
                <c:pt idx="1117">
                  <c:v>44292</c:v>
                </c:pt>
                <c:pt idx="1118">
                  <c:v>44291</c:v>
                </c:pt>
                <c:pt idx="1119">
                  <c:v>44287</c:v>
                </c:pt>
                <c:pt idx="1120">
                  <c:v>44286</c:v>
                </c:pt>
                <c:pt idx="1121">
                  <c:v>44285</c:v>
                </c:pt>
                <c:pt idx="1122">
                  <c:v>44281</c:v>
                </c:pt>
                <c:pt idx="1123">
                  <c:v>44280</c:v>
                </c:pt>
                <c:pt idx="1124">
                  <c:v>44279</c:v>
                </c:pt>
                <c:pt idx="1125">
                  <c:v>44278</c:v>
                </c:pt>
                <c:pt idx="1126">
                  <c:v>44277</c:v>
                </c:pt>
                <c:pt idx="1127">
                  <c:v>44274</c:v>
                </c:pt>
                <c:pt idx="1128">
                  <c:v>44273</c:v>
                </c:pt>
                <c:pt idx="1129">
                  <c:v>44272</c:v>
                </c:pt>
                <c:pt idx="1130">
                  <c:v>44271</c:v>
                </c:pt>
                <c:pt idx="1131">
                  <c:v>44270</c:v>
                </c:pt>
                <c:pt idx="1132">
                  <c:v>44267</c:v>
                </c:pt>
                <c:pt idx="1133">
                  <c:v>44265</c:v>
                </c:pt>
                <c:pt idx="1134">
                  <c:v>44264</c:v>
                </c:pt>
                <c:pt idx="1135">
                  <c:v>44263</c:v>
                </c:pt>
                <c:pt idx="1136">
                  <c:v>44260</c:v>
                </c:pt>
                <c:pt idx="1137">
                  <c:v>44259</c:v>
                </c:pt>
                <c:pt idx="1138">
                  <c:v>44258</c:v>
                </c:pt>
                <c:pt idx="1139">
                  <c:v>44257</c:v>
                </c:pt>
                <c:pt idx="1140">
                  <c:v>44256</c:v>
                </c:pt>
                <c:pt idx="1141">
                  <c:v>44253</c:v>
                </c:pt>
                <c:pt idx="1142">
                  <c:v>44252</c:v>
                </c:pt>
                <c:pt idx="1143">
                  <c:v>44251</c:v>
                </c:pt>
                <c:pt idx="1144">
                  <c:v>44250</c:v>
                </c:pt>
                <c:pt idx="1145">
                  <c:v>44249</c:v>
                </c:pt>
                <c:pt idx="1146">
                  <c:v>44246</c:v>
                </c:pt>
                <c:pt idx="1147">
                  <c:v>44245</c:v>
                </c:pt>
                <c:pt idx="1148">
                  <c:v>44244</c:v>
                </c:pt>
                <c:pt idx="1149">
                  <c:v>44243</c:v>
                </c:pt>
                <c:pt idx="1150">
                  <c:v>44242</c:v>
                </c:pt>
                <c:pt idx="1151">
                  <c:v>44239</c:v>
                </c:pt>
                <c:pt idx="1152">
                  <c:v>44238</c:v>
                </c:pt>
                <c:pt idx="1153">
                  <c:v>44237</c:v>
                </c:pt>
                <c:pt idx="1154">
                  <c:v>44236</c:v>
                </c:pt>
                <c:pt idx="1155">
                  <c:v>44235</c:v>
                </c:pt>
                <c:pt idx="1156">
                  <c:v>44232</c:v>
                </c:pt>
                <c:pt idx="1157">
                  <c:v>44231</c:v>
                </c:pt>
                <c:pt idx="1158">
                  <c:v>44230</c:v>
                </c:pt>
                <c:pt idx="1159">
                  <c:v>44229</c:v>
                </c:pt>
                <c:pt idx="1160">
                  <c:v>44228</c:v>
                </c:pt>
                <c:pt idx="1161">
                  <c:v>44225</c:v>
                </c:pt>
                <c:pt idx="1162">
                  <c:v>44224</c:v>
                </c:pt>
                <c:pt idx="1163">
                  <c:v>44223</c:v>
                </c:pt>
                <c:pt idx="1164">
                  <c:v>44221</c:v>
                </c:pt>
                <c:pt idx="1165">
                  <c:v>44218</c:v>
                </c:pt>
                <c:pt idx="1166">
                  <c:v>44217</c:v>
                </c:pt>
                <c:pt idx="1167">
                  <c:v>44216</c:v>
                </c:pt>
                <c:pt idx="1168">
                  <c:v>44215</c:v>
                </c:pt>
                <c:pt idx="1169">
                  <c:v>44214</c:v>
                </c:pt>
                <c:pt idx="1170">
                  <c:v>44211</c:v>
                </c:pt>
                <c:pt idx="1171">
                  <c:v>44210</c:v>
                </c:pt>
                <c:pt idx="1172">
                  <c:v>44209</c:v>
                </c:pt>
                <c:pt idx="1173">
                  <c:v>44208</c:v>
                </c:pt>
                <c:pt idx="1174">
                  <c:v>44207</c:v>
                </c:pt>
                <c:pt idx="1175">
                  <c:v>44204</c:v>
                </c:pt>
                <c:pt idx="1176">
                  <c:v>44203</c:v>
                </c:pt>
                <c:pt idx="1177">
                  <c:v>44202</c:v>
                </c:pt>
                <c:pt idx="1178">
                  <c:v>44201</c:v>
                </c:pt>
                <c:pt idx="1179">
                  <c:v>44200</c:v>
                </c:pt>
                <c:pt idx="1180">
                  <c:v>44197</c:v>
                </c:pt>
                <c:pt idx="1181">
                  <c:v>44196</c:v>
                </c:pt>
                <c:pt idx="1182">
                  <c:v>44195</c:v>
                </c:pt>
                <c:pt idx="1183">
                  <c:v>44194</c:v>
                </c:pt>
                <c:pt idx="1184">
                  <c:v>44193</c:v>
                </c:pt>
                <c:pt idx="1185">
                  <c:v>44189</c:v>
                </c:pt>
                <c:pt idx="1186">
                  <c:v>44188</c:v>
                </c:pt>
                <c:pt idx="1187">
                  <c:v>44187</c:v>
                </c:pt>
                <c:pt idx="1188">
                  <c:v>44186</c:v>
                </c:pt>
                <c:pt idx="1189">
                  <c:v>44183</c:v>
                </c:pt>
                <c:pt idx="1190">
                  <c:v>44182</c:v>
                </c:pt>
                <c:pt idx="1191">
                  <c:v>44181</c:v>
                </c:pt>
                <c:pt idx="1192">
                  <c:v>44180</c:v>
                </c:pt>
                <c:pt idx="1193">
                  <c:v>44179</c:v>
                </c:pt>
                <c:pt idx="1194">
                  <c:v>44176</c:v>
                </c:pt>
                <c:pt idx="1195">
                  <c:v>44175</c:v>
                </c:pt>
                <c:pt idx="1196">
                  <c:v>44174</c:v>
                </c:pt>
                <c:pt idx="1197">
                  <c:v>44173</c:v>
                </c:pt>
                <c:pt idx="1198">
                  <c:v>44172</c:v>
                </c:pt>
                <c:pt idx="1199">
                  <c:v>44169</c:v>
                </c:pt>
                <c:pt idx="1200">
                  <c:v>44168</c:v>
                </c:pt>
                <c:pt idx="1201">
                  <c:v>44167</c:v>
                </c:pt>
                <c:pt idx="1202">
                  <c:v>44166</c:v>
                </c:pt>
                <c:pt idx="1203">
                  <c:v>44162</c:v>
                </c:pt>
                <c:pt idx="1204">
                  <c:v>44161</c:v>
                </c:pt>
                <c:pt idx="1205">
                  <c:v>44160</c:v>
                </c:pt>
                <c:pt idx="1206">
                  <c:v>44159</c:v>
                </c:pt>
                <c:pt idx="1207">
                  <c:v>44158</c:v>
                </c:pt>
                <c:pt idx="1208">
                  <c:v>44155</c:v>
                </c:pt>
                <c:pt idx="1209">
                  <c:v>44154</c:v>
                </c:pt>
                <c:pt idx="1210">
                  <c:v>44153</c:v>
                </c:pt>
                <c:pt idx="1211">
                  <c:v>44152</c:v>
                </c:pt>
                <c:pt idx="1212">
                  <c:v>44148</c:v>
                </c:pt>
                <c:pt idx="1213">
                  <c:v>44147</c:v>
                </c:pt>
                <c:pt idx="1214">
                  <c:v>44146</c:v>
                </c:pt>
                <c:pt idx="1215">
                  <c:v>44145</c:v>
                </c:pt>
                <c:pt idx="1216">
                  <c:v>44144</c:v>
                </c:pt>
                <c:pt idx="1217">
                  <c:v>44141</c:v>
                </c:pt>
                <c:pt idx="1218">
                  <c:v>44140</c:v>
                </c:pt>
                <c:pt idx="1219">
                  <c:v>44139</c:v>
                </c:pt>
                <c:pt idx="1220">
                  <c:v>44138</c:v>
                </c:pt>
                <c:pt idx="1221">
                  <c:v>44137</c:v>
                </c:pt>
                <c:pt idx="1222">
                  <c:v>44134</c:v>
                </c:pt>
                <c:pt idx="1223">
                  <c:v>44133</c:v>
                </c:pt>
                <c:pt idx="1224">
                  <c:v>44132</c:v>
                </c:pt>
                <c:pt idx="1225">
                  <c:v>44131</c:v>
                </c:pt>
                <c:pt idx="1226">
                  <c:v>44130</c:v>
                </c:pt>
                <c:pt idx="1227">
                  <c:v>44127</c:v>
                </c:pt>
                <c:pt idx="1228">
                  <c:v>44126</c:v>
                </c:pt>
                <c:pt idx="1229">
                  <c:v>44125</c:v>
                </c:pt>
                <c:pt idx="1230">
                  <c:v>44124</c:v>
                </c:pt>
                <c:pt idx="1231">
                  <c:v>44123</c:v>
                </c:pt>
                <c:pt idx="1232">
                  <c:v>44120</c:v>
                </c:pt>
                <c:pt idx="1233">
                  <c:v>44119</c:v>
                </c:pt>
                <c:pt idx="1234">
                  <c:v>44118</c:v>
                </c:pt>
                <c:pt idx="1235">
                  <c:v>44117</c:v>
                </c:pt>
                <c:pt idx="1236">
                  <c:v>44116</c:v>
                </c:pt>
                <c:pt idx="1237">
                  <c:v>44113</c:v>
                </c:pt>
                <c:pt idx="1238">
                  <c:v>44112</c:v>
                </c:pt>
              </c:numCache>
            </c:numRef>
          </c:cat>
          <c:val>
            <c:numRef>
              <c:f>'[2]TAMO Historical Data 3'!$D$2:$D$1240</c:f>
              <c:numCache>
                <c:formatCode>General</c:formatCode>
                <c:ptCount val="1239"/>
                <c:pt idx="0">
                  <c:v>10.33</c:v>
                </c:pt>
                <c:pt idx="1">
                  <c:v>27.79</c:v>
                </c:pt>
                <c:pt idx="2">
                  <c:v>30.16</c:v>
                </c:pt>
                <c:pt idx="3">
                  <c:v>15</c:v>
                </c:pt>
                <c:pt idx="4">
                  <c:v>13.01</c:v>
                </c:pt>
                <c:pt idx="5">
                  <c:v>15.78</c:v>
                </c:pt>
                <c:pt idx="6">
                  <c:v>24.69</c:v>
                </c:pt>
                <c:pt idx="7">
                  <c:v>13.25</c:v>
                </c:pt>
                <c:pt idx="8">
                  <c:v>11.9</c:v>
                </c:pt>
                <c:pt idx="9">
                  <c:v>9.69</c:v>
                </c:pt>
                <c:pt idx="10">
                  <c:v>12.13</c:v>
                </c:pt>
                <c:pt idx="11">
                  <c:v>12.2</c:v>
                </c:pt>
                <c:pt idx="12">
                  <c:v>11.87</c:v>
                </c:pt>
                <c:pt idx="13">
                  <c:v>9.77</c:v>
                </c:pt>
                <c:pt idx="14">
                  <c:v>6.01</c:v>
                </c:pt>
                <c:pt idx="15">
                  <c:v>8.25</c:v>
                </c:pt>
                <c:pt idx="16">
                  <c:v>5.53</c:v>
                </c:pt>
                <c:pt idx="17">
                  <c:v>10.36</c:v>
                </c:pt>
                <c:pt idx="18">
                  <c:v>9.41</c:v>
                </c:pt>
                <c:pt idx="19">
                  <c:v>20.53</c:v>
                </c:pt>
                <c:pt idx="20">
                  <c:v>6.69</c:v>
                </c:pt>
                <c:pt idx="21">
                  <c:v>13.44</c:v>
                </c:pt>
                <c:pt idx="22">
                  <c:v>6.09</c:v>
                </c:pt>
                <c:pt idx="23">
                  <c:v>7.85</c:v>
                </c:pt>
                <c:pt idx="24">
                  <c:v>7.64</c:v>
                </c:pt>
                <c:pt idx="25">
                  <c:v>8.1999999999999993</c:v>
                </c:pt>
                <c:pt idx="26">
                  <c:v>9.4700000000000006</c:v>
                </c:pt>
                <c:pt idx="27">
                  <c:v>7.5</c:v>
                </c:pt>
                <c:pt idx="28">
                  <c:v>6.43</c:v>
                </c:pt>
                <c:pt idx="29">
                  <c:v>6.43</c:v>
                </c:pt>
                <c:pt idx="30">
                  <c:v>8.43</c:v>
                </c:pt>
                <c:pt idx="31">
                  <c:v>10.050000000000001</c:v>
                </c:pt>
                <c:pt idx="32">
                  <c:v>19.440000000000001</c:v>
                </c:pt>
                <c:pt idx="33">
                  <c:v>14.23</c:v>
                </c:pt>
                <c:pt idx="34">
                  <c:v>6.25</c:v>
                </c:pt>
                <c:pt idx="35">
                  <c:v>7.56</c:v>
                </c:pt>
                <c:pt idx="36">
                  <c:v>11.21</c:v>
                </c:pt>
                <c:pt idx="37">
                  <c:v>17.28</c:v>
                </c:pt>
                <c:pt idx="38">
                  <c:v>10.14</c:v>
                </c:pt>
                <c:pt idx="39">
                  <c:v>13.61</c:v>
                </c:pt>
                <c:pt idx="40">
                  <c:v>6.41</c:v>
                </c:pt>
                <c:pt idx="41">
                  <c:v>6.71</c:v>
                </c:pt>
                <c:pt idx="42">
                  <c:v>8.0299999999999994</c:v>
                </c:pt>
                <c:pt idx="43">
                  <c:v>12.55</c:v>
                </c:pt>
                <c:pt idx="44">
                  <c:v>18.72</c:v>
                </c:pt>
                <c:pt idx="45">
                  <c:v>18.920000000000002</c:v>
                </c:pt>
                <c:pt idx="46">
                  <c:v>6.24</c:v>
                </c:pt>
                <c:pt idx="47">
                  <c:v>7.79</c:v>
                </c:pt>
                <c:pt idx="48">
                  <c:v>7.27</c:v>
                </c:pt>
                <c:pt idx="49">
                  <c:v>15.2</c:v>
                </c:pt>
                <c:pt idx="50">
                  <c:v>14.46</c:v>
                </c:pt>
                <c:pt idx="51">
                  <c:v>7.75</c:v>
                </c:pt>
                <c:pt idx="52">
                  <c:v>6.73</c:v>
                </c:pt>
                <c:pt idx="53">
                  <c:v>5.56</c:v>
                </c:pt>
                <c:pt idx="54">
                  <c:v>6.6</c:v>
                </c:pt>
                <c:pt idx="55">
                  <c:v>6.24</c:v>
                </c:pt>
                <c:pt idx="56">
                  <c:v>7.04</c:v>
                </c:pt>
                <c:pt idx="57">
                  <c:v>7.75</c:v>
                </c:pt>
                <c:pt idx="58">
                  <c:v>8.2799999999999994</c:v>
                </c:pt>
                <c:pt idx="59">
                  <c:v>7.73</c:v>
                </c:pt>
                <c:pt idx="60">
                  <c:v>5.48</c:v>
                </c:pt>
                <c:pt idx="61">
                  <c:v>7.62</c:v>
                </c:pt>
                <c:pt idx="62">
                  <c:v>5.43</c:v>
                </c:pt>
                <c:pt idx="63">
                  <c:v>4.9400000000000004</c:v>
                </c:pt>
                <c:pt idx="64">
                  <c:v>9.67</c:v>
                </c:pt>
                <c:pt idx="65">
                  <c:v>8.0299999999999994</c:v>
                </c:pt>
                <c:pt idx="66">
                  <c:v>6.87</c:v>
                </c:pt>
                <c:pt idx="67">
                  <c:v>6.96</c:v>
                </c:pt>
                <c:pt idx="68">
                  <c:v>7.2</c:v>
                </c:pt>
                <c:pt idx="69">
                  <c:v>10.1</c:v>
                </c:pt>
                <c:pt idx="70">
                  <c:v>10.46</c:v>
                </c:pt>
                <c:pt idx="71">
                  <c:v>15.36</c:v>
                </c:pt>
                <c:pt idx="72">
                  <c:v>10.27</c:v>
                </c:pt>
                <c:pt idx="73">
                  <c:v>11.39</c:v>
                </c:pt>
                <c:pt idx="74">
                  <c:v>10.9</c:v>
                </c:pt>
                <c:pt idx="75">
                  <c:v>12.56</c:v>
                </c:pt>
                <c:pt idx="76">
                  <c:v>17.11</c:v>
                </c:pt>
                <c:pt idx="77">
                  <c:v>31.25</c:v>
                </c:pt>
                <c:pt idx="78">
                  <c:v>10.52</c:v>
                </c:pt>
                <c:pt idx="79">
                  <c:v>12.59</c:v>
                </c:pt>
                <c:pt idx="80">
                  <c:v>12.63</c:v>
                </c:pt>
                <c:pt idx="81">
                  <c:v>19.149999999999999</c:v>
                </c:pt>
                <c:pt idx="82">
                  <c:v>9.9</c:v>
                </c:pt>
                <c:pt idx="83">
                  <c:v>11.98</c:v>
                </c:pt>
                <c:pt idx="84">
                  <c:v>10.199999999999999</c:v>
                </c:pt>
                <c:pt idx="85">
                  <c:v>11.29</c:v>
                </c:pt>
                <c:pt idx="86">
                  <c:v>9.16</c:v>
                </c:pt>
                <c:pt idx="87">
                  <c:v>9.7100000000000009</c:v>
                </c:pt>
                <c:pt idx="88">
                  <c:v>14.53</c:v>
                </c:pt>
                <c:pt idx="89">
                  <c:v>8.84</c:v>
                </c:pt>
                <c:pt idx="90">
                  <c:v>7.57</c:v>
                </c:pt>
                <c:pt idx="91">
                  <c:v>12.22</c:v>
                </c:pt>
                <c:pt idx="92">
                  <c:v>13.02</c:v>
                </c:pt>
                <c:pt idx="93">
                  <c:v>7.92</c:v>
                </c:pt>
                <c:pt idx="94">
                  <c:v>10.050000000000001</c:v>
                </c:pt>
                <c:pt idx="95">
                  <c:v>9</c:v>
                </c:pt>
                <c:pt idx="96">
                  <c:v>14.47</c:v>
                </c:pt>
                <c:pt idx="97">
                  <c:v>10.46</c:v>
                </c:pt>
                <c:pt idx="98">
                  <c:v>20.63</c:v>
                </c:pt>
                <c:pt idx="99">
                  <c:v>28.63</c:v>
                </c:pt>
                <c:pt idx="100">
                  <c:v>31.51</c:v>
                </c:pt>
                <c:pt idx="101">
                  <c:v>16.13</c:v>
                </c:pt>
                <c:pt idx="102">
                  <c:v>20.13</c:v>
                </c:pt>
                <c:pt idx="103">
                  <c:v>40.18</c:v>
                </c:pt>
                <c:pt idx="104">
                  <c:v>29.32</c:v>
                </c:pt>
                <c:pt idx="105">
                  <c:v>30.39</c:v>
                </c:pt>
                <c:pt idx="106">
                  <c:v>12.72</c:v>
                </c:pt>
                <c:pt idx="107">
                  <c:v>8.8699999999999992</c:v>
                </c:pt>
                <c:pt idx="108">
                  <c:v>13.14</c:v>
                </c:pt>
                <c:pt idx="109">
                  <c:v>19.489999999999998</c:v>
                </c:pt>
                <c:pt idx="110">
                  <c:v>13.75</c:v>
                </c:pt>
                <c:pt idx="111">
                  <c:v>10.24</c:v>
                </c:pt>
                <c:pt idx="112">
                  <c:v>13.21</c:v>
                </c:pt>
                <c:pt idx="113">
                  <c:v>15.17</c:v>
                </c:pt>
                <c:pt idx="114">
                  <c:v>23.39</c:v>
                </c:pt>
                <c:pt idx="115">
                  <c:v>10.29</c:v>
                </c:pt>
                <c:pt idx="116">
                  <c:v>12.79</c:v>
                </c:pt>
                <c:pt idx="117">
                  <c:v>14.34</c:v>
                </c:pt>
                <c:pt idx="118">
                  <c:v>12.32</c:v>
                </c:pt>
                <c:pt idx="119">
                  <c:v>19.72</c:v>
                </c:pt>
                <c:pt idx="120">
                  <c:v>21.06</c:v>
                </c:pt>
                <c:pt idx="121">
                  <c:v>17.48</c:v>
                </c:pt>
                <c:pt idx="122">
                  <c:v>20.99</c:v>
                </c:pt>
                <c:pt idx="123">
                  <c:v>49.46</c:v>
                </c:pt>
                <c:pt idx="124">
                  <c:v>26.62</c:v>
                </c:pt>
                <c:pt idx="125">
                  <c:v>13.47</c:v>
                </c:pt>
                <c:pt idx="126">
                  <c:v>8.0299999999999994</c:v>
                </c:pt>
                <c:pt idx="127">
                  <c:v>9.59</c:v>
                </c:pt>
                <c:pt idx="128">
                  <c:v>16.010000000000002</c:v>
                </c:pt>
                <c:pt idx="129">
                  <c:v>34.24</c:v>
                </c:pt>
                <c:pt idx="130">
                  <c:v>9.36</c:v>
                </c:pt>
                <c:pt idx="131">
                  <c:v>13.62</c:v>
                </c:pt>
                <c:pt idx="132">
                  <c:v>11.67</c:v>
                </c:pt>
                <c:pt idx="133">
                  <c:v>14.82</c:v>
                </c:pt>
                <c:pt idx="134">
                  <c:v>9.7100000000000009</c:v>
                </c:pt>
                <c:pt idx="135">
                  <c:v>9.34</c:v>
                </c:pt>
                <c:pt idx="136">
                  <c:v>11.24</c:v>
                </c:pt>
                <c:pt idx="137">
                  <c:v>9.17</c:v>
                </c:pt>
                <c:pt idx="138">
                  <c:v>14</c:v>
                </c:pt>
                <c:pt idx="139">
                  <c:v>18.73</c:v>
                </c:pt>
                <c:pt idx="140">
                  <c:v>9.5299999999999994</c:v>
                </c:pt>
                <c:pt idx="141">
                  <c:v>10.31</c:v>
                </c:pt>
                <c:pt idx="142">
                  <c:v>10.119999999999999</c:v>
                </c:pt>
                <c:pt idx="143">
                  <c:v>16.989999999999998</c:v>
                </c:pt>
                <c:pt idx="144">
                  <c:v>12.37</c:v>
                </c:pt>
                <c:pt idx="145">
                  <c:v>11.88</c:v>
                </c:pt>
                <c:pt idx="146">
                  <c:v>18.36</c:v>
                </c:pt>
                <c:pt idx="147">
                  <c:v>20.48</c:v>
                </c:pt>
                <c:pt idx="148">
                  <c:v>12.28</c:v>
                </c:pt>
                <c:pt idx="149">
                  <c:v>10.25</c:v>
                </c:pt>
                <c:pt idx="150">
                  <c:v>8.86</c:v>
                </c:pt>
                <c:pt idx="151">
                  <c:v>14.58</c:v>
                </c:pt>
                <c:pt idx="152">
                  <c:v>8.67</c:v>
                </c:pt>
                <c:pt idx="153">
                  <c:v>9.99</c:v>
                </c:pt>
                <c:pt idx="154">
                  <c:v>7.81</c:v>
                </c:pt>
                <c:pt idx="155">
                  <c:v>10.31</c:v>
                </c:pt>
                <c:pt idx="156">
                  <c:v>9.9700000000000006</c:v>
                </c:pt>
                <c:pt idx="157">
                  <c:v>8.49</c:v>
                </c:pt>
                <c:pt idx="158">
                  <c:v>12.31</c:v>
                </c:pt>
                <c:pt idx="159">
                  <c:v>11.94</c:v>
                </c:pt>
                <c:pt idx="160">
                  <c:v>10.98</c:v>
                </c:pt>
                <c:pt idx="161">
                  <c:v>12.26</c:v>
                </c:pt>
                <c:pt idx="162">
                  <c:v>10.02</c:v>
                </c:pt>
                <c:pt idx="163">
                  <c:v>12.91</c:v>
                </c:pt>
                <c:pt idx="164">
                  <c:v>16.79</c:v>
                </c:pt>
                <c:pt idx="165">
                  <c:v>17.809999999999999</c:v>
                </c:pt>
                <c:pt idx="166">
                  <c:v>14.09</c:v>
                </c:pt>
                <c:pt idx="167">
                  <c:v>19.16</c:v>
                </c:pt>
                <c:pt idx="168">
                  <c:v>59.39</c:v>
                </c:pt>
                <c:pt idx="169">
                  <c:v>12.46</c:v>
                </c:pt>
                <c:pt idx="170">
                  <c:v>16.100000000000001</c:v>
                </c:pt>
                <c:pt idx="171">
                  <c:v>14.12</c:v>
                </c:pt>
                <c:pt idx="172">
                  <c:v>9.51</c:v>
                </c:pt>
                <c:pt idx="173">
                  <c:v>7.92</c:v>
                </c:pt>
                <c:pt idx="174">
                  <c:v>12.42</c:v>
                </c:pt>
                <c:pt idx="175">
                  <c:v>11.66</c:v>
                </c:pt>
                <c:pt idx="176">
                  <c:v>9.9600000000000009</c:v>
                </c:pt>
                <c:pt idx="177">
                  <c:v>7.01</c:v>
                </c:pt>
                <c:pt idx="178">
                  <c:v>8.68</c:v>
                </c:pt>
                <c:pt idx="179">
                  <c:v>10.5</c:v>
                </c:pt>
                <c:pt idx="180">
                  <c:v>11.38</c:v>
                </c:pt>
                <c:pt idx="181">
                  <c:v>12.23</c:v>
                </c:pt>
                <c:pt idx="182">
                  <c:v>11.14</c:v>
                </c:pt>
                <c:pt idx="183">
                  <c:v>17.95</c:v>
                </c:pt>
                <c:pt idx="184">
                  <c:v>11.86</c:v>
                </c:pt>
                <c:pt idx="185">
                  <c:v>15.55</c:v>
                </c:pt>
                <c:pt idx="186">
                  <c:v>16.95</c:v>
                </c:pt>
                <c:pt idx="187">
                  <c:v>24.77</c:v>
                </c:pt>
                <c:pt idx="188">
                  <c:v>15.29</c:v>
                </c:pt>
                <c:pt idx="189">
                  <c:v>7.79</c:v>
                </c:pt>
                <c:pt idx="190">
                  <c:v>7.09</c:v>
                </c:pt>
                <c:pt idx="191">
                  <c:v>17.440000000000001</c:v>
                </c:pt>
                <c:pt idx="192">
                  <c:v>15.84</c:v>
                </c:pt>
                <c:pt idx="193">
                  <c:v>9.34</c:v>
                </c:pt>
                <c:pt idx="194">
                  <c:v>12.55</c:v>
                </c:pt>
                <c:pt idx="195">
                  <c:v>9.65</c:v>
                </c:pt>
                <c:pt idx="196">
                  <c:v>17.96</c:v>
                </c:pt>
                <c:pt idx="197">
                  <c:v>17.12</c:v>
                </c:pt>
                <c:pt idx="198">
                  <c:v>19.09</c:v>
                </c:pt>
                <c:pt idx="199">
                  <c:v>10.27</c:v>
                </c:pt>
                <c:pt idx="200">
                  <c:v>10.02</c:v>
                </c:pt>
                <c:pt idx="201">
                  <c:v>14.1</c:v>
                </c:pt>
                <c:pt idx="202">
                  <c:v>10.6</c:v>
                </c:pt>
                <c:pt idx="203">
                  <c:v>7.76</c:v>
                </c:pt>
                <c:pt idx="204">
                  <c:v>13.11</c:v>
                </c:pt>
                <c:pt idx="205">
                  <c:v>15.57</c:v>
                </c:pt>
                <c:pt idx="206">
                  <c:v>19.72</c:v>
                </c:pt>
                <c:pt idx="207">
                  <c:v>12.17</c:v>
                </c:pt>
                <c:pt idx="208">
                  <c:v>12.39</c:v>
                </c:pt>
                <c:pt idx="209">
                  <c:v>9.8699999999999992</c:v>
                </c:pt>
                <c:pt idx="210">
                  <c:v>8.43</c:v>
                </c:pt>
                <c:pt idx="211">
                  <c:v>10.36</c:v>
                </c:pt>
                <c:pt idx="212">
                  <c:v>10.94</c:v>
                </c:pt>
                <c:pt idx="213">
                  <c:v>10.01</c:v>
                </c:pt>
                <c:pt idx="214">
                  <c:v>10.31</c:v>
                </c:pt>
                <c:pt idx="215">
                  <c:v>15.19</c:v>
                </c:pt>
                <c:pt idx="216">
                  <c:v>14.54</c:v>
                </c:pt>
                <c:pt idx="217">
                  <c:v>14.19</c:v>
                </c:pt>
                <c:pt idx="218">
                  <c:v>14.01</c:v>
                </c:pt>
                <c:pt idx="219">
                  <c:v>17.05</c:v>
                </c:pt>
                <c:pt idx="220">
                  <c:v>11.74</c:v>
                </c:pt>
                <c:pt idx="221">
                  <c:v>14.67</c:v>
                </c:pt>
                <c:pt idx="222">
                  <c:v>16.53</c:v>
                </c:pt>
                <c:pt idx="223">
                  <c:v>27.59</c:v>
                </c:pt>
                <c:pt idx="224">
                  <c:v>16.07</c:v>
                </c:pt>
                <c:pt idx="225">
                  <c:v>13.24</c:v>
                </c:pt>
                <c:pt idx="226">
                  <c:v>10.58</c:v>
                </c:pt>
                <c:pt idx="227">
                  <c:v>10.220000000000001</c:v>
                </c:pt>
                <c:pt idx="228">
                  <c:v>15.51</c:v>
                </c:pt>
                <c:pt idx="229">
                  <c:v>2.9</c:v>
                </c:pt>
                <c:pt idx="230">
                  <c:v>11.9</c:v>
                </c:pt>
                <c:pt idx="231">
                  <c:v>12.93</c:v>
                </c:pt>
                <c:pt idx="232">
                  <c:v>26.82</c:v>
                </c:pt>
                <c:pt idx="233">
                  <c:v>7.11</c:v>
                </c:pt>
                <c:pt idx="234">
                  <c:v>10.87</c:v>
                </c:pt>
                <c:pt idx="235">
                  <c:v>7.23</c:v>
                </c:pt>
                <c:pt idx="236">
                  <c:v>10.55</c:v>
                </c:pt>
                <c:pt idx="237">
                  <c:v>13.62</c:v>
                </c:pt>
                <c:pt idx="238">
                  <c:v>7.39</c:v>
                </c:pt>
                <c:pt idx="239">
                  <c:v>11.53</c:v>
                </c:pt>
                <c:pt idx="240">
                  <c:v>13.86</c:v>
                </c:pt>
                <c:pt idx="241">
                  <c:v>10.3</c:v>
                </c:pt>
                <c:pt idx="242">
                  <c:v>9.06</c:v>
                </c:pt>
                <c:pt idx="243">
                  <c:v>5.74</c:v>
                </c:pt>
                <c:pt idx="244">
                  <c:v>4.46</c:v>
                </c:pt>
                <c:pt idx="245">
                  <c:v>13.25</c:v>
                </c:pt>
                <c:pt idx="246">
                  <c:v>11.56</c:v>
                </c:pt>
                <c:pt idx="247">
                  <c:v>21.18</c:v>
                </c:pt>
                <c:pt idx="248">
                  <c:v>11.77</c:v>
                </c:pt>
                <c:pt idx="249">
                  <c:v>19.190000000000001</c:v>
                </c:pt>
                <c:pt idx="250">
                  <c:v>24.42</c:v>
                </c:pt>
                <c:pt idx="251">
                  <c:v>10.09</c:v>
                </c:pt>
                <c:pt idx="252">
                  <c:v>12.23</c:v>
                </c:pt>
                <c:pt idx="253">
                  <c:v>10.36</c:v>
                </c:pt>
                <c:pt idx="254">
                  <c:v>21.64</c:v>
                </c:pt>
                <c:pt idx="255">
                  <c:v>12.96</c:v>
                </c:pt>
                <c:pt idx="256">
                  <c:v>12.76</c:v>
                </c:pt>
                <c:pt idx="257">
                  <c:v>10.25</c:v>
                </c:pt>
                <c:pt idx="258">
                  <c:v>16.760000000000002</c:v>
                </c:pt>
                <c:pt idx="259">
                  <c:v>13.47</c:v>
                </c:pt>
                <c:pt idx="260">
                  <c:v>12.04</c:v>
                </c:pt>
                <c:pt idx="261">
                  <c:v>44.52</c:v>
                </c:pt>
                <c:pt idx="262">
                  <c:v>5.84</c:v>
                </c:pt>
                <c:pt idx="263">
                  <c:v>13.2</c:v>
                </c:pt>
                <c:pt idx="264">
                  <c:v>25.68</c:v>
                </c:pt>
                <c:pt idx="265">
                  <c:v>36.14</c:v>
                </c:pt>
                <c:pt idx="266">
                  <c:v>6.92</c:v>
                </c:pt>
                <c:pt idx="267">
                  <c:v>7.21</c:v>
                </c:pt>
                <c:pt idx="268">
                  <c:v>8.7200000000000006</c:v>
                </c:pt>
                <c:pt idx="269">
                  <c:v>7.9</c:v>
                </c:pt>
                <c:pt idx="270">
                  <c:v>4.67</c:v>
                </c:pt>
                <c:pt idx="271">
                  <c:v>5.09</c:v>
                </c:pt>
                <c:pt idx="272">
                  <c:v>8.1199999999999992</c:v>
                </c:pt>
                <c:pt idx="273">
                  <c:v>17.649999999999999</c:v>
                </c:pt>
                <c:pt idx="274">
                  <c:v>40.659999999999997</c:v>
                </c:pt>
                <c:pt idx="275">
                  <c:v>8.15</c:v>
                </c:pt>
                <c:pt idx="276">
                  <c:v>8.81</c:v>
                </c:pt>
                <c:pt idx="277">
                  <c:v>9.42</c:v>
                </c:pt>
                <c:pt idx="278">
                  <c:v>10.18</c:v>
                </c:pt>
                <c:pt idx="279">
                  <c:v>9.3800000000000008</c:v>
                </c:pt>
                <c:pt idx="280">
                  <c:v>4.87</c:v>
                </c:pt>
                <c:pt idx="281">
                  <c:v>5.63</c:v>
                </c:pt>
                <c:pt idx="282">
                  <c:v>6.91</c:v>
                </c:pt>
                <c:pt idx="283">
                  <c:v>11.44</c:v>
                </c:pt>
                <c:pt idx="284">
                  <c:v>8.2100000000000009</c:v>
                </c:pt>
                <c:pt idx="285">
                  <c:v>7.51</c:v>
                </c:pt>
                <c:pt idx="286">
                  <c:v>11.31</c:v>
                </c:pt>
                <c:pt idx="287">
                  <c:v>15.44</c:v>
                </c:pt>
                <c:pt idx="288">
                  <c:v>19.53</c:v>
                </c:pt>
                <c:pt idx="289">
                  <c:v>9.98</c:v>
                </c:pt>
                <c:pt idx="290">
                  <c:v>16.73</c:v>
                </c:pt>
                <c:pt idx="291">
                  <c:v>26.65</c:v>
                </c:pt>
                <c:pt idx="292">
                  <c:v>21.97</c:v>
                </c:pt>
                <c:pt idx="293">
                  <c:v>14.38</c:v>
                </c:pt>
                <c:pt idx="294">
                  <c:v>10.86</c:v>
                </c:pt>
                <c:pt idx="295">
                  <c:v>28.59</c:v>
                </c:pt>
                <c:pt idx="296">
                  <c:v>11.85</c:v>
                </c:pt>
                <c:pt idx="297">
                  <c:v>21.23</c:v>
                </c:pt>
                <c:pt idx="298">
                  <c:v>32.770000000000003</c:v>
                </c:pt>
                <c:pt idx="299">
                  <c:v>11.47</c:v>
                </c:pt>
                <c:pt idx="300">
                  <c:v>10.38</c:v>
                </c:pt>
                <c:pt idx="301">
                  <c:v>7.4</c:v>
                </c:pt>
                <c:pt idx="302">
                  <c:v>7.4</c:v>
                </c:pt>
                <c:pt idx="303">
                  <c:v>8.01</c:v>
                </c:pt>
                <c:pt idx="304">
                  <c:v>4.82</c:v>
                </c:pt>
                <c:pt idx="305">
                  <c:v>5.85</c:v>
                </c:pt>
                <c:pt idx="306">
                  <c:v>7.34</c:v>
                </c:pt>
                <c:pt idx="307">
                  <c:v>11.98</c:v>
                </c:pt>
                <c:pt idx="308">
                  <c:v>13.41</c:v>
                </c:pt>
                <c:pt idx="309">
                  <c:v>10.95</c:v>
                </c:pt>
                <c:pt idx="310">
                  <c:v>13.31</c:v>
                </c:pt>
                <c:pt idx="311">
                  <c:v>9.0500000000000007</c:v>
                </c:pt>
                <c:pt idx="312">
                  <c:v>12.14</c:v>
                </c:pt>
                <c:pt idx="313">
                  <c:v>7.35</c:v>
                </c:pt>
                <c:pt idx="314">
                  <c:v>12.28</c:v>
                </c:pt>
                <c:pt idx="315">
                  <c:v>14.01</c:v>
                </c:pt>
                <c:pt idx="316">
                  <c:v>23.03</c:v>
                </c:pt>
                <c:pt idx="317">
                  <c:v>19.39</c:v>
                </c:pt>
                <c:pt idx="318">
                  <c:v>6.91</c:v>
                </c:pt>
                <c:pt idx="319">
                  <c:v>7.3</c:v>
                </c:pt>
                <c:pt idx="320">
                  <c:v>6.66</c:v>
                </c:pt>
                <c:pt idx="321">
                  <c:v>14.3</c:v>
                </c:pt>
                <c:pt idx="322">
                  <c:v>7.3</c:v>
                </c:pt>
                <c:pt idx="323">
                  <c:v>7.61</c:v>
                </c:pt>
                <c:pt idx="324">
                  <c:v>9.85</c:v>
                </c:pt>
                <c:pt idx="325">
                  <c:v>11.59</c:v>
                </c:pt>
                <c:pt idx="326">
                  <c:v>12.16</c:v>
                </c:pt>
                <c:pt idx="327">
                  <c:v>17.53</c:v>
                </c:pt>
                <c:pt idx="328">
                  <c:v>14.83</c:v>
                </c:pt>
                <c:pt idx="329">
                  <c:v>9.26</c:v>
                </c:pt>
                <c:pt idx="330">
                  <c:v>15.58</c:v>
                </c:pt>
                <c:pt idx="331">
                  <c:v>11.79</c:v>
                </c:pt>
                <c:pt idx="332">
                  <c:v>13.75</c:v>
                </c:pt>
                <c:pt idx="333">
                  <c:v>26.55</c:v>
                </c:pt>
                <c:pt idx="334">
                  <c:v>12.31</c:v>
                </c:pt>
                <c:pt idx="335">
                  <c:v>14.29</c:v>
                </c:pt>
                <c:pt idx="336">
                  <c:v>10.17</c:v>
                </c:pt>
                <c:pt idx="337">
                  <c:v>8.18</c:v>
                </c:pt>
                <c:pt idx="338">
                  <c:v>6.62</c:v>
                </c:pt>
                <c:pt idx="339">
                  <c:v>6.92</c:v>
                </c:pt>
                <c:pt idx="340">
                  <c:v>9.59</c:v>
                </c:pt>
                <c:pt idx="341">
                  <c:v>11.21</c:v>
                </c:pt>
                <c:pt idx="342">
                  <c:v>9.5</c:v>
                </c:pt>
                <c:pt idx="343">
                  <c:v>10.06</c:v>
                </c:pt>
                <c:pt idx="344">
                  <c:v>1.93</c:v>
                </c:pt>
                <c:pt idx="345">
                  <c:v>13.21</c:v>
                </c:pt>
                <c:pt idx="346">
                  <c:v>31.24</c:v>
                </c:pt>
                <c:pt idx="347">
                  <c:v>19.670000000000002</c:v>
                </c:pt>
                <c:pt idx="348">
                  <c:v>16.329999999999998</c:v>
                </c:pt>
                <c:pt idx="349">
                  <c:v>58.97</c:v>
                </c:pt>
                <c:pt idx="350">
                  <c:v>13.38</c:v>
                </c:pt>
                <c:pt idx="351">
                  <c:v>19.190000000000001</c:v>
                </c:pt>
                <c:pt idx="352">
                  <c:v>7.52</c:v>
                </c:pt>
                <c:pt idx="353">
                  <c:v>8.8800000000000008</c:v>
                </c:pt>
                <c:pt idx="354">
                  <c:v>5.72</c:v>
                </c:pt>
                <c:pt idx="355">
                  <c:v>11.87</c:v>
                </c:pt>
                <c:pt idx="356">
                  <c:v>12.7</c:v>
                </c:pt>
                <c:pt idx="357">
                  <c:v>9.0500000000000007</c:v>
                </c:pt>
                <c:pt idx="358">
                  <c:v>4.76</c:v>
                </c:pt>
                <c:pt idx="359">
                  <c:v>7.94</c:v>
                </c:pt>
                <c:pt idx="360">
                  <c:v>8.3699999999999992</c:v>
                </c:pt>
                <c:pt idx="361">
                  <c:v>4.67</c:v>
                </c:pt>
                <c:pt idx="362">
                  <c:v>7.99</c:v>
                </c:pt>
                <c:pt idx="363">
                  <c:v>7.19</c:v>
                </c:pt>
                <c:pt idx="364">
                  <c:v>15.38</c:v>
                </c:pt>
                <c:pt idx="365">
                  <c:v>13.54</c:v>
                </c:pt>
                <c:pt idx="366">
                  <c:v>9.57</c:v>
                </c:pt>
                <c:pt idx="367">
                  <c:v>12.63</c:v>
                </c:pt>
                <c:pt idx="368">
                  <c:v>11.58</c:v>
                </c:pt>
                <c:pt idx="369">
                  <c:v>4.55</c:v>
                </c:pt>
                <c:pt idx="370">
                  <c:v>8.5399999999999991</c:v>
                </c:pt>
                <c:pt idx="371">
                  <c:v>5.19</c:v>
                </c:pt>
                <c:pt idx="372">
                  <c:v>4.5199999999999996</c:v>
                </c:pt>
                <c:pt idx="373">
                  <c:v>9.14</c:v>
                </c:pt>
                <c:pt idx="374">
                  <c:v>8.0399999999999991</c:v>
                </c:pt>
                <c:pt idx="375">
                  <c:v>8</c:v>
                </c:pt>
                <c:pt idx="376">
                  <c:v>8.6300000000000008</c:v>
                </c:pt>
                <c:pt idx="377">
                  <c:v>9.86</c:v>
                </c:pt>
                <c:pt idx="378">
                  <c:v>6.64</c:v>
                </c:pt>
                <c:pt idx="379">
                  <c:v>9.4600000000000009</c:v>
                </c:pt>
                <c:pt idx="380">
                  <c:v>13.64</c:v>
                </c:pt>
                <c:pt idx="381">
                  <c:v>11.07</c:v>
                </c:pt>
                <c:pt idx="382">
                  <c:v>13.9</c:v>
                </c:pt>
                <c:pt idx="383">
                  <c:v>9.48</c:v>
                </c:pt>
                <c:pt idx="384">
                  <c:v>12.12</c:v>
                </c:pt>
                <c:pt idx="385">
                  <c:v>23.39</c:v>
                </c:pt>
                <c:pt idx="386">
                  <c:v>22.93</c:v>
                </c:pt>
                <c:pt idx="387">
                  <c:v>16.559999999999999</c:v>
                </c:pt>
                <c:pt idx="388">
                  <c:v>8.76</c:v>
                </c:pt>
                <c:pt idx="389">
                  <c:v>7.5</c:v>
                </c:pt>
                <c:pt idx="390">
                  <c:v>16.88</c:v>
                </c:pt>
                <c:pt idx="391">
                  <c:v>14.21</c:v>
                </c:pt>
                <c:pt idx="392">
                  <c:v>59.81</c:v>
                </c:pt>
                <c:pt idx="393">
                  <c:v>6.08</c:v>
                </c:pt>
                <c:pt idx="394">
                  <c:v>1.78</c:v>
                </c:pt>
                <c:pt idx="395">
                  <c:v>10.65</c:v>
                </c:pt>
                <c:pt idx="396">
                  <c:v>10.35</c:v>
                </c:pt>
                <c:pt idx="397">
                  <c:v>15.22</c:v>
                </c:pt>
                <c:pt idx="398">
                  <c:v>12.81</c:v>
                </c:pt>
                <c:pt idx="399">
                  <c:v>5.6</c:v>
                </c:pt>
                <c:pt idx="400">
                  <c:v>7.05</c:v>
                </c:pt>
                <c:pt idx="401">
                  <c:v>6.44</c:v>
                </c:pt>
                <c:pt idx="402">
                  <c:v>6.01</c:v>
                </c:pt>
                <c:pt idx="403">
                  <c:v>4.7300000000000004</c:v>
                </c:pt>
                <c:pt idx="404">
                  <c:v>4.63</c:v>
                </c:pt>
                <c:pt idx="405">
                  <c:v>12.83</c:v>
                </c:pt>
                <c:pt idx="406">
                  <c:v>6.43</c:v>
                </c:pt>
                <c:pt idx="407">
                  <c:v>6.57</c:v>
                </c:pt>
                <c:pt idx="408">
                  <c:v>8.57</c:v>
                </c:pt>
                <c:pt idx="409">
                  <c:v>7.29</c:v>
                </c:pt>
                <c:pt idx="410">
                  <c:v>7.9</c:v>
                </c:pt>
                <c:pt idx="411">
                  <c:v>11.58</c:v>
                </c:pt>
                <c:pt idx="412">
                  <c:v>7.91</c:v>
                </c:pt>
                <c:pt idx="413">
                  <c:v>12.71</c:v>
                </c:pt>
                <c:pt idx="414">
                  <c:v>38.69</c:v>
                </c:pt>
                <c:pt idx="415">
                  <c:v>13</c:v>
                </c:pt>
                <c:pt idx="416">
                  <c:v>14.51</c:v>
                </c:pt>
                <c:pt idx="417">
                  <c:v>24.56</c:v>
                </c:pt>
                <c:pt idx="418">
                  <c:v>19.73</c:v>
                </c:pt>
                <c:pt idx="419">
                  <c:v>12.82</c:v>
                </c:pt>
                <c:pt idx="420">
                  <c:v>10.11</c:v>
                </c:pt>
                <c:pt idx="421">
                  <c:v>7.22</c:v>
                </c:pt>
                <c:pt idx="422">
                  <c:v>9.44</c:v>
                </c:pt>
                <c:pt idx="423">
                  <c:v>2.84</c:v>
                </c:pt>
                <c:pt idx="424">
                  <c:v>5.71</c:v>
                </c:pt>
                <c:pt idx="425">
                  <c:v>11.5</c:v>
                </c:pt>
                <c:pt idx="426">
                  <c:v>7.9</c:v>
                </c:pt>
                <c:pt idx="427">
                  <c:v>10.16</c:v>
                </c:pt>
                <c:pt idx="428">
                  <c:v>4.84</c:v>
                </c:pt>
                <c:pt idx="429">
                  <c:v>7.66</c:v>
                </c:pt>
                <c:pt idx="430">
                  <c:v>11.08</c:v>
                </c:pt>
                <c:pt idx="431">
                  <c:v>9.98</c:v>
                </c:pt>
                <c:pt idx="432">
                  <c:v>12.87</c:v>
                </c:pt>
                <c:pt idx="433">
                  <c:v>7.67</c:v>
                </c:pt>
                <c:pt idx="434">
                  <c:v>11.09</c:v>
                </c:pt>
                <c:pt idx="435">
                  <c:v>14.3</c:v>
                </c:pt>
                <c:pt idx="436">
                  <c:v>8.56</c:v>
                </c:pt>
                <c:pt idx="437">
                  <c:v>13.79</c:v>
                </c:pt>
                <c:pt idx="438">
                  <c:v>12.57</c:v>
                </c:pt>
                <c:pt idx="439">
                  <c:v>41.17</c:v>
                </c:pt>
                <c:pt idx="440">
                  <c:v>14.91</c:v>
                </c:pt>
                <c:pt idx="441">
                  <c:v>15.05</c:v>
                </c:pt>
                <c:pt idx="442">
                  <c:v>7.23</c:v>
                </c:pt>
                <c:pt idx="443">
                  <c:v>12.06</c:v>
                </c:pt>
                <c:pt idx="444">
                  <c:v>7.7</c:v>
                </c:pt>
                <c:pt idx="445">
                  <c:v>8.11</c:v>
                </c:pt>
                <c:pt idx="446">
                  <c:v>4.51</c:v>
                </c:pt>
                <c:pt idx="447">
                  <c:v>5.45</c:v>
                </c:pt>
                <c:pt idx="448">
                  <c:v>12.08</c:v>
                </c:pt>
                <c:pt idx="449">
                  <c:v>6.73</c:v>
                </c:pt>
                <c:pt idx="450">
                  <c:v>5.81</c:v>
                </c:pt>
                <c:pt idx="451">
                  <c:v>6.46</c:v>
                </c:pt>
                <c:pt idx="452">
                  <c:v>6.4</c:v>
                </c:pt>
                <c:pt idx="453">
                  <c:v>8.56</c:v>
                </c:pt>
                <c:pt idx="454">
                  <c:v>10.45</c:v>
                </c:pt>
                <c:pt idx="455">
                  <c:v>12.15</c:v>
                </c:pt>
                <c:pt idx="456">
                  <c:v>9.6</c:v>
                </c:pt>
                <c:pt idx="457">
                  <c:v>9.35</c:v>
                </c:pt>
                <c:pt idx="458">
                  <c:v>10.57</c:v>
                </c:pt>
                <c:pt idx="459">
                  <c:v>24.28</c:v>
                </c:pt>
                <c:pt idx="460">
                  <c:v>16.12</c:v>
                </c:pt>
                <c:pt idx="461">
                  <c:v>16.02</c:v>
                </c:pt>
                <c:pt idx="462">
                  <c:v>6.95</c:v>
                </c:pt>
                <c:pt idx="463">
                  <c:v>5.89</c:v>
                </c:pt>
                <c:pt idx="464">
                  <c:v>9.2799999999999994</c:v>
                </c:pt>
                <c:pt idx="465">
                  <c:v>7.29</c:v>
                </c:pt>
                <c:pt idx="466">
                  <c:v>8.32</c:v>
                </c:pt>
                <c:pt idx="467">
                  <c:v>9.56</c:v>
                </c:pt>
                <c:pt idx="468">
                  <c:v>17.5</c:v>
                </c:pt>
                <c:pt idx="469">
                  <c:v>11.32</c:v>
                </c:pt>
                <c:pt idx="470">
                  <c:v>3.28</c:v>
                </c:pt>
                <c:pt idx="471">
                  <c:v>2.2400000000000002</c:v>
                </c:pt>
                <c:pt idx="472">
                  <c:v>6.43</c:v>
                </c:pt>
                <c:pt idx="473">
                  <c:v>10.16</c:v>
                </c:pt>
                <c:pt idx="474">
                  <c:v>6.55</c:v>
                </c:pt>
                <c:pt idx="475">
                  <c:v>6.59</c:v>
                </c:pt>
                <c:pt idx="476">
                  <c:v>10.8</c:v>
                </c:pt>
                <c:pt idx="477">
                  <c:v>23.09</c:v>
                </c:pt>
                <c:pt idx="478">
                  <c:v>9.93</c:v>
                </c:pt>
                <c:pt idx="479">
                  <c:v>8.7899999999999991</c:v>
                </c:pt>
                <c:pt idx="480">
                  <c:v>11.4</c:v>
                </c:pt>
                <c:pt idx="481">
                  <c:v>12.79</c:v>
                </c:pt>
                <c:pt idx="482">
                  <c:v>10.23</c:v>
                </c:pt>
                <c:pt idx="483">
                  <c:v>8.89</c:v>
                </c:pt>
                <c:pt idx="484">
                  <c:v>8.23</c:v>
                </c:pt>
                <c:pt idx="485">
                  <c:v>8.56</c:v>
                </c:pt>
                <c:pt idx="486">
                  <c:v>11.76</c:v>
                </c:pt>
                <c:pt idx="487">
                  <c:v>10.63</c:v>
                </c:pt>
                <c:pt idx="488">
                  <c:v>14.91</c:v>
                </c:pt>
                <c:pt idx="489">
                  <c:v>10.26</c:v>
                </c:pt>
                <c:pt idx="490">
                  <c:v>20.010000000000002</c:v>
                </c:pt>
                <c:pt idx="491">
                  <c:v>28.01</c:v>
                </c:pt>
                <c:pt idx="492">
                  <c:v>5.93</c:v>
                </c:pt>
                <c:pt idx="493">
                  <c:v>7.7</c:v>
                </c:pt>
                <c:pt idx="494">
                  <c:v>9.83</c:v>
                </c:pt>
                <c:pt idx="495">
                  <c:v>6.38</c:v>
                </c:pt>
                <c:pt idx="496">
                  <c:v>7.92</c:v>
                </c:pt>
                <c:pt idx="497">
                  <c:v>7.89</c:v>
                </c:pt>
                <c:pt idx="498">
                  <c:v>7.61</c:v>
                </c:pt>
                <c:pt idx="499">
                  <c:v>6.89</c:v>
                </c:pt>
                <c:pt idx="500">
                  <c:v>8.9700000000000006</c:v>
                </c:pt>
                <c:pt idx="501">
                  <c:v>6.77</c:v>
                </c:pt>
                <c:pt idx="502">
                  <c:v>5.96</c:v>
                </c:pt>
                <c:pt idx="503">
                  <c:v>6.27</c:v>
                </c:pt>
                <c:pt idx="504">
                  <c:v>6.39</c:v>
                </c:pt>
                <c:pt idx="505">
                  <c:v>6.55</c:v>
                </c:pt>
                <c:pt idx="506">
                  <c:v>9.27</c:v>
                </c:pt>
                <c:pt idx="507">
                  <c:v>11.78</c:v>
                </c:pt>
                <c:pt idx="508">
                  <c:v>11.11</c:v>
                </c:pt>
                <c:pt idx="509">
                  <c:v>18.920000000000002</c:v>
                </c:pt>
                <c:pt idx="510">
                  <c:v>5.72</c:v>
                </c:pt>
                <c:pt idx="511">
                  <c:v>6.99</c:v>
                </c:pt>
                <c:pt idx="512">
                  <c:v>12.54</c:v>
                </c:pt>
                <c:pt idx="513">
                  <c:v>8.7799999999999994</c:v>
                </c:pt>
                <c:pt idx="514">
                  <c:v>16.190000000000001</c:v>
                </c:pt>
                <c:pt idx="515">
                  <c:v>6.52</c:v>
                </c:pt>
                <c:pt idx="516">
                  <c:v>6.52</c:v>
                </c:pt>
                <c:pt idx="517">
                  <c:v>8.56</c:v>
                </c:pt>
                <c:pt idx="518">
                  <c:v>8.39</c:v>
                </c:pt>
                <c:pt idx="519">
                  <c:v>10.3</c:v>
                </c:pt>
                <c:pt idx="520">
                  <c:v>10.54</c:v>
                </c:pt>
                <c:pt idx="521">
                  <c:v>5.68</c:v>
                </c:pt>
                <c:pt idx="522">
                  <c:v>6.96</c:v>
                </c:pt>
                <c:pt idx="523">
                  <c:v>7.48</c:v>
                </c:pt>
                <c:pt idx="524">
                  <c:v>16.079999999999998</c:v>
                </c:pt>
                <c:pt idx="525">
                  <c:v>7.1</c:v>
                </c:pt>
                <c:pt idx="526">
                  <c:v>8.25</c:v>
                </c:pt>
                <c:pt idx="527">
                  <c:v>8.5299999999999994</c:v>
                </c:pt>
                <c:pt idx="528">
                  <c:v>9.58</c:v>
                </c:pt>
                <c:pt idx="529">
                  <c:v>11.19</c:v>
                </c:pt>
                <c:pt idx="530">
                  <c:v>12.12</c:v>
                </c:pt>
                <c:pt idx="531">
                  <c:v>14.56</c:v>
                </c:pt>
                <c:pt idx="532">
                  <c:v>14.49</c:v>
                </c:pt>
                <c:pt idx="533">
                  <c:v>9.35</c:v>
                </c:pt>
                <c:pt idx="534">
                  <c:v>53.12</c:v>
                </c:pt>
                <c:pt idx="535">
                  <c:v>13.36</c:v>
                </c:pt>
                <c:pt idx="536">
                  <c:v>8.86</c:v>
                </c:pt>
                <c:pt idx="537">
                  <c:v>9.89</c:v>
                </c:pt>
                <c:pt idx="538">
                  <c:v>11.81</c:v>
                </c:pt>
                <c:pt idx="539">
                  <c:v>11.46</c:v>
                </c:pt>
                <c:pt idx="540">
                  <c:v>15.76</c:v>
                </c:pt>
                <c:pt idx="541">
                  <c:v>8.92</c:v>
                </c:pt>
                <c:pt idx="542">
                  <c:v>7.5</c:v>
                </c:pt>
                <c:pt idx="543">
                  <c:v>9.3000000000000007</c:v>
                </c:pt>
                <c:pt idx="544">
                  <c:v>11.7</c:v>
                </c:pt>
                <c:pt idx="545">
                  <c:v>31.67</c:v>
                </c:pt>
                <c:pt idx="546">
                  <c:v>13.99</c:v>
                </c:pt>
                <c:pt idx="547">
                  <c:v>12.25</c:v>
                </c:pt>
                <c:pt idx="548">
                  <c:v>12.91</c:v>
                </c:pt>
                <c:pt idx="549">
                  <c:v>7.83</c:v>
                </c:pt>
                <c:pt idx="550">
                  <c:v>11.13</c:v>
                </c:pt>
                <c:pt idx="551">
                  <c:v>10.36</c:v>
                </c:pt>
                <c:pt idx="552">
                  <c:v>7.58</c:v>
                </c:pt>
                <c:pt idx="553">
                  <c:v>7.01</c:v>
                </c:pt>
                <c:pt idx="554">
                  <c:v>9.69</c:v>
                </c:pt>
                <c:pt idx="555">
                  <c:v>10.79</c:v>
                </c:pt>
                <c:pt idx="556">
                  <c:v>12.05</c:v>
                </c:pt>
                <c:pt idx="557">
                  <c:v>23.8</c:v>
                </c:pt>
                <c:pt idx="558">
                  <c:v>21.07</c:v>
                </c:pt>
                <c:pt idx="559">
                  <c:v>14.36</c:v>
                </c:pt>
                <c:pt idx="560">
                  <c:v>8.7200000000000006</c:v>
                </c:pt>
                <c:pt idx="561">
                  <c:v>6.92</c:v>
                </c:pt>
                <c:pt idx="562">
                  <c:v>11.13</c:v>
                </c:pt>
                <c:pt idx="563">
                  <c:v>12.49</c:v>
                </c:pt>
                <c:pt idx="564">
                  <c:v>16.72</c:v>
                </c:pt>
                <c:pt idx="565">
                  <c:v>9.4</c:v>
                </c:pt>
                <c:pt idx="566">
                  <c:v>6.99</c:v>
                </c:pt>
                <c:pt idx="567">
                  <c:v>9.36</c:v>
                </c:pt>
                <c:pt idx="568">
                  <c:v>11.23</c:v>
                </c:pt>
                <c:pt idx="569">
                  <c:v>9.15</c:v>
                </c:pt>
                <c:pt idx="570">
                  <c:v>18.07</c:v>
                </c:pt>
                <c:pt idx="571">
                  <c:v>6.28</c:v>
                </c:pt>
                <c:pt idx="572">
                  <c:v>8.74</c:v>
                </c:pt>
                <c:pt idx="573">
                  <c:v>12.48</c:v>
                </c:pt>
                <c:pt idx="574">
                  <c:v>12.71</c:v>
                </c:pt>
                <c:pt idx="575">
                  <c:v>12.85</c:v>
                </c:pt>
                <c:pt idx="576">
                  <c:v>7.6</c:v>
                </c:pt>
                <c:pt idx="577">
                  <c:v>9.36</c:v>
                </c:pt>
                <c:pt idx="578">
                  <c:v>21.53</c:v>
                </c:pt>
                <c:pt idx="579">
                  <c:v>20.86</c:v>
                </c:pt>
                <c:pt idx="580">
                  <c:v>15.4</c:v>
                </c:pt>
                <c:pt idx="581">
                  <c:v>15.01</c:v>
                </c:pt>
                <c:pt idx="582">
                  <c:v>12.29</c:v>
                </c:pt>
                <c:pt idx="583">
                  <c:v>12.51</c:v>
                </c:pt>
                <c:pt idx="584">
                  <c:v>12.33</c:v>
                </c:pt>
                <c:pt idx="585">
                  <c:v>5.13</c:v>
                </c:pt>
                <c:pt idx="586">
                  <c:v>6.6</c:v>
                </c:pt>
                <c:pt idx="587">
                  <c:v>8.36</c:v>
                </c:pt>
                <c:pt idx="588">
                  <c:v>11.54</c:v>
                </c:pt>
                <c:pt idx="589">
                  <c:v>7.65</c:v>
                </c:pt>
                <c:pt idx="590">
                  <c:v>12.26</c:v>
                </c:pt>
                <c:pt idx="591">
                  <c:v>9.98</c:v>
                </c:pt>
                <c:pt idx="592">
                  <c:v>19.34</c:v>
                </c:pt>
                <c:pt idx="593">
                  <c:v>12.29</c:v>
                </c:pt>
                <c:pt idx="594">
                  <c:v>13.68</c:v>
                </c:pt>
                <c:pt idx="595">
                  <c:v>16.510000000000002</c:v>
                </c:pt>
                <c:pt idx="596">
                  <c:v>38.270000000000003</c:v>
                </c:pt>
                <c:pt idx="597">
                  <c:v>19.77</c:v>
                </c:pt>
                <c:pt idx="598">
                  <c:v>11.45</c:v>
                </c:pt>
                <c:pt idx="599">
                  <c:v>12.48</c:v>
                </c:pt>
                <c:pt idx="600">
                  <c:v>19.82</c:v>
                </c:pt>
                <c:pt idx="601">
                  <c:v>23.52</c:v>
                </c:pt>
                <c:pt idx="602">
                  <c:v>4.83</c:v>
                </c:pt>
                <c:pt idx="603">
                  <c:v>5.65</c:v>
                </c:pt>
                <c:pt idx="604">
                  <c:v>8.5299999999999994</c:v>
                </c:pt>
                <c:pt idx="605">
                  <c:v>11.54</c:v>
                </c:pt>
                <c:pt idx="606">
                  <c:v>9.9499999999999993</c:v>
                </c:pt>
                <c:pt idx="607">
                  <c:v>7.09</c:v>
                </c:pt>
                <c:pt idx="608">
                  <c:v>7.79</c:v>
                </c:pt>
                <c:pt idx="609">
                  <c:v>6.89</c:v>
                </c:pt>
                <c:pt idx="610">
                  <c:v>8.02</c:v>
                </c:pt>
                <c:pt idx="611">
                  <c:v>8.48</c:v>
                </c:pt>
                <c:pt idx="612">
                  <c:v>14.26</c:v>
                </c:pt>
                <c:pt idx="613">
                  <c:v>7.37</c:v>
                </c:pt>
                <c:pt idx="614">
                  <c:v>16.14</c:v>
                </c:pt>
                <c:pt idx="615">
                  <c:v>10.71</c:v>
                </c:pt>
                <c:pt idx="616">
                  <c:v>12.73</c:v>
                </c:pt>
                <c:pt idx="617">
                  <c:v>13.55</c:v>
                </c:pt>
                <c:pt idx="618">
                  <c:v>14.5</c:v>
                </c:pt>
                <c:pt idx="619">
                  <c:v>50.46</c:v>
                </c:pt>
                <c:pt idx="620">
                  <c:v>10.91</c:v>
                </c:pt>
                <c:pt idx="621">
                  <c:v>8.82</c:v>
                </c:pt>
                <c:pt idx="622">
                  <c:v>6.95</c:v>
                </c:pt>
                <c:pt idx="623">
                  <c:v>11.04</c:v>
                </c:pt>
                <c:pt idx="624">
                  <c:v>10.48</c:v>
                </c:pt>
                <c:pt idx="625">
                  <c:v>9.5500000000000007</c:v>
                </c:pt>
                <c:pt idx="626">
                  <c:v>7.43</c:v>
                </c:pt>
                <c:pt idx="627">
                  <c:v>6.88</c:v>
                </c:pt>
                <c:pt idx="628">
                  <c:v>9.82</c:v>
                </c:pt>
                <c:pt idx="629">
                  <c:v>5.73</c:v>
                </c:pt>
                <c:pt idx="630">
                  <c:v>7.39</c:v>
                </c:pt>
                <c:pt idx="631">
                  <c:v>10.08</c:v>
                </c:pt>
                <c:pt idx="632">
                  <c:v>8.66</c:v>
                </c:pt>
                <c:pt idx="633">
                  <c:v>11.85</c:v>
                </c:pt>
                <c:pt idx="634">
                  <c:v>7.68</c:v>
                </c:pt>
                <c:pt idx="635">
                  <c:v>9.19</c:v>
                </c:pt>
                <c:pt idx="636">
                  <c:v>8.7799999999999994</c:v>
                </c:pt>
                <c:pt idx="637">
                  <c:v>10.42</c:v>
                </c:pt>
                <c:pt idx="638">
                  <c:v>5.7</c:v>
                </c:pt>
                <c:pt idx="639">
                  <c:v>7.85</c:v>
                </c:pt>
                <c:pt idx="640">
                  <c:v>11.31</c:v>
                </c:pt>
                <c:pt idx="641">
                  <c:v>8.0299999999999994</c:v>
                </c:pt>
                <c:pt idx="642">
                  <c:v>5.66</c:v>
                </c:pt>
                <c:pt idx="643">
                  <c:v>7.6</c:v>
                </c:pt>
                <c:pt idx="644">
                  <c:v>9.65</c:v>
                </c:pt>
                <c:pt idx="645">
                  <c:v>10.44</c:v>
                </c:pt>
                <c:pt idx="646">
                  <c:v>7.9</c:v>
                </c:pt>
                <c:pt idx="647">
                  <c:v>9.2799999999999994</c:v>
                </c:pt>
                <c:pt idx="648">
                  <c:v>7.21</c:v>
                </c:pt>
                <c:pt idx="649">
                  <c:v>8.9600000000000009</c:v>
                </c:pt>
                <c:pt idx="650">
                  <c:v>9.7200000000000006</c:v>
                </c:pt>
                <c:pt idx="651">
                  <c:v>6.96</c:v>
                </c:pt>
                <c:pt idx="652">
                  <c:v>7.67</c:v>
                </c:pt>
                <c:pt idx="653">
                  <c:v>9.86</c:v>
                </c:pt>
                <c:pt idx="654">
                  <c:v>8.57</c:v>
                </c:pt>
                <c:pt idx="655">
                  <c:v>8.33</c:v>
                </c:pt>
                <c:pt idx="656">
                  <c:v>14.8</c:v>
                </c:pt>
                <c:pt idx="657">
                  <c:v>7.35</c:v>
                </c:pt>
                <c:pt idx="658">
                  <c:v>8.67</c:v>
                </c:pt>
                <c:pt idx="659">
                  <c:v>9.02</c:v>
                </c:pt>
                <c:pt idx="660">
                  <c:v>6.8</c:v>
                </c:pt>
                <c:pt idx="661">
                  <c:v>13.07</c:v>
                </c:pt>
                <c:pt idx="662">
                  <c:v>11.34</c:v>
                </c:pt>
                <c:pt idx="663">
                  <c:v>23.8</c:v>
                </c:pt>
                <c:pt idx="664">
                  <c:v>25.15</c:v>
                </c:pt>
                <c:pt idx="665">
                  <c:v>18.32</c:v>
                </c:pt>
                <c:pt idx="666">
                  <c:v>63.36</c:v>
                </c:pt>
                <c:pt idx="667">
                  <c:v>22.98</c:v>
                </c:pt>
                <c:pt idx="668">
                  <c:v>30.2</c:v>
                </c:pt>
                <c:pt idx="669">
                  <c:v>13.11</c:v>
                </c:pt>
                <c:pt idx="670">
                  <c:v>23.91</c:v>
                </c:pt>
                <c:pt idx="671">
                  <c:v>13.13</c:v>
                </c:pt>
                <c:pt idx="672">
                  <c:v>13.31</c:v>
                </c:pt>
                <c:pt idx="673">
                  <c:v>12.34</c:v>
                </c:pt>
                <c:pt idx="674">
                  <c:v>11.46</c:v>
                </c:pt>
                <c:pt idx="675">
                  <c:v>10.45</c:v>
                </c:pt>
                <c:pt idx="676">
                  <c:v>12.48</c:v>
                </c:pt>
                <c:pt idx="677">
                  <c:v>22.22</c:v>
                </c:pt>
                <c:pt idx="678">
                  <c:v>54.02</c:v>
                </c:pt>
                <c:pt idx="679">
                  <c:v>14.69</c:v>
                </c:pt>
                <c:pt idx="680">
                  <c:v>8.7200000000000006</c:v>
                </c:pt>
                <c:pt idx="681">
                  <c:v>10.44</c:v>
                </c:pt>
                <c:pt idx="682">
                  <c:v>16.12</c:v>
                </c:pt>
                <c:pt idx="683">
                  <c:v>9.43</c:v>
                </c:pt>
                <c:pt idx="684">
                  <c:v>10.5</c:v>
                </c:pt>
                <c:pt idx="685">
                  <c:v>9.1999999999999993</c:v>
                </c:pt>
                <c:pt idx="686">
                  <c:v>15.63</c:v>
                </c:pt>
                <c:pt idx="687">
                  <c:v>8.44</c:v>
                </c:pt>
                <c:pt idx="688">
                  <c:v>14.37</c:v>
                </c:pt>
                <c:pt idx="689">
                  <c:v>16.98</c:v>
                </c:pt>
                <c:pt idx="690">
                  <c:v>19.899999999999999</c:v>
                </c:pt>
                <c:pt idx="691">
                  <c:v>14.91</c:v>
                </c:pt>
                <c:pt idx="692">
                  <c:v>11.61</c:v>
                </c:pt>
                <c:pt idx="693">
                  <c:v>12.34</c:v>
                </c:pt>
                <c:pt idx="694">
                  <c:v>9.81</c:v>
                </c:pt>
                <c:pt idx="695">
                  <c:v>50.95</c:v>
                </c:pt>
                <c:pt idx="696">
                  <c:v>7.54</c:v>
                </c:pt>
                <c:pt idx="697">
                  <c:v>6.31</c:v>
                </c:pt>
                <c:pt idx="698">
                  <c:v>9.7200000000000006</c:v>
                </c:pt>
                <c:pt idx="699">
                  <c:v>8.01</c:v>
                </c:pt>
                <c:pt idx="700">
                  <c:v>9.92</c:v>
                </c:pt>
                <c:pt idx="701">
                  <c:v>9.5399999999999991</c:v>
                </c:pt>
                <c:pt idx="702">
                  <c:v>12.13</c:v>
                </c:pt>
                <c:pt idx="703">
                  <c:v>8.4600000000000009</c:v>
                </c:pt>
                <c:pt idx="704">
                  <c:v>12.86</c:v>
                </c:pt>
                <c:pt idx="705">
                  <c:v>8.35</c:v>
                </c:pt>
                <c:pt idx="706">
                  <c:v>8.91</c:v>
                </c:pt>
                <c:pt idx="707">
                  <c:v>14.73</c:v>
                </c:pt>
                <c:pt idx="708">
                  <c:v>8.6300000000000008</c:v>
                </c:pt>
                <c:pt idx="709">
                  <c:v>10.7</c:v>
                </c:pt>
                <c:pt idx="710">
                  <c:v>18.760000000000002</c:v>
                </c:pt>
                <c:pt idx="711">
                  <c:v>6.77</c:v>
                </c:pt>
                <c:pt idx="712">
                  <c:v>6.57</c:v>
                </c:pt>
                <c:pt idx="713">
                  <c:v>6.41</c:v>
                </c:pt>
                <c:pt idx="714">
                  <c:v>9.5</c:v>
                </c:pt>
                <c:pt idx="715">
                  <c:v>9.85</c:v>
                </c:pt>
                <c:pt idx="716">
                  <c:v>15.62</c:v>
                </c:pt>
                <c:pt idx="717">
                  <c:v>8.2100000000000009</c:v>
                </c:pt>
                <c:pt idx="718">
                  <c:v>10.7</c:v>
                </c:pt>
                <c:pt idx="719">
                  <c:v>18</c:v>
                </c:pt>
                <c:pt idx="720">
                  <c:v>19.3</c:v>
                </c:pt>
                <c:pt idx="721">
                  <c:v>26.25</c:v>
                </c:pt>
                <c:pt idx="722">
                  <c:v>14.47</c:v>
                </c:pt>
                <c:pt idx="723">
                  <c:v>15.06</c:v>
                </c:pt>
                <c:pt idx="724">
                  <c:v>12.28</c:v>
                </c:pt>
                <c:pt idx="725">
                  <c:v>10.99</c:v>
                </c:pt>
                <c:pt idx="726">
                  <c:v>12.43</c:v>
                </c:pt>
                <c:pt idx="727">
                  <c:v>17.32</c:v>
                </c:pt>
                <c:pt idx="728">
                  <c:v>9.93</c:v>
                </c:pt>
                <c:pt idx="729">
                  <c:v>12.49</c:v>
                </c:pt>
                <c:pt idx="730">
                  <c:v>14.61</c:v>
                </c:pt>
                <c:pt idx="731">
                  <c:v>17.98</c:v>
                </c:pt>
                <c:pt idx="732">
                  <c:v>2.87</c:v>
                </c:pt>
                <c:pt idx="733">
                  <c:v>10.28</c:v>
                </c:pt>
                <c:pt idx="734">
                  <c:v>10.75</c:v>
                </c:pt>
                <c:pt idx="735">
                  <c:v>8.65</c:v>
                </c:pt>
                <c:pt idx="736">
                  <c:v>14.22</c:v>
                </c:pt>
                <c:pt idx="737">
                  <c:v>9.5399999999999991</c:v>
                </c:pt>
                <c:pt idx="738">
                  <c:v>12.88</c:v>
                </c:pt>
                <c:pt idx="739">
                  <c:v>12.58</c:v>
                </c:pt>
                <c:pt idx="740">
                  <c:v>14.29</c:v>
                </c:pt>
                <c:pt idx="741">
                  <c:v>14.64</c:v>
                </c:pt>
                <c:pt idx="742">
                  <c:v>32.909999999999997</c:v>
                </c:pt>
                <c:pt idx="743">
                  <c:v>10.67</c:v>
                </c:pt>
                <c:pt idx="744">
                  <c:v>12.77</c:v>
                </c:pt>
                <c:pt idx="745">
                  <c:v>12.76</c:v>
                </c:pt>
                <c:pt idx="746">
                  <c:v>20.329999999999998</c:v>
                </c:pt>
                <c:pt idx="747">
                  <c:v>20.95</c:v>
                </c:pt>
                <c:pt idx="748">
                  <c:v>20.73</c:v>
                </c:pt>
                <c:pt idx="749">
                  <c:v>18.11</c:v>
                </c:pt>
                <c:pt idx="750">
                  <c:v>21.93</c:v>
                </c:pt>
                <c:pt idx="751">
                  <c:v>33.229999999999997</c:v>
                </c:pt>
                <c:pt idx="752">
                  <c:v>13.44</c:v>
                </c:pt>
                <c:pt idx="753">
                  <c:v>13.6</c:v>
                </c:pt>
                <c:pt idx="754">
                  <c:v>10.83</c:v>
                </c:pt>
                <c:pt idx="755">
                  <c:v>17.559999999999999</c:v>
                </c:pt>
                <c:pt idx="756">
                  <c:v>15.24</c:v>
                </c:pt>
                <c:pt idx="757">
                  <c:v>20.99</c:v>
                </c:pt>
                <c:pt idx="758">
                  <c:v>10.36</c:v>
                </c:pt>
                <c:pt idx="759">
                  <c:v>10.36</c:v>
                </c:pt>
                <c:pt idx="760">
                  <c:v>10.66</c:v>
                </c:pt>
                <c:pt idx="761">
                  <c:v>8.9600000000000009</c:v>
                </c:pt>
                <c:pt idx="762">
                  <c:v>14.29</c:v>
                </c:pt>
                <c:pt idx="763">
                  <c:v>19.34</c:v>
                </c:pt>
                <c:pt idx="764">
                  <c:v>20.76</c:v>
                </c:pt>
                <c:pt idx="765">
                  <c:v>9.81</c:v>
                </c:pt>
                <c:pt idx="766">
                  <c:v>9.3800000000000008</c:v>
                </c:pt>
                <c:pt idx="767">
                  <c:v>10.81</c:v>
                </c:pt>
                <c:pt idx="768">
                  <c:v>13.39</c:v>
                </c:pt>
                <c:pt idx="769">
                  <c:v>14.42</c:v>
                </c:pt>
                <c:pt idx="770">
                  <c:v>11.65</c:v>
                </c:pt>
                <c:pt idx="771">
                  <c:v>11.25</c:v>
                </c:pt>
                <c:pt idx="772">
                  <c:v>11.26</c:v>
                </c:pt>
                <c:pt idx="773">
                  <c:v>12.21</c:v>
                </c:pt>
                <c:pt idx="774">
                  <c:v>17.78</c:v>
                </c:pt>
                <c:pt idx="775">
                  <c:v>15.05</c:v>
                </c:pt>
                <c:pt idx="776">
                  <c:v>16.64</c:v>
                </c:pt>
                <c:pt idx="777">
                  <c:v>12.07</c:v>
                </c:pt>
                <c:pt idx="778">
                  <c:v>15.95</c:v>
                </c:pt>
                <c:pt idx="779">
                  <c:v>16.8</c:v>
                </c:pt>
                <c:pt idx="780">
                  <c:v>13.48</c:v>
                </c:pt>
                <c:pt idx="781">
                  <c:v>12.78</c:v>
                </c:pt>
                <c:pt idx="782">
                  <c:v>13.36</c:v>
                </c:pt>
                <c:pt idx="783">
                  <c:v>10.56</c:v>
                </c:pt>
                <c:pt idx="784">
                  <c:v>11.92</c:v>
                </c:pt>
                <c:pt idx="785">
                  <c:v>18.54</c:v>
                </c:pt>
                <c:pt idx="786">
                  <c:v>19.13</c:v>
                </c:pt>
                <c:pt idx="787">
                  <c:v>19.07</c:v>
                </c:pt>
                <c:pt idx="788">
                  <c:v>43.08</c:v>
                </c:pt>
                <c:pt idx="789">
                  <c:v>16</c:v>
                </c:pt>
                <c:pt idx="790">
                  <c:v>36.380000000000003</c:v>
                </c:pt>
                <c:pt idx="791">
                  <c:v>10.08</c:v>
                </c:pt>
                <c:pt idx="792">
                  <c:v>11.56</c:v>
                </c:pt>
                <c:pt idx="793">
                  <c:v>12.51</c:v>
                </c:pt>
                <c:pt idx="794">
                  <c:v>10.34</c:v>
                </c:pt>
                <c:pt idx="795">
                  <c:v>10.93</c:v>
                </c:pt>
                <c:pt idx="796">
                  <c:v>17.149999999999999</c:v>
                </c:pt>
                <c:pt idx="797">
                  <c:v>11.55</c:v>
                </c:pt>
                <c:pt idx="798">
                  <c:v>21.19</c:v>
                </c:pt>
                <c:pt idx="799">
                  <c:v>15.77</c:v>
                </c:pt>
                <c:pt idx="800">
                  <c:v>10.74</c:v>
                </c:pt>
                <c:pt idx="801">
                  <c:v>10.18</c:v>
                </c:pt>
                <c:pt idx="802">
                  <c:v>9.52</c:v>
                </c:pt>
                <c:pt idx="803">
                  <c:v>12.62</c:v>
                </c:pt>
                <c:pt idx="804">
                  <c:v>23.73</c:v>
                </c:pt>
                <c:pt idx="805">
                  <c:v>17.62</c:v>
                </c:pt>
                <c:pt idx="806">
                  <c:v>12.2</c:v>
                </c:pt>
                <c:pt idx="807">
                  <c:v>16.77</c:v>
                </c:pt>
                <c:pt idx="808">
                  <c:v>11.53</c:v>
                </c:pt>
                <c:pt idx="809">
                  <c:v>14.73</c:v>
                </c:pt>
                <c:pt idx="810">
                  <c:v>20.12</c:v>
                </c:pt>
                <c:pt idx="811">
                  <c:v>13.1</c:v>
                </c:pt>
                <c:pt idx="812">
                  <c:v>13.24</c:v>
                </c:pt>
                <c:pt idx="813">
                  <c:v>12.02</c:v>
                </c:pt>
                <c:pt idx="814">
                  <c:v>14.81</c:v>
                </c:pt>
                <c:pt idx="815">
                  <c:v>26.51</c:v>
                </c:pt>
                <c:pt idx="816">
                  <c:v>12.43</c:v>
                </c:pt>
                <c:pt idx="817">
                  <c:v>14.74</c:v>
                </c:pt>
                <c:pt idx="818">
                  <c:v>17.05</c:v>
                </c:pt>
                <c:pt idx="819">
                  <c:v>24.82</c:v>
                </c:pt>
                <c:pt idx="820">
                  <c:v>22.26</c:v>
                </c:pt>
                <c:pt idx="821">
                  <c:v>15.19</c:v>
                </c:pt>
                <c:pt idx="822">
                  <c:v>19.63</c:v>
                </c:pt>
                <c:pt idx="823">
                  <c:v>17.440000000000001</c:v>
                </c:pt>
                <c:pt idx="824">
                  <c:v>11.91</c:v>
                </c:pt>
                <c:pt idx="825">
                  <c:v>13.04</c:v>
                </c:pt>
                <c:pt idx="826">
                  <c:v>12.84</c:v>
                </c:pt>
                <c:pt idx="827">
                  <c:v>11.15</c:v>
                </c:pt>
                <c:pt idx="828">
                  <c:v>11.9</c:v>
                </c:pt>
                <c:pt idx="829">
                  <c:v>12.78</c:v>
                </c:pt>
                <c:pt idx="830">
                  <c:v>12.74</c:v>
                </c:pt>
                <c:pt idx="831">
                  <c:v>11.93</c:v>
                </c:pt>
                <c:pt idx="832">
                  <c:v>22.31</c:v>
                </c:pt>
                <c:pt idx="833">
                  <c:v>18.5</c:v>
                </c:pt>
                <c:pt idx="834">
                  <c:v>16.87</c:v>
                </c:pt>
                <c:pt idx="835">
                  <c:v>17.71</c:v>
                </c:pt>
                <c:pt idx="836">
                  <c:v>13.54</c:v>
                </c:pt>
                <c:pt idx="837">
                  <c:v>14.53</c:v>
                </c:pt>
                <c:pt idx="838">
                  <c:v>16.350000000000001</c:v>
                </c:pt>
                <c:pt idx="839">
                  <c:v>23.5</c:v>
                </c:pt>
                <c:pt idx="840">
                  <c:v>17.71</c:v>
                </c:pt>
                <c:pt idx="841">
                  <c:v>20.49</c:v>
                </c:pt>
                <c:pt idx="842">
                  <c:v>24.65</c:v>
                </c:pt>
                <c:pt idx="843">
                  <c:v>24.94</c:v>
                </c:pt>
                <c:pt idx="844">
                  <c:v>71.430000000000007</c:v>
                </c:pt>
                <c:pt idx="845">
                  <c:v>33.51</c:v>
                </c:pt>
                <c:pt idx="846">
                  <c:v>29.22</c:v>
                </c:pt>
                <c:pt idx="847">
                  <c:v>16.54</c:v>
                </c:pt>
                <c:pt idx="848">
                  <c:v>18.079999999999998</c:v>
                </c:pt>
                <c:pt idx="849">
                  <c:v>25.14</c:v>
                </c:pt>
                <c:pt idx="850">
                  <c:v>12.24</c:v>
                </c:pt>
                <c:pt idx="851">
                  <c:v>14.93</c:v>
                </c:pt>
                <c:pt idx="852">
                  <c:v>18.95</c:v>
                </c:pt>
                <c:pt idx="853">
                  <c:v>21.99</c:v>
                </c:pt>
                <c:pt idx="854">
                  <c:v>13.88</c:v>
                </c:pt>
                <c:pt idx="855">
                  <c:v>13.7</c:v>
                </c:pt>
                <c:pt idx="856">
                  <c:v>13.58</c:v>
                </c:pt>
                <c:pt idx="857">
                  <c:v>14.73</c:v>
                </c:pt>
                <c:pt idx="858">
                  <c:v>14.36</c:v>
                </c:pt>
                <c:pt idx="859">
                  <c:v>14.12</c:v>
                </c:pt>
                <c:pt idx="860">
                  <c:v>19.64</c:v>
                </c:pt>
                <c:pt idx="861">
                  <c:v>12.67</c:v>
                </c:pt>
                <c:pt idx="862">
                  <c:v>15.3</c:v>
                </c:pt>
                <c:pt idx="863">
                  <c:v>16.82</c:v>
                </c:pt>
                <c:pt idx="864">
                  <c:v>22.7</c:v>
                </c:pt>
                <c:pt idx="865">
                  <c:v>14.34</c:v>
                </c:pt>
                <c:pt idx="866">
                  <c:v>16.32</c:v>
                </c:pt>
                <c:pt idx="867">
                  <c:v>19.95</c:v>
                </c:pt>
                <c:pt idx="868">
                  <c:v>24.97</c:v>
                </c:pt>
                <c:pt idx="869">
                  <c:v>28.53</c:v>
                </c:pt>
                <c:pt idx="870">
                  <c:v>18.66</c:v>
                </c:pt>
                <c:pt idx="871">
                  <c:v>19.38</c:v>
                </c:pt>
                <c:pt idx="872">
                  <c:v>14.25</c:v>
                </c:pt>
                <c:pt idx="873">
                  <c:v>18.149999999999999</c:v>
                </c:pt>
                <c:pt idx="874">
                  <c:v>18.71</c:v>
                </c:pt>
                <c:pt idx="875">
                  <c:v>16.760000000000002</c:v>
                </c:pt>
                <c:pt idx="876">
                  <c:v>15.1</c:v>
                </c:pt>
                <c:pt idx="877">
                  <c:v>17.11</c:v>
                </c:pt>
                <c:pt idx="878">
                  <c:v>25.47</c:v>
                </c:pt>
                <c:pt idx="879">
                  <c:v>30.44</c:v>
                </c:pt>
                <c:pt idx="880">
                  <c:v>18.27</c:v>
                </c:pt>
                <c:pt idx="881">
                  <c:v>26.7</c:v>
                </c:pt>
                <c:pt idx="882">
                  <c:v>27.19</c:v>
                </c:pt>
                <c:pt idx="883">
                  <c:v>47.71</c:v>
                </c:pt>
                <c:pt idx="884">
                  <c:v>40.72</c:v>
                </c:pt>
                <c:pt idx="885">
                  <c:v>51.51</c:v>
                </c:pt>
                <c:pt idx="886">
                  <c:v>59.78</c:v>
                </c:pt>
                <c:pt idx="887">
                  <c:v>48.38</c:v>
                </c:pt>
                <c:pt idx="888">
                  <c:v>55.54</c:v>
                </c:pt>
                <c:pt idx="889">
                  <c:v>44.84</c:v>
                </c:pt>
                <c:pt idx="890">
                  <c:v>38.770000000000003</c:v>
                </c:pt>
                <c:pt idx="891">
                  <c:v>29.6</c:v>
                </c:pt>
                <c:pt idx="892">
                  <c:v>25.79</c:v>
                </c:pt>
                <c:pt idx="893">
                  <c:v>34.479999999999997</c:v>
                </c:pt>
                <c:pt idx="894">
                  <c:v>48.88</c:v>
                </c:pt>
                <c:pt idx="895">
                  <c:v>57.27</c:v>
                </c:pt>
                <c:pt idx="896">
                  <c:v>17.7</c:v>
                </c:pt>
                <c:pt idx="897">
                  <c:v>27.96</c:v>
                </c:pt>
                <c:pt idx="898">
                  <c:v>22.59</c:v>
                </c:pt>
                <c:pt idx="899">
                  <c:v>15.48</c:v>
                </c:pt>
                <c:pt idx="900">
                  <c:v>27.94</c:v>
                </c:pt>
                <c:pt idx="901">
                  <c:v>20.18</c:v>
                </c:pt>
                <c:pt idx="902">
                  <c:v>30.62</c:v>
                </c:pt>
                <c:pt idx="903">
                  <c:v>22.16</c:v>
                </c:pt>
                <c:pt idx="904">
                  <c:v>13.53</c:v>
                </c:pt>
                <c:pt idx="905">
                  <c:v>14.54</c:v>
                </c:pt>
                <c:pt idx="906">
                  <c:v>12.43</c:v>
                </c:pt>
                <c:pt idx="907">
                  <c:v>23.38</c:v>
                </c:pt>
                <c:pt idx="908">
                  <c:v>13.39</c:v>
                </c:pt>
                <c:pt idx="909">
                  <c:v>12.66</c:v>
                </c:pt>
                <c:pt idx="910">
                  <c:v>15.25</c:v>
                </c:pt>
                <c:pt idx="911">
                  <c:v>14.31</c:v>
                </c:pt>
                <c:pt idx="912">
                  <c:v>48.03</c:v>
                </c:pt>
                <c:pt idx="913">
                  <c:v>27.31</c:v>
                </c:pt>
                <c:pt idx="914">
                  <c:v>21.78</c:v>
                </c:pt>
                <c:pt idx="915">
                  <c:v>26.68</c:v>
                </c:pt>
                <c:pt idx="916">
                  <c:v>22.57</c:v>
                </c:pt>
                <c:pt idx="917">
                  <c:v>25.23</c:v>
                </c:pt>
                <c:pt idx="918">
                  <c:v>17.95</c:v>
                </c:pt>
                <c:pt idx="919">
                  <c:v>18.36</c:v>
                </c:pt>
                <c:pt idx="920">
                  <c:v>21.8</c:v>
                </c:pt>
                <c:pt idx="921">
                  <c:v>19.350000000000001</c:v>
                </c:pt>
                <c:pt idx="922">
                  <c:v>27.94</c:v>
                </c:pt>
                <c:pt idx="923">
                  <c:v>12.66</c:v>
                </c:pt>
                <c:pt idx="924">
                  <c:v>27.57</c:v>
                </c:pt>
                <c:pt idx="925">
                  <c:v>16.260000000000002</c:v>
                </c:pt>
                <c:pt idx="926">
                  <c:v>16.27</c:v>
                </c:pt>
                <c:pt idx="927">
                  <c:v>25.19</c:v>
                </c:pt>
                <c:pt idx="928">
                  <c:v>15.53</c:v>
                </c:pt>
                <c:pt idx="929">
                  <c:v>16.559999999999999</c:v>
                </c:pt>
                <c:pt idx="930">
                  <c:v>15.42</c:v>
                </c:pt>
                <c:pt idx="931">
                  <c:v>24.1</c:v>
                </c:pt>
                <c:pt idx="932">
                  <c:v>32.75</c:v>
                </c:pt>
                <c:pt idx="933">
                  <c:v>15.54</c:v>
                </c:pt>
                <c:pt idx="934">
                  <c:v>11.92</c:v>
                </c:pt>
                <c:pt idx="935">
                  <c:v>10.26</c:v>
                </c:pt>
                <c:pt idx="936">
                  <c:v>22.86</c:v>
                </c:pt>
                <c:pt idx="937">
                  <c:v>12.56</c:v>
                </c:pt>
                <c:pt idx="938">
                  <c:v>15.49</c:v>
                </c:pt>
                <c:pt idx="939">
                  <c:v>12.12</c:v>
                </c:pt>
                <c:pt idx="940">
                  <c:v>22.73</c:v>
                </c:pt>
                <c:pt idx="941">
                  <c:v>18.84</c:v>
                </c:pt>
                <c:pt idx="942">
                  <c:v>33.01</c:v>
                </c:pt>
                <c:pt idx="943">
                  <c:v>27.34</c:v>
                </c:pt>
                <c:pt idx="944">
                  <c:v>13.58</c:v>
                </c:pt>
                <c:pt idx="945">
                  <c:v>16.260000000000002</c:v>
                </c:pt>
                <c:pt idx="946">
                  <c:v>17.72</c:v>
                </c:pt>
                <c:pt idx="947">
                  <c:v>21.92</c:v>
                </c:pt>
                <c:pt idx="948">
                  <c:v>14.57</c:v>
                </c:pt>
                <c:pt idx="949">
                  <c:v>16.95</c:v>
                </c:pt>
                <c:pt idx="950">
                  <c:v>20.58</c:v>
                </c:pt>
                <c:pt idx="951">
                  <c:v>21.28</c:v>
                </c:pt>
                <c:pt idx="952">
                  <c:v>17.47</c:v>
                </c:pt>
                <c:pt idx="953">
                  <c:v>20.95</c:v>
                </c:pt>
                <c:pt idx="954">
                  <c:v>21.01</c:v>
                </c:pt>
                <c:pt idx="955">
                  <c:v>28.26</c:v>
                </c:pt>
                <c:pt idx="956">
                  <c:v>35.47</c:v>
                </c:pt>
                <c:pt idx="957">
                  <c:v>42.82</c:v>
                </c:pt>
                <c:pt idx="958">
                  <c:v>51.79</c:v>
                </c:pt>
                <c:pt idx="959">
                  <c:v>15.34</c:v>
                </c:pt>
                <c:pt idx="960">
                  <c:v>20.92</c:v>
                </c:pt>
                <c:pt idx="961">
                  <c:v>27.55</c:v>
                </c:pt>
                <c:pt idx="962">
                  <c:v>40.04</c:v>
                </c:pt>
                <c:pt idx="963">
                  <c:v>47.2</c:v>
                </c:pt>
                <c:pt idx="964">
                  <c:v>48.46</c:v>
                </c:pt>
                <c:pt idx="965">
                  <c:v>55.9</c:v>
                </c:pt>
                <c:pt idx="966">
                  <c:v>18.02</c:v>
                </c:pt>
                <c:pt idx="967">
                  <c:v>20.73</c:v>
                </c:pt>
                <c:pt idx="968">
                  <c:v>29.26</c:v>
                </c:pt>
                <c:pt idx="969">
                  <c:v>26.62</c:v>
                </c:pt>
                <c:pt idx="970">
                  <c:v>50.46</c:v>
                </c:pt>
                <c:pt idx="971">
                  <c:v>31.74</c:v>
                </c:pt>
                <c:pt idx="972">
                  <c:v>5.53</c:v>
                </c:pt>
                <c:pt idx="973">
                  <c:v>22.95</c:v>
                </c:pt>
                <c:pt idx="974">
                  <c:v>51.58</c:v>
                </c:pt>
                <c:pt idx="975">
                  <c:v>34.32</c:v>
                </c:pt>
                <c:pt idx="976">
                  <c:v>31.05</c:v>
                </c:pt>
                <c:pt idx="977">
                  <c:v>25.18</c:v>
                </c:pt>
                <c:pt idx="978">
                  <c:v>30.36</c:v>
                </c:pt>
                <c:pt idx="979">
                  <c:v>58.03</c:v>
                </c:pt>
                <c:pt idx="980">
                  <c:v>33.11</c:v>
                </c:pt>
                <c:pt idx="981">
                  <c:v>42.74</c:v>
                </c:pt>
                <c:pt idx="982">
                  <c:v>52.61</c:v>
                </c:pt>
                <c:pt idx="983">
                  <c:v>55.44</c:v>
                </c:pt>
                <c:pt idx="984">
                  <c:v>57.43</c:v>
                </c:pt>
                <c:pt idx="985">
                  <c:v>72.319999999999993</c:v>
                </c:pt>
                <c:pt idx="986">
                  <c:v>103.63</c:v>
                </c:pt>
                <c:pt idx="987">
                  <c:v>197.95</c:v>
                </c:pt>
                <c:pt idx="988">
                  <c:v>97.35</c:v>
                </c:pt>
                <c:pt idx="989">
                  <c:v>113.41</c:v>
                </c:pt>
                <c:pt idx="990">
                  <c:v>93.73</c:v>
                </c:pt>
                <c:pt idx="991">
                  <c:v>163.24</c:v>
                </c:pt>
                <c:pt idx="992">
                  <c:v>25.27</c:v>
                </c:pt>
                <c:pt idx="993">
                  <c:v>31.86</c:v>
                </c:pt>
                <c:pt idx="994">
                  <c:v>29.55</c:v>
                </c:pt>
                <c:pt idx="995">
                  <c:v>29.88</c:v>
                </c:pt>
                <c:pt idx="996">
                  <c:v>30.27</c:v>
                </c:pt>
                <c:pt idx="997">
                  <c:v>19.739999999999998</c:v>
                </c:pt>
                <c:pt idx="998">
                  <c:v>28.5</c:v>
                </c:pt>
                <c:pt idx="999">
                  <c:v>56.31</c:v>
                </c:pt>
                <c:pt idx="1000">
                  <c:v>28.9</c:v>
                </c:pt>
                <c:pt idx="1001">
                  <c:v>52.7</c:v>
                </c:pt>
                <c:pt idx="1002">
                  <c:v>29.55</c:v>
                </c:pt>
                <c:pt idx="1003">
                  <c:v>19.440000000000001</c:v>
                </c:pt>
                <c:pt idx="1004">
                  <c:v>19.63</c:v>
                </c:pt>
                <c:pt idx="1005">
                  <c:v>24.97</c:v>
                </c:pt>
                <c:pt idx="1006">
                  <c:v>26.25</c:v>
                </c:pt>
                <c:pt idx="1007">
                  <c:v>26.81</c:v>
                </c:pt>
                <c:pt idx="1008">
                  <c:v>23.23</c:v>
                </c:pt>
                <c:pt idx="1009">
                  <c:v>16.34</c:v>
                </c:pt>
                <c:pt idx="1010">
                  <c:v>34.020000000000003</c:v>
                </c:pt>
                <c:pt idx="1011">
                  <c:v>14.92</c:v>
                </c:pt>
                <c:pt idx="1012">
                  <c:v>14.33</c:v>
                </c:pt>
                <c:pt idx="1013">
                  <c:v>16.62</c:v>
                </c:pt>
                <c:pt idx="1014">
                  <c:v>16.59</c:v>
                </c:pt>
                <c:pt idx="1015">
                  <c:v>14.91</c:v>
                </c:pt>
                <c:pt idx="1016">
                  <c:v>33.1</c:v>
                </c:pt>
                <c:pt idx="1017">
                  <c:v>36.950000000000003</c:v>
                </c:pt>
                <c:pt idx="1018">
                  <c:v>17.22</c:v>
                </c:pt>
                <c:pt idx="1019">
                  <c:v>13.48</c:v>
                </c:pt>
                <c:pt idx="1020">
                  <c:v>17.86</c:v>
                </c:pt>
                <c:pt idx="1021">
                  <c:v>31.54</c:v>
                </c:pt>
                <c:pt idx="1022">
                  <c:v>37.590000000000003</c:v>
                </c:pt>
                <c:pt idx="1023">
                  <c:v>24.5</c:v>
                </c:pt>
                <c:pt idx="1024">
                  <c:v>32.58</c:v>
                </c:pt>
                <c:pt idx="1025">
                  <c:v>18</c:v>
                </c:pt>
                <c:pt idx="1026">
                  <c:v>25.54</c:v>
                </c:pt>
                <c:pt idx="1027">
                  <c:v>14.35</c:v>
                </c:pt>
                <c:pt idx="1028">
                  <c:v>34.92</c:v>
                </c:pt>
                <c:pt idx="1029">
                  <c:v>33.65</c:v>
                </c:pt>
                <c:pt idx="1030">
                  <c:v>20.8</c:v>
                </c:pt>
                <c:pt idx="1031">
                  <c:v>15.17</c:v>
                </c:pt>
                <c:pt idx="1032">
                  <c:v>16.989999999999998</c:v>
                </c:pt>
                <c:pt idx="1033">
                  <c:v>16</c:v>
                </c:pt>
                <c:pt idx="1034">
                  <c:v>20.7</c:v>
                </c:pt>
                <c:pt idx="1035">
                  <c:v>26.19</c:v>
                </c:pt>
                <c:pt idx="1036">
                  <c:v>31.06</c:v>
                </c:pt>
                <c:pt idx="1037">
                  <c:v>19.27</c:v>
                </c:pt>
                <c:pt idx="1038">
                  <c:v>30.59</c:v>
                </c:pt>
                <c:pt idx="1039">
                  <c:v>57.73</c:v>
                </c:pt>
                <c:pt idx="1040">
                  <c:v>36.14</c:v>
                </c:pt>
                <c:pt idx="1041">
                  <c:v>55.13</c:v>
                </c:pt>
                <c:pt idx="1042">
                  <c:v>27.5</c:v>
                </c:pt>
                <c:pt idx="1043">
                  <c:v>33.44</c:v>
                </c:pt>
                <c:pt idx="1044">
                  <c:v>21.34</c:v>
                </c:pt>
                <c:pt idx="1045">
                  <c:v>27.67</c:v>
                </c:pt>
                <c:pt idx="1046">
                  <c:v>21.35</c:v>
                </c:pt>
                <c:pt idx="1047">
                  <c:v>25.15</c:v>
                </c:pt>
                <c:pt idx="1048">
                  <c:v>23.62</c:v>
                </c:pt>
                <c:pt idx="1049">
                  <c:v>21.86</c:v>
                </c:pt>
                <c:pt idx="1050">
                  <c:v>25.74</c:v>
                </c:pt>
                <c:pt idx="1051">
                  <c:v>32.28</c:v>
                </c:pt>
                <c:pt idx="1052">
                  <c:v>48.81</c:v>
                </c:pt>
                <c:pt idx="1053">
                  <c:v>87.36</c:v>
                </c:pt>
                <c:pt idx="1054">
                  <c:v>112.18</c:v>
                </c:pt>
                <c:pt idx="1055">
                  <c:v>164.08</c:v>
                </c:pt>
                <c:pt idx="1056">
                  <c:v>18.399999999999999</c:v>
                </c:pt>
                <c:pt idx="1057">
                  <c:v>18.3</c:v>
                </c:pt>
                <c:pt idx="1058">
                  <c:v>27.94</c:v>
                </c:pt>
                <c:pt idx="1059">
                  <c:v>18.28</c:v>
                </c:pt>
                <c:pt idx="1060">
                  <c:v>22.46</c:v>
                </c:pt>
                <c:pt idx="1061">
                  <c:v>17.84</c:v>
                </c:pt>
                <c:pt idx="1062">
                  <c:v>22.43</c:v>
                </c:pt>
                <c:pt idx="1063">
                  <c:v>15.58</c:v>
                </c:pt>
                <c:pt idx="1064">
                  <c:v>25.74</c:v>
                </c:pt>
                <c:pt idx="1065">
                  <c:v>26.71</c:v>
                </c:pt>
                <c:pt idx="1066">
                  <c:v>29.12</c:v>
                </c:pt>
                <c:pt idx="1067">
                  <c:v>49.44</c:v>
                </c:pt>
                <c:pt idx="1068">
                  <c:v>29.24</c:v>
                </c:pt>
                <c:pt idx="1069">
                  <c:v>27.55</c:v>
                </c:pt>
                <c:pt idx="1070">
                  <c:v>35.53</c:v>
                </c:pt>
                <c:pt idx="1071">
                  <c:v>38.479999999999997</c:v>
                </c:pt>
                <c:pt idx="1072">
                  <c:v>36.44</c:v>
                </c:pt>
                <c:pt idx="1073">
                  <c:v>24.35</c:v>
                </c:pt>
                <c:pt idx="1074">
                  <c:v>59.33</c:v>
                </c:pt>
                <c:pt idx="1075">
                  <c:v>44.11</c:v>
                </c:pt>
                <c:pt idx="1076">
                  <c:v>64.989999999999995</c:v>
                </c:pt>
                <c:pt idx="1077">
                  <c:v>41.28</c:v>
                </c:pt>
                <c:pt idx="1078">
                  <c:v>21.41</c:v>
                </c:pt>
                <c:pt idx="1079">
                  <c:v>26.32</c:v>
                </c:pt>
                <c:pt idx="1080">
                  <c:v>32.6</c:v>
                </c:pt>
                <c:pt idx="1081">
                  <c:v>30.92</c:v>
                </c:pt>
                <c:pt idx="1082">
                  <c:v>26.62</c:v>
                </c:pt>
                <c:pt idx="1083">
                  <c:v>49.48</c:v>
                </c:pt>
                <c:pt idx="1084">
                  <c:v>28.64</c:v>
                </c:pt>
                <c:pt idx="1085">
                  <c:v>37.380000000000003</c:v>
                </c:pt>
                <c:pt idx="1086">
                  <c:v>31.96</c:v>
                </c:pt>
                <c:pt idx="1087">
                  <c:v>40.36</c:v>
                </c:pt>
                <c:pt idx="1088">
                  <c:v>54.04</c:v>
                </c:pt>
                <c:pt idx="1089">
                  <c:v>119.41</c:v>
                </c:pt>
                <c:pt idx="1090">
                  <c:v>86.15</c:v>
                </c:pt>
                <c:pt idx="1091">
                  <c:v>51.16</c:v>
                </c:pt>
                <c:pt idx="1092">
                  <c:v>81.31</c:v>
                </c:pt>
                <c:pt idx="1093">
                  <c:v>111.58</c:v>
                </c:pt>
                <c:pt idx="1094">
                  <c:v>58.47</c:v>
                </c:pt>
                <c:pt idx="1095">
                  <c:v>53.26</c:v>
                </c:pt>
                <c:pt idx="1096">
                  <c:v>41.59</c:v>
                </c:pt>
                <c:pt idx="1097">
                  <c:v>45.03</c:v>
                </c:pt>
                <c:pt idx="1098">
                  <c:v>29.35</c:v>
                </c:pt>
                <c:pt idx="1099">
                  <c:v>38.64</c:v>
                </c:pt>
                <c:pt idx="1100">
                  <c:v>35.380000000000003</c:v>
                </c:pt>
                <c:pt idx="1101">
                  <c:v>36.119999999999997</c:v>
                </c:pt>
                <c:pt idx="1102">
                  <c:v>36.65</c:v>
                </c:pt>
                <c:pt idx="1103">
                  <c:v>44.67</c:v>
                </c:pt>
                <c:pt idx="1104">
                  <c:v>35.04</c:v>
                </c:pt>
                <c:pt idx="1105">
                  <c:v>30.58</c:v>
                </c:pt>
                <c:pt idx="1106">
                  <c:v>58.16</c:v>
                </c:pt>
                <c:pt idx="1107">
                  <c:v>61.02</c:v>
                </c:pt>
                <c:pt idx="1108">
                  <c:v>56.74</c:v>
                </c:pt>
                <c:pt idx="1109">
                  <c:v>65.790000000000006</c:v>
                </c:pt>
                <c:pt idx="1110">
                  <c:v>75.33</c:v>
                </c:pt>
                <c:pt idx="1111">
                  <c:v>75.260000000000005</c:v>
                </c:pt>
                <c:pt idx="1112">
                  <c:v>116.87</c:v>
                </c:pt>
                <c:pt idx="1113">
                  <c:v>105.34</c:v>
                </c:pt>
                <c:pt idx="1114">
                  <c:v>75.459999999999994</c:v>
                </c:pt>
                <c:pt idx="1115">
                  <c:v>62.46</c:v>
                </c:pt>
                <c:pt idx="1116">
                  <c:v>39.07</c:v>
                </c:pt>
                <c:pt idx="1117">
                  <c:v>63.03</c:v>
                </c:pt>
                <c:pt idx="1118">
                  <c:v>66.180000000000007</c:v>
                </c:pt>
                <c:pt idx="1119">
                  <c:v>44.09</c:v>
                </c:pt>
                <c:pt idx="1120">
                  <c:v>58.57</c:v>
                </c:pt>
                <c:pt idx="1121">
                  <c:v>45.26</c:v>
                </c:pt>
                <c:pt idx="1122">
                  <c:v>80.92</c:v>
                </c:pt>
                <c:pt idx="1123">
                  <c:v>84.53</c:v>
                </c:pt>
                <c:pt idx="1124">
                  <c:v>61.52</c:v>
                </c:pt>
                <c:pt idx="1125">
                  <c:v>60.24</c:v>
                </c:pt>
                <c:pt idx="1126">
                  <c:v>56.39</c:v>
                </c:pt>
                <c:pt idx="1127">
                  <c:v>109.93</c:v>
                </c:pt>
                <c:pt idx="1128">
                  <c:v>73.73</c:v>
                </c:pt>
                <c:pt idx="1129">
                  <c:v>47.26</c:v>
                </c:pt>
                <c:pt idx="1130">
                  <c:v>39.270000000000003</c:v>
                </c:pt>
                <c:pt idx="1131">
                  <c:v>45.08</c:v>
                </c:pt>
                <c:pt idx="1132">
                  <c:v>48.36</c:v>
                </c:pt>
                <c:pt idx="1133">
                  <c:v>58.64</c:v>
                </c:pt>
                <c:pt idx="1134">
                  <c:v>74.7</c:v>
                </c:pt>
                <c:pt idx="1135">
                  <c:v>81.93</c:v>
                </c:pt>
                <c:pt idx="1136">
                  <c:v>86.74</c:v>
                </c:pt>
                <c:pt idx="1137">
                  <c:v>59.86</c:v>
                </c:pt>
                <c:pt idx="1138">
                  <c:v>92.01</c:v>
                </c:pt>
                <c:pt idx="1139">
                  <c:v>127.71</c:v>
                </c:pt>
                <c:pt idx="1140">
                  <c:v>61.19</c:v>
                </c:pt>
                <c:pt idx="1141">
                  <c:v>91.9</c:v>
                </c:pt>
                <c:pt idx="1142">
                  <c:v>64.510000000000005</c:v>
                </c:pt>
                <c:pt idx="1143">
                  <c:v>50.82</c:v>
                </c:pt>
                <c:pt idx="1144">
                  <c:v>133.31</c:v>
                </c:pt>
                <c:pt idx="1145">
                  <c:v>57.72</c:v>
                </c:pt>
                <c:pt idx="1146">
                  <c:v>80.27</c:v>
                </c:pt>
                <c:pt idx="1147">
                  <c:v>49.2</c:v>
                </c:pt>
                <c:pt idx="1148">
                  <c:v>52.15</c:v>
                </c:pt>
                <c:pt idx="1149">
                  <c:v>65.94</c:v>
                </c:pt>
                <c:pt idx="1150">
                  <c:v>78.680000000000007</c:v>
                </c:pt>
                <c:pt idx="1151">
                  <c:v>64.09</c:v>
                </c:pt>
                <c:pt idx="1152">
                  <c:v>55.26</c:v>
                </c:pt>
                <c:pt idx="1153">
                  <c:v>93.47</c:v>
                </c:pt>
                <c:pt idx="1154">
                  <c:v>105.98</c:v>
                </c:pt>
                <c:pt idx="1155">
                  <c:v>102.12</c:v>
                </c:pt>
                <c:pt idx="1156">
                  <c:v>103.51</c:v>
                </c:pt>
                <c:pt idx="1157">
                  <c:v>121.03</c:v>
                </c:pt>
                <c:pt idx="1158">
                  <c:v>224.19</c:v>
                </c:pt>
                <c:pt idx="1159">
                  <c:v>251.97</c:v>
                </c:pt>
                <c:pt idx="1160">
                  <c:v>165.66</c:v>
                </c:pt>
                <c:pt idx="1161">
                  <c:v>138.44</c:v>
                </c:pt>
                <c:pt idx="1162">
                  <c:v>129.16</c:v>
                </c:pt>
                <c:pt idx="1163">
                  <c:v>126.59</c:v>
                </c:pt>
                <c:pt idx="1164">
                  <c:v>164.35</c:v>
                </c:pt>
                <c:pt idx="1165">
                  <c:v>316.01</c:v>
                </c:pt>
                <c:pt idx="1166">
                  <c:v>283.61</c:v>
                </c:pt>
                <c:pt idx="1167">
                  <c:v>205.15</c:v>
                </c:pt>
                <c:pt idx="1168">
                  <c:v>136.86000000000001</c:v>
                </c:pt>
                <c:pt idx="1169">
                  <c:v>173.38</c:v>
                </c:pt>
                <c:pt idx="1170">
                  <c:v>250.04</c:v>
                </c:pt>
                <c:pt idx="1171">
                  <c:v>86.82</c:v>
                </c:pt>
                <c:pt idx="1172">
                  <c:v>164.65</c:v>
                </c:pt>
                <c:pt idx="1173">
                  <c:v>390.58</c:v>
                </c:pt>
                <c:pt idx="1174">
                  <c:v>182.48</c:v>
                </c:pt>
                <c:pt idx="1175">
                  <c:v>53.99</c:v>
                </c:pt>
                <c:pt idx="1176">
                  <c:v>66.02</c:v>
                </c:pt>
                <c:pt idx="1177">
                  <c:v>75.62</c:v>
                </c:pt>
                <c:pt idx="1178">
                  <c:v>75.75</c:v>
                </c:pt>
                <c:pt idx="1179">
                  <c:v>63.98</c:v>
                </c:pt>
                <c:pt idx="1180">
                  <c:v>27.33</c:v>
                </c:pt>
                <c:pt idx="1181">
                  <c:v>48.98</c:v>
                </c:pt>
                <c:pt idx="1182">
                  <c:v>38.58</c:v>
                </c:pt>
                <c:pt idx="1183">
                  <c:v>71.319999999999993</c:v>
                </c:pt>
                <c:pt idx="1184">
                  <c:v>98.01</c:v>
                </c:pt>
                <c:pt idx="1185">
                  <c:v>73.83</c:v>
                </c:pt>
                <c:pt idx="1186">
                  <c:v>56.93</c:v>
                </c:pt>
                <c:pt idx="1187">
                  <c:v>110.01</c:v>
                </c:pt>
                <c:pt idx="1188">
                  <c:v>75.58</c:v>
                </c:pt>
                <c:pt idx="1189">
                  <c:v>46.07</c:v>
                </c:pt>
                <c:pt idx="1190">
                  <c:v>34.1</c:v>
                </c:pt>
                <c:pt idx="1191">
                  <c:v>51.26</c:v>
                </c:pt>
                <c:pt idx="1192">
                  <c:v>41.19</c:v>
                </c:pt>
                <c:pt idx="1193">
                  <c:v>33.19</c:v>
                </c:pt>
                <c:pt idx="1194">
                  <c:v>43.07</c:v>
                </c:pt>
                <c:pt idx="1195">
                  <c:v>38.369999999999997</c:v>
                </c:pt>
                <c:pt idx="1196">
                  <c:v>40.299999999999997</c:v>
                </c:pt>
                <c:pt idx="1197">
                  <c:v>42.14</c:v>
                </c:pt>
                <c:pt idx="1198">
                  <c:v>29.8</c:v>
                </c:pt>
                <c:pt idx="1199">
                  <c:v>48</c:v>
                </c:pt>
                <c:pt idx="1200">
                  <c:v>33.33</c:v>
                </c:pt>
                <c:pt idx="1201">
                  <c:v>88.11</c:v>
                </c:pt>
                <c:pt idx="1202">
                  <c:v>48.88</c:v>
                </c:pt>
                <c:pt idx="1203">
                  <c:v>125.93</c:v>
                </c:pt>
                <c:pt idx="1204">
                  <c:v>39.090000000000003</c:v>
                </c:pt>
                <c:pt idx="1205">
                  <c:v>54.37</c:v>
                </c:pt>
                <c:pt idx="1206">
                  <c:v>47.7</c:v>
                </c:pt>
                <c:pt idx="1207">
                  <c:v>54.57</c:v>
                </c:pt>
                <c:pt idx="1208">
                  <c:v>66.94</c:v>
                </c:pt>
                <c:pt idx="1209">
                  <c:v>109.45</c:v>
                </c:pt>
                <c:pt idx="1210">
                  <c:v>171.8</c:v>
                </c:pt>
                <c:pt idx="1211">
                  <c:v>82.64</c:v>
                </c:pt>
                <c:pt idx="1212">
                  <c:v>32.57</c:v>
                </c:pt>
                <c:pt idx="1213">
                  <c:v>56.15</c:v>
                </c:pt>
                <c:pt idx="1214">
                  <c:v>78.58</c:v>
                </c:pt>
                <c:pt idx="1215">
                  <c:v>68.790000000000006</c:v>
                </c:pt>
                <c:pt idx="1216">
                  <c:v>40.28</c:v>
                </c:pt>
                <c:pt idx="1217">
                  <c:v>67.97</c:v>
                </c:pt>
                <c:pt idx="1218">
                  <c:v>38.93</c:v>
                </c:pt>
                <c:pt idx="1219">
                  <c:v>44.68</c:v>
                </c:pt>
                <c:pt idx="1220">
                  <c:v>52.07</c:v>
                </c:pt>
                <c:pt idx="1221">
                  <c:v>40.39</c:v>
                </c:pt>
                <c:pt idx="1222">
                  <c:v>51.13</c:v>
                </c:pt>
                <c:pt idx="1223">
                  <c:v>66.63</c:v>
                </c:pt>
                <c:pt idx="1224">
                  <c:v>152.36000000000001</c:v>
                </c:pt>
                <c:pt idx="1225">
                  <c:v>56.86</c:v>
                </c:pt>
                <c:pt idx="1226">
                  <c:v>88.53</c:v>
                </c:pt>
                <c:pt idx="1227">
                  <c:v>68.709999999999994</c:v>
                </c:pt>
                <c:pt idx="1228">
                  <c:v>48.81</c:v>
                </c:pt>
                <c:pt idx="1229">
                  <c:v>39.25</c:v>
                </c:pt>
                <c:pt idx="1230">
                  <c:v>27.47</c:v>
                </c:pt>
                <c:pt idx="1231">
                  <c:v>33.159999999999997</c:v>
                </c:pt>
                <c:pt idx="1232">
                  <c:v>62.55</c:v>
                </c:pt>
                <c:pt idx="1233">
                  <c:v>64</c:v>
                </c:pt>
                <c:pt idx="1234">
                  <c:v>45.79</c:v>
                </c:pt>
                <c:pt idx="1235">
                  <c:v>38.97</c:v>
                </c:pt>
                <c:pt idx="1236">
                  <c:v>39.28</c:v>
                </c:pt>
                <c:pt idx="1237">
                  <c:v>37.1</c:v>
                </c:pt>
                <c:pt idx="1238">
                  <c:v>40.94</c:v>
                </c:pt>
              </c:numCache>
            </c:numRef>
          </c:val>
          <c:extLst>
            <c:ext xmlns:c16="http://schemas.microsoft.com/office/drawing/2014/chart" uri="{C3380CC4-5D6E-409C-BE32-E72D297353CC}">
              <c16:uniqueId val="{00000000-6305-44CD-8988-7F74D81D12F6}"/>
            </c:ext>
          </c:extLst>
        </c:ser>
        <c:dLbls>
          <c:showLegendKey val="0"/>
          <c:showVal val="0"/>
          <c:showCatName val="0"/>
          <c:showSerName val="0"/>
          <c:showPercent val="0"/>
          <c:showBubbleSize val="0"/>
        </c:dLbls>
        <c:axId val="1229578752"/>
        <c:axId val="1229574432"/>
      </c:areaChart>
      <c:catAx>
        <c:axId val="1229578752"/>
        <c:scaling>
          <c:orientation val="minMax"/>
        </c:scaling>
        <c:delete val="0"/>
        <c:axPos val="b"/>
        <c:numFmt formatCode="yyyy" sourceLinked="0"/>
        <c:majorTickMark val="out"/>
        <c:minorTickMark val="none"/>
        <c:tickLblPos val="nextTo"/>
        <c:spPr>
          <a:noFill/>
          <a:ln w="9525" cap="flat" cmpd="sng" algn="ctr">
            <a:noFill/>
            <a:round/>
          </a:ln>
          <a:effectLst/>
        </c:spPr>
        <c:txPr>
          <a:bodyPr rot="-30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74432"/>
        <c:crosses val="autoZero"/>
        <c:auto val="1"/>
        <c:lblAlgn val="ctr"/>
        <c:lblOffset val="100"/>
        <c:noMultiLvlLbl val="0"/>
      </c:catAx>
      <c:valAx>
        <c:axId val="1229574432"/>
        <c:scaling>
          <c:orientation val="minMax"/>
          <c:max val="35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7875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849962252403518"/>
          <c:y val="0.15264339683458897"/>
          <c:w val="0.56477300378592465"/>
          <c:h val="0.84735660316541106"/>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429D-4670-8397-F43D435CA7B2}"/>
              </c:ext>
            </c:extLst>
          </c:dPt>
          <c:dPt>
            <c:idx val="1"/>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3-429D-4670-8397-F43D435CA7B2}"/>
              </c:ext>
            </c:extLst>
          </c:dPt>
          <c:dPt>
            <c:idx val="2"/>
            <c:invertIfNegative val="0"/>
            <c:bubble3D val="0"/>
            <c:spPr>
              <a:solidFill>
                <a:schemeClr val="accent5">
                  <a:lumMod val="60000"/>
                  <a:lumOff val="40000"/>
                </a:schemeClr>
              </a:solidFill>
              <a:ln>
                <a:solidFill>
                  <a:schemeClr val="accent5">
                    <a:lumMod val="40000"/>
                    <a:lumOff val="60000"/>
                  </a:schemeClr>
                </a:solidFill>
              </a:ln>
              <a:effectLst/>
            </c:spPr>
            <c:extLst>
              <c:ext xmlns:c16="http://schemas.microsoft.com/office/drawing/2014/chart" uri="{C3380CC4-5D6E-409C-BE32-E72D297353CC}">
                <c16:uniqueId val="{00000005-429D-4670-8397-F43D435CA7B2}"/>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429D-4670-8397-F43D435CA7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Input'!$E$14:$E$17</c:f>
              <c:strCache>
                <c:ptCount val="4"/>
                <c:pt idx="0">
                  <c:v>Promoters</c:v>
                </c:pt>
                <c:pt idx="1">
                  <c:v>FII</c:v>
                </c:pt>
                <c:pt idx="2">
                  <c:v>DII</c:v>
                </c:pt>
                <c:pt idx="3">
                  <c:v>Public &amp; Government</c:v>
                </c:pt>
              </c:strCache>
            </c:strRef>
          </c:cat>
          <c:val>
            <c:numRef>
              <c:f>'Data Input'!$F$14:$F$17</c:f>
              <c:numCache>
                <c:formatCode>0.00%</c:formatCode>
                <c:ptCount val="4"/>
                <c:pt idx="0">
                  <c:v>0.42570000000000002</c:v>
                </c:pt>
                <c:pt idx="1">
                  <c:v>0.17169999999999999</c:v>
                </c:pt>
                <c:pt idx="2">
                  <c:v>0.16930000000000001</c:v>
                </c:pt>
                <c:pt idx="3">
                  <c:v>0.23320000000000002</c:v>
                </c:pt>
              </c:numCache>
            </c:numRef>
          </c:val>
          <c:extLst>
            <c:ext xmlns:c16="http://schemas.microsoft.com/office/drawing/2014/chart" uri="{C3380CC4-5D6E-409C-BE32-E72D297353CC}">
              <c16:uniqueId val="{00000008-429D-4670-8397-F43D435CA7B2}"/>
            </c:ext>
          </c:extLst>
        </c:ser>
        <c:dLbls>
          <c:showLegendKey val="0"/>
          <c:showVal val="0"/>
          <c:showCatName val="0"/>
          <c:showSerName val="0"/>
          <c:showPercent val="0"/>
          <c:showBubbleSize val="0"/>
        </c:dLbls>
        <c:gapWidth val="182"/>
        <c:axId val="1229609952"/>
        <c:axId val="1229593632"/>
      </c:barChart>
      <c:catAx>
        <c:axId val="122960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93632"/>
        <c:crosses val="autoZero"/>
        <c:auto val="1"/>
        <c:lblAlgn val="ctr"/>
        <c:lblOffset val="100"/>
        <c:noMultiLvlLbl val="0"/>
      </c:catAx>
      <c:valAx>
        <c:axId val="1229593632"/>
        <c:scaling>
          <c:orientation val="minMax"/>
        </c:scaling>
        <c:delete val="1"/>
        <c:axPos val="b"/>
        <c:numFmt formatCode="0.00%" sourceLinked="1"/>
        <c:majorTickMark val="none"/>
        <c:minorTickMark val="none"/>
        <c:tickLblPos val="nextTo"/>
        <c:crossAx val="1229609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b="1" u="sng">
                <a:solidFill>
                  <a:srgbClr val="002060"/>
                </a:solidFill>
              </a:rPr>
              <a:t>Sales</a:t>
            </a:r>
            <a:r>
              <a:rPr lang="en-IN" b="1" u="sng" baseline="0">
                <a:solidFill>
                  <a:srgbClr val="002060"/>
                </a:solidFill>
              </a:rPr>
              <a:t> Growth</a:t>
            </a:r>
            <a:endParaRPr lang="en-IN"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IN"/>
        </a:p>
      </c:txPr>
    </c:title>
    <c:autoTitleDeleted val="0"/>
    <c:plotArea>
      <c:layout>
        <c:manualLayout>
          <c:layoutTarget val="inner"/>
          <c:xMode val="edge"/>
          <c:yMode val="edge"/>
          <c:x val="0.16706361161339253"/>
          <c:y val="0.17171296296296296"/>
          <c:w val="0.8036072088501609"/>
          <c:h val="0.67753499562554675"/>
        </c:manualLayout>
      </c:layout>
      <c:barChart>
        <c:barDir val="col"/>
        <c:grouping val="clustered"/>
        <c:varyColors val="0"/>
        <c:ser>
          <c:idx val="0"/>
          <c:order val="0"/>
          <c:spPr>
            <a:solidFill>
              <a:schemeClr val="accent1"/>
            </a:solidFill>
            <a:ln>
              <a:noFill/>
            </a:ln>
            <a:effectLst/>
          </c:spPr>
          <c:invertIfNegative val="0"/>
          <c:dPt>
            <c:idx val="10"/>
            <c:invertIfNegative val="0"/>
            <c:bubble3D val="0"/>
            <c:spPr>
              <a:solidFill>
                <a:srgbClr val="002060"/>
              </a:solidFill>
              <a:ln>
                <a:noFill/>
              </a:ln>
              <a:effectLst/>
            </c:spPr>
            <c:extLst>
              <c:ext xmlns:c16="http://schemas.microsoft.com/office/drawing/2014/chart" uri="{C3380CC4-5D6E-409C-BE32-E72D297353CC}">
                <c16:uniqueId val="{00000001-D8BB-44F1-84BC-9FCD35CFD383}"/>
              </c:ext>
            </c:extLst>
          </c:dPt>
          <c:dPt>
            <c:idx val="11"/>
            <c:invertIfNegative val="0"/>
            <c:bubble3D val="0"/>
            <c:spPr>
              <a:solidFill>
                <a:srgbClr val="002060"/>
              </a:solidFill>
              <a:ln>
                <a:noFill/>
              </a:ln>
              <a:effectLst/>
            </c:spPr>
            <c:extLst>
              <c:ext xmlns:c16="http://schemas.microsoft.com/office/drawing/2014/chart" uri="{C3380CC4-5D6E-409C-BE32-E72D297353CC}">
                <c16:uniqueId val="{00000002-D8BB-44F1-84BC-9FCD35CFD383}"/>
              </c:ext>
            </c:extLst>
          </c:dPt>
          <c:dPt>
            <c:idx val="12"/>
            <c:invertIfNegative val="0"/>
            <c:bubble3D val="0"/>
            <c:spPr>
              <a:solidFill>
                <a:srgbClr val="002060"/>
              </a:solidFill>
              <a:ln>
                <a:noFill/>
              </a:ln>
              <a:effectLst/>
            </c:spPr>
            <c:extLst>
              <c:ext xmlns:c16="http://schemas.microsoft.com/office/drawing/2014/chart" uri="{C3380CC4-5D6E-409C-BE32-E72D297353CC}">
                <c16:uniqueId val="{00000003-D8BB-44F1-84BC-9FCD35CFD383}"/>
              </c:ext>
            </c:extLst>
          </c:dPt>
          <c:dPt>
            <c:idx val="13"/>
            <c:invertIfNegative val="0"/>
            <c:bubble3D val="0"/>
            <c:spPr>
              <a:solidFill>
                <a:srgbClr val="002060"/>
              </a:solidFill>
              <a:ln>
                <a:noFill/>
              </a:ln>
              <a:effectLst/>
            </c:spPr>
            <c:extLst>
              <c:ext xmlns:c16="http://schemas.microsoft.com/office/drawing/2014/chart" uri="{C3380CC4-5D6E-409C-BE32-E72D297353CC}">
                <c16:uniqueId val="{00000004-D8BB-44F1-84BC-9FCD35CFD383}"/>
              </c:ext>
            </c:extLst>
          </c:dPt>
          <c:dPt>
            <c:idx val="14"/>
            <c:invertIfNegative val="0"/>
            <c:bubble3D val="0"/>
            <c:spPr>
              <a:solidFill>
                <a:srgbClr val="002060"/>
              </a:solidFill>
              <a:ln>
                <a:noFill/>
              </a:ln>
              <a:effectLst/>
            </c:spPr>
            <c:extLst>
              <c:ext xmlns:c16="http://schemas.microsoft.com/office/drawing/2014/chart" uri="{C3380CC4-5D6E-409C-BE32-E72D297353CC}">
                <c16:uniqueId val="{00000005-D8BB-44F1-84BC-9FCD35CFD383}"/>
              </c:ext>
            </c:extLst>
          </c:dPt>
          <c:cat>
            <c:numRef>
              <c:f>Forecasting!$C$10:$C$24</c:f>
              <c:numCache>
                <c:formatCode>yyyy"A"</c:formatCode>
                <c:ptCount val="15"/>
                <c:pt idx="0">
                  <c:v>42460</c:v>
                </c:pt>
                <c:pt idx="1">
                  <c:v>42825</c:v>
                </c:pt>
                <c:pt idx="2">
                  <c:v>43190</c:v>
                </c:pt>
                <c:pt idx="3">
                  <c:v>43555</c:v>
                </c:pt>
                <c:pt idx="4">
                  <c:v>43920</c:v>
                </c:pt>
                <c:pt idx="5">
                  <c:v>44285</c:v>
                </c:pt>
                <c:pt idx="6">
                  <c:v>44650</c:v>
                </c:pt>
                <c:pt idx="7">
                  <c:v>45015</c:v>
                </c:pt>
                <c:pt idx="8">
                  <c:v>45380</c:v>
                </c:pt>
                <c:pt idx="9">
                  <c:v>45745</c:v>
                </c:pt>
                <c:pt idx="10" formatCode="yyyy&quot;E&quot;">
                  <c:v>46110</c:v>
                </c:pt>
                <c:pt idx="11" formatCode="yyyy&quot;E&quot;">
                  <c:v>46475</c:v>
                </c:pt>
                <c:pt idx="12" formatCode="yyyy&quot;E&quot;">
                  <c:v>46840</c:v>
                </c:pt>
                <c:pt idx="13" formatCode="yyyy&quot;E&quot;">
                  <c:v>47205</c:v>
                </c:pt>
                <c:pt idx="14" formatCode="yyyy&quot;E&quot;">
                  <c:v>47570</c:v>
                </c:pt>
              </c:numCache>
            </c:numRef>
          </c:cat>
          <c:val>
            <c:numRef>
              <c:f>Forecasting!$D$10:$D$24</c:f>
              <c:numCache>
                <c:formatCode>_(* #,##0.00_);_(* \(#,##0.00\);_(* "-"??_);_(@_)</c:formatCode>
                <c:ptCount val="15"/>
                <c:pt idx="0">
                  <c:v>273045.59999999998</c:v>
                </c:pt>
                <c:pt idx="1">
                  <c:v>269692.51</c:v>
                </c:pt>
                <c:pt idx="2">
                  <c:v>291550.48</c:v>
                </c:pt>
                <c:pt idx="3">
                  <c:v>301938.40000000002</c:v>
                </c:pt>
                <c:pt idx="4">
                  <c:v>261067.97</c:v>
                </c:pt>
                <c:pt idx="5">
                  <c:v>249794.75</c:v>
                </c:pt>
                <c:pt idx="6">
                  <c:v>278453.62</c:v>
                </c:pt>
                <c:pt idx="7">
                  <c:v>345966.97</c:v>
                </c:pt>
                <c:pt idx="8">
                  <c:v>434016</c:v>
                </c:pt>
                <c:pt idx="9">
                  <c:v>439695</c:v>
                </c:pt>
                <c:pt idx="10" formatCode="#,##0.0">
                  <c:v>409204.26066666667</c:v>
                </c:pt>
                <c:pt idx="11" formatCode="#,##0.0">
                  <c:v>426419.19351515151</c:v>
                </c:pt>
                <c:pt idx="12" formatCode="#,##0.0">
                  <c:v>443634.12636363634</c:v>
                </c:pt>
                <c:pt idx="13" formatCode="#,##0.0">
                  <c:v>460849.05921212118</c:v>
                </c:pt>
                <c:pt idx="14" formatCode="#,##0.0">
                  <c:v>478063.99206060608</c:v>
                </c:pt>
              </c:numCache>
            </c:numRef>
          </c:val>
          <c:extLst>
            <c:ext xmlns:c16="http://schemas.microsoft.com/office/drawing/2014/chart" uri="{C3380CC4-5D6E-409C-BE32-E72D297353CC}">
              <c16:uniqueId val="{00000000-D8BB-44F1-84BC-9FCD35CFD383}"/>
            </c:ext>
          </c:extLst>
        </c:ser>
        <c:dLbls>
          <c:showLegendKey val="0"/>
          <c:showVal val="0"/>
          <c:showCatName val="0"/>
          <c:showSerName val="0"/>
          <c:showPercent val="0"/>
          <c:showBubbleSize val="0"/>
        </c:dLbls>
        <c:gapWidth val="219"/>
        <c:overlap val="-27"/>
        <c:axId val="985088575"/>
        <c:axId val="985087615"/>
      </c:barChart>
      <c:dateAx>
        <c:axId val="98508857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7615"/>
        <c:crosses val="autoZero"/>
        <c:auto val="1"/>
        <c:lblOffset val="100"/>
        <c:baseTimeUnit val="years"/>
      </c:dateAx>
      <c:valAx>
        <c:axId val="9850876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b="1" u="sng">
                <a:solidFill>
                  <a:srgbClr val="002060"/>
                </a:solidFill>
              </a:rPr>
              <a:t>EBITDA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0.16706361161339253"/>
          <c:y val="0.17171296296296296"/>
          <c:w val="0.8036072088501609"/>
          <c:h val="0.67753499562554675"/>
        </c:manualLayout>
      </c:layout>
      <c:barChart>
        <c:barDir val="col"/>
        <c:grouping val="clustered"/>
        <c:varyColors val="0"/>
        <c:ser>
          <c:idx val="0"/>
          <c:order val="0"/>
          <c:spPr>
            <a:solidFill>
              <a:schemeClr val="accent1"/>
            </a:solidFill>
            <a:ln>
              <a:noFill/>
            </a:ln>
            <a:effectLst/>
          </c:spPr>
          <c:invertIfNegative val="0"/>
          <c:dPt>
            <c:idx val="10"/>
            <c:invertIfNegative val="0"/>
            <c:bubble3D val="0"/>
            <c:spPr>
              <a:solidFill>
                <a:srgbClr val="002060"/>
              </a:solidFill>
              <a:ln>
                <a:noFill/>
              </a:ln>
              <a:effectLst/>
            </c:spPr>
            <c:extLst>
              <c:ext xmlns:c16="http://schemas.microsoft.com/office/drawing/2014/chart" uri="{C3380CC4-5D6E-409C-BE32-E72D297353CC}">
                <c16:uniqueId val="{00000001-AF3D-4B31-ACDA-A2B352B922BA}"/>
              </c:ext>
            </c:extLst>
          </c:dPt>
          <c:dPt>
            <c:idx val="11"/>
            <c:invertIfNegative val="0"/>
            <c:bubble3D val="0"/>
            <c:spPr>
              <a:solidFill>
                <a:srgbClr val="002060"/>
              </a:solidFill>
              <a:ln>
                <a:noFill/>
              </a:ln>
              <a:effectLst/>
            </c:spPr>
            <c:extLst>
              <c:ext xmlns:c16="http://schemas.microsoft.com/office/drawing/2014/chart" uri="{C3380CC4-5D6E-409C-BE32-E72D297353CC}">
                <c16:uniqueId val="{00000003-AF3D-4B31-ACDA-A2B352B922BA}"/>
              </c:ext>
            </c:extLst>
          </c:dPt>
          <c:dPt>
            <c:idx val="12"/>
            <c:invertIfNegative val="0"/>
            <c:bubble3D val="0"/>
            <c:spPr>
              <a:solidFill>
                <a:srgbClr val="002060"/>
              </a:solidFill>
              <a:ln>
                <a:noFill/>
              </a:ln>
              <a:effectLst/>
            </c:spPr>
            <c:extLst>
              <c:ext xmlns:c16="http://schemas.microsoft.com/office/drawing/2014/chart" uri="{C3380CC4-5D6E-409C-BE32-E72D297353CC}">
                <c16:uniqueId val="{00000005-AF3D-4B31-ACDA-A2B352B922BA}"/>
              </c:ext>
            </c:extLst>
          </c:dPt>
          <c:dPt>
            <c:idx val="13"/>
            <c:invertIfNegative val="0"/>
            <c:bubble3D val="0"/>
            <c:spPr>
              <a:solidFill>
                <a:srgbClr val="002060"/>
              </a:solidFill>
              <a:ln>
                <a:noFill/>
              </a:ln>
              <a:effectLst/>
            </c:spPr>
            <c:extLst>
              <c:ext xmlns:c16="http://schemas.microsoft.com/office/drawing/2014/chart" uri="{C3380CC4-5D6E-409C-BE32-E72D297353CC}">
                <c16:uniqueId val="{00000007-AF3D-4B31-ACDA-A2B352B922BA}"/>
              </c:ext>
            </c:extLst>
          </c:dPt>
          <c:dPt>
            <c:idx val="14"/>
            <c:invertIfNegative val="0"/>
            <c:bubble3D val="0"/>
            <c:spPr>
              <a:solidFill>
                <a:srgbClr val="002060"/>
              </a:solidFill>
              <a:ln>
                <a:noFill/>
              </a:ln>
              <a:effectLst/>
            </c:spPr>
            <c:extLst>
              <c:ext xmlns:c16="http://schemas.microsoft.com/office/drawing/2014/chart" uri="{C3380CC4-5D6E-409C-BE32-E72D297353CC}">
                <c16:uniqueId val="{00000009-AF3D-4B31-ACDA-A2B352B922BA}"/>
              </c:ext>
            </c:extLst>
          </c:dPt>
          <c:cat>
            <c:numRef>
              <c:f>Forecasting!$H$10:$H$24</c:f>
              <c:numCache>
                <c:formatCode>yyyy"A"</c:formatCode>
                <c:ptCount val="15"/>
                <c:pt idx="0">
                  <c:v>42460</c:v>
                </c:pt>
                <c:pt idx="1">
                  <c:v>42825</c:v>
                </c:pt>
                <c:pt idx="2">
                  <c:v>43190</c:v>
                </c:pt>
                <c:pt idx="3">
                  <c:v>43555</c:v>
                </c:pt>
                <c:pt idx="4">
                  <c:v>43920</c:v>
                </c:pt>
                <c:pt idx="5">
                  <c:v>44285</c:v>
                </c:pt>
                <c:pt idx="6">
                  <c:v>44650</c:v>
                </c:pt>
                <c:pt idx="7">
                  <c:v>45015</c:v>
                </c:pt>
                <c:pt idx="8">
                  <c:v>45380</c:v>
                </c:pt>
                <c:pt idx="9">
                  <c:v>45745</c:v>
                </c:pt>
                <c:pt idx="10" formatCode="yyyy&quot;E&quot;">
                  <c:v>46110</c:v>
                </c:pt>
                <c:pt idx="11" formatCode="yyyy&quot;E&quot;">
                  <c:v>46475</c:v>
                </c:pt>
                <c:pt idx="12" formatCode="yyyy&quot;E&quot;">
                  <c:v>46840</c:v>
                </c:pt>
                <c:pt idx="13" formatCode="yyyy&quot;E&quot;">
                  <c:v>47205</c:v>
                </c:pt>
                <c:pt idx="14" formatCode="yyyy&quot;E&quot;">
                  <c:v>47570</c:v>
                </c:pt>
              </c:numCache>
            </c:numRef>
          </c:cat>
          <c:val>
            <c:numRef>
              <c:f>Forecasting!$I$10:$I$24</c:f>
              <c:numCache>
                <c:formatCode>_(* #,##0.00_);_(* \(#,##0.00\);_(* "-"??_);_(@_)</c:formatCode>
                <c:ptCount val="15"/>
                <c:pt idx="0">
                  <c:v>36204.22</c:v>
                </c:pt>
                <c:pt idx="1">
                  <c:v>32848.590000000004</c:v>
                </c:pt>
                <c:pt idx="2">
                  <c:v>39566.22</c:v>
                </c:pt>
                <c:pt idx="3">
                  <c:v>-1914.4500000000007</c:v>
                </c:pt>
                <c:pt idx="4">
                  <c:v>16993.16</c:v>
                </c:pt>
                <c:pt idx="5">
                  <c:v>20734.349999999999</c:v>
                </c:pt>
                <c:pt idx="6">
                  <c:v>26937.37</c:v>
                </c:pt>
                <c:pt idx="7">
                  <c:v>38204.19</c:v>
                </c:pt>
                <c:pt idx="8">
                  <c:v>62208</c:v>
                </c:pt>
                <c:pt idx="9">
                  <c:v>66671</c:v>
                </c:pt>
                <c:pt idx="10" formatCode="#,##0.0">
                  <c:v>52618.711333333325</c:v>
                </c:pt>
                <c:pt idx="11" formatCode="#,##0.0">
                  <c:v>60757.144533333332</c:v>
                </c:pt>
                <c:pt idx="12" formatCode="#,##0.0">
                  <c:v>70161.816924444443</c:v>
                </c:pt>
                <c:pt idx="13" formatCode="#,##0.0">
                  <c:v>83259.155969777785</c:v>
                </c:pt>
                <c:pt idx="14" formatCode="#,##0.0">
                  <c:v>88494.212171614825</c:v>
                </c:pt>
              </c:numCache>
            </c:numRef>
          </c:val>
          <c:extLst>
            <c:ext xmlns:c16="http://schemas.microsoft.com/office/drawing/2014/chart" uri="{C3380CC4-5D6E-409C-BE32-E72D297353CC}">
              <c16:uniqueId val="{0000000A-AF3D-4B31-ACDA-A2B352B922BA}"/>
            </c:ext>
          </c:extLst>
        </c:ser>
        <c:dLbls>
          <c:showLegendKey val="0"/>
          <c:showVal val="0"/>
          <c:showCatName val="0"/>
          <c:showSerName val="0"/>
          <c:showPercent val="0"/>
          <c:showBubbleSize val="0"/>
        </c:dLbls>
        <c:gapWidth val="219"/>
        <c:overlap val="-27"/>
        <c:axId val="985088575"/>
        <c:axId val="985087615"/>
      </c:barChart>
      <c:dateAx>
        <c:axId val="98508857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7615"/>
        <c:crosses val="autoZero"/>
        <c:auto val="1"/>
        <c:lblOffset val="100"/>
        <c:baseTimeUnit val="years"/>
      </c:dateAx>
      <c:valAx>
        <c:axId val="9850876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b="1" u="sng" baseline="0">
                <a:solidFill>
                  <a:srgbClr val="002060"/>
                </a:solidFill>
              </a:rPr>
              <a:t>EPS Growth</a:t>
            </a:r>
            <a:endParaRPr lang="en-IN"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IN"/>
        </a:p>
      </c:txPr>
    </c:title>
    <c:autoTitleDeleted val="0"/>
    <c:plotArea>
      <c:layout>
        <c:manualLayout>
          <c:layoutTarget val="inner"/>
          <c:xMode val="edge"/>
          <c:yMode val="edge"/>
          <c:x val="0.16706361161339253"/>
          <c:y val="0.17171296296296296"/>
          <c:w val="0.8036072088501609"/>
          <c:h val="0.67753499562554675"/>
        </c:manualLayout>
      </c:layout>
      <c:barChart>
        <c:barDir val="col"/>
        <c:grouping val="clustered"/>
        <c:varyColors val="0"/>
        <c:ser>
          <c:idx val="0"/>
          <c:order val="0"/>
          <c:spPr>
            <a:solidFill>
              <a:schemeClr val="accent1"/>
            </a:solidFill>
            <a:ln>
              <a:noFill/>
            </a:ln>
            <a:effectLst/>
          </c:spPr>
          <c:invertIfNegative val="0"/>
          <c:dPt>
            <c:idx val="10"/>
            <c:invertIfNegative val="0"/>
            <c:bubble3D val="0"/>
            <c:spPr>
              <a:solidFill>
                <a:srgbClr val="002060"/>
              </a:solidFill>
              <a:ln>
                <a:noFill/>
              </a:ln>
              <a:effectLst/>
            </c:spPr>
            <c:extLst>
              <c:ext xmlns:c16="http://schemas.microsoft.com/office/drawing/2014/chart" uri="{C3380CC4-5D6E-409C-BE32-E72D297353CC}">
                <c16:uniqueId val="{00000001-895F-4B7F-B88A-9603B560347A}"/>
              </c:ext>
            </c:extLst>
          </c:dPt>
          <c:dPt>
            <c:idx val="11"/>
            <c:invertIfNegative val="0"/>
            <c:bubble3D val="0"/>
            <c:spPr>
              <a:solidFill>
                <a:srgbClr val="002060"/>
              </a:solidFill>
              <a:ln>
                <a:noFill/>
              </a:ln>
              <a:effectLst/>
            </c:spPr>
            <c:extLst>
              <c:ext xmlns:c16="http://schemas.microsoft.com/office/drawing/2014/chart" uri="{C3380CC4-5D6E-409C-BE32-E72D297353CC}">
                <c16:uniqueId val="{00000003-895F-4B7F-B88A-9603B560347A}"/>
              </c:ext>
            </c:extLst>
          </c:dPt>
          <c:dPt>
            <c:idx val="12"/>
            <c:invertIfNegative val="0"/>
            <c:bubble3D val="0"/>
            <c:spPr>
              <a:solidFill>
                <a:srgbClr val="002060"/>
              </a:solidFill>
              <a:ln>
                <a:noFill/>
              </a:ln>
              <a:effectLst/>
            </c:spPr>
            <c:extLst>
              <c:ext xmlns:c16="http://schemas.microsoft.com/office/drawing/2014/chart" uri="{C3380CC4-5D6E-409C-BE32-E72D297353CC}">
                <c16:uniqueId val="{00000005-895F-4B7F-B88A-9603B560347A}"/>
              </c:ext>
            </c:extLst>
          </c:dPt>
          <c:dPt>
            <c:idx val="13"/>
            <c:invertIfNegative val="0"/>
            <c:bubble3D val="0"/>
            <c:spPr>
              <a:solidFill>
                <a:srgbClr val="002060"/>
              </a:solidFill>
              <a:ln>
                <a:noFill/>
              </a:ln>
              <a:effectLst/>
            </c:spPr>
            <c:extLst>
              <c:ext xmlns:c16="http://schemas.microsoft.com/office/drawing/2014/chart" uri="{C3380CC4-5D6E-409C-BE32-E72D297353CC}">
                <c16:uniqueId val="{00000007-895F-4B7F-B88A-9603B560347A}"/>
              </c:ext>
            </c:extLst>
          </c:dPt>
          <c:dPt>
            <c:idx val="14"/>
            <c:invertIfNegative val="0"/>
            <c:bubble3D val="0"/>
            <c:spPr>
              <a:solidFill>
                <a:srgbClr val="002060"/>
              </a:solidFill>
              <a:ln>
                <a:noFill/>
              </a:ln>
              <a:effectLst/>
            </c:spPr>
            <c:extLst>
              <c:ext xmlns:c16="http://schemas.microsoft.com/office/drawing/2014/chart" uri="{C3380CC4-5D6E-409C-BE32-E72D297353CC}">
                <c16:uniqueId val="{00000009-895F-4B7F-B88A-9603B560347A}"/>
              </c:ext>
            </c:extLst>
          </c:dPt>
          <c:cat>
            <c:numRef>
              <c:f>Forecasting!$M$10:$M$24</c:f>
              <c:numCache>
                <c:formatCode>yyyy"A"</c:formatCode>
                <c:ptCount val="15"/>
                <c:pt idx="0">
                  <c:v>44286</c:v>
                </c:pt>
                <c:pt idx="1">
                  <c:v>44651</c:v>
                </c:pt>
                <c:pt idx="2">
                  <c:v>45016</c:v>
                </c:pt>
                <c:pt idx="3">
                  <c:v>45381</c:v>
                </c:pt>
                <c:pt idx="4">
                  <c:v>45746</c:v>
                </c:pt>
                <c:pt idx="5">
                  <c:v>46111</c:v>
                </c:pt>
                <c:pt idx="6">
                  <c:v>46476</c:v>
                </c:pt>
                <c:pt idx="7">
                  <c:v>46841</c:v>
                </c:pt>
                <c:pt idx="8">
                  <c:v>47206</c:v>
                </c:pt>
                <c:pt idx="9">
                  <c:v>47571</c:v>
                </c:pt>
                <c:pt idx="10" formatCode="yyyy&quot;E&quot;">
                  <c:v>47936</c:v>
                </c:pt>
                <c:pt idx="11" formatCode="yyyy&quot;E&quot;">
                  <c:v>48301</c:v>
                </c:pt>
                <c:pt idx="12" formatCode="yyyy&quot;E&quot;">
                  <c:v>48666</c:v>
                </c:pt>
                <c:pt idx="13" formatCode="yyyy&quot;E&quot;">
                  <c:v>49031</c:v>
                </c:pt>
                <c:pt idx="14" formatCode="yyyy&quot;E&quot;">
                  <c:v>49396</c:v>
                </c:pt>
              </c:numCache>
            </c:numRef>
          </c:cat>
          <c:val>
            <c:numRef>
              <c:f>Forecasting!$N$10:$N$24</c:f>
              <c:numCache>
                <c:formatCode>_(* #,##0.00_);_(* \(#,##0.00\);_(* "-"??_);_(@_)</c:formatCode>
                <c:ptCount val="15"/>
                <c:pt idx="0">
                  <c:v>47.691140818729551</c:v>
                </c:pt>
                <c:pt idx="1">
                  <c:v>14.527777777777937</c:v>
                </c:pt>
                <c:pt idx="2">
                  <c:v>3.049111626779315</c:v>
                </c:pt>
                <c:pt idx="3">
                  <c:v>-7.7839157690575265</c:v>
                </c:pt>
                <c:pt idx="4">
                  <c:v>-38.364354240986522</c:v>
                </c:pt>
                <c:pt idx="5">
                  <c:v>-6.1453868565879191</c:v>
                </c:pt>
                <c:pt idx="6">
                  <c:v>-41.137096045538023</c:v>
                </c:pt>
                <c:pt idx="7">
                  <c:v>-11.967657421628083</c:v>
                </c:pt>
                <c:pt idx="8">
                  <c:v>81.338632463192127</c:v>
                </c:pt>
                <c:pt idx="9">
                  <c:v>49.267382736107351</c:v>
                </c:pt>
                <c:pt idx="10" formatCode="#,##0.0">
                  <c:v>20.345488221119474</c:v>
                </c:pt>
                <c:pt idx="11" formatCode="#,##0.0">
                  <c:v>35.169612055309265</c:v>
                </c:pt>
                <c:pt idx="12" formatCode="#,##0.0">
                  <c:v>48.902865452095213</c:v>
                </c:pt>
                <c:pt idx="13" formatCode="#,##0.0">
                  <c:v>63.69232028216048</c:v>
                </c:pt>
                <c:pt idx="14" formatCode="#,##0.0">
                  <c:v>78.451832817007642</c:v>
                </c:pt>
              </c:numCache>
            </c:numRef>
          </c:val>
          <c:extLst>
            <c:ext xmlns:c16="http://schemas.microsoft.com/office/drawing/2014/chart" uri="{C3380CC4-5D6E-409C-BE32-E72D297353CC}">
              <c16:uniqueId val="{0000000A-895F-4B7F-B88A-9603B560347A}"/>
            </c:ext>
          </c:extLst>
        </c:ser>
        <c:dLbls>
          <c:showLegendKey val="0"/>
          <c:showVal val="0"/>
          <c:showCatName val="0"/>
          <c:showSerName val="0"/>
          <c:showPercent val="0"/>
          <c:showBubbleSize val="0"/>
        </c:dLbls>
        <c:gapWidth val="219"/>
        <c:overlap val="-27"/>
        <c:axId val="985088575"/>
        <c:axId val="985087615"/>
      </c:barChart>
      <c:dateAx>
        <c:axId val="98508857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7615"/>
        <c:crosses val="autoZero"/>
        <c:auto val="1"/>
        <c:lblOffset val="100"/>
        <c:baseTimeUnit val="years"/>
      </c:dateAx>
      <c:valAx>
        <c:axId val="9850876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rgbClr val="002060"/>
                </a:solidFill>
              </a:rPr>
              <a:t>Football Field Analysis</a:t>
            </a:r>
            <a:r>
              <a:rPr lang="en-US" sz="1400" b="1" baseline="0">
                <a:solidFill>
                  <a:srgbClr val="002060"/>
                </a:solidFill>
              </a:rPr>
              <a:t> - Valuation Summary (Rs)</a:t>
            </a:r>
            <a:endParaRPr lang="en-US" sz="1600" b="1" baseline="0">
              <a:solidFill>
                <a:srgbClr val="002060"/>
              </a:solidFill>
            </a:endParaRP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Field'!$L$11:$L$15</c:f>
              <c:strCache>
                <c:ptCount val="5"/>
                <c:pt idx="0">
                  <c:v>CMP</c:v>
                </c:pt>
                <c:pt idx="1">
                  <c:v>DCF Bear</c:v>
                </c:pt>
                <c:pt idx="2">
                  <c:v>DCF Base</c:v>
                </c:pt>
                <c:pt idx="3">
                  <c:v>DCF Bull</c:v>
                </c:pt>
                <c:pt idx="4">
                  <c:v>52W H/L</c:v>
                </c:pt>
              </c:strCache>
            </c:strRef>
          </c:cat>
          <c:val>
            <c:numRef>
              <c:f>'Football Field'!$N$11:$N$15</c:f>
              <c:numCache>
                <c:formatCode>_ * #,##0.0_ ;_ * \-#,##0.0_ ;_ * "-"??_ ;_ @_ </c:formatCode>
                <c:ptCount val="5"/>
                <c:pt idx="0">
                  <c:v>715</c:v>
                </c:pt>
                <c:pt idx="1">
                  <c:v>680.61701462843905</c:v>
                </c:pt>
                <c:pt idx="2">
                  <c:v>712.71684524320813</c:v>
                </c:pt>
                <c:pt idx="3">
                  <c:v>789.89802526143092</c:v>
                </c:pt>
                <c:pt idx="4">
                  <c:v>535.75</c:v>
                </c:pt>
              </c:numCache>
            </c:numRef>
          </c:val>
          <c:smooth val="0"/>
          <c:extLst>
            <c:ext xmlns:c16="http://schemas.microsoft.com/office/drawing/2014/chart" uri="{C3380CC4-5D6E-409C-BE32-E72D297353CC}">
              <c16:uniqueId val="{00000000-4086-48A0-BD97-A916FD712C62}"/>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Field'!$L$11:$L$15</c:f>
              <c:strCache>
                <c:ptCount val="5"/>
                <c:pt idx="0">
                  <c:v>CMP</c:v>
                </c:pt>
                <c:pt idx="1">
                  <c:v>DCF Bear</c:v>
                </c:pt>
                <c:pt idx="2">
                  <c:v>DCF Base</c:v>
                </c:pt>
                <c:pt idx="3">
                  <c:v>DCF Bull</c:v>
                </c:pt>
                <c:pt idx="4">
                  <c:v>52W H/L</c:v>
                </c:pt>
              </c:strCache>
            </c:strRef>
          </c:cat>
          <c:val>
            <c:numRef>
              <c:f>'Football Field'!$O$11:$O$15</c:f>
              <c:numCache>
                <c:formatCode>_ * #,##0.0_ ;_ * \-#,##0.0_ ;_ * "-"??_ ;_ @_ </c:formatCode>
                <c:ptCount val="5"/>
                <c:pt idx="0">
                  <c:v>715</c:v>
                </c:pt>
                <c:pt idx="1">
                  <c:v>680.61701462843905</c:v>
                </c:pt>
                <c:pt idx="2">
                  <c:v>712.71684524320813</c:v>
                </c:pt>
                <c:pt idx="3">
                  <c:v>789.89802526143092</c:v>
                </c:pt>
                <c:pt idx="4">
                  <c:v>535.75</c:v>
                </c:pt>
              </c:numCache>
            </c:numRef>
          </c:val>
          <c:smooth val="0"/>
          <c:extLst>
            <c:ext xmlns:c16="http://schemas.microsoft.com/office/drawing/2014/chart" uri="{C3380CC4-5D6E-409C-BE32-E72D297353CC}">
              <c16:uniqueId val="{00000001-4086-48A0-BD97-A916FD712C62}"/>
            </c:ext>
          </c:extLst>
        </c:ser>
        <c:ser>
          <c:idx val="2"/>
          <c:order val="2"/>
          <c:spPr>
            <a:ln w="19050" cap="rnd">
              <a:noFill/>
              <a:round/>
            </a:ln>
            <a:effectLst/>
          </c:spPr>
          <c:marker>
            <c:symbol val="none"/>
          </c:marker>
          <c:cat>
            <c:strRef>
              <c:f>'Football Field'!$L$11:$L$15</c:f>
              <c:strCache>
                <c:ptCount val="5"/>
                <c:pt idx="0">
                  <c:v>CMP</c:v>
                </c:pt>
                <c:pt idx="1">
                  <c:v>DCF Bear</c:v>
                </c:pt>
                <c:pt idx="2">
                  <c:v>DCF Base</c:v>
                </c:pt>
                <c:pt idx="3">
                  <c:v>DCF Bull</c:v>
                </c:pt>
                <c:pt idx="4">
                  <c:v>52W H/L</c:v>
                </c:pt>
              </c:strCache>
            </c:strRef>
          </c:cat>
          <c:val>
            <c:numRef>
              <c:f>'Football Field'!$P$11:$P$15</c:f>
              <c:numCache>
                <c:formatCode>_ * #,##0.0_ ;_ * \-#,##0.0_ ;_ * "-"??_ ;_ @_ </c:formatCode>
                <c:ptCount val="5"/>
                <c:pt idx="0">
                  <c:v>739.7</c:v>
                </c:pt>
                <c:pt idx="1">
                  <c:v>836.85580500148797</c:v>
                </c:pt>
                <c:pt idx="2">
                  <c:v>891.12993291486794</c:v>
                </c:pt>
                <c:pt idx="3">
                  <c:v>1029.7292036210442</c:v>
                </c:pt>
                <c:pt idx="4">
                  <c:v>948.45</c:v>
                </c:pt>
              </c:numCache>
            </c:numRef>
          </c:val>
          <c:smooth val="0"/>
          <c:extLst>
            <c:ext xmlns:c16="http://schemas.microsoft.com/office/drawing/2014/chart" uri="{C3380CC4-5D6E-409C-BE32-E72D297353CC}">
              <c16:uniqueId val="{00000002-4086-48A0-BD97-A916FD712C62}"/>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Field'!$L$11:$L$15</c:f>
              <c:strCache>
                <c:ptCount val="5"/>
                <c:pt idx="0">
                  <c:v>CMP</c:v>
                </c:pt>
                <c:pt idx="1">
                  <c:v>DCF Bear</c:v>
                </c:pt>
                <c:pt idx="2">
                  <c:v>DCF Base</c:v>
                </c:pt>
                <c:pt idx="3">
                  <c:v>DCF Bull</c:v>
                </c:pt>
                <c:pt idx="4">
                  <c:v>52W H/L</c:v>
                </c:pt>
              </c:strCache>
            </c:strRef>
          </c:cat>
          <c:val>
            <c:numRef>
              <c:f>'Football Field'!$Q$11:$Q$15</c:f>
              <c:numCache>
                <c:formatCode>_ * #,##0.0_ ;_ * \-#,##0.0_ ;_ * "-"??_ ;_ @_ </c:formatCode>
                <c:ptCount val="5"/>
                <c:pt idx="0">
                  <c:v>739.7</c:v>
                </c:pt>
                <c:pt idx="1">
                  <c:v>836.85580500148797</c:v>
                </c:pt>
                <c:pt idx="2">
                  <c:v>891.12993291486794</c:v>
                </c:pt>
                <c:pt idx="3">
                  <c:v>1029.7292036210442</c:v>
                </c:pt>
                <c:pt idx="4">
                  <c:v>948.45</c:v>
                </c:pt>
              </c:numCache>
            </c:numRef>
          </c:val>
          <c:smooth val="0"/>
          <c:extLst>
            <c:ext xmlns:c16="http://schemas.microsoft.com/office/drawing/2014/chart" uri="{C3380CC4-5D6E-409C-BE32-E72D297353CC}">
              <c16:uniqueId val="{00000003-4086-48A0-BD97-A916FD712C6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3948736"/>
        <c:axId val="63949696"/>
      </c:stockChart>
      <c:catAx>
        <c:axId val="63948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9696"/>
        <c:crosses val="autoZero"/>
        <c:auto val="1"/>
        <c:lblAlgn val="ctr"/>
        <c:lblOffset val="100"/>
        <c:noMultiLvlLbl val="0"/>
      </c:catAx>
      <c:valAx>
        <c:axId val="6394969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2C3D-4DCD-83FA-19DECFE31C8E}"/>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C3D-4DCD-83FA-19DECFE31C8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2C3D-4DCD-83FA-19DECFE31C8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2C3D-4DCD-83FA-19DECFE31C8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Analysis'!$F$73:$I$73</c:f>
              <c:numCache>
                <c:formatCode>#,##0.0;\(#,##0.0\);\-</c:formatCode>
                <c:ptCount val="4"/>
                <c:pt idx="0">
                  <c:v>101450</c:v>
                </c:pt>
                <c:pt idx="1">
                  <c:v>112608</c:v>
                </c:pt>
                <c:pt idx="2">
                  <c:v>119503</c:v>
                </c:pt>
                <c:pt idx="3">
                  <c:v>104407</c:v>
                </c:pt>
              </c:numCache>
            </c:numRef>
          </c:val>
          <c:extLst>
            <c:ext xmlns:c16="http://schemas.microsoft.com/office/drawing/2014/chart" uri="{C3380CC4-5D6E-409C-BE32-E72D297353CC}">
              <c16:uniqueId val="{00000000-2C3D-4DCD-83FA-19DECFE31C8E}"/>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FF03-48AA-8A25-A903E755B17C}"/>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F03-48AA-8A25-A903E755B17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F03-48AA-8A25-A903E755B17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F03-48AA-8A25-A903E755B17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Analysis'!$F$72:$I$72</c:f>
              <c:numCache>
                <c:formatCode>_ * #,##0.0_ ;_ * \-#,##0.0_ ;_ * "-"??_ ;_ @_ </c:formatCode>
                <c:ptCount val="4"/>
                <c:pt idx="0">
                  <c:v>-11441.47</c:v>
                </c:pt>
                <c:pt idx="1">
                  <c:v>2414.29</c:v>
                </c:pt>
                <c:pt idx="2">
                  <c:v>31399</c:v>
                </c:pt>
                <c:pt idx="3">
                  <c:v>27830</c:v>
                </c:pt>
              </c:numCache>
            </c:numRef>
          </c:val>
          <c:extLst>
            <c:ext xmlns:c16="http://schemas.microsoft.com/office/drawing/2014/chart" uri="{C3380CC4-5D6E-409C-BE32-E72D297353CC}">
              <c16:uniqueId val="{00000008-FF03-48AA-8A25-A903E755B17C}"/>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_ * #,##0.0_ ;_ * \-#,##0.0_ ;_ * &quot;-&quot;??_ ;_ @_ "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83503229778128E-2"/>
          <c:y val="0.12060260317695146"/>
          <c:w val="0.87381447498665887"/>
          <c:h val="0.7638837936690882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1D17-4777-897E-135765B0E117}"/>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1D17-4777-897E-135765B0E1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D17-4777-897E-135765B0E1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D17-4777-897E-135765B0E11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Analysis'!$F$80:$I$80</c:f>
              <c:numCache>
                <c:formatCode>#,##0.0;\(#,##0.0\);\-</c:formatCode>
                <c:ptCount val="4"/>
                <c:pt idx="0">
                  <c:v>335315.69999999995</c:v>
                </c:pt>
                <c:pt idx="1">
                  <c:v>331867.95999999996</c:v>
                </c:pt>
                <c:pt idx="2">
                  <c:v>352097.71499999997</c:v>
                </c:pt>
                <c:pt idx="3">
                  <c:v>373247</c:v>
                </c:pt>
              </c:numCache>
            </c:numRef>
          </c:val>
          <c:extLst>
            <c:ext xmlns:c16="http://schemas.microsoft.com/office/drawing/2014/chart" uri="{C3380CC4-5D6E-409C-BE32-E72D297353CC}">
              <c16:uniqueId val="{00000008-1D17-4777-897E-135765B0E117}"/>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7540-4C72-821C-B8753E14D20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7540-4C72-821C-B8753E14D20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7540-4C72-821C-B8753E14D202}"/>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7540-4C72-821C-B8753E14D2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Analysis'!$F$68:$I$68</c:f>
              <c:numCache>
                <c:formatCode>0.00%</c:formatCode>
                <c:ptCount val="4"/>
                <c:pt idx="0">
                  <c:v>-0.15850292167581448</c:v>
                </c:pt>
                <c:pt idx="1">
                  <c:v>3.5713075909571866E-2</c:v>
                </c:pt>
                <c:pt idx="2">
                  <c:v>0.29186951585624676</c:v>
                </c:pt>
                <c:pt idx="3">
                  <c:v>0.17546956867146271</c:v>
                </c:pt>
              </c:numCache>
            </c:numRef>
          </c:val>
          <c:extLst>
            <c:ext xmlns:c16="http://schemas.microsoft.com/office/drawing/2014/chart" uri="{C3380CC4-5D6E-409C-BE32-E72D297353CC}">
              <c16:uniqueId val="{00000008-7540-4C72-821C-B8753E14D202}"/>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13C5-4D78-8B4B-1A7182F6B759}"/>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13C5-4D78-8B4B-1A7182F6B75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3C5-4D78-8B4B-1A7182F6B75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3C5-4D78-8B4B-1A7182F6B7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Analysis'!$F$102:$I$102</c:f>
              <c:numCache>
                <c:formatCode>0.00%</c:formatCode>
                <c:ptCount val="4"/>
                <c:pt idx="0">
                  <c:v>-3.4121486109955489E-2</c:v>
                </c:pt>
                <c:pt idx="1">
                  <c:v>7.2748511184990566E-3</c:v>
                </c:pt>
                <c:pt idx="2">
                  <c:v>8.9176949075060033E-2</c:v>
                </c:pt>
                <c:pt idx="3">
                  <c:v>7.4561885293116886E-2</c:v>
                </c:pt>
              </c:numCache>
            </c:numRef>
          </c:val>
          <c:extLst>
            <c:ext xmlns:c16="http://schemas.microsoft.com/office/drawing/2014/chart" uri="{C3380CC4-5D6E-409C-BE32-E72D297353CC}">
              <c16:uniqueId val="{00000008-13C5-4D78-8B4B-1A7182F6B759}"/>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2290-4B79-A585-C5537365AE00}"/>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2290-4B79-A585-C5537365AE0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290-4B79-A585-C5537365AE0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290-4B79-A585-C5537365AE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Analysis'!$F$82:$I$82</c:f>
              <c:numCache>
                <c:formatCode>0.00\x</c:formatCode>
                <c:ptCount val="4"/>
                <c:pt idx="0">
                  <c:v>4.645252588502256</c:v>
                </c:pt>
                <c:pt idx="1">
                  <c:v>4.9091143348291872</c:v>
                </c:pt>
                <c:pt idx="2">
                  <c:v>3.2729255584936059</c:v>
                </c:pt>
                <c:pt idx="3">
                  <c:v>2.3533413617649099</c:v>
                </c:pt>
              </c:numCache>
            </c:numRef>
          </c:val>
          <c:extLst>
            <c:ext xmlns:c16="http://schemas.microsoft.com/office/drawing/2014/chart" uri="{C3380CC4-5D6E-409C-BE32-E72D297353CC}">
              <c16:uniqueId val="{00000008-2290-4B79-A585-C5537365AE00}"/>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x"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Lbl>
              <c:idx val="0"/>
              <c:layout>
                <c:manualLayout>
                  <c:x val="-6.4526996130959934E-18"/>
                  <c:y val="1.9660710830161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9D-4BC8-B750-209C12F4D325}"/>
                </c:ext>
              </c:extLst>
            </c:dLbl>
            <c:dLbl>
              <c:idx val="1"/>
              <c:layout>
                <c:manualLayout>
                  <c:x val="0"/>
                  <c:y val="-3.2767851383603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9D-4BC8-B750-209C12F4D325}"/>
                </c:ext>
              </c:extLst>
            </c:dLbl>
            <c:dLbl>
              <c:idx val="2"/>
              <c:layout>
                <c:manualLayout>
                  <c:x val="0"/>
                  <c:y val="-5.242856221376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9D-4BC8-B750-209C12F4D325}"/>
                </c:ext>
              </c:extLst>
            </c:dLbl>
            <c:dLbl>
              <c:idx val="3"/>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5D4A-4856-8C23-A848282944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Score'!$C$68:$I$68</c:f>
              <c:numCache>
                <c:formatCode>mmm\-yy</c:formatCode>
                <c:ptCount val="7"/>
                <c:pt idx="0">
                  <c:v>43555</c:v>
                </c:pt>
                <c:pt idx="1">
                  <c:v>43921</c:v>
                </c:pt>
                <c:pt idx="2">
                  <c:v>44286</c:v>
                </c:pt>
                <c:pt idx="3">
                  <c:v>44651</c:v>
                </c:pt>
                <c:pt idx="4">
                  <c:v>45016</c:v>
                </c:pt>
                <c:pt idx="5">
                  <c:v>45382</c:v>
                </c:pt>
                <c:pt idx="6">
                  <c:v>45747</c:v>
                </c:pt>
              </c:numCache>
            </c:numRef>
          </c:cat>
          <c:val>
            <c:numRef>
              <c:f>'Altman Z Score'!$C$71:$I$71</c:f>
              <c:numCache>
                <c:formatCode>0.00%</c:formatCode>
                <c:ptCount val="7"/>
                <c:pt idx="0">
                  <c:v>2.4421932507214739E-2</c:v>
                </c:pt>
                <c:pt idx="1">
                  <c:v>2.7572855329632582E-2</c:v>
                </c:pt>
                <c:pt idx="2">
                  <c:v>3.8309785542877596E-2</c:v>
                </c:pt>
                <c:pt idx="3">
                  <c:v>3.8060363733234209E-2</c:v>
                </c:pt>
                <c:pt idx="4">
                  <c:v>2.002486416425658E-2</c:v>
                </c:pt>
                <c:pt idx="5">
                  <c:v>3.3091488711061073E-2</c:v>
                </c:pt>
                <c:pt idx="6">
                  <c:v>-7.8188623588426751E-2</c:v>
                </c:pt>
              </c:numCache>
            </c:numRef>
          </c:val>
          <c:extLst>
            <c:ext xmlns:c16="http://schemas.microsoft.com/office/drawing/2014/chart" uri="{C3380CC4-5D6E-409C-BE32-E72D297353CC}">
              <c16:uniqueId val="{00000008-5D4A-4856-8C23-A84828294458}"/>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Score'!$C$74:$I$74</c:f>
              <c:numCache>
                <c:formatCode>mmm\-yy</c:formatCode>
                <c:ptCount val="7"/>
                <c:pt idx="0">
                  <c:v>43555</c:v>
                </c:pt>
                <c:pt idx="1">
                  <c:v>43921</c:v>
                </c:pt>
                <c:pt idx="2">
                  <c:v>44286</c:v>
                </c:pt>
                <c:pt idx="3">
                  <c:v>44651</c:v>
                </c:pt>
                <c:pt idx="4">
                  <c:v>45016</c:v>
                </c:pt>
                <c:pt idx="5">
                  <c:v>45382</c:v>
                </c:pt>
                <c:pt idx="6">
                  <c:v>45747</c:v>
                </c:pt>
              </c:numCache>
            </c:numRef>
          </c:cat>
          <c:val>
            <c:numRef>
              <c:f>'Altman Z Score'!$C$77:$I$77</c:f>
              <c:numCache>
                <c:formatCode>_(* #,##0.00_);_(* \(#,##0.00\);_(* "-"??_);_(@_)</c:formatCode>
                <c:ptCount val="7"/>
                <c:pt idx="0">
                  <c:v>0</c:v>
                </c:pt>
                <c:pt idx="1">
                  <c:v>0</c:v>
                </c:pt>
                <c:pt idx="2">
                  <c:v>0</c:v>
                </c:pt>
                <c:pt idx="3">
                  <c:v>0</c:v>
                </c:pt>
                <c:pt idx="4">
                  <c:v>0</c:v>
                </c:pt>
                <c:pt idx="5" formatCode="0.00%">
                  <c:v>6.6881178606899197E-2</c:v>
                </c:pt>
                <c:pt idx="6" formatCode="0.00%">
                  <c:v>3.7580940810084541E-2</c:v>
                </c:pt>
              </c:numCache>
            </c:numRef>
          </c:val>
          <c:extLst>
            <c:ext xmlns:c16="http://schemas.microsoft.com/office/drawing/2014/chart" uri="{C3380CC4-5D6E-409C-BE32-E72D297353CC}">
              <c16:uniqueId val="{00000008-D7A8-4B0D-B28D-DB50D58CBF5E}"/>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_(* #,##0.00_);_(* \(#,##0.00\);_(* &quot;-&quot;??_);_(@_)"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834955870252155E-2"/>
          <c:y val="0.1206024456013073"/>
          <c:w val="0.87381447498665887"/>
          <c:h val="0.76388379366908821"/>
        </c:manualLayout>
      </c:layout>
      <c:barChart>
        <c:barDir val="col"/>
        <c:grouping val="clustered"/>
        <c:varyColors val="0"/>
        <c:ser>
          <c:idx val="0"/>
          <c:order val="0"/>
          <c:spPr>
            <a:solidFill>
              <a:schemeClr val="accent1"/>
            </a:solidFill>
            <a:ln>
              <a:noFill/>
            </a:ln>
            <a:effectLst/>
          </c:spPr>
          <c:invertIfNegative val="0"/>
          <c:dLbls>
            <c:dLbl>
              <c:idx val="2"/>
              <c:layout>
                <c:manualLayout>
                  <c:x val="0"/>
                  <c:y val="-6.42211485263890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8D-4D0D-B642-8DBFE89E8F40}"/>
                </c:ext>
              </c:extLst>
            </c:dLbl>
            <c:dLbl>
              <c:idx val="3"/>
              <c:layout>
                <c:manualLayout>
                  <c:x val="0"/>
                  <c:y val="-0.101560188406144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D2-47E0-9627-D0B47051C076}"/>
                </c:ext>
              </c:extLst>
            </c:dLbl>
            <c:dLbl>
              <c:idx val="4"/>
              <c:layout>
                <c:manualLayout>
                  <c:x val="-1.3942402803641165E-5"/>
                  <c:y val="7.667494342217850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4F-4A6A-A09F-3550A164B783}"/>
                </c:ext>
              </c:extLst>
            </c:dLbl>
            <c:numFmt formatCode="#,##0.00"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Score'!$C$80:$I$80</c:f>
              <c:numCache>
                <c:formatCode>mmm\-yy</c:formatCode>
                <c:ptCount val="7"/>
                <c:pt idx="0">
                  <c:v>43555</c:v>
                </c:pt>
                <c:pt idx="1">
                  <c:v>43921</c:v>
                </c:pt>
                <c:pt idx="2">
                  <c:v>44286</c:v>
                </c:pt>
                <c:pt idx="3">
                  <c:v>44651</c:v>
                </c:pt>
                <c:pt idx="4">
                  <c:v>45016</c:v>
                </c:pt>
                <c:pt idx="5">
                  <c:v>45382</c:v>
                </c:pt>
                <c:pt idx="6">
                  <c:v>45747</c:v>
                </c:pt>
              </c:numCache>
            </c:numRef>
          </c:cat>
          <c:val>
            <c:numRef>
              <c:f>'Altman Z Score'!$C$83:$I$83</c:f>
              <c:numCache>
                <c:formatCode>0.00\x</c:formatCode>
                <c:ptCount val="7"/>
                <c:pt idx="0">
                  <c:v>3.5122268312999063E-3</c:v>
                </c:pt>
                <c:pt idx="1">
                  <c:v>-1.0738854865080593E-2</c:v>
                </c:pt>
                <c:pt idx="2">
                  <c:v>2.5589841915524675E-2</c:v>
                </c:pt>
                <c:pt idx="3">
                  <c:v>-3.5130212289497626E-4</c:v>
                </c:pt>
                <c:pt idx="4">
                  <c:v>2.0782705150196142E-2</c:v>
                </c:pt>
                <c:pt idx="5">
                  <c:v>8.2769314869790889E-2</c:v>
                </c:pt>
                <c:pt idx="6">
                  <c:v>8.4780607629724142E-2</c:v>
                </c:pt>
              </c:numCache>
            </c:numRef>
          </c:val>
          <c:extLst>
            <c:ext xmlns:c16="http://schemas.microsoft.com/office/drawing/2014/chart" uri="{C3380CC4-5D6E-409C-BE32-E72D297353CC}">
              <c16:uniqueId val="{00000008-FE8D-4D0D-B642-8DBFE89E8F40}"/>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x"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Score'!$C$86:$I$86</c:f>
              <c:numCache>
                <c:formatCode>mmm\-yy</c:formatCode>
                <c:ptCount val="7"/>
                <c:pt idx="0">
                  <c:v>43555</c:v>
                </c:pt>
                <c:pt idx="1">
                  <c:v>43921</c:v>
                </c:pt>
                <c:pt idx="2">
                  <c:v>44286</c:v>
                </c:pt>
                <c:pt idx="3">
                  <c:v>44651</c:v>
                </c:pt>
                <c:pt idx="4">
                  <c:v>45016</c:v>
                </c:pt>
                <c:pt idx="5">
                  <c:v>45382</c:v>
                </c:pt>
                <c:pt idx="6">
                  <c:v>45747</c:v>
                </c:pt>
              </c:numCache>
            </c:numRef>
          </c:cat>
          <c:val>
            <c:numRef>
              <c:f>'Altman Z Score'!$C$89:$I$89</c:f>
              <c:numCache>
                <c:formatCode>0%</c:formatCode>
                <c:ptCount val="7"/>
                <c:pt idx="0">
                  <c:v>1.0454551122747997</c:v>
                </c:pt>
                <c:pt idx="1">
                  <c:v>0.5023765075902149</c:v>
                </c:pt>
                <c:pt idx="2">
                  <c:v>0.19141185458135429</c:v>
                </c:pt>
                <c:pt idx="3">
                  <c:v>0.78916017246778636</c:v>
                </c:pt>
                <c:pt idx="4">
                  <c:v>1.2387309352505982</c:v>
                </c:pt>
                <c:pt idx="5">
                  <c:v>1.5034984619794154</c:v>
                </c:pt>
                <c:pt idx="6">
                  <c:v>5.1088104991020407</c:v>
                </c:pt>
              </c:numCache>
            </c:numRef>
          </c:val>
          <c:extLst>
            <c:ext xmlns:c16="http://schemas.microsoft.com/office/drawing/2014/chart" uri="{C3380CC4-5D6E-409C-BE32-E72D297353CC}">
              <c16:uniqueId val="{00000008-5FC4-451B-9D62-4EF423A148AB}"/>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Lbl>
              <c:idx val="2"/>
              <c:layout>
                <c:manualLayout>
                  <c:x val="-4.8126644814203436E-17"/>
                  <c:y val="1.28184165319218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34-4D0F-A7A8-0776A5B55ED5}"/>
                </c:ext>
              </c:extLst>
            </c:dLbl>
            <c:dLbl>
              <c:idx val="4"/>
              <c:layout>
                <c:manualLayout>
                  <c:x val="0"/>
                  <c:y val="6.5590060058803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34-4D0F-A7A8-0776A5B55ED5}"/>
                </c:ext>
              </c:extLst>
            </c:dLbl>
            <c:dLbl>
              <c:idx val="6"/>
              <c:layout>
                <c:manualLayout>
                  <c:x val="-9.6292261343608794E-17"/>
                  <c:y val="-7.7966454990295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34-4D0F-A7A8-0776A5B55E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Score'!$C$93:$I$93</c:f>
              <c:numCache>
                <c:formatCode>mmm\-yy</c:formatCode>
                <c:ptCount val="7"/>
                <c:pt idx="0">
                  <c:v>43555</c:v>
                </c:pt>
                <c:pt idx="1">
                  <c:v>43921</c:v>
                </c:pt>
                <c:pt idx="2">
                  <c:v>44286</c:v>
                </c:pt>
                <c:pt idx="3">
                  <c:v>44651</c:v>
                </c:pt>
                <c:pt idx="4">
                  <c:v>45016</c:v>
                </c:pt>
                <c:pt idx="5">
                  <c:v>45382</c:v>
                </c:pt>
                <c:pt idx="6">
                  <c:v>45747</c:v>
                </c:pt>
              </c:numCache>
            </c:numRef>
          </c:cat>
          <c:val>
            <c:numRef>
              <c:f>'Altman Z Score'!$C$96:$I$96</c:f>
              <c:numCache>
                <c:formatCode>0.00%</c:formatCode>
                <c:ptCount val="7"/>
                <c:pt idx="0">
                  <c:v>0.98768385012549265</c:v>
                </c:pt>
                <c:pt idx="1">
                  <c:v>0.81538030914482029</c:v>
                </c:pt>
                <c:pt idx="2">
                  <c:v>0.73131368626703686</c:v>
                </c:pt>
                <c:pt idx="3">
                  <c:v>0.84620543108827473</c:v>
                </c:pt>
                <c:pt idx="4">
                  <c:v>1.0337418666851841</c:v>
                </c:pt>
                <c:pt idx="5">
                  <c:v>1.1745367651635497</c:v>
                </c:pt>
                <c:pt idx="6">
                  <c:v>1.1663832688282716</c:v>
                </c:pt>
              </c:numCache>
            </c:numRef>
          </c:val>
          <c:extLst>
            <c:ext xmlns:c16="http://schemas.microsoft.com/office/drawing/2014/chart" uri="{C3380CC4-5D6E-409C-BE32-E72D297353CC}">
              <c16:uniqueId val="{00000008-67FC-472F-9EBB-AEFE706681D2}"/>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Score'!$C$99:$I$99</c:f>
              <c:numCache>
                <c:formatCode>mmm\-yy</c:formatCode>
                <c:ptCount val="7"/>
                <c:pt idx="0">
                  <c:v>43555</c:v>
                </c:pt>
                <c:pt idx="1">
                  <c:v>43921</c:v>
                </c:pt>
                <c:pt idx="2">
                  <c:v>44286</c:v>
                </c:pt>
                <c:pt idx="3">
                  <c:v>44651</c:v>
                </c:pt>
                <c:pt idx="4">
                  <c:v>45016</c:v>
                </c:pt>
                <c:pt idx="5">
                  <c:v>45382</c:v>
                </c:pt>
                <c:pt idx="6">
                  <c:v>45747</c:v>
                </c:pt>
              </c:numCache>
            </c:numRef>
          </c:cat>
          <c:val>
            <c:numRef>
              <c:f>'Altman Z Score'!$C$100:$I$100</c:f>
              <c:numCache>
                <c:formatCode>0.00</c:formatCode>
                <c:ptCount val="7"/>
                <c:pt idx="0">
                  <c:v>1.6558535850423199</c:v>
                </c:pt>
                <c:pt idx="1">
                  <c:v>1.1144554190397424</c:v>
                </c:pt>
                <c:pt idx="2">
                  <c:v>0.97657901998853403</c:v>
                </c:pt>
                <c:pt idx="3">
                  <c:v>1.3642146740432741</c:v>
                </c:pt>
                <c:pt idx="4">
                  <c:v>1.8695931918282982</c:v>
                </c:pt>
                <c:pt idx="5">
                  <c:v>2.4831180179244408</c:v>
                </c:pt>
                <c:pt idx="6">
                  <c:v>4.4702325422955917</c:v>
                </c:pt>
              </c:numCache>
            </c:numRef>
          </c:val>
          <c:extLst>
            <c:ext xmlns:c16="http://schemas.microsoft.com/office/drawing/2014/chart" uri="{C3380CC4-5D6E-409C-BE32-E72D297353CC}">
              <c16:uniqueId val="{00000008-148A-45C4-868A-3B14C13FDC42}"/>
            </c:ext>
          </c:extLst>
        </c:ser>
        <c:dLbls>
          <c:showLegendKey val="0"/>
          <c:showVal val="0"/>
          <c:showCatName val="0"/>
          <c:showSerName val="0"/>
          <c:showPercent val="0"/>
          <c:showBubbleSize val="0"/>
        </c:dLbls>
        <c:gapWidth val="219"/>
        <c:overlap val="-27"/>
        <c:axId val="1585903407"/>
        <c:axId val="1585910607"/>
      </c:barChart>
      <c:catAx>
        <c:axId val="15859034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910607"/>
        <c:crosses val="autoZero"/>
        <c:auto val="0"/>
        <c:lblAlgn val="ctr"/>
        <c:lblOffset val="100"/>
        <c:noMultiLvlLbl val="0"/>
      </c:catAx>
      <c:valAx>
        <c:axId val="1585910607"/>
        <c:scaling>
          <c:orientation val="minMax"/>
        </c:scaling>
        <c:delete val="1"/>
        <c:axPos val="l"/>
        <c:numFmt formatCode="0.00" sourceLinked="1"/>
        <c:majorTickMark val="none"/>
        <c:minorTickMark val="none"/>
        <c:tickLblPos val="nextTo"/>
        <c:crossAx val="158590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Returns Distribution</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681527E9-50E4-4148-BB85-68227CC26659}">
          <cx:dataId val="0"/>
          <cx:layoutPr>
            <cx:binning intervalClosed="r"/>
          </cx:layoutPr>
        </cx:series>
      </cx:plotAreaRegion>
      <cx:axis id="0">
        <cx:catScaling gapWidth="0"/>
        <cx:tickLabels/>
      </cx:axis>
      <cx:axis id="1">
        <cx:valScaling/>
        <cx:majorGridlines/>
        <cx:tickLabels/>
      </cx:axis>
    </cx:plotArea>
  </cx:chart>
  <cx:spPr>
    <a:noFill/>
    <a:ln>
      <a:no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441324</xdr:colOff>
      <xdr:row>4</xdr:row>
      <xdr:rowOff>117475</xdr:rowOff>
    </xdr:from>
    <xdr:to>
      <xdr:col>14</xdr:col>
      <xdr:colOff>50799</xdr:colOff>
      <xdr:row>19</xdr:row>
      <xdr:rowOff>98425</xdr:rowOff>
    </xdr:to>
    <xdr:graphicFrame macro="">
      <xdr:nvGraphicFramePr>
        <xdr:cNvPr id="2" name="Chart 1">
          <a:extLst>
            <a:ext uri="{FF2B5EF4-FFF2-40B4-BE49-F238E27FC236}">
              <a16:creationId xmlns:a16="http://schemas.microsoft.com/office/drawing/2014/main" id="{30DE543A-7EB1-512E-214B-107E6E17E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296079</xdr:colOff>
      <xdr:row>12</xdr:row>
      <xdr:rowOff>169997</xdr:rowOff>
    </xdr:from>
    <xdr:to>
      <xdr:col>12</xdr:col>
      <xdr:colOff>423079</xdr:colOff>
      <xdr:row>27</xdr:row>
      <xdr:rowOff>158980</xdr:rowOff>
    </xdr:to>
    <xdr:graphicFrame macro="">
      <xdr:nvGraphicFramePr>
        <xdr:cNvPr id="4" name="Chart 3">
          <a:extLst>
            <a:ext uri="{FF2B5EF4-FFF2-40B4-BE49-F238E27FC236}">
              <a16:creationId xmlns:a16="http://schemas.microsoft.com/office/drawing/2014/main" id="{B4FBE95D-3666-2982-CD3E-87A9175A1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4951</xdr:colOff>
      <xdr:row>2</xdr:row>
      <xdr:rowOff>35048</xdr:rowOff>
    </xdr:from>
    <xdr:to>
      <xdr:col>1</xdr:col>
      <xdr:colOff>1609855</xdr:colOff>
      <xdr:row>3</xdr:row>
      <xdr:rowOff>942459</xdr:rowOff>
    </xdr:to>
    <xdr:pic>
      <xdr:nvPicPr>
        <xdr:cNvPr id="2" name="Picture 1" descr="Tata Motors Logo Meaning and History ...">
          <a:extLst>
            <a:ext uri="{FF2B5EF4-FFF2-40B4-BE49-F238E27FC236}">
              <a16:creationId xmlns:a16="http://schemas.microsoft.com/office/drawing/2014/main" id="{0FC8C6C6-62DD-42BC-A615-F50352282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543" y="455400"/>
          <a:ext cx="1604904" cy="952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8581</xdr:colOff>
      <xdr:row>7</xdr:row>
      <xdr:rowOff>68649</xdr:rowOff>
    </xdr:from>
    <xdr:to>
      <xdr:col>10</xdr:col>
      <xdr:colOff>969662</xdr:colOff>
      <xdr:row>16</xdr:row>
      <xdr:rowOff>120135</xdr:rowOff>
    </xdr:to>
    <xdr:graphicFrame macro="">
      <xdr:nvGraphicFramePr>
        <xdr:cNvPr id="3" name="Chart 2">
          <a:extLst>
            <a:ext uri="{FF2B5EF4-FFF2-40B4-BE49-F238E27FC236}">
              <a16:creationId xmlns:a16="http://schemas.microsoft.com/office/drawing/2014/main" id="{66462004-FFF0-4385-A8D5-642BD3460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94391</xdr:colOff>
      <xdr:row>19</xdr:row>
      <xdr:rowOff>171621</xdr:rowOff>
    </xdr:from>
    <xdr:to>
      <xdr:col>11</xdr:col>
      <xdr:colOff>17161</xdr:colOff>
      <xdr:row>27</xdr:row>
      <xdr:rowOff>176967</xdr:rowOff>
    </xdr:to>
    <xdr:graphicFrame macro="">
      <xdr:nvGraphicFramePr>
        <xdr:cNvPr id="4" name="Chart 3">
          <a:extLst>
            <a:ext uri="{FF2B5EF4-FFF2-40B4-BE49-F238E27FC236}">
              <a16:creationId xmlns:a16="http://schemas.microsoft.com/office/drawing/2014/main" id="{AE1FC9A1-60F9-4CB2-99AA-211BF45AE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8581</xdr:colOff>
      <xdr:row>30</xdr:row>
      <xdr:rowOff>34325</xdr:rowOff>
    </xdr:from>
    <xdr:to>
      <xdr:col>11</xdr:col>
      <xdr:colOff>240270</xdr:colOff>
      <xdr:row>40</xdr:row>
      <xdr:rowOff>8581</xdr:rowOff>
    </xdr:to>
    <xdr:graphicFrame macro="">
      <xdr:nvGraphicFramePr>
        <xdr:cNvPr id="5" name="Chart 4">
          <a:extLst>
            <a:ext uri="{FF2B5EF4-FFF2-40B4-BE49-F238E27FC236}">
              <a16:creationId xmlns:a16="http://schemas.microsoft.com/office/drawing/2014/main" id="{AA560EDF-00A3-481B-BEE1-CE2A6191D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208196</xdr:colOff>
      <xdr:row>56</xdr:row>
      <xdr:rowOff>10410</xdr:rowOff>
    </xdr:from>
    <xdr:ext cx="10232869" cy="3185409"/>
    <xdr:sp macro="" textlink="">
      <xdr:nvSpPr>
        <xdr:cNvPr id="7" name="TextBox 6">
          <a:extLst>
            <a:ext uri="{FF2B5EF4-FFF2-40B4-BE49-F238E27FC236}">
              <a16:creationId xmlns:a16="http://schemas.microsoft.com/office/drawing/2014/main" id="{1253DEF8-7D80-60DE-2CEF-151CC582920E}"/>
            </a:ext>
          </a:extLst>
        </xdr:cNvPr>
        <xdr:cNvSpPr txBox="1"/>
      </xdr:nvSpPr>
      <xdr:spPr>
        <a:xfrm>
          <a:off x="208196" y="10378607"/>
          <a:ext cx="10232869" cy="31854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a:t>Tata Motors has announced a strategic demerger, creating </a:t>
          </a:r>
          <a:r>
            <a:rPr lang="en-IN" b="1"/>
            <a:t>two independently listed entities</a:t>
          </a:r>
          <a:r>
            <a:rPr lang="en-IN"/>
            <a:t>:</a:t>
          </a:r>
        </a:p>
        <a:p>
          <a:pPr marL="171450" indent="-171450">
            <a:buFont typeface="Arial" panose="020B0604020202020204" pitchFamily="34" charset="0"/>
            <a:buChar char="•"/>
          </a:pPr>
          <a:r>
            <a:rPr lang="en-IN" b="0"/>
            <a:t>Passenger Vehicles (PV) Co. – comprising Jaguar Land Rover (JLR) and Tata’s domestic EV and passenger car businesses.</a:t>
          </a:r>
        </a:p>
        <a:p>
          <a:pPr marL="171450" indent="-171450">
            <a:buFont typeface="Arial" panose="020B0604020202020204" pitchFamily="34" charset="0"/>
            <a:buChar char="•"/>
          </a:pPr>
          <a:r>
            <a:rPr lang="en-IN" b="0"/>
            <a:t>Commercial Vehicles (CV) Co. – encompassing trucks and buses, directly linked to India’s infrastructure and freight growth.</a:t>
          </a:r>
        </a:p>
        <a:p>
          <a:r>
            <a:rPr lang="en-IN" b="1"/>
            <a:t>Strategic Rationale</a:t>
          </a:r>
        </a:p>
        <a:p>
          <a:pPr marL="171450" indent="-171450">
            <a:buFont typeface="Arial" panose="020B0604020202020204" pitchFamily="34" charset="0"/>
            <a:buChar char="•"/>
          </a:pPr>
          <a:r>
            <a:rPr lang="en-IN" b="0"/>
            <a:t>Capital alignment: The PV arm will pursue growth capital to fund global EV and luxury ambitions, while the CV arm will maintain a stronger balance sheet and focus on returns and dividends.</a:t>
          </a:r>
        </a:p>
        <a:p>
          <a:pPr marL="171450" indent="-171450">
            <a:buFont typeface="Arial" panose="020B0604020202020204" pitchFamily="34" charset="0"/>
            <a:buChar char="•"/>
          </a:pPr>
          <a:r>
            <a:rPr lang="en-IN" b="0"/>
            <a:t>Valuation clarity: The split aims to eliminate the “conglomerate discount” caused by differing business cycles and capital needs within the consolidated structure.</a:t>
          </a:r>
        </a:p>
        <a:p>
          <a:r>
            <a:rPr lang="en-IN" b="1"/>
            <a:t>Market Implications</a:t>
          </a:r>
        </a:p>
        <a:p>
          <a:pPr marL="171450" indent="-171450">
            <a:buFont typeface="Arial" panose="020B0604020202020204" pitchFamily="34" charset="0"/>
            <a:buChar char="•"/>
          </a:pPr>
          <a:r>
            <a:rPr lang="en-IN" b="0"/>
            <a:t>Analysts expect the two entities, post-listing, to trade at a 10–15% premium to Tata Motors’ current combined market cap.</a:t>
          </a:r>
        </a:p>
        <a:p>
          <a:pPr marL="171450" indent="-171450">
            <a:buFont typeface="Arial" panose="020B0604020202020204" pitchFamily="34" charset="0"/>
            <a:buChar char="•"/>
          </a:pPr>
          <a:r>
            <a:rPr lang="en-IN" b="0"/>
            <a:t>The separation enables focused management, tailored capital allocation, and clearer investor propositions:</a:t>
          </a:r>
        </a:p>
        <a:p>
          <a:pPr marL="628650" lvl="1" indent="-171450">
            <a:buFont typeface="Arial" panose="020B0604020202020204" pitchFamily="34" charset="0"/>
            <a:buChar char="•"/>
          </a:pPr>
          <a:r>
            <a:rPr lang="en-IN" b="0"/>
            <a:t>PV Co. – global luxury and EV growth potential.</a:t>
          </a:r>
        </a:p>
        <a:p>
          <a:pPr marL="628650" lvl="1" indent="-171450">
            <a:buFont typeface="Arial" panose="020B0604020202020204" pitchFamily="34" charset="0"/>
            <a:buChar char="•"/>
          </a:pPr>
          <a:r>
            <a:rPr lang="en-IN" b="0"/>
            <a:t>CV Co. – steady domestic infrastructure exposure</a:t>
          </a:r>
          <a:r>
            <a:rPr lang="en-IN"/>
            <a:t>.</a:t>
          </a:r>
        </a:p>
        <a:p>
          <a:r>
            <a:rPr lang="en-IN" b="1"/>
            <a:t>Peer Benchmark</a:t>
          </a:r>
        </a:p>
        <a:p>
          <a:pPr marL="171450" indent="-171450">
            <a:buFont typeface="Arial" panose="020B0604020202020204" pitchFamily="34" charset="0"/>
            <a:buChar char="•"/>
          </a:pPr>
          <a:r>
            <a:rPr lang="en-IN" b="0"/>
            <a:t>The move mirrors successful restructurings by Daimler (Mercedes-Benz &amp; Daimler Truck) and Volvo, both of which unlocked shareholder value through sharper business identities</a:t>
          </a:r>
          <a:r>
            <a:rPr lang="en-IN"/>
            <a:t>.</a:t>
          </a:r>
        </a:p>
        <a:p>
          <a:pPr marL="171450" indent="-171450">
            <a:buFont typeface="Arial" panose="020B0604020202020204" pitchFamily="34" charset="0"/>
            <a:buChar char="•"/>
          </a:pPr>
          <a:r>
            <a:rPr lang="en-IN" b="1"/>
            <a:t>Investment View:</a:t>
          </a:r>
          <a:br>
            <a:rPr lang="en-IN"/>
          </a:br>
          <a:r>
            <a:rPr lang="en-IN" b="0"/>
            <a:t>The demerger offers investors a choice between two differentiated bets – a high-growth global EV and luxury play versus a cyclical, domestically driven infrastructure play  potentially enhancing valuation transparency and long-term capital efficiency across both businesses.</a:t>
          </a:r>
        </a:p>
        <a:p>
          <a:pPr marL="171450" indent="-171450">
            <a:buFont typeface="Arial" panose="020B0604020202020204" pitchFamily="34" charset="0"/>
            <a:buChar char="•"/>
          </a:pPr>
          <a:endParaRPr lang="en-IN" b="0"/>
        </a:p>
        <a:p>
          <a:pPr marL="171450" indent="-171450">
            <a:buFont typeface="Arial" panose="020B0604020202020204" pitchFamily="34" charset="0"/>
            <a:buChar char="•"/>
          </a:pPr>
          <a:endParaRPr lang="en-IN"/>
        </a:p>
        <a:p>
          <a:endParaRPr lang="en-IN" sz="1100"/>
        </a:p>
      </xdr:txBody>
    </xdr:sp>
    <xdr:clientData/>
  </xdr:oneCellAnchor>
  <xdr:twoCellAnchor>
    <xdr:from>
      <xdr:col>1</xdr:col>
      <xdr:colOff>0</xdr:colOff>
      <xdr:row>75</xdr:row>
      <xdr:rowOff>0</xdr:rowOff>
    </xdr:from>
    <xdr:to>
      <xdr:col>8</xdr:col>
      <xdr:colOff>220672</xdr:colOff>
      <xdr:row>77</xdr:row>
      <xdr:rowOff>85080</xdr:rowOff>
    </xdr:to>
    <xdr:sp macro="" textlink="">
      <xdr:nvSpPr>
        <xdr:cNvPr id="8" name="TextBox 7">
          <a:extLst>
            <a:ext uri="{FF2B5EF4-FFF2-40B4-BE49-F238E27FC236}">
              <a16:creationId xmlns:a16="http://schemas.microsoft.com/office/drawing/2014/main" id="{03E6D677-AD1C-4772-9B5D-94E2143D4C8F}"/>
            </a:ext>
          </a:extLst>
        </xdr:cNvPr>
        <xdr:cNvSpPr txBox="1"/>
      </xdr:nvSpPr>
      <xdr:spPr>
        <a:xfrm>
          <a:off x="223592" y="13943169"/>
          <a:ext cx="7634967" cy="460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i="1">
              <a:solidFill>
                <a:srgbClr val="002060"/>
              </a:solidFill>
            </a:rPr>
            <a:t>Disclaimer : </a:t>
          </a:r>
          <a:r>
            <a:rPr lang="en-IN" sz="800" b="0" i="1">
              <a:solidFill>
                <a:sysClr val="windowText" lastClr="000000"/>
              </a:solidFill>
            </a:rPr>
            <a:t>This report is made as a part of educational assignment and is ment for educational purpose only. The author of the report is not liable for any losses due to actions taken on the basis of this report. It is advisable to consult a SEBI registered research analyst before making any investments.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789534</xdr:colOff>
      <xdr:row>1</xdr:row>
      <xdr:rowOff>39160</xdr:rowOff>
    </xdr:from>
    <xdr:to>
      <xdr:col>13</xdr:col>
      <xdr:colOff>28864</xdr:colOff>
      <xdr:row>5</xdr:row>
      <xdr:rowOff>14430</xdr:rowOff>
    </xdr:to>
    <xdr:pic>
      <xdr:nvPicPr>
        <xdr:cNvPr id="2" name="Picture 1" descr="Tata Motors Logo Meaning and History ...">
          <a:extLst>
            <a:ext uri="{FF2B5EF4-FFF2-40B4-BE49-F238E27FC236}">
              <a16:creationId xmlns:a16="http://schemas.microsoft.com/office/drawing/2014/main" id="{79B1655F-81B6-4E1B-9B1A-36428EDEB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4117" y="219077"/>
          <a:ext cx="1334830" cy="77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789534</xdr:colOff>
      <xdr:row>51</xdr:row>
      <xdr:rowOff>17994</xdr:rowOff>
    </xdr:from>
    <xdr:ext cx="1334830" cy="779603"/>
    <xdr:pic>
      <xdr:nvPicPr>
        <xdr:cNvPr id="3" name="Picture 2" descr="Tata Motors Logo Meaning and History ...">
          <a:extLst>
            <a:ext uri="{FF2B5EF4-FFF2-40B4-BE49-F238E27FC236}">
              <a16:creationId xmlns:a16="http://schemas.microsoft.com/office/drawing/2014/main" id="{3E308057-8ACD-4843-9C0B-99D21F2DC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4117" y="197911"/>
          <a:ext cx="1334830" cy="77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7</xdr:col>
      <xdr:colOff>318288</xdr:colOff>
      <xdr:row>1</xdr:row>
      <xdr:rowOff>18956</xdr:rowOff>
    </xdr:from>
    <xdr:to>
      <xdr:col>9</xdr:col>
      <xdr:colOff>231634</xdr:colOff>
      <xdr:row>5</xdr:row>
      <xdr:rowOff>35328</xdr:rowOff>
    </xdr:to>
    <xdr:pic>
      <xdr:nvPicPr>
        <xdr:cNvPr id="2" name="Picture 1" descr="Tata Motors Logo Meaning and History ...">
          <a:extLst>
            <a:ext uri="{FF2B5EF4-FFF2-40B4-BE49-F238E27FC236}">
              <a16:creationId xmlns:a16="http://schemas.microsoft.com/office/drawing/2014/main" id="{8B8D4804-CCF5-41BF-A700-60B1EA9E7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3538" y="203106"/>
          <a:ext cx="1259546" cy="80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148166</xdr:colOff>
      <xdr:row>24</xdr:row>
      <xdr:rowOff>144737</xdr:rowOff>
    </xdr:from>
    <xdr:to>
      <xdr:col>4</xdr:col>
      <xdr:colOff>486603</xdr:colOff>
      <xdr:row>38</xdr:row>
      <xdr:rowOff>118825</xdr:rowOff>
    </xdr:to>
    <xdr:graphicFrame macro="">
      <xdr:nvGraphicFramePr>
        <xdr:cNvPr id="3" name="Chart 2">
          <a:extLst>
            <a:ext uri="{FF2B5EF4-FFF2-40B4-BE49-F238E27FC236}">
              <a16:creationId xmlns:a16="http://schemas.microsoft.com/office/drawing/2014/main" id="{9BDD6A9C-96B4-CA79-D3C1-484442B59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635001</xdr:colOff>
      <xdr:row>24</xdr:row>
      <xdr:rowOff>142329</xdr:rowOff>
    </xdr:from>
    <xdr:to>
      <xdr:col>9</xdr:col>
      <xdr:colOff>696240</xdr:colOff>
      <xdr:row>38</xdr:row>
      <xdr:rowOff>116417</xdr:rowOff>
    </xdr:to>
    <xdr:graphicFrame macro="">
      <xdr:nvGraphicFramePr>
        <xdr:cNvPr id="4" name="Chart 3">
          <a:extLst>
            <a:ext uri="{FF2B5EF4-FFF2-40B4-BE49-F238E27FC236}">
              <a16:creationId xmlns:a16="http://schemas.microsoft.com/office/drawing/2014/main" id="{20A92C6D-CBE3-4010-907A-716379398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787657</xdr:colOff>
      <xdr:row>24</xdr:row>
      <xdr:rowOff>142332</xdr:rowOff>
    </xdr:from>
    <xdr:to>
      <xdr:col>15</xdr:col>
      <xdr:colOff>31750</xdr:colOff>
      <xdr:row>38</xdr:row>
      <xdr:rowOff>116420</xdr:rowOff>
    </xdr:to>
    <xdr:graphicFrame macro="">
      <xdr:nvGraphicFramePr>
        <xdr:cNvPr id="5" name="Chart 4">
          <a:extLst>
            <a:ext uri="{FF2B5EF4-FFF2-40B4-BE49-F238E27FC236}">
              <a16:creationId xmlns:a16="http://schemas.microsoft.com/office/drawing/2014/main" id="{5B0C411B-EBF0-4F1E-B623-DC0114A4D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688704</xdr:colOff>
      <xdr:row>1</xdr:row>
      <xdr:rowOff>8373</xdr:rowOff>
    </xdr:from>
    <xdr:to>
      <xdr:col>14</xdr:col>
      <xdr:colOff>1012683</xdr:colOff>
      <xdr:row>5</xdr:row>
      <xdr:rowOff>24745</xdr:rowOff>
    </xdr:to>
    <xdr:pic>
      <xdr:nvPicPr>
        <xdr:cNvPr id="2" name="Picture 1" descr="Tata Motors Logo Meaning and History ...">
          <a:extLst>
            <a:ext uri="{FF2B5EF4-FFF2-40B4-BE49-F238E27FC236}">
              <a16:creationId xmlns:a16="http://schemas.microsoft.com/office/drawing/2014/main" id="{F02559E7-22E0-483D-A81B-04C8031831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88204" y="188290"/>
          <a:ext cx="1265896" cy="82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654838</xdr:colOff>
      <xdr:row>1</xdr:row>
      <xdr:rowOff>8373</xdr:rowOff>
    </xdr:from>
    <xdr:to>
      <xdr:col>11</xdr:col>
      <xdr:colOff>597817</xdr:colOff>
      <xdr:row>5</xdr:row>
      <xdr:rowOff>21167</xdr:rowOff>
    </xdr:to>
    <xdr:pic>
      <xdr:nvPicPr>
        <xdr:cNvPr id="3" name="Picture 2" descr="Tata Motors Logo Meaning and History ...">
          <a:extLst>
            <a:ext uri="{FF2B5EF4-FFF2-40B4-BE49-F238E27FC236}">
              <a16:creationId xmlns:a16="http://schemas.microsoft.com/office/drawing/2014/main" id="{3A271030-0FC0-48E6-A31C-833988E279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2088" y="188290"/>
          <a:ext cx="1276479" cy="8171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531034</xdr:colOff>
      <xdr:row>1</xdr:row>
      <xdr:rowOff>23341</xdr:rowOff>
    </xdr:from>
    <xdr:to>
      <xdr:col>8</xdr:col>
      <xdr:colOff>945810</xdr:colOff>
      <xdr:row>4</xdr:row>
      <xdr:rowOff>177211</xdr:rowOff>
    </xdr:to>
    <xdr:pic>
      <xdr:nvPicPr>
        <xdr:cNvPr id="2" name="Picture 1" descr="Tata Motors Logo Meaning and History ...">
          <a:extLst>
            <a:ext uri="{FF2B5EF4-FFF2-40B4-BE49-F238E27FC236}">
              <a16:creationId xmlns:a16="http://schemas.microsoft.com/office/drawing/2014/main" id="{3553F700-6CE6-4070-94A4-1FD4877B1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4406" y="392527"/>
          <a:ext cx="1411579" cy="781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686092</xdr:colOff>
      <xdr:row>2</xdr:row>
      <xdr:rowOff>23340</xdr:rowOff>
    </xdr:from>
    <xdr:to>
      <xdr:col>9</xdr:col>
      <xdr:colOff>664196</xdr:colOff>
      <xdr:row>5</xdr:row>
      <xdr:rowOff>153278</xdr:rowOff>
    </xdr:to>
    <xdr:pic>
      <xdr:nvPicPr>
        <xdr:cNvPr id="2" name="Picture 1" descr="Tata Motors Logo Meaning and History ...">
          <a:extLst>
            <a:ext uri="{FF2B5EF4-FFF2-40B4-BE49-F238E27FC236}">
              <a16:creationId xmlns:a16="http://schemas.microsoft.com/office/drawing/2014/main" id="{3DF5EF32-1FB6-4DDB-94DF-316EEFF660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5287" y="388283"/>
          <a:ext cx="1408679" cy="750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697344</xdr:colOff>
      <xdr:row>1</xdr:row>
      <xdr:rowOff>30243</xdr:rowOff>
    </xdr:from>
    <xdr:to>
      <xdr:col>10</xdr:col>
      <xdr:colOff>896299</xdr:colOff>
      <xdr:row>4</xdr:row>
      <xdr:rowOff>167373</xdr:rowOff>
    </xdr:to>
    <xdr:pic>
      <xdr:nvPicPr>
        <xdr:cNvPr id="2" name="Picture 1" descr="Tata Motors Logo Meaning and History ...">
          <a:extLst>
            <a:ext uri="{FF2B5EF4-FFF2-40B4-BE49-F238E27FC236}">
              <a16:creationId xmlns:a16="http://schemas.microsoft.com/office/drawing/2014/main" id="{A3D4FC86-1F53-4AC0-834C-3961A1E965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8938" y="398359"/>
          <a:ext cx="1165260" cy="75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439614</xdr:colOff>
      <xdr:row>2</xdr:row>
      <xdr:rowOff>23341</xdr:rowOff>
    </xdr:from>
    <xdr:to>
      <xdr:col>16</xdr:col>
      <xdr:colOff>243826</xdr:colOff>
      <xdr:row>5</xdr:row>
      <xdr:rowOff>162822</xdr:rowOff>
    </xdr:to>
    <xdr:pic>
      <xdr:nvPicPr>
        <xdr:cNvPr id="2" name="Picture 1" descr="Tata Motors Logo Meaning and History ...">
          <a:extLst>
            <a:ext uri="{FF2B5EF4-FFF2-40B4-BE49-F238E27FC236}">
              <a16:creationId xmlns:a16="http://schemas.microsoft.com/office/drawing/2014/main" id="{D6FDCE4F-12F5-461F-ABA9-7B1637463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6281" y="397828"/>
          <a:ext cx="1416135" cy="766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508667</xdr:colOff>
      <xdr:row>2</xdr:row>
      <xdr:rowOff>48227</xdr:rowOff>
    </xdr:from>
    <xdr:to>
      <xdr:col>16</xdr:col>
      <xdr:colOff>429825</xdr:colOff>
      <xdr:row>5</xdr:row>
      <xdr:rowOff>128900</xdr:rowOff>
    </xdr:to>
    <xdr:pic>
      <xdr:nvPicPr>
        <xdr:cNvPr id="2" name="Picture 1" descr="Tata Motors Logo Meaning and History ...">
          <a:extLst>
            <a:ext uri="{FF2B5EF4-FFF2-40B4-BE49-F238E27FC236}">
              <a16:creationId xmlns:a16="http://schemas.microsoft.com/office/drawing/2014/main" id="{62AEBD80-174C-47E0-8505-E29E57A1E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75249" y="417974"/>
          <a:ext cx="1199196" cy="699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137450</xdr:colOff>
      <xdr:row>7</xdr:row>
      <xdr:rowOff>40997</xdr:rowOff>
    </xdr:from>
    <xdr:to>
      <xdr:col>10</xdr:col>
      <xdr:colOff>168797</xdr:colOff>
      <xdr:row>24</xdr:row>
      <xdr:rowOff>105300</xdr:rowOff>
    </xdr:to>
    <xdr:graphicFrame macro="">
      <xdr:nvGraphicFramePr>
        <xdr:cNvPr id="3" name="Chart 2">
          <a:extLst>
            <a:ext uri="{FF2B5EF4-FFF2-40B4-BE49-F238E27FC236}">
              <a16:creationId xmlns:a16="http://schemas.microsoft.com/office/drawing/2014/main" id="{95A46594-0912-9090-6229-0B1D664C1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594811</xdr:colOff>
      <xdr:row>15</xdr:row>
      <xdr:rowOff>184871</xdr:rowOff>
    </xdr:from>
    <xdr:to>
      <xdr:col>10</xdr:col>
      <xdr:colOff>56266</xdr:colOff>
      <xdr:row>15</xdr:row>
      <xdr:rowOff>184871</xdr:rowOff>
    </xdr:to>
    <xdr:cxnSp macro="">
      <xdr:nvCxnSpPr>
        <xdr:cNvPr id="6" name="Straight Connector 5">
          <a:extLst>
            <a:ext uri="{FF2B5EF4-FFF2-40B4-BE49-F238E27FC236}">
              <a16:creationId xmlns:a16="http://schemas.microsoft.com/office/drawing/2014/main" id="{22A6C931-ED05-63F3-AE73-62447EFBCC4C}"/>
            </a:ext>
          </a:extLst>
        </xdr:cNvPr>
        <xdr:cNvCxnSpPr/>
      </xdr:nvCxnSpPr>
      <xdr:spPr>
        <a:xfrm>
          <a:off x="819874" y="2797213"/>
          <a:ext cx="495943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91334</xdr:colOff>
      <xdr:row>24</xdr:row>
      <xdr:rowOff>97259</xdr:rowOff>
    </xdr:from>
    <xdr:to>
      <xdr:col>17</xdr:col>
      <xdr:colOff>72571</xdr:colOff>
      <xdr:row>51</xdr:row>
      <xdr:rowOff>0</xdr:rowOff>
    </xdr:to>
    <xdr:sp macro="" textlink="">
      <xdr:nvSpPr>
        <xdr:cNvPr id="4" name="TextBox 3">
          <a:extLst>
            <a:ext uri="{FF2B5EF4-FFF2-40B4-BE49-F238E27FC236}">
              <a16:creationId xmlns:a16="http://schemas.microsoft.com/office/drawing/2014/main" id="{57B7F779-6C0D-BCEE-03D1-02B2A1A12EDC}"/>
            </a:ext>
          </a:extLst>
        </xdr:cNvPr>
        <xdr:cNvSpPr txBox="1"/>
      </xdr:nvSpPr>
      <xdr:spPr>
        <a:xfrm>
          <a:off x="318120" y="4324545"/>
          <a:ext cx="9841880" cy="3749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Football Field</a:t>
          </a:r>
          <a:r>
            <a:rPr lang="en-IN" sz="1400" b="1" baseline="0">
              <a:solidFill>
                <a:srgbClr val="002060"/>
              </a:solidFill>
            </a:rPr>
            <a:t> </a:t>
          </a:r>
          <a:r>
            <a:rPr lang="en-IN" sz="1400" b="1">
              <a:solidFill>
                <a:srgbClr val="002060"/>
              </a:solidFill>
            </a:rPr>
            <a:t>Summary</a:t>
          </a:r>
          <a:endParaRPr lang="en-IN" b="1">
            <a:solidFill>
              <a:srgbClr val="002060"/>
            </a:solidFill>
          </a:endParaRPr>
        </a:p>
        <a:p>
          <a:r>
            <a:rPr lang="en-IN" b="1"/>
            <a:t>1. Current Market Position:</a:t>
          </a:r>
          <a:endParaRPr lang="en-IN"/>
        </a:p>
        <a:p>
          <a:pPr lvl="1"/>
          <a:r>
            <a:rPr lang="en-IN"/>
            <a:t>CMP stands at </a:t>
          </a:r>
          <a:r>
            <a:rPr lang="en-IN" b="1"/>
            <a:t>₹715 – ₹739.7</a:t>
          </a:r>
          <a:r>
            <a:rPr lang="en-IN"/>
            <a:t>, slightly below the midpoint of the valuation range implied by DCF scenarios. This suggests the market is currently pricing in conservative growth expectations.</a:t>
          </a:r>
        </a:p>
        <a:p>
          <a:r>
            <a:rPr lang="en-IN" b="1"/>
            <a:t>2. DCF Scenarios:</a:t>
          </a:r>
          <a:endParaRPr lang="en-IN"/>
        </a:p>
        <a:p>
          <a:pPr lvl="1"/>
          <a:r>
            <a:rPr lang="en-IN" b="1"/>
            <a:t>Bear Case:</a:t>
          </a:r>
          <a:r>
            <a:rPr lang="en-IN"/>
            <a:t> ₹680.6 – ₹836.9 → Indicates potential downside of 5% below CMP, signaling limited risk under stressed assumptions.</a:t>
          </a:r>
        </a:p>
        <a:p>
          <a:pPr lvl="1"/>
          <a:r>
            <a:rPr lang="en-IN" b="1"/>
            <a:t>Base Case:</a:t>
          </a:r>
          <a:r>
            <a:rPr lang="en-IN"/>
            <a:t> ₹712.7 – ₹891.1 → The base case aligns closely with CMP, suggesting the market is fairly valuing the company under expected operating conditions.</a:t>
          </a:r>
        </a:p>
        <a:p>
          <a:pPr lvl="1"/>
          <a:r>
            <a:rPr lang="en-IN" b="1"/>
            <a:t>Bull Case:</a:t>
          </a:r>
          <a:r>
            <a:rPr lang="en-IN"/>
            <a:t> ₹789.9 – ₹1,029.7 → Upside potential of 30-40% from CMP under favorable growth assumptions, highlighting significant value creation opportunity.</a:t>
          </a:r>
        </a:p>
        <a:p>
          <a:r>
            <a:rPr lang="en-IN" b="1"/>
            <a:t>3. 52-Week Range:</a:t>
          </a:r>
          <a:endParaRPr lang="en-IN"/>
        </a:p>
        <a:p>
          <a:pPr lvl="1"/>
          <a:r>
            <a:rPr lang="en-IN" b="1"/>
            <a:t>Low/High:</a:t>
          </a:r>
          <a:r>
            <a:rPr lang="en-IN"/>
            <a:t> ₹535.75 – ₹948.45 → The CMP is positioned in the upper half of the annual trading range, providing context on historical market sentiment and potential support/resistance levels.</a:t>
          </a:r>
        </a:p>
        <a:p>
          <a:r>
            <a:rPr lang="en-IN" b="1"/>
            <a:t>Strategic Implications:</a:t>
          </a:r>
          <a:endParaRPr lang="en-IN"/>
        </a:p>
        <a:p>
          <a:r>
            <a:rPr lang="en-IN"/>
            <a:t>The company exhibits </a:t>
          </a:r>
          <a:r>
            <a:rPr lang="en-IN" b="1"/>
            <a:t>moderate upside potential</a:t>
          </a:r>
          <a:r>
            <a:rPr lang="en-IN"/>
            <a:t> relative to CMP, particularly under bull-case scenarios.</a:t>
          </a:r>
        </a:p>
        <a:p>
          <a:r>
            <a:rPr lang="en-IN"/>
            <a:t>Risk appears manageable, given the proximity of CMP to DCF Base and Bear case valuations.</a:t>
          </a:r>
        </a:p>
        <a:p>
          <a:r>
            <a:rPr lang="en-IN"/>
            <a:t>Long-term investors could consider </a:t>
          </a:r>
          <a:r>
            <a:rPr lang="en-IN" b="1"/>
            <a:t>incremental accumulation</a:t>
          </a:r>
          <a:r>
            <a:rPr lang="en-IN"/>
            <a:t>, anticipating favorable operational execution and market conditions.</a:t>
          </a:r>
        </a:p>
        <a:p>
          <a:r>
            <a:rPr lang="en-IN"/>
            <a:t>Active portfolio managers should monitor near-term catalysts that could drive the share price toward the upper bound of the DCF Bull case.</a:t>
          </a:r>
        </a:p>
        <a:p>
          <a:endParaRPr lang="en-IN" b="0"/>
        </a:p>
        <a:p>
          <a:endParaRPr lang="en-IN"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508668</xdr:colOff>
      <xdr:row>1</xdr:row>
      <xdr:rowOff>21770</xdr:rowOff>
    </xdr:from>
    <xdr:to>
      <xdr:col>13</xdr:col>
      <xdr:colOff>240031</xdr:colOff>
      <xdr:row>4</xdr:row>
      <xdr:rowOff>173352</xdr:rowOff>
    </xdr:to>
    <xdr:pic>
      <xdr:nvPicPr>
        <xdr:cNvPr id="2" name="Picture 1" descr="Tata Motors Logo Meaning and History ...">
          <a:extLst>
            <a:ext uri="{FF2B5EF4-FFF2-40B4-BE49-F238E27FC236}">
              <a16:creationId xmlns:a16="http://schemas.microsoft.com/office/drawing/2014/main" id="{1649139F-5E41-4F40-B35F-25177E87D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6518" y="320220"/>
          <a:ext cx="1191863" cy="773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10648</xdr:colOff>
      <xdr:row>28</xdr:row>
      <xdr:rowOff>59237</xdr:rowOff>
    </xdr:from>
    <xdr:to>
      <xdr:col>13</xdr:col>
      <xdr:colOff>615295</xdr:colOff>
      <xdr:row>44</xdr:row>
      <xdr:rowOff>47924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005B6FD-4958-4D55-B1EB-FB5070F82C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44848" y="5027477"/>
              <a:ext cx="4277487" cy="29147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254681</xdr:colOff>
      <xdr:row>1</xdr:row>
      <xdr:rowOff>40694</xdr:rowOff>
    </xdr:from>
    <xdr:to>
      <xdr:col>8</xdr:col>
      <xdr:colOff>737461</xdr:colOff>
      <xdr:row>5</xdr:row>
      <xdr:rowOff>26719</xdr:rowOff>
    </xdr:to>
    <xdr:pic>
      <xdr:nvPicPr>
        <xdr:cNvPr id="3" name="Picture 2" descr="Tata Motors Logo Meaning and History ...">
          <a:extLst>
            <a:ext uri="{FF2B5EF4-FFF2-40B4-BE49-F238E27FC236}">
              <a16:creationId xmlns:a16="http://schemas.microsoft.com/office/drawing/2014/main" id="{8216DCF1-393B-4A5B-8676-8C442E267A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2498" y="228511"/>
          <a:ext cx="1198273" cy="799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91970</xdr:colOff>
      <xdr:row>38</xdr:row>
      <xdr:rowOff>15652</xdr:rowOff>
    </xdr:from>
    <xdr:to>
      <xdr:col>8</xdr:col>
      <xdr:colOff>719666</xdr:colOff>
      <xdr:row>58</xdr:row>
      <xdr:rowOff>31751</xdr:rowOff>
    </xdr:to>
    <xdr:sp macro="" textlink="">
      <xdr:nvSpPr>
        <xdr:cNvPr id="87" name="TextBox 86">
          <a:extLst>
            <a:ext uri="{FF2B5EF4-FFF2-40B4-BE49-F238E27FC236}">
              <a16:creationId xmlns:a16="http://schemas.microsoft.com/office/drawing/2014/main" id="{B89DC5A2-DB08-484F-69A2-9C99682221B3}"/>
            </a:ext>
          </a:extLst>
        </xdr:cNvPr>
        <xdr:cNvSpPr txBox="1"/>
      </xdr:nvSpPr>
      <xdr:spPr>
        <a:xfrm>
          <a:off x="91970" y="7286402"/>
          <a:ext cx="7729113" cy="3614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u="sng">
              <a:solidFill>
                <a:schemeClr val="accent5">
                  <a:lumMod val="50000"/>
                </a:schemeClr>
              </a:solidFill>
            </a:rPr>
            <a:t>Recent Updates</a:t>
          </a:r>
          <a:endParaRPr lang="en-IN" sz="1400" b="1">
            <a:solidFill>
              <a:schemeClr val="accent5">
                <a:lumMod val="50000"/>
              </a:schemeClr>
            </a:solidFill>
          </a:endParaRP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Consolidated revenue grew to ₹4,39,695 crore for FY25, reflecting the company’s best-ever top line</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Consolidated net profit after tax (PAT) surged 74% YoY to ₹28,149 crore, underpinned by JLR and domestic business performance. </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EBITDA for the year was ₹57,649 crore, with margins strengthening year-on-year thanks to operational leverage and cost-reduction initiatives</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JLR reported record quarterly revenue of £7.3 billion in Q1 FY25, with EBIT margins rising to 8.9% (+30 bps), on improved product mix, pricing, and material cost management.</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Tata Commercial Vehicles revenue grew 5.1% to ₹17,800 crore, with EBIT margins improving to 8.9%. Passenger Vehicle revenues softened due to macroeconomic headwinds but margins held due to cost efficiencies </a:t>
          </a:r>
          <a:r>
            <a:rPr lang="en-IN" sz="1100" b="1">
              <a:solidFill>
                <a:schemeClr val="accent5">
                  <a:lumMod val="50000"/>
                </a:schemeClr>
              </a:solidFill>
              <a:effectLst/>
              <a:latin typeface="+mn-lt"/>
              <a:ea typeface="+mn-ea"/>
              <a:cs typeface="+mn-cs"/>
            </a:rPr>
            <a:t>Strategic Initiatives and Transformation</a:t>
          </a:r>
          <a:endParaRPr lang="en-IN" sz="1100">
            <a:solidFill>
              <a:schemeClr val="accent5">
                <a:lumMod val="50000"/>
              </a:schemeClr>
            </a:solidFill>
            <a:effectLst/>
            <a:latin typeface="+mn-lt"/>
            <a:ea typeface="+mn-ea"/>
            <a:cs typeface="+mn-cs"/>
          </a:endParaRP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Tata Motors announced a demerger, creating two specialized listed entities: one focused on Personal Mobility (Passenger Vehicles and JLR) and the other on Commercial Mobility. This aims to unlock shareholder value and streamline capital allocation.</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The merger of Tata Motors Finance into Tata Capital is advancing, further focusing the group’s core activities.</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JLR advanced its “Reimagine” strategy, investing in electric mobility and modern luxury, aiming to electrify all brands by 2030 and achieve net-zero emissions by 2039. </a:t>
          </a:r>
          <a:r>
            <a:rPr lang="en-IN" sz="1100" b="1">
              <a:solidFill>
                <a:schemeClr val="accent5">
                  <a:lumMod val="50000"/>
                </a:schemeClr>
              </a:solidFill>
              <a:effectLst/>
              <a:latin typeface="+mn-lt"/>
              <a:ea typeface="+mn-ea"/>
              <a:cs typeface="+mn-cs"/>
            </a:rPr>
            <a:t>Sustainability and ESG Commitment</a:t>
          </a:r>
          <a:endParaRPr lang="en-IN" sz="1100">
            <a:solidFill>
              <a:schemeClr val="accent5">
                <a:lumMod val="50000"/>
              </a:schemeClr>
            </a:solidFill>
            <a:effectLst/>
            <a:latin typeface="+mn-lt"/>
            <a:ea typeface="+mn-ea"/>
            <a:cs typeface="+mn-cs"/>
          </a:endParaRP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Tata Motors prioritized environmental sustainability, with ambitious targets for net-zero greenhouse gas emissions: by 2039 for JLR, 2040 for passenger vehicles, and 2045 for commercial vehicles.</a:t>
          </a:r>
        </a:p>
        <a:p>
          <a:pPr marL="171450" lvl="0" indent="-171450">
            <a:buFont typeface="Arial" panose="020B0604020202020204" pitchFamily="34" charset="0"/>
            <a:buChar char="•"/>
          </a:pPr>
          <a:r>
            <a:rPr lang="en-IN" sz="1100">
              <a:solidFill>
                <a:schemeClr val="accent5">
                  <a:lumMod val="50000"/>
                </a:schemeClr>
              </a:solidFill>
              <a:effectLst/>
              <a:latin typeface="+mn-lt"/>
              <a:ea typeface="+mn-ea"/>
              <a:cs typeface="+mn-cs"/>
            </a:rPr>
            <a:t>The company increased its share of renewable electricity use and pushed circularity via its “Re.Wi.Re” recycling initiative, and deepened responsible supply-chain partnerships.</a:t>
          </a:r>
        </a:p>
        <a:p>
          <a:br>
            <a:rPr lang="en-IN" sz="1200">
              <a:solidFill>
                <a:schemeClr val="accent5">
                  <a:lumMod val="50000"/>
                </a:schemeClr>
              </a:solidFill>
            </a:rPr>
          </a:br>
          <a:endParaRPr lang="en-IN" sz="1200" b="0" i="0">
            <a:solidFill>
              <a:schemeClr val="accent5">
                <a:lumMod val="50000"/>
              </a:schemeClr>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accent5">
                <a:lumMod val="50000"/>
              </a:schemeClr>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accent5">
                <a:lumMod val="50000"/>
              </a:schemeClr>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1">
            <a:solidFill>
              <a:schemeClr val="accent5">
                <a:lumMod val="50000"/>
              </a:schemeClr>
            </a:solidFill>
          </a:endParaRPr>
        </a:p>
      </xdr:txBody>
    </xdr:sp>
    <xdr:clientData/>
  </xdr:twoCellAnchor>
  <xdr:twoCellAnchor>
    <xdr:from>
      <xdr:col>1</xdr:col>
      <xdr:colOff>0</xdr:colOff>
      <xdr:row>13</xdr:row>
      <xdr:rowOff>35184</xdr:rowOff>
    </xdr:from>
    <xdr:to>
      <xdr:col>1</xdr:col>
      <xdr:colOff>2262863</xdr:colOff>
      <xdr:row>25</xdr:row>
      <xdr:rowOff>44865</xdr:rowOff>
    </xdr:to>
    <xdr:grpSp>
      <xdr:nvGrpSpPr>
        <xdr:cNvPr id="62" name="Group 61">
          <a:extLst>
            <a:ext uri="{FF2B5EF4-FFF2-40B4-BE49-F238E27FC236}">
              <a16:creationId xmlns:a16="http://schemas.microsoft.com/office/drawing/2014/main" id="{66F499F8-A0FF-82CB-3978-75B711C11DEF}"/>
            </a:ext>
          </a:extLst>
        </xdr:cNvPr>
        <xdr:cNvGrpSpPr/>
      </xdr:nvGrpSpPr>
      <xdr:grpSpPr>
        <a:xfrm>
          <a:off x="120316" y="2882658"/>
          <a:ext cx="2262863" cy="2255575"/>
          <a:chOff x="116268" y="2798442"/>
          <a:chExt cx="2629436" cy="2201065"/>
        </a:xfrm>
      </xdr:grpSpPr>
      <xdr:graphicFrame macro="">
        <xdr:nvGraphicFramePr>
          <xdr:cNvPr id="33" name="Chart 32">
            <a:extLst>
              <a:ext uri="{FF2B5EF4-FFF2-40B4-BE49-F238E27FC236}">
                <a16:creationId xmlns:a16="http://schemas.microsoft.com/office/drawing/2014/main" id="{DAABAF98-35A0-4C23-8C29-55810675CC3F}"/>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5" name="TextBox 34">
            <a:extLst>
              <a:ext uri="{FF2B5EF4-FFF2-40B4-BE49-F238E27FC236}">
                <a16:creationId xmlns:a16="http://schemas.microsoft.com/office/drawing/2014/main" id="{49CCA26F-7C53-0A11-1D7F-DD1D67C9233F}"/>
              </a:ext>
            </a:extLst>
          </xdr:cNvPr>
          <xdr:cNvSpPr txBox="1"/>
        </xdr:nvSpPr>
        <xdr:spPr>
          <a:xfrm>
            <a:off x="506578" y="2798442"/>
            <a:ext cx="156085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Revenue ( INR Crs.)</a:t>
            </a:r>
          </a:p>
        </xdr:txBody>
      </xdr:sp>
      <xdr:cxnSp macro="">
        <xdr:nvCxnSpPr>
          <xdr:cNvPr id="61" name="Straight Connector 60">
            <a:extLst>
              <a:ext uri="{FF2B5EF4-FFF2-40B4-BE49-F238E27FC236}">
                <a16:creationId xmlns:a16="http://schemas.microsoft.com/office/drawing/2014/main" id="{739D3561-BCB9-0572-1F08-D03297AECDFF}"/>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31152</xdr:colOff>
      <xdr:row>13</xdr:row>
      <xdr:rowOff>26240</xdr:rowOff>
    </xdr:from>
    <xdr:to>
      <xdr:col>5</xdr:col>
      <xdr:colOff>133410</xdr:colOff>
      <xdr:row>25</xdr:row>
      <xdr:rowOff>35921</xdr:rowOff>
    </xdr:to>
    <xdr:grpSp>
      <xdr:nvGrpSpPr>
        <xdr:cNvPr id="63" name="Group 62">
          <a:extLst>
            <a:ext uri="{FF2B5EF4-FFF2-40B4-BE49-F238E27FC236}">
              <a16:creationId xmlns:a16="http://schemas.microsoft.com/office/drawing/2014/main" id="{C0674485-D13B-40A4-B012-9DA8C1BFD13C}"/>
            </a:ext>
          </a:extLst>
        </xdr:cNvPr>
        <xdr:cNvGrpSpPr/>
      </xdr:nvGrpSpPr>
      <xdr:grpSpPr>
        <a:xfrm>
          <a:off x="2504310" y="2873714"/>
          <a:ext cx="2388258" cy="2255575"/>
          <a:chOff x="116268" y="2798442"/>
          <a:chExt cx="2629436" cy="2201062"/>
        </a:xfrm>
      </xdr:grpSpPr>
      <xdr:graphicFrame macro="">
        <xdr:nvGraphicFramePr>
          <xdr:cNvPr id="64" name="Chart 63">
            <a:extLst>
              <a:ext uri="{FF2B5EF4-FFF2-40B4-BE49-F238E27FC236}">
                <a16:creationId xmlns:a16="http://schemas.microsoft.com/office/drawing/2014/main" id="{E2F681FC-FE56-7C27-501E-277373165779}"/>
              </a:ext>
            </a:extLst>
          </xdr:cNvPr>
          <xdr:cNvGraphicFramePr>
            <a:graphicFrameLocks/>
          </xdr:cNvGraphicFramePr>
        </xdr:nvGraphicFramePr>
        <xdr:xfrm>
          <a:off x="116268" y="2996124"/>
          <a:ext cx="2620493" cy="200338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5" name="TextBox 64">
            <a:extLst>
              <a:ext uri="{FF2B5EF4-FFF2-40B4-BE49-F238E27FC236}">
                <a16:creationId xmlns:a16="http://schemas.microsoft.com/office/drawing/2014/main" id="{3B75604A-F49E-BE36-7D22-BF8918A00513}"/>
              </a:ext>
            </a:extLst>
          </xdr:cNvPr>
          <xdr:cNvSpPr txBox="1"/>
        </xdr:nvSpPr>
        <xdr:spPr>
          <a:xfrm>
            <a:off x="767923" y="2798442"/>
            <a:ext cx="156085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Net</a:t>
            </a:r>
            <a:r>
              <a:rPr lang="en-IN" sz="1100" b="1" baseline="0"/>
              <a:t> Profit (INr Crs)</a:t>
            </a:r>
            <a:endParaRPr lang="en-IN" sz="1100" b="1"/>
          </a:p>
        </xdr:txBody>
      </xdr:sp>
      <xdr:cxnSp macro="">
        <xdr:nvCxnSpPr>
          <xdr:cNvPr id="66" name="Straight Connector 65">
            <a:extLst>
              <a:ext uri="{FF2B5EF4-FFF2-40B4-BE49-F238E27FC236}">
                <a16:creationId xmlns:a16="http://schemas.microsoft.com/office/drawing/2014/main" id="{5D88CE7D-2D39-D223-B4F4-7FB0010A7987}"/>
              </a:ext>
            </a:extLst>
          </xdr:cNvPr>
          <xdr:cNvCxnSpPr/>
        </xdr:nvCxnSpPr>
        <xdr:spPr>
          <a:xfrm>
            <a:off x="125211" y="3005111"/>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374884</xdr:colOff>
      <xdr:row>13</xdr:row>
      <xdr:rowOff>27575</xdr:rowOff>
    </xdr:from>
    <xdr:to>
      <xdr:col>9</xdr:col>
      <xdr:colOff>9660</xdr:colOff>
      <xdr:row>25</xdr:row>
      <xdr:rowOff>53811</xdr:rowOff>
    </xdr:to>
    <xdr:grpSp>
      <xdr:nvGrpSpPr>
        <xdr:cNvPr id="67" name="Group 66">
          <a:extLst>
            <a:ext uri="{FF2B5EF4-FFF2-40B4-BE49-F238E27FC236}">
              <a16:creationId xmlns:a16="http://schemas.microsoft.com/office/drawing/2014/main" id="{52215A2E-C5A9-4576-BEC5-E7BCED1B3F9E}"/>
            </a:ext>
          </a:extLst>
        </xdr:cNvPr>
        <xdr:cNvGrpSpPr/>
      </xdr:nvGrpSpPr>
      <xdr:grpSpPr>
        <a:xfrm>
          <a:off x="5134042" y="2875049"/>
          <a:ext cx="2615934" cy="2272130"/>
          <a:chOff x="116268" y="2794392"/>
          <a:chExt cx="2651794" cy="2205115"/>
        </a:xfrm>
      </xdr:grpSpPr>
      <xdr:graphicFrame macro="">
        <xdr:nvGraphicFramePr>
          <xdr:cNvPr id="68" name="Chart 67">
            <a:extLst>
              <a:ext uri="{FF2B5EF4-FFF2-40B4-BE49-F238E27FC236}">
                <a16:creationId xmlns:a16="http://schemas.microsoft.com/office/drawing/2014/main" id="{40C5C624-BB94-4803-3095-C5B2C2FBBE4D}"/>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9" name="TextBox 68">
            <a:extLst>
              <a:ext uri="{FF2B5EF4-FFF2-40B4-BE49-F238E27FC236}">
                <a16:creationId xmlns:a16="http://schemas.microsoft.com/office/drawing/2014/main" id="{62CEA4A8-8D6A-C6C2-D23E-615224D1DA1B}"/>
              </a:ext>
            </a:extLst>
          </xdr:cNvPr>
          <xdr:cNvSpPr txBox="1"/>
        </xdr:nvSpPr>
        <xdr:spPr>
          <a:xfrm>
            <a:off x="332683" y="2794392"/>
            <a:ext cx="2435379" cy="283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Total Assets </a:t>
            </a:r>
            <a:r>
              <a:rPr lang="en-IN" sz="1100" b="1"/>
              <a:t>(INR Crs.)</a:t>
            </a:r>
          </a:p>
        </xdr:txBody>
      </xdr:sp>
      <xdr:cxnSp macro="">
        <xdr:nvCxnSpPr>
          <xdr:cNvPr id="70" name="Straight Connector 69">
            <a:extLst>
              <a:ext uri="{FF2B5EF4-FFF2-40B4-BE49-F238E27FC236}">
                <a16:creationId xmlns:a16="http://schemas.microsoft.com/office/drawing/2014/main" id="{97C05148-0C04-1608-266E-4B138244826F}"/>
              </a:ext>
            </a:extLst>
          </xdr:cNvPr>
          <xdr:cNvCxnSpPr/>
        </xdr:nvCxnSpPr>
        <xdr:spPr>
          <a:xfrm>
            <a:off x="125211" y="2996126"/>
            <a:ext cx="2620492"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52915</xdr:colOff>
      <xdr:row>25</xdr:row>
      <xdr:rowOff>30012</xdr:rowOff>
    </xdr:from>
    <xdr:to>
      <xdr:col>1</xdr:col>
      <xdr:colOff>2388074</xdr:colOff>
      <xdr:row>37</xdr:row>
      <xdr:rowOff>53809</xdr:rowOff>
    </xdr:to>
    <xdr:grpSp>
      <xdr:nvGrpSpPr>
        <xdr:cNvPr id="83" name="Group 82">
          <a:extLst>
            <a:ext uri="{FF2B5EF4-FFF2-40B4-BE49-F238E27FC236}">
              <a16:creationId xmlns:a16="http://schemas.microsoft.com/office/drawing/2014/main" id="{05529610-6F66-40CA-AE1C-69C4E550A958}"/>
            </a:ext>
          </a:extLst>
        </xdr:cNvPr>
        <xdr:cNvGrpSpPr/>
      </xdr:nvGrpSpPr>
      <xdr:grpSpPr>
        <a:xfrm>
          <a:off x="173231" y="5123380"/>
          <a:ext cx="2297059" cy="2269692"/>
          <a:chOff x="116268" y="2789459"/>
          <a:chExt cx="2629436" cy="2210048"/>
        </a:xfrm>
      </xdr:grpSpPr>
      <xdr:graphicFrame macro="">
        <xdr:nvGraphicFramePr>
          <xdr:cNvPr id="84" name="Chart 83">
            <a:extLst>
              <a:ext uri="{FF2B5EF4-FFF2-40B4-BE49-F238E27FC236}">
                <a16:creationId xmlns:a16="http://schemas.microsoft.com/office/drawing/2014/main" id="{73C91F84-2386-9024-4B19-3E7C3C7C6182}"/>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5" name="TextBox 84">
            <a:extLst>
              <a:ext uri="{FF2B5EF4-FFF2-40B4-BE49-F238E27FC236}">
                <a16:creationId xmlns:a16="http://schemas.microsoft.com/office/drawing/2014/main" id="{12A7E1DD-9040-C1BC-6F24-25A315BB2F77}"/>
              </a:ext>
            </a:extLst>
          </xdr:cNvPr>
          <xdr:cNvSpPr txBox="1"/>
        </xdr:nvSpPr>
        <xdr:spPr>
          <a:xfrm>
            <a:off x="486115" y="2789459"/>
            <a:ext cx="1560858"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Return on Equity (%)</a:t>
            </a:r>
          </a:p>
          <a:p>
            <a:endParaRPr lang="en-IN" sz="1100" b="1"/>
          </a:p>
        </xdr:txBody>
      </xdr:sp>
      <xdr:cxnSp macro="">
        <xdr:nvCxnSpPr>
          <xdr:cNvPr id="86" name="Straight Connector 85">
            <a:extLst>
              <a:ext uri="{FF2B5EF4-FFF2-40B4-BE49-F238E27FC236}">
                <a16:creationId xmlns:a16="http://schemas.microsoft.com/office/drawing/2014/main" id="{43D83C5D-4D9D-63FF-B730-A52A12CD022A}"/>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169182</xdr:colOff>
      <xdr:row>25</xdr:row>
      <xdr:rowOff>30012</xdr:rowOff>
    </xdr:from>
    <xdr:to>
      <xdr:col>5</xdr:col>
      <xdr:colOff>276509</xdr:colOff>
      <xdr:row>37</xdr:row>
      <xdr:rowOff>53809</xdr:rowOff>
    </xdr:to>
    <xdr:grpSp>
      <xdr:nvGrpSpPr>
        <xdr:cNvPr id="88" name="Group 87">
          <a:extLst>
            <a:ext uri="{FF2B5EF4-FFF2-40B4-BE49-F238E27FC236}">
              <a16:creationId xmlns:a16="http://schemas.microsoft.com/office/drawing/2014/main" id="{C0A2BE4B-4A8C-4356-8BF3-4B623159B802}"/>
            </a:ext>
          </a:extLst>
        </xdr:cNvPr>
        <xdr:cNvGrpSpPr/>
      </xdr:nvGrpSpPr>
      <xdr:grpSpPr>
        <a:xfrm>
          <a:off x="2642340" y="5123380"/>
          <a:ext cx="2393327" cy="2269692"/>
          <a:chOff x="116268" y="2789459"/>
          <a:chExt cx="2629436" cy="2210048"/>
        </a:xfrm>
      </xdr:grpSpPr>
      <xdr:graphicFrame macro="">
        <xdr:nvGraphicFramePr>
          <xdr:cNvPr id="89" name="Chart 88">
            <a:extLst>
              <a:ext uri="{FF2B5EF4-FFF2-40B4-BE49-F238E27FC236}">
                <a16:creationId xmlns:a16="http://schemas.microsoft.com/office/drawing/2014/main" id="{21BE67C0-C634-333D-F508-A59AC24E46FB}"/>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0" name="TextBox 89">
            <a:extLst>
              <a:ext uri="{FF2B5EF4-FFF2-40B4-BE49-F238E27FC236}">
                <a16:creationId xmlns:a16="http://schemas.microsoft.com/office/drawing/2014/main" id="{21508317-A307-3942-CC63-509A02CE7162}"/>
              </a:ext>
            </a:extLst>
          </xdr:cNvPr>
          <xdr:cNvSpPr txBox="1"/>
        </xdr:nvSpPr>
        <xdr:spPr>
          <a:xfrm>
            <a:off x="709645" y="2789459"/>
            <a:ext cx="156085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Return on Assets</a:t>
            </a:r>
            <a:r>
              <a:rPr lang="en-IN" sz="1100" b="1" baseline="0"/>
              <a:t> (%)</a:t>
            </a:r>
            <a:endParaRPr lang="en-IN" sz="1100" b="1"/>
          </a:p>
        </xdr:txBody>
      </xdr:sp>
      <xdr:cxnSp macro="">
        <xdr:nvCxnSpPr>
          <xdr:cNvPr id="91" name="Straight Connector 90">
            <a:extLst>
              <a:ext uri="{FF2B5EF4-FFF2-40B4-BE49-F238E27FC236}">
                <a16:creationId xmlns:a16="http://schemas.microsoft.com/office/drawing/2014/main" id="{1B190314-0966-7CBE-F0F7-5CE59516742E}"/>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500095</xdr:colOff>
      <xdr:row>25</xdr:row>
      <xdr:rowOff>40877</xdr:rowOff>
    </xdr:from>
    <xdr:to>
      <xdr:col>8</xdr:col>
      <xdr:colOff>634252</xdr:colOff>
      <xdr:row>37</xdr:row>
      <xdr:rowOff>53810</xdr:rowOff>
    </xdr:to>
    <xdr:grpSp>
      <xdr:nvGrpSpPr>
        <xdr:cNvPr id="92" name="Group 91">
          <a:extLst>
            <a:ext uri="{FF2B5EF4-FFF2-40B4-BE49-F238E27FC236}">
              <a16:creationId xmlns:a16="http://schemas.microsoft.com/office/drawing/2014/main" id="{AA863536-CD72-445E-A9F3-DC01A8602200}"/>
            </a:ext>
          </a:extLst>
        </xdr:cNvPr>
        <xdr:cNvGrpSpPr/>
      </xdr:nvGrpSpPr>
      <xdr:grpSpPr>
        <a:xfrm>
          <a:off x="5259253" y="5134245"/>
          <a:ext cx="2380052" cy="2258828"/>
          <a:chOff x="116268" y="2798290"/>
          <a:chExt cx="2629436" cy="2201217"/>
        </a:xfrm>
      </xdr:grpSpPr>
      <xdr:graphicFrame macro="">
        <xdr:nvGraphicFramePr>
          <xdr:cNvPr id="93" name="Chart 92">
            <a:extLst>
              <a:ext uri="{FF2B5EF4-FFF2-40B4-BE49-F238E27FC236}">
                <a16:creationId xmlns:a16="http://schemas.microsoft.com/office/drawing/2014/main" id="{FC678DDA-218C-ADF6-9C70-9CEEAF0D1A67}"/>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94" name="TextBox 93">
            <a:extLst>
              <a:ext uri="{FF2B5EF4-FFF2-40B4-BE49-F238E27FC236}">
                <a16:creationId xmlns:a16="http://schemas.microsoft.com/office/drawing/2014/main" id="{E250718C-B7D1-EE10-903C-7D2C4D7CEC5B}"/>
              </a:ext>
            </a:extLst>
          </xdr:cNvPr>
          <xdr:cNvSpPr txBox="1"/>
        </xdr:nvSpPr>
        <xdr:spPr>
          <a:xfrm>
            <a:off x="690243" y="2798290"/>
            <a:ext cx="156085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Financial Leverage</a:t>
            </a:r>
          </a:p>
        </xdr:txBody>
      </xdr:sp>
      <xdr:cxnSp macro="">
        <xdr:nvCxnSpPr>
          <xdr:cNvPr id="95" name="Straight Connector 94">
            <a:extLst>
              <a:ext uri="{FF2B5EF4-FFF2-40B4-BE49-F238E27FC236}">
                <a16:creationId xmlns:a16="http://schemas.microsoft.com/office/drawing/2014/main" id="{2C425844-C2FA-D1AB-DD99-A694E0AA532C}"/>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8945</xdr:colOff>
      <xdr:row>60</xdr:row>
      <xdr:rowOff>74679</xdr:rowOff>
    </xdr:from>
    <xdr:to>
      <xdr:col>8</xdr:col>
      <xdr:colOff>679719</xdr:colOff>
      <xdr:row>62</xdr:row>
      <xdr:rowOff>145692</xdr:rowOff>
    </xdr:to>
    <xdr:sp macro="" textlink="">
      <xdr:nvSpPr>
        <xdr:cNvPr id="97" name="TextBox 96">
          <a:extLst>
            <a:ext uri="{FF2B5EF4-FFF2-40B4-BE49-F238E27FC236}">
              <a16:creationId xmlns:a16="http://schemas.microsoft.com/office/drawing/2014/main" id="{7A631C46-8F14-8911-8CB2-200511AB16E4}"/>
            </a:ext>
          </a:extLst>
        </xdr:cNvPr>
        <xdr:cNvSpPr txBox="1"/>
      </xdr:nvSpPr>
      <xdr:spPr>
        <a:xfrm>
          <a:off x="134156" y="11620947"/>
          <a:ext cx="7673662" cy="44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2060"/>
              </a:solidFill>
            </a:rPr>
            <a:t>Dupont Analysis - Return on Equity &amp; Return on Assets</a:t>
          </a:r>
        </a:p>
        <a:p>
          <a:endParaRPr lang="en-IN" sz="2400" b="1">
            <a:solidFill>
              <a:srgbClr val="002060"/>
            </a:solidFill>
          </a:endParaRPr>
        </a:p>
      </xdr:txBody>
    </xdr:sp>
    <xdr:clientData/>
  </xdr:twoCellAnchor>
  <xdr:twoCellAnchor>
    <xdr:from>
      <xdr:col>0</xdr:col>
      <xdr:colOff>89436</xdr:colOff>
      <xdr:row>102</xdr:row>
      <xdr:rowOff>53661</xdr:rowOff>
    </xdr:from>
    <xdr:to>
      <xdr:col>9</xdr:col>
      <xdr:colOff>66843</xdr:colOff>
      <xdr:row>117</xdr:row>
      <xdr:rowOff>0</xdr:rowOff>
    </xdr:to>
    <xdr:sp macro="" textlink="">
      <xdr:nvSpPr>
        <xdr:cNvPr id="110" name="TextBox 109">
          <a:extLst>
            <a:ext uri="{FF2B5EF4-FFF2-40B4-BE49-F238E27FC236}">
              <a16:creationId xmlns:a16="http://schemas.microsoft.com/office/drawing/2014/main" id="{787EC976-482E-D736-D0E0-207678381F45}"/>
            </a:ext>
          </a:extLst>
        </xdr:cNvPr>
        <xdr:cNvSpPr txBox="1"/>
      </xdr:nvSpPr>
      <xdr:spPr>
        <a:xfrm>
          <a:off x="89436" y="19872345"/>
          <a:ext cx="7864775" cy="2775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rgbClr val="002060"/>
              </a:solidFill>
            </a:rPr>
            <a:t>Dupont</a:t>
          </a:r>
          <a:r>
            <a:rPr lang="en-IN" sz="1400" b="1" u="sng" baseline="0">
              <a:solidFill>
                <a:srgbClr val="002060"/>
              </a:solidFill>
            </a:rPr>
            <a:t> Summary</a:t>
          </a:r>
        </a:p>
        <a:p>
          <a:pPr marL="171450" indent="-171450">
            <a:buFont typeface="Arial" panose="020B0604020202020204" pitchFamily="34" charset="0"/>
            <a:buChar char="•"/>
          </a:pPr>
          <a:r>
            <a:rPr lang="en-IN" sz="1100" b="0" strike="noStrike" baseline="0">
              <a:solidFill>
                <a:schemeClr val="accent5">
                  <a:lumMod val="50000"/>
                </a:schemeClr>
              </a:solidFill>
            </a:rPr>
            <a:t>Tata Motors’ ROE declined sharply to -15.50% in FY21 due to pandemic disruptions, reaching a low of -15.85% in FY22, before rebounding strongly to 29.19% in FY24 and moderating to 17.55% in FY25.</a:t>
          </a:r>
        </a:p>
        <a:p>
          <a:pPr marL="171450" indent="-171450">
            <a:buFont typeface="Arial" panose="020B0604020202020204" pitchFamily="34" charset="0"/>
            <a:buChar char="•"/>
          </a:pPr>
          <a:r>
            <a:rPr lang="en-IN" sz="1100" b="0" strike="noStrike" baseline="0">
              <a:solidFill>
                <a:schemeClr val="accent5">
                  <a:lumMod val="50000"/>
                </a:schemeClr>
              </a:solidFill>
            </a:rPr>
            <a:t>Over the seven-year period, ROE fluctuated widely starting at -26.72% in FY19, remaining negative through FY22, then turning positive in FY23 (3.57%) and surging in FY24–FY25 as profitability recovered.</a:t>
          </a:r>
        </a:p>
        <a:p>
          <a:pPr marL="171450" indent="-171450">
            <a:buFont typeface="Arial" panose="020B0604020202020204" pitchFamily="34" charset="0"/>
            <a:buChar char="•"/>
          </a:pPr>
          <a:r>
            <a:rPr lang="en-IN" sz="1100" b="0" strike="noStrike" baseline="0">
              <a:solidFill>
                <a:schemeClr val="accent5">
                  <a:lumMod val="50000"/>
                </a:schemeClr>
              </a:solidFill>
            </a:rPr>
            <a:t>The Net Profit Margin was severely hit during the loss-making years, falling to -26.07% in FY19 and staying negative till FY22. It showed a remarkable recovery post-pandemic, improving to 2.14% in FY23, 26.27% in FY24, and 26.66% in FY25.</a:t>
          </a:r>
        </a:p>
        <a:p>
          <a:pPr marL="171450" indent="-171450">
            <a:buFont typeface="Arial" panose="020B0604020202020204" pitchFamily="34" charset="0"/>
            <a:buChar char="•"/>
          </a:pPr>
          <a:r>
            <a:rPr lang="en-IN" sz="1100" b="0" strike="noStrike" baseline="0">
              <a:solidFill>
                <a:schemeClr val="accent5">
                  <a:lumMod val="50000"/>
                </a:schemeClr>
              </a:solidFill>
            </a:rPr>
            <a:t>The Asset Turnover Ratio stayed relatively stable between 0.30x – 0.38x, reflecting consistent but modest efficiency in using assets to generate sales.</a:t>
          </a:r>
        </a:p>
        <a:p>
          <a:pPr marL="171450" indent="-171450">
            <a:buFont typeface="Arial" panose="020B0604020202020204" pitchFamily="34" charset="0"/>
            <a:buChar char="•"/>
          </a:pPr>
          <a:r>
            <a:rPr lang="en-IN" sz="1100" b="0" strike="noStrike" baseline="0">
              <a:solidFill>
                <a:schemeClr val="accent5">
                  <a:lumMod val="50000"/>
                </a:schemeClr>
              </a:solidFill>
            </a:rPr>
            <a:t>The Equity Multiplier rose steadily from 2.93x in FY19 to a peak of 4.91x in FY23, indicating increased leverage during recovery, before easing to 3.27x in FY24 and 2.16x in FY25, suggesting deleveraging and stronger equity positioning.</a:t>
          </a:r>
        </a:p>
        <a:p>
          <a:pPr marL="171450" indent="-171450">
            <a:buFont typeface="Arial" panose="020B0604020202020204" pitchFamily="34" charset="0"/>
            <a:buChar char="•"/>
          </a:pPr>
          <a:r>
            <a:rPr lang="en-IN" sz="1100" b="0" strike="noStrike" baseline="0">
              <a:solidFill>
                <a:schemeClr val="accent5">
                  <a:lumMod val="50000"/>
                </a:schemeClr>
              </a:solidFill>
            </a:rPr>
            <a:t>The negative ROE from FY19 – FY22 reflects the combined effect of losses, subdued asset utilization, and high leverage, while the strong recovery from FY23 onward was driven by improved profitability, cost control, and reduced debt levels.</a:t>
          </a:r>
        </a:p>
        <a:p>
          <a:pPr marL="171450" indent="-171450">
            <a:buFont typeface="Arial" panose="020B0604020202020204" pitchFamily="34" charset="0"/>
            <a:buChar char="•"/>
          </a:pPr>
          <a:r>
            <a:rPr lang="en-IN" sz="1100" b="0" strike="noStrike" baseline="0">
              <a:solidFill>
                <a:schemeClr val="accent5">
                  <a:lumMod val="50000"/>
                </a:schemeClr>
              </a:solidFill>
            </a:rPr>
            <a:t>ROA also followed an improving trend negative from FY19 (-9.11%) to FY22 (-3.41%), turning positive at 0.73% in FY23, and strengthening to 8.92% in FY24 and 7.46% in FY25, showing enhanced efficiency in asset management and profitability</a:t>
          </a:r>
        </a:p>
      </xdr:txBody>
    </xdr:sp>
    <xdr:clientData/>
  </xdr:twoCellAnchor>
  <xdr:twoCellAnchor>
    <xdr:from>
      <xdr:col>0</xdr:col>
      <xdr:colOff>52432</xdr:colOff>
      <xdr:row>119</xdr:row>
      <xdr:rowOff>28348</xdr:rowOff>
    </xdr:from>
    <xdr:to>
      <xdr:col>8</xdr:col>
      <xdr:colOff>546434</xdr:colOff>
      <xdr:row>121</xdr:row>
      <xdr:rowOff>110290</xdr:rowOff>
    </xdr:to>
    <xdr:sp macro="" textlink="">
      <xdr:nvSpPr>
        <xdr:cNvPr id="111" name="TextBox 110">
          <a:extLst>
            <a:ext uri="{FF2B5EF4-FFF2-40B4-BE49-F238E27FC236}">
              <a16:creationId xmlns:a16="http://schemas.microsoft.com/office/drawing/2014/main" id="{95364B8B-3C1C-78E3-385E-EE56C741E588}"/>
            </a:ext>
          </a:extLst>
        </xdr:cNvPr>
        <xdr:cNvSpPr txBox="1"/>
      </xdr:nvSpPr>
      <xdr:spPr>
        <a:xfrm>
          <a:off x="52432" y="23066594"/>
          <a:ext cx="7634967" cy="460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i="1">
              <a:solidFill>
                <a:srgbClr val="002060"/>
              </a:solidFill>
            </a:rPr>
            <a:t>Disclaimer : </a:t>
          </a:r>
          <a:r>
            <a:rPr lang="en-IN" sz="800" b="0" i="1">
              <a:solidFill>
                <a:sysClr val="windowText" lastClr="000000"/>
              </a:solidFill>
            </a:rPr>
            <a:t>This report is made as a part of educational assignment and is ment for educational purpose only. The author of the report is not liable for any losses due to actions taken on the basis of this report. It is advisable to consult a SEBI registered research analyst before making any investments.</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318288</xdr:colOff>
      <xdr:row>1</xdr:row>
      <xdr:rowOff>18956</xdr:rowOff>
    </xdr:from>
    <xdr:to>
      <xdr:col>9</xdr:col>
      <xdr:colOff>28434</xdr:colOff>
      <xdr:row>5</xdr:row>
      <xdr:rowOff>16278</xdr:rowOff>
    </xdr:to>
    <xdr:pic>
      <xdr:nvPicPr>
        <xdr:cNvPr id="2" name="Picture 1" descr="Tata Motors Logo Meaning and History ...">
          <a:extLst>
            <a:ext uri="{FF2B5EF4-FFF2-40B4-BE49-F238E27FC236}">
              <a16:creationId xmlns:a16="http://schemas.microsoft.com/office/drawing/2014/main" id="{86628C37-AA29-4F30-9F6C-D919726B3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3064" y="199031"/>
          <a:ext cx="1264474" cy="793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83026</xdr:colOff>
      <xdr:row>36</xdr:row>
      <xdr:rowOff>42482</xdr:rowOff>
    </xdr:from>
    <xdr:to>
      <xdr:col>8</xdr:col>
      <xdr:colOff>710722</xdr:colOff>
      <xdr:row>61</xdr:row>
      <xdr:rowOff>48106</xdr:rowOff>
    </xdr:to>
    <xdr:sp macro="" textlink="">
      <xdr:nvSpPr>
        <xdr:cNvPr id="3" name="TextBox 2">
          <a:extLst>
            <a:ext uri="{FF2B5EF4-FFF2-40B4-BE49-F238E27FC236}">
              <a16:creationId xmlns:a16="http://schemas.microsoft.com/office/drawing/2014/main" id="{ADE41D52-9607-42FD-825C-03C2FFFB754B}"/>
            </a:ext>
          </a:extLst>
        </xdr:cNvPr>
        <xdr:cNvSpPr txBox="1"/>
      </xdr:nvSpPr>
      <xdr:spPr>
        <a:xfrm>
          <a:off x="83026" y="7056346"/>
          <a:ext cx="7862848" cy="4392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i="1" u="sng">
              <a:solidFill>
                <a:srgbClr val="002060"/>
              </a:solidFill>
            </a:rPr>
            <a:t>Summary of Altman's Z-Score</a:t>
          </a:r>
        </a:p>
        <a:p>
          <a:pPr marL="171450" indent="-171450">
            <a:buFont typeface="Arial" panose="020B0604020202020204" pitchFamily="34" charset="0"/>
            <a:buChar char="•"/>
          </a:pPr>
          <a:r>
            <a:rPr lang="en-IN" b="0">
              <a:solidFill>
                <a:srgbClr val="002060"/>
              </a:solidFill>
            </a:rPr>
            <a:t>Between FY2019 and FY2021, the company remained in the “Distressed” zone (Z-Score range: 1.11–1.36), reflecting weak profitability, strained liquidity, and limited retained earnings. This period would have represented high credit and equity risk, justifying either an underweight position or avoidance.</a:t>
          </a:r>
        </a:p>
        <a:p>
          <a:pPr marL="171450" indent="-171450">
            <a:buFont typeface="Arial" panose="020B0604020202020204" pitchFamily="34" charset="0"/>
            <a:buChar char="•"/>
          </a:pPr>
          <a:r>
            <a:rPr lang="en-IN" b="0">
              <a:solidFill>
                <a:srgbClr val="002060"/>
              </a:solidFill>
            </a:rPr>
            <a:t>In FY2022–FY2023, the Z-Score improved to 1.87 and 2.48, shifting the firm into the “Grey Zone.” The recovery suggested stabilizing operations and improved investor sentiment, but the company remained financially fragile.</a:t>
          </a:r>
        </a:p>
        <a:p>
          <a:pPr marL="171450" indent="-171450">
            <a:buFont typeface="Arial" panose="020B0604020202020204" pitchFamily="34" charset="0"/>
            <a:buChar char="•"/>
          </a:pPr>
          <a:r>
            <a:rPr lang="en-IN" b="0">
              <a:solidFill>
                <a:srgbClr val="002060"/>
              </a:solidFill>
            </a:rPr>
            <a:t>By FY2024, the Z-Score climbed to 3.26, entering the “Strong” zone for the first time. This transition indicates a significant reduction in bankruptcy risk and enhanced solvency.</a:t>
          </a:r>
        </a:p>
        <a:p>
          <a:pPr marL="171450" indent="-171450">
            <a:buFont typeface="Arial" panose="020B0604020202020204" pitchFamily="34" charset="0"/>
            <a:buChar char="•"/>
          </a:pPr>
          <a:r>
            <a:rPr lang="en-IN" b="0">
              <a:solidFill>
                <a:srgbClr val="002060"/>
              </a:solidFill>
            </a:rPr>
            <a:t>In FY2025, the Z-Score strengthened further to 4.47, confirming the company’s financial resilience and improved market credibility.</a:t>
          </a:r>
        </a:p>
        <a:p>
          <a:pPr marL="0" indent="0">
            <a:buFont typeface="Arial" panose="020B0604020202020204" pitchFamily="34" charset="0"/>
            <a:buNone/>
          </a:pPr>
          <a:r>
            <a:rPr lang="en-IN" sz="1300" b="1" i="1" u="sng">
              <a:solidFill>
                <a:srgbClr val="002060"/>
              </a:solidFill>
            </a:rPr>
            <a:t>Key Drivers of Improvement</a:t>
          </a:r>
        </a:p>
        <a:p>
          <a:pPr marL="171450" indent="-171450">
            <a:buFont typeface="Arial" panose="020B0604020202020204" pitchFamily="34" charset="0"/>
            <a:buChar char="•"/>
          </a:pPr>
          <a:r>
            <a:rPr lang="en-IN" b="1">
              <a:solidFill>
                <a:srgbClr val="002060"/>
              </a:solidFill>
            </a:rPr>
            <a:t>Profitability Recovery (EBIT/Total Assets):</a:t>
          </a:r>
          <a:br>
            <a:rPr lang="en-IN" b="1">
              <a:solidFill>
                <a:srgbClr val="002060"/>
              </a:solidFill>
            </a:rPr>
          </a:br>
          <a:r>
            <a:rPr lang="en-IN" b="0">
              <a:solidFill>
                <a:srgbClr val="002060"/>
              </a:solidFill>
            </a:rPr>
            <a:t>After several years of operating losses, the company posted a notable turnaround from negative EBIT ratios pre - 2022 to 0.08x in FY2024–FY2025. This reflects operational efficiency gains and likely cost optimization.</a:t>
          </a:r>
        </a:p>
        <a:p>
          <a:pPr marL="171450" indent="-171450">
            <a:buFont typeface="Arial" panose="020B0604020202020204" pitchFamily="34" charset="0"/>
            <a:buChar char="•"/>
          </a:pPr>
          <a:r>
            <a:rPr lang="en-IN" b="1">
              <a:solidFill>
                <a:srgbClr val="002060"/>
              </a:solidFill>
            </a:rPr>
            <a:t>Market Valuation Surge (Market Cap/Long-Term Liabilities):</a:t>
          </a:r>
          <a:br>
            <a:rPr lang="en-IN" b="1">
              <a:solidFill>
                <a:srgbClr val="002060"/>
              </a:solidFill>
            </a:rPr>
          </a:br>
          <a:r>
            <a:rPr lang="en-IN" b="0">
              <a:solidFill>
                <a:srgbClr val="002060"/>
              </a:solidFill>
            </a:rPr>
            <a:t>The ratio improved dramatically from 19% in FY2021 to 511% in FY2025, signaling strong market re-rating, reduced leverage, and enhanced investor confidence.</a:t>
          </a:r>
        </a:p>
        <a:p>
          <a:pPr marL="171450" indent="-171450">
            <a:buFont typeface="Arial" panose="020B0604020202020204" pitchFamily="34" charset="0"/>
            <a:buChar char="•"/>
          </a:pPr>
          <a:r>
            <a:rPr lang="en-IN" b="1">
              <a:solidFill>
                <a:srgbClr val="002060"/>
              </a:solidFill>
            </a:rPr>
            <a:t>Asset Utilization (Sales/Total Assets):</a:t>
          </a:r>
          <a:br>
            <a:rPr lang="en-IN" b="1">
              <a:solidFill>
                <a:srgbClr val="002060"/>
              </a:solidFill>
            </a:rPr>
          </a:br>
          <a:r>
            <a:rPr lang="en-IN" b="0">
              <a:solidFill>
                <a:srgbClr val="002060"/>
              </a:solidFill>
            </a:rPr>
            <a:t>The firm consistently improved its Return on Assets (ROA) from 73.13% in FY2021 to 116.64% in FY2025, underscoring improved efficiency and profitability.</a:t>
          </a:r>
        </a:p>
        <a:p>
          <a:pPr marL="171450" indent="-171450">
            <a:buFont typeface="Arial" panose="020B0604020202020204" pitchFamily="34" charset="0"/>
            <a:buChar char="•"/>
          </a:pPr>
          <a:r>
            <a:rPr lang="en-IN" b="1">
              <a:solidFill>
                <a:srgbClr val="002060"/>
              </a:solidFill>
            </a:rPr>
            <a:t>Retained Earnings Growth:</a:t>
          </a:r>
          <a:br>
            <a:rPr lang="en-IN" b="0">
              <a:solidFill>
                <a:srgbClr val="002060"/>
              </a:solidFill>
            </a:rPr>
          </a:br>
          <a:r>
            <a:rPr lang="en-IN" b="0">
              <a:solidFill>
                <a:srgbClr val="002060"/>
              </a:solidFill>
            </a:rPr>
            <a:t>After years of stagnation, retained earnings reached 6.69% of total assets in FY2024, reflecting stronger internal capital generation before a slight dip in FY2025 due to reinvestment or dividend payouts.</a:t>
          </a:r>
        </a:p>
        <a:p>
          <a:pPr marL="171450" indent="-171450">
            <a:buFont typeface="Arial" panose="020B0604020202020204" pitchFamily="34" charset="0"/>
            <a:buChar char="•"/>
          </a:pPr>
          <a:r>
            <a:rPr lang="en-IN" b="1">
              <a:solidFill>
                <a:srgbClr val="002060"/>
              </a:solidFill>
            </a:rPr>
            <a:t>Liquidity Volatility (Working Capital/Total Assets):</a:t>
          </a:r>
          <a:br>
            <a:rPr lang="en-IN" b="0">
              <a:solidFill>
                <a:srgbClr val="002060"/>
              </a:solidFill>
            </a:rPr>
          </a:br>
          <a:r>
            <a:rPr lang="en-IN" b="0">
              <a:solidFill>
                <a:srgbClr val="002060"/>
              </a:solidFill>
            </a:rPr>
            <a:t>Despite overall financial strength, the ratio turned negative (-7.82%) in FY2025, suggesting short-term liquidity constraints</a:t>
          </a:r>
          <a:r>
            <a:rPr lang="en-IN" b="0" baseline="0">
              <a:solidFill>
                <a:srgbClr val="002060"/>
              </a:solidFill>
            </a:rPr>
            <a:t> </a:t>
          </a:r>
          <a:r>
            <a:rPr lang="en-IN" b="0">
              <a:solidFill>
                <a:srgbClr val="002060"/>
              </a:solidFill>
            </a:rPr>
            <a:t>a potential red flag requiring close monitoring for working capital management.</a:t>
          </a:r>
        </a:p>
        <a:p>
          <a:pPr marL="171450" indent="-171450">
            <a:buFont typeface="Arial" panose="020B0604020202020204" pitchFamily="34" charset="0"/>
            <a:buChar char="•"/>
          </a:pPr>
          <a:endParaRPr lang="en-IN"/>
        </a:p>
        <a:p>
          <a:pPr marL="171450" indent="-171450">
            <a:buFont typeface="Arial" panose="020B0604020202020204" pitchFamily="34" charset="0"/>
            <a:buChar char="•"/>
          </a:pPr>
          <a:endParaRPr lang="en-IN" sz="1100">
            <a:solidFill>
              <a:srgbClr val="002060"/>
            </a:solidFill>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1">
            <a:solidFill>
              <a:srgbClr val="002060"/>
            </a:solidFill>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1">
            <a:solidFill>
              <a:srgbClr val="002060"/>
            </a:solidFill>
          </a:endParaRPr>
        </a:p>
      </xdr:txBody>
    </xdr:sp>
    <xdr:clientData/>
  </xdr:twoCellAnchor>
  <xdr:twoCellAnchor>
    <xdr:from>
      <xdr:col>1</xdr:col>
      <xdr:colOff>0</xdr:colOff>
      <xdr:row>12</xdr:row>
      <xdr:rowOff>169895</xdr:rowOff>
    </xdr:from>
    <xdr:to>
      <xdr:col>1</xdr:col>
      <xdr:colOff>2262863</xdr:colOff>
      <xdr:row>24</xdr:row>
      <xdr:rowOff>107329</xdr:rowOff>
    </xdr:to>
    <xdr:grpSp>
      <xdr:nvGrpSpPr>
        <xdr:cNvPr id="4" name="Group 3">
          <a:extLst>
            <a:ext uri="{FF2B5EF4-FFF2-40B4-BE49-F238E27FC236}">
              <a16:creationId xmlns:a16="http://schemas.microsoft.com/office/drawing/2014/main" id="{28926DD4-9FD5-4464-A17B-43F4DCE7A7ED}"/>
            </a:ext>
          </a:extLst>
        </xdr:cNvPr>
        <xdr:cNvGrpSpPr/>
      </xdr:nvGrpSpPr>
      <xdr:grpSpPr>
        <a:xfrm>
          <a:off x="122903" y="2603379"/>
          <a:ext cx="2262863" cy="2161982"/>
          <a:chOff x="116268" y="2789462"/>
          <a:chExt cx="2629436" cy="2210045"/>
        </a:xfrm>
      </xdr:grpSpPr>
      <xdr:graphicFrame macro="">
        <xdr:nvGraphicFramePr>
          <xdr:cNvPr id="5" name="Chart 4">
            <a:extLst>
              <a:ext uri="{FF2B5EF4-FFF2-40B4-BE49-F238E27FC236}">
                <a16:creationId xmlns:a16="http://schemas.microsoft.com/office/drawing/2014/main" id="{74AF29AB-C8E7-3F19-32F3-9837E22A6ACD}"/>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3BB236DB-FF21-F60A-8932-29A5BB7AAFE0}"/>
              </a:ext>
            </a:extLst>
          </xdr:cNvPr>
          <xdr:cNvSpPr txBox="1"/>
        </xdr:nvSpPr>
        <xdr:spPr>
          <a:xfrm>
            <a:off x="340297" y="2789462"/>
            <a:ext cx="2166243" cy="206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Working</a:t>
            </a:r>
            <a:r>
              <a:rPr lang="en-IN" sz="1100" b="1" baseline="0"/>
              <a:t> Cap/Total Assets</a:t>
            </a:r>
          </a:p>
          <a:p>
            <a:endParaRPr lang="en-IN" sz="1100" b="1"/>
          </a:p>
        </xdr:txBody>
      </xdr:sp>
      <xdr:cxnSp macro="">
        <xdr:nvCxnSpPr>
          <xdr:cNvPr id="7" name="Straight Connector 6">
            <a:extLst>
              <a:ext uri="{FF2B5EF4-FFF2-40B4-BE49-F238E27FC236}">
                <a16:creationId xmlns:a16="http://schemas.microsoft.com/office/drawing/2014/main" id="{D84A08EB-712C-DDE4-4410-6E2DDCE14FE0}"/>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49040</xdr:colOff>
      <xdr:row>12</xdr:row>
      <xdr:rowOff>181434</xdr:rowOff>
    </xdr:from>
    <xdr:to>
      <xdr:col>5</xdr:col>
      <xdr:colOff>151297</xdr:colOff>
      <xdr:row>24</xdr:row>
      <xdr:rowOff>116274</xdr:rowOff>
    </xdr:to>
    <xdr:grpSp>
      <xdr:nvGrpSpPr>
        <xdr:cNvPr id="8" name="Group 7">
          <a:extLst>
            <a:ext uri="{FF2B5EF4-FFF2-40B4-BE49-F238E27FC236}">
              <a16:creationId xmlns:a16="http://schemas.microsoft.com/office/drawing/2014/main" id="{D07E3450-B6A2-4A08-8D41-BE9017A8E300}"/>
            </a:ext>
          </a:extLst>
        </xdr:cNvPr>
        <xdr:cNvGrpSpPr/>
      </xdr:nvGrpSpPr>
      <xdr:grpSpPr>
        <a:xfrm>
          <a:off x="2519395" y="2614918"/>
          <a:ext cx="2412837" cy="2159388"/>
          <a:chOff x="116268" y="2799073"/>
          <a:chExt cx="2629436" cy="2200434"/>
        </a:xfrm>
      </xdr:grpSpPr>
      <xdr:graphicFrame macro="">
        <xdr:nvGraphicFramePr>
          <xdr:cNvPr id="9" name="Chart 8">
            <a:extLst>
              <a:ext uri="{FF2B5EF4-FFF2-40B4-BE49-F238E27FC236}">
                <a16:creationId xmlns:a16="http://schemas.microsoft.com/office/drawing/2014/main" id="{30863162-B6A7-F4A3-3449-CB3A03AE4C49}"/>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05F4B304-AD2B-0970-014F-0F541048B917}"/>
              </a:ext>
            </a:extLst>
          </xdr:cNvPr>
          <xdr:cNvSpPr txBox="1"/>
        </xdr:nvSpPr>
        <xdr:spPr>
          <a:xfrm>
            <a:off x="359552" y="2799073"/>
            <a:ext cx="2260560" cy="2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Retained</a:t>
            </a:r>
            <a:r>
              <a:rPr lang="en-IN" sz="1100" b="1" baseline="0">
                <a:solidFill>
                  <a:schemeClr val="dk1"/>
                </a:solidFill>
                <a:effectLst/>
                <a:latin typeface="+mn-lt"/>
                <a:ea typeface="+mn-ea"/>
                <a:cs typeface="+mn-cs"/>
              </a:rPr>
              <a:t> Earnings/Total Assets</a:t>
            </a:r>
            <a:endParaRPr lang="en-IN">
              <a:effectLst/>
            </a:endParaRPr>
          </a:p>
        </xdr:txBody>
      </xdr:sp>
      <xdr:cxnSp macro="">
        <xdr:nvCxnSpPr>
          <xdr:cNvPr id="11" name="Straight Connector 10">
            <a:extLst>
              <a:ext uri="{FF2B5EF4-FFF2-40B4-BE49-F238E27FC236}">
                <a16:creationId xmlns:a16="http://schemas.microsoft.com/office/drawing/2014/main" id="{9353D9A5-7D20-ED2C-0B6F-9C98B73DE661}"/>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374884</xdr:colOff>
      <xdr:row>12</xdr:row>
      <xdr:rowOff>190393</xdr:rowOff>
    </xdr:from>
    <xdr:to>
      <xdr:col>8</xdr:col>
      <xdr:colOff>730250</xdr:colOff>
      <xdr:row>24</xdr:row>
      <xdr:rowOff>116261</xdr:rowOff>
    </xdr:to>
    <xdr:grpSp>
      <xdr:nvGrpSpPr>
        <xdr:cNvPr id="12" name="Group 11">
          <a:extLst>
            <a:ext uri="{FF2B5EF4-FFF2-40B4-BE49-F238E27FC236}">
              <a16:creationId xmlns:a16="http://schemas.microsoft.com/office/drawing/2014/main" id="{03BAD9E5-A13B-4503-BD07-176924BC6B14}"/>
            </a:ext>
          </a:extLst>
        </xdr:cNvPr>
        <xdr:cNvGrpSpPr/>
      </xdr:nvGrpSpPr>
      <xdr:grpSpPr>
        <a:xfrm>
          <a:off x="5155819" y="2623877"/>
          <a:ext cx="2665947" cy="2150416"/>
          <a:chOff x="116268" y="2808052"/>
          <a:chExt cx="2629435" cy="2191455"/>
        </a:xfrm>
      </xdr:grpSpPr>
      <xdr:graphicFrame macro="">
        <xdr:nvGraphicFramePr>
          <xdr:cNvPr id="13" name="Chart 12">
            <a:extLst>
              <a:ext uri="{FF2B5EF4-FFF2-40B4-BE49-F238E27FC236}">
                <a16:creationId xmlns:a16="http://schemas.microsoft.com/office/drawing/2014/main" id="{D9E9AD80-B449-745E-4CAA-7F526C054478}"/>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a:extLst>
              <a:ext uri="{FF2B5EF4-FFF2-40B4-BE49-F238E27FC236}">
                <a16:creationId xmlns:a16="http://schemas.microsoft.com/office/drawing/2014/main" id="{ABAEAC67-629F-D5DA-A7B0-DADD5C72C069}"/>
              </a:ext>
            </a:extLst>
          </xdr:cNvPr>
          <xdr:cNvSpPr txBox="1"/>
        </xdr:nvSpPr>
        <xdr:spPr>
          <a:xfrm>
            <a:off x="737841" y="2808052"/>
            <a:ext cx="1481063" cy="275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EBIT/Total</a:t>
            </a:r>
            <a:r>
              <a:rPr lang="en-IN" sz="1100" b="1" baseline="0"/>
              <a:t> Assets</a:t>
            </a:r>
          </a:p>
        </xdr:txBody>
      </xdr:sp>
      <xdr:cxnSp macro="">
        <xdr:nvCxnSpPr>
          <xdr:cNvPr id="15" name="Straight Connector 14">
            <a:extLst>
              <a:ext uri="{FF2B5EF4-FFF2-40B4-BE49-F238E27FC236}">
                <a16:creationId xmlns:a16="http://schemas.microsoft.com/office/drawing/2014/main" id="{7D56724D-6A8B-FC61-101F-04E7B430D710}"/>
              </a:ext>
            </a:extLst>
          </xdr:cNvPr>
          <xdr:cNvCxnSpPr/>
        </xdr:nvCxnSpPr>
        <xdr:spPr>
          <a:xfrm>
            <a:off x="125211" y="2996126"/>
            <a:ext cx="2620492"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52915</xdr:colOff>
      <xdr:row>24</xdr:row>
      <xdr:rowOff>172500</xdr:rowOff>
    </xdr:from>
    <xdr:to>
      <xdr:col>1</xdr:col>
      <xdr:colOff>2388074</xdr:colOff>
      <xdr:row>36</xdr:row>
      <xdr:rowOff>116281</xdr:rowOff>
    </xdr:to>
    <xdr:grpSp>
      <xdr:nvGrpSpPr>
        <xdr:cNvPr id="16" name="Group 15">
          <a:extLst>
            <a:ext uri="{FF2B5EF4-FFF2-40B4-BE49-F238E27FC236}">
              <a16:creationId xmlns:a16="http://schemas.microsoft.com/office/drawing/2014/main" id="{73A7E870-D38B-4BBA-B2B9-CC81563B298A}"/>
            </a:ext>
          </a:extLst>
        </xdr:cNvPr>
        <xdr:cNvGrpSpPr/>
      </xdr:nvGrpSpPr>
      <xdr:grpSpPr>
        <a:xfrm>
          <a:off x="175818" y="4830532"/>
          <a:ext cx="2297059" cy="2156039"/>
          <a:chOff x="116268" y="2799079"/>
          <a:chExt cx="2629436" cy="2200428"/>
        </a:xfrm>
      </xdr:grpSpPr>
      <xdr:graphicFrame macro="">
        <xdr:nvGraphicFramePr>
          <xdr:cNvPr id="17" name="Chart 16">
            <a:extLst>
              <a:ext uri="{FF2B5EF4-FFF2-40B4-BE49-F238E27FC236}">
                <a16:creationId xmlns:a16="http://schemas.microsoft.com/office/drawing/2014/main" id="{D76761F7-A437-7F34-50D4-E9427F3D4DEE}"/>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8" name="TextBox 17">
            <a:extLst>
              <a:ext uri="{FF2B5EF4-FFF2-40B4-BE49-F238E27FC236}">
                <a16:creationId xmlns:a16="http://schemas.microsoft.com/office/drawing/2014/main" id="{178E1C46-BDEA-EA97-56D4-C2DF81A6B7AD}"/>
              </a:ext>
            </a:extLst>
          </xdr:cNvPr>
          <xdr:cNvSpPr txBox="1"/>
        </xdr:nvSpPr>
        <xdr:spPr>
          <a:xfrm>
            <a:off x="435759" y="2799079"/>
            <a:ext cx="2188963" cy="24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Market Cap/LT Liabilites</a:t>
            </a:r>
          </a:p>
          <a:p>
            <a:endParaRPr lang="en-IN" sz="1100" b="1"/>
          </a:p>
        </xdr:txBody>
      </xdr:sp>
      <xdr:cxnSp macro="">
        <xdr:nvCxnSpPr>
          <xdr:cNvPr id="19" name="Straight Connector 18">
            <a:extLst>
              <a:ext uri="{FF2B5EF4-FFF2-40B4-BE49-F238E27FC236}">
                <a16:creationId xmlns:a16="http://schemas.microsoft.com/office/drawing/2014/main" id="{902F3823-9830-96CA-0657-B6D6ABBD037E}"/>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169182</xdr:colOff>
      <xdr:row>24</xdr:row>
      <xdr:rowOff>178873</xdr:rowOff>
    </xdr:from>
    <xdr:to>
      <xdr:col>5</xdr:col>
      <xdr:colOff>276508</xdr:colOff>
      <xdr:row>36</xdr:row>
      <xdr:rowOff>116268</xdr:rowOff>
    </xdr:to>
    <xdr:grpSp>
      <xdr:nvGrpSpPr>
        <xdr:cNvPr id="20" name="Group 19">
          <a:extLst>
            <a:ext uri="{FF2B5EF4-FFF2-40B4-BE49-F238E27FC236}">
              <a16:creationId xmlns:a16="http://schemas.microsoft.com/office/drawing/2014/main" id="{EE836650-DF14-458B-98E4-F332D33CA13E}"/>
            </a:ext>
          </a:extLst>
        </xdr:cNvPr>
        <xdr:cNvGrpSpPr/>
      </xdr:nvGrpSpPr>
      <xdr:grpSpPr>
        <a:xfrm>
          <a:off x="2639537" y="4836905"/>
          <a:ext cx="2417906" cy="2149653"/>
          <a:chOff x="116268" y="2802949"/>
          <a:chExt cx="2629436" cy="2196558"/>
        </a:xfrm>
      </xdr:grpSpPr>
      <xdr:graphicFrame macro="">
        <xdr:nvGraphicFramePr>
          <xdr:cNvPr id="21" name="Chart 20">
            <a:extLst>
              <a:ext uri="{FF2B5EF4-FFF2-40B4-BE49-F238E27FC236}">
                <a16:creationId xmlns:a16="http://schemas.microsoft.com/office/drawing/2014/main" id="{18B265F8-F77B-E38D-9D98-2B34345A0387}"/>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2" name="TextBox 21">
            <a:extLst>
              <a:ext uri="{FF2B5EF4-FFF2-40B4-BE49-F238E27FC236}">
                <a16:creationId xmlns:a16="http://schemas.microsoft.com/office/drawing/2014/main" id="{5E1927F7-19B4-37CD-F1E5-654896D62016}"/>
              </a:ext>
            </a:extLst>
          </xdr:cNvPr>
          <xdr:cNvSpPr txBox="1"/>
        </xdr:nvSpPr>
        <xdr:spPr>
          <a:xfrm>
            <a:off x="680537" y="2802949"/>
            <a:ext cx="1464412" cy="25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Sales/Total Assets</a:t>
            </a:r>
          </a:p>
        </xdr:txBody>
      </xdr:sp>
      <xdr:cxnSp macro="">
        <xdr:nvCxnSpPr>
          <xdr:cNvPr id="23" name="Straight Connector 22">
            <a:extLst>
              <a:ext uri="{FF2B5EF4-FFF2-40B4-BE49-F238E27FC236}">
                <a16:creationId xmlns:a16="http://schemas.microsoft.com/office/drawing/2014/main" id="{AEC244ED-AE42-B54D-9DF4-7E4FB3DFE8B2}"/>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500095</xdr:colOff>
      <xdr:row>25</xdr:row>
      <xdr:rowOff>1515</xdr:rowOff>
    </xdr:from>
    <xdr:to>
      <xdr:col>8</xdr:col>
      <xdr:colOff>634252</xdr:colOff>
      <xdr:row>36</xdr:row>
      <xdr:rowOff>116272</xdr:rowOff>
    </xdr:to>
    <xdr:grpSp>
      <xdr:nvGrpSpPr>
        <xdr:cNvPr id="24" name="Group 23">
          <a:extLst>
            <a:ext uri="{FF2B5EF4-FFF2-40B4-BE49-F238E27FC236}">
              <a16:creationId xmlns:a16="http://schemas.microsoft.com/office/drawing/2014/main" id="{DB6DFFE3-0398-455B-B2FB-64D1EF33F500}"/>
            </a:ext>
          </a:extLst>
        </xdr:cNvPr>
        <xdr:cNvGrpSpPr/>
      </xdr:nvGrpSpPr>
      <xdr:grpSpPr>
        <a:xfrm>
          <a:off x="5281030" y="4843902"/>
          <a:ext cx="2444738" cy="2142660"/>
          <a:chOff x="116268" y="2807283"/>
          <a:chExt cx="2629436" cy="2192224"/>
        </a:xfrm>
      </xdr:grpSpPr>
      <xdr:graphicFrame macro="">
        <xdr:nvGraphicFramePr>
          <xdr:cNvPr id="25" name="Chart 24">
            <a:extLst>
              <a:ext uri="{FF2B5EF4-FFF2-40B4-BE49-F238E27FC236}">
                <a16:creationId xmlns:a16="http://schemas.microsoft.com/office/drawing/2014/main" id="{2BCDBA12-326D-F5A8-AC66-722D6F67684C}"/>
              </a:ext>
            </a:extLst>
          </xdr:cNvPr>
          <xdr:cNvGraphicFramePr>
            <a:graphicFrameLocks/>
          </xdr:cNvGraphicFramePr>
        </xdr:nvGraphicFramePr>
        <xdr:xfrm>
          <a:off x="116268" y="2996127"/>
          <a:ext cx="2620493" cy="200338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TextBox 25">
            <a:extLst>
              <a:ext uri="{FF2B5EF4-FFF2-40B4-BE49-F238E27FC236}">
                <a16:creationId xmlns:a16="http://schemas.microsoft.com/office/drawing/2014/main" id="{6814498D-6E54-0D07-3F94-3067B6AEE2CC}"/>
              </a:ext>
            </a:extLst>
          </xdr:cNvPr>
          <xdr:cNvSpPr txBox="1"/>
        </xdr:nvSpPr>
        <xdr:spPr>
          <a:xfrm>
            <a:off x="661206" y="2807283"/>
            <a:ext cx="156085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Altman's</a:t>
            </a:r>
            <a:r>
              <a:rPr lang="en-IN" sz="1100" b="1" baseline="0"/>
              <a:t> Z Score</a:t>
            </a:r>
            <a:endParaRPr lang="en-IN" sz="1100" b="1"/>
          </a:p>
        </xdr:txBody>
      </xdr:sp>
      <xdr:cxnSp macro="">
        <xdr:nvCxnSpPr>
          <xdr:cNvPr id="27" name="Straight Connector 26">
            <a:extLst>
              <a:ext uri="{FF2B5EF4-FFF2-40B4-BE49-F238E27FC236}">
                <a16:creationId xmlns:a16="http://schemas.microsoft.com/office/drawing/2014/main" id="{FAF96FCB-9B4F-4942-3F65-7E4A7E38CD35}"/>
              </a:ext>
            </a:extLst>
          </xdr:cNvPr>
          <xdr:cNvCxnSpPr/>
        </xdr:nvCxnSpPr>
        <xdr:spPr>
          <a:xfrm>
            <a:off x="125211" y="2996127"/>
            <a:ext cx="2620493"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8945</xdr:colOff>
      <xdr:row>63</xdr:row>
      <xdr:rowOff>74679</xdr:rowOff>
    </xdr:from>
    <xdr:to>
      <xdr:col>8</xdr:col>
      <xdr:colOff>679719</xdr:colOff>
      <xdr:row>65</xdr:row>
      <xdr:rowOff>145692</xdr:rowOff>
    </xdr:to>
    <xdr:sp macro="" textlink="">
      <xdr:nvSpPr>
        <xdr:cNvPr id="28" name="TextBox 27">
          <a:extLst>
            <a:ext uri="{FF2B5EF4-FFF2-40B4-BE49-F238E27FC236}">
              <a16:creationId xmlns:a16="http://schemas.microsoft.com/office/drawing/2014/main" id="{F22F5A0F-5114-41C3-AD0B-97315F0CC498}"/>
            </a:ext>
          </a:extLst>
        </xdr:cNvPr>
        <xdr:cNvSpPr txBox="1"/>
      </xdr:nvSpPr>
      <xdr:spPr>
        <a:xfrm>
          <a:off x="135945" y="11422129"/>
          <a:ext cx="7668474" cy="439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2060"/>
              </a:solidFill>
            </a:rPr>
            <a:t>Altman</a:t>
          </a:r>
          <a:r>
            <a:rPr lang="en-IN" sz="2400" b="1" baseline="0">
              <a:solidFill>
                <a:srgbClr val="002060"/>
              </a:solidFill>
            </a:rPr>
            <a:t>'s Z Score Analysis Calculation</a:t>
          </a:r>
        </a:p>
        <a:p>
          <a:endParaRPr lang="en-IN" sz="2400" b="1">
            <a:solidFill>
              <a:srgbClr val="002060"/>
            </a:solidFill>
          </a:endParaRPr>
        </a:p>
        <a:p>
          <a:endParaRPr lang="en-IN" sz="2400" b="1">
            <a:solidFill>
              <a:srgbClr val="002060"/>
            </a:solidFill>
          </a:endParaRPr>
        </a:p>
      </xdr:txBody>
    </xdr:sp>
    <xdr:clientData/>
  </xdr:twoCellAnchor>
  <xdr:twoCellAnchor>
    <xdr:from>
      <xdr:col>0</xdr:col>
      <xdr:colOff>106249</xdr:colOff>
      <xdr:row>102</xdr:row>
      <xdr:rowOff>30235</xdr:rowOff>
    </xdr:from>
    <xdr:to>
      <xdr:col>8</xdr:col>
      <xdr:colOff>597584</xdr:colOff>
      <xdr:row>104</xdr:row>
      <xdr:rowOff>110608</xdr:rowOff>
    </xdr:to>
    <xdr:sp macro="" textlink="">
      <xdr:nvSpPr>
        <xdr:cNvPr id="30" name="TextBox 29">
          <a:extLst>
            <a:ext uri="{FF2B5EF4-FFF2-40B4-BE49-F238E27FC236}">
              <a16:creationId xmlns:a16="http://schemas.microsoft.com/office/drawing/2014/main" id="{22B909A0-4CD4-445E-B40E-5D5984486397}"/>
            </a:ext>
          </a:extLst>
        </xdr:cNvPr>
        <xdr:cNvSpPr txBox="1"/>
      </xdr:nvSpPr>
      <xdr:spPr>
        <a:xfrm>
          <a:off x="106249" y="18955024"/>
          <a:ext cx="7637321" cy="456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i="1">
              <a:solidFill>
                <a:srgbClr val="002060"/>
              </a:solidFill>
            </a:rPr>
            <a:t>Disclaimer : </a:t>
          </a:r>
          <a:r>
            <a:rPr lang="en-IN" sz="800" b="0" i="1">
              <a:solidFill>
                <a:sysClr val="windowText" lastClr="000000"/>
              </a:solidFill>
            </a:rPr>
            <a:t>This report is made as a part of educational assignment and is ment for educational purpose only. The author of the report is not liable for any losses due to actions taken on the basis of this report. It is advisable to consult a SEBI registered research analyst before making any investments.</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508668</xdr:colOff>
      <xdr:row>2</xdr:row>
      <xdr:rowOff>21770</xdr:rowOff>
    </xdr:from>
    <xdr:to>
      <xdr:col>10</xdr:col>
      <xdr:colOff>240032</xdr:colOff>
      <xdr:row>5</xdr:row>
      <xdr:rowOff>173352</xdr:rowOff>
    </xdr:to>
    <xdr:pic>
      <xdr:nvPicPr>
        <xdr:cNvPr id="2" name="Picture 1" descr="Tata Motors Logo Meaning and History ...">
          <a:extLst>
            <a:ext uri="{FF2B5EF4-FFF2-40B4-BE49-F238E27FC236}">
              <a16:creationId xmlns:a16="http://schemas.microsoft.com/office/drawing/2014/main" id="{8FC596B9-9DF0-457E-AD4E-1BA5563C13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126" y="321631"/>
          <a:ext cx="1195391" cy="768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438150</xdr:colOff>
      <xdr:row>5</xdr:row>
      <xdr:rowOff>44450</xdr:rowOff>
    </xdr:to>
    <xdr:pic>
      <xdr:nvPicPr>
        <xdr:cNvPr id="7" name="Picture 6" descr="Tata Motors Logo Meaning and History ...">
          <a:extLst>
            <a:ext uri="{FF2B5EF4-FFF2-40B4-BE49-F238E27FC236}">
              <a16:creationId xmlns:a16="http://schemas.microsoft.com/office/drawing/2014/main" id="{C4452083-E3A1-428D-94FB-F1FE0DE39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250" y="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209551</xdr:colOff>
      <xdr:row>0</xdr:row>
      <xdr:rowOff>146050</xdr:rowOff>
    </xdr:from>
    <xdr:to>
      <xdr:col>2</xdr:col>
      <xdr:colOff>596901</xdr:colOff>
      <xdr:row>5</xdr:row>
      <xdr:rowOff>6350</xdr:rowOff>
    </xdr:to>
    <xdr:pic>
      <xdr:nvPicPr>
        <xdr:cNvPr id="5" name="Picture 4" descr="Tata Motors Logo Meaning and History ...">
          <a:extLst>
            <a:ext uri="{FF2B5EF4-FFF2-40B4-BE49-F238E27FC236}">
              <a16:creationId xmlns:a16="http://schemas.microsoft.com/office/drawing/2014/main" id="{A1BA802A-A282-46BA-B884-83CDCAD05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1" y="14605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513447</xdr:colOff>
      <xdr:row>1</xdr:row>
      <xdr:rowOff>8791</xdr:rowOff>
    </xdr:from>
    <xdr:to>
      <xdr:col>10</xdr:col>
      <xdr:colOff>95217</xdr:colOff>
      <xdr:row>5</xdr:row>
      <xdr:rowOff>30628</xdr:rowOff>
    </xdr:to>
    <xdr:pic>
      <xdr:nvPicPr>
        <xdr:cNvPr id="3" name="Picture 2" descr="Tata Motors Logo Meaning and History ...">
          <a:extLst>
            <a:ext uri="{FF2B5EF4-FFF2-40B4-BE49-F238E27FC236}">
              <a16:creationId xmlns:a16="http://schemas.microsoft.com/office/drawing/2014/main" id="{7E43CA59-F809-4825-A0A4-4375257D6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7505" y="192849"/>
          <a:ext cx="1330321" cy="822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215900</xdr:colOff>
      <xdr:row>0</xdr:row>
      <xdr:rowOff>171450</xdr:rowOff>
    </xdr:from>
    <xdr:to>
      <xdr:col>2</xdr:col>
      <xdr:colOff>361950</xdr:colOff>
      <xdr:row>5</xdr:row>
      <xdr:rowOff>31750</xdr:rowOff>
    </xdr:to>
    <xdr:pic>
      <xdr:nvPicPr>
        <xdr:cNvPr id="2" name="Picture 1" descr="Tata Motors Logo Meaning and History ...">
          <a:extLst>
            <a:ext uri="{FF2B5EF4-FFF2-40B4-BE49-F238E27FC236}">
              <a16:creationId xmlns:a16="http://schemas.microsoft.com/office/drawing/2014/main" id="{9F41C4FB-9734-4C2E-AB68-4DBBF8FE8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00" y="17145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215900</xdr:colOff>
      <xdr:row>0</xdr:row>
      <xdr:rowOff>158750</xdr:rowOff>
    </xdr:from>
    <xdr:to>
      <xdr:col>2</xdr:col>
      <xdr:colOff>323850</xdr:colOff>
      <xdr:row>5</xdr:row>
      <xdr:rowOff>19050</xdr:rowOff>
    </xdr:to>
    <xdr:pic>
      <xdr:nvPicPr>
        <xdr:cNvPr id="2" name="Picture 1" descr="Tata Motors Logo Meaning and History ...">
          <a:extLst>
            <a:ext uri="{FF2B5EF4-FFF2-40B4-BE49-F238E27FC236}">
              <a16:creationId xmlns:a16="http://schemas.microsoft.com/office/drawing/2014/main" id="{7687C301-553D-4AAC-8EB3-B3FA8336D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00" y="15875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215900</xdr:colOff>
      <xdr:row>0</xdr:row>
      <xdr:rowOff>171450</xdr:rowOff>
    </xdr:from>
    <xdr:to>
      <xdr:col>2</xdr:col>
      <xdr:colOff>427620</xdr:colOff>
      <xdr:row>5</xdr:row>
      <xdr:rowOff>31750</xdr:rowOff>
    </xdr:to>
    <xdr:pic>
      <xdr:nvPicPr>
        <xdr:cNvPr id="2" name="Picture 1" descr="Tata Motors Logo Meaning and History ...">
          <a:extLst>
            <a:ext uri="{FF2B5EF4-FFF2-40B4-BE49-F238E27FC236}">
              <a16:creationId xmlns:a16="http://schemas.microsoft.com/office/drawing/2014/main" id="{533705AB-2B92-4C31-9EDC-444E3270D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00" y="17145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209550</xdr:colOff>
      <xdr:row>0</xdr:row>
      <xdr:rowOff>177800</xdr:rowOff>
    </xdr:from>
    <xdr:to>
      <xdr:col>2</xdr:col>
      <xdr:colOff>381000</xdr:colOff>
      <xdr:row>5</xdr:row>
      <xdr:rowOff>38100</xdr:rowOff>
    </xdr:to>
    <xdr:pic>
      <xdr:nvPicPr>
        <xdr:cNvPr id="2" name="Picture 1" descr="Tata Motors Logo Meaning and History ...">
          <a:extLst>
            <a:ext uri="{FF2B5EF4-FFF2-40B4-BE49-F238E27FC236}">
              <a16:creationId xmlns:a16="http://schemas.microsoft.com/office/drawing/2014/main" id="{752E63CE-A3B2-4ED9-B32D-5BF6CA385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77800"/>
          <a:ext cx="12192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SHAN\Desktop\Excel%20Files\4.%20Valuation%20Models\01.%20TAMO%20FS\New%20folder\Tata%20Motors%20(1).xlsx" TargetMode="External"/><Relationship Id="rId1" Type="http://schemas.openxmlformats.org/officeDocument/2006/relationships/externalLinkPath" Target="Tata%20Motor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SHAN\Desktop\Excel%20Files\4.%20Valuation%20Models\01.%20TAMO%20FS\New%20folder\TAMO%20Historical%20Data%203.csv" TargetMode="External"/><Relationship Id="rId1" Type="http://schemas.openxmlformats.org/officeDocument/2006/relationships/externalLinkPath" Target="TAMO%20Historical%20Data%203.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SHAN\Desktop\Excel%20Files\4.%20Valuation%20Models\01.%20TAMO%20FS\New%20folder\Tata%20Motors.xlsx" TargetMode="External"/><Relationship Id="rId1" Type="http://schemas.openxmlformats.org/officeDocument/2006/relationships/externalLinkPath" Target="Tata%20Motor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SHAN\Desktop\Excel%20Files\Financial%20Statements\01.%20TAMO%20FS\01.%20TAMO%20FS%20ANALYSIS.xlsx" TargetMode="External"/><Relationship Id="rId1" Type="http://schemas.openxmlformats.org/officeDocument/2006/relationships/externalLinkPath" Target="01.%20TAMO%20FS%20ANALYSI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ESHAN\Desktop\Excel%20Files\Financial%20Statements\02.%20Asian%20Paints\DCF.xlsx" TargetMode="External"/><Relationship Id="rId1" Type="http://schemas.openxmlformats.org/officeDocument/2006/relationships/externalLinkPath" Target="/Users/ESHAN/Desktop/Excel%20Files/Financial%20Statements/02.%20Asian%20Paints/DCF.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ESHAN\Desktop\Indian%20Sector%20Data.xlsx" TargetMode="External"/><Relationship Id="rId1" Type="http://schemas.openxmlformats.org/officeDocument/2006/relationships/externalLinkPath" Target="/Users/ESHAN/Desktop/Indian%20Sector%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s>
    <sheetDataSet>
      <sheetData sheetId="0">
        <row r="14">
          <cell r="G14"/>
          <cell r="H14"/>
          <cell r="I14"/>
          <cell r="J14"/>
          <cell r="K14"/>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MO Historical Data 3"/>
    </sheetNames>
    <sheetDataSet>
      <sheetData sheetId="0">
        <row r="2">
          <cell r="A2">
            <v>45936</v>
          </cell>
          <cell r="D2">
            <v>10.33</v>
          </cell>
        </row>
        <row r="3">
          <cell r="A3">
            <v>45933</v>
          </cell>
          <cell r="D3">
            <v>27.79</v>
          </cell>
        </row>
        <row r="4">
          <cell r="A4">
            <v>45931</v>
          </cell>
          <cell r="D4">
            <v>30.16</v>
          </cell>
        </row>
        <row r="5">
          <cell r="A5">
            <v>45930</v>
          </cell>
          <cell r="D5">
            <v>15</v>
          </cell>
        </row>
        <row r="6">
          <cell r="A6">
            <v>45929</v>
          </cell>
          <cell r="D6">
            <v>13.01</v>
          </cell>
        </row>
        <row r="7">
          <cell r="A7">
            <v>45926</v>
          </cell>
          <cell r="D7">
            <v>15.78</v>
          </cell>
        </row>
        <row r="8">
          <cell r="A8">
            <v>45925</v>
          </cell>
          <cell r="D8">
            <v>24.69</v>
          </cell>
        </row>
        <row r="9">
          <cell r="A9">
            <v>45924</v>
          </cell>
          <cell r="D9">
            <v>13.25</v>
          </cell>
        </row>
        <row r="10">
          <cell r="A10">
            <v>45923</v>
          </cell>
          <cell r="D10">
            <v>11.9</v>
          </cell>
        </row>
        <row r="11">
          <cell r="A11">
            <v>45922</v>
          </cell>
          <cell r="D11">
            <v>9.69</v>
          </cell>
        </row>
        <row r="12">
          <cell r="A12">
            <v>45919</v>
          </cell>
          <cell r="D12">
            <v>12.13</v>
          </cell>
        </row>
        <row r="13">
          <cell r="A13">
            <v>45918</v>
          </cell>
          <cell r="D13">
            <v>12.2</v>
          </cell>
        </row>
        <row r="14">
          <cell r="A14">
            <v>45917</v>
          </cell>
          <cell r="D14">
            <v>11.87</v>
          </cell>
        </row>
        <row r="15">
          <cell r="A15">
            <v>45916</v>
          </cell>
          <cell r="D15">
            <v>9.77</v>
          </cell>
        </row>
        <row r="16">
          <cell r="A16">
            <v>45915</v>
          </cell>
          <cell r="D16">
            <v>6.01</v>
          </cell>
        </row>
        <row r="17">
          <cell r="A17">
            <v>45912</v>
          </cell>
          <cell r="D17">
            <v>8.25</v>
          </cell>
        </row>
        <row r="18">
          <cell r="A18">
            <v>45911</v>
          </cell>
          <cell r="D18">
            <v>5.53</v>
          </cell>
        </row>
        <row r="19">
          <cell r="A19">
            <v>45910</v>
          </cell>
          <cell r="D19">
            <v>10.36</v>
          </cell>
        </row>
        <row r="20">
          <cell r="A20">
            <v>45909</v>
          </cell>
          <cell r="D20">
            <v>9.41</v>
          </cell>
        </row>
        <row r="21">
          <cell r="A21">
            <v>45908</v>
          </cell>
          <cell r="D21">
            <v>20.53</v>
          </cell>
        </row>
        <row r="22">
          <cell r="A22">
            <v>45905</v>
          </cell>
          <cell r="D22">
            <v>6.69</v>
          </cell>
        </row>
        <row r="23">
          <cell r="A23">
            <v>45904</v>
          </cell>
          <cell r="D23">
            <v>13.44</v>
          </cell>
        </row>
        <row r="24">
          <cell r="A24">
            <v>45903</v>
          </cell>
          <cell r="D24">
            <v>6.09</v>
          </cell>
        </row>
        <row r="25">
          <cell r="A25">
            <v>45902</v>
          </cell>
          <cell r="D25">
            <v>7.85</v>
          </cell>
        </row>
        <row r="26">
          <cell r="A26">
            <v>45901</v>
          </cell>
          <cell r="D26">
            <v>7.64</v>
          </cell>
        </row>
        <row r="27">
          <cell r="A27">
            <v>45898</v>
          </cell>
          <cell r="D27">
            <v>8.1999999999999993</v>
          </cell>
        </row>
        <row r="28">
          <cell r="A28">
            <v>45897</v>
          </cell>
          <cell r="D28">
            <v>9.4700000000000006</v>
          </cell>
        </row>
        <row r="29">
          <cell r="A29">
            <v>45895</v>
          </cell>
          <cell r="D29">
            <v>7.5</v>
          </cell>
        </row>
        <row r="30">
          <cell r="A30">
            <v>45894</v>
          </cell>
          <cell r="D30">
            <v>6.43</v>
          </cell>
        </row>
        <row r="31">
          <cell r="A31">
            <v>45891</v>
          </cell>
          <cell r="D31">
            <v>6.43</v>
          </cell>
        </row>
        <row r="32">
          <cell r="A32">
            <v>45890</v>
          </cell>
          <cell r="D32">
            <v>8.43</v>
          </cell>
        </row>
        <row r="33">
          <cell r="A33">
            <v>45889</v>
          </cell>
          <cell r="D33">
            <v>10.050000000000001</v>
          </cell>
        </row>
        <row r="34">
          <cell r="A34">
            <v>45888</v>
          </cell>
          <cell r="D34">
            <v>19.440000000000001</v>
          </cell>
        </row>
        <row r="35">
          <cell r="A35">
            <v>45887</v>
          </cell>
          <cell r="D35">
            <v>14.23</v>
          </cell>
        </row>
        <row r="36">
          <cell r="A36">
            <v>45883</v>
          </cell>
          <cell r="D36">
            <v>6.25</v>
          </cell>
        </row>
        <row r="37">
          <cell r="A37">
            <v>45882</v>
          </cell>
          <cell r="D37">
            <v>7.56</v>
          </cell>
        </row>
        <row r="38">
          <cell r="A38">
            <v>45881</v>
          </cell>
          <cell r="D38">
            <v>11.21</v>
          </cell>
        </row>
        <row r="39">
          <cell r="A39">
            <v>45880</v>
          </cell>
          <cell r="D39">
            <v>17.28</v>
          </cell>
        </row>
        <row r="40">
          <cell r="A40">
            <v>45877</v>
          </cell>
          <cell r="D40">
            <v>10.14</v>
          </cell>
        </row>
        <row r="41">
          <cell r="A41">
            <v>45876</v>
          </cell>
          <cell r="D41">
            <v>13.61</v>
          </cell>
        </row>
        <row r="42">
          <cell r="A42">
            <v>45875</v>
          </cell>
          <cell r="D42">
            <v>6.41</v>
          </cell>
        </row>
        <row r="43">
          <cell r="A43">
            <v>45874</v>
          </cell>
          <cell r="D43">
            <v>6.71</v>
          </cell>
        </row>
        <row r="44">
          <cell r="A44">
            <v>45873</v>
          </cell>
          <cell r="D44">
            <v>8.0299999999999994</v>
          </cell>
        </row>
        <row r="45">
          <cell r="A45">
            <v>45870</v>
          </cell>
          <cell r="D45">
            <v>12.55</v>
          </cell>
        </row>
        <row r="46">
          <cell r="A46">
            <v>45869</v>
          </cell>
          <cell r="D46">
            <v>18.72</v>
          </cell>
        </row>
        <row r="47">
          <cell r="A47">
            <v>45868</v>
          </cell>
          <cell r="D47">
            <v>18.920000000000002</v>
          </cell>
        </row>
        <row r="48">
          <cell r="A48">
            <v>45867</v>
          </cell>
          <cell r="D48">
            <v>6.24</v>
          </cell>
        </row>
        <row r="49">
          <cell r="A49">
            <v>45866</v>
          </cell>
          <cell r="D49">
            <v>7.79</v>
          </cell>
        </row>
        <row r="50">
          <cell r="A50">
            <v>45863</v>
          </cell>
          <cell r="D50">
            <v>7.27</v>
          </cell>
        </row>
        <row r="51">
          <cell r="A51">
            <v>45862</v>
          </cell>
          <cell r="D51">
            <v>15.2</v>
          </cell>
        </row>
        <row r="52">
          <cell r="A52">
            <v>45861</v>
          </cell>
          <cell r="D52">
            <v>14.46</v>
          </cell>
        </row>
        <row r="53">
          <cell r="A53">
            <v>45860</v>
          </cell>
          <cell r="D53">
            <v>7.75</v>
          </cell>
        </row>
        <row r="54">
          <cell r="A54">
            <v>45859</v>
          </cell>
          <cell r="D54">
            <v>6.73</v>
          </cell>
        </row>
        <row r="55">
          <cell r="A55">
            <v>45856</v>
          </cell>
          <cell r="D55">
            <v>5.56</v>
          </cell>
        </row>
        <row r="56">
          <cell r="A56">
            <v>45855</v>
          </cell>
          <cell r="D56">
            <v>6.6</v>
          </cell>
        </row>
        <row r="57">
          <cell r="A57">
            <v>45854</v>
          </cell>
          <cell r="D57">
            <v>6.24</v>
          </cell>
        </row>
        <row r="58">
          <cell r="A58">
            <v>45853</v>
          </cell>
          <cell r="D58">
            <v>7.04</v>
          </cell>
        </row>
        <row r="59">
          <cell r="A59">
            <v>45852</v>
          </cell>
          <cell r="D59">
            <v>7.75</v>
          </cell>
        </row>
        <row r="60">
          <cell r="A60">
            <v>45849</v>
          </cell>
          <cell r="D60">
            <v>8.2799999999999994</v>
          </cell>
        </row>
        <row r="61">
          <cell r="A61">
            <v>45848</v>
          </cell>
          <cell r="D61">
            <v>7.73</v>
          </cell>
        </row>
        <row r="62">
          <cell r="A62">
            <v>45847</v>
          </cell>
          <cell r="D62">
            <v>5.48</v>
          </cell>
        </row>
        <row r="63">
          <cell r="A63">
            <v>45846</v>
          </cell>
          <cell r="D63">
            <v>7.62</v>
          </cell>
        </row>
        <row r="64">
          <cell r="A64">
            <v>45845</v>
          </cell>
          <cell r="D64">
            <v>5.43</v>
          </cell>
        </row>
        <row r="65">
          <cell r="A65">
            <v>45842</v>
          </cell>
          <cell r="D65">
            <v>4.9400000000000004</v>
          </cell>
        </row>
        <row r="66">
          <cell r="A66">
            <v>45841</v>
          </cell>
          <cell r="D66">
            <v>9.67</v>
          </cell>
        </row>
        <row r="67">
          <cell r="A67">
            <v>45840</v>
          </cell>
          <cell r="D67">
            <v>8.0299999999999994</v>
          </cell>
        </row>
        <row r="68">
          <cell r="A68">
            <v>45839</v>
          </cell>
          <cell r="D68">
            <v>6.87</v>
          </cell>
        </row>
        <row r="69">
          <cell r="A69">
            <v>45838</v>
          </cell>
          <cell r="D69">
            <v>6.96</v>
          </cell>
        </row>
        <row r="70">
          <cell r="A70">
            <v>45835</v>
          </cell>
          <cell r="D70">
            <v>7.2</v>
          </cell>
        </row>
        <row r="71">
          <cell r="A71">
            <v>45834</v>
          </cell>
          <cell r="D71">
            <v>10.1</v>
          </cell>
        </row>
        <row r="72">
          <cell r="A72">
            <v>45833</v>
          </cell>
          <cell r="D72">
            <v>10.46</v>
          </cell>
        </row>
        <row r="73">
          <cell r="A73">
            <v>45832</v>
          </cell>
          <cell r="D73">
            <v>15.36</v>
          </cell>
        </row>
        <row r="74">
          <cell r="A74">
            <v>45831</v>
          </cell>
          <cell r="D74">
            <v>10.27</v>
          </cell>
        </row>
        <row r="75">
          <cell r="A75">
            <v>45828</v>
          </cell>
          <cell r="D75">
            <v>11.39</v>
          </cell>
        </row>
        <row r="76">
          <cell r="A76">
            <v>45827</v>
          </cell>
          <cell r="D76">
            <v>10.9</v>
          </cell>
        </row>
        <row r="77">
          <cell r="A77">
            <v>45826</v>
          </cell>
          <cell r="D77">
            <v>12.56</v>
          </cell>
        </row>
        <row r="78">
          <cell r="A78">
            <v>45825</v>
          </cell>
          <cell r="D78">
            <v>17.11</v>
          </cell>
        </row>
        <row r="79">
          <cell r="A79">
            <v>45824</v>
          </cell>
          <cell r="D79">
            <v>31.25</v>
          </cell>
        </row>
        <row r="80">
          <cell r="A80">
            <v>45821</v>
          </cell>
          <cell r="D80">
            <v>10.52</v>
          </cell>
        </row>
        <row r="81">
          <cell r="A81">
            <v>45820</v>
          </cell>
          <cell r="D81">
            <v>12.59</v>
          </cell>
        </row>
        <row r="82">
          <cell r="A82">
            <v>45819</v>
          </cell>
          <cell r="D82">
            <v>12.63</v>
          </cell>
        </row>
        <row r="83">
          <cell r="A83">
            <v>45818</v>
          </cell>
          <cell r="D83">
            <v>19.149999999999999</v>
          </cell>
        </row>
        <row r="84">
          <cell r="A84">
            <v>45817</v>
          </cell>
          <cell r="D84">
            <v>9.9</v>
          </cell>
        </row>
        <row r="85">
          <cell r="A85">
            <v>45814</v>
          </cell>
          <cell r="D85">
            <v>11.98</v>
          </cell>
        </row>
        <row r="86">
          <cell r="A86">
            <v>45813</v>
          </cell>
          <cell r="D86">
            <v>10.199999999999999</v>
          </cell>
        </row>
        <row r="87">
          <cell r="A87">
            <v>45812</v>
          </cell>
          <cell r="D87">
            <v>11.29</v>
          </cell>
        </row>
        <row r="88">
          <cell r="A88">
            <v>45811</v>
          </cell>
          <cell r="D88">
            <v>9.16</v>
          </cell>
        </row>
        <row r="89">
          <cell r="A89">
            <v>45810</v>
          </cell>
          <cell r="D89">
            <v>9.7100000000000009</v>
          </cell>
        </row>
        <row r="90">
          <cell r="A90">
            <v>45807</v>
          </cell>
          <cell r="D90">
            <v>14.53</v>
          </cell>
        </row>
        <row r="91">
          <cell r="A91">
            <v>45806</v>
          </cell>
          <cell r="D91">
            <v>8.84</v>
          </cell>
        </row>
        <row r="92">
          <cell r="A92">
            <v>45805</v>
          </cell>
          <cell r="D92">
            <v>7.57</v>
          </cell>
        </row>
        <row r="93">
          <cell r="A93">
            <v>45804</v>
          </cell>
          <cell r="D93">
            <v>12.22</v>
          </cell>
        </row>
        <row r="94">
          <cell r="A94">
            <v>45803</v>
          </cell>
          <cell r="D94">
            <v>13.02</v>
          </cell>
        </row>
        <row r="95">
          <cell r="A95">
            <v>45800</v>
          </cell>
          <cell r="D95">
            <v>7.92</v>
          </cell>
        </row>
        <row r="96">
          <cell r="A96">
            <v>45799</v>
          </cell>
          <cell r="D96">
            <v>10.050000000000001</v>
          </cell>
        </row>
        <row r="97">
          <cell r="A97">
            <v>45798</v>
          </cell>
          <cell r="D97">
            <v>9</v>
          </cell>
        </row>
        <row r="98">
          <cell r="A98">
            <v>45797</v>
          </cell>
          <cell r="D98">
            <v>14.47</v>
          </cell>
        </row>
        <row r="99">
          <cell r="A99">
            <v>45796</v>
          </cell>
          <cell r="D99">
            <v>10.46</v>
          </cell>
        </row>
        <row r="100">
          <cell r="A100">
            <v>45793</v>
          </cell>
          <cell r="D100">
            <v>20.63</v>
          </cell>
        </row>
        <row r="101">
          <cell r="A101">
            <v>45792</v>
          </cell>
          <cell r="D101">
            <v>28.63</v>
          </cell>
        </row>
        <row r="102">
          <cell r="A102">
            <v>45791</v>
          </cell>
          <cell r="D102">
            <v>31.51</v>
          </cell>
        </row>
        <row r="103">
          <cell r="A103">
            <v>45790</v>
          </cell>
          <cell r="D103">
            <v>16.13</v>
          </cell>
        </row>
        <row r="104">
          <cell r="A104">
            <v>45789</v>
          </cell>
          <cell r="D104">
            <v>20.13</v>
          </cell>
        </row>
        <row r="105">
          <cell r="A105">
            <v>45786</v>
          </cell>
          <cell r="D105">
            <v>40.18</v>
          </cell>
        </row>
        <row r="106">
          <cell r="A106">
            <v>45785</v>
          </cell>
          <cell r="D106">
            <v>29.32</v>
          </cell>
        </row>
        <row r="107">
          <cell r="A107">
            <v>45784</v>
          </cell>
          <cell r="D107">
            <v>30.39</v>
          </cell>
        </row>
        <row r="108">
          <cell r="A108">
            <v>45783</v>
          </cell>
          <cell r="D108">
            <v>12.72</v>
          </cell>
        </row>
        <row r="109">
          <cell r="A109">
            <v>45782</v>
          </cell>
          <cell r="D109">
            <v>8.8699999999999992</v>
          </cell>
        </row>
        <row r="110">
          <cell r="A110">
            <v>45779</v>
          </cell>
          <cell r="D110">
            <v>13.14</v>
          </cell>
        </row>
        <row r="111">
          <cell r="A111">
            <v>45777</v>
          </cell>
          <cell r="D111">
            <v>19.489999999999998</v>
          </cell>
        </row>
        <row r="112">
          <cell r="A112">
            <v>45776</v>
          </cell>
          <cell r="D112">
            <v>13.75</v>
          </cell>
        </row>
        <row r="113">
          <cell r="A113">
            <v>45775</v>
          </cell>
          <cell r="D113">
            <v>10.24</v>
          </cell>
        </row>
        <row r="114">
          <cell r="A114">
            <v>45772</v>
          </cell>
          <cell r="D114">
            <v>13.21</v>
          </cell>
        </row>
        <row r="115">
          <cell r="A115">
            <v>45771</v>
          </cell>
          <cell r="D115">
            <v>15.17</v>
          </cell>
        </row>
        <row r="116">
          <cell r="A116">
            <v>45770</v>
          </cell>
          <cell r="D116">
            <v>23.39</v>
          </cell>
        </row>
        <row r="117">
          <cell r="A117">
            <v>45769</v>
          </cell>
          <cell r="D117">
            <v>10.29</v>
          </cell>
        </row>
        <row r="118">
          <cell r="A118">
            <v>45768</v>
          </cell>
          <cell r="D118">
            <v>12.79</v>
          </cell>
        </row>
        <row r="119">
          <cell r="A119">
            <v>45764</v>
          </cell>
          <cell r="D119">
            <v>14.34</v>
          </cell>
        </row>
        <row r="120">
          <cell r="A120">
            <v>45763</v>
          </cell>
          <cell r="D120">
            <v>12.32</v>
          </cell>
        </row>
        <row r="121">
          <cell r="A121">
            <v>45762</v>
          </cell>
          <cell r="D121">
            <v>19.72</v>
          </cell>
        </row>
        <row r="122">
          <cell r="A122">
            <v>45758</v>
          </cell>
          <cell r="D122">
            <v>21.06</v>
          </cell>
        </row>
        <row r="123">
          <cell r="A123">
            <v>45756</v>
          </cell>
          <cell r="D123">
            <v>17.48</v>
          </cell>
        </row>
        <row r="124">
          <cell r="A124">
            <v>45755</v>
          </cell>
          <cell r="D124">
            <v>20.99</v>
          </cell>
        </row>
        <row r="125">
          <cell r="A125">
            <v>45754</v>
          </cell>
          <cell r="D125">
            <v>49.46</v>
          </cell>
        </row>
        <row r="126">
          <cell r="A126">
            <v>45751</v>
          </cell>
          <cell r="D126">
            <v>26.62</v>
          </cell>
        </row>
        <row r="127">
          <cell r="A127">
            <v>45750</v>
          </cell>
          <cell r="D127">
            <v>13.47</v>
          </cell>
        </row>
        <row r="128">
          <cell r="A128">
            <v>45749</v>
          </cell>
          <cell r="D128">
            <v>8.0299999999999994</v>
          </cell>
        </row>
        <row r="129">
          <cell r="A129">
            <v>45748</v>
          </cell>
          <cell r="D129">
            <v>9.59</v>
          </cell>
        </row>
        <row r="130">
          <cell r="A130">
            <v>45744</v>
          </cell>
          <cell r="D130">
            <v>16.010000000000002</v>
          </cell>
        </row>
        <row r="131">
          <cell r="A131">
            <v>45743</v>
          </cell>
          <cell r="D131">
            <v>34.24</v>
          </cell>
        </row>
        <row r="132">
          <cell r="A132">
            <v>45742</v>
          </cell>
          <cell r="D132">
            <v>9.36</v>
          </cell>
        </row>
        <row r="133">
          <cell r="A133">
            <v>45741</v>
          </cell>
          <cell r="D133">
            <v>13.62</v>
          </cell>
        </row>
        <row r="134">
          <cell r="A134">
            <v>45740</v>
          </cell>
          <cell r="D134">
            <v>11.67</v>
          </cell>
        </row>
        <row r="135">
          <cell r="A135">
            <v>45737</v>
          </cell>
          <cell r="D135">
            <v>14.82</v>
          </cell>
        </row>
        <row r="136">
          <cell r="A136">
            <v>45736</v>
          </cell>
          <cell r="D136">
            <v>9.7100000000000009</v>
          </cell>
        </row>
        <row r="137">
          <cell r="A137">
            <v>45735</v>
          </cell>
          <cell r="D137">
            <v>9.34</v>
          </cell>
        </row>
        <row r="138">
          <cell r="A138">
            <v>45734</v>
          </cell>
          <cell r="D138">
            <v>11.24</v>
          </cell>
        </row>
        <row r="139">
          <cell r="A139">
            <v>45733</v>
          </cell>
          <cell r="D139">
            <v>9.17</v>
          </cell>
        </row>
        <row r="140">
          <cell r="A140">
            <v>45729</v>
          </cell>
          <cell r="D140">
            <v>14</v>
          </cell>
        </row>
        <row r="141">
          <cell r="A141">
            <v>45728</v>
          </cell>
          <cell r="D141">
            <v>18.73</v>
          </cell>
        </row>
        <row r="142">
          <cell r="A142">
            <v>45727</v>
          </cell>
          <cell r="D142">
            <v>9.5299999999999994</v>
          </cell>
        </row>
        <row r="143">
          <cell r="A143">
            <v>45726</v>
          </cell>
          <cell r="D143">
            <v>10.31</v>
          </cell>
        </row>
        <row r="144">
          <cell r="A144">
            <v>45723</v>
          </cell>
          <cell r="D144">
            <v>10.119999999999999</v>
          </cell>
        </row>
        <row r="145">
          <cell r="A145">
            <v>45722</v>
          </cell>
          <cell r="D145">
            <v>16.989999999999998</v>
          </cell>
        </row>
        <row r="146">
          <cell r="A146">
            <v>45721</v>
          </cell>
          <cell r="D146">
            <v>12.37</v>
          </cell>
        </row>
        <row r="147">
          <cell r="A147">
            <v>45720</v>
          </cell>
          <cell r="D147">
            <v>11.88</v>
          </cell>
        </row>
        <row r="148">
          <cell r="A148">
            <v>45719</v>
          </cell>
          <cell r="D148">
            <v>18.36</v>
          </cell>
        </row>
        <row r="149">
          <cell r="A149">
            <v>45716</v>
          </cell>
          <cell r="D149">
            <v>20.48</v>
          </cell>
        </row>
        <row r="150">
          <cell r="A150">
            <v>45715</v>
          </cell>
          <cell r="D150">
            <v>12.28</v>
          </cell>
        </row>
        <row r="151">
          <cell r="A151">
            <v>45713</v>
          </cell>
          <cell r="D151">
            <v>10.25</v>
          </cell>
        </row>
        <row r="152">
          <cell r="A152">
            <v>45712</v>
          </cell>
          <cell r="D152">
            <v>8.86</v>
          </cell>
        </row>
        <row r="153">
          <cell r="A153">
            <v>45709</v>
          </cell>
          <cell r="D153">
            <v>14.58</v>
          </cell>
        </row>
        <row r="154">
          <cell r="A154">
            <v>45708</v>
          </cell>
          <cell r="D154">
            <v>8.67</v>
          </cell>
        </row>
        <row r="155">
          <cell r="A155">
            <v>45707</v>
          </cell>
          <cell r="D155">
            <v>9.99</v>
          </cell>
        </row>
        <row r="156">
          <cell r="A156">
            <v>45706</v>
          </cell>
          <cell r="D156">
            <v>7.81</v>
          </cell>
        </row>
        <row r="157">
          <cell r="A157">
            <v>45705</v>
          </cell>
          <cell r="D157">
            <v>10.31</v>
          </cell>
        </row>
        <row r="158">
          <cell r="A158">
            <v>45702</v>
          </cell>
          <cell r="D158">
            <v>9.9700000000000006</v>
          </cell>
        </row>
        <row r="159">
          <cell r="A159">
            <v>45701</v>
          </cell>
          <cell r="D159">
            <v>8.49</v>
          </cell>
        </row>
        <row r="160">
          <cell r="A160">
            <v>45700</v>
          </cell>
          <cell r="D160">
            <v>12.31</v>
          </cell>
        </row>
        <row r="161">
          <cell r="A161">
            <v>45699</v>
          </cell>
          <cell r="D161">
            <v>11.94</v>
          </cell>
        </row>
        <row r="162">
          <cell r="A162">
            <v>45698</v>
          </cell>
          <cell r="D162">
            <v>10.98</v>
          </cell>
        </row>
        <row r="163">
          <cell r="A163">
            <v>45695</v>
          </cell>
          <cell r="D163">
            <v>12.26</v>
          </cell>
        </row>
        <row r="164">
          <cell r="A164">
            <v>45694</v>
          </cell>
          <cell r="D164">
            <v>10.02</v>
          </cell>
        </row>
        <row r="165">
          <cell r="A165">
            <v>45693</v>
          </cell>
          <cell r="D165">
            <v>12.91</v>
          </cell>
        </row>
        <row r="166">
          <cell r="A166">
            <v>45692</v>
          </cell>
          <cell r="D166">
            <v>16.79</v>
          </cell>
        </row>
        <row r="167">
          <cell r="A167">
            <v>45691</v>
          </cell>
          <cell r="D167">
            <v>17.809999999999999</v>
          </cell>
        </row>
        <row r="168">
          <cell r="A168">
            <v>45689</v>
          </cell>
          <cell r="D168">
            <v>14.09</v>
          </cell>
        </row>
        <row r="169">
          <cell r="A169">
            <v>45688</v>
          </cell>
          <cell r="D169">
            <v>19.16</v>
          </cell>
        </row>
        <row r="170">
          <cell r="A170">
            <v>45687</v>
          </cell>
          <cell r="D170">
            <v>59.39</v>
          </cell>
        </row>
        <row r="171">
          <cell r="A171">
            <v>45686</v>
          </cell>
          <cell r="D171">
            <v>12.46</v>
          </cell>
        </row>
        <row r="172">
          <cell r="A172">
            <v>45685</v>
          </cell>
          <cell r="D172">
            <v>16.100000000000001</v>
          </cell>
        </row>
        <row r="173">
          <cell r="A173">
            <v>45684</v>
          </cell>
          <cell r="D173">
            <v>14.12</v>
          </cell>
        </row>
        <row r="174">
          <cell r="A174">
            <v>45681</v>
          </cell>
          <cell r="D174">
            <v>9.51</v>
          </cell>
        </row>
        <row r="175">
          <cell r="A175">
            <v>45680</v>
          </cell>
          <cell r="D175">
            <v>7.92</v>
          </cell>
        </row>
        <row r="176">
          <cell r="A176">
            <v>45679</v>
          </cell>
          <cell r="D176">
            <v>12.42</v>
          </cell>
        </row>
        <row r="177">
          <cell r="A177">
            <v>45678</v>
          </cell>
          <cell r="D177">
            <v>11.66</v>
          </cell>
        </row>
        <row r="178">
          <cell r="A178">
            <v>45677</v>
          </cell>
          <cell r="D178">
            <v>9.9600000000000009</v>
          </cell>
        </row>
        <row r="179">
          <cell r="A179">
            <v>45674</v>
          </cell>
          <cell r="D179">
            <v>7.01</v>
          </cell>
        </row>
        <row r="180">
          <cell r="A180">
            <v>45673</v>
          </cell>
          <cell r="D180">
            <v>8.68</v>
          </cell>
        </row>
        <row r="181">
          <cell r="A181">
            <v>45672</v>
          </cell>
          <cell r="D181">
            <v>10.5</v>
          </cell>
        </row>
        <row r="182">
          <cell r="A182">
            <v>45671</v>
          </cell>
          <cell r="D182">
            <v>11.38</v>
          </cell>
        </row>
        <row r="183">
          <cell r="A183">
            <v>45670</v>
          </cell>
          <cell r="D183">
            <v>12.23</v>
          </cell>
        </row>
        <row r="184">
          <cell r="A184">
            <v>45667</v>
          </cell>
          <cell r="D184">
            <v>11.14</v>
          </cell>
        </row>
        <row r="185">
          <cell r="A185">
            <v>45666</v>
          </cell>
          <cell r="D185">
            <v>17.95</v>
          </cell>
        </row>
        <row r="186">
          <cell r="A186">
            <v>45665</v>
          </cell>
          <cell r="D186">
            <v>11.86</v>
          </cell>
        </row>
        <row r="187">
          <cell r="A187">
            <v>45664</v>
          </cell>
          <cell r="D187">
            <v>15.55</v>
          </cell>
        </row>
        <row r="188">
          <cell r="A188">
            <v>45663</v>
          </cell>
          <cell r="D188">
            <v>16.95</v>
          </cell>
        </row>
        <row r="189">
          <cell r="A189">
            <v>45660</v>
          </cell>
          <cell r="D189">
            <v>24.77</v>
          </cell>
        </row>
        <row r="190">
          <cell r="A190">
            <v>45659</v>
          </cell>
          <cell r="D190">
            <v>15.29</v>
          </cell>
        </row>
        <row r="191">
          <cell r="A191">
            <v>45658</v>
          </cell>
          <cell r="D191">
            <v>7.79</v>
          </cell>
        </row>
        <row r="192">
          <cell r="A192">
            <v>45657</v>
          </cell>
          <cell r="D192">
            <v>7.09</v>
          </cell>
        </row>
        <row r="193">
          <cell r="A193">
            <v>45656</v>
          </cell>
          <cell r="D193">
            <v>17.440000000000001</v>
          </cell>
        </row>
        <row r="194">
          <cell r="A194">
            <v>45653</v>
          </cell>
          <cell r="D194">
            <v>15.84</v>
          </cell>
        </row>
        <row r="195">
          <cell r="A195">
            <v>45652</v>
          </cell>
          <cell r="D195">
            <v>9.34</v>
          </cell>
        </row>
        <row r="196">
          <cell r="A196">
            <v>45650</v>
          </cell>
          <cell r="D196">
            <v>12.55</v>
          </cell>
        </row>
        <row r="197">
          <cell r="A197">
            <v>45649</v>
          </cell>
          <cell r="D197">
            <v>9.65</v>
          </cell>
        </row>
        <row r="198">
          <cell r="A198">
            <v>45646</v>
          </cell>
          <cell r="D198">
            <v>17.96</v>
          </cell>
        </row>
        <row r="199">
          <cell r="A199">
            <v>45645</v>
          </cell>
          <cell r="D199">
            <v>17.12</v>
          </cell>
        </row>
        <row r="200">
          <cell r="A200">
            <v>45644</v>
          </cell>
          <cell r="D200">
            <v>19.09</v>
          </cell>
        </row>
        <row r="201">
          <cell r="A201">
            <v>45643</v>
          </cell>
          <cell r="D201">
            <v>10.27</v>
          </cell>
        </row>
        <row r="202">
          <cell r="A202">
            <v>45642</v>
          </cell>
          <cell r="D202">
            <v>10.02</v>
          </cell>
        </row>
        <row r="203">
          <cell r="A203">
            <v>45639</v>
          </cell>
          <cell r="D203">
            <v>14.1</v>
          </cell>
        </row>
        <row r="204">
          <cell r="A204">
            <v>45638</v>
          </cell>
          <cell r="D204">
            <v>10.6</v>
          </cell>
        </row>
        <row r="205">
          <cell r="A205">
            <v>45637</v>
          </cell>
          <cell r="D205">
            <v>7.76</v>
          </cell>
        </row>
        <row r="206">
          <cell r="A206">
            <v>45636</v>
          </cell>
          <cell r="D206">
            <v>13.11</v>
          </cell>
        </row>
        <row r="207">
          <cell r="A207">
            <v>45635</v>
          </cell>
          <cell r="D207">
            <v>15.57</v>
          </cell>
        </row>
        <row r="208">
          <cell r="A208">
            <v>45632</v>
          </cell>
          <cell r="D208">
            <v>19.72</v>
          </cell>
        </row>
        <row r="209">
          <cell r="A209">
            <v>45631</v>
          </cell>
          <cell r="D209">
            <v>12.17</v>
          </cell>
        </row>
        <row r="210">
          <cell r="A210">
            <v>45630</v>
          </cell>
          <cell r="D210">
            <v>12.39</v>
          </cell>
        </row>
        <row r="211">
          <cell r="A211">
            <v>45629</v>
          </cell>
          <cell r="D211">
            <v>9.8699999999999992</v>
          </cell>
        </row>
        <row r="212">
          <cell r="A212">
            <v>45628</v>
          </cell>
          <cell r="D212">
            <v>8.43</v>
          </cell>
        </row>
        <row r="213">
          <cell r="A213">
            <v>45625</v>
          </cell>
          <cell r="D213">
            <v>10.36</v>
          </cell>
        </row>
        <row r="214">
          <cell r="A214">
            <v>45624</v>
          </cell>
          <cell r="D214">
            <v>10.94</v>
          </cell>
        </row>
        <row r="215">
          <cell r="A215">
            <v>45623</v>
          </cell>
          <cell r="D215">
            <v>10.01</v>
          </cell>
        </row>
        <row r="216">
          <cell r="A216">
            <v>45622</v>
          </cell>
          <cell r="D216">
            <v>10.31</v>
          </cell>
        </row>
        <row r="217">
          <cell r="A217">
            <v>45621</v>
          </cell>
          <cell r="D217">
            <v>15.19</v>
          </cell>
        </row>
        <row r="218">
          <cell r="A218">
            <v>45618</v>
          </cell>
          <cell r="D218">
            <v>14.54</v>
          </cell>
        </row>
        <row r="219">
          <cell r="A219">
            <v>45617</v>
          </cell>
          <cell r="D219">
            <v>14.19</v>
          </cell>
        </row>
        <row r="220">
          <cell r="A220">
            <v>45615</v>
          </cell>
          <cell r="D220">
            <v>14.01</v>
          </cell>
        </row>
        <row r="221">
          <cell r="A221">
            <v>45614</v>
          </cell>
          <cell r="D221">
            <v>17.05</v>
          </cell>
        </row>
        <row r="222">
          <cell r="A222">
            <v>45610</v>
          </cell>
          <cell r="D222">
            <v>11.74</v>
          </cell>
        </row>
        <row r="223">
          <cell r="A223">
            <v>45609</v>
          </cell>
          <cell r="D223">
            <v>14.67</v>
          </cell>
        </row>
        <row r="224">
          <cell r="A224">
            <v>45608</v>
          </cell>
          <cell r="D224">
            <v>16.53</v>
          </cell>
        </row>
        <row r="225">
          <cell r="A225">
            <v>45607</v>
          </cell>
          <cell r="D225">
            <v>27.59</v>
          </cell>
        </row>
        <row r="226">
          <cell r="A226">
            <v>45604</v>
          </cell>
          <cell r="D226">
            <v>16.07</v>
          </cell>
        </row>
        <row r="227">
          <cell r="A227">
            <v>45603</v>
          </cell>
          <cell r="D227">
            <v>13.24</v>
          </cell>
        </row>
        <row r="228">
          <cell r="A228">
            <v>45602</v>
          </cell>
          <cell r="D228">
            <v>10.58</v>
          </cell>
        </row>
        <row r="229">
          <cell r="A229">
            <v>45601</v>
          </cell>
          <cell r="D229">
            <v>10.220000000000001</v>
          </cell>
        </row>
        <row r="230">
          <cell r="A230">
            <v>45600</v>
          </cell>
          <cell r="D230">
            <v>15.51</v>
          </cell>
        </row>
        <row r="231">
          <cell r="A231">
            <v>45597</v>
          </cell>
          <cell r="D231">
            <v>2.9</v>
          </cell>
        </row>
        <row r="232">
          <cell r="A232">
            <v>45596</v>
          </cell>
          <cell r="D232">
            <v>11.9</v>
          </cell>
        </row>
        <row r="233">
          <cell r="A233">
            <v>45595</v>
          </cell>
          <cell r="D233">
            <v>12.93</v>
          </cell>
        </row>
        <row r="234">
          <cell r="A234">
            <v>45594</v>
          </cell>
          <cell r="D234">
            <v>26.82</v>
          </cell>
        </row>
        <row r="235">
          <cell r="A235">
            <v>45593</v>
          </cell>
          <cell r="D235">
            <v>7.11</v>
          </cell>
        </row>
        <row r="236">
          <cell r="A236">
            <v>45590</v>
          </cell>
          <cell r="D236">
            <v>10.87</v>
          </cell>
        </row>
        <row r="237">
          <cell r="A237">
            <v>45589</v>
          </cell>
          <cell r="D237">
            <v>7.23</v>
          </cell>
        </row>
        <row r="238">
          <cell r="A238">
            <v>45588</v>
          </cell>
          <cell r="D238">
            <v>10.55</v>
          </cell>
        </row>
        <row r="239">
          <cell r="A239">
            <v>45587</v>
          </cell>
          <cell r="D239">
            <v>13.62</v>
          </cell>
        </row>
        <row r="240">
          <cell r="A240">
            <v>45586</v>
          </cell>
          <cell r="D240">
            <v>7.39</v>
          </cell>
        </row>
        <row r="241">
          <cell r="A241">
            <v>45583</v>
          </cell>
          <cell r="D241">
            <v>11.53</v>
          </cell>
        </row>
        <row r="242">
          <cell r="A242">
            <v>45582</v>
          </cell>
          <cell r="D242">
            <v>13.86</v>
          </cell>
        </row>
        <row r="243">
          <cell r="A243">
            <v>45581</v>
          </cell>
          <cell r="D243">
            <v>10.3</v>
          </cell>
        </row>
        <row r="244">
          <cell r="A244">
            <v>45580</v>
          </cell>
          <cell r="D244">
            <v>9.06</v>
          </cell>
        </row>
        <row r="245">
          <cell r="A245">
            <v>45579</v>
          </cell>
          <cell r="D245">
            <v>5.74</v>
          </cell>
        </row>
        <row r="246">
          <cell r="A246">
            <v>45576</v>
          </cell>
          <cell r="D246">
            <v>4.46</v>
          </cell>
        </row>
        <row r="247">
          <cell r="A247">
            <v>45575</v>
          </cell>
          <cell r="D247">
            <v>13.25</v>
          </cell>
        </row>
        <row r="248">
          <cell r="A248">
            <v>45574</v>
          </cell>
          <cell r="D248">
            <v>11.56</v>
          </cell>
        </row>
        <row r="249">
          <cell r="A249">
            <v>45573</v>
          </cell>
          <cell r="D249">
            <v>21.18</v>
          </cell>
        </row>
        <row r="250">
          <cell r="A250">
            <v>45572</v>
          </cell>
          <cell r="D250">
            <v>11.77</v>
          </cell>
        </row>
        <row r="251">
          <cell r="A251">
            <v>45569</v>
          </cell>
          <cell r="D251">
            <v>19.190000000000001</v>
          </cell>
        </row>
        <row r="252">
          <cell r="A252">
            <v>45568</v>
          </cell>
          <cell r="D252">
            <v>24.42</v>
          </cell>
        </row>
        <row r="253">
          <cell r="A253">
            <v>45566</v>
          </cell>
          <cell r="D253">
            <v>10.09</v>
          </cell>
        </row>
        <row r="254">
          <cell r="A254">
            <v>45565</v>
          </cell>
          <cell r="D254">
            <v>12.23</v>
          </cell>
        </row>
        <row r="255">
          <cell r="A255">
            <v>45562</v>
          </cell>
          <cell r="D255">
            <v>10.36</v>
          </cell>
        </row>
        <row r="256">
          <cell r="A256">
            <v>45561</v>
          </cell>
          <cell r="D256">
            <v>21.64</v>
          </cell>
        </row>
        <row r="257">
          <cell r="A257">
            <v>45560</v>
          </cell>
          <cell r="D257">
            <v>12.96</v>
          </cell>
        </row>
        <row r="258">
          <cell r="A258">
            <v>45559</v>
          </cell>
          <cell r="D258">
            <v>12.76</v>
          </cell>
        </row>
        <row r="259">
          <cell r="A259">
            <v>45558</v>
          </cell>
          <cell r="D259">
            <v>10.25</v>
          </cell>
        </row>
        <row r="260">
          <cell r="A260">
            <v>45555</v>
          </cell>
          <cell r="D260">
            <v>16.760000000000002</v>
          </cell>
        </row>
        <row r="261">
          <cell r="A261">
            <v>45554</v>
          </cell>
          <cell r="D261">
            <v>13.47</v>
          </cell>
        </row>
        <row r="262">
          <cell r="A262">
            <v>45553</v>
          </cell>
          <cell r="D262">
            <v>12.04</v>
          </cell>
        </row>
        <row r="263">
          <cell r="A263">
            <v>45552</v>
          </cell>
          <cell r="D263">
            <v>44.52</v>
          </cell>
        </row>
        <row r="264">
          <cell r="A264">
            <v>45551</v>
          </cell>
          <cell r="D264">
            <v>5.84</v>
          </cell>
        </row>
        <row r="265">
          <cell r="A265">
            <v>45548</v>
          </cell>
          <cell r="D265">
            <v>13.2</v>
          </cell>
        </row>
        <row r="266">
          <cell r="A266">
            <v>45547</v>
          </cell>
          <cell r="D266">
            <v>25.68</v>
          </cell>
        </row>
        <row r="267">
          <cell r="A267">
            <v>45546</v>
          </cell>
          <cell r="D267">
            <v>36.14</v>
          </cell>
        </row>
        <row r="268">
          <cell r="A268">
            <v>45545</v>
          </cell>
          <cell r="D268">
            <v>6.92</v>
          </cell>
        </row>
        <row r="269">
          <cell r="A269">
            <v>45544</v>
          </cell>
          <cell r="D269">
            <v>7.21</v>
          </cell>
        </row>
        <row r="270">
          <cell r="A270">
            <v>45541</v>
          </cell>
          <cell r="D270">
            <v>8.7200000000000006</v>
          </cell>
        </row>
        <row r="271">
          <cell r="A271">
            <v>45540</v>
          </cell>
          <cell r="D271">
            <v>7.9</v>
          </cell>
        </row>
        <row r="272">
          <cell r="A272">
            <v>45539</v>
          </cell>
          <cell r="D272">
            <v>4.67</v>
          </cell>
        </row>
        <row r="273">
          <cell r="A273">
            <v>45538</v>
          </cell>
          <cell r="D273">
            <v>5.09</v>
          </cell>
        </row>
        <row r="274">
          <cell r="A274">
            <v>45537</v>
          </cell>
          <cell r="D274">
            <v>8.1199999999999992</v>
          </cell>
        </row>
        <row r="275">
          <cell r="A275">
            <v>45534</v>
          </cell>
          <cell r="D275">
            <v>17.649999999999999</v>
          </cell>
        </row>
        <row r="276">
          <cell r="A276">
            <v>45533</v>
          </cell>
          <cell r="D276">
            <v>40.659999999999997</v>
          </cell>
        </row>
        <row r="277">
          <cell r="A277">
            <v>45532</v>
          </cell>
          <cell r="D277">
            <v>8.15</v>
          </cell>
        </row>
        <row r="278">
          <cell r="A278">
            <v>45531</v>
          </cell>
          <cell r="D278">
            <v>8.81</v>
          </cell>
        </row>
        <row r="279">
          <cell r="A279">
            <v>45530</v>
          </cell>
          <cell r="D279">
            <v>9.42</v>
          </cell>
        </row>
        <row r="280">
          <cell r="A280">
            <v>45527</v>
          </cell>
          <cell r="D280">
            <v>10.18</v>
          </cell>
        </row>
        <row r="281">
          <cell r="A281">
            <v>45526</v>
          </cell>
          <cell r="D281">
            <v>9.3800000000000008</v>
          </cell>
        </row>
        <row r="282">
          <cell r="A282">
            <v>45525</v>
          </cell>
          <cell r="D282">
            <v>4.87</v>
          </cell>
        </row>
        <row r="283">
          <cell r="A283">
            <v>45524</v>
          </cell>
          <cell r="D283">
            <v>5.63</v>
          </cell>
        </row>
        <row r="284">
          <cell r="A284">
            <v>45523</v>
          </cell>
          <cell r="D284">
            <v>6.91</v>
          </cell>
        </row>
        <row r="285">
          <cell r="A285">
            <v>45520</v>
          </cell>
          <cell r="D285">
            <v>11.44</v>
          </cell>
        </row>
        <row r="286">
          <cell r="A286">
            <v>45518</v>
          </cell>
          <cell r="D286">
            <v>8.2100000000000009</v>
          </cell>
        </row>
        <row r="287">
          <cell r="A287">
            <v>45517</v>
          </cell>
          <cell r="D287">
            <v>7.51</v>
          </cell>
        </row>
        <row r="288">
          <cell r="A288">
            <v>45516</v>
          </cell>
          <cell r="D288">
            <v>11.31</v>
          </cell>
        </row>
        <row r="289">
          <cell r="A289">
            <v>45513</v>
          </cell>
          <cell r="D289">
            <v>15.44</v>
          </cell>
        </row>
        <row r="290">
          <cell r="A290">
            <v>45512</v>
          </cell>
          <cell r="D290">
            <v>19.53</v>
          </cell>
        </row>
        <row r="291">
          <cell r="A291">
            <v>45511</v>
          </cell>
          <cell r="D291">
            <v>9.98</v>
          </cell>
        </row>
        <row r="292">
          <cell r="A292">
            <v>45510</v>
          </cell>
          <cell r="D292">
            <v>16.73</v>
          </cell>
        </row>
        <row r="293">
          <cell r="A293">
            <v>45509</v>
          </cell>
          <cell r="D293">
            <v>26.65</v>
          </cell>
        </row>
        <row r="294">
          <cell r="A294">
            <v>45506</v>
          </cell>
          <cell r="D294">
            <v>21.97</v>
          </cell>
        </row>
        <row r="295">
          <cell r="A295">
            <v>45505</v>
          </cell>
          <cell r="D295">
            <v>14.38</v>
          </cell>
        </row>
        <row r="296">
          <cell r="A296">
            <v>45504</v>
          </cell>
          <cell r="D296">
            <v>10.86</v>
          </cell>
        </row>
        <row r="297">
          <cell r="A297">
            <v>45503</v>
          </cell>
          <cell r="D297">
            <v>28.59</v>
          </cell>
        </row>
        <row r="298">
          <cell r="A298">
            <v>45502</v>
          </cell>
          <cell r="D298">
            <v>11.85</v>
          </cell>
        </row>
        <row r="299">
          <cell r="A299">
            <v>45499</v>
          </cell>
          <cell r="D299">
            <v>21.23</v>
          </cell>
        </row>
        <row r="300">
          <cell r="A300">
            <v>45498</v>
          </cell>
          <cell r="D300">
            <v>32.770000000000003</v>
          </cell>
        </row>
        <row r="301">
          <cell r="A301">
            <v>45497</v>
          </cell>
          <cell r="D301">
            <v>11.47</v>
          </cell>
        </row>
        <row r="302">
          <cell r="A302">
            <v>45496</v>
          </cell>
          <cell r="D302">
            <v>10.38</v>
          </cell>
        </row>
        <row r="303">
          <cell r="A303">
            <v>45495</v>
          </cell>
          <cell r="D303">
            <v>7.4</v>
          </cell>
        </row>
        <row r="304">
          <cell r="A304">
            <v>45492</v>
          </cell>
          <cell r="D304">
            <v>7.4</v>
          </cell>
        </row>
        <row r="305">
          <cell r="A305">
            <v>45491</v>
          </cell>
          <cell r="D305">
            <v>8.01</v>
          </cell>
        </row>
        <row r="306">
          <cell r="A306">
            <v>45489</v>
          </cell>
          <cell r="D306">
            <v>4.82</v>
          </cell>
        </row>
        <row r="307">
          <cell r="A307">
            <v>45488</v>
          </cell>
          <cell r="D307">
            <v>5.85</v>
          </cell>
        </row>
        <row r="308">
          <cell r="A308">
            <v>45485</v>
          </cell>
          <cell r="D308">
            <v>7.34</v>
          </cell>
        </row>
        <row r="309">
          <cell r="A309">
            <v>45484</v>
          </cell>
          <cell r="D309">
            <v>11.98</v>
          </cell>
        </row>
        <row r="310">
          <cell r="A310">
            <v>45483</v>
          </cell>
          <cell r="D310">
            <v>13.41</v>
          </cell>
        </row>
        <row r="311">
          <cell r="A311">
            <v>45482</v>
          </cell>
          <cell r="D311">
            <v>10.95</v>
          </cell>
        </row>
        <row r="312">
          <cell r="A312">
            <v>45481</v>
          </cell>
          <cell r="D312">
            <v>13.31</v>
          </cell>
        </row>
        <row r="313">
          <cell r="A313">
            <v>45478</v>
          </cell>
          <cell r="D313">
            <v>9.0500000000000007</v>
          </cell>
        </row>
        <row r="314">
          <cell r="A314">
            <v>45477</v>
          </cell>
          <cell r="D314">
            <v>12.14</v>
          </cell>
        </row>
        <row r="315">
          <cell r="A315">
            <v>45476</v>
          </cell>
          <cell r="D315">
            <v>7.35</v>
          </cell>
        </row>
        <row r="316">
          <cell r="A316">
            <v>45475</v>
          </cell>
          <cell r="D316">
            <v>12.28</v>
          </cell>
        </row>
        <row r="317">
          <cell r="A317">
            <v>45474</v>
          </cell>
          <cell r="D317">
            <v>14.01</v>
          </cell>
        </row>
        <row r="318">
          <cell r="A318">
            <v>45471</v>
          </cell>
          <cell r="D318">
            <v>23.03</v>
          </cell>
        </row>
        <row r="319">
          <cell r="A319">
            <v>45470</v>
          </cell>
          <cell r="D319">
            <v>19.39</v>
          </cell>
        </row>
        <row r="320">
          <cell r="A320">
            <v>45469</v>
          </cell>
          <cell r="D320">
            <v>6.91</v>
          </cell>
        </row>
        <row r="321">
          <cell r="A321">
            <v>45468</v>
          </cell>
          <cell r="D321">
            <v>7.3</v>
          </cell>
        </row>
        <row r="322">
          <cell r="A322">
            <v>45467</v>
          </cell>
          <cell r="D322">
            <v>6.66</v>
          </cell>
        </row>
        <row r="323">
          <cell r="A323">
            <v>45464</v>
          </cell>
          <cell r="D323">
            <v>14.3</v>
          </cell>
        </row>
        <row r="324">
          <cell r="A324">
            <v>45463</v>
          </cell>
          <cell r="D324">
            <v>7.3</v>
          </cell>
        </row>
        <row r="325">
          <cell r="A325">
            <v>45462</v>
          </cell>
          <cell r="D325">
            <v>7.61</v>
          </cell>
        </row>
        <row r="326">
          <cell r="A326">
            <v>45461</v>
          </cell>
          <cell r="D326">
            <v>9.85</v>
          </cell>
        </row>
        <row r="327">
          <cell r="A327">
            <v>45457</v>
          </cell>
          <cell r="D327">
            <v>11.59</v>
          </cell>
        </row>
        <row r="328">
          <cell r="A328">
            <v>45456</v>
          </cell>
          <cell r="D328">
            <v>12.16</v>
          </cell>
        </row>
        <row r="329">
          <cell r="A329">
            <v>45455</v>
          </cell>
          <cell r="D329">
            <v>17.53</v>
          </cell>
        </row>
        <row r="330">
          <cell r="A330">
            <v>45454</v>
          </cell>
          <cell r="D330">
            <v>14.83</v>
          </cell>
        </row>
        <row r="331">
          <cell r="A331">
            <v>45453</v>
          </cell>
          <cell r="D331">
            <v>9.26</v>
          </cell>
        </row>
        <row r="332">
          <cell r="A332">
            <v>45450</v>
          </cell>
          <cell r="D332">
            <v>15.58</v>
          </cell>
        </row>
        <row r="333">
          <cell r="A333">
            <v>45449</v>
          </cell>
          <cell r="D333">
            <v>11.79</v>
          </cell>
        </row>
        <row r="334">
          <cell r="A334">
            <v>45448</v>
          </cell>
          <cell r="D334">
            <v>13.75</v>
          </cell>
        </row>
        <row r="335">
          <cell r="A335">
            <v>45447</v>
          </cell>
          <cell r="D335">
            <v>26.55</v>
          </cell>
        </row>
        <row r="336">
          <cell r="A336">
            <v>45446</v>
          </cell>
          <cell r="D336">
            <v>12.31</v>
          </cell>
        </row>
        <row r="337">
          <cell r="A337">
            <v>45443</v>
          </cell>
          <cell r="D337">
            <v>14.29</v>
          </cell>
        </row>
        <row r="338">
          <cell r="A338">
            <v>45442</v>
          </cell>
          <cell r="D338">
            <v>10.17</v>
          </cell>
        </row>
        <row r="339">
          <cell r="A339">
            <v>45441</v>
          </cell>
          <cell r="D339">
            <v>8.18</v>
          </cell>
        </row>
        <row r="340">
          <cell r="A340">
            <v>45440</v>
          </cell>
          <cell r="D340">
            <v>6.62</v>
          </cell>
        </row>
        <row r="341">
          <cell r="A341">
            <v>45439</v>
          </cell>
          <cell r="D341">
            <v>6.92</v>
          </cell>
        </row>
        <row r="342">
          <cell r="A342">
            <v>45436</v>
          </cell>
          <cell r="D342">
            <v>9.59</v>
          </cell>
        </row>
        <row r="343">
          <cell r="A343">
            <v>45435</v>
          </cell>
          <cell r="D343">
            <v>11.21</v>
          </cell>
        </row>
        <row r="344">
          <cell r="A344">
            <v>45434</v>
          </cell>
          <cell r="D344">
            <v>9.5</v>
          </cell>
        </row>
        <row r="345">
          <cell r="A345">
            <v>45433</v>
          </cell>
          <cell r="D345">
            <v>10.06</v>
          </cell>
        </row>
        <row r="346">
          <cell r="A346">
            <v>45430</v>
          </cell>
          <cell r="D346">
            <v>1.93</v>
          </cell>
        </row>
        <row r="347">
          <cell r="A347">
            <v>45429</v>
          </cell>
          <cell r="D347">
            <v>13.21</v>
          </cell>
        </row>
        <row r="348">
          <cell r="A348">
            <v>45428</v>
          </cell>
          <cell r="D348">
            <v>31.24</v>
          </cell>
        </row>
        <row r="349">
          <cell r="A349">
            <v>45427</v>
          </cell>
          <cell r="D349">
            <v>19.670000000000002</v>
          </cell>
        </row>
        <row r="350">
          <cell r="A350">
            <v>45426</v>
          </cell>
          <cell r="D350">
            <v>16.329999999999998</v>
          </cell>
        </row>
        <row r="351">
          <cell r="A351">
            <v>45425</v>
          </cell>
          <cell r="D351">
            <v>58.97</v>
          </cell>
        </row>
        <row r="352">
          <cell r="A352">
            <v>45422</v>
          </cell>
          <cell r="D352">
            <v>13.38</v>
          </cell>
        </row>
        <row r="353">
          <cell r="A353">
            <v>45421</v>
          </cell>
          <cell r="D353">
            <v>19.190000000000001</v>
          </cell>
        </row>
        <row r="354">
          <cell r="A354">
            <v>45420</v>
          </cell>
          <cell r="D354">
            <v>7.52</v>
          </cell>
        </row>
        <row r="355">
          <cell r="A355">
            <v>45419</v>
          </cell>
          <cell r="D355">
            <v>8.8800000000000008</v>
          </cell>
        </row>
        <row r="356">
          <cell r="A356">
            <v>45418</v>
          </cell>
          <cell r="D356">
            <v>5.72</v>
          </cell>
        </row>
        <row r="357">
          <cell r="A357">
            <v>45415</v>
          </cell>
          <cell r="D357">
            <v>11.87</v>
          </cell>
        </row>
        <row r="358">
          <cell r="A358">
            <v>45414</v>
          </cell>
          <cell r="D358">
            <v>12.7</v>
          </cell>
        </row>
        <row r="359">
          <cell r="A359">
            <v>45412</v>
          </cell>
          <cell r="D359">
            <v>9.0500000000000007</v>
          </cell>
        </row>
        <row r="360">
          <cell r="A360">
            <v>45411</v>
          </cell>
          <cell r="D360">
            <v>4.76</v>
          </cell>
        </row>
        <row r="361">
          <cell r="A361">
            <v>45408</v>
          </cell>
          <cell r="D361">
            <v>7.94</v>
          </cell>
        </row>
        <row r="362">
          <cell r="A362">
            <v>45407</v>
          </cell>
          <cell r="D362">
            <v>8.3699999999999992</v>
          </cell>
        </row>
        <row r="363">
          <cell r="A363">
            <v>45406</v>
          </cell>
          <cell r="D363">
            <v>4.67</v>
          </cell>
        </row>
        <row r="364">
          <cell r="A364">
            <v>45405</v>
          </cell>
          <cell r="D364">
            <v>7.99</v>
          </cell>
        </row>
        <row r="365">
          <cell r="A365">
            <v>45404</v>
          </cell>
          <cell r="D365">
            <v>7.19</v>
          </cell>
        </row>
        <row r="366">
          <cell r="A366">
            <v>45401</v>
          </cell>
          <cell r="D366">
            <v>15.38</v>
          </cell>
        </row>
        <row r="367">
          <cell r="A367">
            <v>45400</v>
          </cell>
          <cell r="D367">
            <v>13.54</v>
          </cell>
        </row>
        <row r="368">
          <cell r="A368">
            <v>45398</v>
          </cell>
          <cell r="D368">
            <v>9.57</v>
          </cell>
        </row>
        <row r="369">
          <cell r="A369">
            <v>45397</v>
          </cell>
          <cell r="D369">
            <v>12.63</v>
          </cell>
        </row>
        <row r="370">
          <cell r="A370">
            <v>45394</v>
          </cell>
          <cell r="D370">
            <v>11.58</v>
          </cell>
        </row>
        <row r="371">
          <cell r="A371">
            <v>45392</v>
          </cell>
          <cell r="D371">
            <v>4.55</v>
          </cell>
        </row>
        <row r="372">
          <cell r="A372">
            <v>45391</v>
          </cell>
          <cell r="D372">
            <v>8.5399999999999991</v>
          </cell>
        </row>
        <row r="373">
          <cell r="A373">
            <v>45390</v>
          </cell>
          <cell r="D373">
            <v>5.19</v>
          </cell>
        </row>
        <row r="374">
          <cell r="A374">
            <v>45387</v>
          </cell>
          <cell r="D374">
            <v>4.5199999999999996</v>
          </cell>
        </row>
        <row r="375">
          <cell r="A375">
            <v>45386</v>
          </cell>
          <cell r="D375">
            <v>9.14</v>
          </cell>
        </row>
        <row r="376">
          <cell r="A376">
            <v>45385</v>
          </cell>
          <cell r="D376">
            <v>8.0399999999999991</v>
          </cell>
        </row>
        <row r="377">
          <cell r="A377">
            <v>45384</v>
          </cell>
          <cell r="D377">
            <v>8</v>
          </cell>
        </row>
        <row r="378">
          <cell r="A378">
            <v>45383</v>
          </cell>
          <cell r="D378">
            <v>8.6300000000000008</v>
          </cell>
        </row>
        <row r="379">
          <cell r="A379">
            <v>45379</v>
          </cell>
          <cell r="D379">
            <v>9.86</v>
          </cell>
        </row>
        <row r="380">
          <cell r="A380">
            <v>45378</v>
          </cell>
          <cell r="D380">
            <v>6.64</v>
          </cell>
        </row>
        <row r="381">
          <cell r="A381">
            <v>45377</v>
          </cell>
          <cell r="D381">
            <v>9.4600000000000009</v>
          </cell>
        </row>
        <row r="382">
          <cell r="A382">
            <v>45373</v>
          </cell>
          <cell r="D382">
            <v>13.64</v>
          </cell>
        </row>
        <row r="383">
          <cell r="A383">
            <v>45372</v>
          </cell>
          <cell r="D383">
            <v>11.07</v>
          </cell>
        </row>
        <row r="384">
          <cell r="A384">
            <v>45371</v>
          </cell>
          <cell r="D384">
            <v>13.9</v>
          </cell>
        </row>
        <row r="385">
          <cell r="A385">
            <v>45370</v>
          </cell>
          <cell r="D385">
            <v>9.48</v>
          </cell>
        </row>
        <row r="386">
          <cell r="A386">
            <v>45369</v>
          </cell>
          <cell r="D386">
            <v>12.12</v>
          </cell>
        </row>
        <row r="387">
          <cell r="A387">
            <v>45366</v>
          </cell>
          <cell r="D387">
            <v>23.39</v>
          </cell>
        </row>
        <row r="388">
          <cell r="A388">
            <v>45365</v>
          </cell>
          <cell r="D388">
            <v>22.93</v>
          </cell>
        </row>
        <row r="389">
          <cell r="A389">
            <v>45364</v>
          </cell>
          <cell r="D389">
            <v>16.559999999999999</v>
          </cell>
        </row>
        <row r="390">
          <cell r="A390">
            <v>45363</v>
          </cell>
          <cell r="D390">
            <v>8.76</v>
          </cell>
        </row>
        <row r="391">
          <cell r="A391">
            <v>45362</v>
          </cell>
          <cell r="D391">
            <v>7.5</v>
          </cell>
        </row>
        <row r="392">
          <cell r="A392">
            <v>45358</v>
          </cell>
          <cell r="D392">
            <v>16.88</v>
          </cell>
        </row>
        <row r="393">
          <cell r="A393">
            <v>45357</v>
          </cell>
          <cell r="D393">
            <v>14.21</v>
          </cell>
        </row>
        <row r="394">
          <cell r="A394">
            <v>45356</v>
          </cell>
          <cell r="D394">
            <v>59.81</v>
          </cell>
        </row>
        <row r="395">
          <cell r="A395">
            <v>45355</v>
          </cell>
          <cell r="D395">
            <v>6.08</v>
          </cell>
        </row>
        <row r="396">
          <cell r="A396">
            <v>45353</v>
          </cell>
          <cell r="D396">
            <v>1.78</v>
          </cell>
        </row>
        <row r="397">
          <cell r="A397">
            <v>45352</v>
          </cell>
          <cell r="D397">
            <v>10.65</v>
          </cell>
        </row>
        <row r="398">
          <cell r="A398">
            <v>45351</v>
          </cell>
          <cell r="D398">
            <v>10.35</v>
          </cell>
        </row>
        <row r="399">
          <cell r="A399">
            <v>45350</v>
          </cell>
          <cell r="D399">
            <v>15.22</v>
          </cell>
        </row>
        <row r="400">
          <cell r="A400">
            <v>45349</v>
          </cell>
          <cell r="D400">
            <v>12.81</v>
          </cell>
        </row>
        <row r="401">
          <cell r="A401">
            <v>45348</v>
          </cell>
          <cell r="D401">
            <v>5.6</v>
          </cell>
        </row>
        <row r="402">
          <cell r="A402">
            <v>45345</v>
          </cell>
          <cell r="D402">
            <v>7.05</v>
          </cell>
        </row>
        <row r="403">
          <cell r="A403">
            <v>45344</v>
          </cell>
          <cell r="D403">
            <v>6.44</v>
          </cell>
        </row>
        <row r="404">
          <cell r="A404">
            <v>45343</v>
          </cell>
          <cell r="D404">
            <v>6.01</v>
          </cell>
        </row>
        <row r="405">
          <cell r="A405">
            <v>45342</v>
          </cell>
          <cell r="D405">
            <v>4.7300000000000004</v>
          </cell>
        </row>
        <row r="406">
          <cell r="A406">
            <v>45341</v>
          </cell>
          <cell r="D406">
            <v>4.63</v>
          </cell>
        </row>
        <row r="407">
          <cell r="A407">
            <v>45338</v>
          </cell>
          <cell r="D407">
            <v>12.83</v>
          </cell>
        </row>
        <row r="408">
          <cell r="A408">
            <v>45337</v>
          </cell>
          <cell r="D408">
            <v>6.43</v>
          </cell>
        </row>
        <row r="409">
          <cell r="A409">
            <v>45336</v>
          </cell>
          <cell r="D409">
            <v>6.57</v>
          </cell>
        </row>
        <row r="410">
          <cell r="A410">
            <v>45335</v>
          </cell>
          <cell r="D410">
            <v>8.57</v>
          </cell>
        </row>
        <row r="411">
          <cell r="A411">
            <v>45334</v>
          </cell>
          <cell r="D411">
            <v>7.29</v>
          </cell>
        </row>
        <row r="412">
          <cell r="A412">
            <v>45331</v>
          </cell>
          <cell r="D412">
            <v>7.9</v>
          </cell>
        </row>
        <row r="413">
          <cell r="A413">
            <v>45330</v>
          </cell>
          <cell r="D413">
            <v>11.58</v>
          </cell>
        </row>
        <row r="414">
          <cell r="A414">
            <v>45329</v>
          </cell>
          <cell r="D414">
            <v>7.91</v>
          </cell>
        </row>
        <row r="415">
          <cell r="A415">
            <v>45328</v>
          </cell>
          <cell r="D415">
            <v>12.71</v>
          </cell>
        </row>
        <row r="416">
          <cell r="A416">
            <v>45327</v>
          </cell>
          <cell r="D416">
            <v>38.69</v>
          </cell>
        </row>
        <row r="417">
          <cell r="A417">
            <v>45324</v>
          </cell>
          <cell r="D417">
            <v>13</v>
          </cell>
        </row>
        <row r="418">
          <cell r="A418">
            <v>45323</v>
          </cell>
          <cell r="D418">
            <v>14.51</v>
          </cell>
        </row>
        <row r="419">
          <cell r="A419">
            <v>45322</v>
          </cell>
          <cell r="D419">
            <v>24.56</v>
          </cell>
        </row>
        <row r="420">
          <cell r="A420">
            <v>45321</v>
          </cell>
          <cell r="D420">
            <v>19.73</v>
          </cell>
        </row>
        <row r="421">
          <cell r="A421">
            <v>45320</v>
          </cell>
          <cell r="D421">
            <v>12.82</v>
          </cell>
        </row>
        <row r="422">
          <cell r="A422">
            <v>45316</v>
          </cell>
          <cell r="D422">
            <v>10.11</v>
          </cell>
        </row>
        <row r="423">
          <cell r="A423">
            <v>45315</v>
          </cell>
          <cell r="D423">
            <v>7.22</v>
          </cell>
        </row>
        <row r="424">
          <cell r="A424">
            <v>45314</v>
          </cell>
          <cell r="D424">
            <v>9.44</v>
          </cell>
        </row>
        <row r="425">
          <cell r="A425">
            <v>45311</v>
          </cell>
          <cell r="D425">
            <v>2.84</v>
          </cell>
        </row>
        <row r="426">
          <cell r="A426">
            <v>45310</v>
          </cell>
          <cell r="D426">
            <v>5.71</v>
          </cell>
        </row>
        <row r="427">
          <cell r="A427">
            <v>45309</v>
          </cell>
          <cell r="D427">
            <v>11.5</v>
          </cell>
        </row>
        <row r="428">
          <cell r="A428">
            <v>45308</v>
          </cell>
          <cell r="D428">
            <v>7.9</v>
          </cell>
        </row>
        <row r="429">
          <cell r="A429">
            <v>45307</v>
          </cell>
          <cell r="D429">
            <v>10.16</v>
          </cell>
        </row>
        <row r="430">
          <cell r="A430">
            <v>45306</v>
          </cell>
          <cell r="D430">
            <v>4.84</v>
          </cell>
        </row>
        <row r="431">
          <cell r="A431">
            <v>45303</v>
          </cell>
          <cell r="D431">
            <v>7.66</v>
          </cell>
        </row>
        <row r="432">
          <cell r="A432">
            <v>45302</v>
          </cell>
          <cell r="D432">
            <v>11.08</v>
          </cell>
        </row>
        <row r="433">
          <cell r="A433">
            <v>45301</v>
          </cell>
          <cell r="D433">
            <v>9.98</v>
          </cell>
        </row>
        <row r="434">
          <cell r="A434">
            <v>45300</v>
          </cell>
          <cell r="D434">
            <v>12.87</v>
          </cell>
        </row>
        <row r="435">
          <cell r="A435">
            <v>45299</v>
          </cell>
          <cell r="D435">
            <v>7.67</v>
          </cell>
        </row>
        <row r="436">
          <cell r="A436">
            <v>45296</v>
          </cell>
          <cell r="D436">
            <v>11.09</v>
          </cell>
        </row>
        <row r="437">
          <cell r="A437">
            <v>45295</v>
          </cell>
          <cell r="D437">
            <v>14.3</v>
          </cell>
        </row>
        <row r="438">
          <cell r="A438">
            <v>45294</v>
          </cell>
          <cell r="D438">
            <v>8.56</v>
          </cell>
        </row>
        <row r="439">
          <cell r="A439">
            <v>45293</v>
          </cell>
          <cell r="D439">
            <v>13.79</v>
          </cell>
        </row>
        <row r="440">
          <cell r="A440">
            <v>45292</v>
          </cell>
          <cell r="D440">
            <v>12.57</v>
          </cell>
        </row>
        <row r="441">
          <cell r="A441">
            <v>45289</v>
          </cell>
          <cell r="D441">
            <v>41.17</v>
          </cell>
        </row>
        <row r="442">
          <cell r="A442">
            <v>45288</v>
          </cell>
          <cell r="D442">
            <v>14.91</v>
          </cell>
        </row>
        <row r="443">
          <cell r="A443">
            <v>45287</v>
          </cell>
          <cell r="D443">
            <v>15.05</v>
          </cell>
        </row>
        <row r="444">
          <cell r="A444">
            <v>45286</v>
          </cell>
          <cell r="D444">
            <v>7.23</v>
          </cell>
        </row>
        <row r="445">
          <cell r="A445">
            <v>45282</v>
          </cell>
          <cell r="D445">
            <v>12.06</v>
          </cell>
        </row>
        <row r="446">
          <cell r="A446">
            <v>45281</v>
          </cell>
          <cell r="D446">
            <v>7.7</v>
          </cell>
        </row>
        <row r="447">
          <cell r="A447">
            <v>45280</v>
          </cell>
          <cell r="D447">
            <v>8.11</v>
          </cell>
        </row>
        <row r="448">
          <cell r="A448">
            <v>45279</v>
          </cell>
          <cell r="D448">
            <v>4.51</v>
          </cell>
        </row>
        <row r="449">
          <cell r="A449">
            <v>45278</v>
          </cell>
          <cell r="D449">
            <v>5.45</v>
          </cell>
        </row>
        <row r="450">
          <cell r="A450">
            <v>45275</v>
          </cell>
          <cell r="D450">
            <v>12.08</v>
          </cell>
        </row>
        <row r="451">
          <cell r="A451">
            <v>45274</v>
          </cell>
          <cell r="D451">
            <v>6.73</v>
          </cell>
        </row>
        <row r="452">
          <cell r="A452">
            <v>45273</v>
          </cell>
          <cell r="D452">
            <v>5.81</v>
          </cell>
        </row>
        <row r="453">
          <cell r="A453">
            <v>45272</v>
          </cell>
          <cell r="D453">
            <v>6.46</v>
          </cell>
        </row>
        <row r="454">
          <cell r="A454">
            <v>45271</v>
          </cell>
          <cell r="D454">
            <v>6.4</v>
          </cell>
        </row>
        <row r="455">
          <cell r="A455">
            <v>45268</v>
          </cell>
          <cell r="D455">
            <v>8.56</v>
          </cell>
        </row>
        <row r="456">
          <cell r="A456">
            <v>45267</v>
          </cell>
          <cell r="D456">
            <v>10.45</v>
          </cell>
        </row>
        <row r="457">
          <cell r="A457">
            <v>45266</v>
          </cell>
          <cell r="D457">
            <v>12.15</v>
          </cell>
        </row>
        <row r="458">
          <cell r="A458">
            <v>45265</v>
          </cell>
          <cell r="D458">
            <v>9.6</v>
          </cell>
        </row>
        <row r="459">
          <cell r="A459">
            <v>45264</v>
          </cell>
          <cell r="D459">
            <v>9.35</v>
          </cell>
        </row>
        <row r="460">
          <cell r="A460">
            <v>45261</v>
          </cell>
          <cell r="D460">
            <v>10.57</v>
          </cell>
        </row>
        <row r="461">
          <cell r="A461">
            <v>45260</v>
          </cell>
          <cell r="D461">
            <v>24.28</v>
          </cell>
        </row>
        <row r="462">
          <cell r="A462">
            <v>45259</v>
          </cell>
          <cell r="D462">
            <v>16.12</v>
          </cell>
        </row>
        <row r="463">
          <cell r="A463">
            <v>45258</v>
          </cell>
          <cell r="D463">
            <v>16.02</v>
          </cell>
        </row>
        <row r="464">
          <cell r="A464">
            <v>45254</v>
          </cell>
          <cell r="D464">
            <v>6.95</v>
          </cell>
        </row>
        <row r="465">
          <cell r="A465">
            <v>45253</v>
          </cell>
          <cell r="D465">
            <v>5.89</v>
          </cell>
        </row>
        <row r="466">
          <cell r="A466">
            <v>45252</v>
          </cell>
          <cell r="D466">
            <v>9.2799999999999994</v>
          </cell>
        </row>
        <row r="467">
          <cell r="A467">
            <v>45251</v>
          </cell>
          <cell r="D467">
            <v>7.29</v>
          </cell>
        </row>
        <row r="468">
          <cell r="A468">
            <v>45250</v>
          </cell>
          <cell r="D468">
            <v>8.32</v>
          </cell>
        </row>
        <row r="469">
          <cell r="A469">
            <v>45247</v>
          </cell>
          <cell r="D469">
            <v>9.56</v>
          </cell>
        </row>
        <row r="470">
          <cell r="A470">
            <v>45246</v>
          </cell>
          <cell r="D470">
            <v>17.5</v>
          </cell>
        </row>
        <row r="471">
          <cell r="A471">
            <v>45245</v>
          </cell>
          <cell r="D471">
            <v>11.32</v>
          </cell>
        </row>
        <row r="472">
          <cell r="A472">
            <v>45243</v>
          </cell>
          <cell r="D472">
            <v>3.28</v>
          </cell>
        </row>
        <row r="473">
          <cell r="A473">
            <v>45242</v>
          </cell>
          <cell r="D473">
            <v>2.2400000000000002</v>
          </cell>
        </row>
        <row r="474">
          <cell r="A474">
            <v>45240</v>
          </cell>
          <cell r="D474">
            <v>6.43</v>
          </cell>
        </row>
        <row r="475">
          <cell r="A475">
            <v>45239</v>
          </cell>
          <cell r="D475">
            <v>10.16</v>
          </cell>
        </row>
        <row r="476">
          <cell r="A476">
            <v>45238</v>
          </cell>
          <cell r="D476">
            <v>6.55</v>
          </cell>
        </row>
        <row r="477">
          <cell r="A477">
            <v>45237</v>
          </cell>
          <cell r="D477">
            <v>6.59</v>
          </cell>
        </row>
        <row r="478">
          <cell r="A478">
            <v>45236</v>
          </cell>
          <cell r="D478">
            <v>10.8</v>
          </cell>
        </row>
        <row r="479">
          <cell r="A479">
            <v>45233</v>
          </cell>
          <cell r="D479">
            <v>23.09</v>
          </cell>
        </row>
        <row r="480">
          <cell r="A480">
            <v>45232</v>
          </cell>
          <cell r="D480">
            <v>9.93</v>
          </cell>
        </row>
        <row r="481">
          <cell r="A481">
            <v>45231</v>
          </cell>
          <cell r="D481">
            <v>8.7899999999999991</v>
          </cell>
        </row>
        <row r="482">
          <cell r="A482">
            <v>45230</v>
          </cell>
          <cell r="D482">
            <v>11.4</v>
          </cell>
        </row>
        <row r="483">
          <cell r="A483">
            <v>45229</v>
          </cell>
          <cell r="D483">
            <v>12.79</v>
          </cell>
        </row>
        <row r="484">
          <cell r="A484">
            <v>45226</v>
          </cell>
          <cell r="D484">
            <v>10.23</v>
          </cell>
        </row>
        <row r="485">
          <cell r="A485">
            <v>45225</v>
          </cell>
          <cell r="D485">
            <v>8.89</v>
          </cell>
        </row>
        <row r="486">
          <cell r="A486">
            <v>45224</v>
          </cell>
          <cell r="D486">
            <v>8.23</v>
          </cell>
        </row>
        <row r="487">
          <cell r="A487">
            <v>45222</v>
          </cell>
          <cell r="D487">
            <v>8.56</v>
          </cell>
        </row>
        <row r="488">
          <cell r="A488">
            <v>45219</v>
          </cell>
          <cell r="D488">
            <v>11.76</v>
          </cell>
        </row>
        <row r="489">
          <cell r="A489">
            <v>45218</v>
          </cell>
          <cell r="D489">
            <v>10.63</v>
          </cell>
        </row>
        <row r="490">
          <cell r="A490">
            <v>45217</v>
          </cell>
          <cell r="D490">
            <v>14.91</v>
          </cell>
        </row>
        <row r="491">
          <cell r="A491">
            <v>45216</v>
          </cell>
          <cell r="D491">
            <v>10.26</v>
          </cell>
        </row>
        <row r="492">
          <cell r="A492">
            <v>45215</v>
          </cell>
          <cell r="D492">
            <v>20.010000000000002</v>
          </cell>
        </row>
        <row r="493">
          <cell r="A493">
            <v>45212</v>
          </cell>
          <cell r="D493">
            <v>28.01</v>
          </cell>
        </row>
        <row r="494">
          <cell r="A494">
            <v>45211</v>
          </cell>
          <cell r="D494">
            <v>5.93</v>
          </cell>
        </row>
        <row r="495">
          <cell r="A495">
            <v>45210</v>
          </cell>
          <cell r="D495">
            <v>7.7</v>
          </cell>
        </row>
        <row r="496">
          <cell r="A496">
            <v>45209</v>
          </cell>
          <cell r="D496">
            <v>9.83</v>
          </cell>
        </row>
        <row r="497">
          <cell r="A497">
            <v>45208</v>
          </cell>
          <cell r="D497">
            <v>6.38</v>
          </cell>
        </row>
        <row r="498">
          <cell r="A498">
            <v>45205</v>
          </cell>
          <cell r="D498">
            <v>7.92</v>
          </cell>
        </row>
        <row r="499">
          <cell r="A499">
            <v>45204</v>
          </cell>
          <cell r="D499">
            <v>7.89</v>
          </cell>
        </row>
        <row r="500">
          <cell r="A500">
            <v>45203</v>
          </cell>
          <cell r="D500">
            <v>7.61</v>
          </cell>
        </row>
        <row r="501">
          <cell r="A501">
            <v>45202</v>
          </cell>
          <cell r="D501">
            <v>6.89</v>
          </cell>
        </row>
        <row r="502">
          <cell r="A502">
            <v>45198</v>
          </cell>
          <cell r="D502">
            <v>8.9700000000000006</v>
          </cell>
        </row>
        <row r="503">
          <cell r="A503">
            <v>45197</v>
          </cell>
          <cell r="D503">
            <v>6.77</v>
          </cell>
        </row>
        <row r="504">
          <cell r="A504">
            <v>45196</v>
          </cell>
          <cell r="D504">
            <v>5.96</v>
          </cell>
        </row>
        <row r="505">
          <cell r="A505">
            <v>45195</v>
          </cell>
          <cell r="D505">
            <v>6.27</v>
          </cell>
        </row>
        <row r="506">
          <cell r="A506">
            <v>45194</v>
          </cell>
          <cell r="D506">
            <v>6.39</v>
          </cell>
        </row>
        <row r="507">
          <cell r="A507">
            <v>45191</v>
          </cell>
          <cell r="D507">
            <v>6.55</v>
          </cell>
        </row>
        <row r="508">
          <cell r="A508">
            <v>45190</v>
          </cell>
          <cell r="D508">
            <v>9.27</v>
          </cell>
        </row>
        <row r="509">
          <cell r="A509">
            <v>45189</v>
          </cell>
          <cell r="D509">
            <v>11.78</v>
          </cell>
        </row>
        <row r="510">
          <cell r="A510">
            <v>45187</v>
          </cell>
          <cell r="D510">
            <v>11.11</v>
          </cell>
        </row>
        <row r="511">
          <cell r="A511">
            <v>45184</v>
          </cell>
          <cell r="D511">
            <v>18.920000000000002</v>
          </cell>
        </row>
        <row r="512">
          <cell r="A512">
            <v>45183</v>
          </cell>
          <cell r="D512">
            <v>5.72</v>
          </cell>
        </row>
        <row r="513">
          <cell r="A513">
            <v>45182</v>
          </cell>
          <cell r="D513">
            <v>6.99</v>
          </cell>
        </row>
        <row r="514">
          <cell r="A514">
            <v>45181</v>
          </cell>
          <cell r="D514">
            <v>12.54</v>
          </cell>
        </row>
        <row r="515">
          <cell r="A515">
            <v>45180</v>
          </cell>
          <cell r="D515">
            <v>8.7799999999999994</v>
          </cell>
        </row>
        <row r="516">
          <cell r="A516">
            <v>45177</v>
          </cell>
          <cell r="D516">
            <v>16.190000000000001</v>
          </cell>
        </row>
        <row r="517">
          <cell r="A517">
            <v>45176</v>
          </cell>
          <cell r="D517">
            <v>6.52</v>
          </cell>
        </row>
        <row r="518">
          <cell r="A518">
            <v>45175</v>
          </cell>
          <cell r="D518">
            <v>6.52</v>
          </cell>
        </row>
        <row r="519">
          <cell r="A519">
            <v>45174</v>
          </cell>
          <cell r="D519">
            <v>8.56</v>
          </cell>
        </row>
        <row r="520">
          <cell r="A520">
            <v>45173</v>
          </cell>
          <cell r="D520">
            <v>8.39</v>
          </cell>
        </row>
        <row r="521">
          <cell r="A521">
            <v>45170</v>
          </cell>
          <cell r="D521">
            <v>10.3</v>
          </cell>
        </row>
        <row r="522">
          <cell r="A522">
            <v>45169</v>
          </cell>
          <cell r="D522">
            <v>10.54</v>
          </cell>
        </row>
        <row r="523">
          <cell r="A523">
            <v>45168</v>
          </cell>
          <cell r="D523">
            <v>5.68</v>
          </cell>
        </row>
        <row r="524">
          <cell r="A524">
            <v>45167</v>
          </cell>
          <cell r="D524">
            <v>6.96</v>
          </cell>
        </row>
        <row r="525">
          <cell r="A525">
            <v>45166</v>
          </cell>
          <cell r="D525">
            <v>7.48</v>
          </cell>
        </row>
        <row r="526">
          <cell r="A526">
            <v>45163</v>
          </cell>
          <cell r="D526">
            <v>16.079999999999998</v>
          </cell>
        </row>
        <row r="527">
          <cell r="A527">
            <v>45162</v>
          </cell>
          <cell r="D527">
            <v>7.1</v>
          </cell>
        </row>
        <row r="528">
          <cell r="A528">
            <v>45161</v>
          </cell>
          <cell r="D528">
            <v>8.25</v>
          </cell>
        </row>
        <row r="529">
          <cell r="A529">
            <v>45160</v>
          </cell>
          <cell r="D529">
            <v>8.5299999999999994</v>
          </cell>
        </row>
        <row r="530">
          <cell r="A530">
            <v>45159</v>
          </cell>
          <cell r="D530">
            <v>9.58</v>
          </cell>
        </row>
        <row r="531">
          <cell r="A531">
            <v>45156</v>
          </cell>
          <cell r="D531">
            <v>11.19</v>
          </cell>
        </row>
        <row r="532">
          <cell r="A532">
            <v>45155</v>
          </cell>
          <cell r="D532">
            <v>12.12</v>
          </cell>
        </row>
        <row r="533">
          <cell r="A533">
            <v>45154</v>
          </cell>
          <cell r="D533">
            <v>14.56</v>
          </cell>
        </row>
        <row r="534">
          <cell r="A534">
            <v>45152</v>
          </cell>
          <cell r="D534">
            <v>14.49</v>
          </cell>
        </row>
        <row r="535">
          <cell r="A535">
            <v>45149</v>
          </cell>
          <cell r="D535">
            <v>9.35</v>
          </cell>
        </row>
        <row r="536">
          <cell r="A536">
            <v>45148</v>
          </cell>
          <cell r="D536">
            <v>53.12</v>
          </cell>
        </row>
        <row r="537">
          <cell r="A537">
            <v>45147</v>
          </cell>
          <cell r="D537">
            <v>13.36</v>
          </cell>
        </row>
        <row r="538">
          <cell r="A538">
            <v>45146</v>
          </cell>
          <cell r="D538">
            <v>8.86</v>
          </cell>
        </row>
        <row r="539">
          <cell r="A539">
            <v>45145</v>
          </cell>
          <cell r="D539">
            <v>9.89</v>
          </cell>
        </row>
        <row r="540">
          <cell r="A540">
            <v>45142</v>
          </cell>
          <cell r="D540">
            <v>11.81</v>
          </cell>
        </row>
        <row r="541">
          <cell r="A541">
            <v>45141</v>
          </cell>
          <cell r="D541">
            <v>11.46</v>
          </cell>
        </row>
        <row r="542">
          <cell r="A542">
            <v>45140</v>
          </cell>
          <cell r="D542">
            <v>15.76</v>
          </cell>
        </row>
        <row r="543">
          <cell r="A543">
            <v>45139</v>
          </cell>
          <cell r="D543">
            <v>8.92</v>
          </cell>
        </row>
        <row r="544">
          <cell r="A544">
            <v>45138</v>
          </cell>
          <cell r="D544">
            <v>7.5</v>
          </cell>
        </row>
        <row r="545">
          <cell r="A545">
            <v>45135</v>
          </cell>
          <cell r="D545">
            <v>9.3000000000000007</v>
          </cell>
        </row>
        <row r="546">
          <cell r="A546">
            <v>45134</v>
          </cell>
          <cell r="D546">
            <v>11.7</v>
          </cell>
        </row>
        <row r="547">
          <cell r="A547">
            <v>45133</v>
          </cell>
          <cell r="D547">
            <v>31.67</v>
          </cell>
        </row>
        <row r="548">
          <cell r="A548">
            <v>45132</v>
          </cell>
          <cell r="D548">
            <v>13.99</v>
          </cell>
        </row>
        <row r="549">
          <cell r="A549">
            <v>45131</v>
          </cell>
          <cell r="D549">
            <v>12.25</v>
          </cell>
        </row>
        <row r="550">
          <cell r="A550">
            <v>45128</v>
          </cell>
          <cell r="D550">
            <v>12.91</v>
          </cell>
        </row>
        <row r="551">
          <cell r="A551">
            <v>45127</v>
          </cell>
          <cell r="D551">
            <v>7.83</v>
          </cell>
        </row>
        <row r="552">
          <cell r="A552">
            <v>45126</v>
          </cell>
          <cell r="D552">
            <v>11.13</v>
          </cell>
        </row>
        <row r="553">
          <cell r="A553">
            <v>45125</v>
          </cell>
          <cell r="D553">
            <v>10.36</v>
          </cell>
        </row>
        <row r="554">
          <cell r="A554">
            <v>45124</v>
          </cell>
          <cell r="D554">
            <v>7.58</v>
          </cell>
        </row>
        <row r="555">
          <cell r="A555">
            <v>45121</v>
          </cell>
          <cell r="D555">
            <v>7.01</v>
          </cell>
        </row>
        <row r="556">
          <cell r="A556">
            <v>45120</v>
          </cell>
          <cell r="D556">
            <v>9.69</v>
          </cell>
        </row>
        <row r="557">
          <cell r="A557">
            <v>45119</v>
          </cell>
          <cell r="D557">
            <v>10.79</v>
          </cell>
        </row>
        <row r="558">
          <cell r="A558">
            <v>45118</v>
          </cell>
          <cell r="D558">
            <v>12.05</v>
          </cell>
        </row>
        <row r="559">
          <cell r="A559">
            <v>45117</v>
          </cell>
          <cell r="D559">
            <v>23.8</v>
          </cell>
        </row>
        <row r="560">
          <cell r="A560">
            <v>45114</v>
          </cell>
          <cell r="D560">
            <v>21.07</v>
          </cell>
        </row>
        <row r="561">
          <cell r="A561">
            <v>45113</v>
          </cell>
          <cell r="D561">
            <v>14.36</v>
          </cell>
        </row>
        <row r="562">
          <cell r="A562">
            <v>45112</v>
          </cell>
          <cell r="D562">
            <v>8.7200000000000006</v>
          </cell>
        </row>
        <row r="563">
          <cell r="A563">
            <v>45111</v>
          </cell>
          <cell r="D563">
            <v>6.92</v>
          </cell>
        </row>
        <row r="564">
          <cell r="A564">
            <v>45110</v>
          </cell>
          <cell r="D564">
            <v>11.13</v>
          </cell>
        </row>
        <row r="565">
          <cell r="A565">
            <v>45107</v>
          </cell>
          <cell r="D565">
            <v>12.49</v>
          </cell>
        </row>
        <row r="566">
          <cell r="A566">
            <v>45105</v>
          </cell>
          <cell r="D566">
            <v>16.72</v>
          </cell>
        </row>
        <row r="567">
          <cell r="A567">
            <v>45104</v>
          </cell>
          <cell r="D567">
            <v>9.4</v>
          </cell>
        </row>
        <row r="568">
          <cell r="A568">
            <v>45103</v>
          </cell>
          <cell r="D568">
            <v>6.99</v>
          </cell>
        </row>
        <row r="569">
          <cell r="A569">
            <v>45100</v>
          </cell>
          <cell r="D569">
            <v>9.36</v>
          </cell>
        </row>
        <row r="570">
          <cell r="A570">
            <v>45099</v>
          </cell>
          <cell r="D570">
            <v>11.23</v>
          </cell>
        </row>
        <row r="571">
          <cell r="A571">
            <v>45098</v>
          </cell>
          <cell r="D571">
            <v>9.15</v>
          </cell>
        </row>
        <row r="572">
          <cell r="A572">
            <v>45097</v>
          </cell>
          <cell r="D572">
            <v>18.07</v>
          </cell>
        </row>
        <row r="573">
          <cell r="A573">
            <v>45096</v>
          </cell>
          <cell r="D573">
            <v>6.28</v>
          </cell>
        </row>
        <row r="574">
          <cell r="A574">
            <v>45093</v>
          </cell>
          <cell r="D574">
            <v>8.74</v>
          </cell>
        </row>
        <row r="575">
          <cell r="A575">
            <v>45092</v>
          </cell>
          <cell r="D575">
            <v>12.48</v>
          </cell>
        </row>
        <row r="576">
          <cell r="A576">
            <v>45091</v>
          </cell>
          <cell r="D576">
            <v>12.71</v>
          </cell>
        </row>
        <row r="577">
          <cell r="A577">
            <v>45090</v>
          </cell>
          <cell r="D577">
            <v>12.85</v>
          </cell>
        </row>
        <row r="578">
          <cell r="A578">
            <v>45089</v>
          </cell>
          <cell r="D578">
            <v>7.6</v>
          </cell>
        </row>
        <row r="579">
          <cell r="A579">
            <v>45086</v>
          </cell>
          <cell r="D579">
            <v>9.36</v>
          </cell>
        </row>
        <row r="580">
          <cell r="A580">
            <v>45085</v>
          </cell>
          <cell r="D580">
            <v>21.53</v>
          </cell>
        </row>
        <row r="581">
          <cell r="A581">
            <v>45084</v>
          </cell>
          <cell r="D581">
            <v>20.86</v>
          </cell>
        </row>
        <row r="582">
          <cell r="A582">
            <v>45083</v>
          </cell>
          <cell r="D582">
            <v>15.4</v>
          </cell>
        </row>
        <row r="583">
          <cell r="A583">
            <v>45082</v>
          </cell>
          <cell r="D583">
            <v>15.01</v>
          </cell>
        </row>
        <row r="584">
          <cell r="A584">
            <v>45079</v>
          </cell>
          <cell r="D584">
            <v>12.29</v>
          </cell>
        </row>
        <row r="585">
          <cell r="A585">
            <v>45078</v>
          </cell>
          <cell r="D585">
            <v>12.51</v>
          </cell>
        </row>
        <row r="586">
          <cell r="A586">
            <v>45077</v>
          </cell>
          <cell r="D586">
            <v>12.33</v>
          </cell>
        </row>
        <row r="587">
          <cell r="A587">
            <v>45076</v>
          </cell>
          <cell r="D587">
            <v>5.13</v>
          </cell>
        </row>
        <row r="588">
          <cell r="A588">
            <v>45075</v>
          </cell>
          <cell r="D588">
            <v>6.6</v>
          </cell>
        </row>
        <row r="589">
          <cell r="A589">
            <v>45072</v>
          </cell>
          <cell r="D589">
            <v>8.36</v>
          </cell>
        </row>
        <row r="590">
          <cell r="A590">
            <v>45071</v>
          </cell>
          <cell r="D590">
            <v>11.54</v>
          </cell>
        </row>
        <row r="591">
          <cell r="A591">
            <v>45070</v>
          </cell>
          <cell r="D591">
            <v>7.65</v>
          </cell>
        </row>
        <row r="592">
          <cell r="A592">
            <v>45069</v>
          </cell>
          <cell r="D592">
            <v>12.26</v>
          </cell>
        </row>
        <row r="593">
          <cell r="A593">
            <v>45068</v>
          </cell>
          <cell r="D593">
            <v>9.98</v>
          </cell>
        </row>
        <row r="594">
          <cell r="A594">
            <v>45065</v>
          </cell>
          <cell r="D594">
            <v>19.34</v>
          </cell>
        </row>
        <row r="595">
          <cell r="A595">
            <v>45064</v>
          </cell>
          <cell r="D595">
            <v>12.29</v>
          </cell>
        </row>
        <row r="596">
          <cell r="A596">
            <v>45063</v>
          </cell>
          <cell r="D596">
            <v>13.68</v>
          </cell>
        </row>
        <row r="597">
          <cell r="A597">
            <v>45062</v>
          </cell>
          <cell r="D597">
            <v>16.510000000000002</v>
          </cell>
        </row>
        <row r="598">
          <cell r="A598">
            <v>45061</v>
          </cell>
          <cell r="D598">
            <v>38.270000000000003</v>
          </cell>
        </row>
        <row r="599">
          <cell r="A599">
            <v>45058</v>
          </cell>
          <cell r="D599">
            <v>19.77</v>
          </cell>
        </row>
        <row r="600">
          <cell r="A600">
            <v>45057</v>
          </cell>
          <cell r="D600">
            <v>11.45</v>
          </cell>
        </row>
        <row r="601">
          <cell r="A601">
            <v>45056</v>
          </cell>
          <cell r="D601">
            <v>12.48</v>
          </cell>
        </row>
        <row r="602">
          <cell r="A602">
            <v>45055</v>
          </cell>
          <cell r="D602">
            <v>19.82</v>
          </cell>
        </row>
        <row r="603">
          <cell r="A603">
            <v>45054</v>
          </cell>
          <cell r="D603">
            <v>23.52</v>
          </cell>
        </row>
        <row r="604">
          <cell r="A604">
            <v>45051</v>
          </cell>
          <cell r="D604">
            <v>4.83</v>
          </cell>
        </row>
        <row r="605">
          <cell r="A605">
            <v>45050</v>
          </cell>
          <cell r="D605">
            <v>5.65</v>
          </cell>
        </row>
        <row r="606">
          <cell r="A606">
            <v>45049</v>
          </cell>
          <cell r="D606">
            <v>8.5299999999999994</v>
          </cell>
        </row>
        <row r="607">
          <cell r="A607">
            <v>45048</v>
          </cell>
          <cell r="D607">
            <v>11.54</v>
          </cell>
        </row>
        <row r="608">
          <cell r="A608">
            <v>45044</v>
          </cell>
          <cell r="D608">
            <v>9.9499999999999993</v>
          </cell>
        </row>
        <row r="609">
          <cell r="A609">
            <v>45043</v>
          </cell>
          <cell r="D609">
            <v>7.09</v>
          </cell>
        </row>
        <row r="610">
          <cell r="A610">
            <v>45042</v>
          </cell>
          <cell r="D610">
            <v>7.79</v>
          </cell>
        </row>
        <row r="611">
          <cell r="A611">
            <v>45041</v>
          </cell>
          <cell r="D611">
            <v>6.89</v>
          </cell>
        </row>
        <row r="612">
          <cell r="A612">
            <v>45040</v>
          </cell>
          <cell r="D612">
            <v>8.02</v>
          </cell>
        </row>
        <row r="613">
          <cell r="A613">
            <v>45037</v>
          </cell>
          <cell r="D613">
            <v>8.48</v>
          </cell>
        </row>
        <row r="614">
          <cell r="A614">
            <v>45036</v>
          </cell>
          <cell r="D614">
            <v>14.26</v>
          </cell>
        </row>
        <row r="615">
          <cell r="A615">
            <v>45035</v>
          </cell>
          <cell r="D615">
            <v>7.37</v>
          </cell>
        </row>
        <row r="616">
          <cell r="A616">
            <v>45034</v>
          </cell>
          <cell r="D616">
            <v>16.14</v>
          </cell>
        </row>
        <row r="617">
          <cell r="A617">
            <v>45033</v>
          </cell>
          <cell r="D617">
            <v>10.71</v>
          </cell>
        </row>
        <row r="618">
          <cell r="A618">
            <v>45029</v>
          </cell>
          <cell r="D618">
            <v>12.73</v>
          </cell>
        </row>
        <row r="619">
          <cell r="A619">
            <v>45028</v>
          </cell>
          <cell r="D619">
            <v>13.55</v>
          </cell>
        </row>
        <row r="620">
          <cell r="A620">
            <v>45027</v>
          </cell>
          <cell r="D620">
            <v>14.5</v>
          </cell>
        </row>
        <row r="621">
          <cell r="A621">
            <v>45026</v>
          </cell>
          <cell r="D621">
            <v>50.46</v>
          </cell>
        </row>
        <row r="622">
          <cell r="A622">
            <v>45022</v>
          </cell>
          <cell r="D622">
            <v>10.91</v>
          </cell>
        </row>
        <row r="623">
          <cell r="A623">
            <v>45021</v>
          </cell>
          <cell r="D623">
            <v>8.82</v>
          </cell>
        </row>
        <row r="624">
          <cell r="A624">
            <v>45019</v>
          </cell>
          <cell r="D624">
            <v>6.95</v>
          </cell>
        </row>
        <row r="625">
          <cell r="A625">
            <v>45016</v>
          </cell>
          <cell r="D625">
            <v>11.04</v>
          </cell>
        </row>
        <row r="626">
          <cell r="A626">
            <v>45014</v>
          </cell>
          <cell r="D626">
            <v>10.48</v>
          </cell>
        </row>
        <row r="627">
          <cell r="A627">
            <v>45013</v>
          </cell>
          <cell r="D627">
            <v>9.5500000000000007</v>
          </cell>
        </row>
        <row r="628">
          <cell r="A628">
            <v>45012</v>
          </cell>
          <cell r="D628">
            <v>7.43</v>
          </cell>
        </row>
        <row r="629">
          <cell r="A629">
            <v>45009</v>
          </cell>
          <cell r="D629">
            <v>6.88</v>
          </cell>
        </row>
        <row r="630">
          <cell r="A630">
            <v>45008</v>
          </cell>
          <cell r="D630">
            <v>9.82</v>
          </cell>
        </row>
        <row r="631">
          <cell r="A631">
            <v>45007</v>
          </cell>
          <cell r="D631">
            <v>5.73</v>
          </cell>
        </row>
        <row r="632">
          <cell r="A632">
            <v>45006</v>
          </cell>
          <cell r="D632">
            <v>7.39</v>
          </cell>
        </row>
        <row r="633">
          <cell r="A633">
            <v>45005</v>
          </cell>
          <cell r="D633">
            <v>10.08</v>
          </cell>
        </row>
        <row r="634">
          <cell r="A634">
            <v>45002</v>
          </cell>
          <cell r="D634">
            <v>8.66</v>
          </cell>
        </row>
        <row r="635">
          <cell r="A635">
            <v>45001</v>
          </cell>
          <cell r="D635">
            <v>11.85</v>
          </cell>
        </row>
        <row r="636">
          <cell r="A636">
            <v>45000</v>
          </cell>
          <cell r="D636">
            <v>7.68</v>
          </cell>
        </row>
        <row r="637">
          <cell r="A637">
            <v>44999</v>
          </cell>
          <cell r="D637">
            <v>9.19</v>
          </cell>
        </row>
        <row r="638">
          <cell r="A638">
            <v>44998</v>
          </cell>
          <cell r="D638">
            <v>8.7799999999999994</v>
          </cell>
        </row>
        <row r="639">
          <cell r="A639">
            <v>44995</v>
          </cell>
          <cell r="D639">
            <v>10.42</v>
          </cell>
        </row>
        <row r="640">
          <cell r="A640">
            <v>44994</v>
          </cell>
          <cell r="D640">
            <v>5.7</v>
          </cell>
        </row>
        <row r="641">
          <cell r="A641">
            <v>44993</v>
          </cell>
          <cell r="D641">
            <v>7.85</v>
          </cell>
        </row>
        <row r="642">
          <cell r="A642">
            <v>44991</v>
          </cell>
          <cell r="D642">
            <v>11.31</v>
          </cell>
        </row>
        <row r="643">
          <cell r="A643">
            <v>44988</v>
          </cell>
          <cell r="D643">
            <v>8.0299999999999994</v>
          </cell>
        </row>
        <row r="644">
          <cell r="A644">
            <v>44987</v>
          </cell>
          <cell r="D644">
            <v>5.66</v>
          </cell>
        </row>
        <row r="645">
          <cell r="A645">
            <v>44986</v>
          </cell>
          <cell r="D645">
            <v>7.6</v>
          </cell>
        </row>
        <row r="646">
          <cell r="A646">
            <v>44985</v>
          </cell>
          <cell r="D646">
            <v>9.65</v>
          </cell>
        </row>
        <row r="647">
          <cell r="A647">
            <v>44984</v>
          </cell>
          <cell r="D647">
            <v>10.44</v>
          </cell>
        </row>
        <row r="648">
          <cell r="A648">
            <v>44981</v>
          </cell>
          <cell r="D648">
            <v>7.9</v>
          </cell>
        </row>
        <row r="649">
          <cell r="A649">
            <v>44980</v>
          </cell>
          <cell r="D649">
            <v>9.2799999999999994</v>
          </cell>
        </row>
        <row r="650">
          <cell r="A650">
            <v>44979</v>
          </cell>
          <cell r="D650">
            <v>7.21</v>
          </cell>
        </row>
        <row r="651">
          <cell r="A651">
            <v>44978</v>
          </cell>
          <cell r="D651">
            <v>8.9600000000000009</v>
          </cell>
        </row>
        <row r="652">
          <cell r="A652">
            <v>44977</v>
          </cell>
          <cell r="D652">
            <v>9.7200000000000006</v>
          </cell>
        </row>
        <row r="653">
          <cell r="A653">
            <v>44974</v>
          </cell>
          <cell r="D653">
            <v>6.96</v>
          </cell>
        </row>
        <row r="654">
          <cell r="A654">
            <v>44973</v>
          </cell>
          <cell r="D654">
            <v>7.67</v>
          </cell>
        </row>
        <row r="655">
          <cell r="A655">
            <v>44972</v>
          </cell>
          <cell r="D655">
            <v>9.86</v>
          </cell>
        </row>
        <row r="656">
          <cell r="A656">
            <v>44971</v>
          </cell>
          <cell r="D656">
            <v>8.57</v>
          </cell>
        </row>
        <row r="657">
          <cell r="A657">
            <v>44970</v>
          </cell>
          <cell r="D657">
            <v>8.33</v>
          </cell>
        </row>
        <row r="658">
          <cell r="A658">
            <v>44967</v>
          </cell>
          <cell r="D658">
            <v>14.8</v>
          </cell>
        </row>
        <row r="659">
          <cell r="A659">
            <v>44966</v>
          </cell>
          <cell r="D659">
            <v>7.35</v>
          </cell>
        </row>
        <row r="660">
          <cell r="A660">
            <v>44965</v>
          </cell>
          <cell r="D660">
            <v>8.67</v>
          </cell>
        </row>
        <row r="661">
          <cell r="A661">
            <v>44964</v>
          </cell>
          <cell r="D661">
            <v>9.02</v>
          </cell>
        </row>
        <row r="662">
          <cell r="A662">
            <v>44963</v>
          </cell>
          <cell r="D662">
            <v>6.8</v>
          </cell>
        </row>
        <row r="663">
          <cell r="A663">
            <v>44960</v>
          </cell>
          <cell r="D663">
            <v>13.07</v>
          </cell>
        </row>
        <row r="664">
          <cell r="A664">
            <v>44959</v>
          </cell>
          <cell r="D664">
            <v>11.34</v>
          </cell>
        </row>
        <row r="665">
          <cell r="A665">
            <v>44958</v>
          </cell>
          <cell r="D665">
            <v>23.8</v>
          </cell>
        </row>
        <row r="666">
          <cell r="A666">
            <v>44957</v>
          </cell>
          <cell r="D666">
            <v>25.15</v>
          </cell>
        </row>
        <row r="667">
          <cell r="A667">
            <v>44956</v>
          </cell>
          <cell r="D667">
            <v>18.32</v>
          </cell>
        </row>
        <row r="668">
          <cell r="A668">
            <v>44953</v>
          </cell>
          <cell r="D668">
            <v>63.36</v>
          </cell>
        </row>
        <row r="669">
          <cell r="A669">
            <v>44951</v>
          </cell>
          <cell r="D669">
            <v>22.98</v>
          </cell>
        </row>
        <row r="670">
          <cell r="A670">
            <v>44950</v>
          </cell>
          <cell r="D670">
            <v>30.2</v>
          </cell>
        </row>
        <row r="671">
          <cell r="A671">
            <v>44949</v>
          </cell>
          <cell r="D671">
            <v>13.11</v>
          </cell>
        </row>
        <row r="672">
          <cell r="A672">
            <v>44946</v>
          </cell>
          <cell r="D672">
            <v>23.91</v>
          </cell>
        </row>
        <row r="673">
          <cell r="A673">
            <v>44945</v>
          </cell>
          <cell r="D673">
            <v>13.13</v>
          </cell>
        </row>
        <row r="674">
          <cell r="A674">
            <v>44944</v>
          </cell>
          <cell r="D674">
            <v>13.31</v>
          </cell>
        </row>
        <row r="675">
          <cell r="A675">
            <v>44943</v>
          </cell>
          <cell r="D675">
            <v>12.34</v>
          </cell>
        </row>
        <row r="676">
          <cell r="A676">
            <v>44942</v>
          </cell>
          <cell r="D676">
            <v>11.46</v>
          </cell>
        </row>
        <row r="677">
          <cell r="A677">
            <v>44939</v>
          </cell>
          <cell r="D677">
            <v>10.45</v>
          </cell>
        </row>
        <row r="678">
          <cell r="A678">
            <v>44938</v>
          </cell>
          <cell r="D678">
            <v>12.48</v>
          </cell>
        </row>
        <row r="679">
          <cell r="A679">
            <v>44937</v>
          </cell>
          <cell r="D679">
            <v>22.22</v>
          </cell>
        </row>
        <row r="680">
          <cell r="A680">
            <v>44936</v>
          </cell>
          <cell r="D680">
            <v>54.02</v>
          </cell>
        </row>
        <row r="681">
          <cell r="A681">
            <v>44935</v>
          </cell>
          <cell r="D681">
            <v>14.69</v>
          </cell>
        </row>
        <row r="682">
          <cell r="A682">
            <v>44932</v>
          </cell>
          <cell r="D682">
            <v>8.7200000000000006</v>
          </cell>
        </row>
        <row r="683">
          <cell r="A683">
            <v>44931</v>
          </cell>
          <cell r="D683">
            <v>10.44</v>
          </cell>
        </row>
        <row r="684">
          <cell r="A684">
            <v>44930</v>
          </cell>
          <cell r="D684">
            <v>16.12</v>
          </cell>
        </row>
        <row r="685">
          <cell r="A685">
            <v>44929</v>
          </cell>
          <cell r="D685">
            <v>9.43</v>
          </cell>
        </row>
        <row r="686">
          <cell r="A686">
            <v>44928</v>
          </cell>
          <cell r="D686">
            <v>10.5</v>
          </cell>
        </row>
        <row r="687">
          <cell r="A687">
            <v>44925</v>
          </cell>
          <cell r="D687">
            <v>9.1999999999999993</v>
          </cell>
        </row>
        <row r="688">
          <cell r="A688">
            <v>44924</v>
          </cell>
          <cell r="D688">
            <v>15.63</v>
          </cell>
        </row>
        <row r="689">
          <cell r="A689">
            <v>44923</v>
          </cell>
          <cell r="D689">
            <v>8.44</v>
          </cell>
        </row>
        <row r="690">
          <cell r="A690">
            <v>44922</v>
          </cell>
          <cell r="D690">
            <v>14.37</v>
          </cell>
        </row>
        <row r="691">
          <cell r="A691">
            <v>44921</v>
          </cell>
          <cell r="D691">
            <v>16.98</v>
          </cell>
        </row>
        <row r="692">
          <cell r="A692">
            <v>44918</v>
          </cell>
          <cell r="D692">
            <v>19.899999999999999</v>
          </cell>
        </row>
        <row r="693">
          <cell r="A693">
            <v>44917</v>
          </cell>
          <cell r="D693">
            <v>14.91</v>
          </cell>
        </row>
        <row r="694">
          <cell r="A694">
            <v>44916</v>
          </cell>
          <cell r="D694">
            <v>11.61</v>
          </cell>
        </row>
        <row r="695">
          <cell r="A695">
            <v>44915</v>
          </cell>
          <cell r="D695">
            <v>12.34</v>
          </cell>
        </row>
        <row r="696">
          <cell r="A696">
            <v>44914</v>
          </cell>
          <cell r="D696">
            <v>9.81</v>
          </cell>
        </row>
        <row r="697">
          <cell r="A697">
            <v>44911</v>
          </cell>
          <cell r="D697">
            <v>50.95</v>
          </cell>
        </row>
        <row r="698">
          <cell r="A698">
            <v>44910</v>
          </cell>
          <cell r="D698">
            <v>7.54</v>
          </cell>
        </row>
        <row r="699">
          <cell r="A699">
            <v>44909</v>
          </cell>
          <cell r="D699">
            <v>6.31</v>
          </cell>
        </row>
        <row r="700">
          <cell r="A700">
            <v>44908</v>
          </cell>
          <cell r="D700">
            <v>9.7200000000000006</v>
          </cell>
        </row>
        <row r="701">
          <cell r="A701">
            <v>44907</v>
          </cell>
          <cell r="D701">
            <v>8.01</v>
          </cell>
        </row>
        <row r="702">
          <cell r="A702">
            <v>44904</v>
          </cell>
          <cell r="D702">
            <v>9.92</v>
          </cell>
        </row>
        <row r="703">
          <cell r="A703">
            <v>44903</v>
          </cell>
          <cell r="D703">
            <v>9.5399999999999991</v>
          </cell>
        </row>
        <row r="704">
          <cell r="A704">
            <v>44902</v>
          </cell>
          <cell r="D704">
            <v>12.13</v>
          </cell>
        </row>
        <row r="705">
          <cell r="A705">
            <v>44901</v>
          </cell>
          <cell r="D705">
            <v>8.4600000000000009</v>
          </cell>
        </row>
        <row r="706">
          <cell r="A706">
            <v>44900</v>
          </cell>
          <cell r="D706">
            <v>12.86</v>
          </cell>
        </row>
        <row r="707">
          <cell r="A707">
            <v>44897</v>
          </cell>
          <cell r="D707">
            <v>8.35</v>
          </cell>
        </row>
        <row r="708">
          <cell r="A708">
            <v>44896</v>
          </cell>
          <cell r="D708">
            <v>8.91</v>
          </cell>
        </row>
        <row r="709">
          <cell r="A709">
            <v>44895</v>
          </cell>
          <cell r="D709">
            <v>14.73</v>
          </cell>
        </row>
        <row r="710">
          <cell r="A710">
            <v>44894</v>
          </cell>
          <cell r="D710">
            <v>8.6300000000000008</v>
          </cell>
        </row>
        <row r="711">
          <cell r="A711">
            <v>44893</v>
          </cell>
          <cell r="D711">
            <v>10.7</v>
          </cell>
        </row>
        <row r="712">
          <cell r="A712">
            <v>44890</v>
          </cell>
          <cell r="D712">
            <v>18.760000000000002</v>
          </cell>
        </row>
        <row r="713">
          <cell r="A713">
            <v>44889</v>
          </cell>
          <cell r="D713">
            <v>6.77</v>
          </cell>
        </row>
        <row r="714">
          <cell r="A714">
            <v>44888</v>
          </cell>
          <cell r="D714">
            <v>6.57</v>
          </cell>
        </row>
        <row r="715">
          <cell r="A715">
            <v>44887</v>
          </cell>
          <cell r="D715">
            <v>6.41</v>
          </cell>
        </row>
        <row r="716">
          <cell r="A716">
            <v>44886</v>
          </cell>
          <cell r="D716">
            <v>9.5</v>
          </cell>
        </row>
        <row r="717">
          <cell r="A717">
            <v>44883</v>
          </cell>
          <cell r="D717">
            <v>9.85</v>
          </cell>
        </row>
        <row r="718">
          <cell r="A718">
            <v>44882</v>
          </cell>
          <cell r="D718">
            <v>15.62</v>
          </cell>
        </row>
        <row r="719">
          <cell r="A719">
            <v>44881</v>
          </cell>
          <cell r="D719">
            <v>8.2100000000000009</v>
          </cell>
        </row>
        <row r="720">
          <cell r="A720">
            <v>44880</v>
          </cell>
          <cell r="D720">
            <v>10.7</v>
          </cell>
        </row>
        <row r="721">
          <cell r="A721">
            <v>44879</v>
          </cell>
          <cell r="D721">
            <v>18</v>
          </cell>
        </row>
        <row r="722">
          <cell r="A722">
            <v>44876</v>
          </cell>
          <cell r="D722">
            <v>19.3</v>
          </cell>
        </row>
        <row r="723">
          <cell r="A723">
            <v>44875</v>
          </cell>
          <cell r="D723">
            <v>26.25</v>
          </cell>
        </row>
        <row r="724">
          <cell r="A724">
            <v>44874</v>
          </cell>
          <cell r="D724">
            <v>14.47</v>
          </cell>
        </row>
        <row r="725">
          <cell r="A725">
            <v>44872</v>
          </cell>
          <cell r="D725">
            <v>15.06</v>
          </cell>
        </row>
        <row r="726">
          <cell r="A726">
            <v>44869</v>
          </cell>
          <cell r="D726">
            <v>12.28</v>
          </cell>
        </row>
        <row r="727">
          <cell r="A727">
            <v>44868</v>
          </cell>
          <cell r="D727">
            <v>10.99</v>
          </cell>
        </row>
        <row r="728">
          <cell r="A728">
            <v>44867</v>
          </cell>
          <cell r="D728">
            <v>12.43</v>
          </cell>
        </row>
        <row r="729">
          <cell r="A729">
            <v>44866</v>
          </cell>
          <cell r="D729">
            <v>17.32</v>
          </cell>
        </row>
        <row r="730">
          <cell r="A730">
            <v>44865</v>
          </cell>
          <cell r="D730">
            <v>9.93</v>
          </cell>
        </row>
        <row r="731">
          <cell r="A731">
            <v>44862</v>
          </cell>
          <cell r="D731">
            <v>12.49</v>
          </cell>
        </row>
        <row r="732">
          <cell r="A732">
            <v>44861</v>
          </cell>
          <cell r="D732">
            <v>14.61</v>
          </cell>
        </row>
        <row r="733">
          <cell r="A733">
            <v>44859</v>
          </cell>
          <cell r="D733">
            <v>17.98</v>
          </cell>
        </row>
        <row r="734">
          <cell r="A734">
            <v>44858</v>
          </cell>
          <cell r="D734">
            <v>2.87</v>
          </cell>
        </row>
        <row r="735">
          <cell r="A735">
            <v>44855</v>
          </cell>
          <cell r="D735">
            <v>10.28</v>
          </cell>
        </row>
        <row r="736">
          <cell r="A736">
            <v>44854</v>
          </cell>
          <cell r="D736">
            <v>10.75</v>
          </cell>
        </row>
        <row r="737">
          <cell r="A737">
            <v>44853</v>
          </cell>
          <cell r="D737">
            <v>8.65</v>
          </cell>
        </row>
        <row r="738">
          <cell r="A738">
            <v>44852</v>
          </cell>
          <cell r="D738">
            <v>14.22</v>
          </cell>
        </row>
        <row r="739">
          <cell r="A739">
            <v>44851</v>
          </cell>
          <cell r="D739">
            <v>9.5399999999999991</v>
          </cell>
        </row>
        <row r="740">
          <cell r="A740">
            <v>44848</v>
          </cell>
          <cell r="D740">
            <v>12.88</v>
          </cell>
        </row>
        <row r="741">
          <cell r="A741">
            <v>44847</v>
          </cell>
          <cell r="D741">
            <v>12.58</v>
          </cell>
        </row>
        <row r="742">
          <cell r="A742">
            <v>44846</v>
          </cell>
          <cell r="D742">
            <v>14.29</v>
          </cell>
        </row>
        <row r="743">
          <cell r="A743">
            <v>44845</v>
          </cell>
          <cell r="D743">
            <v>14.64</v>
          </cell>
        </row>
        <row r="744">
          <cell r="A744">
            <v>44844</v>
          </cell>
          <cell r="D744">
            <v>32.909999999999997</v>
          </cell>
        </row>
        <row r="745">
          <cell r="A745">
            <v>44841</v>
          </cell>
          <cell r="D745">
            <v>10.67</v>
          </cell>
        </row>
        <row r="746">
          <cell r="A746">
            <v>44840</v>
          </cell>
          <cell r="D746">
            <v>12.77</v>
          </cell>
        </row>
        <row r="747">
          <cell r="A747">
            <v>44838</v>
          </cell>
          <cell r="D747">
            <v>12.76</v>
          </cell>
        </row>
        <row r="748">
          <cell r="A748">
            <v>44837</v>
          </cell>
          <cell r="D748">
            <v>20.329999999999998</v>
          </cell>
        </row>
        <row r="749">
          <cell r="A749">
            <v>44834</v>
          </cell>
          <cell r="D749">
            <v>20.95</v>
          </cell>
        </row>
        <row r="750">
          <cell r="A750">
            <v>44833</v>
          </cell>
          <cell r="D750">
            <v>20.73</v>
          </cell>
        </row>
        <row r="751">
          <cell r="A751">
            <v>44832</v>
          </cell>
          <cell r="D751">
            <v>18.11</v>
          </cell>
        </row>
        <row r="752">
          <cell r="A752">
            <v>44831</v>
          </cell>
          <cell r="D752">
            <v>21.93</v>
          </cell>
        </row>
        <row r="753">
          <cell r="A753">
            <v>44830</v>
          </cell>
          <cell r="D753">
            <v>33.229999999999997</v>
          </cell>
        </row>
        <row r="754">
          <cell r="A754">
            <v>44827</v>
          </cell>
          <cell r="D754">
            <v>13.44</v>
          </cell>
        </row>
        <row r="755">
          <cell r="A755">
            <v>44826</v>
          </cell>
          <cell r="D755">
            <v>13.6</v>
          </cell>
        </row>
        <row r="756">
          <cell r="A756">
            <v>44825</v>
          </cell>
          <cell r="D756">
            <v>10.83</v>
          </cell>
        </row>
        <row r="757">
          <cell r="A757">
            <v>44824</v>
          </cell>
          <cell r="D757">
            <v>17.559999999999999</v>
          </cell>
        </row>
        <row r="758">
          <cell r="A758">
            <v>44823</v>
          </cell>
          <cell r="D758">
            <v>15.24</v>
          </cell>
        </row>
        <row r="759">
          <cell r="A759">
            <v>44820</v>
          </cell>
          <cell r="D759">
            <v>20.99</v>
          </cell>
        </row>
        <row r="760">
          <cell r="A760">
            <v>44819</v>
          </cell>
          <cell r="D760">
            <v>10.36</v>
          </cell>
        </row>
        <row r="761">
          <cell r="A761">
            <v>44818</v>
          </cell>
          <cell r="D761">
            <v>10.36</v>
          </cell>
        </row>
        <row r="762">
          <cell r="A762">
            <v>44817</v>
          </cell>
          <cell r="D762">
            <v>10.66</v>
          </cell>
        </row>
        <row r="763">
          <cell r="A763">
            <v>44816</v>
          </cell>
          <cell r="D763">
            <v>8.9600000000000009</v>
          </cell>
        </row>
        <row r="764">
          <cell r="A764">
            <v>44813</v>
          </cell>
          <cell r="D764">
            <v>14.29</v>
          </cell>
        </row>
        <row r="765">
          <cell r="A765">
            <v>44812</v>
          </cell>
          <cell r="D765">
            <v>19.34</v>
          </cell>
        </row>
        <row r="766">
          <cell r="A766">
            <v>44811</v>
          </cell>
          <cell r="D766">
            <v>20.76</v>
          </cell>
        </row>
        <row r="767">
          <cell r="A767">
            <v>44810</v>
          </cell>
          <cell r="D767">
            <v>9.81</v>
          </cell>
        </row>
        <row r="768">
          <cell r="A768">
            <v>44809</v>
          </cell>
          <cell r="D768">
            <v>9.3800000000000008</v>
          </cell>
        </row>
        <row r="769">
          <cell r="A769">
            <v>44806</v>
          </cell>
          <cell r="D769">
            <v>10.81</v>
          </cell>
        </row>
        <row r="770">
          <cell r="A770">
            <v>44805</v>
          </cell>
          <cell r="D770">
            <v>13.39</v>
          </cell>
        </row>
        <row r="771">
          <cell r="A771">
            <v>44803</v>
          </cell>
          <cell r="D771">
            <v>14.42</v>
          </cell>
        </row>
        <row r="772">
          <cell r="A772">
            <v>44802</v>
          </cell>
          <cell r="D772">
            <v>11.65</v>
          </cell>
        </row>
        <row r="773">
          <cell r="A773">
            <v>44799</v>
          </cell>
          <cell r="D773">
            <v>11.25</v>
          </cell>
        </row>
        <row r="774">
          <cell r="A774">
            <v>44798</v>
          </cell>
          <cell r="D774">
            <v>11.26</v>
          </cell>
        </row>
        <row r="775">
          <cell r="A775">
            <v>44797</v>
          </cell>
          <cell r="D775">
            <v>12.21</v>
          </cell>
        </row>
        <row r="776">
          <cell r="A776">
            <v>44796</v>
          </cell>
          <cell r="D776">
            <v>17.78</v>
          </cell>
        </row>
        <row r="777">
          <cell r="A777">
            <v>44795</v>
          </cell>
          <cell r="D777">
            <v>15.05</v>
          </cell>
        </row>
        <row r="778">
          <cell r="A778">
            <v>44792</v>
          </cell>
          <cell r="D778">
            <v>16.64</v>
          </cell>
        </row>
        <row r="779">
          <cell r="A779">
            <v>44791</v>
          </cell>
          <cell r="D779">
            <v>12.07</v>
          </cell>
        </row>
        <row r="780">
          <cell r="A780">
            <v>44790</v>
          </cell>
          <cell r="D780">
            <v>15.95</v>
          </cell>
        </row>
        <row r="781">
          <cell r="A781">
            <v>44789</v>
          </cell>
          <cell r="D781">
            <v>16.8</v>
          </cell>
        </row>
        <row r="782">
          <cell r="A782">
            <v>44785</v>
          </cell>
          <cell r="D782">
            <v>13.48</v>
          </cell>
        </row>
        <row r="783">
          <cell r="A783">
            <v>44784</v>
          </cell>
          <cell r="D783">
            <v>12.78</v>
          </cell>
        </row>
        <row r="784">
          <cell r="A784">
            <v>44783</v>
          </cell>
          <cell r="D784">
            <v>13.36</v>
          </cell>
        </row>
        <row r="785">
          <cell r="A785">
            <v>44781</v>
          </cell>
          <cell r="D785">
            <v>10.56</v>
          </cell>
        </row>
        <row r="786">
          <cell r="A786">
            <v>44778</v>
          </cell>
          <cell r="D786">
            <v>11.92</v>
          </cell>
        </row>
        <row r="787">
          <cell r="A787">
            <v>44777</v>
          </cell>
          <cell r="D787">
            <v>18.54</v>
          </cell>
        </row>
        <row r="788">
          <cell r="A788">
            <v>44776</v>
          </cell>
          <cell r="D788">
            <v>19.13</v>
          </cell>
        </row>
        <row r="789">
          <cell r="A789">
            <v>44775</v>
          </cell>
          <cell r="D789">
            <v>19.07</v>
          </cell>
        </row>
        <row r="790">
          <cell r="A790">
            <v>44774</v>
          </cell>
          <cell r="D790">
            <v>43.08</v>
          </cell>
        </row>
        <row r="791">
          <cell r="A791">
            <v>44771</v>
          </cell>
          <cell r="D791">
            <v>16</v>
          </cell>
        </row>
        <row r="792">
          <cell r="A792">
            <v>44770</v>
          </cell>
          <cell r="D792">
            <v>36.380000000000003</v>
          </cell>
        </row>
        <row r="793">
          <cell r="A793">
            <v>44769</v>
          </cell>
          <cell r="D793">
            <v>10.08</v>
          </cell>
        </row>
        <row r="794">
          <cell r="A794">
            <v>44768</v>
          </cell>
          <cell r="D794">
            <v>11.56</v>
          </cell>
        </row>
        <row r="795">
          <cell r="A795">
            <v>44767</v>
          </cell>
          <cell r="D795">
            <v>12.51</v>
          </cell>
        </row>
        <row r="796">
          <cell r="A796">
            <v>44764</v>
          </cell>
          <cell r="D796">
            <v>10.34</v>
          </cell>
        </row>
        <row r="797">
          <cell r="A797">
            <v>44763</v>
          </cell>
          <cell r="D797">
            <v>10.93</v>
          </cell>
        </row>
        <row r="798">
          <cell r="A798">
            <v>44762</v>
          </cell>
          <cell r="D798">
            <v>17.149999999999999</v>
          </cell>
        </row>
        <row r="799">
          <cell r="A799">
            <v>44761</v>
          </cell>
          <cell r="D799">
            <v>11.55</v>
          </cell>
        </row>
        <row r="800">
          <cell r="A800">
            <v>44760</v>
          </cell>
          <cell r="D800">
            <v>21.19</v>
          </cell>
        </row>
        <row r="801">
          <cell r="A801">
            <v>44757</v>
          </cell>
          <cell r="D801">
            <v>15.77</v>
          </cell>
        </row>
        <row r="802">
          <cell r="A802">
            <v>44756</v>
          </cell>
          <cell r="D802">
            <v>10.74</v>
          </cell>
        </row>
        <row r="803">
          <cell r="A803">
            <v>44755</v>
          </cell>
          <cell r="D803">
            <v>10.18</v>
          </cell>
        </row>
        <row r="804">
          <cell r="A804">
            <v>44754</v>
          </cell>
          <cell r="D804">
            <v>9.52</v>
          </cell>
        </row>
        <row r="805">
          <cell r="A805">
            <v>44753</v>
          </cell>
          <cell r="D805">
            <v>12.62</v>
          </cell>
        </row>
        <row r="806">
          <cell r="A806">
            <v>44750</v>
          </cell>
          <cell r="D806">
            <v>23.73</v>
          </cell>
        </row>
        <row r="807">
          <cell r="A807">
            <v>44749</v>
          </cell>
          <cell r="D807">
            <v>17.62</v>
          </cell>
        </row>
        <row r="808">
          <cell r="A808">
            <v>44748</v>
          </cell>
          <cell r="D808">
            <v>12.2</v>
          </cell>
        </row>
        <row r="809">
          <cell r="A809">
            <v>44747</v>
          </cell>
          <cell r="D809">
            <v>16.77</v>
          </cell>
        </row>
        <row r="810">
          <cell r="A810">
            <v>44746</v>
          </cell>
          <cell r="D810">
            <v>11.53</v>
          </cell>
        </row>
        <row r="811">
          <cell r="A811">
            <v>44743</v>
          </cell>
          <cell r="D811">
            <v>14.73</v>
          </cell>
        </row>
        <row r="812">
          <cell r="A812">
            <v>44742</v>
          </cell>
          <cell r="D812">
            <v>20.12</v>
          </cell>
        </row>
        <row r="813">
          <cell r="A813">
            <v>44741</v>
          </cell>
          <cell r="D813">
            <v>13.1</v>
          </cell>
        </row>
        <row r="814">
          <cell r="A814">
            <v>44740</v>
          </cell>
          <cell r="D814">
            <v>13.24</v>
          </cell>
        </row>
        <row r="815">
          <cell r="A815">
            <v>44739</v>
          </cell>
          <cell r="D815">
            <v>12.02</v>
          </cell>
        </row>
        <row r="816">
          <cell r="A816">
            <v>44736</v>
          </cell>
          <cell r="D816">
            <v>14.81</v>
          </cell>
        </row>
        <row r="817">
          <cell r="A817">
            <v>44735</v>
          </cell>
          <cell r="D817">
            <v>26.51</v>
          </cell>
        </row>
        <row r="818">
          <cell r="A818">
            <v>44734</v>
          </cell>
          <cell r="D818">
            <v>12.43</v>
          </cell>
        </row>
        <row r="819">
          <cell r="A819">
            <v>44733</v>
          </cell>
          <cell r="D819">
            <v>14.74</v>
          </cell>
        </row>
        <row r="820">
          <cell r="A820">
            <v>44732</v>
          </cell>
          <cell r="D820">
            <v>17.05</v>
          </cell>
        </row>
        <row r="821">
          <cell r="A821">
            <v>44729</v>
          </cell>
          <cell r="D821">
            <v>24.82</v>
          </cell>
        </row>
        <row r="822">
          <cell r="A822">
            <v>44728</v>
          </cell>
          <cell r="D822">
            <v>22.26</v>
          </cell>
        </row>
        <row r="823">
          <cell r="A823">
            <v>44727</v>
          </cell>
          <cell r="D823">
            <v>15.19</v>
          </cell>
        </row>
        <row r="824">
          <cell r="A824">
            <v>44726</v>
          </cell>
          <cell r="D824">
            <v>19.63</v>
          </cell>
        </row>
        <row r="825">
          <cell r="A825">
            <v>44725</v>
          </cell>
          <cell r="D825">
            <v>17.440000000000001</v>
          </cell>
        </row>
        <row r="826">
          <cell r="A826">
            <v>44722</v>
          </cell>
          <cell r="D826">
            <v>11.91</v>
          </cell>
        </row>
        <row r="827">
          <cell r="A827">
            <v>44721</v>
          </cell>
          <cell r="D827">
            <v>13.04</v>
          </cell>
        </row>
        <row r="828">
          <cell r="A828">
            <v>44720</v>
          </cell>
          <cell r="D828">
            <v>12.84</v>
          </cell>
        </row>
        <row r="829">
          <cell r="A829">
            <v>44719</v>
          </cell>
          <cell r="D829">
            <v>11.15</v>
          </cell>
        </row>
        <row r="830">
          <cell r="A830">
            <v>44718</v>
          </cell>
          <cell r="D830">
            <v>11.9</v>
          </cell>
        </row>
        <row r="831">
          <cell r="A831">
            <v>44715</v>
          </cell>
          <cell r="D831">
            <v>12.78</v>
          </cell>
        </row>
        <row r="832">
          <cell r="A832">
            <v>44714</v>
          </cell>
          <cell r="D832">
            <v>12.74</v>
          </cell>
        </row>
        <row r="833">
          <cell r="A833">
            <v>44713</v>
          </cell>
          <cell r="D833">
            <v>11.93</v>
          </cell>
        </row>
        <row r="834">
          <cell r="A834">
            <v>44712</v>
          </cell>
          <cell r="D834">
            <v>22.31</v>
          </cell>
        </row>
        <row r="835">
          <cell r="A835">
            <v>44711</v>
          </cell>
          <cell r="D835">
            <v>18.5</v>
          </cell>
        </row>
        <row r="836">
          <cell r="A836">
            <v>44708</v>
          </cell>
          <cell r="D836">
            <v>16.87</v>
          </cell>
        </row>
        <row r="837">
          <cell r="A837">
            <v>44707</v>
          </cell>
          <cell r="D837">
            <v>17.71</v>
          </cell>
        </row>
        <row r="838">
          <cell r="A838">
            <v>44706</v>
          </cell>
          <cell r="D838">
            <v>13.54</v>
          </cell>
        </row>
        <row r="839">
          <cell r="A839">
            <v>44705</v>
          </cell>
          <cell r="D839">
            <v>14.53</v>
          </cell>
        </row>
        <row r="840">
          <cell r="A840">
            <v>44704</v>
          </cell>
          <cell r="D840">
            <v>16.350000000000001</v>
          </cell>
        </row>
        <row r="841">
          <cell r="A841">
            <v>44701</v>
          </cell>
          <cell r="D841">
            <v>23.5</v>
          </cell>
        </row>
        <row r="842">
          <cell r="A842">
            <v>44700</v>
          </cell>
          <cell r="D842">
            <v>17.71</v>
          </cell>
        </row>
        <row r="843">
          <cell r="A843">
            <v>44699</v>
          </cell>
          <cell r="D843">
            <v>20.49</v>
          </cell>
        </row>
        <row r="844">
          <cell r="A844">
            <v>44698</v>
          </cell>
          <cell r="D844">
            <v>24.65</v>
          </cell>
        </row>
        <row r="845">
          <cell r="A845">
            <v>44697</v>
          </cell>
          <cell r="D845">
            <v>24.94</v>
          </cell>
        </row>
        <row r="846">
          <cell r="A846">
            <v>44694</v>
          </cell>
          <cell r="D846">
            <v>71.430000000000007</v>
          </cell>
        </row>
        <row r="847">
          <cell r="A847">
            <v>44693</v>
          </cell>
          <cell r="D847">
            <v>33.51</v>
          </cell>
        </row>
        <row r="848">
          <cell r="A848">
            <v>44692</v>
          </cell>
          <cell r="D848">
            <v>29.22</v>
          </cell>
        </row>
        <row r="849">
          <cell r="A849">
            <v>44691</v>
          </cell>
          <cell r="D849">
            <v>16.54</v>
          </cell>
        </row>
        <row r="850">
          <cell r="A850">
            <v>44690</v>
          </cell>
          <cell r="D850">
            <v>18.079999999999998</v>
          </cell>
        </row>
        <row r="851">
          <cell r="A851">
            <v>44687</v>
          </cell>
          <cell r="D851">
            <v>25.14</v>
          </cell>
        </row>
        <row r="852">
          <cell r="A852">
            <v>44686</v>
          </cell>
          <cell r="D852">
            <v>12.24</v>
          </cell>
        </row>
        <row r="853">
          <cell r="A853">
            <v>44685</v>
          </cell>
          <cell r="D853">
            <v>14.93</v>
          </cell>
        </row>
        <row r="854">
          <cell r="A854">
            <v>44683</v>
          </cell>
          <cell r="D854">
            <v>18.95</v>
          </cell>
        </row>
        <row r="855">
          <cell r="A855">
            <v>44680</v>
          </cell>
          <cell r="D855">
            <v>21.99</v>
          </cell>
        </row>
        <row r="856">
          <cell r="A856">
            <v>44679</v>
          </cell>
          <cell r="D856">
            <v>13.88</v>
          </cell>
        </row>
        <row r="857">
          <cell r="A857">
            <v>44678</v>
          </cell>
          <cell r="D857">
            <v>13.7</v>
          </cell>
        </row>
        <row r="858">
          <cell r="A858">
            <v>44677</v>
          </cell>
          <cell r="D858">
            <v>13.58</v>
          </cell>
        </row>
        <row r="859">
          <cell r="A859">
            <v>44676</v>
          </cell>
          <cell r="D859">
            <v>14.73</v>
          </cell>
        </row>
        <row r="860">
          <cell r="A860">
            <v>44673</v>
          </cell>
          <cell r="D860">
            <v>14.36</v>
          </cell>
        </row>
        <row r="861">
          <cell r="A861">
            <v>44672</v>
          </cell>
          <cell r="D861">
            <v>14.12</v>
          </cell>
        </row>
        <row r="862">
          <cell r="A862">
            <v>44671</v>
          </cell>
          <cell r="D862">
            <v>19.64</v>
          </cell>
        </row>
        <row r="863">
          <cell r="A863">
            <v>44670</v>
          </cell>
          <cell r="D863">
            <v>12.67</v>
          </cell>
        </row>
        <row r="864">
          <cell r="A864">
            <v>44669</v>
          </cell>
          <cell r="D864">
            <v>15.3</v>
          </cell>
        </row>
        <row r="865">
          <cell r="A865">
            <v>44664</v>
          </cell>
          <cell r="D865">
            <v>16.82</v>
          </cell>
        </row>
        <row r="866">
          <cell r="A866">
            <v>44663</v>
          </cell>
          <cell r="D866">
            <v>22.7</v>
          </cell>
        </row>
        <row r="867">
          <cell r="A867">
            <v>44662</v>
          </cell>
          <cell r="D867">
            <v>14.34</v>
          </cell>
        </row>
        <row r="868">
          <cell r="A868">
            <v>44659</v>
          </cell>
          <cell r="D868">
            <v>16.32</v>
          </cell>
        </row>
        <row r="869">
          <cell r="A869">
            <v>44658</v>
          </cell>
          <cell r="D869">
            <v>19.95</v>
          </cell>
        </row>
        <row r="870">
          <cell r="A870">
            <v>44657</v>
          </cell>
          <cell r="D870">
            <v>24.97</v>
          </cell>
        </row>
        <row r="871">
          <cell r="A871">
            <v>44656</v>
          </cell>
          <cell r="D871">
            <v>28.53</v>
          </cell>
        </row>
        <row r="872">
          <cell r="A872">
            <v>44655</v>
          </cell>
          <cell r="D872">
            <v>18.66</v>
          </cell>
        </row>
        <row r="873">
          <cell r="A873">
            <v>44652</v>
          </cell>
          <cell r="D873">
            <v>19.38</v>
          </cell>
        </row>
        <row r="874">
          <cell r="A874">
            <v>44651</v>
          </cell>
          <cell r="D874">
            <v>14.25</v>
          </cell>
        </row>
        <row r="875">
          <cell r="A875">
            <v>44650</v>
          </cell>
          <cell r="D875">
            <v>18.149999999999999</v>
          </cell>
        </row>
        <row r="876">
          <cell r="A876">
            <v>44649</v>
          </cell>
          <cell r="D876">
            <v>18.71</v>
          </cell>
        </row>
        <row r="877">
          <cell r="A877">
            <v>44648</v>
          </cell>
          <cell r="D877">
            <v>16.760000000000002</v>
          </cell>
        </row>
        <row r="878">
          <cell r="A878">
            <v>44645</v>
          </cell>
          <cell r="D878">
            <v>15.1</v>
          </cell>
        </row>
        <row r="879">
          <cell r="A879">
            <v>44644</v>
          </cell>
          <cell r="D879">
            <v>17.11</v>
          </cell>
        </row>
        <row r="880">
          <cell r="A880">
            <v>44643</v>
          </cell>
          <cell r="D880">
            <v>25.47</v>
          </cell>
        </row>
        <row r="881">
          <cell r="A881">
            <v>44642</v>
          </cell>
          <cell r="D881">
            <v>30.44</v>
          </cell>
        </row>
        <row r="882">
          <cell r="A882">
            <v>44641</v>
          </cell>
          <cell r="D882">
            <v>18.27</v>
          </cell>
        </row>
        <row r="883">
          <cell r="A883">
            <v>44637</v>
          </cell>
          <cell r="D883">
            <v>26.7</v>
          </cell>
        </row>
        <row r="884">
          <cell r="A884">
            <v>44636</v>
          </cell>
          <cell r="D884">
            <v>27.19</v>
          </cell>
        </row>
        <row r="885">
          <cell r="A885">
            <v>44635</v>
          </cell>
          <cell r="D885">
            <v>47.71</v>
          </cell>
        </row>
        <row r="886">
          <cell r="A886">
            <v>44634</v>
          </cell>
          <cell r="D886">
            <v>40.72</v>
          </cell>
        </row>
        <row r="887">
          <cell r="A887">
            <v>44631</v>
          </cell>
          <cell r="D887">
            <v>51.51</v>
          </cell>
        </row>
        <row r="888">
          <cell r="A888">
            <v>44630</v>
          </cell>
          <cell r="D888">
            <v>59.78</v>
          </cell>
        </row>
        <row r="889">
          <cell r="A889">
            <v>44629</v>
          </cell>
          <cell r="D889">
            <v>48.38</v>
          </cell>
        </row>
        <row r="890">
          <cell r="A890">
            <v>44628</v>
          </cell>
          <cell r="D890">
            <v>55.54</v>
          </cell>
        </row>
        <row r="891">
          <cell r="A891">
            <v>44627</v>
          </cell>
          <cell r="D891">
            <v>44.84</v>
          </cell>
        </row>
        <row r="892">
          <cell r="A892">
            <v>44624</v>
          </cell>
          <cell r="D892">
            <v>38.770000000000003</v>
          </cell>
        </row>
        <row r="893">
          <cell r="A893">
            <v>44623</v>
          </cell>
          <cell r="D893">
            <v>29.6</v>
          </cell>
        </row>
        <row r="894">
          <cell r="A894">
            <v>44622</v>
          </cell>
          <cell r="D894">
            <v>25.79</v>
          </cell>
        </row>
        <row r="895">
          <cell r="A895">
            <v>44620</v>
          </cell>
          <cell r="D895">
            <v>34.479999999999997</v>
          </cell>
        </row>
        <row r="896">
          <cell r="A896">
            <v>44617</v>
          </cell>
          <cell r="D896">
            <v>48.88</v>
          </cell>
        </row>
        <row r="897">
          <cell r="A897">
            <v>44616</v>
          </cell>
          <cell r="D897">
            <v>57.27</v>
          </cell>
        </row>
        <row r="898">
          <cell r="A898">
            <v>44615</v>
          </cell>
          <cell r="D898">
            <v>17.7</v>
          </cell>
        </row>
        <row r="899">
          <cell r="A899">
            <v>44614</v>
          </cell>
          <cell r="D899">
            <v>27.96</v>
          </cell>
        </row>
        <row r="900">
          <cell r="A900">
            <v>44613</v>
          </cell>
          <cell r="D900">
            <v>22.59</v>
          </cell>
        </row>
        <row r="901">
          <cell r="A901">
            <v>44610</v>
          </cell>
          <cell r="D901">
            <v>15.48</v>
          </cell>
        </row>
        <row r="902">
          <cell r="A902">
            <v>44609</v>
          </cell>
          <cell r="D902">
            <v>27.94</v>
          </cell>
        </row>
        <row r="903">
          <cell r="A903">
            <v>44608</v>
          </cell>
          <cell r="D903">
            <v>20.18</v>
          </cell>
        </row>
        <row r="904">
          <cell r="A904">
            <v>44607</v>
          </cell>
          <cell r="D904">
            <v>30.62</v>
          </cell>
        </row>
        <row r="905">
          <cell r="A905">
            <v>44606</v>
          </cell>
          <cell r="D905">
            <v>22.16</v>
          </cell>
        </row>
        <row r="906">
          <cell r="A906">
            <v>44603</v>
          </cell>
          <cell r="D906">
            <v>13.53</v>
          </cell>
        </row>
        <row r="907">
          <cell r="A907">
            <v>44602</v>
          </cell>
          <cell r="D907">
            <v>14.54</v>
          </cell>
        </row>
        <row r="908">
          <cell r="A908">
            <v>44601</v>
          </cell>
          <cell r="D908">
            <v>12.43</v>
          </cell>
        </row>
        <row r="909">
          <cell r="A909">
            <v>44600</v>
          </cell>
          <cell r="D909">
            <v>23.38</v>
          </cell>
        </row>
        <row r="910">
          <cell r="A910">
            <v>44599</v>
          </cell>
          <cell r="D910">
            <v>13.39</v>
          </cell>
        </row>
        <row r="911">
          <cell r="A911">
            <v>44596</v>
          </cell>
          <cell r="D911">
            <v>12.66</v>
          </cell>
        </row>
        <row r="912">
          <cell r="A912">
            <v>44595</v>
          </cell>
          <cell r="D912">
            <v>15.25</v>
          </cell>
        </row>
        <row r="913">
          <cell r="A913">
            <v>44594</v>
          </cell>
          <cell r="D913">
            <v>14.31</v>
          </cell>
        </row>
        <row r="914">
          <cell r="A914">
            <v>44593</v>
          </cell>
          <cell r="D914">
            <v>48.03</v>
          </cell>
        </row>
        <row r="915">
          <cell r="A915">
            <v>44592</v>
          </cell>
          <cell r="D915">
            <v>27.31</v>
          </cell>
        </row>
        <row r="916">
          <cell r="A916">
            <v>44589</v>
          </cell>
          <cell r="D916">
            <v>21.78</v>
          </cell>
        </row>
        <row r="917">
          <cell r="A917">
            <v>44588</v>
          </cell>
          <cell r="D917">
            <v>26.68</v>
          </cell>
        </row>
        <row r="918">
          <cell r="A918">
            <v>44586</v>
          </cell>
          <cell r="D918">
            <v>22.57</v>
          </cell>
        </row>
        <row r="919">
          <cell r="A919">
            <v>44585</v>
          </cell>
          <cell r="D919">
            <v>25.23</v>
          </cell>
        </row>
        <row r="920">
          <cell r="A920">
            <v>44582</v>
          </cell>
          <cell r="D920">
            <v>17.95</v>
          </cell>
        </row>
        <row r="921">
          <cell r="A921">
            <v>44581</v>
          </cell>
          <cell r="D921">
            <v>18.36</v>
          </cell>
        </row>
        <row r="922">
          <cell r="A922">
            <v>44580</v>
          </cell>
          <cell r="D922">
            <v>21.8</v>
          </cell>
        </row>
        <row r="923">
          <cell r="A923">
            <v>44579</v>
          </cell>
          <cell r="D923">
            <v>19.350000000000001</v>
          </cell>
        </row>
        <row r="924">
          <cell r="A924">
            <v>44578</v>
          </cell>
          <cell r="D924">
            <v>27.94</v>
          </cell>
        </row>
        <row r="925">
          <cell r="A925">
            <v>44575</v>
          </cell>
          <cell r="D925">
            <v>12.66</v>
          </cell>
        </row>
        <row r="926">
          <cell r="A926">
            <v>44574</v>
          </cell>
          <cell r="D926">
            <v>27.57</v>
          </cell>
        </row>
        <row r="927">
          <cell r="A927">
            <v>44573</v>
          </cell>
          <cell r="D927">
            <v>16.260000000000002</v>
          </cell>
        </row>
        <row r="928">
          <cell r="A928">
            <v>44572</v>
          </cell>
          <cell r="D928">
            <v>16.27</v>
          </cell>
        </row>
        <row r="929">
          <cell r="A929">
            <v>44571</v>
          </cell>
          <cell r="D929">
            <v>25.19</v>
          </cell>
        </row>
        <row r="930">
          <cell r="A930">
            <v>44568</v>
          </cell>
          <cell r="D930">
            <v>15.53</v>
          </cell>
        </row>
        <row r="931">
          <cell r="A931">
            <v>44567</v>
          </cell>
          <cell r="D931">
            <v>16.559999999999999</v>
          </cell>
        </row>
        <row r="932">
          <cell r="A932">
            <v>44566</v>
          </cell>
          <cell r="D932">
            <v>15.42</v>
          </cell>
        </row>
        <row r="933">
          <cell r="A933">
            <v>44565</v>
          </cell>
          <cell r="D933">
            <v>24.1</v>
          </cell>
        </row>
        <row r="934">
          <cell r="A934">
            <v>44564</v>
          </cell>
          <cell r="D934">
            <v>32.75</v>
          </cell>
        </row>
        <row r="935">
          <cell r="A935">
            <v>44561</v>
          </cell>
          <cell r="D935">
            <v>15.54</v>
          </cell>
        </row>
        <row r="936">
          <cell r="A936">
            <v>44560</v>
          </cell>
          <cell r="D936">
            <v>11.92</v>
          </cell>
        </row>
        <row r="937">
          <cell r="A937">
            <v>44559</v>
          </cell>
          <cell r="D937">
            <v>10.26</v>
          </cell>
        </row>
        <row r="938">
          <cell r="A938">
            <v>44558</v>
          </cell>
          <cell r="D938">
            <v>22.86</v>
          </cell>
        </row>
        <row r="939">
          <cell r="A939">
            <v>44557</v>
          </cell>
          <cell r="D939">
            <v>12.56</v>
          </cell>
        </row>
        <row r="940">
          <cell r="A940">
            <v>44554</v>
          </cell>
          <cell r="D940">
            <v>15.49</v>
          </cell>
        </row>
        <row r="941">
          <cell r="A941">
            <v>44553</v>
          </cell>
          <cell r="D941">
            <v>12.12</v>
          </cell>
        </row>
        <row r="942">
          <cell r="A942">
            <v>44552</v>
          </cell>
          <cell r="D942">
            <v>22.73</v>
          </cell>
        </row>
        <row r="943">
          <cell r="A943">
            <v>44551</v>
          </cell>
          <cell r="D943">
            <v>18.84</v>
          </cell>
        </row>
        <row r="944">
          <cell r="A944">
            <v>44550</v>
          </cell>
          <cell r="D944">
            <v>33.01</v>
          </cell>
        </row>
        <row r="945">
          <cell r="A945">
            <v>44547</v>
          </cell>
          <cell r="D945">
            <v>27.34</v>
          </cell>
        </row>
        <row r="946">
          <cell r="A946">
            <v>44546</v>
          </cell>
          <cell r="D946">
            <v>13.58</v>
          </cell>
        </row>
        <row r="947">
          <cell r="A947">
            <v>44545</v>
          </cell>
          <cell r="D947">
            <v>16.260000000000002</v>
          </cell>
        </row>
        <row r="948">
          <cell r="A948">
            <v>44544</v>
          </cell>
          <cell r="D948">
            <v>17.72</v>
          </cell>
        </row>
        <row r="949">
          <cell r="A949">
            <v>44543</v>
          </cell>
          <cell r="D949">
            <v>21.92</v>
          </cell>
        </row>
        <row r="950">
          <cell r="A950">
            <v>44540</v>
          </cell>
          <cell r="D950">
            <v>14.57</v>
          </cell>
        </row>
        <row r="951">
          <cell r="A951">
            <v>44539</v>
          </cell>
          <cell r="D951">
            <v>16.95</v>
          </cell>
        </row>
        <row r="952">
          <cell r="A952">
            <v>44538</v>
          </cell>
          <cell r="D952">
            <v>20.58</v>
          </cell>
        </row>
        <row r="953">
          <cell r="A953">
            <v>44537</v>
          </cell>
          <cell r="D953">
            <v>21.28</v>
          </cell>
        </row>
        <row r="954">
          <cell r="A954">
            <v>44536</v>
          </cell>
          <cell r="D954">
            <v>17.47</v>
          </cell>
        </row>
        <row r="955">
          <cell r="A955">
            <v>44533</v>
          </cell>
          <cell r="D955">
            <v>20.95</v>
          </cell>
        </row>
        <row r="956">
          <cell r="A956">
            <v>44532</v>
          </cell>
          <cell r="D956">
            <v>21.01</v>
          </cell>
        </row>
        <row r="957">
          <cell r="A957">
            <v>44531</v>
          </cell>
          <cell r="D957">
            <v>28.26</v>
          </cell>
        </row>
        <row r="958">
          <cell r="A958">
            <v>44530</v>
          </cell>
          <cell r="D958">
            <v>35.47</v>
          </cell>
        </row>
        <row r="959">
          <cell r="A959">
            <v>44529</v>
          </cell>
          <cell r="D959">
            <v>42.82</v>
          </cell>
        </row>
        <row r="960">
          <cell r="A960">
            <v>44526</v>
          </cell>
          <cell r="D960">
            <v>51.79</v>
          </cell>
        </row>
        <row r="961">
          <cell r="A961">
            <v>44525</v>
          </cell>
          <cell r="D961">
            <v>15.34</v>
          </cell>
        </row>
        <row r="962">
          <cell r="A962">
            <v>44524</v>
          </cell>
          <cell r="D962">
            <v>20.92</v>
          </cell>
        </row>
        <row r="963">
          <cell r="A963">
            <v>44523</v>
          </cell>
          <cell r="D963">
            <v>27.55</v>
          </cell>
        </row>
        <row r="964">
          <cell r="A964">
            <v>44522</v>
          </cell>
          <cell r="D964">
            <v>40.04</v>
          </cell>
        </row>
        <row r="965">
          <cell r="A965">
            <v>44518</v>
          </cell>
          <cell r="D965">
            <v>47.2</v>
          </cell>
        </row>
        <row r="966">
          <cell r="A966">
            <v>44517</v>
          </cell>
          <cell r="D966">
            <v>48.46</v>
          </cell>
        </row>
        <row r="967">
          <cell r="A967">
            <v>44516</v>
          </cell>
          <cell r="D967">
            <v>55.9</v>
          </cell>
        </row>
        <row r="968">
          <cell r="A968">
            <v>44515</v>
          </cell>
          <cell r="D968">
            <v>18.02</v>
          </cell>
        </row>
        <row r="969">
          <cell r="A969">
            <v>44512</v>
          </cell>
          <cell r="D969">
            <v>20.73</v>
          </cell>
        </row>
        <row r="970">
          <cell r="A970">
            <v>44511</v>
          </cell>
          <cell r="D970">
            <v>29.26</v>
          </cell>
        </row>
        <row r="971">
          <cell r="A971">
            <v>44510</v>
          </cell>
          <cell r="D971">
            <v>26.62</v>
          </cell>
        </row>
        <row r="972">
          <cell r="A972">
            <v>44509</v>
          </cell>
          <cell r="D972">
            <v>50.46</v>
          </cell>
        </row>
        <row r="973">
          <cell r="A973">
            <v>44508</v>
          </cell>
          <cell r="D973">
            <v>31.74</v>
          </cell>
        </row>
        <row r="974">
          <cell r="A974">
            <v>44504</v>
          </cell>
          <cell r="D974">
            <v>5.53</v>
          </cell>
        </row>
        <row r="975">
          <cell r="A975">
            <v>44503</v>
          </cell>
          <cell r="D975">
            <v>22.95</v>
          </cell>
        </row>
        <row r="976">
          <cell r="A976">
            <v>44502</v>
          </cell>
          <cell r="D976">
            <v>51.58</v>
          </cell>
        </row>
        <row r="977">
          <cell r="A977">
            <v>44501</v>
          </cell>
          <cell r="D977">
            <v>34.32</v>
          </cell>
        </row>
        <row r="978">
          <cell r="A978">
            <v>44498</v>
          </cell>
          <cell r="D978">
            <v>31.05</v>
          </cell>
        </row>
        <row r="979">
          <cell r="A979">
            <v>44497</v>
          </cell>
          <cell r="D979">
            <v>25.18</v>
          </cell>
        </row>
        <row r="980">
          <cell r="A980">
            <v>44496</v>
          </cell>
          <cell r="D980">
            <v>30.36</v>
          </cell>
        </row>
        <row r="981">
          <cell r="A981">
            <v>44495</v>
          </cell>
          <cell r="D981">
            <v>58.03</v>
          </cell>
        </row>
        <row r="982">
          <cell r="A982">
            <v>44494</v>
          </cell>
          <cell r="D982">
            <v>33.11</v>
          </cell>
        </row>
        <row r="983">
          <cell r="A983">
            <v>44491</v>
          </cell>
          <cell r="D983">
            <v>42.74</v>
          </cell>
        </row>
        <row r="984">
          <cell r="A984">
            <v>44490</v>
          </cell>
          <cell r="D984">
            <v>52.61</v>
          </cell>
        </row>
        <row r="985">
          <cell r="A985">
            <v>44489</v>
          </cell>
          <cell r="D985">
            <v>55.44</v>
          </cell>
        </row>
        <row r="986">
          <cell r="A986">
            <v>44488</v>
          </cell>
          <cell r="D986">
            <v>57.43</v>
          </cell>
        </row>
        <row r="987">
          <cell r="A987">
            <v>44487</v>
          </cell>
          <cell r="D987">
            <v>72.319999999999993</v>
          </cell>
        </row>
        <row r="988">
          <cell r="A988">
            <v>44483</v>
          </cell>
          <cell r="D988">
            <v>103.63</v>
          </cell>
        </row>
        <row r="989">
          <cell r="A989">
            <v>44482</v>
          </cell>
          <cell r="D989">
            <v>197.95</v>
          </cell>
        </row>
        <row r="990">
          <cell r="A990">
            <v>44481</v>
          </cell>
          <cell r="D990">
            <v>97.35</v>
          </cell>
        </row>
        <row r="991">
          <cell r="A991">
            <v>44480</v>
          </cell>
          <cell r="D991">
            <v>113.41</v>
          </cell>
        </row>
        <row r="992">
          <cell r="A992">
            <v>44477</v>
          </cell>
          <cell r="D992">
            <v>93.73</v>
          </cell>
        </row>
        <row r="993">
          <cell r="A993">
            <v>44476</v>
          </cell>
          <cell r="D993">
            <v>163.24</v>
          </cell>
        </row>
        <row r="994">
          <cell r="A994">
            <v>44475</v>
          </cell>
          <cell r="D994">
            <v>25.27</v>
          </cell>
        </row>
        <row r="995">
          <cell r="A995">
            <v>44474</v>
          </cell>
          <cell r="D995">
            <v>31.86</v>
          </cell>
        </row>
        <row r="996">
          <cell r="A996">
            <v>44473</v>
          </cell>
          <cell r="D996">
            <v>29.55</v>
          </cell>
        </row>
        <row r="997">
          <cell r="A997">
            <v>44470</v>
          </cell>
          <cell r="D997">
            <v>29.88</v>
          </cell>
        </row>
        <row r="998">
          <cell r="A998">
            <v>44469</v>
          </cell>
          <cell r="D998">
            <v>30.27</v>
          </cell>
        </row>
        <row r="999">
          <cell r="A999">
            <v>44468</v>
          </cell>
          <cell r="D999">
            <v>19.739999999999998</v>
          </cell>
        </row>
        <row r="1000">
          <cell r="A1000">
            <v>44467</v>
          </cell>
          <cell r="D1000">
            <v>28.5</v>
          </cell>
        </row>
        <row r="1001">
          <cell r="A1001">
            <v>44466</v>
          </cell>
          <cell r="D1001">
            <v>56.31</v>
          </cell>
        </row>
        <row r="1002">
          <cell r="A1002">
            <v>44463</v>
          </cell>
          <cell r="D1002">
            <v>28.9</v>
          </cell>
        </row>
        <row r="1003">
          <cell r="A1003">
            <v>44462</v>
          </cell>
          <cell r="D1003">
            <v>52.7</v>
          </cell>
        </row>
        <row r="1004">
          <cell r="A1004">
            <v>44461</v>
          </cell>
          <cell r="D1004">
            <v>29.55</v>
          </cell>
        </row>
        <row r="1005">
          <cell r="A1005">
            <v>44460</v>
          </cell>
          <cell r="D1005">
            <v>19.440000000000001</v>
          </cell>
        </row>
        <row r="1006">
          <cell r="A1006">
            <v>44459</v>
          </cell>
          <cell r="D1006">
            <v>19.63</v>
          </cell>
        </row>
        <row r="1007">
          <cell r="A1007">
            <v>44456</v>
          </cell>
          <cell r="D1007">
            <v>24.97</v>
          </cell>
        </row>
        <row r="1008">
          <cell r="A1008">
            <v>44455</v>
          </cell>
          <cell r="D1008">
            <v>26.25</v>
          </cell>
        </row>
        <row r="1009">
          <cell r="A1009">
            <v>44454</v>
          </cell>
          <cell r="D1009">
            <v>26.81</v>
          </cell>
        </row>
        <row r="1010">
          <cell r="A1010">
            <v>44453</v>
          </cell>
          <cell r="D1010">
            <v>23.23</v>
          </cell>
        </row>
        <row r="1011">
          <cell r="A1011">
            <v>44452</v>
          </cell>
          <cell r="D1011">
            <v>16.34</v>
          </cell>
        </row>
        <row r="1012">
          <cell r="A1012">
            <v>44448</v>
          </cell>
          <cell r="D1012">
            <v>34.020000000000003</v>
          </cell>
        </row>
        <row r="1013">
          <cell r="A1013">
            <v>44447</v>
          </cell>
          <cell r="D1013">
            <v>14.92</v>
          </cell>
        </row>
        <row r="1014">
          <cell r="A1014">
            <v>44446</v>
          </cell>
          <cell r="D1014">
            <v>14.33</v>
          </cell>
        </row>
        <row r="1015">
          <cell r="A1015">
            <v>44445</v>
          </cell>
          <cell r="D1015">
            <v>16.62</v>
          </cell>
        </row>
        <row r="1016">
          <cell r="A1016">
            <v>44442</v>
          </cell>
          <cell r="D1016">
            <v>16.59</v>
          </cell>
        </row>
        <row r="1017">
          <cell r="A1017">
            <v>44441</v>
          </cell>
          <cell r="D1017">
            <v>14.91</v>
          </cell>
        </row>
        <row r="1018">
          <cell r="A1018">
            <v>44440</v>
          </cell>
          <cell r="D1018">
            <v>33.1</v>
          </cell>
        </row>
        <row r="1019">
          <cell r="A1019">
            <v>44439</v>
          </cell>
          <cell r="D1019">
            <v>36.950000000000003</v>
          </cell>
        </row>
        <row r="1020">
          <cell r="A1020">
            <v>44438</v>
          </cell>
          <cell r="D1020">
            <v>17.22</v>
          </cell>
        </row>
        <row r="1021">
          <cell r="A1021">
            <v>44435</v>
          </cell>
          <cell r="D1021">
            <v>13.48</v>
          </cell>
        </row>
        <row r="1022">
          <cell r="A1022">
            <v>44434</v>
          </cell>
          <cell r="D1022">
            <v>17.86</v>
          </cell>
        </row>
        <row r="1023">
          <cell r="A1023">
            <v>44433</v>
          </cell>
          <cell r="D1023">
            <v>31.54</v>
          </cell>
        </row>
        <row r="1024">
          <cell r="A1024">
            <v>44432</v>
          </cell>
          <cell r="D1024">
            <v>37.590000000000003</v>
          </cell>
        </row>
        <row r="1025">
          <cell r="A1025">
            <v>44431</v>
          </cell>
          <cell r="D1025">
            <v>24.5</v>
          </cell>
        </row>
        <row r="1026">
          <cell r="A1026">
            <v>44428</v>
          </cell>
          <cell r="D1026">
            <v>32.58</v>
          </cell>
        </row>
        <row r="1027">
          <cell r="A1027">
            <v>44426</v>
          </cell>
          <cell r="D1027">
            <v>18</v>
          </cell>
        </row>
        <row r="1028">
          <cell r="A1028">
            <v>44425</v>
          </cell>
          <cell r="D1028">
            <v>25.54</v>
          </cell>
        </row>
        <row r="1029">
          <cell r="A1029">
            <v>44424</v>
          </cell>
          <cell r="D1029">
            <v>14.35</v>
          </cell>
        </row>
        <row r="1030">
          <cell r="A1030">
            <v>44421</v>
          </cell>
          <cell r="D1030">
            <v>34.92</v>
          </cell>
        </row>
        <row r="1031">
          <cell r="A1031">
            <v>44420</v>
          </cell>
          <cell r="D1031">
            <v>33.65</v>
          </cell>
        </row>
        <row r="1032">
          <cell r="A1032">
            <v>44419</v>
          </cell>
          <cell r="D1032">
            <v>20.8</v>
          </cell>
        </row>
        <row r="1033">
          <cell r="A1033">
            <v>44418</v>
          </cell>
          <cell r="D1033">
            <v>15.17</v>
          </cell>
        </row>
        <row r="1034">
          <cell r="A1034">
            <v>44417</v>
          </cell>
          <cell r="D1034">
            <v>16.989999999999998</v>
          </cell>
        </row>
        <row r="1035">
          <cell r="A1035">
            <v>44414</v>
          </cell>
          <cell r="D1035">
            <v>16</v>
          </cell>
        </row>
        <row r="1036">
          <cell r="A1036">
            <v>44413</v>
          </cell>
          <cell r="D1036">
            <v>20.7</v>
          </cell>
        </row>
        <row r="1037">
          <cell r="A1037">
            <v>44412</v>
          </cell>
          <cell r="D1037">
            <v>26.19</v>
          </cell>
        </row>
        <row r="1038">
          <cell r="A1038">
            <v>44411</v>
          </cell>
          <cell r="D1038">
            <v>31.06</v>
          </cell>
        </row>
        <row r="1039">
          <cell r="A1039">
            <v>44410</v>
          </cell>
          <cell r="D1039">
            <v>19.27</v>
          </cell>
        </row>
        <row r="1040">
          <cell r="A1040">
            <v>44407</v>
          </cell>
          <cell r="D1040">
            <v>30.59</v>
          </cell>
        </row>
        <row r="1041">
          <cell r="A1041">
            <v>44406</v>
          </cell>
          <cell r="D1041">
            <v>57.73</v>
          </cell>
        </row>
        <row r="1042">
          <cell r="A1042">
            <v>44405</v>
          </cell>
          <cell r="D1042">
            <v>36.14</v>
          </cell>
        </row>
        <row r="1043">
          <cell r="A1043">
            <v>44404</v>
          </cell>
          <cell r="D1043">
            <v>55.13</v>
          </cell>
        </row>
        <row r="1044">
          <cell r="A1044">
            <v>44403</v>
          </cell>
          <cell r="D1044">
            <v>27.5</v>
          </cell>
        </row>
        <row r="1045">
          <cell r="A1045">
            <v>44400</v>
          </cell>
          <cell r="D1045">
            <v>33.44</v>
          </cell>
        </row>
        <row r="1046">
          <cell r="A1046">
            <v>44399</v>
          </cell>
          <cell r="D1046">
            <v>21.34</v>
          </cell>
        </row>
        <row r="1047">
          <cell r="A1047">
            <v>44397</v>
          </cell>
          <cell r="D1047">
            <v>27.67</v>
          </cell>
        </row>
        <row r="1048">
          <cell r="A1048">
            <v>44396</v>
          </cell>
          <cell r="D1048">
            <v>21.35</v>
          </cell>
        </row>
        <row r="1049">
          <cell r="A1049">
            <v>44393</v>
          </cell>
          <cell r="D1049">
            <v>25.15</v>
          </cell>
        </row>
        <row r="1050">
          <cell r="A1050">
            <v>44392</v>
          </cell>
          <cell r="D1050">
            <v>23.62</v>
          </cell>
        </row>
        <row r="1051">
          <cell r="A1051">
            <v>44391</v>
          </cell>
          <cell r="D1051">
            <v>21.86</v>
          </cell>
        </row>
        <row r="1052">
          <cell r="A1052">
            <v>44390</v>
          </cell>
          <cell r="D1052">
            <v>25.74</v>
          </cell>
        </row>
        <row r="1053">
          <cell r="A1053">
            <v>44389</v>
          </cell>
          <cell r="D1053">
            <v>32.28</v>
          </cell>
        </row>
        <row r="1054">
          <cell r="A1054">
            <v>44386</v>
          </cell>
          <cell r="D1054">
            <v>48.81</v>
          </cell>
        </row>
        <row r="1055">
          <cell r="A1055">
            <v>44385</v>
          </cell>
          <cell r="D1055">
            <v>87.36</v>
          </cell>
        </row>
        <row r="1056">
          <cell r="A1056">
            <v>44384</v>
          </cell>
          <cell r="D1056">
            <v>112.18</v>
          </cell>
        </row>
        <row r="1057">
          <cell r="A1057">
            <v>44383</v>
          </cell>
          <cell r="D1057">
            <v>164.08</v>
          </cell>
        </row>
        <row r="1058">
          <cell r="A1058">
            <v>44382</v>
          </cell>
          <cell r="D1058">
            <v>18.399999999999999</v>
          </cell>
        </row>
        <row r="1059">
          <cell r="A1059">
            <v>44379</v>
          </cell>
          <cell r="D1059">
            <v>18.3</v>
          </cell>
        </row>
        <row r="1060">
          <cell r="A1060">
            <v>44378</v>
          </cell>
          <cell r="D1060">
            <v>27.94</v>
          </cell>
        </row>
        <row r="1061">
          <cell r="A1061">
            <v>44377</v>
          </cell>
          <cell r="D1061">
            <v>18.28</v>
          </cell>
        </row>
        <row r="1062">
          <cell r="A1062">
            <v>44376</v>
          </cell>
          <cell r="D1062">
            <v>22.46</v>
          </cell>
        </row>
        <row r="1063">
          <cell r="A1063">
            <v>44375</v>
          </cell>
          <cell r="D1063">
            <v>17.84</v>
          </cell>
        </row>
        <row r="1064">
          <cell r="A1064">
            <v>44372</v>
          </cell>
          <cell r="D1064">
            <v>22.43</v>
          </cell>
        </row>
        <row r="1065">
          <cell r="A1065">
            <v>44371</v>
          </cell>
          <cell r="D1065">
            <v>15.58</v>
          </cell>
        </row>
        <row r="1066">
          <cell r="A1066">
            <v>44370</v>
          </cell>
          <cell r="D1066">
            <v>25.74</v>
          </cell>
        </row>
        <row r="1067">
          <cell r="A1067">
            <v>44369</v>
          </cell>
          <cell r="D1067">
            <v>26.71</v>
          </cell>
        </row>
        <row r="1068">
          <cell r="A1068">
            <v>44368</v>
          </cell>
          <cell r="D1068">
            <v>29.12</v>
          </cell>
        </row>
        <row r="1069">
          <cell r="A1069">
            <v>44365</v>
          </cell>
          <cell r="D1069">
            <v>49.44</v>
          </cell>
        </row>
        <row r="1070">
          <cell r="A1070">
            <v>44364</v>
          </cell>
          <cell r="D1070">
            <v>29.24</v>
          </cell>
        </row>
        <row r="1071">
          <cell r="A1071">
            <v>44363</v>
          </cell>
          <cell r="D1071">
            <v>27.55</v>
          </cell>
        </row>
        <row r="1072">
          <cell r="A1072">
            <v>44362</v>
          </cell>
          <cell r="D1072">
            <v>35.53</v>
          </cell>
        </row>
        <row r="1073">
          <cell r="A1073">
            <v>44361</v>
          </cell>
          <cell r="D1073">
            <v>38.479999999999997</v>
          </cell>
        </row>
        <row r="1074">
          <cell r="A1074">
            <v>44358</v>
          </cell>
          <cell r="D1074">
            <v>36.44</v>
          </cell>
        </row>
        <row r="1075">
          <cell r="A1075">
            <v>44357</v>
          </cell>
          <cell r="D1075">
            <v>24.35</v>
          </cell>
        </row>
        <row r="1076">
          <cell r="A1076">
            <v>44356</v>
          </cell>
          <cell r="D1076">
            <v>59.33</v>
          </cell>
        </row>
        <row r="1077">
          <cell r="A1077">
            <v>44355</v>
          </cell>
          <cell r="D1077">
            <v>44.11</v>
          </cell>
        </row>
        <row r="1078">
          <cell r="A1078">
            <v>44354</v>
          </cell>
          <cell r="D1078">
            <v>64.989999999999995</v>
          </cell>
        </row>
        <row r="1079">
          <cell r="A1079">
            <v>44351</v>
          </cell>
          <cell r="D1079">
            <v>41.28</v>
          </cell>
        </row>
        <row r="1080">
          <cell r="A1080">
            <v>44350</v>
          </cell>
          <cell r="D1080">
            <v>21.41</v>
          </cell>
        </row>
        <row r="1081">
          <cell r="A1081">
            <v>44349</v>
          </cell>
          <cell r="D1081">
            <v>26.32</v>
          </cell>
        </row>
        <row r="1082">
          <cell r="A1082">
            <v>44348</v>
          </cell>
          <cell r="D1082">
            <v>32.6</v>
          </cell>
        </row>
        <row r="1083">
          <cell r="A1083">
            <v>44347</v>
          </cell>
          <cell r="D1083">
            <v>30.92</v>
          </cell>
        </row>
        <row r="1084">
          <cell r="A1084">
            <v>44344</v>
          </cell>
          <cell r="D1084">
            <v>26.62</v>
          </cell>
        </row>
        <row r="1085">
          <cell r="A1085">
            <v>44343</v>
          </cell>
          <cell r="D1085">
            <v>49.48</v>
          </cell>
        </row>
        <row r="1086">
          <cell r="A1086">
            <v>44342</v>
          </cell>
          <cell r="D1086">
            <v>28.64</v>
          </cell>
        </row>
        <row r="1087">
          <cell r="A1087">
            <v>44341</v>
          </cell>
          <cell r="D1087">
            <v>37.380000000000003</v>
          </cell>
        </row>
        <row r="1088">
          <cell r="A1088">
            <v>44340</v>
          </cell>
          <cell r="D1088">
            <v>31.96</v>
          </cell>
        </row>
        <row r="1089">
          <cell r="A1089">
            <v>44337</v>
          </cell>
          <cell r="D1089">
            <v>40.36</v>
          </cell>
        </row>
        <row r="1090">
          <cell r="A1090">
            <v>44336</v>
          </cell>
          <cell r="D1090">
            <v>54.04</v>
          </cell>
        </row>
        <row r="1091">
          <cell r="A1091">
            <v>44335</v>
          </cell>
          <cell r="D1091">
            <v>119.41</v>
          </cell>
        </row>
        <row r="1092">
          <cell r="A1092">
            <v>44334</v>
          </cell>
          <cell r="D1092">
            <v>86.15</v>
          </cell>
        </row>
        <row r="1093">
          <cell r="A1093">
            <v>44333</v>
          </cell>
          <cell r="D1093">
            <v>51.16</v>
          </cell>
        </row>
        <row r="1094">
          <cell r="A1094">
            <v>44330</v>
          </cell>
          <cell r="D1094">
            <v>81.31</v>
          </cell>
        </row>
        <row r="1095">
          <cell r="A1095">
            <v>44328</v>
          </cell>
          <cell r="D1095">
            <v>111.58</v>
          </cell>
        </row>
        <row r="1096">
          <cell r="A1096">
            <v>44327</v>
          </cell>
          <cell r="D1096">
            <v>58.47</v>
          </cell>
        </row>
        <row r="1097">
          <cell r="A1097">
            <v>44326</v>
          </cell>
          <cell r="D1097">
            <v>53.26</v>
          </cell>
        </row>
        <row r="1098">
          <cell r="A1098">
            <v>44323</v>
          </cell>
          <cell r="D1098">
            <v>41.59</v>
          </cell>
        </row>
        <row r="1099">
          <cell r="A1099">
            <v>44322</v>
          </cell>
          <cell r="D1099">
            <v>45.03</v>
          </cell>
        </row>
        <row r="1100">
          <cell r="A1100">
            <v>44321</v>
          </cell>
          <cell r="D1100">
            <v>29.35</v>
          </cell>
        </row>
        <row r="1101">
          <cell r="A1101">
            <v>44320</v>
          </cell>
          <cell r="D1101">
            <v>38.64</v>
          </cell>
        </row>
        <row r="1102">
          <cell r="A1102">
            <v>44319</v>
          </cell>
          <cell r="D1102">
            <v>35.380000000000003</v>
          </cell>
        </row>
        <row r="1103">
          <cell r="A1103">
            <v>44316</v>
          </cell>
          <cell r="D1103">
            <v>36.119999999999997</v>
          </cell>
        </row>
        <row r="1104">
          <cell r="A1104">
            <v>44315</v>
          </cell>
          <cell r="D1104">
            <v>36.65</v>
          </cell>
        </row>
        <row r="1105">
          <cell r="A1105">
            <v>44314</v>
          </cell>
          <cell r="D1105">
            <v>44.67</v>
          </cell>
        </row>
        <row r="1106">
          <cell r="A1106">
            <v>44313</v>
          </cell>
          <cell r="D1106">
            <v>35.04</v>
          </cell>
        </row>
        <row r="1107">
          <cell r="A1107">
            <v>44312</v>
          </cell>
          <cell r="D1107">
            <v>30.58</v>
          </cell>
        </row>
        <row r="1108">
          <cell r="A1108">
            <v>44309</v>
          </cell>
          <cell r="D1108">
            <v>58.16</v>
          </cell>
        </row>
        <row r="1109">
          <cell r="A1109">
            <v>44308</v>
          </cell>
          <cell r="D1109">
            <v>61.02</v>
          </cell>
        </row>
        <row r="1110">
          <cell r="A1110">
            <v>44306</v>
          </cell>
          <cell r="D1110">
            <v>56.74</v>
          </cell>
        </row>
        <row r="1111">
          <cell r="A1111">
            <v>44305</v>
          </cell>
          <cell r="D1111">
            <v>65.790000000000006</v>
          </cell>
        </row>
        <row r="1112">
          <cell r="A1112">
            <v>44302</v>
          </cell>
          <cell r="D1112">
            <v>75.33</v>
          </cell>
        </row>
        <row r="1113">
          <cell r="A1113">
            <v>44301</v>
          </cell>
          <cell r="D1113">
            <v>75.260000000000005</v>
          </cell>
        </row>
        <row r="1114">
          <cell r="A1114">
            <v>44299</v>
          </cell>
          <cell r="D1114">
            <v>116.87</v>
          </cell>
        </row>
        <row r="1115">
          <cell r="A1115">
            <v>44298</v>
          </cell>
          <cell r="D1115">
            <v>105.34</v>
          </cell>
        </row>
        <row r="1116">
          <cell r="A1116">
            <v>44295</v>
          </cell>
          <cell r="D1116">
            <v>75.459999999999994</v>
          </cell>
        </row>
        <row r="1117">
          <cell r="A1117">
            <v>44294</v>
          </cell>
          <cell r="D1117">
            <v>62.46</v>
          </cell>
        </row>
        <row r="1118">
          <cell r="A1118">
            <v>44293</v>
          </cell>
          <cell r="D1118">
            <v>39.07</v>
          </cell>
        </row>
        <row r="1119">
          <cell r="A1119">
            <v>44292</v>
          </cell>
          <cell r="D1119">
            <v>63.03</v>
          </cell>
        </row>
        <row r="1120">
          <cell r="A1120">
            <v>44291</v>
          </cell>
          <cell r="D1120">
            <v>66.180000000000007</v>
          </cell>
        </row>
        <row r="1121">
          <cell r="A1121">
            <v>44287</v>
          </cell>
          <cell r="D1121">
            <v>44.09</v>
          </cell>
        </row>
        <row r="1122">
          <cell r="A1122">
            <v>44286</v>
          </cell>
          <cell r="D1122">
            <v>58.57</v>
          </cell>
        </row>
        <row r="1123">
          <cell r="A1123">
            <v>44285</v>
          </cell>
          <cell r="D1123">
            <v>45.26</v>
          </cell>
        </row>
        <row r="1124">
          <cell r="A1124">
            <v>44281</v>
          </cell>
          <cell r="D1124">
            <v>80.92</v>
          </cell>
        </row>
        <row r="1125">
          <cell r="A1125">
            <v>44280</v>
          </cell>
          <cell r="D1125">
            <v>84.53</v>
          </cell>
        </row>
        <row r="1126">
          <cell r="A1126">
            <v>44279</v>
          </cell>
          <cell r="D1126">
            <v>61.52</v>
          </cell>
        </row>
        <row r="1127">
          <cell r="A1127">
            <v>44278</v>
          </cell>
          <cell r="D1127">
            <v>60.24</v>
          </cell>
        </row>
        <row r="1128">
          <cell r="A1128">
            <v>44277</v>
          </cell>
          <cell r="D1128">
            <v>56.39</v>
          </cell>
        </row>
        <row r="1129">
          <cell r="A1129">
            <v>44274</v>
          </cell>
          <cell r="D1129">
            <v>109.93</v>
          </cell>
        </row>
        <row r="1130">
          <cell r="A1130">
            <v>44273</v>
          </cell>
          <cell r="D1130">
            <v>73.73</v>
          </cell>
        </row>
        <row r="1131">
          <cell r="A1131">
            <v>44272</v>
          </cell>
          <cell r="D1131">
            <v>47.26</v>
          </cell>
        </row>
        <row r="1132">
          <cell r="A1132">
            <v>44271</v>
          </cell>
          <cell r="D1132">
            <v>39.270000000000003</v>
          </cell>
        </row>
        <row r="1133">
          <cell r="A1133">
            <v>44270</v>
          </cell>
          <cell r="D1133">
            <v>45.08</v>
          </cell>
        </row>
        <row r="1134">
          <cell r="A1134">
            <v>44267</v>
          </cell>
          <cell r="D1134">
            <v>48.36</v>
          </cell>
        </row>
        <row r="1135">
          <cell r="A1135">
            <v>44265</v>
          </cell>
          <cell r="D1135">
            <v>58.64</v>
          </cell>
        </row>
        <row r="1136">
          <cell r="A1136">
            <v>44264</v>
          </cell>
          <cell r="D1136">
            <v>74.7</v>
          </cell>
        </row>
        <row r="1137">
          <cell r="A1137">
            <v>44263</v>
          </cell>
          <cell r="D1137">
            <v>81.93</v>
          </cell>
        </row>
        <row r="1138">
          <cell r="A1138">
            <v>44260</v>
          </cell>
          <cell r="D1138">
            <v>86.74</v>
          </cell>
        </row>
        <row r="1139">
          <cell r="A1139">
            <v>44259</v>
          </cell>
          <cell r="D1139">
            <v>59.86</v>
          </cell>
        </row>
        <row r="1140">
          <cell r="A1140">
            <v>44258</v>
          </cell>
          <cell r="D1140">
            <v>92.01</v>
          </cell>
        </row>
        <row r="1141">
          <cell r="A1141">
            <v>44257</v>
          </cell>
          <cell r="D1141">
            <v>127.71</v>
          </cell>
        </row>
        <row r="1142">
          <cell r="A1142">
            <v>44256</v>
          </cell>
          <cell r="D1142">
            <v>61.19</v>
          </cell>
        </row>
        <row r="1143">
          <cell r="A1143">
            <v>44253</v>
          </cell>
          <cell r="D1143">
            <v>91.9</v>
          </cell>
        </row>
        <row r="1144">
          <cell r="A1144">
            <v>44252</v>
          </cell>
          <cell r="D1144">
            <v>64.510000000000005</v>
          </cell>
        </row>
        <row r="1145">
          <cell r="A1145">
            <v>44251</v>
          </cell>
          <cell r="D1145">
            <v>50.82</v>
          </cell>
        </row>
        <row r="1146">
          <cell r="A1146">
            <v>44250</v>
          </cell>
          <cell r="D1146">
            <v>133.31</v>
          </cell>
        </row>
        <row r="1147">
          <cell r="A1147">
            <v>44249</v>
          </cell>
          <cell r="D1147">
            <v>57.72</v>
          </cell>
        </row>
        <row r="1148">
          <cell r="A1148">
            <v>44246</v>
          </cell>
          <cell r="D1148">
            <v>80.27</v>
          </cell>
        </row>
        <row r="1149">
          <cell r="A1149">
            <v>44245</v>
          </cell>
          <cell r="D1149">
            <v>49.2</v>
          </cell>
        </row>
        <row r="1150">
          <cell r="A1150">
            <v>44244</v>
          </cell>
          <cell r="D1150">
            <v>52.15</v>
          </cell>
        </row>
        <row r="1151">
          <cell r="A1151">
            <v>44243</v>
          </cell>
          <cell r="D1151">
            <v>65.94</v>
          </cell>
        </row>
        <row r="1152">
          <cell r="A1152">
            <v>44242</v>
          </cell>
          <cell r="D1152">
            <v>78.680000000000007</v>
          </cell>
        </row>
        <row r="1153">
          <cell r="A1153">
            <v>44239</v>
          </cell>
          <cell r="D1153">
            <v>64.09</v>
          </cell>
        </row>
        <row r="1154">
          <cell r="A1154">
            <v>44238</v>
          </cell>
          <cell r="D1154">
            <v>55.26</v>
          </cell>
        </row>
        <row r="1155">
          <cell r="A1155">
            <v>44237</v>
          </cell>
          <cell r="D1155">
            <v>93.47</v>
          </cell>
        </row>
        <row r="1156">
          <cell r="A1156">
            <v>44236</v>
          </cell>
          <cell r="D1156">
            <v>105.98</v>
          </cell>
        </row>
        <row r="1157">
          <cell r="A1157">
            <v>44235</v>
          </cell>
          <cell r="D1157">
            <v>102.12</v>
          </cell>
        </row>
        <row r="1158">
          <cell r="A1158">
            <v>44232</v>
          </cell>
          <cell r="D1158">
            <v>103.51</v>
          </cell>
        </row>
        <row r="1159">
          <cell r="A1159">
            <v>44231</v>
          </cell>
          <cell r="D1159">
            <v>121.03</v>
          </cell>
        </row>
        <row r="1160">
          <cell r="A1160">
            <v>44230</v>
          </cell>
          <cell r="D1160">
            <v>224.19</v>
          </cell>
        </row>
        <row r="1161">
          <cell r="A1161">
            <v>44229</v>
          </cell>
          <cell r="D1161">
            <v>251.97</v>
          </cell>
        </row>
        <row r="1162">
          <cell r="A1162">
            <v>44228</v>
          </cell>
          <cell r="D1162">
            <v>165.66</v>
          </cell>
        </row>
        <row r="1163">
          <cell r="A1163">
            <v>44225</v>
          </cell>
          <cell r="D1163">
            <v>138.44</v>
          </cell>
        </row>
        <row r="1164">
          <cell r="A1164">
            <v>44224</v>
          </cell>
          <cell r="D1164">
            <v>129.16</v>
          </cell>
        </row>
        <row r="1165">
          <cell r="A1165">
            <v>44223</v>
          </cell>
          <cell r="D1165">
            <v>126.59</v>
          </cell>
        </row>
        <row r="1166">
          <cell r="A1166">
            <v>44221</v>
          </cell>
          <cell r="D1166">
            <v>164.35</v>
          </cell>
        </row>
        <row r="1167">
          <cell r="A1167">
            <v>44218</v>
          </cell>
          <cell r="D1167">
            <v>316.01</v>
          </cell>
        </row>
        <row r="1168">
          <cell r="A1168">
            <v>44217</v>
          </cell>
          <cell r="D1168">
            <v>283.61</v>
          </cell>
        </row>
        <row r="1169">
          <cell r="A1169">
            <v>44216</v>
          </cell>
          <cell r="D1169">
            <v>205.15</v>
          </cell>
        </row>
        <row r="1170">
          <cell r="A1170">
            <v>44215</v>
          </cell>
          <cell r="D1170">
            <v>136.86000000000001</v>
          </cell>
        </row>
        <row r="1171">
          <cell r="A1171">
            <v>44214</v>
          </cell>
          <cell r="D1171">
            <v>173.38</v>
          </cell>
        </row>
        <row r="1172">
          <cell r="A1172">
            <v>44211</v>
          </cell>
          <cell r="D1172">
            <v>250.04</v>
          </cell>
        </row>
        <row r="1173">
          <cell r="A1173">
            <v>44210</v>
          </cell>
          <cell r="D1173">
            <v>86.82</v>
          </cell>
        </row>
        <row r="1174">
          <cell r="A1174">
            <v>44209</v>
          </cell>
          <cell r="D1174">
            <v>164.65</v>
          </cell>
        </row>
        <row r="1175">
          <cell r="A1175">
            <v>44208</v>
          </cell>
          <cell r="D1175">
            <v>390.58</v>
          </cell>
        </row>
        <row r="1176">
          <cell r="A1176">
            <v>44207</v>
          </cell>
          <cell r="D1176">
            <v>182.48</v>
          </cell>
        </row>
        <row r="1177">
          <cell r="A1177">
            <v>44204</v>
          </cell>
          <cell r="D1177">
            <v>53.99</v>
          </cell>
        </row>
        <row r="1178">
          <cell r="A1178">
            <v>44203</v>
          </cell>
          <cell r="D1178">
            <v>66.02</v>
          </cell>
        </row>
        <row r="1179">
          <cell r="A1179">
            <v>44202</v>
          </cell>
          <cell r="D1179">
            <v>75.62</v>
          </cell>
        </row>
        <row r="1180">
          <cell r="A1180">
            <v>44201</v>
          </cell>
          <cell r="D1180">
            <v>75.75</v>
          </cell>
        </row>
        <row r="1181">
          <cell r="A1181">
            <v>44200</v>
          </cell>
          <cell r="D1181">
            <v>63.98</v>
          </cell>
        </row>
        <row r="1182">
          <cell r="A1182">
            <v>44197</v>
          </cell>
          <cell r="D1182">
            <v>27.33</v>
          </cell>
        </row>
        <row r="1183">
          <cell r="A1183">
            <v>44196</v>
          </cell>
          <cell r="D1183">
            <v>48.98</v>
          </cell>
        </row>
        <row r="1184">
          <cell r="A1184">
            <v>44195</v>
          </cell>
          <cell r="D1184">
            <v>38.58</v>
          </cell>
        </row>
        <row r="1185">
          <cell r="A1185">
            <v>44194</v>
          </cell>
          <cell r="D1185">
            <v>71.319999999999993</v>
          </cell>
        </row>
        <row r="1186">
          <cell r="A1186">
            <v>44193</v>
          </cell>
          <cell r="D1186">
            <v>98.01</v>
          </cell>
        </row>
        <row r="1187">
          <cell r="A1187">
            <v>44189</v>
          </cell>
          <cell r="D1187">
            <v>73.83</v>
          </cell>
        </row>
        <row r="1188">
          <cell r="A1188">
            <v>44188</v>
          </cell>
          <cell r="D1188">
            <v>56.93</v>
          </cell>
        </row>
        <row r="1189">
          <cell r="A1189">
            <v>44187</v>
          </cell>
          <cell r="D1189">
            <v>110.01</v>
          </cell>
        </row>
        <row r="1190">
          <cell r="A1190">
            <v>44186</v>
          </cell>
          <cell r="D1190">
            <v>75.58</v>
          </cell>
        </row>
        <row r="1191">
          <cell r="A1191">
            <v>44183</v>
          </cell>
          <cell r="D1191">
            <v>46.07</v>
          </cell>
        </row>
        <row r="1192">
          <cell r="A1192">
            <v>44182</v>
          </cell>
          <cell r="D1192">
            <v>34.1</v>
          </cell>
        </row>
        <row r="1193">
          <cell r="A1193">
            <v>44181</v>
          </cell>
          <cell r="D1193">
            <v>51.26</v>
          </cell>
        </row>
        <row r="1194">
          <cell r="A1194">
            <v>44180</v>
          </cell>
          <cell r="D1194">
            <v>41.19</v>
          </cell>
        </row>
        <row r="1195">
          <cell r="A1195">
            <v>44179</v>
          </cell>
          <cell r="D1195">
            <v>33.19</v>
          </cell>
        </row>
        <row r="1196">
          <cell r="A1196">
            <v>44176</v>
          </cell>
          <cell r="D1196">
            <v>43.07</v>
          </cell>
        </row>
        <row r="1197">
          <cell r="A1197">
            <v>44175</v>
          </cell>
          <cell r="D1197">
            <v>38.369999999999997</v>
          </cell>
        </row>
        <row r="1198">
          <cell r="A1198">
            <v>44174</v>
          </cell>
          <cell r="D1198">
            <v>40.299999999999997</v>
          </cell>
        </row>
        <row r="1199">
          <cell r="A1199">
            <v>44173</v>
          </cell>
          <cell r="D1199">
            <v>42.14</v>
          </cell>
        </row>
        <row r="1200">
          <cell r="A1200">
            <v>44172</v>
          </cell>
          <cell r="D1200">
            <v>29.8</v>
          </cell>
        </row>
        <row r="1201">
          <cell r="A1201">
            <v>44169</v>
          </cell>
          <cell r="D1201">
            <v>48</v>
          </cell>
        </row>
        <row r="1202">
          <cell r="A1202">
            <v>44168</v>
          </cell>
          <cell r="D1202">
            <v>33.33</v>
          </cell>
        </row>
        <row r="1203">
          <cell r="A1203">
            <v>44167</v>
          </cell>
          <cell r="D1203">
            <v>88.11</v>
          </cell>
        </row>
        <row r="1204">
          <cell r="A1204">
            <v>44166</v>
          </cell>
          <cell r="D1204">
            <v>48.88</v>
          </cell>
        </row>
        <row r="1205">
          <cell r="A1205">
            <v>44162</v>
          </cell>
          <cell r="D1205">
            <v>125.93</v>
          </cell>
        </row>
        <row r="1206">
          <cell r="A1206">
            <v>44161</v>
          </cell>
          <cell r="D1206">
            <v>39.090000000000003</v>
          </cell>
        </row>
        <row r="1207">
          <cell r="A1207">
            <v>44160</v>
          </cell>
          <cell r="D1207">
            <v>54.37</v>
          </cell>
        </row>
        <row r="1208">
          <cell r="A1208">
            <v>44159</v>
          </cell>
          <cell r="D1208">
            <v>47.7</v>
          </cell>
        </row>
        <row r="1209">
          <cell r="A1209">
            <v>44158</v>
          </cell>
          <cell r="D1209">
            <v>54.57</v>
          </cell>
        </row>
        <row r="1210">
          <cell r="A1210">
            <v>44155</v>
          </cell>
          <cell r="D1210">
            <v>66.94</v>
          </cell>
        </row>
        <row r="1211">
          <cell r="A1211">
            <v>44154</v>
          </cell>
          <cell r="D1211">
            <v>109.45</v>
          </cell>
        </row>
        <row r="1212">
          <cell r="A1212">
            <v>44153</v>
          </cell>
          <cell r="D1212">
            <v>171.8</v>
          </cell>
        </row>
        <row r="1213">
          <cell r="A1213">
            <v>44152</v>
          </cell>
          <cell r="D1213">
            <v>82.64</v>
          </cell>
        </row>
        <row r="1214">
          <cell r="A1214">
            <v>44148</v>
          </cell>
          <cell r="D1214">
            <v>32.57</v>
          </cell>
        </row>
        <row r="1215">
          <cell r="A1215">
            <v>44147</v>
          </cell>
          <cell r="D1215">
            <v>56.15</v>
          </cell>
        </row>
        <row r="1216">
          <cell r="A1216">
            <v>44146</v>
          </cell>
          <cell r="D1216">
            <v>78.58</v>
          </cell>
        </row>
        <row r="1217">
          <cell r="A1217">
            <v>44145</v>
          </cell>
          <cell r="D1217">
            <v>68.790000000000006</v>
          </cell>
        </row>
        <row r="1218">
          <cell r="A1218">
            <v>44144</v>
          </cell>
          <cell r="D1218">
            <v>40.28</v>
          </cell>
        </row>
        <row r="1219">
          <cell r="A1219">
            <v>44141</v>
          </cell>
          <cell r="D1219">
            <v>67.97</v>
          </cell>
        </row>
        <row r="1220">
          <cell r="A1220">
            <v>44140</v>
          </cell>
          <cell r="D1220">
            <v>38.93</v>
          </cell>
        </row>
        <row r="1221">
          <cell r="A1221">
            <v>44139</v>
          </cell>
          <cell r="D1221">
            <v>44.68</v>
          </cell>
        </row>
        <row r="1222">
          <cell r="A1222">
            <v>44138</v>
          </cell>
          <cell r="D1222">
            <v>52.07</v>
          </cell>
        </row>
        <row r="1223">
          <cell r="A1223">
            <v>44137</v>
          </cell>
          <cell r="D1223">
            <v>40.39</v>
          </cell>
        </row>
        <row r="1224">
          <cell r="A1224">
            <v>44134</v>
          </cell>
          <cell r="D1224">
            <v>51.13</v>
          </cell>
        </row>
        <row r="1225">
          <cell r="A1225">
            <v>44133</v>
          </cell>
          <cell r="D1225">
            <v>66.63</v>
          </cell>
        </row>
        <row r="1226">
          <cell r="A1226">
            <v>44132</v>
          </cell>
          <cell r="D1226">
            <v>152.36000000000001</v>
          </cell>
        </row>
        <row r="1227">
          <cell r="A1227">
            <v>44131</v>
          </cell>
          <cell r="D1227">
            <v>56.86</v>
          </cell>
        </row>
        <row r="1228">
          <cell r="A1228">
            <v>44130</v>
          </cell>
          <cell r="D1228">
            <v>88.53</v>
          </cell>
        </row>
        <row r="1229">
          <cell r="A1229">
            <v>44127</v>
          </cell>
          <cell r="D1229">
            <v>68.709999999999994</v>
          </cell>
        </row>
        <row r="1230">
          <cell r="A1230">
            <v>44126</v>
          </cell>
          <cell r="D1230">
            <v>48.81</v>
          </cell>
        </row>
        <row r="1231">
          <cell r="A1231">
            <v>44125</v>
          </cell>
          <cell r="D1231">
            <v>39.25</v>
          </cell>
        </row>
        <row r="1232">
          <cell r="A1232">
            <v>44124</v>
          </cell>
          <cell r="D1232">
            <v>27.47</v>
          </cell>
        </row>
        <row r="1233">
          <cell r="A1233">
            <v>44123</v>
          </cell>
          <cell r="D1233">
            <v>33.159999999999997</v>
          </cell>
        </row>
        <row r="1234">
          <cell r="A1234">
            <v>44120</v>
          </cell>
          <cell r="D1234">
            <v>62.55</v>
          </cell>
        </row>
        <row r="1235">
          <cell r="A1235">
            <v>44119</v>
          </cell>
          <cell r="D1235">
            <v>64</v>
          </cell>
        </row>
        <row r="1236">
          <cell r="A1236">
            <v>44118</v>
          </cell>
          <cell r="D1236">
            <v>45.79</v>
          </cell>
        </row>
        <row r="1237">
          <cell r="A1237">
            <v>44117</v>
          </cell>
          <cell r="D1237">
            <v>38.97</v>
          </cell>
        </row>
        <row r="1238">
          <cell r="A1238">
            <v>44116</v>
          </cell>
          <cell r="D1238">
            <v>39.28</v>
          </cell>
        </row>
        <row r="1239">
          <cell r="A1239">
            <v>44113</v>
          </cell>
          <cell r="D1239">
            <v>37.1</v>
          </cell>
        </row>
        <row r="1240">
          <cell r="A1240">
            <v>44112</v>
          </cell>
          <cell r="D1240">
            <v>40.94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gt;"/>
      <sheetName val="HistoricalFS"/>
      <sheetName val="Ratio Analysis"/>
      <sheetName val="Forecasting"/>
      <sheetName val="Common Size Statement"/>
      <sheetName val="Data&gt;"/>
      <sheetName val="Data Sheet"/>
      <sheetName val="Cash Flow Data"/>
    </sheetNames>
    <sheetDataSet>
      <sheetData sheetId="0"/>
      <sheetData sheetId="1">
        <row r="6">
          <cell r="C6">
            <v>273045.59999999998</v>
          </cell>
          <cell r="D6">
            <v>269692.51</v>
          </cell>
          <cell r="E6">
            <v>291550.48</v>
          </cell>
          <cell r="F6">
            <v>301938.40000000002</v>
          </cell>
          <cell r="G6">
            <v>261067.97</v>
          </cell>
          <cell r="H6">
            <v>249794.75</v>
          </cell>
          <cell r="I6">
            <v>278453.62</v>
          </cell>
          <cell r="J6">
            <v>345966.97</v>
          </cell>
          <cell r="K6">
            <v>434016</v>
          </cell>
          <cell r="L6">
            <v>439695</v>
          </cell>
        </row>
        <row r="7">
          <cell r="D7">
            <v>-1.2280329732469508E-2</v>
          </cell>
          <cell r="E7">
            <v>8.104774581985974E-2</v>
          </cell>
          <cell r="F7">
            <v>3.5629919045237157E-2</v>
          </cell>
          <cell r="G7">
            <v>-0.135360159555724</v>
          </cell>
          <cell r="H7">
            <v>-4.3181168490336042E-2</v>
          </cell>
          <cell r="I7">
            <v>0.11472967306158344</v>
          </cell>
          <cell r="J7">
            <v>0.24245815155859707</v>
          </cell>
          <cell r="K7">
            <v>0.25450126062612277</v>
          </cell>
          <cell r="L7">
            <v>1.3084771068347711E-2</v>
          </cell>
        </row>
        <row r="13">
          <cell r="C13">
            <v>0.24734524196690946</v>
          </cell>
          <cell r="D13">
            <v>0.23819078253229964</v>
          </cell>
          <cell r="E13">
            <v>0.21649990080619999</v>
          </cell>
          <cell r="F13">
            <v>0.19571167496416494</v>
          </cell>
          <cell r="G13">
            <v>0.19417127271491774</v>
          </cell>
          <cell r="H13">
            <v>0.2180538622208833</v>
          </cell>
          <cell r="I13">
            <v>0.19807108271747378</v>
          </cell>
          <cell r="J13">
            <v>0.20685017994636876</v>
          </cell>
          <cell r="K13">
            <v>0.22956757354567572</v>
          </cell>
          <cell r="L13">
            <v>0.22489680346603896</v>
          </cell>
        </row>
        <row r="16">
          <cell r="C16">
            <v>0.10672678849247161</v>
          </cell>
          <cell r="D16">
            <v>0.12847809529452636</v>
          </cell>
          <cell r="E16">
            <v>0.10860201636437025</v>
          </cell>
          <cell r="F16">
            <v>0.11402504616835751</v>
          </cell>
          <cell r="G16">
            <v>0.12527323822987554</v>
          </cell>
          <cell r="H16">
            <v>8.8798023177028354E-2</v>
          </cell>
          <cell r="I16">
            <v>0.10929475436519734</v>
          </cell>
          <cell r="J16">
            <v>0.11488822184383672</v>
          </cell>
          <cell r="K16">
            <v>9.6337462213374622E-2</v>
          </cell>
          <cell r="L16">
            <v>9.9318846018262658E-2</v>
          </cell>
        </row>
        <row r="18">
          <cell r="C18">
            <v>38395.249999999971</v>
          </cell>
          <cell r="D18">
            <v>29588.690000000046</v>
          </cell>
          <cell r="E18">
            <v>31457.679999999993</v>
          </cell>
          <cell r="F18">
            <v>24664.330000000024</v>
          </cell>
          <cell r="G18">
            <v>17987.069999999963</v>
          </cell>
          <cell r="H18">
            <v>32287.429999999989</v>
          </cell>
          <cell r="I18">
            <v>24720.090000000015</v>
          </cell>
          <cell r="J18">
            <v>31815.799999999959</v>
          </cell>
          <cell r="K18">
            <v>57824</v>
          </cell>
          <cell r="L18">
            <v>55216</v>
          </cell>
        </row>
        <row r="19">
          <cell r="C19">
            <v>0.14061845347443788</v>
          </cell>
          <cell r="D19">
            <v>0.10971268723777329</v>
          </cell>
          <cell r="E19">
            <v>0.10789788444182975</v>
          </cell>
          <cell r="F19">
            <v>8.1686628795807431E-2</v>
          </cell>
          <cell r="G19">
            <v>6.8898034485042198E-2</v>
          </cell>
          <cell r="H19">
            <v>0.12925583904385496</v>
          </cell>
          <cell r="I19">
            <v>8.877632835227646E-2</v>
          </cell>
          <cell r="J19">
            <v>9.1961958102532049E-2</v>
          </cell>
          <cell r="K19">
            <v>0.13323011133230112</v>
          </cell>
          <cell r="L19">
            <v>0.12557795744777631</v>
          </cell>
        </row>
        <row r="21">
          <cell r="C21">
            <v>4889.08</v>
          </cell>
          <cell r="D21">
            <v>4238.01</v>
          </cell>
          <cell r="E21">
            <v>4681.79</v>
          </cell>
          <cell r="F21">
            <v>5758.6</v>
          </cell>
          <cell r="G21">
            <v>7243.33</v>
          </cell>
          <cell r="H21">
            <v>8097.17</v>
          </cell>
          <cell r="I21">
            <v>9311.86</v>
          </cell>
          <cell r="J21">
            <v>10225.48</v>
          </cell>
          <cell r="K21">
            <v>7594</v>
          </cell>
          <cell r="L21">
            <v>5083</v>
          </cell>
        </row>
        <row r="24">
          <cell r="C24">
            <v>16710.78</v>
          </cell>
          <cell r="D24">
            <v>17904.990000000002</v>
          </cell>
          <cell r="E24">
            <v>21553.59</v>
          </cell>
          <cell r="F24">
            <v>23590.63</v>
          </cell>
          <cell r="G24">
            <v>21425.43</v>
          </cell>
          <cell r="H24">
            <v>23546.71</v>
          </cell>
          <cell r="I24">
            <v>24835.69</v>
          </cell>
          <cell r="J24">
            <v>24860.36</v>
          </cell>
          <cell r="K24">
            <v>27239</v>
          </cell>
          <cell r="L24">
            <v>23256</v>
          </cell>
        </row>
        <row r="25">
          <cell r="C25">
            <v>6.1201425695927715E-2</v>
          </cell>
          <cell r="D25">
            <v>6.63903865924938E-2</v>
          </cell>
          <cell r="E25">
            <v>7.3927472182518786E-2</v>
          </cell>
          <cell r="F25">
            <v>7.8130605447998658E-2</v>
          </cell>
          <cell r="G25">
            <v>8.206839774331566E-2</v>
          </cell>
          <cell r="H25">
            <v>9.4264230933596482E-2</v>
          </cell>
          <cell r="I25">
            <v>8.9191478279219347E-2</v>
          </cell>
          <cell r="J25">
            <v>7.1857611147098821E-2</v>
          </cell>
          <cell r="K25">
            <v>6.2760359065103591E-2</v>
          </cell>
          <cell r="L25">
            <v>5.2891208678743216E-2</v>
          </cell>
        </row>
        <row r="27">
          <cell r="C27">
            <v>16795.38999999997</v>
          </cell>
          <cell r="D27">
            <v>7445.690000000046</v>
          </cell>
          <cell r="E27">
            <v>5222.299999999992</v>
          </cell>
          <cell r="F27">
            <v>-4684.8999999999796</v>
          </cell>
          <cell r="G27">
            <v>-10681.690000000039</v>
          </cell>
          <cell r="H27">
            <v>643.549999999992</v>
          </cell>
          <cell r="I27">
            <v>-9427.4599999999882</v>
          </cell>
          <cell r="J27">
            <v>-3270.0400000000373</v>
          </cell>
          <cell r="K27">
            <v>22991</v>
          </cell>
          <cell r="L27">
            <v>26877</v>
          </cell>
        </row>
        <row r="28">
          <cell r="C28">
            <v>6.1511300676516931E-2</v>
          </cell>
          <cell r="D28">
            <v>2.7608071132565179E-2</v>
          </cell>
          <cell r="E28">
            <v>1.7912163958707913E-2</v>
          </cell>
          <cell r="F28">
            <v>-1.5516078776333117E-2</v>
          </cell>
          <cell r="G28">
            <v>-4.0915360088026265E-2</v>
          </cell>
          <cell r="H28">
            <v>2.5763151547420113E-3</v>
          </cell>
          <cell r="I28">
            <v>-3.3856482095653805E-2</v>
          </cell>
          <cell r="J28">
            <v>-9.4518849588445895E-3</v>
          </cell>
          <cell r="K28">
            <v>5.2972701467227018E-2</v>
          </cell>
          <cell r="L28">
            <v>6.1126462661617711E-2</v>
          </cell>
        </row>
        <row r="33">
          <cell r="C33">
            <v>13770.339999999971</v>
          </cell>
          <cell r="D33">
            <v>4194.4600000000464</v>
          </cell>
          <cell r="E33">
            <v>880.36999999999171</v>
          </cell>
          <cell r="F33">
            <v>-2247.4499999999798</v>
          </cell>
          <cell r="G33">
            <v>-11076.940000000039</v>
          </cell>
          <cell r="H33">
            <v>-1898.3100000000081</v>
          </cell>
          <cell r="I33">
            <v>-13658.749999999989</v>
          </cell>
          <cell r="J33">
            <v>-3974.1000000000372</v>
          </cell>
          <cell r="K33">
            <v>27015</v>
          </cell>
          <cell r="L33">
            <v>16375</v>
          </cell>
        </row>
        <row r="34">
          <cell r="C34">
            <v>5.0432381990407359E-2</v>
          </cell>
          <cell r="D34">
            <v>1.5552749314395296E-2</v>
          </cell>
          <cell r="E34">
            <v>3.01961430487095E-3</v>
          </cell>
          <cell r="F34">
            <v>-7.4434056747998256E-3</v>
          </cell>
          <cell r="G34">
            <v>-4.2429333632923408E-2</v>
          </cell>
          <cell r="H34">
            <v>-7.5994791724005731E-3</v>
          </cell>
          <cell r="I34">
            <v>-4.9052154538339235E-2</v>
          </cell>
          <cell r="J34">
            <v>-1.1486934720964945E-2</v>
          </cell>
          <cell r="K34">
            <v>6.224424905994249E-2</v>
          </cell>
          <cell r="L34">
            <v>3.724172437712505E-2</v>
          </cell>
        </row>
        <row r="41">
          <cell r="C41">
            <v>0.23522892567707973</v>
          </cell>
          <cell r="D41">
            <v>0</v>
          </cell>
          <cell r="E41">
            <v>0</v>
          </cell>
          <cell r="F41">
            <v>0</v>
          </cell>
          <cell r="G41">
            <v>0</v>
          </cell>
          <cell r="H41">
            <v>0</v>
          </cell>
          <cell r="I41">
            <v>0</v>
          </cell>
          <cell r="J41">
            <v>2.3068027825458488</v>
          </cell>
          <cell r="K41">
            <v>6.9280101165206398</v>
          </cell>
          <cell r="L41">
            <v>6.6431988446610708</v>
          </cell>
        </row>
        <row r="44">
          <cell r="C44">
            <v>0.99506765991253665</v>
          </cell>
          <cell r="D44">
            <v>1</v>
          </cell>
          <cell r="E44">
            <v>1</v>
          </cell>
          <cell r="F44">
            <v>0</v>
          </cell>
          <cell r="G44">
            <v>0</v>
          </cell>
          <cell r="H44">
            <v>0</v>
          </cell>
          <cell r="I44">
            <v>0</v>
          </cell>
          <cell r="J44">
            <v>0</v>
          </cell>
          <cell r="K44">
            <v>0.9148250971682399</v>
          </cell>
          <cell r="L44">
            <v>0.8651603053435114</v>
          </cell>
        </row>
        <row r="47">
          <cell r="C47">
            <v>679.18</v>
          </cell>
          <cell r="D47">
            <v>679.22</v>
          </cell>
          <cell r="E47">
            <v>679.22</v>
          </cell>
          <cell r="F47">
            <v>679.22</v>
          </cell>
          <cell r="G47">
            <v>719.54</v>
          </cell>
          <cell r="H47">
            <v>765.81</v>
          </cell>
          <cell r="I47">
            <v>765.88</v>
          </cell>
          <cell r="J47">
            <v>766.02</v>
          </cell>
          <cell r="K47">
            <v>767</v>
          </cell>
          <cell r="L47">
            <v>736</v>
          </cell>
        </row>
        <row r="48">
          <cell r="C48">
            <v>78273.23</v>
          </cell>
          <cell r="D48">
            <v>57382.67</v>
          </cell>
          <cell r="E48">
            <v>94748.69</v>
          </cell>
          <cell r="F48">
            <v>59500.34</v>
          </cell>
          <cell r="G48">
            <v>62358.99</v>
          </cell>
          <cell r="H48">
            <v>54480.91</v>
          </cell>
          <cell r="I48">
            <v>43795.360000000001</v>
          </cell>
          <cell r="J48">
            <v>44555.77</v>
          </cell>
          <cell r="K48">
            <v>84151</v>
          </cell>
          <cell r="L48">
            <v>115408</v>
          </cell>
        </row>
        <row r="49">
          <cell r="C49">
            <v>69359.960000000006</v>
          </cell>
          <cell r="D49">
            <v>78603.98</v>
          </cell>
          <cell r="E49">
            <v>88950.47</v>
          </cell>
          <cell r="F49">
            <v>106175.34</v>
          </cell>
          <cell r="G49">
            <v>124787.64</v>
          </cell>
          <cell r="H49">
            <v>142130.57</v>
          </cell>
          <cell r="I49">
            <v>146449.03</v>
          </cell>
          <cell r="J49">
            <v>134113.44</v>
          </cell>
          <cell r="K49">
            <v>107264</v>
          </cell>
          <cell r="L49">
            <v>71540</v>
          </cell>
        </row>
        <row r="50">
          <cell r="C50">
            <v>114871.75</v>
          </cell>
          <cell r="D50">
            <v>135914.49</v>
          </cell>
          <cell r="E50">
            <v>142813.43</v>
          </cell>
          <cell r="F50">
            <v>139348.59</v>
          </cell>
          <cell r="G50">
            <v>132313.22</v>
          </cell>
          <cell r="H50">
            <v>144192.62</v>
          </cell>
          <cell r="I50">
            <v>138051.22</v>
          </cell>
          <cell r="J50">
            <v>155239.20000000001</v>
          </cell>
          <cell r="K50">
            <v>177339</v>
          </cell>
          <cell r="L50">
            <v>189289</v>
          </cell>
        </row>
        <row r="53">
          <cell r="C53">
            <v>107231.76</v>
          </cell>
          <cell r="D53">
            <v>95944.08</v>
          </cell>
          <cell r="E53">
            <v>121413.86</v>
          </cell>
          <cell r="F53">
            <v>111234.47</v>
          </cell>
          <cell r="G53">
            <v>127107.14</v>
          </cell>
          <cell r="H53">
            <v>138707.60999999999</v>
          </cell>
          <cell r="I53">
            <v>138855.45000000001</v>
          </cell>
          <cell r="J53">
            <v>132079.76</v>
          </cell>
          <cell r="K53">
            <v>121285</v>
          </cell>
          <cell r="L53">
            <v>115697</v>
          </cell>
        </row>
        <row r="59">
          <cell r="C59">
            <v>13570.91</v>
          </cell>
          <cell r="D59">
            <v>14075.55</v>
          </cell>
          <cell r="E59">
            <v>19893.3</v>
          </cell>
          <cell r="F59">
            <v>18996.169999999998</v>
          </cell>
          <cell r="G59">
            <v>11172.69</v>
          </cell>
          <cell r="H59">
            <v>12679.08</v>
          </cell>
          <cell r="I59">
            <v>12442.12</v>
          </cell>
          <cell r="J59">
            <v>15737.97</v>
          </cell>
          <cell r="K59">
            <v>16952</v>
          </cell>
          <cell r="L59">
            <v>13248</v>
          </cell>
        </row>
        <row r="60">
          <cell r="C60">
            <v>32655.73</v>
          </cell>
          <cell r="D60">
            <v>35085.31</v>
          </cell>
          <cell r="E60">
            <v>42137.63</v>
          </cell>
          <cell r="F60">
            <v>39013.730000000003</v>
          </cell>
          <cell r="G60">
            <v>37456.879999999997</v>
          </cell>
          <cell r="H60">
            <v>36088.589999999997</v>
          </cell>
          <cell r="I60">
            <v>35240.339999999997</v>
          </cell>
          <cell r="J60">
            <v>40755.39</v>
          </cell>
          <cell r="K60">
            <v>47788</v>
          </cell>
          <cell r="L60">
            <v>47269</v>
          </cell>
        </row>
        <row r="64">
          <cell r="C64">
            <v>263184.12</v>
          </cell>
          <cell r="D64">
            <v>272580.36</v>
          </cell>
          <cell r="E64">
            <v>327191.81</v>
          </cell>
          <cell r="F64">
            <v>305703.49</v>
          </cell>
          <cell r="G64">
            <v>320179.39</v>
          </cell>
          <cell r="H64">
            <v>341569.91</v>
          </cell>
          <cell r="I64">
            <v>329061.49</v>
          </cell>
          <cell r="J64">
            <v>334674.43</v>
          </cell>
          <cell r="K64">
            <v>369521</v>
          </cell>
          <cell r="L64">
            <v>376973</v>
          </cell>
        </row>
        <row r="70">
          <cell r="C70">
            <v>-36693.9</v>
          </cell>
          <cell r="D70">
            <v>-39571.4</v>
          </cell>
          <cell r="E70">
            <v>-25139.14</v>
          </cell>
          <cell r="F70">
            <v>-20878.07</v>
          </cell>
          <cell r="G70">
            <v>-33114.550000000003</v>
          </cell>
          <cell r="H70">
            <v>-25672.5</v>
          </cell>
          <cell r="I70">
            <v>-4443.66</v>
          </cell>
          <cell r="J70">
            <v>-15417.17</v>
          </cell>
          <cell r="K70">
            <v>-22781</v>
          </cell>
          <cell r="L70">
            <v>-49982</v>
          </cell>
        </row>
      </sheetData>
      <sheetData sheetId="2"/>
      <sheetData sheetId="3"/>
      <sheetData sheetId="4"/>
      <sheetData sheetId="5"/>
      <sheetData sheetId="6">
        <row r="1">
          <cell r="B1" t="str">
            <v>TATA MOTORS LTD</v>
          </cell>
        </row>
        <row r="16">
          <cell r="B16">
            <v>42460</v>
          </cell>
          <cell r="C16">
            <v>42825</v>
          </cell>
          <cell r="D16">
            <v>43190</v>
          </cell>
          <cell r="E16">
            <v>43555</v>
          </cell>
          <cell r="F16">
            <v>43921</v>
          </cell>
          <cell r="G16">
            <v>44286</v>
          </cell>
          <cell r="H16">
            <v>44651</v>
          </cell>
          <cell r="I16">
            <v>45016</v>
          </cell>
          <cell r="J16">
            <v>45382</v>
          </cell>
          <cell r="K16">
            <v>45747</v>
          </cell>
        </row>
        <row r="17">
          <cell r="A17" t="str">
            <v>Sales</v>
          </cell>
          <cell r="B17">
            <v>273045.59999999998</v>
          </cell>
          <cell r="C17">
            <v>269692.51</v>
          </cell>
          <cell r="D17">
            <v>291550.48</v>
          </cell>
          <cell r="E17">
            <v>301938.40000000002</v>
          </cell>
          <cell r="F17">
            <v>261067.97</v>
          </cell>
          <cell r="G17">
            <v>249794.75</v>
          </cell>
          <cell r="H17">
            <v>278453.62</v>
          </cell>
          <cell r="I17">
            <v>345966.97</v>
          </cell>
          <cell r="J17">
            <v>434016</v>
          </cell>
          <cell r="K17">
            <v>439695</v>
          </cell>
        </row>
        <row r="18">
          <cell r="A18" t="str">
            <v>Raw Material Cost</v>
          </cell>
          <cell r="B18">
            <v>166134.01</v>
          </cell>
          <cell r="C18">
            <v>173294.07999999999</v>
          </cell>
          <cell r="D18">
            <v>187896.58</v>
          </cell>
          <cell r="E18">
            <v>194267.91</v>
          </cell>
          <cell r="F18">
            <v>164899.82</v>
          </cell>
          <cell r="G18">
            <v>153607.35999999999</v>
          </cell>
          <cell r="H18">
            <v>179295.33</v>
          </cell>
          <cell r="I18">
            <v>231251.26</v>
          </cell>
          <cell r="J18">
            <v>274321</v>
          </cell>
          <cell r="K18">
            <v>268950</v>
          </cell>
        </row>
        <row r="19">
          <cell r="A19" t="str">
            <v>Change in Inventory</v>
          </cell>
          <cell r="B19">
            <v>2750.99</v>
          </cell>
          <cell r="C19">
            <v>7399.92</v>
          </cell>
          <cell r="D19">
            <v>2046.58</v>
          </cell>
          <cell r="E19">
            <v>-2053.2800000000002</v>
          </cell>
          <cell r="F19">
            <v>-2231.19</v>
          </cell>
          <cell r="G19">
            <v>-4684.16</v>
          </cell>
          <cell r="H19">
            <v>-1590.49</v>
          </cell>
          <cell r="I19">
            <v>4781.62</v>
          </cell>
          <cell r="J19">
            <v>1566</v>
          </cell>
          <cell r="K19">
            <v>-2836</v>
          </cell>
        </row>
        <row r="20">
          <cell r="A20" t="str">
            <v>Power and Fuel</v>
          </cell>
          <cell r="B20">
            <v>1143.6300000000001</v>
          </cell>
          <cell r="C20">
            <v>1159.82</v>
          </cell>
          <cell r="D20">
            <v>1308.08</v>
          </cell>
          <cell r="E20">
            <v>1585.93</v>
          </cell>
          <cell r="F20">
            <v>1264.95</v>
          </cell>
          <cell r="G20">
            <v>1112.8699999999999</v>
          </cell>
          <cell r="H20">
            <v>2178.29</v>
          </cell>
          <cell r="I20">
            <v>2513.33</v>
          </cell>
          <cell r="J20">
            <v>2189</v>
          </cell>
          <cell r="K20">
            <v>2443</v>
          </cell>
        </row>
        <row r="21">
          <cell r="A21" t="str">
            <v>Other Mfr. Exp</v>
          </cell>
          <cell r="B21">
            <v>12101.53</v>
          </cell>
          <cell r="C21">
            <v>10067.370000000001</v>
          </cell>
          <cell r="D21">
            <v>10971.66</v>
          </cell>
          <cell r="E21">
            <v>11694.54</v>
          </cell>
          <cell r="F21">
            <v>11541.51</v>
          </cell>
          <cell r="G21">
            <v>8273.17</v>
          </cell>
          <cell r="H21">
            <v>9427.3799999999992</v>
          </cell>
          <cell r="I21">
            <v>11765.97</v>
          </cell>
          <cell r="J21">
            <v>17446</v>
          </cell>
          <cell r="K21">
            <v>18813</v>
          </cell>
        </row>
        <row r="22">
          <cell r="A22" t="str">
            <v>Employee Cost</v>
          </cell>
          <cell r="B22">
            <v>28880.89</v>
          </cell>
          <cell r="C22">
            <v>28332.89</v>
          </cell>
          <cell r="D22">
            <v>30300.09</v>
          </cell>
          <cell r="E22">
            <v>33243.870000000003</v>
          </cell>
          <cell r="F22">
            <v>30438.6</v>
          </cell>
          <cell r="G22">
            <v>27648.48</v>
          </cell>
          <cell r="H22">
            <v>30808.52</v>
          </cell>
          <cell r="I22">
            <v>33654.699999999997</v>
          </cell>
          <cell r="J22">
            <v>41990</v>
          </cell>
          <cell r="K22">
            <v>47767</v>
          </cell>
        </row>
        <row r="23">
          <cell r="A23" t="str">
            <v>Selling and admin</v>
          </cell>
          <cell r="B23">
            <v>21991.9</v>
          </cell>
          <cell r="C23">
            <v>30039.38</v>
          </cell>
          <cell r="D23">
            <v>31004.58</v>
          </cell>
          <cell r="E23">
            <v>32719.8</v>
          </cell>
          <cell r="F23">
            <v>29248.32</v>
          </cell>
          <cell r="G23">
            <v>23015.79</v>
          </cell>
          <cell r="H23">
            <v>29205.4</v>
          </cell>
          <cell r="I23">
            <v>34839.19</v>
          </cell>
          <cell r="J23">
            <v>42765</v>
          </cell>
          <cell r="K23">
            <v>47099</v>
          </cell>
        </row>
        <row r="24">
          <cell r="A24" t="str">
            <v>Other Expenses</v>
          </cell>
          <cell r="B24">
            <v>7149.38</v>
          </cell>
          <cell r="C24">
            <v>4610.2</v>
          </cell>
          <cell r="D24">
            <v>658.39</v>
          </cell>
          <cell r="E24">
            <v>1708.74</v>
          </cell>
          <cell r="F24">
            <v>3456.51</v>
          </cell>
          <cell r="G24">
            <v>-834.51</v>
          </cell>
          <cell r="H24">
            <v>1228.1199999999999</v>
          </cell>
          <cell r="I24">
            <v>4908.34</v>
          </cell>
          <cell r="J24">
            <v>-953</v>
          </cell>
          <cell r="K24">
            <v>-3429</v>
          </cell>
        </row>
        <row r="25">
          <cell r="A25" t="str">
            <v>Other Income</v>
          </cell>
          <cell r="B25">
            <v>-2669.62</v>
          </cell>
          <cell r="C25">
            <v>1869.1</v>
          </cell>
          <cell r="D25">
            <v>5932.73</v>
          </cell>
          <cell r="E25">
            <v>-26686.25</v>
          </cell>
          <cell r="F25">
            <v>101.71</v>
          </cell>
          <cell r="G25">
            <v>-11117.83</v>
          </cell>
          <cell r="H25">
            <v>2424.0500000000002</v>
          </cell>
          <cell r="I25">
            <v>6663.97</v>
          </cell>
          <cell r="J25">
            <v>4792</v>
          </cell>
          <cell r="K25">
            <v>11774</v>
          </cell>
        </row>
        <row r="26">
          <cell r="A26" t="str">
            <v>Depreciation</v>
          </cell>
          <cell r="B26">
            <v>16710.78</v>
          </cell>
          <cell r="C26">
            <v>17904.990000000002</v>
          </cell>
          <cell r="D26">
            <v>21553.59</v>
          </cell>
          <cell r="E26">
            <v>23590.63</v>
          </cell>
          <cell r="F26">
            <v>21425.43</v>
          </cell>
          <cell r="G26">
            <v>23546.71</v>
          </cell>
          <cell r="H26">
            <v>24835.69</v>
          </cell>
          <cell r="I26">
            <v>24860.36</v>
          </cell>
          <cell r="J26">
            <v>27239</v>
          </cell>
          <cell r="K26">
            <v>23256</v>
          </cell>
        </row>
        <row r="27">
          <cell r="A27" t="str">
            <v>Interest</v>
          </cell>
          <cell r="B27">
            <v>4889.08</v>
          </cell>
          <cell r="C27">
            <v>4238.01</v>
          </cell>
          <cell r="D27">
            <v>4681.79</v>
          </cell>
          <cell r="E27">
            <v>5758.6</v>
          </cell>
          <cell r="F27">
            <v>7243.33</v>
          </cell>
          <cell r="G27">
            <v>8097.17</v>
          </cell>
          <cell r="H27">
            <v>9311.86</v>
          </cell>
          <cell r="I27">
            <v>10225.48</v>
          </cell>
          <cell r="J27">
            <v>7594</v>
          </cell>
          <cell r="K27">
            <v>5083</v>
          </cell>
        </row>
        <row r="28">
          <cell r="A28" t="str">
            <v>Profit before tax</v>
          </cell>
          <cell r="B28">
            <v>14125.77</v>
          </cell>
          <cell r="C28">
            <v>9314.7900000000009</v>
          </cell>
          <cell r="D28">
            <v>11155.03</v>
          </cell>
          <cell r="E28">
            <v>-31371.15</v>
          </cell>
          <cell r="F28">
            <v>-10579.98</v>
          </cell>
          <cell r="G28">
            <v>-10474.280000000001</v>
          </cell>
          <cell r="H28">
            <v>-7003.41</v>
          </cell>
          <cell r="I28">
            <v>3393.93</v>
          </cell>
          <cell r="J28">
            <v>27783</v>
          </cell>
          <cell r="K28">
            <v>38651</v>
          </cell>
        </row>
        <row r="29">
          <cell r="A29" t="str">
            <v>Tax</v>
          </cell>
          <cell r="B29">
            <v>3025.05</v>
          </cell>
          <cell r="C29">
            <v>3251.23</v>
          </cell>
          <cell r="D29">
            <v>4341.93</v>
          </cell>
          <cell r="E29">
            <v>-2437.4499999999998</v>
          </cell>
          <cell r="F29">
            <v>395.25</v>
          </cell>
          <cell r="G29">
            <v>2541.86</v>
          </cell>
          <cell r="H29">
            <v>4231.29</v>
          </cell>
          <cell r="I29">
            <v>704.06</v>
          </cell>
          <cell r="J29">
            <v>-4024</v>
          </cell>
          <cell r="K29">
            <v>10502</v>
          </cell>
        </row>
        <row r="30">
          <cell r="A30" t="str">
            <v>Net profit</v>
          </cell>
          <cell r="B30">
            <v>11579.31</v>
          </cell>
          <cell r="C30">
            <v>7454.36</v>
          </cell>
          <cell r="D30">
            <v>8988.91</v>
          </cell>
          <cell r="E30">
            <v>-28826.23</v>
          </cell>
          <cell r="F30">
            <v>-12070.85</v>
          </cell>
          <cell r="G30">
            <v>-13451.39</v>
          </cell>
          <cell r="H30">
            <v>-11441.47</v>
          </cell>
          <cell r="I30">
            <v>2414.29</v>
          </cell>
          <cell r="J30">
            <v>31399</v>
          </cell>
          <cell r="K30">
            <v>27830</v>
          </cell>
        </row>
        <row r="31">
          <cell r="A31" t="str">
            <v>Dividend Amount</v>
          </cell>
          <cell r="B31">
            <v>67.92</v>
          </cell>
          <cell r="C31"/>
          <cell r="I31">
            <v>766.02</v>
          </cell>
          <cell r="J31">
            <v>2301</v>
          </cell>
          <cell r="K31">
            <v>2208</v>
          </cell>
        </row>
        <row r="34">
          <cell r="A34" t="str">
            <v>EBITDA</v>
          </cell>
          <cell r="B34">
            <v>36204.22</v>
          </cell>
          <cell r="C34">
            <v>32848.590000000004</v>
          </cell>
          <cell r="D34">
            <v>39566.22</v>
          </cell>
          <cell r="E34">
            <v>-1914.4500000000007</v>
          </cell>
          <cell r="F34">
            <v>16993.16</v>
          </cell>
          <cell r="G34">
            <v>20734.349999999999</v>
          </cell>
          <cell r="H34">
            <v>26937.37</v>
          </cell>
          <cell r="I34">
            <v>38204.19</v>
          </cell>
          <cell r="J34">
            <v>62208</v>
          </cell>
          <cell r="K34">
            <v>66671</v>
          </cell>
        </row>
        <row r="42">
          <cell r="H42">
            <v>101450</v>
          </cell>
          <cell r="I42">
            <v>112608</v>
          </cell>
          <cell r="J42">
            <v>119503</v>
          </cell>
          <cell r="K42">
            <v>104407</v>
          </cell>
        </row>
        <row r="43">
          <cell r="H43">
            <v>89291</v>
          </cell>
          <cell r="I43">
            <v>100185</v>
          </cell>
          <cell r="J43">
            <v>102685</v>
          </cell>
          <cell r="K43">
            <v>94183</v>
          </cell>
        </row>
        <row r="45">
          <cell r="H45">
            <v>6005</v>
          </cell>
          <cell r="I45">
            <v>5399</v>
          </cell>
          <cell r="J45">
            <v>5295</v>
          </cell>
          <cell r="K45">
            <v>5320</v>
          </cell>
        </row>
        <row r="47">
          <cell r="H47">
            <v>5767</v>
          </cell>
          <cell r="I47">
            <v>7605</v>
          </cell>
          <cell r="J47">
            <v>11504</v>
          </cell>
          <cell r="K47">
            <v>5561</v>
          </cell>
        </row>
        <row r="48">
          <cell r="H48">
            <v>2317</v>
          </cell>
          <cell r="I48">
            <v>2120</v>
          </cell>
          <cell r="J48">
            <v>2948</v>
          </cell>
          <cell r="K48">
            <v>1558</v>
          </cell>
        </row>
        <row r="51">
          <cell r="H51">
            <v>13699</v>
          </cell>
          <cell r="I51">
            <v>14044</v>
          </cell>
          <cell r="J51">
            <v>17789</v>
          </cell>
          <cell r="K51">
            <v>11740</v>
          </cell>
        </row>
        <row r="57">
          <cell r="A57" t="str">
            <v>Equity Share Capital</v>
          </cell>
          <cell r="B57">
            <v>679.18</v>
          </cell>
          <cell r="C57">
            <v>679.22</v>
          </cell>
          <cell r="D57">
            <v>679.22</v>
          </cell>
          <cell r="E57">
            <v>679.22</v>
          </cell>
          <cell r="F57">
            <v>719.54</v>
          </cell>
          <cell r="G57">
            <v>765.81</v>
          </cell>
          <cell r="H57">
            <v>765.88</v>
          </cell>
          <cell r="I57">
            <v>766.02</v>
          </cell>
          <cell r="J57">
            <v>767</v>
          </cell>
          <cell r="K57">
            <v>736</v>
          </cell>
        </row>
        <row r="58">
          <cell r="A58" t="str">
            <v>Reserves</v>
          </cell>
          <cell r="B58">
            <v>78273.23</v>
          </cell>
          <cell r="C58">
            <v>57382.67</v>
          </cell>
          <cell r="D58">
            <v>94748.69</v>
          </cell>
          <cell r="E58">
            <v>59500.34</v>
          </cell>
          <cell r="F58">
            <v>62358.99</v>
          </cell>
          <cell r="G58">
            <v>54480.91</v>
          </cell>
          <cell r="H58">
            <v>43795.360000000001</v>
          </cell>
          <cell r="I58">
            <v>44555.77</v>
          </cell>
          <cell r="J58">
            <v>84151</v>
          </cell>
          <cell r="K58">
            <v>115408</v>
          </cell>
        </row>
        <row r="59">
          <cell r="A59" t="str">
            <v>Borrowings</v>
          </cell>
          <cell r="B59">
            <v>69359.960000000006</v>
          </cell>
          <cell r="C59">
            <v>78603.98</v>
          </cell>
          <cell r="D59">
            <v>88950.47</v>
          </cell>
          <cell r="E59">
            <v>106175.34</v>
          </cell>
          <cell r="F59">
            <v>124787.64</v>
          </cell>
          <cell r="G59">
            <v>142130.57</v>
          </cell>
          <cell r="H59">
            <v>146449.03</v>
          </cell>
          <cell r="I59">
            <v>134113.44</v>
          </cell>
          <cell r="J59">
            <v>107264</v>
          </cell>
          <cell r="K59">
            <v>71540</v>
          </cell>
        </row>
        <row r="60">
          <cell r="A60" t="str">
            <v>Other Liabilities</v>
          </cell>
          <cell r="B60">
            <v>114871.75</v>
          </cell>
          <cell r="C60">
            <v>135914.49</v>
          </cell>
          <cell r="D60">
            <v>142813.43</v>
          </cell>
          <cell r="E60">
            <v>139348.59</v>
          </cell>
          <cell r="F60">
            <v>132313.22</v>
          </cell>
          <cell r="G60">
            <v>144192.62</v>
          </cell>
          <cell r="H60">
            <v>138051.22</v>
          </cell>
          <cell r="I60">
            <v>155239.20000000001</v>
          </cell>
          <cell r="J60">
            <v>177339</v>
          </cell>
          <cell r="K60">
            <v>189289</v>
          </cell>
        </row>
        <row r="61">
          <cell r="B61">
            <v>263184.12</v>
          </cell>
          <cell r="C61">
            <v>272580.36</v>
          </cell>
          <cell r="D61">
            <v>327191.81</v>
          </cell>
          <cell r="E61">
            <v>305703.49</v>
          </cell>
          <cell r="F61">
            <v>320179.39</v>
          </cell>
          <cell r="G61">
            <v>341569.91</v>
          </cell>
          <cell r="H61">
            <v>329061.49</v>
          </cell>
          <cell r="I61">
            <v>334674.43</v>
          </cell>
          <cell r="J61">
            <v>369521</v>
          </cell>
          <cell r="K61">
            <v>376973</v>
          </cell>
        </row>
        <row r="62">
          <cell r="A62" t="str">
            <v>Net Block</v>
          </cell>
          <cell r="B62">
            <v>107231.76</v>
          </cell>
          <cell r="C62">
            <v>95944.08</v>
          </cell>
          <cell r="D62">
            <v>121413.86</v>
          </cell>
          <cell r="E62">
            <v>111234.47</v>
          </cell>
          <cell r="F62">
            <v>127107.14</v>
          </cell>
          <cell r="G62">
            <v>138707.60999999999</v>
          </cell>
          <cell r="H62">
            <v>138855.45000000001</v>
          </cell>
          <cell r="I62">
            <v>132079.76</v>
          </cell>
          <cell r="J62">
            <v>121285</v>
          </cell>
          <cell r="K62">
            <v>115697</v>
          </cell>
        </row>
        <row r="63">
          <cell r="A63" t="str">
            <v>Capital Work in Progress</v>
          </cell>
          <cell r="B63">
            <v>25918.94</v>
          </cell>
          <cell r="C63">
            <v>33698.839999999997</v>
          </cell>
          <cell r="D63">
            <v>40033.5</v>
          </cell>
          <cell r="E63">
            <v>31883.84</v>
          </cell>
          <cell r="F63">
            <v>35622.29</v>
          </cell>
          <cell r="G63">
            <v>20963.93</v>
          </cell>
          <cell r="H63">
            <v>10251.09</v>
          </cell>
          <cell r="I63">
            <v>14274.5</v>
          </cell>
          <cell r="J63">
            <v>35698</v>
          </cell>
          <cell r="K63">
            <v>65806</v>
          </cell>
        </row>
        <row r="64">
          <cell r="A64" t="str">
            <v>Investments</v>
          </cell>
          <cell r="B64">
            <v>23767.02</v>
          </cell>
          <cell r="C64">
            <v>20337.919999999998</v>
          </cell>
          <cell r="D64">
            <v>20812.75</v>
          </cell>
          <cell r="E64">
            <v>15770.72</v>
          </cell>
          <cell r="F64">
            <v>16308.48</v>
          </cell>
          <cell r="G64">
            <v>24620.28</v>
          </cell>
          <cell r="H64">
            <v>29379.53</v>
          </cell>
          <cell r="I64">
            <v>26379.16</v>
          </cell>
          <cell r="J64">
            <v>22971</v>
          </cell>
          <cell r="K64">
            <v>35656</v>
          </cell>
        </row>
        <row r="65">
          <cell r="A65" t="str">
            <v>Other Assets</v>
          </cell>
          <cell r="B65">
            <v>106266.4</v>
          </cell>
          <cell r="C65">
            <v>122599.52</v>
          </cell>
          <cell r="D65">
            <v>144931.70000000001</v>
          </cell>
          <cell r="E65">
            <v>146814.46</v>
          </cell>
          <cell r="F65">
            <v>141141.48000000001</v>
          </cell>
          <cell r="G65">
            <v>157278.09</v>
          </cell>
          <cell r="H65">
            <v>150575.42000000001</v>
          </cell>
          <cell r="I65">
            <v>161941.01</v>
          </cell>
          <cell r="J65">
            <v>189567</v>
          </cell>
          <cell r="K65">
            <v>159814</v>
          </cell>
        </row>
        <row r="67">
          <cell r="A67" t="str">
            <v>Receivables</v>
          </cell>
          <cell r="B67">
            <v>13570.91</v>
          </cell>
          <cell r="C67">
            <v>14075.55</v>
          </cell>
          <cell r="D67">
            <v>19893.3</v>
          </cell>
          <cell r="E67">
            <v>18996.169999999998</v>
          </cell>
          <cell r="F67">
            <v>11172.69</v>
          </cell>
          <cell r="G67">
            <v>12679.08</v>
          </cell>
          <cell r="H67">
            <v>12442.12</v>
          </cell>
          <cell r="I67">
            <v>15737.97</v>
          </cell>
          <cell r="J67">
            <v>16952</v>
          </cell>
          <cell r="K67">
            <v>13248</v>
          </cell>
        </row>
        <row r="68">
          <cell r="A68" t="str">
            <v>Inventory</v>
          </cell>
          <cell r="B68">
            <v>32655.73</v>
          </cell>
          <cell r="C68">
            <v>35085.31</v>
          </cell>
          <cell r="D68">
            <v>42137.63</v>
          </cell>
          <cell r="E68">
            <v>39013.730000000003</v>
          </cell>
          <cell r="F68">
            <v>37456.879999999997</v>
          </cell>
          <cell r="G68">
            <v>36088.589999999997</v>
          </cell>
          <cell r="H68">
            <v>35240.339999999997</v>
          </cell>
          <cell r="I68">
            <v>40755.39</v>
          </cell>
          <cell r="J68">
            <v>47788</v>
          </cell>
          <cell r="K68">
            <v>47269</v>
          </cell>
        </row>
        <row r="69">
          <cell r="A69" t="str">
            <v>Cash &amp; Bank</v>
          </cell>
          <cell r="B69">
            <v>30460.400000000001</v>
          </cell>
          <cell r="C69">
            <v>36077.879999999997</v>
          </cell>
          <cell r="D69">
            <v>34613.910000000003</v>
          </cell>
          <cell r="E69">
            <v>32648.82</v>
          </cell>
          <cell r="F69">
            <v>33726.97</v>
          </cell>
          <cell r="G69">
            <v>46792.46</v>
          </cell>
          <cell r="H69">
            <v>40669.19</v>
          </cell>
          <cell r="I69">
            <v>37015.56</v>
          </cell>
          <cell r="J69">
            <v>45807</v>
          </cell>
          <cell r="K69">
            <v>40834</v>
          </cell>
        </row>
        <row r="74">
          <cell r="B74">
            <v>29579.359999999986</v>
          </cell>
          <cell r="C74">
            <v>37360.780000000013</v>
          </cell>
          <cell r="D74">
            <v>48286.860000000015</v>
          </cell>
          <cell r="E74">
            <v>56155.739999999991</v>
          </cell>
          <cell r="F74">
            <v>58784.94</v>
          </cell>
          <cell r="G74">
            <v>61717.959999999992</v>
          </cell>
          <cell r="H74">
            <v>62223.770000000019</v>
          </cell>
          <cell r="I74">
            <v>68432.090000000011</v>
          </cell>
          <cell r="J74">
            <v>79020</v>
          </cell>
          <cell r="K74">
            <v>58463</v>
          </cell>
        </row>
        <row r="75">
          <cell r="B75">
            <v>263184.12</v>
          </cell>
          <cell r="C75">
            <v>272580.36</v>
          </cell>
          <cell r="D75">
            <v>327191.81</v>
          </cell>
          <cell r="E75">
            <v>305703.49</v>
          </cell>
          <cell r="F75">
            <v>320179.39</v>
          </cell>
          <cell r="G75">
            <v>341569.91</v>
          </cell>
          <cell r="H75">
            <v>329061.49</v>
          </cell>
          <cell r="I75">
            <v>334674.43</v>
          </cell>
          <cell r="J75">
            <v>369521</v>
          </cell>
          <cell r="K75">
            <v>376973</v>
          </cell>
        </row>
        <row r="83">
          <cell r="B83">
            <v>-36693.9</v>
          </cell>
          <cell r="C83">
            <v>-39571.4</v>
          </cell>
          <cell r="D83">
            <v>-25139.14</v>
          </cell>
          <cell r="E83">
            <v>-20878.07</v>
          </cell>
          <cell r="F83">
            <v>-33114.550000000003</v>
          </cell>
          <cell r="G83">
            <v>-25672.5</v>
          </cell>
          <cell r="H83">
            <v>-4443.66</v>
          </cell>
          <cell r="I83">
            <v>-15417.17</v>
          </cell>
          <cell r="J83">
            <v>-22781</v>
          </cell>
          <cell r="K83">
            <v>-49982</v>
          </cell>
        </row>
        <row r="84">
          <cell r="B84">
            <v>-3795.12</v>
          </cell>
          <cell r="C84">
            <v>6205.3</v>
          </cell>
          <cell r="D84">
            <v>2011.71</v>
          </cell>
          <cell r="E84">
            <v>8830.3700000000008</v>
          </cell>
          <cell r="F84">
            <v>3389.61</v>
          </cell>
          <cell r="G84">
            <v>9904.2000000000007</v>
          </cell>
          <cell r="H84">
            <v>-3380.17</v>
          </cell>
          <cell r="I84">
            <v>-26242.9</v>
          </cell>
          <cell r="J84">
            <v>-37006</v>
          </cell>
          <cell r="K84">
            <v>-18786</v>
          </cell>
        </row>
        <row r="85">
          <cell r="B85">
            <v>-2589.48</v>
          </cell>
          <cell r="C85">
            <v>-3166.85</v>
          </cell>
          <cell r="D85">
            <v>729.99</v>
          </cell>
          <cell r="E85">
            <v>6843.05</v>
          </cell>
          <cell r="F85">
            <v>-3092</v>
          </cell>
          <cell r="G85">
            <v>13232.21</v>
          </cell>
          <cell r="H85">
            <v>6459</v>
          </cell>
          <cell r="I85">
            <v>-6272.06</v>
          </cell>
          <cell r="J85">
            <v>8128</v>
          </cell>
          <cell r="K85">
            <v>-5666</v>
          </cell>
        </row>
        <row r="94">
          <cell r="B94">
            <v>288.74</v>
          </cell>
          <cell r="C94">
            <v>288.72000000000003</v>
          </cell>
          <cell r="D94">
            <v>288.73</v>
          </cell>
          <cell r="E94">
            <v>288.73</v>
          </cell>
          <cell r="F94">
            <v>288.73</v>
          </cell>
          <cell r="G94">
            <v>308.89999999999998</v>
          </cell>
          <cell r="H94">
            <v>332.03</v>
          </cell>
          <cell r="I94">
            <v>332.07</v>
          </cell>
          <cell r="J94">
            <v>332.13</v>
          </cell>
          <cell r="K94">
            <v>332.37</v>
          </cell>
        </row>
      </sheetData>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gt;"/>
      <sheetName val="HistoricalFS"/>
      <sheetName val="Ratio Analysis"/>
      <sheetName val="Forecasting"/>
      <sheetName val="Common Size Statement"/>
      <sheetName val="Data&gt;"/>
      <sheetName val="Data Sheet"/>
      <sheetName val="Cash Flow Data"/>
    </sheetNames>
    <sheetDataSet>
      <sheetData sheetId="0"/>
      <sheetData sheetId="1">
        <row r="23">
          <cell r="B23" t="str">
            <v>EBITDA</v>
          </cell>
        </row>
        <row r="43">
          <cell r="B43" t="str">
            <v>Earning per Share</v>
          </cell>
        </row>
      </sheetData>
      <sheetData sheetId="2"/>
      <sheetData sheetId="3"/>
      <sheetData sheetId="4"/>
      <sheetData sheetId="5"/>
      <sheetData sheetId="6">
        <row r="1">
          <cell r="B1" t="str">
            <v>TATA MOTORS LTD</v>
          </cell>
        </row>
        <row r="17">
          <cell r="A17" t="str">
            <v>Sales</v>
          </cell>
        </row>
      </sheetData>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CC--&gt;"/>
      <sheetName val="WACC"/>
      <sheetName val="Intrinsic Growth"/>
      <sheetName val="Raw FS"/>
      <sheetName val="DCF"/>
      <sheetName val="Data Room--&gt;"/>
      <sheetName val="HistoricalFS"/>
      <sheetName val="Data Sheet"/>
      <sheetName val="Beta Data--&gt;"/>
      <sheetName val="Beta - Comps"/>
      <sheetName val="ERP"/>
      <sheetName val="Asian Paints"/>
      <sheetName val="Berger Paints"/>
      <sheetName val="_x0009_Kansai Nerolac"/>
      <sheetName val="_x0009_Akzo Nobel_x0009_"/>
      <sheetName val="Indigo Paints"/>
    </sheetNames>
    <sheetDataSet>
      <sheetData sheetId="0" refreshError="1"/>
      <sheetData sheetId="1" refreshError="1"/>
      <sheetData sheetId="2" refreshError="1">
        <row r="2">
          <cell r="K2">
            <v>45352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row r="75">
          <cell r="L75">
            <v>0.25554194992188489</v>
          </cell>
          <cell r="M75">
            <v>0.11542089413722149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8" Type="http://schemas.openxmlformats.org/officeDocument/2006/relationships/hyperlink" Target="https://www.screener.in/company/TATAMOTORS/consolidated/" TargetMode="External"/><Relationship Id="rId3" Type="http://schemas.openxmlformats.org/officeDocument/2006/relationships/hyperlink" Target="https://www.screener.in/market/IN02/IN0201/?sort=current+price&amp;order=desc" TargetMode="External"/><Relationship Id="rId7" Type="http://schemas.openxmlformats.org/officeDocument/2006/relationships/hyperlink" Target="https://www.screener.in/company/M&amp;M/consolidated/" TargetMode="External"/><Relationship Id="rId12" Type="http://schemas.openxmlformats.org/officeDocument/2006/relationships/drawing" Target="../drawings/drawing17.xml"/><Relationship Id="rId2" Type="http://schemas.openxmlformats.org/officeDocument/2006/relationships/hyperlink" Target="https://www.screener.in/market/IN02/IN0201/?sort=name&amp;order=desc" TargetMode="External"/><Relationship Id="rId1" Type="http://schemas.openxmlformats.org/officeDocument/2006/relationships/hyperlink" Target="https://www.screener.in/market/IN02/IN0201/?order=asc" TargetMode="External"/><Relationship Id="rId6" Type="http://schemas.openxmlformats.org/officeDocument/2006/relationships/hyperlink" Target="https://www.screener.in/company/MARUTI/consolidated/" TargetMode="External"/><Relationship Id="rId11" Type="http://schemas.openxmlformats.org/officeDocument/2006/relationships/printerSettings" Target="../printerSettings/printerSettings18.bin"/><Relationship Id="rId5" Type="http://schemas.openxmlformats.org/officeDocument/2006/relationships/hyperlink" Target="https://www.screener.in/market/IN02/IN0201/?sort=debt&amp;order=desc" TargetMode="External"/><Relationship Id="rId10" Type="http://schemas.openxmlformats.org/officeDocument/2006/relationships/hyperlink" Target="https://www.screener.in/company/EICHERMOT/consolidated/" TargetMode="External"/><Relationship Id="rId4" Type="http://schemas.openxmlformats.org/officeDocument/2006/relationships/hyperlink" Target="https://www.screener.in/market/IN02/IN0201/?sort=market+capitalization&amp;order=desc" TargetMode="External"/><Relationship Id="rId9" Type="http://schemas.openxmlformats.org/officeDocument/2006/relationships/hyperlink" Target="https://www.screener.in/company/BAJAJ-AUTO/consolidated/"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screener.in/excel/"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B939F-0CD0-4F33-8FD1-C21F4E527CD5}">
  <dimension ref="B1:G105"/>
  <sheetViews>
    <sheetView topLeftCell="A2" workbookViewId="0">
      <selection activeCell="D2" sqref="D2"/>
    </sheetView>
  </sheetViews>
  <sheetFormatPr defaultRowHeight="14.4" x14ac:dyDescent="0.3"/>
  <cols>
    <col min="2" max="2" width="10.109375" bestFit="1" customWidth="1"/>
  </cols>
  <sheetData>
    <row r="1" spans="2:7" x14ac:dyDescent="0.3">
      <c r="B1" t="s">
        <v>49</v>
      </c>
      <c r="C1" t="s">
        <v>498</v>
      </c>
      <c r="D1" t="s">
        <v>499</v>
      </c>
      <c r="E1" t="s">
        <v>500</v>
      </c>
      <c r="F1" t="s">
        <v>501</v>
      </c>
      <c r="G1" t="s">
        <v>502</v>
      </c>
    </row>
    <row r="2" spans="2:7" x14ac:dyDescent="0.3">
      <c r="B2" s="166">
        <v>45207</v>
      </c>
      <c r="C2">
        <v>665.05</v>
      </c>
      <c r="D2" s="247">
        <v>10727.55</v>
      </c>
      <c r="E2" s="247">
        <v>1562.45</v>
      </c>
      <c r="F2" s="247">
        <v>5052.3999999999996</v>
      </c>
      <c r="G2" s="247">
        <v>3476.4</v>
      </c>
    </row>
    <row r="3" spans="2:7" x14ac:dyDescent="0.3">
      <c r="B3" s="166">
        <v>45214</v>
      </c>
      <c r="C3">
        <v>661.16</v>
      </c>
      <c r="D3" s="247">
        <v>10725.65</v>
      </c>
      <c r="E3" s="247">
        <v>1558.25</v>
      </c>
      <c r="F3" s="247">
        <v>5489.3</v>
      </c>
      <c r="G3" s="247">
        <v>3480.9</v>
      </c>
    </row>
    <row r="4" spans="2:7" x14ac:dyDescent="0.3">
      <c r="B4" s="166">
        <v>45221</v>
      </c>
      <c r="C4">
        <v>639.08000000000004</v>
      </c>
      <c r="D4" s="247">
        <v>10560.7</v>
      </c>
      <c r="E4" s="247">
        <v>1510.8</v>
      </c>
      <c r="F4" s="247">
        <v>5373.55</v>
      </c>
      <c r="G4" s="247">
        <v>3394.85</v>
      </c>
    </row>
    <row r="5" spans="2:7" x14ac:dyDescent="0.3">
      <c r="B5" s="166">
        <v>45228</v>
      </c>
      <c r="C5">
        <v>645.51</v>
      </c>
      <c r="D5" s="247">
        <v>10276.299999999999</v>
      </c>
      <c r="E5" s="247">
        <v>1469</v>
      </c>
      <c r="F5" s="247">
        <v>5368.95</v>
      </c>
      <c r="G5" s="247">
        <v>3428</v>
      </c>
    </row>
    <row r="6" spans="2:7" x14ac:dyDescent="0.3">
      <c r="B6" s="166">
        <v>45235</v>
      </c>
      <c r="C6">
        <v>649.04999999999995</v>
      </c>
      <c r="D6" s="247">
        <v>10388.799999999999</v>
      </c>
      <c r="E6" s="247">
        <v>1524.1</v>
      </c>
      <c r="F6" s="247">
        <v>5392.05</v>
      </c>
      <c r="G6" s="247">
        <v>3540.75</v>
      </c>
    </row>
    <row r="7" spans="2:7" x14ac:dyDescent="0.3">
      <c r="B7" s="166">
        <v>45242</v>
      </c>
      <c r="C7">
        <v>679.45</v>
      </c>
      <c r="D7" s="247">
        <v>10523.5</v>
      </c>
      <c r="E7" s="247">
        <v>1584.55</v>
      </c>
      <c r="F7" s="247">
        <v>5631.5</v>
      </c>
      <c r="G7" s="247">
        <v>3865.3</v>
      </c>
    </row>
    <row r="8" spans="2:7" x14ac:dyDescent="0.3">
      <c r="B8" s="166">
        <v>45249</v>
      </c>
      <c r="C8">
        <v>671.63</v>
      </c>
      <c r="D8" s="247">
        <v>10515.65</v>
      </c>
      <c r="E8" s="247">
        <v>1553.2</v>
      </c>
      <c r="F8" s="247">
        <v>5930.3</v>
      </c>
      <c r="G8" s="247">
        <v>3849.05</v>
      </c>
    </row>
    <row r="9" spans="2:7" x14ac:dyDescent="0.3">
      <c r="B9" s="166">
        <v>45256</v>
      </c>
      <c r="C9">
        <v>703.28</v>
      </c>
      <c r="D9" s="247">
        <v>10585.7</v>
      </c>
      <c r="E9" s="247">
        <v>1625.5</v>
      </c>
      <c r="F9" s="247">
        <v>6046.05</v>
      </c>
      <c r="G9" s="247">
        <v>3891.2</v>
      </c>
    </row>
    <row r="10" spans="2:7" x14ac:dyDescent="0.3">
      <c r="B10" s="166">
        <v>45263</v>
      </c>
      <c r="C10">
        <v>712.35</v>
      </c>
      <c r="D10" s="247">
        <v>10618.55</v>
      </c>
      <c r="E10" s="247">
        <v>1668.55</v>
      </c>
      <c r="F10" s="247">
        <v>6075.7</v>
      </c>
      <c r="G10" s="247">
        <v>4055</v>
      </c>
    </row>
    <row r="11" spans="2:7" x14ac:dyDescent="0.3">
      <c r="B11" s="166">
        <v>45270</v>
      </c>
      <c r="C11">
        <v>730.15</v>
      </c>
      <c r="D11" s="247">
        <v>10286.4</v>
      </c>
      <c r="E11" s="247">
        <v>1724.95</v>
      </c>
      <c r="F11" s="247">
        <v>6275.2</v>
      </c>
      <c r="G11" s="247">
        <v>4059.9</v>
      </c>
    </row>
    <row r="12" spans="2:7" x14ac:dyDescent="0.3">
      <c r="B12" s="166">
        <v>45277</v>
      </c>
      <c r="C12">
        <v>722.47</v>
      </c>
      <c r="D12" s="247">
        <v>10217.15</v>
      </c>
      <c r="E12" s="247">
        <v>1634.25</v>
      </c>
      <c r="F12" s="247">
        <v>6372.1</v>
      </c>
      <c r="G12" s="247">
        <v>4006.05</v>
      </c>
    </row>
    <row r="13" spans="2:7" x14ac:dyDescent="0.3">
      <c r="B13" s="166">
        <v>45284</v>
      </c>
      <c r="C13">
        <v>777.55</v>
      </c>
      <c r="D13" s="247">
        <v>10302.35</v>
      </c>
      <c r="E13" s="247">
        <v>1729.4</v>
      </c>
      <c r="F13" s="247">
        <v>6797.25</v>
      </c>
      <c r="G13" s="247">
        <v>4143.5</v>
      </c>
    </row>
    <row r="14" spans="2:7" x14ac:dyDescent="0.3">
      <c r="B14" s="166">
        <v>45291</v>
      </c>
      <c r="C14">
        <v>788.52</v>
      </c>
      <c r="D14" s="247">
        <v>10017</v>
      </c>
      <c r="E14" s="247">
        <v>1642</v>
      </c>
      <c r="F14" s="247">
        <v>6978.5</v>
      </c>
      <c r="G14" s="247">
        <v>3877.05</v>
      </c>
    </row>
    <row r="15" spans="2:7" x14ac:dyDescent="0.3">
      <c r="B15" s="166">
        <v>45298</v>
      </c>
      <c r="C15">
        <v>813.94</v>
      </c>
      <c r="D15" s="247">
        <v>9965.65</v>
      </c>
      <c r="E15" s="247">
        <v>1624.45</v>
      </c>
      <c r="F15" s="247">
        <v>7301.95</v>
      </c>
      <c r="G15" s="247">
        <v>3870.85</v>
      </c>
    </row>
    <row r="16" spans="2:7" x14ac:dyDescent="0.3">
      <c r="B16" s="166">
        <v>45305</v>
      </c>
      <c r="C16">
        <v>821.02</v>
      </c>
      <c r="D16" s="247">
        <v>10037.700000000001</v>
      </c>
      <c r="E16" s="247">
        <v>1655.55</v>
      </c>
      <c r="F16" s="247">
        <v>7136.55</v>
      </c>
      <c r="G16" s="247">
        <v>3699.45</v>
      </c>
    </row>
    <row r="17" spans="2:7" x14ac:dyDescent="0.3">
      <c r="B17" s="166">
        <v>45312</v>
      </c>
      <c r="C17">
        <v>809.35</v>
      </c>
      <c r="D17" s="247">
        <v>9881</v>
      </c>
      <c r="E17" s="247">
        <v>1635.5</v>
      </c>
      <c r="F17" s="247">
        <v>7597.5</v>
      </c>
      <c r="G17" s="247">
        <v>3616.45</v>
      </c>
    </row>
    <row r="18" spans="2:7" x14ac:dyDescent="0.3">
      <c r="B18" s="166">
        <v>45319</v>
      </c>
      <c r="C18">
        <v>876.05</v>
      </c>
      <c r="D18" s="247">
        <v>10655.45</v>
      </c>
      <c r="E18" s="247">
        <v>1660.75</v>
      </c>
      <c r="F18" s="247">
        <v>7738.2</v>
      </c>
      <c r="G18" s="247">
        <v>3825.55</v>
      </c>
    </row>
    <row r="19" spans="2:7" x14ac:dyDescent="0.3">
      <c r="B19" s="166">
        <v>45326</v>
      </c>
      <c r="C19">
        <v>912.18</v>
      </c>
      <c r="D19" s="247">
        <v>10732.85</v>
      </c>
      <c r="E19" s="247">
        <v>1646.4</v>
      </c>
      <c r="F19" s="247">
        <v>7784.85</v>
      </c>
      <c r="G19" s="247">
        <v>3840.95</v>
      </c>
    </row>
    <row r="20" spans="2:7" x14ac:dyDescent="0.3">
      <c r="B20" s="166">
        <v>45333</v>
      </c>
      <c r="C20">
        <v>935.71</v>
      </c>
      <c r="D20" s="247">
        <v>11380.4</v>
      </c>
      <c r="E20" s="247">
        <v>1835.55</v>
      </c>
      <c r="F20" s="247">
        <v>8325.0499999999993</v>
      </c>
      <c r="G20" s="247">
        <v>3928.65</v>
      </c>
    </row>
    <row r="21" spans="2:7" x14ac:dyDescent="0.3">
      <c r="B21" s="166">
        <v>45340</v>
      </c>
      <c r="C21">
        <v>934.52</v>
      </c>
      <c r="D21" s="247">
        <v>11535.6</v>
      </c>
      <c r="E21" s="247">
        <v>1929.95</v>
      </c>
      <c r="F21" s="247">
        <v>8436.9500000000007</v>
      </c>
      <c r="G21" s="247">
        <v>3927.05</v>
      </c>
    </row>
    <row r="22" spans="2:7" x14ac:dyDescent="0.3">
      <c r="B22" s="166">
        <v>45347</v>
      </c>
      <c r="C22">
        <v>974.39</v>
      </c>
      <c r="D22" s="247">
        <v>11620.95</v>
      </c>
      <c r="E22" s="247">
        <v>1972.95</v>
      </c>
      <c r="F22" s="247">
        <v>8040.05</v>
      </c>
      <c r="G22" s="247">
        <v>3843.55</v>
      </c>
    </row>
    <row r="23" spans="2:7" x14ac:dyDescent="0.3">
      <c r="B23" s="166">
        <v>45354</v>
      </c>
      <c r="C23" s="247">
        <v>1036.0999999999999</v>
      </c>
      <c r="D23" s="247">
        <v>11510.05</v>
      </c>
      <c r="E23" s="247">
        <v>1897.55</v>
      </c>
      <c r="F23" s="247">
        <v>8879.0499999999993</v>
      </c>
      <c r="G23" s="247">
        <v>3785.25</v>
      </c>
    </row>
    <row r="24" spans="2:7" x14ac:dyDescent="0.3">
      <c r="B24" s="166">
        <v>45361</v>
      </c>
      <c r="C24">
        <v>942.94</v>
      </c>
      <c r="D24" s="247">
        <v>11476.65</v>
      </c>
      <c r="E24" s="247">
        <v>1799.5</v>
      </c>
      <c r="F24" s="247">
        <v>8350.7000000000007</v>
      </c>
      <c r="G24" s="247">
        <v>3745.65</v>
      </c>
    </row>
    <row r="25" spans="2:7" x14ac:dyDescent="0.3">
      <c r="B25" s="166">
        <v>45368</v>
      </c>
      <c r="C25">
        <v>976.79</v>
      </c>
      <c r="D25" s="247">
        <v>12337.7</v>
      </c>
      <c r="E25" s="247">
        <v>1878.8</v>
      </c>
      <c r="F25" s="247">
        <v>8945.25</v>
      </c>
      <c r="G25" s="247">
        <v>3988.4</v>
      </c>
    </row>
    <row r="26" spans="2:7" x14ac:dyDescent="0.3">
      <c r="B26" s="166">
        <v>45375</v>
      </c>
      <c r="C26">
        <v>989.75</v>
      </c>
      <c r="D26" s="247">
        <v>12600.35</v>
      </c>
      <c r="E26" s="247">
        <v>1921.35</v>
      </c>
      <c r="F26" s="247">
        <v>9148.15</v>
      </c>
      <c r="G26" s="247">
        <v>4019.3</v>
      </c>
    </row>
    <row r="27" spans="2:7" x14ac:dyDescent="0.3">
      <c r="B27" s="166">
        <v>45382</v>
      </c>
      <c r="C27" s="247">
        <v>1004</v>
      </c>
      <c r="D27" s="247">
        <v>12421.6</v>
      </c>
      <c r="E27" s="247">
        <v>2013.3</v>
      </c>
      <c r="F27" s="247">
        <v>9009.5</v>
      </c>
      <c r="G27" s="247">
        <v>4031.25</v>
      </c>
    </row>
    <row r="28" spans="2:7" x14ac:dyDescent="0.3">
      <c r="B28" s="166">
        <v>45389</v>
      </c>
      <c r="C28" s="247">
        <v>1015.37</v>
      </c>
      <c r="D28" s="247">
        <v>12266.55</v>
      </c>
      <c r="E28" s="247">
        <v>2070.9499999999998</v>
      </c>
      <c r="F28" s="247">
        <v>9064.85</v>
      </c>
      <c r="G28" s="247">
        <v>4302.25</v>
      </c>
    </row>
    <row r="29" spans="2:7" x14ac:dyDescent="0.3">
      <c r="B29" s="166">
        <v>45396</v>
      </c>
      <c r="C29">
        <v>960.24</v>
      </c>
      <c r="D29" s="247">
        <v>12710.95</v>
      </c>
      <c r="E29" s="247">
        <v>2082.9</v>
      </c>
      <c r="F29" s="247">
        <v>8804.5</v>
      </c>
      <c r="G29" s="247">
        <v>4344.1499999999996</v>
      </c>
    </row>
    <row r="30" spans="2:7" x14ac:dyDescent="0.3">
      <c r="B30" s="166">
        <v>45403</v>
      </c>
      <c r="C30">
        <v>996.43</v>
      </c>
      <c r="D30" s="247">
        <v>12703.35</v>
      </c>
      <c r="E30" s="247">
        <v>2044.9</v>
      </c>
      <c r="F30" s="247">
        <v>8974.2999999999993</v>
      </c>
      <c r="G30" s="247">
        <v>4601</v>
      </c>
    </row>
    <row r="31" spans="2:7" x14ac:dyDescent="0.3">
      <c r="B31" s="166">
        <v>45410</v>
      </c>
      <c r="C31" s="247">
        <v>1010.28</v>
      </c>
      <c r="D31" s="247">
        <v>12492.15</v>
      </c>
      <c r="E31" s="247">
        <v>2193</v>
      </c>
      <c r="F31" s="247">
        <v>9105.6</v>
      </c>
      <c r="G31" s="247">
        <v>4599.25</v>
      </c>
    </row>
    <row r="32" spans="2:7" x14ac:dyDescent="0.3">
      <c r="B32" s="166">
        <v>45417</v>
      </c>
      <c r="C32" s="247">
        <v>1043.43</v>
      </c>
      <c r="D32" s="247">
        <v>12675.5</v>
      </c>
      <c r="E32" s="247">
        <v>2193.0500000000002</v>
      </c>
      <c r="F32" s="247">
        <v>8981.7999999999993</v>
      </c>
      <c r="G32" s="247">
        <v>4657.8500000000004</v>
      </c>
    </row>
    <row r="33" spans="2:7" x14ac:dyDescent="0.3">
      <c r="B33" s="166">
        <v>45424</v>
      </c>
      <c r="C33">
        <v>942.79</v>
      </c>
      <c r="D33" s="247">
        <v>12641.5</v>
      </c>
      <c r="E33" s="247">
        <v>2514.6</v>
      </c>
      <c r="F33" s="247">
        <v>8780.7000000000007</v>
      </c>
      <c r="G33" s="247">
        <v>4693.8999999999996</v>
      </c>
    </row>
    <row r="34" spans="2:7" x14ac:dyDescent="0.3">
      <c r="B34" s="166">
        <v>45431</v>
      </c>
      <c r="C34">
        <v>957.59</v>
      </c>
      <c r="D34" s="247">
        <v>13000.45</v>
      </c>
      <c r="E34" s="247">
        <v>2579.75</v>
      </c>
      <c r="F34" s="247">
        <v>8948.2000000000007</v>
      </c>
      <c r="G34" s="247">
        <v>4880.95</v>
      </c>
    </row>
    <row r="35" spans="2:7" x14ac:dyDescent="0.3">
      <c r="B35" s="166">
        <v>45438</v>
      </c>
      <c r="C35">
        <v>920.16</v>
      </c>
      <c r="D35" s="247">
        <v>12399.3</v>
      </c>
      <c r="E35" s="247">
        <v>2506.25</v>
      </c>
      <c r="F35" s="247">
        <v>9084.75</v>
      </c>
      <c r="G35" s="247">
        <v>4733.45</v>
      </c>
    </row>
    <row r="36" spans="2:7" x14ac:dyDescent="0.3">
      <c r="B36" s="166">
        <v>45445</v>
      </c>
      <c r="C36">
        <v>967.52</v>
      </c>
      <c r="D36" s="247">
        <v>12810.9</v>
      </c>
      <c r="E36" s="247">
        <v>2857.45</v>
      </c>
      <c r="F36" s="247">
        <v>9725.5499999999993</v>
      </c>
      <c r="G36" s="247">
        <v>4762</v>
      </c>
    </row>
    <row r="37" spans="2:7" x14ac:dyDescent="0.3">
      <c r="B37" s="166">
        <v>45452</v>
      </c>
      <c r="C37">
        <v>993.4</v>
      </c>
      <c r="D37" s="247">
        <v>12845.2</v>
      </c>
      <c r="E37" s="247">
        <v>2928.6</v>
      </c>
      <c r="F37" s="247">
        <v>9961.75</v>
      </c>
      <c r="G37" s="247">
        <v>4935.1000000000004</v>
      </c>
    </row>
    <row r="38" spans="2:7" x14ac:dyDescent="0.3">
      <c r="B38" s="166">
        <v>45459</v>
      </c>
      <c r="C38">
        <v>961.8</v>
      </c>
      <c r="D38" s="247">
        <v>12201.5</v>
      </c>
      <c r="E38" s="247">
        <v>2839.95</v>
      </c>
      <c r="F38" s="247">
        <v>9602.25</v>
      </c>
      <c r="G38" s="247">
        <v>4845.5</v>
      </c>
    </row>
    <row r="39" spans="2:7" x14ac:dyDescent="0.3">
      <c r="B39" s="166">
        <v>45466</v>
      </c>
      <c r="C39">
        <v>989.75</v>
      </c>
      <c r="D39" s="247">
        <v>12033.85</v>
      </c>
      <c r="E39" s="247">
        <v>2866.65</v>
      </c>
      <c r="F39" s="247">
        <v>9501.65</v>
      </c>
      <c r="G39" s="247">
        <v>4672.95</v>
      </c>
    </row>
    <row r="40" spans="2:7" x14ac:dyDescent="0.3">
      <c r="B40" s="166">
        <v>45473</v>
      </c>
      <c r="C40">
        <v>993.65</v>
      </c>
      <c r="D40" s="247">
        <v>12104.05</v>
      </c>
      <c r="E40" s="247">
        <v>2880.6</v>
      </c>
      <c r="F40" s="247">
        <v>9635.7999999999993</v>
      </c>
      <c r="G40" s="247">
        <v>4737.3</v>
      </c>
    </row>
    <row r="41" spans="2:7" x14ac:dyDescent="0.3">
      <c r="B41" s="166">
        <v>45480</v>
      </c>
      <c r="C41" s="247">
        <v>1016.75</v>
      </c>
      <c r="D41" s="247">
        <v>12562.5</v>
      </c>
      <c r="E41" s="247">
        <v>2703.95</v>
      </c>
      <c r="F41" s="247">
        <v>9430.75</v>
      </c>
      <c r="G41" s="247">
        <v>4860.7</v>
      </c>
    </row>
    <row r="42" spans="2:7" x14ac:dyDescent="0.3">
      <c r="B42" s="166">
        <v>45487</v>
      </c>
      <c r="C42">
        <v>990</v>
      </c>
      <c r="D42" s="247">
        <v>12524.3</v>
      </c>
      <c r="E42" s="247">
        <v>2749.3</v>
      </c>
      <c r="F42" s="247">
        <v>9386.0499999999993</v>
      </c>
      <c r="G42" s="247">
        <v>4850.7</v>
      </c>
    </row>
    <row r="43" spans="2:7" x14ac:dyDescent="0.3">
      <c r="B43" s="166">
        <v>45494</v>
      </c>
      <c r="C43" s="247">
        <v>1118.3</v>
      </c>
      <c r="D43" s="247">
        <v>12663.7</v>
      </c>
      <c r="E43" s="247">
        <v>2887.8</v>
      </c>
      <c r="F43" s="247">
        <v>9492.9</v>
      </c>
      <c r="G43" s="247">
        <v>5012.5</v>
      </c>
    </row>
    <row r="44" spans="2:7" x14ac:dyDescent="0.3">
      <c r="B44" s="166">
        <v>45501</v>
      </c>
      <c r="C44" s="247">
        <v>1096.6500000000001</v>
      </c>
      <c r="D44" s="247">
        <v>12726.4</v>
      </c>
      <c r="E44" s="247">
        <v>2749.65</v>
      </c>
      <c r="F44" s="247">
        <v>9616.2000000000007</v>
      </c>
      <c r="G44" s="247">
        <v>4726.7</v>
      </c>
    </row>
    <row r="45" spans="2:7" x14ac:dyDescent="0.3">
      <c r="B45" s="166">
        <v>45508</v>
      </c>
      <c r="C45" s="247">
        <v>1068.0999999999999</v>
      </c>
      <c r="D45" s="247">
        <v>12224.2</v>
      </c>
      <c r="E45" s="247">
        <v>2749.15</v>
      </c>
      <c r="F45" s="247">
        <v>9765.9500000000007</v>
      </c>
      <c r="G45" s="247">
        <v>4830.6000000000004</v>
      </c>
    </row>
    <row r="46" spans="2:7" x14ac:dyDescent="0.3">
      <c r="B46" s="166">
        <v>45515</v>
      </c>
      <c r="C46" s="247">
        <v>1098.3499999999999</v>
      </c>
      <c r="D46" s="247">
        <v>12213.3</v>
      </c>
      <c r="E46" s="247">
        <v>2840.45</v>
      </c>
      <c r="F46" s="247">
        <v>9888.15</v>
      </c>
      <c r="G46" s="247">
        <v>4818</v>
      </c>
    </row>
    <row r="47" spans="2:7" x14ac:dyDescent="0.3">
      <c r="B47" s="166">
        <v>45522</v>
      </c>
      <c r="C47" s="247">
        <v>1085.1500000000001</v>
      </c>
      <c r="D47" s="247">
        <v>12302.3</v>
      </c>
      <c r="E47" s="247">
        <v>2759</v>
      </c>
      <c r="F47" s="247">
        <v>10406.450000000001</v>
      </c>
      <c r="G47" s="247">
        <v>4898.1000000000004</v>
      </c>
    </row>
    <row r="48" spans="2:7" x14ac:dyDescent="0.3">
      <c r="B48" s="166">
        <v>45529</v>
      </c>
      <c r="C48" s="247">
        <v>1111.3499999999999</v>
      </c>
      <c r="D48" s="247">
        <v>12403</v>
      </c>
      <c r="E48" s="247">
        <v>2805.4</v>
      </c>
      <c r="F48" s="247">
        <v>10891.55</v>
      </c>
      <c r="G48" s="247">
        <v>4960.5</v>
      </c>
    </row>
    <row r="49" spans="2:7" x14ac:dyDescent="0.3">
      <c r="B49" s="166">
        <v>45536</v>
      </c>
      <c r="C49" s="247">
        <v>1049.3499999999999</v>
      </c>
      <c r="D49" s="247">
        <v>12186.15</v>
      </c>
      <c r="E49" s="247">
        <v>2698.1</v>
      </c>
      <c r="F49" s="247">
        <v>10830.1</v>
      </c>
      <c r="G49" s="247">
        <v>4752.5</v>
      </c>
    </row>
    <row r="50" spans="2:7" x14ac:dyDescent="0.3">
      <c r="B50" s="166">
        <v>45543</v>
      </c>
      <c r="C50">
        <v>992.1</v>
      </c>
      <c r="D50" s="247">
        <v>12316.05</v>
      </c>
      <c r="E50" s="247">
        <v>2739.1</v>
      </c>
      <c r="F50" s="247">
        <v>11737.15</v>
      </c>
      <c r="G50" s="247">
        <v>4858.3</v>
      </c>
    </row>
    <row r="51" spans="2:7" x14ac:dyDescent="0.3">
      <c r="B51" s="166">
        <v>45550</v>
      </c>
      <c r="C51">
        <v>970.85</v>
      </c>
      <c r="D51" s="247">
        <v>12614.5</v>
      </c>
      <c r="E51" s="247">
        <v>2950.85</v>
      </c>
      <c r="F51" s="247">
        <v>11941.7</v>
      </c>
      <c r="G51" s="247">
        <v>4963.1499999999996</v>
      </c>
    </row>
    <row r="52" spans="2:7" x14ac:dyDescent="0.3">
      <c r="B52" s="166">
        <v>45557</v>
      </c>
      <c r="C52">
        <v>993</v>
      </c>
      <c r="D52" s="247">
        <v>13495.6</v>
      </c>
      <c r="E52" s="247">
        <v>3183.65</v>
      </c>
      <c r="F52" s="247">
        <v>12666.4</v>
      </c>
      <c r="G52" s="247">
        <v>5062.6000000000004</v>
      </c>
    </row>
    <row r="53" spans="2:7" x14ac:dyDescent="0.3">
      <c r="B53" s="166">
        <v>45564</v>
      </c>
      <c r="C53">
        <v>930.75</v>
      </c>
      <c r="D53" s="247">
        <v>12605.75</v>
      </c>
      <c r="E53" s="247">
        <v>3017.45</v>
      </c>
      <c r="F53" s="247">
        <v>11774.4</v>
      </c>
      <c r="G53" s="247">
        <v>4706.8</v>
      </c>
    </row>
    <row r="54" spans="2:7" x14ac:dyDescent="0.3">
      <c r="B54" s="166">
        <v>45571</v>
      </c>
      <c r="C54">
        <v>930.7</v>
      </c>
      <c r="D54" s="247">
        <v>12776.65</v>
      </c>
      <c r="E54" s="247">
        <v>3134.35</v>
      </c>
      <c r="F54" s="247">
        <v>11876.95</v>
      </c>
      <c r="G54" s="247">
        <v>4728.05</v>
      </c>
    </row>
    <row r="55" spans="2:7" x14ac:dyDescent="0.3">
      <c r="B55" s="166">
        <v>45578</v>
      </c>
      <c r="C55">
        <v>910.15</v>
      </c>
      <c r="D55" s="247">
        <v>12105.1</v>
      </c>
      <c r="E55" s="247">
        <v>2964.25</v>
      </c>
      <c r="F55" s="247">
        <v>10063.950000000001</v>
      </c>
      <c r="G55" s="247">
        <v>4765.6499999999996</v>
      </c>
    </row>
    <row r="56" spans="2:7" x14ac:dyDescent="0.3">
      <c r="B56" s="166">
        <v>45585</v>
      </c>
      <c r="C56">
        <v>864.3</v>
      </c>
      <c r="D56" s="247">
        <v>11502.85</v>
      </c>
      <c r="E56" s="247">
        <v>2720.85</v>
      </c>
      <c r="F56" s="247">
        <v>10206.1</v>
      </c>
      <c r="G56" s="247">
        <v>4591.6000000000004</v>
      </c>
    </row>
    <row r="57" spans="2:7" x14ac:dyDescent="0.3">
      <c r="B57" s="166">
        <v>45592</v>
      </c>
      <c r="C57">
        <v>843.45</v>
      </c>
      <c r="D57" s="247">
        <v>11110</v>
      </c>
      <c r="E57" s="247">
        <v>2817.65</v>
      </c>
      <c r="F57" s="247">
        <v>9875.9500000000007</v>
      </c>
      <c r="G57" s="247">
        <v>4953.6000000000004</v>
      </c>
    </row>
    <row r="58" spans="2:7" x14ac:dyDescent="0.3">
      <c r="B58" s="166">
        <v>45599</v>
      </c>
      <c r="C58">
        <v>805.45</v>
      </c>
      <c r="D58" s="247">
        <v>11303</v>
      </c>
      <c r="E58" s="247">
        <v>2974.9</v>
      </c>
      <c r="F58" s="247">
        <v>9910.4</v>
      </c>
      <c r="G58" s="247">
        <v>4785.25</v>
      </c>
    </row>
    <row r="59" spans="2:7" x14ac:dyDescent="0.3">
      <c r="B59" s="166">
        <v>45606</v>
      </c>
      <c r="C59">
        <v>774.3</v>
      </c>
      <c r="D59" s="247">
        <v>11006.05</v>
      </c>
      <c r="E59" s="247">
        <v>2807.2</v>
      </c>
      <c r="F59" s="247">
        <v>9482.9500000000007</v>
      </c>
      <c r="G59" s="247">
        <v>4883.7</v>
      </c>
    </row>
    <row r="60" spans="2:7" x14ac:dyDescent="0.3">
      <c r="B60" s="166">
        <v>45613</v>
      </c>
      <c r="C60">
        <v>791</v>
      </c>
      <c r="D60" s="247">
        <v>11063.6</v>
      </c>
      <c r="E60" s="247">
        <v>3012.95</v>
      </c>
      <c r="F60" s="247">
        <v>9481.65</v>
      </c>
      <c r="G60" s="247">
        <v>4986.2</v>
      </c>
    </row>
    <row r="61" spans="2:7" x14ac:dyDescent="0.3">
      <c r="B61" s="166">
        <v>45620</v>
      </c>
      <c r="C61">
        <v>786.45</v>
      </c>
      <c r="D61" s="247">
        <v>11074.2</v>
      </c>
      <c r="E61" s="247">
        <v>2966.1</v>
      </c>
      <c r="F61" s="247">
        <v>9033.65</v>
      </c>
      <c r="G61" s="247">
        <v>4831.8500000000004</v>
      </c>
    </row>
    <row r="62" spans="2:7" x14ac:dyDescent="0.3">
      <c r="B62" s="166">
        <v>45627</v>
      </c>
      <c r="C62">
        <v>816.8</v>
      </c>
      <c r="D62" s="247">
        <v>11317.95</v>
      </c>
      <c r="E62" s="247">
        <v>3073</v>
      </c>
      <c r="F62" s="247">
        <v>9099.9</v>
      </c>
      <c r="G62" s="247">
        <v>4877.05</v>
      </c>
    </row>
    <row r="63" spans="2:7" x14ac:dyDescent="0.3">
      <c r="B63" s="166">
        <v>45634</v>
      </c>
      <c r="C63">
        <v>790.3</v>
      </c>
      <c r="D63" s="247">
        <v>11272.55</v>
      </c>
      <c r="E63" s="247">
        <v>3081.4</v>
      </c>
      <c r="F63" s="247">
        <v>9021.4</v>
      </c>
      <c r="G63" s="247">
        <v>4825.8999999999996</v>
      </c>
    </row>
    <row r="64" spans="2:7" x14ac:dyDescent="0.3">
      <c r="B64" s="166">
        <v>45641</v>
      </c>
      <c r="C64">
        <v>724.05</v>
      </c>
      <c r="D64" s="247">
        <v>10901.05</v>
      </c>
      <c r="E64" s="247">
        <v>2906.35</v>
      </c>
      <c r="F64" s="247">
        <v>8787.25</v>
      </c>
      <c r="G64" s="247">
        <v>4734.5</v>
      </c>
    </row>
    <row r="65" spans="2:7" x14ac:dyDescent="0.3">
      <c r="B65" s="166">
        <v>45648</v>
      </c>
      <c r="C65">
        <v>750.5</v>
      </c>
      <c r="D65" s="247">
        <v>10941.05</v>
      </c>
      <c r="E65" s="247">
        <v>3049.45</v>
      </c>
      <c r="F65" s="247">
        <v>8928.2999999999993</v>
      </c>
      <c r="G65" s="247">
        <v>4876.8999999999996</v>
      </c>
    </row>
    <row r="66" spans="2:7" x14ac:dyDescent="0.3">
      <c r="B66" s="166">
        <v>45655</v>
      </c>
      <c r="C66">
        <v>790.4</v>
      </c>
      <c r="D66" s="247">
        <v>11934.25</v>
      </c>
      <c r="E66" s="247">
        <v>3190.55</v>
      </c>
      <c r="F66" s="247">
        <v>8965.7000000000007</v>
      </c>
      <c r="G66" s="247">
        <v>5310.75</v>
      </c>
    </row>
    <row r="67" spans="2:7" x14ac:dyDescent="0.3">
      <c r="B67" s="166">
        <v>45662</v>
      </c>
      <c r="C67">
        <v>774.65</v>
      </c>
      <c r="D67" s="247">
        <v>11631.1</v>
      </c>
      <c r="E67" s="247">
        <v>3092.85</v>
      </c>
      <c r="F67" s="247">
        <v>8764</v>
      </c>
      <c r="G67" s="247">
        <v>5058.45</v>
      </c>
    </row>
    <row r="68" spans="2:7" x14ac:dyDescent="0.3">
      <c r="B68" s="166">
        <v>45669</v>
      </c>
      <c r="C68">
        <v>779.75</v>
      </c>
      <c r="D68" s="247">
        <v>12136.35</v>
      </c>
      <c r="E68" s="247">
        <v>2917.35</v>
      </c>
      <c r="F68" s="247">
        <v>8581.4</v>
      </c>
      <c r="G68" s="247">
        <v>5012.3</v>
      </c>
    </row>
    <row r="69" spans="2:7" x14ac:dyDescent="0.3">
      <c r="B69" s="166">
        <v>45676</v>
      </c>
      <c r="C69">
        <v>734.1</v>
      </c>
      <c r="D69" s="247">
        <v>11967.9</v>
      </c>
      <c r="E69" s="247">
        <v>2801.4</v>
      </c>
      <c r="F69" s="247">
        <v>8401.5</v>
      </c>
      <c r="G69" s="247">
        <v>5206.3</v>
      </c>
    </row>
    <row r="70" spans="2:7" x14ac:dyDescent="0.3">
      <c r="B70" s="166">
        <v>45683</v>
      </c>
      <c r="C70">
        <v>716.1</v>
      </c>
      <c r="D70" s="247">
        <v>12310.65</v>
      </c>
      <c r="E70" s="247">
        <v>2989.85</v>
      </c>
      <c r="F70" s="247">
        <v>8847.7999999999993</v>
      </c>
      <c r="G70" s="247">
        <v>5194.3</v>
      </c>
    </row>
    <row r="71" spans="2:7" x14ac:dyDescent="0.3">
      <c r="B71" s="166">
        <v>45690</v>
      </c>
      <c r="C71">
        <v>706.75</v>
      </c>
      <c r="D71" s="247">
        <v>13049.5</v>
      </c>
      <c r="E71" s="247">
        <v>3198.45</v>
      </c>
      <c r="F71" s="247">
        <v>8989.4</v>
      </c>
      <c r="G71" s="247">
        <v>5372.55</v>
      </c>
    </row>
    <row r="72" spans="2:7" x14ac:dyDescent="0.3">
      <c r="B72" s="166">
        <v>45697</v>
      </c>
      <c r="C72">
        <v>680.65</v>
      </c>
      <c r="D72" s="247">
        <v>12680.25</v>
      </c>
      <c r="E72" s="247">
        <v>2942.6</v>
      </c>
      <c r="F72" s="247">
        <v>8506.5</v>
      </c>
      <c r="G72" s="247">
        <v>4703.3500000000004</v>
      </c>
    </row>
    <row r="73" spans="2:7" x14ac:dyDescent="0.3">
      <c r="B73" s="166">
        <v>45704</v>
      </c>
      <c r="C73">
        <v>673.2</v>
      </c>
      <c r="D73" s="247">
        <v>12323.45</v>
      </c>
      <c r="E73" s="247">
        <v>2669.35</v>
      </c>
      <c r="F73" s="247">
        <v>8506.0499999999993</v>
      </c>
      <c r="G73" s="247">
        <v>4962.45</v>
      </c>
    </row>
    <row r="74" spans="2:7" x14ac:dyDescent="0.3">
      <c r="B74" s="166">
        <v>45711</v>
      </c>
      <c r="C74">
        <v>620.65</v>
      </c>
      <c r="D74" s="247">
        <v>11945.85</v>
      </c>
      <c r="E74" s="247">
        <v>2585.1</v>
      </c>
      <c r="F74" s="247">
        <v>7902.9</v>
      </c>
      <c r="G74" s="247">
        <v>4773.6000000000004</v>
      </c>
    </row>
    <row r="75" spans="2:7" x14ac:dyDescent="0.3">
      <c r="B75" s="166">
        <v>45718</v>
      </c>
      <c r="C75">
        <v>648.29999999999995</v>
      </c>
      <c r="D75" s="247">
        <v>11664.15</v>
      </c>
      <c r="E75" s="247">
        <v>2727.85</v>
      </c>
      <c r="F75" s="247">
        <v>7574.75</v>
      </c>
      <c r="G75" s="247">
        <v>5100.7</v>
      </c>
    </row>
    <row r="76" spans="2:7" x14ac:dyDescent="0.3">
      <c r="B76" s="166">
        <v>45725</v>
      </c>
      <c r="C76">
        <v>655.5</v>
      </c>
      <c r="D76" s="247">
        <v>11513.8</v>
      </c>
      <c r="E76" s="247">
        <v>2643.5</v>
      </c>
      <c r="F76" s="247">
        <v>7504.7</v>
      </c>
      <c r="G76" s="247">
        <v>5015.25</v>
      </c>
    </row>
    <row r="77" spans="2:7" x14ac:dyDescent="0.3">
      <c r="B77" s="166">
        <v>45732</v>
      </c>
      <c r="C77">
        <v>702.95</v>
      </c>
      <c r="D77" s="247">
        <v>11732.8</v>
      </c>
      <c r="E77" s="247">
        <v>2801.85</v>
      </c>
      <c r="F77" s="247">
        <v>8067.85</v>
      </c>
      <c r="G77" s="247">
        <v>5305.95</v>
      </c>
    </row>
    <row r="78" spans="2:7" x14ac:dyDescent="0.3">
      <c r="B78" s="166">
        <v>45739</v>
      </c>
      <c r="C78">
        <v>674.45</v>
      </c>
      <c r="D78" s="247">
        <v>11522.15</v>
      </c>
      <c r="E78" s="247">
        <v>2665.8</v>
      </c>
      <c r="F78" s="247">
        <v>7878.85</v>
      </c>
      <c r="G78" s="247">
        <v>5347.7</v>
      </c>
    </row>
    <row r="79" spans="2:7" x14ac:dyDescent="0.3">
      <c r="B79" s="166">
        <v>45746</v>
      </c>
      <c r="C79">
        <v>613.85</v>
      </c>
      <c r="D79" s="247">
        <v>11482</v>
      </c>
      <c r="E79" s="247">
        <v>2596.5500000000002</v>
      </c>
      <c r="F79" s="247">
        <v>7685.1</v>
      </c>
      <c r="G79" s="247">
        <v>5247.9</v>
      </c>
    </row>
    <row r="80" spans="2:7" x14ac:dyDescent="0.3">
      <c r="B80" s="166">
        <v>45753</v>
      </c>
      <c r="C80">
        <v>595.04999999999995</v>
      </c>
      <c r="D80" s="247">
        <v>11599.05</v>
      </c>
      <c r="E80" s="247">
        <v>2580.35</v>
      </c>
      <c r="F80" s="247">
        <v>7768.85</v>
      </c>
      <c r="G80" s="247">
        <v>5350.9</v>
      </c>
    </row>
    <row r="81" spans="2:7" x14ac:dyDescent="0.3">
      <c r="B81" s="166">
        <v>45760</v>
      </c>
      <c r="C81">
        <v>621.54999999999995</v>
      </c>
      <c r="D81" s="247">
        <v>11695</v>
      </c>
      <c r="E81" s="247">
        <v>2679.4</v>
      </c>
      <c r="F81" s="247">
        <v>8018</v>
      </c>
      <c r="G81" s="247">
        <v>5678.5</v>
      </c>
    </row>
    <row r="82" spans="2:7" x14ac:dyDescent="0.3">
      <c r="B82" s="166">
        <v>45767</v>
      </c>
      <c r="C82">
        <v>655.25</v>
      </c>
      <c r="D82" s="247">
        <v>11698</v>
      </c>
      <c r="E82" s="247">
        <v>2864.2</v>
      </c>
      <c r="F82" s="247">
        <v>8034</v>
      </c>
      <c r="G82" s="247">
        <v>5575.5</v>
      </c>
    </row>
    <row r="83" spans="2:7" x14ac:dyDescent="0.3">
      <c r="B83" s="166">
        <v>45774</v>
      </c>
      <c r="C83">
        <v>652</v>
      </c>
      <c r="D83" s="247">
        <v>12406</v>
      </c>
      <c r="E83" s="247">
        <v>2926.2</v>
      </c>
      <c r="F83" s="247">
        <v>7836.5</v>
      </c>
      <c r="G83" s="247">
        <v>5437.5</v>
      </c>
    </row>
    <row r="84" spans="2:7" x14ac:dyDescent="0.3">
      <c r="B84" s="166">
        <v>45781</v>
      </c>
      <c r="C84">
        <v>708.5</v>
      </c>
      <c r="D84" s="247">
        <v>12250</v>
      </c>
      <c r="E84" s="247">
        <v>2982.1</v>
      </c>
      <c r="F84" s="247">
        <v>7682.5</v>
      </c>
      <c r="G84" s="247">
        <v>5324</v>
      </c>
    </row>
    <row r="85" spans="2:7" x14ac:dyDescent="0.3">
      <c r="B85" s="166">
        <v>45788</v>
      </c>
      <c r="C85">
        <v>730.7</v>
      </c>
      <c r="D85" s="247">
        <v>12995</v>
      </c>
      <c r="E85" s="247">
        <v>3135.6</v>
      </c>
      <c r="F85" s="247">
        <v>8482.5</v>
      </c>
      <c r="G85" s="247">
        <v>5509.5</v>
      </c>
    </row>
    <row r="86" spans="2:7" x14ac:dyDescent="0.3">
      <c r="B86" s="166">
        <v>45795</v>
      </c>
      <c r="C86">
        <v>718.25</v>
      </c>
      <c r="D86" s="247">
        <v>12453</v>
      </c>
      <c r="E86" s="247">
        <v>3012.7</v>
      </c>
      <c r="F86" s="247">
        <v>8741</v>
      </c>
      <c r="G86" s="247">
        <v>5400</v>
      </c>
    </row>
    <row r="87" spans="2:7" x14ac:dyDescent="0.3">
      <c r="B87" s="166">
        <v>45802</v>
      </c>
      <c r="C87">
        <v>719.5</v>
      </c>
      <c r="D87" s="247">
        <v>12319</v>
      </c>
      <c r="E87" s="247">
        <v>2976.8</v>
      </c>
      <c r="F87" s="247">
        <v>8607</v>
      </c>
      <c r="G87" s="247">
        <v>5333.5</v>
      </c>
    </row>
    <row r="88" spans="2:7" x14ac:dyDescent="0.3">
      <c r="B88" s="166">
        <v>45809</v>
      </c>
      <c r="C88">
        <v>711</v>
      </c>
      <c r="D88" s="247">
        <v>12462</v>
      </c>
      <c r="E88" s="247">
        <v>3106.5</v>
      </c>
      <c r="F88" s="247">
        <v>8637</v>
      </c>
      <c r="G88" s="247">
        <v>5394</v>
      </c>
    </row>
    <row r="89" spans="2:7" x14ac:dyDescent="0.3">
      <c r="B89" s="166">
        <v>45816</v>
      </c>
      <c r="C89">
        <v>712.05</v>
      </c>
      <c r="D89" s="247">
        <v>12408</v>
      </c>
      <c r="E89" s="247">
        <v>3006</v>
      </c>
      <c r="F89" s="247">
        <v>8463.5</v>
      </c>
      <c r="G89" s="247">
        <v>5319</v>
      </c>
    </row>
    <row r="90" spans="2:7" x14ac:dyDescent="0.3">
      <c r="B90" s="166">
        <v>45823</v>
      </c>
      <c r="C90">
        <v>676.2</v>
      </c>
      <c r="D90" s="247">
        <v>12791</v>
      </c>
      <c r="E90" s="247">
        <v>3184.4</v>
      </c>
      <c r="F90" s="247">
        <v>8371</v>
      </c>
      <c r="G90" s="247">
        <v>5525</v>
      </c>
    </row>
    <row r="91" spans="2:7" x14ac:dyDescent="0.3">
      <c r="B91" s="166">
        <v>45830</v>
      </c>
      <c r="C91">
        <v>686.9</v>
      </c>
      <c r="D91" s="247">
        <v>12642</v>
      </c>
      <c r="E91" s="247">
        <v>3203.3</v>
      </c>
      <c r="F91" s="247">
        <v>8436</v>
      </c>
      <c r="G91" s="247">
        <v>5660</v>
      </c>
    </row>
    <row r="92" spans="2:7" x14ac:dyDescent="0.3">
      <c r="B92" s="166">
        <v>45837</v>
      </c>
      <c r="C92">
        <v>689.05</v>
      </c>
      <c r="D92" s="247">
        <v>12646</v>
      </c>
      <c r="E92" s="247">
        <v>3162.5</v>
      </c>
      <c r="F92" s="247">
        <v>8433</v>
      </c>
      <c r="G92" s="247">
        <v>5629</v>
      </c>
    </row>
    <row r="93" spans="2:7" x14ac:dyDescent="0.3">
      <c r="B93" s="166">
        <v>45844</v>
      </c>
      <c r="C93">
        <v>681.8</v>
      </c>
      <c r="D93" s="247">
        <v>12574</v>
      </c>
      <c r="E93" s="247">
        <v>3073.2</v>
      </c>
      <c r="F93" s="247">
        <v>8067</v>
      </c>
      <c r="G93" s="247">
        <v>5612.5</v>
      </c>
    </row>
    <row r="94" spans="2:7" x14ac:dyDescent="0.3">
      <c r="B94" s="166">
        <v>45851</v>
      </c>
      <c r="C94">
        <v>680.25</v>
      </c>
      <c r="D94" s="247">
        <v>12419</v>
      </c>
      <c r="E94" s="247">
        <v>3192.4</v>
      </c>
      <c r="F94" s="247">
        <v>8347.5</v>
      </c>
      <c r="G94" s="247">
        <v>5627.5</v>
      </c>
    </row>
    <row r="95" spans="2:7" x14ac:dyDescent="0.3">
      <c r="B95" s="166">
        <v>45858</v>
      </c>
      <c r="C95">
        <v>687.4</v>
      </c>
      <c r="D95" s="247">
        <v>12404</v>
      </c>
      <c r="E95" s="247">
        <v>3246.4</v>
      </c>
      <c r="F95" s="247">
        <v>8075.5</v>
      </c>
      <c r="G95" s="247">
        <v>5433</v>
      </c>
    </row>
    <row r="96" spans="2:7" x14ac:dyDescent="0.3">
      <c r="B96" s="166">
        <v>45865</v>
      </c>
      <c r="C96">
        <v>648.85</v>
      </c>
      <c r="D96" s="247">
        <v>12302</v>
      </c>
      <c r="E96" s="247">
        <v>3159.3</v>
      </c>
      <c r="F96" s="247">
        <v>8044.5</v>
      </c>
      <c r="G96" s="247">
        <v>5528</v>
      </c>
    </row>
    <row r="97" spans="2:7" x14ac:dyDescent="0.3">
      <c r="B97" s="166">
        <v>45872</v>
      </c>
      <c r="C97">
        <v>633.70000000000005</v>
      </c>
      <c r="D97" s="247">
        <v>12590</v>
      </c>
      <c r="E97" s="247">
        <v>3144.2</v>
      </c>
      <c r="F97" s="247">
        <v>8224</v>
      </c>
      <c r="G97" s="247">
        <v>5663</v>
      </c>
    </row>
    <row r="98" spans="2:7" x14ac:dyDescent="0.3">
      <c r="B98" s="166">
        <v>45879</v>
      </c>
      <c r="C98">
        <v>664.6</v>
      </c>
      <c r="D98" s="247">
        <v>12936</v>
      </c>
      <c r="E98" s="247">
        <v>3265.4</v>
      </c>
      <c r="F98" s="247">
        <v>8213.5</v>
      </c>
      <c r="G98" s="247">
        <v>5764</v>
      </c>
    </row>
    <row r="99" spans="2:7" x14ac:dyDescent="0.3">
      <c r="B99" s="166">
        <v>45886</v>
      </c>
      <c r="C99">
        <v>680.3</v>
      </c>
      <c r="D99" s="247">
        <v>14349</v>
      </c>
      <c r="E99" s="247">
        <v>3403</v>
      </c>
      <c r="F99" s="247">
        <v>8679.5</v>
      </c>
      <c r="G99" s="247">
        <v>5924.5</v>
      </c>
    </row>
    <row r="100" spans="2:7" x14ac:dyDescent="0.3">
      <c r="B100" s="166">
        <v>45893</v>
      </c>
      <c r="C100">
        <v>669</v>
      </c>
      <c r="D100" s="247">
        <v>14791</v>
      </c>
      <c r="E100" s="247">
        <v>3199.5</v>
      </c>
      <c r="F100" s="247">
        <v>8631.5</v>
      </c>
      <c r="G100" s="247">
        <v>6103</v>
      </c>
    </row>
    <row r="101" spans="2:7" x14ac:dyDescent="0.3">
      <c r="B101" s="166">
        <v>45900</v>
      </c>
      <c r="C101">
        <v>691.7</v>
      </c>
      <c r="D101" s="247">
        <v>14895</v>
      </c>
      <c r="E101" s="247">
        <v>3561.3</v>
      </c>
      <c r="F101" s="247">
        <v>9084.5</v>
      </c>
      <c r="G101" s="247">
        <v>6580.5</v>
      </c>
    </row>
    <row r="102" spans="2:7" x14ac:dyDescent="0.3">
      <c r="B102" s="166">
        <v>45907</v>
      </c>
      <c r="C102">
        <v>715.25</v>
      </c>
      <c r="D102" s="247">
        <v>15325</v>
      </c>
      <c r="E102" s="247">
        <v>3589.9</v>
      </c>
      <c r="F102" s="247">
        <v>8999.5</v>
      </c>
      <c r="G102" s="247">
        <v>6875</v>
      </c>
    </row>
    <row r="103" spans="2:7" x14ac:dyDescent="0.3">
      <c r="B103" s="166">
        <v>45914</v>
      </c>
      <c r="C103">
        <v>707.45</v>
      </c>
      <c r="D103" s="247">
        <v>15864</v>
      </c>
      <c r="E103" s="247">
        <v>3592.1</v>
      </c>
      <c r="F103" s="247">
        <v>8971.5</v>
      </c>
      <c r="G103" s="247">
        <v>6973.5</v>
      </c>
    </row>
    <row r="104" spans="2:7" x14ac:dyDescent="0.3">
      <c r="B104" s="166">
        <v>45921</v>
      </c>
      <c r="C104">
        <v>672.9</v>
      </c>
      <c r="D104" s="247">
        <v>16286</v>
      </c>
      <c r="E104" s="247">
        <v>3396.5</v>
      </c>
      <c r="F104" s="247">
        <v>8702</v>
      </c>
      <c r="G104" s="247">
        <v>7047</v>
      </c>
    </row>
    <row r="105" spans="2:7" x14ac:dyDescent="0.3">
      <c r="B105" s="166">
        <v>45928</v>
      </c>
      <c r="C105">
        <v>716.1</v>
      </c>
      <c r="D105" s="247">
        <v>15806</v>
      </c>
      <c r="E105" s="247">
        <v>3462</v>
      </c>
      <c r="F105" s="247">
        <v>8679.5</v>
      </c>
      <c r="G105" s="247">
        <v>6941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194F-D55A-46B2-9067-5EF4C94F7BD3}">
  <sheetPr>
    <tabColor rgb="FF92D050"/>
  </sheetPr>
  <dimension ref="B2:H1242"/>
  <sheetViews>
    <sheetView showGridLines="0" zoomScale="83" zoomScaleNormal="83" workbookViewId="0">
      <selection activeCell="D2" sqref="D2"/>
    </sheetView>
  </sheetViews>
  <sheetFormatPr defaultRowHeight="14.4" x14ac:dyDescent="0.3"/>
  <cols>
    <col min="1" max="1" width="3.21875" customWidth="1"/>
    <col min="2" max="2" width="10.109375" bestFit="1" customWidth="1"/>
    <col min="3" max="3" width="7.77734375" bestFit="1" customWidth="1"/>
    <col min="5" max="5" width="45.77734375" bestFit="1" customWidth="1"/>
    <col min="6" max="6" width="15.33203125" bestFit="1" customWidth="1"/>
    <col min="7" max="7" width="15" bestFit="1" customWidth="1"/>
    <col min="8" max="8" width="13.5546875" bestFit="1" customWidth="1"/>
  </cols>
  <sheetData>
    <row r="2" spans="2:8" x14ac:dyDescent="0.3">
      <c r="B2" t="s">
        <v>49</v>
      </c>
      <c r="C2" s="193" t="s">
        <v>457</v>
      </c>
      <c r="E2" t="s">
        <v>471</v>
      </c>
      <c r="F2" t="s">
        <v>484</v>
      </c>
      <c r="G2" t="s">
        <v>472</v>
      </c>
      <c r="H2" s="85" t="s">
        <v>485</v>
      </c>
    </row>
    <row r="3" spans="2:8" x14ac:dyDescent="0.3">
      <c r="B3" s="166">
        <v>45936</v>
      </c>
      <c r="C3" s="193">
        <v>712.65</v>
      </c>
      <c r="E3" t="s">
        <v>473</v>
      </c>
      <c r="F3" s="197">
        <v>147.8263541</v>
      </c>
      <c r="G3">
        <v>40.15</v>
      </c>
      <c r="H3" s="197">
        <f>F3*716</f>
        <v>105843.6695356</v>
      </c>
    </row>
    <row r="4" spans="2:8" x14ac:dyDescent="0.3">
      <c r="B4" s="166">
        <v>45933</v>
      </c>
      <c r="C4" s="193">
        <v>716.1</v>
      </c>
      <c r="E4" t="s">
        <v>474</v>
      </c>
      <c r="F4" s="197">
        <v>14.3329281</v>
      </c>
      <c r="G4">
        <v>3.89</v>
      </c>
      <c r="H4" s="197">
        <f t="shared" ref="H4:H12" si="0">F4*716</f>
        <v>10262.3765196</v>
      </c>
    </row>
    <row r="5" spans="2:8" x14ac:dyDescent="0.3">
      <c r="B5" s="166">
        <v>45931</v>
      </c>
      <c r="C5" s="193">
        <v>718.35</v>
      </c>
      <c r="E5" t="s">
        <v>475</v>
      </c>
      <c r="F5" s="197">
        <v>10.2534387</v>
      </c>
      <c r="G5">
        <v>2.79</v>
      </c>
      <c r="H5" s="197">
        <f t="shared" si="0"/>
        <v>7341.4621091999998</v>
      </c>
    </row>
    <row r="6" spans="2:8" x14ac:dyDescent="0.3">
      <c r="B6" s="166">
        <v>45930</v>
      </c>
      <c r="C6" s="193">
        <v>680.2</v>
      </c>
      <c r="E6" t="s">
        <v>476</v>
      </c>
      <c r="F6" s="197">
        <v>7.2203629999999999</v>
      </c>
      <c r="G6">
        <v>1.96</v>
      </c>
      <c r="H6" s="197">
        <f t="shared" si="0"/>
        <v>5169.7799079999995</v>
      </c>
    </row>
    <row r="7" spans="2:8" x14ac:dyDescent="0.3">
      <c r="B7" s="166">
        <v>45929</v>
      </c>
      <c r="C7" s="193">
        <v>672.5</v>
      </c>
      <c r="E7" t="s">
        <v>477</v>
      </c>
      <c r="F7" s="197">
        <v>6.8270492000000003</v>
      </c>
      <c r="G7">
        <v>1.85</v>
      </c>
      <c r="H7" s="197">
        <f t="shared" si="0"/>
        <v>4888.1672272000005</v>
      </c>
    </row>
    <row r="8" spans="2:8" x14ac:dyDescent="0.3">
      <c r="B8" s="166">
        <v>45926</v>
      </c>
      <c r="C8" s="193">
        <v>672.9</v>
      </c>
      <c r="E8" t="s">
        <v>478</v>
      </c>
      <c r="F8" s="197">
        <v>4.9420875000000004</v>
      </c>
      <c r="G8">
        <v>1.34</v>
      </c>
      <c r="H8" s="197">
        <f t="shared" si="0"/>
        <v>3538.5346500000005</v>
      </c>
    </row>
    <row r="9" spans="2:8" x14ac:dyDescent="0.3">
      <c r="B9" s="166">
        <v>45925</v>
      </c>
      <c r="C9" s="193">
        <v>664.3</v>
      </c>
      <c r="E9" t="s">
        <v>479</v>
      </c>
      <c r="F9" s="197">
        <v>4.7770260000000002</v>
      </c>
      <c r="G9">
        <v>1.3</v>
      </c>
      <c r="H9" s="197">
        <f t="shared" si="0"/>
        <v>3420.3506160000002</v>
      </c>
    </row>
    <row r="10" spans="2:8" x14ac:dyDescent="0.3">
      <c r="B10" s="166">
        <v>45924</v>
      </c>
      <c r="C10" s="193">
        <v>682.95</v>
      </c>
      <c r="E10" t="s">
        <v>480</v>
      </c>
      <c r="F10" s="197">
        <v>1.1000000000000001</v>
      </c>
      <c r="G10">
        <v>0.3</v>
      </c>
      <c r="H10" s="197">
        <f t="shared" si="0"/>
        <v>787.6</v>
      </c>
    </row>
    <row r="11" spans="2:8" x14ac:dyDescent="0.3">
      <c r="B11" s="166">
        <v>45923</v>
      </c>
      <c r="C11" s="193">
        <v>701.35</v>
      </c>
      <c r="E11" t="s">
        <v>481</v>
      </c>
      <c r="F11" s="197">
        <v>0.97688240000000004</v>
      </c>
      <c r="G11">
        <v>0.27</v>
      </c>
      <c r="H11" s="197">
        <f t="shared" si="0"/>
        <v>699.44779840000001</v>
      </c>
    </row>
    <row r="12" spans="2:8" x14ac:dyDescent="0.3">
      <c r="B12" s="166">
        <v>45922</v>
      </c>
      <c r="C12" s="193">
        <v>696.25</v>
      </c>
      <c r="E12" t="s">
        <v>482</v>
      </c>
      <c r="F12" s="197">
        <v>0.33837460000000003</v>
      </c>
      <c r="G12">
        <v>0.09</v>
      </c>
      <c r="H12" s="197">
        <f t="shared" si="0"/>
        <v>242.27621360000001</v>
      </c>
    </row>
    <row r="13" spans="2:8" x14ac:dyDescent="0.3">
      <c r="B13" s="166">
        <v>45919</v>
      </c>
      <c r="C13" s="193">
        <v>707.45</v>
      </c>
    </row>
    <row r="14" spans="2:8" x14ac:dyDescent="0.3">
      <c r="B14" s="166">
        <v>45918</v>
      </c>
      <c r="C14" s="193">
        <v>711.2</v>
      </c>
      <c r="E14" t="s">
        <v>490</v>
      </c>
      <c r="F14" s="27">
        <v>0.42570000000000002</v>
      </c>
    </row>
    <row r="15" spans="2:8" x14ac:dyDescent="0.3">
      <c r="B15" s="166">
        <v>45917</v>
      </c>
      <c r="C15" s="193">
        <v>719.15</v>
      </c>
      <c r="E15" t="s">
        <v>487</v>
      </c>
      <c r="F15" s="288">
        <v>0.17169999999999999</v>
      </c>
    </row>
    <row r="16" spans="2:8" x14ac:dyDescent="0.3">
      <c r="B16" s="166">
        <v>45916</v>
      </c>
      <c r="C16" s="193">
        <v>713.25</v>
      </c>
      <c r="E16" t="s">
        <v>488</v>
      </c>
      <c r="F16" s="27">
        <v>0.16930000000000001</v>
      </c>
    </row>
    <row r="17" spans="2:6" x14ac:dyDescent="0.3">
      <c r="B17" s="166">
        <v>45915</v>
      </c>
      <c r="C17" s="193">
        <v>712.9</v>
      </c>
      <c r="E17" t="s">
        <v>489</v>
      </c>
      <c r="F17" s="27">
        <f>23.01%+0.31%</f>
        <v>0.23320000000000002</v>
      </c>
    </row>
    <row r="18" spans="2:6" x14ac:dyDescent="0.3">
      <c r="B18" s="166">
        <v>45912</v>
      </c>
      <c r="C18" s="193">
        <v>715.25</v>
      </c>
    </row>
    <row r="19" spans="2:6" x14ac:dyDescent="0.3">
      <c r="B19" s="166">
        <v>45911</v>
      </c>
      <c r="C19" s="193">
        <v>705.85</v>
      </c>
    </row>
    <row r="20" spans="2:6" x14ac:dyDescent="0.3">
      <c r="B20" s="166">
        <v>45910</v>
      </c>
      <c r="C20" s="193">
        <v>709.1</v>
      </c>
    </row>
    <row r="21" spans="2:6" x14ac:dyDescent="0.3">
      <c r="B21" s="166">
        <v>45909</v>
      </c>
      <c r="C21" s="193">
        <v>715.55</v>
      </c>
    </row>
    <row r="22" spans="2:6" x14ac:dyDescent="0.3">
      <c r="B22" s="166">
        <v>45908</v>
      </c>
      <c r="C22" s="193">
        <v>719.5</v>
      </c>
    </row>
    <row r="23" spans="2:6" x14ac:dyDescent="0.3">
      <c r="B23" s="166">
        <v>45905</v>
      </c>
      <c r="C23" s="193">
        <v>691.7</v>
      </c>
    </row>
    <row r="24" spans="2:6" x14ac:dyDescent="0.3">
      <c r="B24" s="166">
        <v>45904</v>
      </c>
      <c r="C24" s="193">
        <v>687.5</v>
      </c>
    </row>
    <row r="25" spans="2:6" x14ac:dyDescent="0.3">
      <c r="B25" s="166">
        <v>45903</v>
      </c>
      <c r="C25" s="193">
        <v>692.05</v>
      </c>
    </row>
    <row r="26" spans="2:6" x14ac:dyDescent="0.3">
      <c r="B26" s="166">
        <v>45902</v>
      </c>
      <c r="C26" s="193">
        <v>684.4</v>
      </c>
    </row>
    <row r="27" spans="2:6" x14ac:dyDescent="0.3">
      <c r="B27" s="166">
        <v>45901</v>
      </c>
      <c r="C27" s="193">
        <v>690.15</v>
      </c>
    </row>
    <row r="28" spans="2:6" x14ac:dyDescent="0.3">
      <c r="B28" s="166">
        <v>45898</v>
      </c>
      <c r="C28" s="193">
        <v>669</v>
      </c>
    </row>
    <row r="29" spans="2:6" x14ac:dyDescent="0.3">
      <c r="B29" s="166">
        <v>45897</v>
      </c>
      <c r="C29" s="193">
        <v>675.45</v>
      </c>
    </row>
    <row r="30" spans="2:6" x14ac:dyDescent="0.3">
      <c r="B30" s="166">
        <v>45895</v>
      </c>
      <c r="C30" s="193">
        <v>681.65</v>
      </c>
    </row>
    <row r="31" spans="2:6" x14ac:dyDescent="0.3">
      <c r="B31" s="166">
        <v>45894</v>
      </c>
      <c r="C31" s="193">
        <v>686.8</v>
      </c>
    </row>
    <row r="32" spans="2:6" x14ac:dyDescent="0.3">
      <c r="B32" s="166">
        <v>45891</v>
      </c>
      <c r="C32" s="193">
        <v>680.3</v>
      </c>
    </row>
    <row r="33" spans="2:3" x14ac:dyDescent="0.3">
      <c r="B33" s="166">
        <v>45890</v>
      </c>
      <c r="C33" s="193">
        <v>685.4</v>
      </c>
    </row>
    <row r="34" spans="2:3" x14ac:dyDescent="0.3">
      <c r="B34" s="166">
        <v>45889</v>
      </c>
      <c r="C34" s="193">
        <v>689.6</v>
      </c>
    </row>
    <row r="35" spans="2:3" x14ac:dyDescent="0.3">
      <c r="B35" s="166">
        <v>45888</v>
      </c>
      <c r="C35" s="193">
        <v>700.25</v>
      </c>
    </row>
    <row r="36" spans="2:3" x14ac:dyDescent="0.3">
      <c r="B36" s="166">
        <v>45887</v>
      </c>
      <c r="C36" s="193">
        <v>676</v>
      </c>
    </row>
    <row r="37" spans="2:3" x14ac:dyDescent="0.3">
      <c r="B37" s="166">
        <v>45883</v>
      </c>
      <c r="C37" s="193">
        <v>664.6</v>
      </c>
    </row>
    <row r="38" spans="2:3" x14ac:dyDescent="0.3">
      <c r="B38" s="166">
        <v>45882</v>
      </c>
      <c r="C38" s="193">
        <v>663.75</v>
      </c>
    </row>
    <row r="39" spans="2:3" x14ac:dyDescent="0.3">
      <c r="B39" s="166">
        <v>45881</v>
      </c>
      <c r="C39" s="193">
        <v>654.1</v>
      </c>
    </row>
    <row r="40" spans="2:3" x14ac:dyDescent="0.3">
      <c r="B40" s="166">
        <v>45880</v>
      </c>
      <c r="C40" s="193">
        <v>653.75</v>
      </c>
    </row>
    <row r="41" spans="2:3" x14ac:dyDescent="0.3">
      <c r="B41" s="166">
        <v>45877</v>
      </c>
      <c r="C41" s="193">
        <v>633.70000000000005</v>
      </c>
    </row>
    <row r="42" spans="2:3" x14ac:dyDescent="0.3">
      <c r="B42" s="166">
        <v>45876</v>
      </c>
      <c r="C42" s="193">
        <v>646.5</v>
      </c>
    </row>
    <row r="43" spans="2:3" x14ac:dyDescent="0.3">
      <c r="B43" s="166">
        <v>45875</v>
      </c>
      <c r="C43" s="193">
        <v>652.85</v>
      </c>
    </row>
    <row r="44" spans="2:3" x14ac:dyDescent="0.3">
      <c r="B44" s="166">
        <v>45874</v>
      </c>
      <c r="C44" s="193">
        <v>654.6</v>
      </c>
    </row>
    <row r="45" spans="2:3" x14ac:dyDescent="0.3">
      <c r="B45" s="166">
        <v>45873</v>
      </c>
      <c r="C45" s="193">
        <v>653.6</v>
      </c>
    </row>
    <row r="46" spans="2:3" x14ac:dyDescent="0.3">
      <c r="B46" s="166">
        <v>45870</v>
      </c>
      <c r="C46" s="193">
        <v>648.85</v>
      </c>
    </row>
    <row r="47" spans="2:3" x14ac:dyDescent="0.3">
      <c r="B47" s="166">
        <v>45869</v>
      </c>
      <c r="C47" s="193">
        <v>665.95</v>
      </c>
    </row>
    <row r="48" spans="2:3" x14ac:dyDescent="0.3">
      <c r="B48" s="166">
        <v>45868</v>
      </c>
      <c r="C48" s="193">
        <v>668.45</v>
      </c>
    </row>
    <row r="49" spans="2:3" x14ac:dyDescent="0.3">
      <c r="B49" s="166">
        <v>45867</v>
      </c>
      <c r="C49" s="193">
        <v>692.35</v>
      </c>
    </row>
    <row r="50" spans="2:3" x14ac:dyDescent="0.3">
      <c r="B50" s="166">
        <v>45866</v>
      </c>
      <c r="C50" s="193">
        <v>682.9</v>
      </c>
    </row>
    <row r="51" spans="2:3" x14ac:dyDescent="0.3">
      <c r="B51" s="166">
        <v>45863</v>
      </c>
      <c r="C51" s="193">
        <v>687.4</v>
      </c>
    </row>
    <row r="52" spans="2:3" x14ac:dyDescent="0.3">
      <c r="B52" s="166">
        <v>45862</v>
      </c>
      <c r="C52" s="193">
        <v>700.5</v>
      </c>
    </row>
    <row r="53" spans="2:3" x14ac:dyDescent="0.3">
      <c r="B53" s="166">
        <v>45861</v>
      </c>
      <c r="C53" s="193">
        <v>690.1</v>
      </c>
    </row>
    <row r="54" spans="2:3" x14ac:dyDescent="0.3">
      <c r="B54" s="166">
        <v>45860</v>
      </c>
      <c r="C54" s="193">
        <v>673.4</v>
      </c>
    </row>
    <row r="55" spans="2:3" x14ac:dyDescent="0.3">
      <c r="B55" s="166">
        <v>45859</v>
      </c>
      <c r="C55" s="193">
        <v>687.45</v>
      </c>
    </row>
    <row r="56" spans="2:3" x14ac:dyDescent="0.3">
      <c r="B56" s="166">
        <v>45856</v>
      </c>
      <c r="C56" s="193">
        <v>680.25</v>
      </c>
    </row>
    <row r="57" spans="2:3" x14ac:dyDescent="0.3">
      <c r="B57" s="166">
        <v>45855</v>
      </c>
      <c r="C57" s="193">
        <v>681.7</v>
      </c>
    </row>
    <row r="58" spans="2:3" x14ac:dyDescent="0.3">
      <c r="B58" s="166">
        <v>45854</v>
      </c>
      <c r="C58" s="193">
        <v>679</v>
      </c>
    </row>
    <row r="59" spans="2:3" x14ac:dyDescent="0.3">
      <c r="B59" s="166">
        <v>45853</v>
      </c>
      <c r="C59" s="193">
        <v>684.4</v>
      </c>
    </row>
    <row r="60" spans="2:3" x14ac:dyDescent="0.3">
      <c r="B60" s="166">
        <v>45852</v>
      </c>
      <c r="C60" s="193">
        <v>674.5</v>
      </c>
    </row>
    <row r="61" spans="2:3" x14ac:dyDescent="0.3">
      <c r="B61" s="166">
        <v>45849</v>
      </c>
      <c r="C61" s="193">
        <v>681.8</v>
      </c>
    </row>
    <row r="62" spans="2:3" x14ac:dyDescent="0.3">
      <c r="B62" s="166">
        <v>45848</v>
      </c>
      <c r="C62" s="193">
        <v>695.6</v>
      </c>
    </row>
    <row r="63" spans="2:3" x14ac:dyDescent="0.3">
      <c r="B63" s="166">
        <v>45847</v>
      </c>
      <c r="C63" s="193">
        <v>692.8</v>
      </c>
    </row>
    <row r="64" spans="2:3" x14ac:dyDescent="0.3">
      <c r="B64" s="166">
        <v>45846</v>
      </c>
      <c r="C64" s="193">
        <v>693.2</v>
      </c>
    </row>
    <row r="65" spans="2:3" x14ac:dyDescent="0.3">
      <c r="B65" s="166">
        <v>45845</v>
      </c>
      <c r="C65" s="193">
        <v>688.85</v>
      </c>
    </row>
    <row r="66" spans="2:3" x14ac:dyDescent="0.3">
      <c r="B66" s="166">
        <v>45842</v>
      </c>
      <c r="C66" s="193">
        <v>689.05</v>
      </c>
    </row>
    <row r="67" spans="2:3" x14ac:dyDescent="0.3">
      <c r="B67" s="166">
        <v>45841</v>
      </c>
      <c r="C67" s="193">
        <v>690.4</v>
      </c>
    </row>
    <row r="68" spans="2:3" x14ac:dyDescent="0.3">
      <c r="B68" s="166">
        <v>45840</v>
      </c>
      <c r="C68" s="193">
        <v>688.55</v>
      </c>
    </row>
    <row r="69" spans="2:3" x14ac:dyDescent="0.3">
      <c r="B69" s="166">
        <v>45839</v>
      </c>
      <c r="C69" s="193">
        <v>683.8</v>
      </c>
    </row>
    <row r="70" spans="2:3" x14ac:dyDescent="0.3">
      <c r="B70" s="166">
        <v>45838</v>
      </c>
      <c r="C70" s="193">
        <v>688</v>
      </c>
    </row>
    <row r="71" spans="2:3" x14ac:dyDescent="0.3">
      <c r="B71" s="166">
        <v>45835</v>
      </c>
      <c r="C71" s="193">
        <v>686.9</v>
      </c>
    </row>
    <row r="72" spans="2:3" x14ac:dyDescent="0.3">
      <c r="B72" s="166">
        <v>45834</v>
      </c>
      <c r="C72" s="193">
        <v>682.75</v>
      </c>
    </row>
    <row r="73" spans="2:3" x14ac:dyDescent="0.3">
      <c r="B73" s="166">
        <v>45833</v>
      </c>
      <c r="C73" s="193">
        <v>674.5</v>
      </c>
    </row>
    <row r="74" spans="2:3" x14ac:dyDescent="0.3">
      <c r="B74" s="166">
        <v>45832</v>
      </c>
      <c r="C74" s="193">
        <v>673.65</v>
      </c>
    </row>
    <row r="75" spans="2:3" x14ac:dyDescent="0.3">
      <c r="B75" s="166">
        <v>45831</v>
      </c>
      <c r="C75" s="193">
        <v>671.25</v>
      </c>
    </row>
    <row r="76" spans="2:3" x14ac:dyDescent="0.3">
      <c r="B76" s="166">
        <v>45828</v>
      </c>
      <c r="C76" s="193">
        <v>676.2</v>
      </c>
    </row>
    <row r="77" spans="2:3" x14ac:dyDescent="0.3">
      <c r="B77" s="166">
        <v>45827</v>
      </c>
      <c r="C77" s="193">
        <v>672.3</v>
      </c>
    </row>
    <row r="78" spans="2:3" x14ac:dyDescent="0.3">
      <c r="B78" s="166">
        <v>45826</v>
      </c>
      <c r="C78" s="193">
        <v>670.25</v>
      </c>
    </row>
    <row r="79" spans="2:3" x14ac:dyDescent="0.3">
      <c r="B79" s="166">
        <v>45825</v>
      </c>
      <c r="C79" s="193">
        <v>674.75</v>
      </c>
    </row>
    <row r="80" spans="2:3" x14ac:dyDescent="0.3">
      <c r="B80" s="166">
        <v>45824</v>
      </c>
      <c r="C80" s="193">
        <v>686.65</v>
      </c>
    </row>
    <row r="81" spans="2:3" x14ac:dyDescent="0.3">
      <c r="B81" s="166">
        <v>45821</v>
      </c>
      <c r="C81" s="193">
        <v>712.05</v>
      </c>
    </row>
    <row r="82" spans="2:3" x14ac:dyDescent="0.3">
      <c r="B82" s="166">
        <v>45820</v>
      </c>
      <c r="C82" s="193">
        <v>715.35</v>
      </c>
    </row>
    <row r="83" spans="2:3" x14ac:dyDescent="0.3">
      <c r="B83" s="166">
        <v>45819</v>
      </c>
      <c r="C83" s="193">
        <v>736.4</v>
      </c>
    </row>
    <row r="84" spans="2:3" x14ac:dyDescent="0.3">
      <c r="B84" s="166">
        <v>45818</v>
      </c>
      <c r="C84" s="193">
        <v>732.25</v>
      </c>
    </row>
    <row r="85" spans="2:3" x14ac:dyDescent="0.3">
      <c r="B85" s="166">
        <v>45817</v>
      </c>
      <c r="C85" s="193">
        <v>717.8</v>
      </c>
    </row>
    <row r="86" spans="2:3" x14ac:dyDescent="0.3">
      <c r="B86" s="166">
        <v>45814</v>
      </c>
      <c r="C86" s="193">
        <v>711</v>
      </c>
    </row>
    <row r="87" spans="2:3" x14ac:dyDescent="0.3">
      <c r="B87" s="166">
        <v>45813</v>
      </c>
      <c r="C87" s="193">
        <v>710.15</v>
      </c>
    </row>
    <row r="88" spans="2:3" x14ac:dyDescent="0.3">
      <c r="B88" s="166">
        <v>45812</v>
      </c>
      <c r="C88" s="193">
        <v>709.15</v>
      </c>
    </row>
    <row r="89" spans="2:3" x14ac:dyDescent="0.3">
      <c r="B89" s="166">
        <v>45811</v>
      </c>
      <c r="C89" s="193">
        <v>703.85</v>
      </c>
    </row>
    <row r="90" spans="2:3" x14ac:dyDescent="0.3">
      <c r="B90" s="166">
        <v>45810</v>
      </c>
      <c r="C90" s="193">
        <v>711.6</v>
      </c>
    </row>
    <row r="91" spans="2:3" x14ac:dyDescent="0.3">
      <c r="B91" s="166">
        <v>45807</v>
      </c>
      <c r="C91" s="193">
        <v>719.5</v>
      </c>
    </row>
    <row r="92" spans="2:3" x14ac:dyDescent="0.3">
      <c r="B92" s="166">
        <v>45806</v>
      </c>
      <c r="C92" s="193">
        <v>724.45</v>
      </c>
    </row>
    <row r="93" spans="2:3" x14ac:dyDescent="0.3">
      <c r="B93" s="166">
        <v>45805</v>
      </c>
      <c r="C93" s="193">
        <v>717.95</v>
      </c>
    </row>
    <row r="94" spans="2:3" x14ac:dyDescent="0.3">
      <c r="B94" s="166">
        <v>45804</v>
      </c>
      <c r="C94" s="193">
        <v>716.45</v>
      </c>
    </row>
    <row r="95" spans="2:3" x14ac:dyDescent="0.3">
      <c r="B95" s="166">
        <v>45803</v>
      </c>
      <c r="C95" s="193">
        <v>729</v>
      </c>
    </row>
    <row r="96" spans="2:3" x14ac:dyDescent="0.3">
      <c r="B96" s="166">
        <v>45800</v>
      </c>
      <c r="C96" s="193">
        <v>718.25</v>
      </c>
    </row>
    <row r="97" spans="2:3" x14ac:dyDescent="0.3">
      <c r="B97" s="166">
        <v>45799</v>
      </c>
      <c r="C97" s="193">
        <v>717.45</v>
      </c>
    </row>
    <row r="98" spans="2:3" x14ac:dyDescent="0.3">
      <c r="B98" s="166">
        <v>45798</v>
      </c>
      <c r="C98" s="193">
        <v>726.8</v>
      </c>
    </row>
    <row r="99" spans="2:3" x14ac:dyDescent="0.3">
      <c r="B99" s="166">
        <v>45797</v>
      </c>
      <c r="C99" s="193">
        <v>718.9</v>
      </c>
    </row>
    <row r="100" spans="2:3" x14ac:dyDescent="0.3">
      <c r="B100" s="166">
        <v>45796</v>
      </c>
      <c r="C100" s="193">
        <v>729.5</v>
      </c>
    </row>
    <row r="101" spans="2:3" x14ac:dyDescent="0.3">
      <c r="B101" s="166">
        <v>45793</v>
      </c>
      <c r="C101" s="193">
        <v>730.7</v>
      </c>
    </row>
    <row r="102" spans="2:3" x14ac:dyDescent="0.3">
      <c r="B102" s="166">
        <v>45792</v>
      </c>
      <c r="C102" s="193">
        <v>728.1</v>
      </c>
    </row>
    <row r="103" spans="2:3" x14ac:dyDescent="0.3">
      <c r="B103" s="166">
        <v>45791</v>
      </c>
      <c r="C103" s="193">
        <v>698.95</v>
      </c>
    </row>
    <row r="104" spans="2:3" x14ac:dyDescent="0.3">
      <c r="B104" s="166">
        <v>45790</v>
      </c>
      <c r="C104" s="193">
        <v>707.7</v>
      </c>
    </row>
    <row r="105" spans="2:3" x14ac:dyDescent="0.3">
      <c r="B105" s="166">
        <v>45789</v>
      </c>
      <c r="C105" s="193">
        <v>720.8</v>
      </c>
    </row>
    <row r="106" spans="2:3" x14ac:dyDescent="0.3">
      <c r="B106" s="166">
        <v>45786</v>
      </c>
      <c r="C106" s="193">
        <v>708.5</v>
      </c>
    </row>
    <row r="107" spans="2:3" x14ac:dyDescent="0.3">
      <c r="B107" s="166">
        <v>45785</v>
      </c>
      <c r="C107" s="193">
        <v>682.85</v>
      </c>
    </row>
    <row r="108" spans="2:3" x14ac:dyDescent="0.3">
      <c r="B108" s="166">
        <v>45784</v>
      </c>
      <c r="C108" s="193">
        <v>680.3</v>
      </c>
    </row>
    <row r="109" spans="2:3" x14ac:dyDescent="0.3">
      <c r="B109" s="166">
        <v>45783</v>
      </c>
      <c r="C109" s="193">
        <v>648.20000000000005</v>
      </c>
    </row>
    <row r="110" spans="2:3" x14ac:dyDescent="0.3">
      <c r="B110" s="166">
        <v>45782</v>
      </c>
      <c r="C110" s="193">
        <v>661.55</v>
      </c>
    </row>
    <row r="111" spans="2:3" x14ac:dyDescent="0.3">
      <c r="B111" s="166">
        <v>45779</v>
      </c>
      <c r="C111" s="193">
        <v>652</v>
      </c>
    </row>
    <row r="112" spans="2:3" x14ac:dyDescent="0.3">
      <c r="B112" s="166">
        <v>45777</v>
      </c>
      <c r="C112" s="193">
        <v>644.25</v>
      </c>
    </row>
    <row r="113" spans="2:3" x14ac:dyDescent="0.3">
      <c r="B113" s="166">
        <v>45776</v>
      </c>
      <c r="C113" s="193">
        <v>665.6</v>
      </c>
    </row>
    <row r="114" spans="2:3" x14ac:dyDescent="0.3">
      <c r="B114" s="166">
        <v>45775</v>
      </c>
      <c r="C114" s="193">
        <v>668.15</v>
      </c>
    </row>
    <row r="115" spans="2:3" x14ac:dyDescent="0.3">
      <c r="B115" s="166">
        <v>45772</v>
      </c>
      <c r="C115" s="193">
        <v>655.25</v>
      </c>
    </row>
    <row r="116" spans="2:3" x14ac:dyDescent="0.3">
      <c r="B116" s="166">
        <v>45771</v>
      </c>
      <c r="C116" s="193">
        <v>668.35</v>
      </c>
    </row>
    <row r="117" spans="2:3" x14ac:dyDescent="0.3">
      <c r="B117" s="166">
        <v>45770</v>
      </c>
      <c r="C117" s="193">
        <v>659.9</v>
      </c>
    </row>
    <row r="118" spans="2:3" x14ac:dyDescent="0.3">
      <c r="B118" s="166">
        <v>45769</v>
      </c>
      <c r="C118" s="193">
        <v>630.85</v>
      </c>
    </row>
    <row r="119" spans="2:3" x14ac:dyDescent="0.3">
      <c r="B119" s="166">
        <v>45768</v>
      </c>
      <c r="C119" s="193">
        <v>630.04999999999995</v>
      </c>
    </row>
    <row r="120" spans="2:3" x14ac:dyDescent="0.3">
      <c r="B120" s="166">
        <v>45764</v>
      </c>
      <c r="C120" s="193">
        <v>621.54999999999995</v>
      </c>
    </row>
    <row r="121" spans="2:3" x14ac:dyDescent="0.3">
      <c r="B121" s="166">
        <v>45763</v>
      </c>
      <c r="C121" s="193">
        <v>616.04999999999995</v>
      </c>
    </row>
    <row r="122" spans="2:3" x14ac:dyDescent="0.3">
      <c r="B122" s="166">
        <v>45762</v>
      </c>
      <c r="C122" s="193">
        <v>622.20000000000005</v>
      </c>
    </row>
    <row r="123" spans="2:3" x14ac:dyDescent="0.3">
      <c r="B123" s="166">
        <v>45758</v>
      </c>
      <c r="C123" s="193">
        <v>595.04999999999995</v>
      </c>
    </row>
    <row r="124" spans="2:3" x14ac:dyDescent="0.3">
      <c r="B124" s="166">
        <v>45756</v>
      </c>
      <c r="C124" s="193">
        <v>582.9</v>
      </c>
    </row>
    <row r="125" spans="2:3" x14ac:dyDescent="0.3">
      <c r="B125" s="166">
        <v>45755</v>
      </c>
      <c r="C125" s="193">
        <v>588.85</v>
      </c>
    </row>
    <row r="126" spans="2:3" x14ac:dyDescent="0.3">
      <c r="B126" s="166">
        <v>45754</v>
      </c>
      <c r="C126" s="193">
        <v>579.75</v>
      </c>
    </row>
    <row r="127" spans="2:3" x14ac:dyDescent="0.3">
      <c r="B127" s="166">
        <v>45751</v>
      </c>
      <c r="C127" s="193">
        <v>613.85</v>
      </c>
    </row>
    <row r="128" spans="2:3" x14ac:dyDescent="0.3">
      <c r="B128" s="166">
        <v>45750</v>
      </c>
      <c r="C128" s="193">
        <v>653.95000000000005</v>
      </c>
    </row>
    <row r="129" spans="2:3" x14ac:dyDescent="0.3">
      <c r="B129" s="166">
        <v>45749</v>
      </c>
      <c r="C129" s="193">
        <v>671.9</v>
      </c>
    </row>
    <row r="130" spans="2:3" x14ac:dyDescent="0.3">
      <c r="B130" s="166">
        <v>45748</v>
      </c>
      <c r="C130" s="193">
        <v>671.85</v>
      </c>
    </row>
    <row r="131" spans="2:3" x14ac:dyDescent="0.3">
      <c r="B131" s="166">
        <v>45744</v>
      </c>
      <c r="C131" s="193">
        <v>674.45</v>
      </c>
    </row>
    <row r="132" spans="2:3" x14ac:dyDescent="0.3">
      <c r="B132" s="166">
        <v>45743</v>
      </c>
      <c r="C132" s="193">
        <v>668.55</v>
      </c>
    </row>
    <row r="133" spans="2:3" x14ac:dyDescent="0.3">
      <c r="B133" s="166">
        <v>45742</v>
      </c>
      <c r="C133" s="193">
        <v>708.25</v>
      </c>
    </row>
    <row r="134" spans="2:3" x14ac:dyDescent="0.3">
      <c r="B134" s="166">
        <v>45741</v>
      </c>
      <c r="C134" s="193">
        <v>710.3</v>
      </c>
    </row>
    <row r="135" spans="2:3" x14ac:dyDescent="0.3">
      <c r="B135" s="166">
        <v>45740</v>
      </c>
      <c r="C135" s="193">
        <v>713.5</v>
      </c>
    </row>
    <row r="136" spans="2:3" x14ac:dyDescent="0.3">
      <c r="B136" s="166">
        <v>45737</v>
      </c>
      <c r="C136" s="193">
        <v>702.95</v>
      </c>
    </row>
    <row r="137" spans="2:3" x14ac:dyDescent="0.3">
      <c r="B137" s="166">
        <v>45736</v>
      </c>
      <c r="C137" s="193">
        <v>690.05</v>
      </c>
    </row>
    <row r="138" spans="2:3" x14ac:dyDescent="0.3">
      <c r="B138" s="166">
        <v>45735</v>
      </c>
      <c r="C138" s="193">
        <v>682.25</v>
      </c>
    </row>
    <row r="139" spans="2:3" x14ac:dyDescent="0.3">
      <c r="B139" s="166">
        <v>45734</v>
      </c>
      <c r="C139" s="193">
        <v>680.05</v>
      </c>
    </row>
    <row r="140" spans="2:3" x14ac:dyDescent="0.3">
      <c r="B140" s="166">
        <v>45733</v>
      </c>
      <c r="C140" s="193">
        <v>661.05</v>
      </c>
    </row>
    <row r="141" spans="2:3" x14ac:dyDescent="0.3">
      <c r="B141" s="166">
        <v>45729</v>
      </c>
      <c r="C141" s="193">
        <v>655.5</v>
      </c>
    </row>
    <row r="142" spans="2:3" x14ac:dyDescent="0.3">
      <c r="B142" s="166">
        <v>45728</v>
      </c>
      <c r="C142" s="193">
        <v>668.3</v>
      </c>
    </row>
    <row r="143" spans="2:3" x14ac:dyDescent="0.3">
      <c r="B143" s="166">
        <v>45727</v>
      </c>
      <c r="C143" s="193">
        <v>648.04999999999995</v>
      </c>
    </row>
    <row r="144" spans="2:3" x14ac:dyDescent="0.3">
      <c r="B144" s="166">
        <v>45726</v>
      </c>
      <c r="C144" s="193">
        <v>648.15</v>
      </c>
    </row>
    <row r="145" spans="2:3" x14ac:dyDescent="0.3">
      <c r="B145" s="166">
        <v>45723</v>
      </c>
      <c r="C145" s="193">
        <v>648.29999999999995</v>
      </c>
    </row>
    <row r="146" spans="2:3" x14ac:dyDescent="0.3">
      <c r="B146" s="166">
        <v>45722</v>
      </c>
      <c r="C146" s="193">
        <v>639.65</v>
      </c>
    </row>
    <row r="147" spans="2:3" x14ac:dyDescent="0.3">
      <c r="B147" s="166">
        <v>45721</v>
      </c>
      <c r="C147" s="193">
        <v>640.79999999999995</v>
      </c>
    </row>
    <row r="148" spans="2:3" x14ac:dyDescent="0.3">
      <c r="B148" s="166">
        <v>45720</v>
      </c>
      <c r="C148" s="193">
        <v>619.20000000000005</v>
      </c>
    </row>
    <row r="149" spans="2:3" x14ac:dyDescent="0.3">
      <c r="B149" s="166">
        <v>45719</v>
      </c>
      <c r="C149" s="193">
        <v>621.15</v>
      </c>
    </row>
    <row r="150" spans="2:3" x14ac:dyDescent="0.3">
      <c r="B150" s="166">
        <v>45716</v>
      </c>
      <c r="C150" s="193">
        <v>620.65</v>
      </c>
    </row>
    <row r="151" spans="2:3" x14ac:dyDescent="0.3">
      <c r="B151" s="166">
        <v>45715</v>
      </c>
      <c r="C151" s="193">
        <v>648.54999999999995</v>
      </c>
    </row>
    <row r="152" spans="2:3" x14ac:dyDescent="0.3">
      <c r="B152" s="166">
        <v>45713</v>
      </c>
      <c r="C152" s="193">
        <v>661.6</v>
      </c>
    </row>
    <row r="153" spans="2:3" x14ac:dyDescent="0.3">
      <c r="B153" s="166">
        <v>45712</v>
      </c>
      <c r="C153" s="193">
        <v>668.25</v>
      </c>
    </row>
    <row r="154" spans="2:3" x14ac:dyDescent="0.3">
      <c r="B154" s="166">
        <v>45709</v>
      </c>
      <c r="C154" s="193">
        <v>673.2</v>
      </c>
    </row>
    <row r="155" spans="2:3" x14ac:dyDescent="0.3">
      <c r="B155" s="166">
        <v>45708</v>
      </c>
      <c r="C155" s="193">
        <v>689.8</v>
      </c>
    </row>
    <row r="156" spans="2:3" x14ac:dyDescent="0.3">
      <c r="B156" s="166">
        <v>45707</v>
      </c>
      <c r="C156" s="193">
        <v>681</v>
      </c>
    </row>
    <row r="157" spans="2:3" x14ac:dyDescent="0.3">
      <c r="B157" s="166">
        <v>45706</v>
      </c>
      <c r="C157" s="193">
        <v>682.4</v>
      </c>
    </row>
    <row r="158" spans="2:3" x14ac:dyDescent="0.3">
      <c r="B158" s="166">
        <v>45705</v>
      </c>
      <c r="C158" s="193">
        <v>686.6</v>
      </c>
    </row>
    <row r="159" spans="2:3" x14ac:dyDescent="0.3">
      <c r="B159" s="166">
        <v>45702</v>
      </c>
      <c r="C159" s="193">
        <v>680.65</v>
      </c>
    </row>
    <row r="160" spans="2:3" x14ac:dyDescent="0.3">
      <c r="B160" s="166">
        <v>45701</v>
      </c>
      <c r="C160" s="193">
        <v>683.85</v>
      </c>
    </row>
    <row r="161" spans="2:3" x14ac:dyDescent="0.3">
      <c r="B161" s="166">
        <v>45700</v>
      </c>
      <c r="C161" s="193">
        <v>684.35</v>
      </c>
    </row>
    <row r="162" spans="2:3" x14ac:dyDescent="0.3">
      <c r="B162" s="166">
        <v>45699</v>
      </c>
      <c r="C162" s="193">
        <v>677.75</v>
      </c>
    </row>
    <row r="163" spans="2:3" x14ac:dyDescent="0.3">
      <c r="B163" s="166">
        <v>45698</v>
      </c>
      <c r="C163" s="193">
        <v>696</v>
      </c>
    </row>
    <row r="164" spans="2:3" x14ac:dyDescent="0.3">
      <c r="B164" s="166">
        <v>45695</v>
      </c>
      <c r="C164" s="193">
        <v>706.75</v>
      </c>
    </row>
    <row r="165" spans="2:3" x14ac:dyDescent="0.3">
      <c r="B165" s="166">
        <v>45694</v>
      </c>
      <c r="C165" s="193">
        <v>709.65</v>
      </c>
    </row>
    <row r="166" spans="2:3" x14ac:dyDescent="0.3">
      <c r="B166" s="166">
        <v>45693</v>
      </c>
      <c r="C166" s="193">
        <v>717.05</v>
      </c>
    </row>
    <row r="167" spans="2:3" x14ac:dyDescent="0.3">
      <c r="B167" s="166">
        <v>45692</v>
      </c>
      <c r="C167" s="193">
        <v>710.55</v>
      </c>
    </row>
    <row r="168" spans="2:3" x14ac:dyDescent="0.3">
      <c r="B168" s="166">
        <v>45691</v>
      </c>
      <c r="C168" s="193">
        <v>687.45</v>
      </c>
    </row>
    <row r="169" spans="2:3" x14ac:dyDescent="0.3">
      <c r="B169" s="166">
        <v>45689</v>
      </c>
      <c r="C169" s="193">
        <v>706.55</v>
      </c>
    </row>
    <row r="170" spans="2:3" x14ac:dyDescent="0.3">
      <c r="B170" s="166">
        <v>45688</v>
      </c>
      <c r="C170" s="193">
        <v>716.1</v>
      </c>
    </row>
    <row r="171" spans="2:3" x14ac:dyDescent="0.3">
      <c r="B171" s="166">
        <v>45687</v>
      </c>
      <c r="C171" s="193">
        <v>696.85</v>
      </c>
    </row>
    <row r="172" spans="2:3" x14ac:dyDescent="0.3">
      <c r="B172" s="166">
        <v>45686</v>
      </c>
      <c r="C172" s="193">
        <v>752.5</v>
      </c>
    </row>
    <row r="173" spans="2:3" x14ac:dyDescent="0.3">
      <c r="B173" s="166">
        <v>45685</v>
      </c>
      <c r="C173" s="193">
        <v>728.25</v>
      </c>
    </row>
    <row r="174" spans="2:3" x14ac:dyDescent="0.3">
      <c r="B174" s="166">
        <v>45684</v>
      </c>
      <c r="C174" s="193">
        <v>713.05</v>
      </c>
    </row>
    <row r="175" spans="2:3" x14ac:dyDescent="0.3">
      <c r="B175" s="166">
        <v>45681</v>
      </c>
      <c r="C175" s="193">
        <v>734.1</v>
      </c>
    </row>
    <row r="176" spans="2:3" x14ac:dyDescent="0.3">
      <c r="B176" s="166">
        <v>45680</v>
      </c>
      <c r="C176" s="193">
        <v>752.5</v>
      </c>
    </row>
    <row r="177" spans="2:3" x14ac:dyDescent="0.3">
      <c r="B177" s="166">
        <v>45679</v>
      </c>
      <c r="C177" s="193">
        <v>742.75</v>
      </c>
    </row>
    <row r="178" spans="2:3" x14ac:dyDescent="0.3">
      <c r="B178" s="166">
        <v>45678</v>
      </c>
      <c r="C178" s="193">
        <v>760.75</v>
      </c>
    </row>
    <row r="179" spans="2:3" x14ac:dyDescent="0.3">
      <c r="B179" s="166">
        <v>45677</v>
      </c>
      <c r="C179" s="193">
        <v>774.35</v>
      </c>
    </row>
    <row r="180" spans="2:3" x14ac:dyDescent="0.3">
      <c r="B180" s="166">
        <v>45674</v>
      </c>
      <c r="C180" s="193">
        <v>779.75</v>
      </c>
    </row>
    <row r="181" spans="2:3" x14ac:dyDescent="0.3">
      <c r="B181" s="166">
        <v>45673</v>
      </c>
      <c r="C181" s="193">
        <v>774.35</v>
      </c>
    </row>
    <row r="182" spans="2:3" x14ac:dyDescent="0.3">
      <c r="B182" s="166">
        <v>45672</v>
      </c>
      <c r="C182" s="193">
        <v>763.6</v>
      </c>
    </row>
    <row r="183" spans="2:3" x14ac:dyDescent="0.3">
      <c r="B183" s="166">
        <v>45671</v>
      </c>
      <c r="C183" s="193">
        <v>770.5</v>
      </c>
    </row>
    <row r="184" spans="2:3" x14ac:dyDescent="0.3">
      <c r="B184" s="166">
        <v>45670</v>
      </c>
      <c r="C184" s="193">
        <v>751</v>
      </c>
    </row>
    <row r="185" spans="2:3" x14ac:dyDescent="0.3">
      <c r="B185" s="166">
        <v>45667</v>
      </c>
      <c r="C185" s="193">
        <v>774.65</v>
      </c>
    </row>
    <row r="186" spans="2:3" x14ac:dyDescent="0.3">
      <c r="B186" s="166">
        <v>45666</v>
      </c>
      <c r="C186" s="193">
        <v>780.1</v>
      </c>
    </row>
    <row r="187" spans="2:3" x14ac:dyDescent="0.3">
      <c r="B187" s="166">
        <v>45665</v>
      </c>
      <c r="C187" s="193">
        <v>794.95</v>
      </c>
    </row>
    <row r="188" spans="2:3" x14ac:dyDescent="0.3">
      <c r="B188" s="166">
        <v>45664</v>
      </c>
      <c r="C188" s="193">
        <v>793.25</v>
      </c>
    </row>
    <row r="189" spans="2:3" x14ac:dyDescent="0.3">
      <c r="B189" s="166">
        <v>45663</v>
      </c>
      <c r="C189" s="193">
        <v>776.25</v>
      </c>
    </row>
    <row r="190" spans="2:3" x14ac:dyDescent="0.3">
      <c r="B190" s="166">
        <v>45660</v>
      </c>
      <c r="C190" s="193">
        <v>790.4</v>
      </c>
    </row>
    <row r="191" spans="2:3" x14ac:dyDescent="0.3">
      <c r="B191" s="166">
        <v>45659</v>
      </c>
      <c r="C191" s="193">
        <v>765.05</v>
      </c>
    </row>
    <row r="192" spans="2:3" x14ac:dyDescent="0.3">
      <c r="B192" s="166">
        <v>45658</v>
      </c>
      <c r="C192" s="193">
        <v>749.25</v>
      </c>
    </row>
    <row r="193" spans="2:3" x14ac:dyDescent="0.3">
      <c r="B193" s="166">
        <v>45657</v>
      </c>
      <c r="C193" s="193">
        <v>740.15</v>
      </c>
    </row>
    <row r="194" spans="2:3" x14ac:dyDescent="0.3">
      <c r="B194" s="166">
        <v>45656</v>
      </c>
      <c r="C194" s="193">
        <v>733.65</v>
      </c>
    </row>
    <row r="195" spans="2:3" x14ac:dyDescent="0.3">
      <c r="B195" s="166">
        <v>45653</v>
      </c>
      <c r="C195" s="193">
        <v>750.5</v>
      </c>
    </row>
    <row r="196" spans="2:3" x14ac:dyDescent="0.3">
      <c r="B196" s="166">
        <v>45652</v>
      </c>
      <c r="C196" s="193">
        <v>740.8</v>
      </c>
    </row>
    <row r="197" spans="2:3" x14ac:dyDescent="0.3">
      <c r="B197" s="166">
        <v>45650</v>
      </c>
      <c r="C197" s="193">
        <v>736.1</v>
      </c>
    </row>
    <row r="198" spans="2:3" x14ac:dyDescent="0.3">
      <c r="B198" s="166">
        <v>45649</v>
      </c>
      <c r="C198" s="193">
        <v>722.2</v>
      </c>
    </row>
    <row r="199" spans="2:3" x14ac:dyDescent="0.3">
      <c r="B199" s="166">
        <v>45646</v>
      </c>
      <c r="C199" s="193">
        <v>724.05</v>
      </c>
    </row>
    <row r="200" spans="2:3" x14ac:dyDescent="0.3">
      <c r="B200" s="166">
        <v>45645</v>
      </c>
      <c r="C200" s="193">
        <v>744.05</v>
      </c>
    </row>
    <row r="201" spans="2:3" x14ac:dyDescent="0.3">
      <c r="B201" s="166">
        <v>45644</v>
      </c>
      <c r="C201" s="193">
        <v>755.7</v>
      </c>
    </row>
    <row r="202" spans="2:3" x14ac:dyDescent="0.3">
      <c r="B202" s="166">
        <v>45643</v>
      </c>
      <c r="C202" s="193">
        <v>779.75</v>
      </c>
    </row>
    <row r="203" spans="2:3" x14ac:dyDescent="0.3">
      <c r="B203" s="166">
        <v>45642</v>
      </c>
      <c r="C203" s="193">
        <v>784.8</v>
      </c>
    </row>
    <row r="204" spans="2:3" x14ac:dyDescent="0.3">
      <c r="B204" s="166">
        <v>45639</v>
      </c>
      <c r="C204" s="193">
        <v>790.3</v>
      </c>
    </row>
    <row r="205" spans="2:3" x14ac:dyDescent="0.3">
      <c r="B205" s="166">
        <v>45638</v>
      </c>
      <c r="C205" s="193">
        <v>786.35</v>
      </c>
    </row>
    <row r="206" spans="2:3" x14ac:dyDescent="0.3">
      <c r="B206" s="166">
        <v>45637</v>
      </c>
      <c r="C206" s="193">
        <v>799.1</v>
      </c>
    </row>
    <row r="207" spans="2:3" x14ac:dyDescent="0.3">
      <c r="B207" s="166">
        <v>45636</v>
      </c>
      <c r="C207" s="193">
        <v>799.9</v>
      </c>
    </row>
    <row r="208" spans="2:3" x14ac:dyDescent="0.3">
      <c r="B208" s="166">
        <v>45635</v>
      </c>
      <c r="C208" s="193">
        <v>798.75</v>
      </c>
    </row>
    <row r="209" spans="2:3" x14ac:dyDescent="0.3">
      <c r="B209" s="166">
        <v>45632</v>
      </c>
      <c r="C209" s="193">
        <v>816.8</v>
      </c>
    </row>
    <row r="210" spans="2:3" x14ac:dyDescent="0.3">
      <c r="B210" s="166">
        <v>45631</v>
      </c>
      <c r="C210" s="193">
        <v>792.55</v>
      </c>
    </row>
    <row r="211" spans="2:3" x14ac:dyDescent="0.3">
      <c r="B211" s="166">
        <v>45630</v>
      </c>
      <c r="C211" s="193">
        <v>788.1</v>
      </c>
    </row>
    <row r="212" spans="2:3" x14ac:dyDescent="0.3">
      <c r="B212" s="166">
        <v>45629</v>
      </c>
      <c r="C212" s="193">
        <v>801.25</v>
      </c>
    </row>
    <row r="213" spans="2:3" x14ac:dyDescent="0.3">
      <c r="B213" s="166">
        <v>45628</v>
      </c>
      <c r="C213" s="193">
        <v>790.05</v>
      </c>
    </row>
    <row r="214" spans="2:3" x14ac:dyDescent="0.3">
      <c r="B214" s="166">
        <v>45625</v>
      </c>
      <c r="C214" s="193">
        <v>786.45</v>
      </c>
    </row>
    <row r="215" spans="2:3" x14ac:dyDescent="0.3">
      <c r="B215" s="166">
        <v>45624</v>
      </c>
      <c r="C215" s="193">
        <v>779.45</v>
      </c>
    </row>
    <row r="216" spans="2:3" x14ac:dyDescent="0.3">
      <c r="B216" s="166">
        <v>45623</v>
      </c>
      <c r="C216" s="193">
        <v>783.95</v>
      </c>
    </row>
    <row r="217" spans="2:3" x14ac:dyDescent="0.3">
      <c r="B217" s="166">
        <v>45622</v>
      </c>
      <c r="C217" s="193">
        <v>783</v>
      </c>
    </row>
    <row r="218" spans="2:3" x14ac:dyDescent="0.3">
      <c r="B218" s="166">
        <v>45621</v>
      </c>
      <c r="C218" s="193">
        <v>796.6</v>
      </c>
    </row>
    <row r="219" spans="2:3" x14ac:dyDescent="0.3">
      <c r="B219" s="166">
        <v>45618</v>
      </c>
      <c r="C219" s="193">
        <v>791</v>
      </c>
    </row>
    <row r="220" spans="2:3" x14ac:dyDescent="0.3">
      <c r="B220" s="166">
        <v>45617</v>
      </c>
      <c r="C220" s="193">
        <v>773.85</v>
      </c>
    </row>
    <row r="221" spans="2:3" x14ac:dyDescent="0.3">
      <c r="B221" s="166">
        <v>45615</v>
      </c>
      <c r="C221" s="193">
        <v>783.2</v>
      </c>
    </row>
    <row r="222" spans="2:3" x14ac:dyDescent="0.3">
      <c r="B222" s="166">
        <v>45614</v>
      </c>
      <c r="C222" s="193">
        <v>771.9</v>
      </c>
    </row>
    <row r="223" spans="2:3" x14ac:dyDescent="0.3">
      <c r="B223" s="166">
        <v>45610</v>
      </c>
      <c r="C223" s="193">
        <v>774.3</v>
      </c>
    </row>
    <row r="224" spans="2:3" x14ac:dyDescent="0.3">
      <c r="B224" s="166">
        <v>45609</v>
      </c>
      <c r="C224" s="193">
        <v>786.25</v>
      </c>
    </row>
    <row r="225" spans="2:3" x14ac:dyDescent="0.3">
      <c r="B225" s="166">
        <v>45608</v>
      </c>
      <c r="C225" s="193">
        <v>784.85</v>
      </c>
    </row>
    <row r="226" spans="2:3" x14ac:dyDescent="0.3">
      <c r="B226" s="166">
        <v>45607</v>
      </c>
      <c r="C226" s="193">
        <v>804.7</v>
      </c>
    </row>
    <row r="227" spans="2:3" x14ac:dyDescent="0.3">
      <c r="B227" s="166">
        <v>45604</v>
      </c>
      <c r="C227" s="193">
        <v>805.45</v>
      </c>
    </row>
    <row r="228" spans="2:3" x14ac:dyDescent="0.3">
      <c r="B228" s="166">
        <v>45603</v>
      </c>
      <c r="C228" s="193">
        <v>819.75</v>
      </c>
    </row>
    <row r="229" spans="2:3" x14ac:dyDescent="0.3">
      <c r="B229" s="166">
        <v>45602</v>
      </c>
      <c r="C229" s="193">
        <v>839.7</v>
      </c>
    </row>
    <row r="230" spans="2:3" x14ac:dyDescent="0.3">
      <c r="B230" s="166">
        <v>45601</v>
      </c>
      <c r="C230" s="193">
        <v>835.65</v>
      </c>
    </row>
    <row r="231" spans="2:3" x14ac:dyDescent="0.3">
      <c r="B231" s="166">
        <v>45600</v>
      </c>
      <c r="C231" s="193">
        <v>824.1</v>
      </c>
    </row>
    <row r="232" spans="2:3" x14ac:dyDescent="0.3">
      <c r="B232" s="166">
        <v>45597</v>
      </c>
      <c r="C232" s="193">
        <v>843.45</v>
      </c>
    </row>
    <row r="233" spans="2:3" x14ac:dyDescent="0.3">
      <c r="B233" s="166">
        <v>45596</v>
      </c>
      <c r="C233" s="193">
        <v>834.05</v>
      </c>
    </row>
    <row r="234" spans="2:3" x14ac:dyDescent="0.3">
      <c r="B234" s="166">
        <v>45595</v>
      </c>
      <c r="C234" s="193">
        <v>840.2</v>
      </c>
    </row>
    <row r="235" spans="2:3" x14ac:dyDescent="0.3">
      <c r="B235" s="166">
        <v>45594</v>
      </c>
      <c r="C235" s="193">
        <v>842.75</v>
      </c>
    </row>
    <row r="236" spans="2:3" x14ac:dyDescent="0.3">
      <c r="B236" s="166">
        <v>45593</v>
      </c>
      <c r="C236" s="193">
        <v>878.45</v>
      </c>
    </row>
    <row r="237" spans="2:3" x14ac:dyDescent="0.3">
      <c r="B237" s="166">
        <v>45590</v>
      </c>
      <c r="C237" s="193">
        <v>864.3</v>
      </c>
    </row>
    <row r="238" spans="2:3" x14ac:dyDescent="0.3">
      <c r="B238" s="166">
        <v>45589</v>
      </c>
      <c r="C238" s="193">
        <v>880</v>
      </c>
    </row>
    <row r="239" spans="2:3" x14ac:dyDescent="0.3">
      <c r="B239" s="166">
        <v>45588</v>
      </c>
      <c r="C239" s="193">
        <v>877.65</v>
      </c>
    </row>
    <row r="240" spans="2:3" x14ac:dyDescent="0.3">
      <c r="B240" s="166">
        <v>45587</v>
      </c>
      <c r="C240" s="193">
        <v>879.5</v>
      </c>
    </row>
    <row r="241" spans="2:3" x14ac:dyDescent="0.3">
      <c r="B241" s="166">
        <v>45586</v>
      </c>
      <c r="C241" s="193">
        <v>903.3</v>
      </c>
    </row>
    <row r="242" spans="2:3" x14ac:dyDescent="0.3">
      <c r="B242" s="166">
        <v>45583</v>
      </c>
      <c r="C242" s="193">
        <v>910.15</v>
      </c>
    </row>
    <row r="243" spans="2:3" x14ac:dyDescent="0.3">
      <c r="B243" s="166">
        <v>45582</v>
      </c>
      <c r="C243" s="193">
        <v>891.6</v>
      </c>
    </row>
    <row r="244" spans="2:3" x14ac:dyDescent="0.3">
      <c r="B244" s="166">
        <v>45581</v>
      </c>
      <c r="C244" s="193">
        <v>907.45</v>
      </c>
    </row>
    <row r="245" spans="2:3" x14ac:dyDescent="0.3">
      <c r="B245" s="166">
        <v>45580</v>
      </c>
      <c r="C245" s="193">
        <v>917.3</v>
      </c>
    </row>
    <row r="246" spans="2:3" x14ac:dyDescent="0.3">
      <c r="B246" s="166">
        <v>45579</v>
      </c>
      <c r="C246" s="193">
        <v>928.25</v>
      </c>
    </row>
    <row r="247" spans="2:3" x14ac:dyDescent="0.3">
      <c r="B247" s="166">
        <v>45576</v>
      </c>
      <c r="C247" s="193">
        <v>930.7</v>
      </c>
    </row>
    <row r="248" spans="2:3" x14ac:dyDescent="0.3">
      <c r="B248" s="166">
        <v>45575</v>
      </c>
      <c r="C248" s="193">
        <v>928.5</v>
      </c>
    </row>
    <row r="249" spans="2:3" x14ac:dyDescent="0.3">
      <c r="B249" s="166">
        <v>45574</v>
      </c>
      <c r="C249" s="193">
        <v>939.15</v>
      </c>
    </row>
    <row r="250" spans="2:3" x14ac:dyDescent="0.3">
      <c r="B250" s="166">
        <v>45573</v>
      </c>
      <c r="C250" s="193">
        <v>919.8</v>
      </c>
    </row>
    <row r="251" spans="2:3" x14ac:dyDescent="0.3">
      <c r="B251" s="166">
        <v>45572</v>
      </c>
      <c r="C251" s="193">
        <v>927.85</v>
      </c>
    </row>
    <row r="252" spans="2:3" x14ac:dyDescent="0.3">
      <c r="B252" s="166">
        <v>45569</v>
      </c>
      <c r="C252" s="193">
        <v>930.75</v>
      </c>
    </row>
    <row r="253" spans="2:3" x14ac:dyDescent="0.3">
      <c r="B253" s="166">
        <v>45568</v>
      </c>
      <c r="C253" s="193">
        <v>925.7</v>
      </c>
    </row>
    <row r="254" spans="2:3" x14ac:dyDescent="0.3">
      <c r="B254" s="166">
        <v>45566</v>
      </c>
      <c r="C254" s="193">
        <v>965.2</v>
      </c>
    </row>
    <row r="255" spans="2:3" x14ac:dyDescent="0.3">
      <c r="B255" s="166">
        <v>45565</v>
      </c>
      <c r="C255" s="193">
        <v>974.65</v>
      </c>
    </row>
    <row r="256" spans="2:3" x14ac:dyDescent="0.3">
      <c r="B256" s="166">
        <v>45562</v>
      </c>
      <c r="C256" s="193">
        <v>993</v>
      </c>
    </row>
    <row r="257" spans="2:3" x14ac:dyDescent="0.3">
      <c r="B257" s="166">
        <v>45561</v>
      </c>
      <c r="C257" s="193">
        <v>993.15</v>
      </c>
    </row>
    <row r="258" spans="2:3" x14ac:dyDescent="0.3">
      <c r="B258" s="166">
        <v>45560</v>
      </c>
      <c r="C258" s="193">
        <v>963.6</v>
      </c>
    </row>
    <row r="259" spans="2:3" x14ac:dyDescent="0.3">
      <c r="B259" s="166">
        <v>45559</v>
      </c>
      <c r="C259" s="193">
        <v>977.3</v>
      </c>
    </row>
    <row r="260" spans="2:3" x14ac:dyDescent="0.3">
      <c r="B260" s="166">
        <v>45558</v>
      </c>
      <c r="C260" s="193">
        <v>971.8</v>
      </c>
    </row>
    <row r="261" spans="2:3" x14ac:dyDescent="0.3">
      <c r="B261" s="166">
        <v>45555</v>
      </c>
      <c r="C261" s="193">
        <v>970.85</v>
      </c>
    </row>
    <row r="262" spans="2:3" x14ac:dyDescent="0.3">
      <c r="B262" s="166">
        <v>45554</v>
      </c>
      <c r="C262" s="193">
        <v>967</v>
      </c>
    </row>
    <row r="263" spans="2:3" x14ac:dyDescent="0.3">
      <c r="B263" s="166">
        <v>45553</v>
      </c>
      <c r="C263" s="193">
        <v>962.05</v>
      </c>
    </row>
    <row r="264" spans="2:3" x14ac:dyDescent="0.3">
      <c r="B264" s="166">
        <v>45552</v>
      </c>
      <c r="C264" s="193">
        <v>974.95</v>
      </c>
    </row>
    <row r="265" spans="2:3" x14ac:dyDescent="0.3">
      <c r="B265" s="166">
        <v>45551</v>
      </c>
      <c r="C265" s="193">
        <v>988.4</v>
      </c>
    </row>
    <row r="266" spans="2:3" x14ac:dyDescent="0.3">
      <c r="B266" s="166">
        <v>45548</v>
      </c>
      <c r="C266" s="193">
        <v>992.1</v>
      </c>
    </row>
    <row r="267" spans="2:3" x14ac:dyDescent="0.3">
      <c r="B267" s="166">
        <v>45547</v>
      </c>
      <c r="C267" s="193">
        <v>986.15</v>
      </c>
    </row>
    <row r="268" spans="2:3" x14ac:dyDescent="0.3">
      <c r="B268" s="166">
        <v>45546</v>
      </c>
      <c r="C268" s="193">
        <v>976.3</v>
      </c>
    </row>
    <row r="269" spans="2:3" x14ac:dyDescent="0.3">
      <c r="B269" s="166">
        <v>45545</v>
      </c>
      <c r="C269" s="193">
        <v>1035.8</v>
      </c>
    </row>
    <row r="270" spans="2:3" x14ac:dyDescent="0.3">
      <c r="B270" s="166">
        <v>45544</v>
      </c>
      <c r="C270" s="193">
        <v>1038.7</v>
      </c>
    </row>
    <row r="271" spans="2:3" x14ac:dyDescent="0.3">
      <c r="B271" s="166">
        <v>45541</v>
      </c>
      <c r="C271" s="193">
        <v>1049.3499999999999</v>
      </c>
    </row>
    <row r="272" spans="2:3" x14ac:dyDescent="0.3">
      <c r="B272" s="166">
        <v>45540</v>
      </c>
      <c r="C272" s="193">
        <v>1069.1500000000001</v>
      </c>
    </row>
    <row r="273" spans="2:3" x14ac:dyDescent="0.3">
      <c r="B273" s="166">
        <v>45539</v>
      </c>
      <c r="C273" s="193">
        <v>1080.45</v>
      </c>
    </row>
    <row r="274" spans="2:3" x14ac:dyDescent="0.3">
      <c r="B274" s="166">
        <v>45538</v>
      </c>
      <c r="C274" s="193">
        <v>1085.0999999999999</v>
      </c>
    </row>
    <row r="275" spans="2:3" x14ac:dyDescent="0.3">
      <c r="B275" s="166">
        <v>45537</v>
      </c>
      <c r="C275" s="193">
        <v>1092.6500000000001</v>
      </c>
    </row>
    <row r="276" spans="2:3" x14ac:dyDescent="0.3">
      <c r="B276" s="166">
        <v>45534</v>
      </c>
      <c r="C276" s="193">
        <v>1111.3499999999999</v>
      </c>
    </row>
    <row r="277" spans="2:3" x14ac:dyDescent="0.3">
      <c r="B277" s="166">
        <v>45533</v>
      </c>
      <c r="C277" s="193">
        <v>1121.6500000000001</v>
      </c>
    </row>
    <row r="278" spans="2:3" x14ac:dyDescent="0.3">
      <c r="B278" s="166">
        <v>45532</v>
      </c>
      <c r="C278" s="193">
        <v>1074.55</v>
      </c>
    </row>
    <row r="279" spans="2:3" x14ac:dyDescent="0.3">
      <c r="B279" s="166">
        <v>45531</v>
      </c>
      <c r="C279" s="193">
        <v>1077.25</v>
      </c>
    </row>
    <row r="280" spans="2:3" x14ac:dyDescent="0.3">
      <c r="B280" s="166">
        <v>45530</v>
      </c>
      <c r="C280" s="193">
        <v>1092.4000000000001</v>
      </c>
    </row>
    <row r="281" spans="2:3" x14ac:dyDescent="0.3">
      <c r="B281" s="166">
        <v>45527</v>
      </c>
      <c r="C281" s="193">
        <v>1085.1500000000001</v>
      </c>
    </row>
    <row r="282" spans="2:3" x14ac:dyDescent="0.3">
      <c r="B282" s="166">
        <v>45526</v>
      </c>
      <c r="C282" s="193">
        <v>1068.45</v>
      </c>
    </row>
    <row r="283" spans="2:3" x14ac:dyDescent="0.3">
      <c r="B283" s="166">
        <v>45525</v>
      </c>
      <c r="C283" s="193">
        <v>1085.2</v>
      </c>
    </row>
    <row r="284" spans="2:3" x14ac:dyDescent="0.3">
      <c r="B284" s="166">
        <v>45524</v>
      </c>
      <c r="C284" s="193">
        <v>1086.9000000000001</v>
      </c>
    </row>
    <row r="285" spans="2:3" x14ac:dyDescent="0.3">
      <c r="B285" s="166">
        <v>45523</v>
      </c>
      <c r="C285" s="193">
        <v>1087.7</v>
      </c>
    </row>
    <row r="286" spans="2:3" x14ac:dyDescent="0.3">
      <c r="B286" s="166">
        <v>45520</v>
      </c>
      <c r="C286" s="193">
        <v>1098.3499999999999</v>
      </c>
    </row>
    <row r="287" spans="2:3" x14ac:dyDescent="0.3">
      <c r="B287" s="166">
        <v>45518</v>
      </c>
      <c r="C287" s="193">
        <v>1062.3499999999999</v>
      </c>
    </row>
    <row r="288" spans="2:3" x14ac:dyDescent="0.3">
      <c r="B288" s="166">
        <v>45517</v>
      </c>
      <c r="C288" s="193">
        <v>1053.45</v>
      </c>
    </row>
    <row r="289" spans="2:3" x14ac:dyDescent="0.3">
      <c r="B289" s="166">
        <v>45516</v>
      </c>
      <c r="C289" s="193">
        <v>1076.1500000000001</v>
      </c>
    </row>
    <row r="290" spans="2:3" x14ac:dyDescent="0.3">
      <c r="B290" s="166">
        <v>45513</v>
      </c>
      <c r="C290" s="193">
        <v>1068.0999999999999</v>
      </c>
    </row>
    <row r="291" spans="2:3" x14ac:dyDescent="0.3">
      <c r="B291" s="166">
        <v>45512</v>
      </c>
      <c r="C291" s="193">
        <v>1041.75</v>
      </c>
    </row>
    <row r="292" spans="2:3" x14ac:dyDescent="0.3">
      <c r="B292" s="166">
        <v>45511</v>
      </c>
      <c r="C292" s="193">
        <v>1025.3</v>
      </c>
    </row>
    <row r="293" spans="2:3" x14ac:dyDescent="0.3">
      <c r="B293" s="166">
        <v>45510</v>
      </c>
      <c r="C293" s="193">
        <v>1013.75</v>
      </c>
    </row>
    <row r="294" spans="2:3" x14ac:dyDescent="0.3">
      <c r="B294" s="166">
        <v>45509</v>
      </c>
      <c r="C294" s="193">
        <v>1016.45</v>
      </c>
    </row>
    <row r="295" spans="2:3" x14ac:dyDescent="0.3">
      <c r="B295" s="166">
        <v>45506</v>
      </c>
      <c r="C295" s="193">
        <v>1096.6500000000001</v>
      </c>
    </row>
    <row r="296" spans="2:3" x14ac:dyDescent="0.3">
      <c r="B296" s="166">
        <v>45505</v>
      </c>
      <c r="C296" s="193">
        <v>1144.4000000000001</v>
      </c>
    </row>
    <row r="297" spans="2:3" x14ac:dyDescent="0.3">
      <c r="B297" s="166">
        <v>45504</v>
      </c>
      <c r="C297" s="193">
        <v>1156.6500000000001</v>
      </c>
    </row>
    <row r="298" spans="2:3" x14ac:dyDescent="0.3">
      <c r="B298" s="166">
        <v>45503</v>
      </c>
      <c r="C298" s="193">
        <v>1161.8499999999999</v>
      </c>
    </row>
    <row r="299" spans="2:3" x14ac:dyDescent="0.3">
      <c r="B299" s="166">
        <v>45502</v>
      </c>
      <c r="C299" s="193">
        <v>1124</v>
      </c>
    </row>
    <row r="300" spans="2:3" x14ac:dyDescent="0.3">
      <c r="B300" s="166">
        <v>45499</v>
      </c>
      <c r="C300" s="193">
        <v>1118.3</v>
      </c>
    </row>
    <row r="301" spans="2:3" x14ac:dyDescent="0.3">
      <c r="B301" s="166">
        <v>45498</v>
      </c>
      <c r="C301" s="193">
        <v>1090.95</v>
      </c>
    </row>
    <row r="302" spans="2:3" x14ac:dyDescent="0.3">
      <c r="B302" s="166">
        <v>45497</v>
      </c>
      <c r="C302" s="193">
        <v>1027.7</v>
      </c>
    </row>
    <row r="303" spans="2:3" x14ac:dyDescent="0.3">
      <c r="B303" s="166">
        <v>45496</v>
      </c>
      <c r="C303" s="193">
        <v>1001.8</v>
      </c>
    </row>
    <row r="304" spans="2:3" x14ac:dyDescent="0.3">
      <c r="B304" s="166">
        <v>45495</v>
      </c>
      <c r="C304" s="193">
        <v>1003.15</v>
      </c>
    </row>
    <row r="305" spans="2:3" x14ac:dyDescent="0.3">
      <c r="B305" s="166">
        <v>45492</v>
      </c>
      <c r="C305" s="193">
        <v>990</v>
      </c>
    </row>
    <row r="306" spans="2:3" x14ac:dyDescent="0.3">
      <c r="B306" s="166">
        <v>45491</v>
      </c>
      <c r="C306" s="193">
        <v>1024.55</v>
      </c>
    </row>
    <row r="307" spans="2:3" x14ac:dyDescent="0.3">
      <c r="B307" s="166">
        <v>45489</v>
      </c>
      <c r="C307" s="193">
        <v>1021.15</v>
      </c>
    </row>
    <row r="308" spans="2:3" x14ac:dyDescent="0.3">
      <c r="B308" s="166">
        <v>45488</v>
      </c>
      <c r="C308" s="193">
        <v>1024.45</v>
      </c>
    </row>
    <row r="309" spans="2:3" x14ac:dyDescent="0.3">
      <c r="B309" s="166">
        <v>45485</v>
      </c>
      <c r="C309" s="193">
        <v>1016.75</v>
      </c>
    </row>
    <row r="310" spans="2:3" x14ac:dyDescent="0.3">
      <c r="B310" s="166">
        <v>45484</v>
      </c>
      <c r="C310" s="193">
        <v>1020.8</v>
      </c>
    </row>
    <row r="311" spans="2:3" x14ac:dyDescent="0.3">
      <c r="B311" s="166">
        <v>45483</v>
      </c>
      <c r="C311" s="193">
        <v>1005.5</v>
      </c>
    </row>
    <row r="312" spans="2:3" x14ac:dyDescent="0.3">
      <c r="B312" s="166">
        <v>45482</v>
      </c>
      <c r="C312" s="193">
        <v>1014.95</v>
      </c>
    </row>
    <row r="313" spans="2:3" x14ac:dyDescent="0.3">
      <c r="B313" s="166">
        <v>45481</v>
      </c>
      <c r="C313" s="193">
        <v>1002.6</v>
      </c>
    </row>
    <row r="314" spans="2:3" x14ac:dyDescent="0.3">
      <c r="B314" s="166">
        <v>45478</v>
      </c>
      <c r="C314" s="193">
        <v>993.65</v>
      </c>
    </row>
    <row r="315" spans="2:3" x14ac:dyDescent="0.3">
      <c r="B315" s="166">
        <v>45477</v>
      </c>
      <c r="C315" s="193">
        <v>998.2</v>
      </c>
    </row>
    <row r="316" spans="2:3" x14ac:dyDescent="0.3">
      <c r="B316" s="166">
        <v>45476</v>
      </c>
      <c r="C316" s="193">
        <v>975.65</v>
      </c>
    </row>
    <row r="317" spans="2:3" x14ac:dyDescent="0.3">
      <c r="B317" s="166">
        <v>45475</v>
      </c>
      <c r="C317" s="193">
        <v>981.3</v>
      </c>
    </row>
    <row r="318" spans="2:3" x14ac:dyDescent="0.3">
      <c r="B318" s="166">
        <v>45474</v>
      </c>
      <c r="C318" s="193">
        <v>1002.05</v>
      </c>
    </row>
    <row r="319" spans="2:3" x14ac:dyDescent="0.3">
      <c r="B319" s="166">
        <v>45471</v>
      </c>
      <c r="C319" s="193">
        <v>989.75</v>
      </c>
    </row>
    <row r="320" spans="2:3" x14ac:dyDescent="0.3">
      <c r="B320" s="166">
        <v>45470</v>
      </c>
      <c r="C320" s="193">
        <v>972.1</v>
      </c>
    </row>
    <row r="321" spans="2:3" x14ac:dyDescent="0.3">
      <c r="B321" s="166">
        <v>45469</v>
      </c>
      <c r="C321" s="193">
        <v>951.85</v>
      </c>
    </row>
    <row r="322" spans="2:3" x14ac:dyDescent="0.3">
      <c r="B322" s="166">
        <v>45468</v>
      </c>
      <c r="C322" s="193">
        <v>955</v>
      </c>
    </row>
    <row r="323" spans="2:3" x14ac:dyDescent="0.3">
      <c r="B323" s="166">
        <v>45467</v>
      </c>
      <c r="C323" s="193">
        <v>958.05</v>
      </c>
    </row>
    <row r="324" spans="2:3" x14ac:dyDescent="0.3">
      <c r="B324" s="166">
        <v>45464</v>
      </c>
      <c r="C324" s="193">
        <v>961.8</v>
      </c>
    </row>
    <row r="325" spans="2:3" x14ac:dyDescent="0.3">
      <c r="B325" s="166">
        <v>45463</v>
      </c>
      <c r="C325" s="193">
        <v>978.25</v>
      </c>
    </row>
    <row r="326" spans="2:3" x14ac:dyDescent="0.3">
      <c r="B326" s="166">
        <v>45462</v>
      </c>
      <c r="C326" s="193">
        <v>977.35</v>
      </c>
    </row>
    <row r="327" spans="2:3" x14ac:dyDescent="0.3">
      <c r="B327" s="166">
        <v>45461</v>
      </c>
      <c r="C327" s="193">
        <v>985.9</v>
      </c>
    </row>
    <row r="328" spans="2:3" x14ac:dyDescent="0.3">
      <c r="B328" s="166">
        <v>45457</v>
      </c>
      <c r="C328" s="193">
        <v>993.4</v>
      </c>
    </row>
    <row r="329" spans="2:3" x14ac:dyDescent="0.3">
      <c r="B329" s="166">
        <v>45456</v>
      </c>
      <c r="C329" s="193">
        <v>985.85</v>
      </c>
    </row>
    <row r="330" spans="2:3" x14ac:dyDescent="0.3">
      <c r="B330" s="166">
        <v>45455</v>
      </c>
      <c r="C330" s="193">
        <v>988.7</v>
      </c>
    </row>
    <row r="331" spans="2:3" x14ac:dyDescent="0.3">
      <c r="B331" s="166">
        <v>45454</v>
      </c>
      <c r="C331" s="193">
        <v>987.1</v>
      </c>
    </row>
    <row r="332" spans="2:3" x14ac:dyDescent="0.3">
      <c r="B332" s="166">
        <v>45453</v>
      </c>
      <c r="C332" s="193">
        <v>972.15</v>
      </c>
    </row>
    <row r="333" spans="2:3" x14ac:dyDescent="0.3">
      <c r="B333" s="166">
        <v>45450</v>
      </c>
      <c r="C333" s="193">
        <v>967.52</v>
      </c>
    </row>
    <row r="334" spans="2:3" x14ac:dyDescent="0.3">
      <c r="B334" s="166">
        <v>45449</v>
      </c>
      <c r="C334" s="193">
        <v>935.36</v>
      </c>
    </row>
    <row r="335" spans="2:3" x14ac:dyDescent="0.3">
      <c r="B335" s="166">
        <v>45448</v>
      </c>
      <c r="C335" s="193">
        <v>927.09</v>
      </c>
    </row>
    <row r="336" spans="2:3" x14ac:dyDescent="0.3">
      <c r="B336" s="166">
        <v>45447</v>
      </c>
      <c r="C336" s="193">
        <v>901.12</v>
      </c>
    </row>
    <row r="337" spans="2:3" x14ac:dyDescent="0.3">
      <c r="B337" s="166">
        <v>45446</v>
      </c>
      <c r="C337" s="193">
        <v>947.53</v>
      </c>
    </row>
    <row r="338" spans="2:3" x14ac:dyDescent="0.3">
      <c r="B338" s="166">
        <v>45443</v>
      </c>
      <c r="C338" s="193">
        <v>920.16</v>
      </c>
    </row>
    <row r="339" spans="2:3" x14ac:dyDescent="0.3">
      <c r="B339" s="166">
        <v>45442</v>
      </c>
      <c r="C339" s="193">
        <v>921.11</v>
      </c>
    </row>
    <row r="340" spans="2:3" x14ac:dyDescent="0.3">
      <c r="B340" s="166">
        <v>45441</v>
      </c>
      <c r="C340" s="193">
        <v>940.7</v>
      </c>
    </row>
    <row r="341" spans="2:3" x14ac:dyDescent="0.3">
      <c r="B341" s="166">
        <v>45440</v>
      </c>
      <c r="C341" s="193">
        <v>944.64</v>
      </c>
    </row>
    <row r="342" spans="2:3" x14ac:dyDescent="0.3">
      <c r="B342" s="166">
        <v>45439</v>
      </c>
      <c r="C342" s="193">
        <v>955.55</v>
      </c>
    </row>
    <row r="343" spans="2:3" x14ac:dyDescent="0.3">
      <c r="B343" s="166">
        <v>45436</v>
      </c>
      <c r="C343" s="193">
        <v>957.59</v>
      </c>
    </row>
    <row r="344" spans="2:3" x14ac:dyDescent="0.3">
      <c r="B344" s="166">
        <v>45435</v>
      </c>
      <c r="C344" s="193">
        <v>959.39</v>
      </c>
    </row>
    <row r="345" spans="2:3" x14ac:dyDescent="0.3">
      <c r="B345" s="166">
        <v>45434</v>
      </c>
      <c r="C345" s="193">
        <v>944.59</v>
      </c>
    </row>
    <row r="346" spans="2:3" x14ac:dyDescent="0.3">
      <c r="B346" s="166">
        <v>45433</v>
      </c>
      <c r="C346" s="193">
        <v>948.37</v>
      </c>
    </row>
    <row r="347" spans="2:3" x14ac:dyDescent="0.3">
      <c r="B347" s="166">
        <v>45430</v>
      </c>
      <c r="C347" s="193">
        <v>953.95</v>
      </c>
    </row>
    <row r="348" spans="2:3" x14ac:dyDescent="0.3">
      <c r="B348" s="166">
        <v>45429</v>
      </c>
      <c r="C348" s="193">
        <v>942.79</v>
      </c>
    </row>
    <row r="349" spans="2:3" x14ac:dyDescent="0.3">
      <c r="B349" s="166">
        <v>45428</v>
      </c>
      <c r="C349" s="193">
        <v>933.52</v>
      </c>
    </row>
    <row r="350" spans="2:3" x14ac:dyDescent="0.3">
      <c r="B350" s="166">
        <v>45427</v>
      </c>
      <c r="C350" s="193">
        <v>944.39</v>
      </c>
    </row>
    <row r="351" spans="2:3" x14ac:dyDescent="0.3">
      <c r="B351" s="166">
        <v>45426</v>
      </c>
      <c r="C351" s="193">
        <v>961.68</v>
      </c>
    </row>
    <row r="352" spans="2:3" x14ac:dyDescent="0.3">
      <c r="B352" s="166">
        <v>45425</v>
      </c>
      <c r="C352" s="193">
        <v>956.8</v>
      </c>
    </row>
    <row r="353" spans="2:3" x14ac:dyDescent="0.3">
      <c r="B353" s="166">
        <v>45422</v>
      </c>
      <c r="C353" s="193">
        <v>1043.43</v>
      </c>
    </row>
    <row r="354" spans="2:3" x14ac:dyDescent="0.3">
      <c r="B354" s="166">
        <v>45421</v>
      </c>
      <c r="C354" s="193">
        <v>1027.1300000000001</v>
      </c>
    </row>
    <row r="355" spans="2:3" x14ac:dyDescent="0.3">
      <c r="B355" s="166">
        <v>45420</v>
      </c>
      <c r="C355" s="193">
        <v>1008.99</v>
      </c>
    </row>
    <row r="356" spans="2:3" x14ac:dyDescent="0.3">
      <c r="B356" s="166">
        <v>45419</v>
      </c>
      <c r="C356" s="193">
        <v>985.51</v>
      </c>
    </row>
    <row r="357" spans="2:3" x14ac:dyDescent="0.3">
      <c r="B357" s="166">
        <v>45418</v>
      </c>
      <c r="C357" s="193">
        <v>1013.07</v>
      </c>
    </row>
    <row r="358" spans="2:3" x14ac:dyDescent="0.3">
      <c r="B358" s="166">
        <v>45415</v>
      </c>
      <c r="C358" s="193">
        <v>1010.28</v>
      </c>
    </row>
    <row r="359" spans="2:3" x14ac:dyDescent="0.3">
      <c r="B359" s="166">
        <v>45414</v>
      </c>
      <c r="C359" s="193">
        <v>1024.6400000000001</v>
      </c>
    </row>
    <row r="360" spans="2:3" x14ac:dyDescent="0.3">
      <c r="B360" s="166">
        <v>45412</v>
      </c>
      <c r="C360" s="193">
        <v>1004.8</v>
      </c>
    </row>
    <row r="361" spans="2:3" x14ac:dyDescent="0.3">
      <c r="B361" s="166">
        <v>45411</v>
      </c>
      <c r="C361" s="193">
        <v>997.52</v>
      </c>
    </row>
    <row r="362" spans="2:3" x14ac:dyDescent="0.3">
      <c r="B362" s="166">
        <v>45408</v>
      </c>
      <c r="C362" s="193">
        <v>996.43</v>
      </c>
    </row>
    <row r="363" spans="2:3" x14ac:dyDescent="0.3">
      <c r="B363" s="166">
        <v>45407</v>
      </c>
      <c r="C363" s="193">
        <v>998.17</v>
      </c>
    </row>
    <row r="364" spans="2:3" x14ac:dyDescent="0.3">
      <c r="B364" s="166">
        <v>45406</v>
      </c>
      <c r="C364" s="193">
        <v>988.6</v>
      </c>
    </row>
    <row r="365" spans="2:3" x14ac:dyDescent="0.3">
      <c r="B365" s="166">
        <v>45405</v>
      </c>
      <c r="C365" s="193">
        <v>983.72</v>
      </c>
    </row>
    <row r="366" spans="2:3" x14ac:dyDescent="0.3">
      <c r="B366" s="166">
        <v>45404</v>
      </c>
      <c r="C366" s="193">
        <v>970.55</v>
      </c>
    </row>
    <row r="367" spans="2:3" x14ac:dyDescent="0.3">
      <c r="B367" s="166">
        <v>45401</v>
      </c>
      <c r="C367" s="193">
        <v>960.24</v>
      </c>
    </row>
    <row r="368" spans="2:3" x14ac:dyDescent="0.3">
      <c r="B368" s="166">
        <v>45400</v>
      </c>
      <c r="C368" s="193">
        <v>968.36</v>
      </c>
    </row>
    <row r="369" spans="2:3" x14ac:dyDescent="0.3">
      <c r="B369" s="166">
        <v>45398</v>
      </c>
      <c r="C369" s="193">
        <v>989.75</v>
      </c>
    </row>
    <row r="370" spans="2:3" x14ac:dyDescent="0.3">
      <c r="B370" s="166">
        <v>45397</v>
      </c>
      <c r="C370" s="193">
        <v>995.73</v>
      </c>
    </row>
    <row r="371" spans="2:3" x14ac:dyDescent="0.3">
      <c r="B371" s="166">
        <v>45394</v>
      </c>
      <c r="C371" s="193">
        <v>1015.37</v>
      </c>
    </row>
    <row r="372" spans="2:3" x14ac:dyDescent="0.3">
      <c r="B372" s="166">
        <v>45392</v>
      </c>
      <c r="C372" s="193">
        <v>1010.38</v>
      </c>
    </row>
    <row r="373" spans="2:3" x14ac:dyDescent="0.3">
      <c r="B373" s="166">
        <v>45391</v>
      </c>
      <c r="C373" s="193">
        <v>1005.4</v>
      </c>
    </row>
    <row r="374" spans="2:3" x14ac:dyDescent="0.3">
      <c r="B374" s="166">
        <v>45390</v>
      </c>
      <c r="C374" s="193">
        <v>1010.08</v>
      </c>
    </row>
    <row r="375" spans="2:3" x14ac:dyDescent="0.3">
      <c r="B375" s="166">
        <v>45387</v>
      </c>
      <c r="C375" s="193">
        <v>1004</v>
      </c>
    </row>
    <row r="376" spans="2:3" x14ac:dyDescent="0.3">
      <c r="B376" s="166">
        <v>45386</v>
      </c>
      <c r="C376" s="193">
        <v>1008.49</v>
      </c>
    </row>
    <row r="377" spans="2:3" x14ac:dyDescent="0.3">
      <c r="B377" s="166">
        <v>45385</v>
      </c>
      <c r="C377" s="193">
        <v>1006.05</v>
      </c>
    </row>
    <row r="378" spans="2:3" x14ac:dyDescent="0.3">
      <c r="B378" s="166">
        <v>45384</v>
      </c>
      <c r="C378" s="193">
        <v>1001.56</v>
      </c>
    </row>
    <row r="379" spans="2:3" x14ac:dyDescent="0.3">
      <c r="B379" s="166">
        <v>45383</v>
      </c>
      <c r="C379" s="193">
        <v>989.2</v>
      </c>
    </row>
    <row r="380" spans="2:3" x14ac:dyDescent="0.3">
      <c r="B380" s="166">
        <v>45379</v>
      </c>
      <c r="C380" s="193">
        <v>989.75</v>
      </c>
    </row>
    <row r="381" spans="2:3" x14ac:dyDescent="0.3">
      <c r="B381" s="166">
        <v>45378</v>
      </c>
      <c r="C381" s="193">
        <v>975.64</v>
      </c>
    </row>
    <row r="382" spans="2:3" x14ac:dyDescent="0.3">
      <c r="B382" s="166">
        <v>45377</v>
      </c>
      <c r="C382" s="193">
        <v>983.17</v>
      </c>
    </row>
    <row r="383" spans="2:3" x14ac:dyDescent="0.3">
      <c r="B383" s="166">
        <v>45373</v>
      </c>
      <c r="C383" s="193">
        <v>976.79</v>
      </c>
    </row>
    <row r="384" spans="2:3" x14ac:dyDescent="0.3">
      <c r="B384" s="166">
        <v>45372</v>
      </c>
      <c r="C384" s="193">
        <v>961.93</v>
      </c>
    </row>
    <row r="385" spans="2:3" x14ac:dyDescent="0.3">
      <c r="B385" s="166">
        <v>45371</v>
      </c>
      <c r="C385" s="193">
        <v>937.56</v>
      </c>
    </row>
    <row r="386" spans="2:3" x14ac:dyDescent="0.3">
      <c r="B386" s="166">
        <v>45370</v>
      </c>
      <c r="C386" s="193">
        <v>954.8</v>
      </c>
    </row>
    <row r="387" spans="2:3" x14ac:dyDescent="0.3">
      <c r="B387" s="166">
        <v>45369</v>
      </c>
      <c r="C387" s="193">
        <v>969.46</v>
      </c>
    </row>
    <row r="388" spans="2:3" x14ac:dyDescent="0.3">
      <c r="B388" s="166">
        <v>45366</v>
      </c>
      <c r="C388" s="193">
        <v>942.94</v>
      </c>
    </row>
    <row r="389" spans="2:3" x14ac:dyDescent="0.3">
      <c r="B389" s="166">
        <v>45365</v>
      </c>
      <c r="C389" s="193">
        <v>964.77</v>
      </c>
    </row>
    <row r="390" spans="2:3" x14ac:dyDescent="0.3">
      <c r="B390" s="166">
        <v>45364</v>
      </c>
      <c r="C390" s="193">
        <v>970.21</v>
      </c>
    </row>
    <row r="391" spans="2:3" x14ac:dyDescent="0.3">
      <c r="B391" s="166">
        <v>45363</v>
      </c>
      <c r="C391" s="193">
        <v>1013.37</v>
      </c>
    </row>
    <row r="392" spans="2:3" x14ac:dyDescent="0.3">
      <c r="B392" s="166">
        <v>45362</v>
      </c>
      <c r="C392" s="193">
        <v>1024.8399999999999</v>
      </c>
    </row>
    <row r="393" spans="2:3" x14ac:dyDescent="0.3">
      <c r="B393" s="166">
        <v>45358</v>
      </c>
      <c r="C393" s="193">
        <v>1036.0999999999999</v>
      </c>
    </row>
    <row r="394" spans="2:3" x14ac:dyDescent="0.3">
      <c r="B394" s="166">
        <v>45357</v>
      </c>
      <c r="C394" s="193">
        <v>1014.52</v>
      </c>
    </row>
    <row r="395" spans="2:3" x14ac:dyDescent="0.3">
      <c r="B395" s="166">
        <v>45356</v>
      </c>
      <c r="C395" s="193">
        <v>1018.76</v>
      </c>
    </row>
    <row r="396" spans="2:3" x14ac:dyDescent="0.3">
      <c r="B396" s="166">
        <v>45355</v>
      </c>
      <c r="C396" s="193">
        <v>984.16</v>
      </c>
    </row>
    <row r="397" spans="2:3" x14ac:dyDescent="0.3">
      <c r="B397" s="166">
        <v>45353</v>
      </c>
      <c r="C397" s="193">
        <v>988.35</v>
      </c>
    </row>
    <row r="398" spans="2:3" x14ac:dyDescent="0.3">
      <c r="B398" s="166">
        <v>45352</v>
      </c>
      <c r="C398" s="193">
        <v>974.39</v>
      </c>
    </row>
    <row r="399" spans="2:3" x14ac:dyDescent="0.3">
      <c r="B399" s="166">
        <v>45351</v>
      </c>
      <c r="C399" s="193">
        <v>947.28</v>
      </c>
    </row>
    <row r="400" spans="2:3" x14ac:dyDescent="0.3">
      <c r="B400" s="166">
        <v>45350</v>
      </c>
      <c r="C400" s="193">
        <v>955.1</v>
      </c>
    </row>
    <row r="401" spans="2:3" x14ac:dyDescent="0.3">
      <c r="B401" s="166">
        <v>45349</v>
      </c>
      <c r="C401" s="193">
        <v>959.74</v>
      </c>
    </row>
    <row r="402" spans="2:3" x14ac:dyDescent="0.3">
      <c r="B402" s="166">
        <v>45348</v>
      </c>
      <c r="C402" s="193">
        <v>934.07</v>
      </c>
    </row>
    <row r="403" spans="2:3" x14ac:dyDescent="0.3">
      <c r="B403" s="166">
        <v>45345</v>
      </c>
      <c r="C403" s="193">
        <v>934.52</v>
      </c>
    </row>
    <row r="404" spans="2:3" x14ac:dyDescent="0.3">
      <c r="B404" s="166">
        <v>45344</v>
      </c>
      <c r="C404" s="193">
        <v>929.43</v>
      </c>
    </row>
    <row r="405" spans="2:3" x14ac:dyDescent="0.3">
      <c r="B405" s="166">
        <v>45343</v>
      </c>
      <c r="C405" s="193">
        <v>918.22</v>
      </c>
    </row>
    <row r="406" spans="2:3" x14ac:dyDescent="0.3">
      <c r="B406" s="166">
        <v>45342</v>
      </c>
      <c r="C406" s="193">
        <v>923.5</v>
      </c>
    </row>
    <row r="407" spans="2:3" x14ac:dyDescent="0.3">
      <c r="B407" s="166">
        <v>45341</v>
      </c>
      <c r="C407" s="193">
        <v>929.73</v>
      </c>
    </row>
    <row r="408" spans="2:3" x14ac:dyDescent="0.3">
      <c r="B408" s="166">
        <v>45338</v>
      </c>
      <c r="C408" s="193">
        <v>935.71</v>
      </c>
    </row>
    <row r="409" spans="2:3" x14ac:dyDescent="0.3">
      <c r="B409" s="166">
        <v>45337</v>
      </c>
      <c r="C409" s="193">
        <v>917.72</v>
      </c>
    </row>
    <row r="410" spans="2:3" x14ac:dyDescent="0.3">
      <c r="B410" s="166">
        <v>45336</v>
      </c>
      <c r="C410" s="193">
        <v>915.47</v>
      </c>
    </row>
    <row r="411" spans="2:3" x14ac:dyDescent="0.3">
      <c r="B411" s="166">
        <v>45335</v>
      </c>
      <c r="C411" s="193">
        <v>904.11</v>
      </c>
    </row>
    <row r="412" spans="2:3" x14ac:dyDescent="0.3">
      <c r="B412" s="166">
        <v>45334</v>
      </c>
      <c r="C412" s="193">
        <v>908.8</v>
      </c>
    </row>
    <row r="413" spans="2:3" x14ac:dyDescent="0.3">
      <c r="B413" s="166">
        <v>45331</v>
      </c>
      <c r="C413" s="193">
        <v>912.18</v>
      </c>
    </row>
    <row r="414" spans="2:3" x14ac:dyDescent="0.3">
      <c r="B414" s="166">
        <v>45330</v>
      </c>
      <c r="C414" s="193">
        <v>921.46</v>
      </c>
    </row>
    <row r="415" spans="2:3" x14ac:dyDescent="0.3">
      <c r="B415" s="166">
        <v>45329</v>
      </c>
      <c r="C415" s="193">
        <v>930.93</v>
      </c>
    </row>
    <row r="416" spans="2:3" x14ac:dyDescent="0.3">
      <c r="B416" s="166">
        <v>45328</v>
      </c>
      <c r="C416" s="193">
        <v>936.66</v>
      </c>
    </row>
    <row r="417" spans="2:3" x14ac:dyDescent="0.3">
      <c r="B417" s="166">
        <v>45327</v>
      </c>
      <c r="C417" s="193">
        <v>923.95</v>
      </c>
    </row>
    <row r="418" spans="2:3" x14ac:dyDescent="0.3">
      <c r="B418" s="166">
        <v>45324</v>
      </c>
      <c r="C418" s="193">
        <v>876.05</v>
      </c>
    </row>
    <row r="419" spans="2:3" x14ac:dyDescent="0.3">
      <c r="B419" s="166">
        <v>45323</v>
      </c>
      <c r="C419" s="193">
        <v>875.8</v>
      </c>
    </row>
    <row r="420" spans="2:3" x14ac:dyDescent="0.3">
      <c r="B420" s="166">
        <v>45322</v>
      </c>
      <c r="C420" s="193">
        <v>881.48</v>
      </c>
    </row>
    <row r="421" spans="2:3" x14ac:dyDescent="0.3">
      <c r="B421" s="166">
        <v>45321</v>
      </c>
      <c r="C421" s="193">
        <v>856.21</v>
      </c>
    </row>
    <row r="422" spans="2:3" x14ac:dyDescent="0.3">
      <c r="B422" s="166">
        <v>45320</v>
      </c>
      <c r="C422" s="193">
        <v>838.41</v>
      </c>
    </row>
    <row r="423" spans="2:3" x14ac:dyDescent="0.3">
      <c r="B423" s="166">
        <v>45316</v>
      </c>
      <c r="C423" s="193">
        <v>809.35</v>
      </c>
    </row>
    <row r="424" spans="2:3" x14ac:dyDescent="0.3">
      <c r="B424" s="166">
        <v>45315</v>
      </c>
      <c r="C424" s="193">
        <v>808.41</v>
      </c>
    </row>
    <row r="425" spans="2:3" x14ac:dyDescent="0.3">
      <c r="B425" s="166">
        <v>45314</v>
      </c>
      <c r="C425" s="193">
        <v>797.99</v>
      </c>
    </row>
    <row r="426" spans="2:3" x14ac:dyDescent="0.3">
      <c r="B426" s="166">
        <v>45311</v>
      </c>
      <c r="C426" s="193">
        <v>818.9</v>
      </c>
    </row>
    <row r="427" spans="2:3" x14ac:dyDescent="0.3">
      <c r="B427" s="166">
        <v>45310</v>
      </c>
      <c r="C427" s="193">
        <v>821.02</v>
      </c>
    </row>
    <row r="428" spans="2:3" x14ac:dyDescent="0.3">
      <c r="B428" s="166">
        <v>45309</v>
      </c>
      <c r="C428" s="193">
        <v>816.53</v>
      </c>
    </row>
    <row r="429" spans="2:3" x14ac:dyDescent="0.3">
      <c r="B429" s="166">
        <v>45308</v>
      </c>
      <c r="C429" s="193">
        <v>803.07</v>
      </c>
    </row>
    <row r="430" spans="2:3" x14ac:dyDescent="0.3">
      <c r="B430" s="166">
        <v>45307</v>
      </c>
      <c r="C430" s="193">
        <v>816.33</v>
      </c>
    </row>
    <row r="431" spans="2:3" x14ac:dyDescent="0.3">
      <c r="B431" s="166">
        <v>45306</v>
      </c>
      <c r="C431" s="193">
        <v>809.95</v>
      </c>
    </row>
    <row r="432" spans="2:3" x14ac:dyDescent="0.3">
      <c r="B432" s="166">
        <v>45303</v>
      </c>
      <c r="C432" s="193">
        <v>813.94</v>
      </c>
    </row>
    <row r="433" spans="2:3" x14ac:dyDescent="0.3">
      <c r="B433" s="166">
        <v>45302</v>
      </c>
      <c r="C433" s="193">
        <v>813.14</v>
      </c>
    </row>
    <row r="434" spans="2:3" x14ac:dyDescent="0.3">
      <c r="B434" s="166">
        <v>45301</v>
      </c>
      <c r="C434" s="193">
        <v>805.96</v>
      </c>
    </row>
    <row r="435" spans="2:3" x14ac:dyDescent="0.3">
      <c r="B435" s="166">
        <v>45300</v>
      </c>
      <c r="C435" s="193">
        <v>797.34</v>
      </c>
    </row>
    <row r="436" spans="2:3" x14ac:dyDescent="0.3">
      <c r="B436" s="166">
        <v>45299</v>
      </c>
      <c r="C436" s="193">
        <v>786.67</v>
      </c>
    </row>
    <row r="437" spans="2:3" x14ac:dyDescent="0.3">
      <c r="B437" s="166">
        <v>45296</v>
      </c>
      <c r="C437" s="193">
        <v>788.52</v>
      </c>
    </row>
    <row r="438" spans="2:3" x14ac:dyDescent="0.3">
      <c r="B438" s="166">
        <v>45295</v>
      </c>
      <c r="C438" s="193">
        <v>793.3</v>
      </c>
    </row>
    <row r="439" spans="2:3" x14ac:dyDescent="0.3">
      <c r="B439" s="166">
        <v>45294</v>
      </c>
      <c r="C439" s="193">
        <v>779.05</v>
      </c>
    </row>
    <row r="440" spans="2:3" x14ac:dyDescent="0.3">
      <c r="B440" s="166">
        <v>45293</v>
      </c>
      <c r="C440" s="193">
        <v>781.99</v>
      </c>
    </row>
    <row r="441" spans="2:3" x14ac:dyDescent="0.3">
      <c r="B441" s="166">
        <v>45292</v>
      </c>
      <c r="C441" s="193">
        <v>788.17</v>
      </c>
    </row>
    <row r="442" spans="2:3" x14ac:dyDescent="0.3">
      <c r="B442" s="166">
        <v>45289</v>
      </c>
      <c r="C442" s="193">
        <v>777.55</v>
      </c>
    </row>
    <row r="443" spans="2:3" x14ac:dyDescent="0.3">
      <c r="B443" s="166">
        <v>45288</v>
      </c>
      <c r="C443" s="193">
        <v>751.58</v>
      </c>
    </row>
    <row r="444" spans="2:3" x14ac:dyDescent="0.3">
      <c r="B444" s="166">
        <v>45287</v>
      </c>
      <c r="C444" s="193">
        <v>738.62</v>
      </c>
    </row>
    <row r="445" spans="2:3" x14ac:dyDescent="0.3">
      <c r="B445" s="166">
        <v>45286</v>
      </c>
      <c r="C445" s="193">
        <v>717.34</v>
      </c>
    </row>
    <row r="446" spans="2:3" x14ac:dyDescent="0.3">
      <c r="B446" s="166">
        <v>45282</v>
      </c>
      <c r="C446" s="193">
        <v>722.47</v>
      </c>
    </row>
    <row r="447" spans="2:3" x14ac:dyDescent="0.3">
      <c r="B447" s="166">
        <v>45281</v>
      </c>
      <c r="C447" s="193">
        <v>706.67</v>
      </c>
    </row>
    <row r="448" spans="2:3" x14ac:dyDescent="0.3">
      <c r="B448" s="166">
        <v>45280</v>
      </c>
      <c r="C448" s="193">
        <v>703.08</v>
      </c>
    </row>
    <row r="449" spans="2:3" x14ac:dyDescent="0.3">
      <c r="B449" s="166">
        <v>45279</v>
      </c>
      <c r="C449" s="193">
        <v>726.71</v>
      </c>
    </row>
    <row r="450" spans="2:3" x14ac:dyDescent="0.3">
      <c r="B450" s="166">
        <v>45278</v>
      </c>
      <c r="C450" s="193">
        <v>728.55</v>
      </c>
    </row>
    <row r="451" spans="2:3" x14ac:dyDescent="0.3">
      <c r="B451" s="166">
        <v>45275</v>
      </c>
      <c r="C451" s="193">
        <v>730.15</v>
      </c>
    </row>
    <row r="452" spans="2:3" x14ac:dyDescent="0.3">
      <c r="B452" s="166">
        <v>45274</v>
      </c>
      <c r="C452" s="193">
        <v>717.54</v>
      </c>
    </row>
    <row r="453" spans="2:3" x14ac:dyDescent="0.3">
      <c r="B453" s="166">
        <v>45273</v>
      </c>
      <c r="C453" s="193">
        <v>718.08</v>
      </c>
    </row>
    <row r="454" spans="2:3" x14ac:dyDescent="0.3">
      <c r="B454" s="166">
        <v>45272</v>
      </c>
      <c r="C454" s="193">
        <v>713.2</v>
      </c>
    </row>
    <row r="455" spans="2:3" x14ac:dyDescent="0.3">
      <c r="B455" s="166">
        <v>45271</v>
      </c>
      <c r="C455" s="193">
        <v>718.58</v>
      </c>
    </row>
    <row r="456" spans="2:3" x14ac:dyDescent="0.3">
      <c r="B456" s="166">
        <v>45268</v>
      </c>
      <c r="C456" s="193">
        <v>712.35</v>
      </c>
    </row>
    <row r="457" spans="2:3" x14ac:dyDescent="0.3">
      <c r="B457" s="166">
        <v>45267</v>
      </c>
      <c r="C457" s="193">
        <v>719.73</v>
      </c>
    </row>
    <row r="458" spans="2:3" x14ac:dyDescent="0.3">
      <c r="B458" s="166">
        <v>45266</v>
      </c>
      <c r="C458" s="193">
        <v>720.23</v>
      </c>
    </row>
    <row r="459" spans="2:3" x14ac:dyDescent="0.3">
      <c r="B459" s="166">
        <v>45265</v>
      </c>
      <c r="C459" s="193">
        <v>706.77</v>
      </c>
    </row>
    <row r="460" spans="2:3" x14ac:dyDescent="0.3">
      <c r="B460" s="166">
        <v>45264</v>
      </c>
      <c r="C460" s="193">
        <v>703.43</v>
      </c>
    </row>
    <row r="461" spans="2:3" x14ac:dyDescent="0.3">
      <c r="B461" s="166">
        <v>45261</v>
      </c>
      <c r="C461" s="193">
        <v>703.28</v>
      </c>
    </row>
    <row r="462" spans="2:3" x14ac:dyDescent="0.3">
      <c r="B462" s="166">
        <v>45260</v>
      </c>
      <c r="C462" s="193">
        <v>704.23</v>
      </c>
    </row>
    <row r="463" spans="2:3" x14ac:dyDescent="0.3">
      <c r="B463" s="166">
        <v>45259</v>
      </c>
      <c r="C463" s="193">
        <v>710.16</v>
      </c>
    </row>
    <row r="464" spans="2:3" x14ac:dyDescent="0.3">
      <c r="B464" s="166">
        <v>45258</v>
      </c>
      <c r="C464" s="193">
        <v>695.35</v>
      </c>
    </row>
    <row r="465" spans="2:3" x14ac:dyDescent="0.3">
      <c r="B465" s="166">
        <v>45254</v>
      </c>
      <c r="C465" s="193">
        <v>671.63</v>
      </c>
    </row>
    <row r="466" spans="2:3" x14ac:dyDescent="0.3">
      <c r="B466" s="166">
        <v>45253</v>
      </c>
      <c r="C466" s="193">
        <v>677.86</v>
      </c>
    </row>
    <row r="467" spans="2:3" x14ac:dyDescent="0.3">
      <c r="B467" s="166">
        <v>45252</v>
      </c>
      <c r="C467" s="193">
        <v>679.1</v>
      </c>
    </row>
    <row r="468" spans="2:3" x14ac:dyDescent="0.3">
      <c r="B468" s="166">
        <v>45251</v>
      </c>
      <c r="C468" s="193">
        <v>679.6</v>
      </c>
    </row>
    <row r="469" spans="2:3" x14ac:dyDescent="0.3">
      <c r="B469" s="166">
        <v>45250</v>
      </c>
      <c r="C469" s="193">
        <v>672.23</v>
      </c>
    </row>
    <row r="470" spans="2:3" x14ac:dyDescent="0.3">
      <c r="B470" s="166">
        <v>45247</v>
      </c>
      <c r="C470" s="193">
        <v>679.45</v>
      </c>
    </row>
    <row r="471" spans="2:3" x14ac:dyDescent="0.3">
      <c r="B471" s="166">
        <v>45246</v>
      </c>
      <c r="C471" s="193">
        <v>678.31</v>
      </c>
    </row>
    <row r="472" spans="2:3" x14ac:dyDescent="0.3">
      <c r="B472" s="166">
        <v>45245</v>
      </c>
      <c r="C472" s="193">
        <v>669.48</v>
      </c>
    </row>
    <row r="473" spans="2:3" x14ac:dyDescent="0.3">
      <c r="B473" s="166">
        <v>45243</v>
      </c>
      <c r="C473" s="193">
        <v>651.24</v>
      </c>
    </row>
    <row r="474" spans="2:3" x14ac:dyDescent="0.3">
      <c r="B474" s="166">
        <v>45242</v>
      </c>
      <c r="C474" s="193">
        <v>653.54999999999995</v>
      </c>
    </row>
    <row r="475" spans="2:3" x14ac:dyDescent="0.3">
      <c r="B475" s="166">
        <v>45240</v>
      </c>
      <c r="C475" s="193">
        <v>649.04999999999995</v>
      </c>
    </row>
    <row r="476" spans="2:3" x14ac:dyDescent="0.3">
      <c r="B476" s="166">
        <v>45239</v>
      </c>
      <c r="C476" s="193">
        <v>647.35</v>
      </c>
    </row>
    <row r="477" spans="2:3" x14ac:dyDescent="0.3">
      <c r="B477" s="166">
        <v>45238</v>
      </c>
      <c r="C477" s="193">
        <v>640.57000000000005</v>
      </c>
    </row>
    <row r="478" spans="2:3" x14ac:dyDescent="0.3">
      <c r="B478" s="166">
        <v>45237</v>
      </c>
      <c r="C478" s="193">
        <v>643.02</v>
      </c>
    </row>
    <row r="479" spans="2:3" x14ac:dyDescent="0.3">
      <c r="B479" s="166">
        <v>45236</v>
      </c>
      <c r="C479" s="193">
        <v>644.05999999999995</v>
      </c>
    </row>
    <row r="480" spans="2:3" x14ac:dyDescent="0.3">
      <c r="B480" s="166">
        <v>45233</v>
      </c>
      <c r="C480" s="193">
        <v>645.51</v>
      </c>
    </row>
    <row r="481" spans="2:3" x14ac:dyDescent="0.3">
      <c r="B481" s="166">
        <v>45232</v>
      </c>
      <c r="C481" s="193">
        <v>634.49</v>
      </c>
    </row>
    <row r="482" spans="2:3" x14ac:dyDescent="0.3">
      <c r="B482" s="166">
        <v>45231</v>
      </c>
      <c r="C482" s="193">
        <v>625.77</v>
      </c>
    </row>
    <row r="483" spans="2:3" x14ac:dyDescent="0.3">
      <c r="B483" s="166">
        <v>45230</v>
      </c>
      <c r="C483" s="193">
        <v>626.72</v>
      </c>
    </row>
    <row r="484" spans="2:3" x14ac:dyDescent="0.3">
      <c r="B484" s="166">
        <v>45229</v>
      </c>
      <c r="C484" s="193">
        <v>626.57000000000005</v>
      </c>
    </row>
    <row r="485" spans="2:3" x14ac:dyDescent="0.3">
      <c r="B485" s="166">
        <v>45226</v>
      </c>
      <c r="C485" s="193">
        <v>639.08000000000004</v>
      </c>
    </row>
    <row r="486" spans="2:3" x14ac:dyDescent="0.3">
      <c r="B486" s="166">
        <v>45225</v>
      </c>
      <c r="C486" s="193">
        <v>624.62</v>
      </c>
    </row>
    <row r="487" spans="2:3" x14ac:dyDescent="0.3">
      <c r="B487" s="166">
        <v>45224</v>
      </c>
      <c r="C487" s="193">
        <v>635.89</v>
      </c>
    </row>
    <row r="488" spans="2:3" x14ac:dyDescent="0.3">
      <c r="B488" s="166">
        <v>45222</v>
      </c>
      <c r="C488" s="193">
        <v>645.36</v>
      </c>
    </row>
    <row r="489" spans="2:3" x14ac:dyDescent="0.3">
      <c r="B489" s="166">
        <v>45219</v>
      </c>
      <c r="C489" s="193">
        <v>661.16</v>
      </c>
    </row>
    <row r="490" spans="2:3" x14ac:dyDescent="0.3">
      <c r="B490" s="166">
        <v>45218</v>
      </c>
      <c r="C490" s="193">
        <v>666.74</v>
      </c>
    </row>
    <row r="491" spans="2:3" x14ac:dyDescent="0.3">
      <c r="B491" s="166">
        <v>45217</v>
      </c>
      <c r="C491" s="193">
        <v>666.44</v>
      </c>
    </row>
    <row r="492" spans="2:3" x14ac:dyDescent="0.3">
      <c r="B492" s="166">
        <v>45216</v>
      </c>
      <c r="C492" s="193">
        <v>653.67999999999995</v>
      </c>
    </row>
    <row r="493" spans="2:3" x14ac:dyDescent="0.3">
      <c r="B493" s="166">
        <v>45215</v>
      </c>
      <c r="C493" s="193">
        <v>664.15</v>
      </c>
    </row>
    <row r="494" spans="2:3" x14ac:dyDescent="0.3">
      <c r="B494" s="166">
        <v>45212</v>
      </c>
      <c r="C494" s="193">
        <v>665.05</v>
      </c>
    </row>
    <row r="495" spans="2:3" x14ac:dyDescent="0.3">
      <c r="B495" s="166">
        <v>45211</v>
      </c>
      <c r="C495" s="193">
        <v>634.99</v>
      </c>
    </row>
    <row r="496" spans="2:3" x14ac:dyDescent="0.3">
      <c r="B496" s="166">
        <v>45210</v>
      </c>
      <c r="C496" s="193">
        <v>632.04999999999995</v>
      </c>
    </row>
    <row r="497" spans="2:3" x14ac:dyDescent="0.3">
      <c r="B497" s="166">
        <v>45209</v>
      </c>
      <c r="C497" s="193">
        <v>628.61</v>
      </c>
    </row>
    <row r="498" spans="2:3" x14ac:dyDescent="0.3">
      <c r="B498" s="166">
        <v>45208</v>
      </c>
      <c r="C498" s="193">
        <v>615.45000000000005</v>
      </c>
    </row>
    <row r="499" spans="2:3" x14ac:dyDescent="0.3">
      <c r="B499" s="166">
        <v>45205</v>
      </c>
      <c r="C499" s="193">
        <v>620.53</v>
      </c>
    </row>
    <row r="500" spans="2:3" x14ac:dyDescent="0.3">
      <c r="B500" s="166">
        <v>45204</v>
      </c>
      <c r="C500" s="193">
        <v>617.69000000000005</v>
      </c>
    </row>
    <row r="501" spans="2:3" x14ac:dyDescent="0.3">
      <c r="B501" s="166">
        <v>45203</v>
      </c>
      <c r="C501" s="193">
        <v>611.71</v>
      </c>
    </row>
    <row r="502" spans="2:3" x14ac:dyDescent="0.3">
      <c r="B502" s="166">
        <v>45202</v>
      </c>
      <c r="C502" s="193">
        <v>618.54</v>
      </c>
    </row>
    <row r="503" spans="2:3" x14ac:dyDescent="0.3">
      <c r="B503" s="166">
        <v>45198</v>
      </c>
      <c r="C503" s="193">
        <v>628.26</v>
      </c>
    </row>
    <row r="504" spans="2:3" x14ac:dyDescent="0.3">
      <c r="B504" s="166">
        <v>45197</v>
      </c>
      <c r="C504" s="193">
        <v>612.21</v>
      </c>
    </row>
    <row r="505" spans="2:3" x14ac:dyDescent="0.3">
      <c r="B505" s="166">
        <v>45196</v>
      </c>
      <c r="C505" s="193">
        <v>618.24</v>
      </c>
    </row>
    <row r="506" spans="2:3" x14ac:dyDescent="0.3">
      <c r="B506" s="166">
        <v>45195</v>
      </c>
      <c r="C506" s="193">
        <v>617.89</v>
      </c>
    </row>
    <row r="507" spans="2:3" x14ac:dyDescent="0.3">
      <c r="B507" s="166">
        <v>45194</v>
      </c>
      <c r="C507" s="193">
        <v>616.79999999999995</v>
      </c>
    </row>
    <row r="508" spans="2:3" x14ac:dyDescent="0.3">
      <c r="B508" s="166">
        <v>45191</v>
      </c>
      <c r="C508" s="193">
        <v>618.54</v>
      </c>
    </row>
    <row r="509" spans="2:3" x14ac:dyDescent="0.3">
      <c r="B509" s="166">
        <v>45190</v>
      </c>
      <c r="C509" s="193">
        <v>625.12</v>
      </c>
    </row>
    <row r="510" spans="2:3" x14ac:dyDescent="0.3">
      <c r="B510" s="166">
        <v>45189</v>
      </c>
      <c r="C510" s="193">
        <v>636.54</v>
      </c>
    </row>
    <row r="511" spans="2:3" x14ac:dyDescent="0.3">
      <c r="B511" s="166">
        <v>45187</v>
      </c>
      <c r="C511" s="193">
        <v>638.67999999999995</v>
      </c>
    </row>
    <row r="512" spans="2:3" x14ac:dyDescent="0.3">
      <c r="B512" s="166">
        <v>45184</v>
      </c>
      <c r="C512" s="193">
        <v>632.29999999999995</v>
      </c>
    </row>
    <row r="513" spans="2:3" x14ac:dyDescent="0.3">
      <c r="B513" s="166">
        <v>45183</v>
      </c>
      <c r="C513" s="193">
        <v>622.67999999999995</v>
      </c>
    </row>
    <row r="514" spans="2:3" x14ac:dyDescent="0.3">
      <c r="B514" s="166">
        <v>45182</v>
      </c>
      <c r="C514" s="193">
        <v>623.97</v>
      </c>
    </row>
    <row r="515" spans="2:3" x14ac:dyDescent="0.3">
      <c r="B515" s="166">
        <v>45181</v>
      </c>
      <c r="C515" s="193">
        <v>618.89</v>
      </c>
    </row>
    <row r="516" spans="2:3" x14ac:dyDescent="0.3">
      <c r="B516" s="166">
        <v>45180</v>
      </c>
      <c r="C516" s="193">
        <v>632.9</v>
      </c>
    </row>
    <row r="517" spans="2:3" x14ac:dyDescent="0.3">
      <c r="B517" s="166">
        <v>45177</v>
      </c>
      <c r="C517" s="193">
        <v>625.32000000000005</v>
      </c>
    </row>
    <row r="518" spans="2:3" x14ac:dyDescent="0.3">
      <c r="B518" s="166">
        <v>45176</v>
      </c>
      <c r="C518" s="193">
        <v>613.01</v>
      </c>
    </row>
    <row r="519" spans="2:3" x14ac:dyDescent="0.3">
      <c r="B519" s="166">
        <v>45175</v>
      </c>
      <c r="C519" s="193">
        <v>608.37</v>
      </c>
    </row>
    <row r="520" spans="2:3" x14ac:dyDescent="0.3">
      <c r="B520" s="166">
        <v>45174</v>
      </c>
      <c r="C520" s="193">
        <v>609.27</v>
      </c>
    </row>
    <row r="521" spans="2:3" x14ac:dyDescent="0.3">
      <c r="B521" s="166">
        <v>45173</v>
      </c>
      <c r="C521" s="193">
        <v>607.13</v>
      </c>
    </row>
    <row r="522" spans="2:3" x14ac:dyDescent="0.3">
      <c r="B522" s="166">
        <v>45170</v>
      </c>
      <c r="C522" s="193">
        <v>609.32000000000005</v>
      </c>
    </row>
    <row r="523" spans="2:3" x14ac:dyDescent="0.3">
      <c r="B523" s="166">
        <v>45169</v>
      </c>
      <c r="C523" s="193">
        <v>599.15</v>
      </c>
    </row>
    <row r="524" spans="2:3" x14ac:dyDescent="0.3">
      <c r="B524" s="166">
        <v>45168</v>
      </c>
      <c r="C524" s="193">
        <v>603.69000000000005</v>
      </c>
    </row>
    <row r="525" spans="2:3" x14ac:dyDescent="0.3">
      <c r="B525" s="166">
        <v>45167</v>
      </c>
      <c r="C525" s="193">
        <v>605.28</v>
      </c>
    </row>
    <row r="526" spans="2:3" x14ac:dyDescent="0.3">
      <c r="B526" s="166">
        <v>45166</v>
      </c>
      <c r="C526" s="193">
        <v>600.54999999999995</v>
      </c>
    </row>
    <row r="527" spans="2:3" x14ac:dyDescent="0.3">
      <c r="B527" s="166">
        <v>45163</v>
      </c>
      <c r="C527" s="193">
        <v>603.24</v>
      </c>
    </row>
    <row r="528" spans="2:3" x14ac:dyDescent="0.3">
      <c r="B528" s="166">
        <v>45162</v>
      </c>
      <c r="C528" s="193">
        <v>609.07000000000005</v>
      </c>
    </row>
    <row r="529" spans="2:3" x14ac:dyDescent="0.3">
      <c r="B529" s="166">
        <v>45161</v>
      </c>
      <c r="C529" s="193">
        <v>612.01</v>
      </c>
    </row>
    <row r="530" spans="2:3" x14ac:dyDescent="0.3">
      <c r="B530" s="166">
        <v>45160</v>
      </c>
      <c r="C530" s="193">
        <v>618.29</v>
      </c>
    </row>
    <row r="531" spans="2:3" x14ac:dyDescent="0.3">
      <c r="B531" s="166">
        <v>45159</v>
      </c>
      <c r="C531" s="193">
        <v>618.59</v>
      </c>
    </row>
    <row r="532" spans="2:3" x14ac:dyDescent="0.3">
      <c r="B532" s="166">
        <v>45156</v>
      </c>
      <c r="C532" s="193">
        <v>613.91</v>
      </c>
    </row>
    <row r="533" spans="2:3" x14ac:dyDescent="0.3">
      <c r="B533" s="166">
        <v>45155</v>
      </c>
      <c r="C533" s="193">
        <v>611.86</v>
      </c>
    </row>
    <row r="534" spans="2:3" x14ac:dyDescent="0.3">
      <c r="B534" s="166">
        <v>45154</v>
      </c>
      <c r="C534" s="193">
        <v>616.85</v>
      </c>
    </row>
    <row r="535" spans="2:3" x14ac:dyDescent="0.3">
      <c r="B535" s="166">
        <v>45152</v>
      </c>
      <c r="C535" s="193">
        <v>605.48</v>
      </c>
    </row>
    <row r="536" spans="2:3" x14ac:dyDescent="0.3">
      <c r="B536" s="166">
        <v>45149</v>
      </c>
      <c r="C536" s="193">
        <v>609.91999999999996</v>
      </c>
    </row>
    <row r="537" spans="2:3" x14ac:dyDescent="0.3">
      <c r="B537" s="166">
        <v>45148</v>
      </c>
      <c r="C537" s="193">
        <v>616.35</v>
      </c>
    </row>
    <row r="538" spans="2:3" x14ac:dyDescent="0.3">
      <c r="B538" s="166">
        <v>45147</v>
      </c>
      <c r="C538" s="193">
        <v>620.64</v>
      </c>
    </row>
    <row r="539" spans="2:3" x14ac:dyDescent="0.3">
      <c r="B539" s="166">
        <v>45146</v>
      </c>
      <c r="C539" s="193">
        <v>605.42999999999995</v>
      </c>
    </row>
    <row r="540" spans="2:3" x14ac:dyDescent="0.3">
      <c r="B540" s="166">
        <v>45145</v>
      </c>
      <c r="C540" s="193">
        <v>607.63</v>
      </c>
    </row>
    <row r="541" spans="2:3" x14ac:dyDescent="0.3">
      <c r="B541" s="166">
        <v>45142</v>
      </c>
      <c r="C541" s="193">
        <v>613.11</v>
      </c>
    </row>
    <row r="542" spans="2:3" x14ac:dyDescent="0.3">
      <c r="B542" s="166">
        <v>45141</v>
      </c>
      <c r="C542" s="193">
        <v>617.04999999999995</v>
      </c>
    </row>
    <row r="543" spans="2:3" x14ac:dyDescent="0.3">
      <c r="B543" s="166">
        <v>45140</v>
      </c>
      <c r="C543" s="193">
        <v>620.73</v>
      </c>
    </row>
    <row r="544" spans="2:3" x14ac:dyDescent="0.3">
      <c r="B544" s="166">
        <v>45139</v>
      </c>
      <c r="C544" s="193">
        <v>641.66999999999996</v>
      </c>
    </row>
    <row r="545" spans="2:3" x14ac:dyDescent="0.3">
      <c r="B545" s="166">
        <v>45138</v>
      </c>
      <c r="C545" s="193">
        <v>642.32000000000005</v>
      </c>
    </row>
    <row r="546" spans="2:3" x14ac:dyDescent="0.3">
      <c r="B546" s="166">
        <v>45135</v>
      </c>
      <c r="C546" s="193">
        <v>633.35</v>
      </c>
    </row>
    <row r="547" spans="2:3" x14ac:dyDescent="0.3">
      <c r="B547" s="166">
        <v>45134</v>
      </c>
      <c r="C547" s="193">
        <v>641.72</v>
      </c>
    </row>
    <row r="548" spans="2:3" x14ac:dyDescent="0.3">
      <c r="B548" s="166">
        <v>45133</v>
      </c>
      <c r="C548" s="193">
        <v>639.13</v>
      </c>
    </row>
    <row r="549" spans="2:3" x14ac:dyDescent="0.3">
      <c r="B549" s="166">
        <v>45132</v>
      </c>
      <c r="C549" s="193">
        <v>637.48</v>
      </c>
    </row>
    <row r="550" spans="2:3" x14ac:dyDescent="0.3">
      <c r="B550" s="166">
        <v>45131</v>
      </c>
      <c r="C550" s="193">
        <v>627.30999999999995</v>
      </c>
    </row>
    <row r="551" spans="2:3" x14ac:dyDescent="0.3">
      <c r="B551" s="166">
        <v>45128</v>
      </c>
      <c r="C551" s="193">
        <v>623.83000000000004</v>
      </c>
    </row>
    <row r="552" spans="2:3" x14ac:dyDescent="0.3">
      <c r="B552" s="166">
        <v>45127</v>
      </c>
      <c r="C552" s="193">
        <v>619.74</v>
      </c>
    </row>
    <row r="553" spans="2:3" x14ac:dyDescent="0.3">
      <c r="B553" s="166">
        <v>45126</v>
      </c>
      <c r="C553" s="193">
        <v>618.69000000000005</v>
      </c>
    </row>
    <row r="554" spans="2:3" x14ac:dyDescent="0.3">
      <c r="B554" s="166">
        <v>45125</v>
      </c>
      <c r="C554" s="193">
        <v>610.22</v>
      </c>
    </row>
    <row r="555" spans="2:3" x14ac:dyDescent="0.3">
      <c r="B555" s="166">
        <v>45124</v>
      </c>
      <c r="C555" s="193">
        <v>616.6</v>
      </c>
    </row>
    <row r="556" spans="2:3" x14ac:dyDescent="0.3">
      <c r="B556" s="166">
        <v>45121</v>
      </c>
      <c r="C556" s="193">
        <v>622.98</v>
      </c>
    </row>
    <row r="557" spans="2:3" x14ac:dyDescent="0.3">
      <c r="B557" s="166">
        <v>45120</v>
      </c>
      <c r="C557" s="193">
        <v>618.74</v>
      </c>
    </row>
    <row r="558" spans="2:3" x14ac:dyDescent="0.3">
      <c r="B558" s="166">
        <v>45119</v>
      </c>
      <c r="C558" s="193">
        <v>619.54</v>
      </c>
    </row>
    <row r="559" spans="2:3" x14ac:dyDescent="0.3">
      <c r="B559" s="166">
        <v>45118</v>
      </c>
      <c r="C559" s="193">
        <v>626.57000000000005</v>
      </c>
    </row>
    <row r="560" spans="2:3" x14ac:dyDescent="0.3">
      <c r="B560" s="166">
        <v>45117</v>
      </c>
      <c r="C560" s="193">
        <v>616.75</v>
      </c>
    </row>
    <row r="561" spans="2:3" x14ac:dyDescent="0.3">
      <c r="B561" s="166">
        <v>45114</v>
      </c>
      <c r="C561" s="193">
        <v>616.29999999999995</v>
      </c>
    </row>
    <row r="562" spans="2:3" x14ac:dyDescent="0.3">
      <c r="B562" s="166">
        <v>45113</v>
      </c>
      <c r="C562" s="193">
        <v>598.95000000000005</v>
      </c>
    </row>
    <row r="563" spans="2:3" x14ac:dyDescent="0.3">
      <c r="B563" s="166">
        <v>45112</v>
      </c>
      <c r="C563" s="193">
        <v>586.44000000000005</v>
      </c>
    </row>
    <row r="564" spans="2:3" x14ac:dyDescent="0.3">
      <c r="B564" s="166">
        <v>45111</v>
      </c>
      <c r="C564" s="193">
        <v>589.63</v>
      </c>
    </row>
    <row r="565" spans="2:3" x14ac:dyDescent="0.3">
      <c r="B565" s="166">
        <v>45110</v>
      </c>
      <c r="C565" s="193">
        <v>588.98</v>
      </c>
    </row>
    <row r="566" spans="2:3" x14ac:dyDescent="0.3">
      <c r="B566" s="166">
        <v>45107</v>
      </c>
      <c r="C566" s="193">
        <v>593.72</v>
      </c>
    </row>
    <row r="567" spans="2:3" x14ac:dyDescent="0.3">
      <c r="B567" s="166">
        <v>45105</v>
      </c>
      <c r="C567" s="193">
        <v>584.84</v>
      </c>
    </row>
    <row r="568" spans="2:3" x14ac:dyDescent="0.3">
      <c r="B568" s="166">
        <v>45104</v>
      </c>
      <c r="C568" s="193">
        <v>571.34</v>
      </c>
    </row>
    <row r="569" spans="2:3" x14ac:dyDescent="0.3">
      <c r="B569" s="166">
        <v>45103</v>
      </c>
      <c r="C569" s="193">
        <v>566.1</v>
      </c>
    </row>
    <row r="570" spans="2:3" x14ac:dyDescent="0.3">
      <c r="B570" s="166">
        <v>45100</v>
      </c>
      <c r="C570" s="193">
        <v>557.92999999999995</v>
      </c>
    </row>
    <row r="571" spans="2:3" x14ac:dyDescent="0.3">
      <c r="B571" s="166">
        <v>45099</v>
      </c>
      <c r="C571" s="193">
        <v>567.6</v>
      </c>
    </row>
    <row r="572" spans="2:3" x14ac:dyDescent="0.3">
      <c r="B572" s="166">
        <v>45098</v>
      </c>
      <c r="C572" s="193">
        <v>579.61</v>
      </c>
    </row>
    <row r="573" spans="2:3" x14ac:dyDescent="0.3">
      <c r="B573" s="166">
        <v>45097</v>
      </c>
      <c r="C573" s="193">
        <v>581.46</v>
      </c>
    </row>
    <row r="574" spans="2:3" x14ac:dyDescent="0.3">
      <c r="B574" s="166">
        <v>45096</v>
      </c>
      <c r="C574" s="193">
        <v>564.30999999999995</v>
      </c>
    </row>
    <row r="575" spans="2:3" x14ac:dyDescent="0.3">
      <c r="B575" s="166">
        <v>45093</v>
      </c>
      <c r="C575" s="193">
        <v>568.04999999999995</v>
      </c>
    </row>
    <row r="576" spans="2:3" x14ac:dyDescent="0.3">
      <c r="B576" s="166">
        <v>45092</v>
      </c>
      <c r="C576" s="193">
        <v>566.70000000000005</v>
      </c>
    </row>
    <row r="577" spans="2:3" x14ac:dyDescent="0.3">
      <c r="B577" s="166">
        <v>45091</v>
      </c>
      <c r="C577" s="193">
        <v>568.54999999999995</v>
      </c>
    </row>
    <row r="578" spans="2:3" x14ac:dyDescent="0.3">
      <c r="B578" s="166">
        <v>45090</v>
      </c>
      <c r="C578" s="193">
        <v>560.47</v>
      </c>
    </row>
    <row r="579" spans="2:3" x14ac:dyDescent="0.3">
      <c r="B579" s="166">
        <v>45089</v>
      </c>
      <c r="C579" s="193">
        <v>562.41</v>
      </c>
    </row>
    <row r="580" spans="2:3" x14ac:dyDescent="0.3">
      <c r="B580" s="166">
        <v>45086</v>
      </c>
      <c r="C580" s="193">
        <v>560.57000000000005</v>
      </c>
    </row>
    <row r="581" spans="2:3" x14ac:dyDescent="0.3">
      <c r="B581" s="166">
        <v>45085</v>
      </c>
      <c r="C581" s="193">
        <v>557.98</v>
      </c>
    </row>
    <row r="582" spans="2:3" x14ac:dyDescent="0.3">
      <c r="B582" s="166">
        <v>45084</v>
      </c>
      <c r="C582" s="193">
        <v>566.20000000000005</v>
      </c>
    </row>
    <row r="583" spans="2:3" x14ac:dyDescent="0.3">
      <c r="B583" s="166">
        <v>45083</v>
      </c>
      <c r="C583" s="193">
        <v>554.04</v>
      </c>
    </row>
    <row r="584" spans="2:3" x14ac:dyDescent="0.3">
      <c r="B584" s="166">
        <v>45082</v>
      </c>
      <c r="C584" s="193">
        <v>544.57000000000005</v>
      </c>
    </row>
    <row r="585" spans="2:3" x14ac:dyDescent="0.3">
      <c r="B585" s="166">
        <v>45079</v>
      </c>
      <c r="C585" s="193">
        <v>534.25</v>
      </c>
    </row>
    <row r="586" spans="2:3" x14ac:dyDescent="0.3">
      <c r="B586" s="166">
        <v>45078</v>
      </c>
      <c r="C586" s="193">
        <v>533.54999999999995</v>
      </c>
    </row>
    <row r="587" spans="2:3" x14ac:dyDescent="0.3">
      <c r="B587" s="166">
        <v>45077</v>
      </c>
      <c r="C587" s="193">
        <v>524.67999999999995</v>
      </c>
    </row>
    <row r="588" spans="2:3" x14ac:dyDescent="0.3">
      <c r="B588" s="166">
        <v>45076</v>
      </c>
      <c r="C588" s="193">
        <v>517.20000000000005</v>
      </c>
    </row>
    <row r="589" spans="2:3" x14ac:dyDescent="0.3">
      <c r="B589" s="166">
        <v>45075</v>
      </c>
      <c r="C589" s="193">
        <v>519.85</v>
      </c>
    </row>
    <row r="590" spans="2:3" x14ac:dyDescent="0.3">
      <c r="B590" s="166">
        <v>45072</v>
      </c>
      <c r="C590" s="193">
        <v>516.85</v>
      </c>
    </row>
    <row r="591" spans="2:3" x14ac:dyDescent="0.3">
      <c r="B591" s="166">
        <v>45071</v>
      </c>
      <c r="C591" s="193">
        <v>513.27</v>
      </c>
    </row>
    <row r="592" spans="2:3" x14ac:dyDescent="0.3">
      <c r="B592" s="166">
        <v>45070</v>
      </c>
      <c r="C592" s="193">
        <v>518.6</v>
      </c>
    </row>
    <row r="593" spans="2:3" x14ac:dyDescent="0.3">
      <c r="B593" s="166">
        <v>45069</v>
      </c>
      <c r="C593" s="193">
        <v>526.87</v>
      </c>
    </row>
    <row r="594" spans="2:3" x14ac:dyDescent="0.3">
      <c r="B594" s="166">
        <v>45068</v>
      </c>
      <c r="C594" s="193">
        <v>520.89</v>
      </c>
    </row>
    <row r="595" spans="2:3" x14ac:dyDescent="0.3">
      <c r="B595" s="166">
        <v>45065</v>
      </c>
      <c r="C595" s="193">
        <v>523.34</v>
      </c>
    </row>
    <row r="596" spans="2:3" x14ac:dyDescent="0.3">
      <c r="B596" s="166">
        <v>45064</v>
      </c>
      <c r="C596" s="193">
        <v>506.89</v>
      </c>
    </row>
    <row r="597" spans="2:3" x14ac:dyDescent="0.3">
      <c r="B597" s="166">
        <v>45063</v>
      </c>
      <c r="C597" s="193">
        <v>513.91</v>
      </c>
    </row>
    <row r="598" spans="2:3" x14ac:dyDescent="0.3">
      <c r="B598" s="166">
        <v>45062</v>
      </c>
      <c r="C598" s="193">
        <v>519.54999999999995</v>
      </c>
    </row>
    <row r="599" spans="2:3" x14ac:dyDescent="0.3">
      <c r="B599" s="166">
        <v>45061</v>
      </c>
      <c r="C599" s="193">
        <v>529.22</v>
      </c>
    </row>
    <row r="600" spans="2:3" x14ac:dyDescent="0.3">
      <c r="B600" s="166">
        <v>45058</v>
      </c>
      <c r="C600" s="193">
        <v>514.36</v>
      </c>
    </row>
    <row r="601" spans="2:3" x14ac:dyDescent="0.3">
      <c r="B601" s="166">
        <v>45057</v>
      </c>
      <c r="C601" s="193">
        <v>510.03</v>
      </c>
    </row>
    <row r="602" spans="2:3" x14ac:dyDescent="0.3">
      <c r="B602" s="166">
        <v>45056</v>
      </c>
      <c r="C602" s="193">
        <v>507.93</v>
      </c>
    </row>
    <row r="603" spans="2:3" x14ac:dyDescent="0.3">
      <c r="B603" s="166">
        <v>45055</v>
      </c>
      <c r="C603" s="193">
        <v>502.1</v>
      </c>
    </row>
    <row r="604" spans="2:3" x14ac:dyDescent="0.3">
      <c r="B604" s="166">
        <v>45054</v>
      </c>
      <c r="C604" s="193">
        <v>498.96</v>
      </c>
    </row>
    <row r="605" spans="2:3" x14ac:dyDescent="0.3">
      <c r="B605" s="166">
        <v>45051</v>
      </c>
      <c r="C605" s="193">
        <v>475.63</v>
      </c>
    </row>
    <row r="606" spans="2:3" x14ac:dyDescent="0.3">
      <c r="B606" s="166">
        <v>45050</v>
      </c>
      <c r="C606" s="193">
        <v>479.32</v>
      </c>
    </row>
    <row r="607" spans="2:3" x14ac:dyDescent="0.3">
      <c r="B607" s="166">
        <v>45049</v>
      </c>
      <c r="C607" s="193">
        <v>482.21</v>
      </c>
    </row>
    <row r="608" spans="2:3" x14ac:dyDescent="0.3">
      <c r="B608" s="166">
        <v>45048</v>
      </c>
      <c r="C608" s="193">
        <v>478.77</v>
      </c>
    </row>
    <row r="609" spans="2:3" x14ac:dyDescent="0.3">
      <c r="B609" s="166">
        <v>45044</v>
      </c>
      <c r="C609" s="193">
        <v>483.46</v>
      </c>
    </row>
    <row r="610" spans="2:3" x14ac:dyDescent="0.3">
      <c r="B610" s="166">
        <v>45043</v>
      </c>
      <c r="C610" s="193">
        <v>480.12</v>
      </c>
    </row>
    <row r="611" spans="2:3" x14ac:dyDescent="0.3">
      <c r="B611" s="166">
        <v>45042</v>
      </c>
      <c r="C611" s="193">
        <v>476.73</v>
      </c>
    </row>
    <row r="612" spans="2:3" x14ac:dyDescent="0.3">
      <c r="B612" s="166">
        <v>45041</v>
      </c>
      <c r="C612" s="193">
        <v>472.09</v>
      </c>
    </row>
    <row r="613" spans="2:3" x14ac:dyDescent="0.3">
      <c r="B613" s="166">
        <v>45040</v>
      </c>
      <c r="C613" s="193">
        <v>473.74</v>
      </c>
    </row>
    <row r="614" spans="2:3" x14ac:dyDescent="0.3">
      <c r="B614" s="166">
        <v>45037</v>
      </c>
      <c r="C614" s="193">
        <v>469.75</v>
      </c>
    </row>
    <row r="615" spans="2:3" x14ac:dyDescent="0.3">
      <c r="B615" s="166">
        <v>45036</v>
      </c>
      <c r="C615" s="193">
        <v>475.33</v>
      </c>
    </row>
    <row r="616" spans="2:3" x14ac:dyDescent="0.3">
      <c r="B616" s="166">
        <v>45035</v>
      </c>
      <c r="C616" s="193">
        <v>467.96</v>
      </c>
    </row>
    <row r="617" spans="2:3" x14ac:dyDescent="0.3">
      <c r="B617" s="166">
        <v>45034</v>
      </c>
      <c r="C617" s="193">
        <v>471.55</v>
      </c>
    </row>
    <row r="618" spans="2:3" x14ac:dyDescent="0.3">
      <c r="B618" s="166">
        <v>45033</v>
      </c>
      <c r="C618" s="193">
        <v>470.7</v>
      </c>
    </row>
    <row r="619" spans="2:3" x14ac:dyDescent="0.3">
      <c r="B619" s="166">
        <v>45029</v>
      </c>
      <c r="C619" s="193">
        <v>468.06</v>
      </c>
    </row>
    <row r="620" spans="2:3" x14ac:dyDescent="0.3">
      <c r="B620" s="166">
        <v>45028</v>
      </c>
      <c r="C620" s="193">
        <v>464.07</v>
      </c>
    </row>
    <row r="621" spans="2:3" x14ac:dyDescent="0.3">
      <c r="B621" s="166">
        <v>45027</v>
      </c>
      <c r="C621" s="193">
        <v>457.29</v>
      </c>
    </row>
    <row r="622" spans="2:3" x14ac:dyDescent="0.3">
      <c r="B622" s="166">
        <v>45026</v>
      </c>
      <c r="C622" s="193">
        <v>459.88</v>
      </c>
    </row>
    <row r="623" spans="2:3" x14ac:dyDescent="0.3">
      <c r="B623" s="166">
        <v>45022</v>
      </c>
      <c r="C623" s="193">
        <v>436.3</v>
      </c>
    </row>
    <row r="624" spans="2:3" x14ac:dyDescent="0.3">
      <c r="B624" s="166">
        <v>45021</v>
      </c>
      <c r="C624" s="193">
        <v>425.24</v>
      </c>
    </row>
    <row r="625" spans="2:3" x14ac:dyDescent="0.3">
      <c r="B625" s="166">
        <v>45019</v>
      </c>
      <c r="C625" s="193">
        <v>422.95</v>
      </c>
    </row>
    <row r="626" spans="2:3" x14ac:dyDescent="0.3">
      <c r="B626" s="166">
        <v>45016</v>
      </c>
      <c r="C626" s="193">
        <v>419.51</v>
      </c>
    </row>
    <row r="627" spans="2:3" x14ac:dyDescent="0.3">
      <c r="B627" s="166">
        <v>45014</v>
      </c>
      <c r="C627" s="193">
        <v>407.94</v>
      </c>
    </row>
    <row r="628" spans="2:3" x14ac:dyDescent="0.3">
      <c r="B628" s="166">
        <v>45013</v>
      </c>
      <c r="C628" s="193">
        <v>400.36</v>
      </c>
    </row>
    <row r="629" spans="2:3" x14ac:dyDescent="0.3">
      <c r="B629" s="166">
        <v>45012</v>
      </c>
      <c r="C629" s="193">
        <v>410.78</v>
      </c>
    </row>
    <row r="630" spans="2:3" x14ac:dyDescent="0.3">
      <c r="B630" s="166">
        <v>45009</v>
      </c>
      <c r="C630" s="193">
        <v>415.22</v>
      </c>
    </row>
    <row r="631" spans="2:3" x14ac:dyDescent="0.3">
      <c r="B631" s="166">
        <v>45008</v>
      </c>
      <c r="C631" s="193">
        <v>417.86</v>
      </c>
    </row>
    <row r="632" spans="2:3" x14ac:dyDescent="0.3">
      <c r="B632" s="166">
        <v>45007</v>
      </c>
      <c r="C632" s="193">
        <v>414.82</v>
      </c>
    </row>
    <row r="633" spans="2:3" x14ac:dyDescent="0.3">
      <c r="B633" s="166">
        <v>45006</v>
      </c>
      <c r="C633" s="193">
        <v>411.28</v>
      </c>
    </row>
    <row r="634" spans="2:3" x14ac:dyDescent="0.3">
      <c r="B634" s="166">
        <v>45005</v>
      </c>
      <c r="C634" s="193">
        <v>409.49</v>
      </c>
    </row>
    <row r="635" spans="2:3" x14ac:dyDescent="0.3">
      <c r="B635" s="166">
        <v>45002</v>
      </c>
      <c r="C635" s="193">
        <v>417.71</v>
      </c>
    </row>
    <row r="636" spans="2:3" x14ac:dyDescent="0.3">
      <c r="B636" s="166">
        <v>45001</v>
      </c>
      <c r="C636" s="193">
        <v>414.42</v>
      </c>
    </row>
    <row r="637" spans="2:3" x14ac:dyDescent="0.3">
      <c r="B637" s="166">
        <v>45000</v>
      </c>
      <c r="C637" s="193">
        <v>410.08</v>
      </c>
    </row>
    <row r="638" spans="2:3" x14ac:dyDescent="0.3">
      <c r="B638" s="166">
        <v>44999</v>
      </c>
      <c r="C638" s="193">
        <v>415.37</v>
      </c>
    </row>
    <row r="639" spans="2:3" x14ac:dyDescent="0.3">
      <c r="B639" s="166">
        <v>44998</v>
      </c>
      <c r="C639" s="193">
        <v>421.1</v>
      </c>
    </row>
    <row r="640" spans="2:3" x14ac:dyDescent="0.3">
      <c r="B640" s="166">
        <v>44995</v>
      </c>
      <c r="C640" s="193">
        <v>434.51</v>
      </c>
    </row>
    <row r="641" spans="2:3" x14ac:dyDescent="0.3">
      <c r="B641" s="166">
        <v>44994</v>
      </c>
      <c r="C641" s="193">
        <v>430.87</v>
      </c>
    </row>
    <row r="642" spans="2:3" x14ac:dyDescent="0.3">
      <c r="B642" s="166">
        <v>44993</v>
      </c>
      <c r="C642" s="193">
        <v>437.95</v>
      </c>
    </row>
    <row r="643" spans="2:3" x14ac:dyDescent="0.3">
      <c r="B643" s="166">
        <v>44991</v>
      </c>
      <c r="C643" s="193">
        <v>438.75</v>
      </c>
    </row>
    <row r="644" spans="2:3" x14ac:dyDescent="0.3">
      <c r="B644" s="166">
        <v>44988</v>
      </c>
      <c r="C644" s="193">
        <v>426.68</v>
      </c>
    </row>
    <row r="645" spans="2:3" x14ac:dyDescent="0.3">
      <c r="B645" s="166">
        <v>44987</v>
      </c>
      <c r="C645" s="193">
        <v>419.16</v>
      </c>
    </row>
    <row r="646" spans="2:3" x14ac:dyDescent="0.3">
      <c r="B646" s="166">
        <v>44986</v>
      </c>
      <c r="C646" s="193">
        <v>424.69</v>
      </c>
    </row>
    <row r="647" spans="2:3" x14ac:dyDescent="0.3">
      <c r="B647" s="166">
        <v>44985</v>
      </c>
      <c r="C647" s="193">
        <v>419.41</v>
      </c>
    </row>
    <row r="648" spans="2:3" x14ac:dyDescent="0.3">
      <c r="B648" s="166">
        <v>44984</v>
      </c>
      <c r="C648" s="193">
        <v>416.66</v>
      </c>
    </row>
    <row r="649" spans="2:3" x14ac:dyDescent="0.3">
      <c r="B649" s="166">
        <v>44981</v>
      </c>
      <c r="C649" s="193">
        <v>426.43</v>
      </c>
    </row>
    <row r="650" spans="2:3" x14ac:dyDescent="0.3">
      <c r="B650" s="166">
        <v>44980</v>
      </c>
      <c r="C650" s="193">
        <v>431.87</v>
      </c>
    </row>
    <row r="651" spans="2:3" x14ac:dyDescent="0.3">
      <c r="B651" s="166">
        <v>44979</v>
      </c>
      <c r="C651" s="193">
        <v>428.13</v>
      </c>
    </row>
    <row r="652" spans="2:3" x14ac:dyDescent="0.3">
      <c r="B652" s="166">
        <v>44978</v>
      </c>
      <c r="C652" s="193">
        <v>435.16</v>
      </c>
    </row>
    <row r="653" spans="2:3" x14ac:dyDescent="0.3">
      <c r="B653" s="166">
        <v>44977</v>
      </c>
      <c r="C653" s="193">
        <v>441.64</v>
      </c>
    </row>
    <row r="654" spans="2:3" x14ac:dyDescent="0.3">
      <c r="B654" s="166">
        <v>44974</v>
      </c>
      <c r="C654" s="193">
        <v>438.55</v>
      </c>
    </row>
    <row r="655" spans="2:3" x14ac:dyDescent="0.3">
      <c r="B655" s="166">
        <v>44973</v>
      </c>
      <c r="C655" s="193">
        <v>440.24</v>
      </c>
    </row>
    <row r="656" spans="2:3" x14ac:dyDescent="0.3">
      <c r="B656" s="166">
        <v>44972</v>
      </c>
      <c r="C656" s="193">
        <v>442.78</v>
      </c>
    </row>
    <row r="657" spans="2:3" x14ac:dyDescent="0.3">
      <c r="B657" s="166">
        <v>44971</v>
      </c>
      <c r="C657" s="193">
        <v>439.2</v>
      </c>
    </row>
    <row r="658" spans="2:3" x14ac:dyDescent="0.3">
      <c r="B658" s="166">
        <v>44970</v>
      </c>
      <c r="C658" s="193">
        <v>439.69</v>
      </c>
    </row>
    <row r="659" spans="2:3" x14ac:dyDescent="0.3">
      <c r="B659" s="166">
        <v>44967</v>
      </c>
      <c r="C659" s="193">
        <v>444.48</v>
      </c>
    </row>
    <row r="660" spans="2:3" x14ac:dyDescent="0.3">
      <c r="B660" s="166">
        <v>44966</v>
      </c>
      <c r="C660" s="193">
        <v>435.41</v>
      </c>
    </row>
    <row r="661" spans="2:3" x14ac:dyDescent="0.3">
      <c r="B661" s="166">
        <v>44965</v>
      </c>
      <c r="C661" s="193">
        <v>438.75</v>
      </c>
    </row>
    <row r="662" spans="2:3" x14ac:dyDescent="0.3">
      <c r="B662" s="166">
        <v>44964</v>
      </c>
      <c r="C662" s="193">
        <v>434.11</v>
      </c>
    </row>
    <row r="663" spans="2:3" x14ac:dyDescent="0.3">
      <c r="B663" s="166">
        <v>44963</v>
      </c>
      <c r="C663" s="193">
        <v>440.64</v>
      </c>
    </row>
    <row r="664" spans="2:3" x14ac:dyDescent="0.3">
      <c r="B664" s="166">
        <v>44960</v>
      </c>
      <c r="C664" s="193">
        <v>444.08</v>
      </c>
    </row>
    <row r="665" spans="2:3" x14ac:dyDescent="0.3">
      <c r="B665" s="166">
        <v>44959</v>
      </c>
      <c r="C665" s="193">
        <v>443.43</v>
      </c>
    </row>
    <row r="666" spans="2:3" x14ac:dyDescent="0.3">
      <c r="B666" s="166">
        <v>44958</v>
      </c>
      <c r="C666" s="193">
        <v>445.28</v>
      </c>
    </row>
    <row r="667" spans="2:3" x14ac:dyDescent="0.3">
      <c r="B667" s="166">
        <v>44957</v>
      </c>
      <c r="C667" s="193">
        <v>450.71</v>
      </c>
    </row>
    <row r="668" spans="2:3" x14ac:dyDescent="0.3">
      <c r="B668" s="166">
        <v>44956</v>
      </c>
      <c r="C668" s="193">
        <v>442.29</v>
      </c>
    </row>
    <row r="669" spans="2:3" x14ac:dyDescent="0.3">
      <c r="B669" s="166">
        <v>44953</v>
      </c>
      <c r="C669" s="193">
        <v>444.23</v>
      </c>
    </row>
    <row r="670" spans="2:3" x14ac:dyDescent="0.3">
      <c r="B670" s="166">
        <v>44951</v>
      </c>
      <c r="C670" s="193">
        <v>417.76</v>
      </c>
    </row>
    <row r="671" spans="2:3" x14ac:dyDescent="0.3">
      <c r="B671" s="166">
        <v>44950</v>
      </c>
      <c r="C671" s="193">
        <v>420.85</v>
      </c>
    </row>
    <row r="672" spans="2:3" x14ac:dyDescent="0.3">
      <c r="B672" s="166">
        <v>44949</v>
      </c>
      <c r="C672" s="193">
        <v>407.14</v>
      </c>
    </row>
    <row r="673" spans="2:3" x14ac:dyDescent="0.3">
      <c r="B673" s="166">
        <v>44946</v>
      </c>
      <c r="C673" s="193">
        <v>401.91</v>
      </c>
    </row>
    <row r="674" spans="2:3" x14ac:dyDescent="0.3">
      <c r="B674" s="166">
        <v>44945</v>
      </c>
      <c r="C674" s="193">
        <v>399.52</v>
      </c>
    </row>
    <row r="675" spans="2:3" x14ac:dyDescent="0.3">
      <c r="B675" s="166">
        <v>44944</v>
      </c>
      <c r="C675" s="193">
        <v>407.14</v>
      </c>
    </row>
    <row r="676" spans="2:3" x14ac:dyDescent="0.3">
      <c r="B676" s="166">
        <v>44943</v>
      </c>
      <c r="C676" s="193">
        <v>414.02</v>
      </c>
    </row>
    <row r="677" spans="2:3" x14ac:dyDescent="0.3">
      <c r="B677" s="166">
        <v>44942</v>
      </c>
      <c r="C677" s="193">
        <v>411.73</v>
      </c>
    </row>
    <row r="678" spans="2:3" x14ac:dyDescent="0.3">
      <c r="B678" s="166">
        <v>44939</v>
      </c>
      <c r="C678" s="193">
        <v>410.23</v>
      </c>
    </row>
    <row r="679" spans="2:3" x14ac:dyDescent="0.3">
      <c r="B679" s="166">
        <v>44938</v>
      </c>
      <c r="C679" s="193">
        <v>410.98</v>
      </c>
    </row>
    <row r="680" spans="2:3" x14ac:dyDescent="0.3">
      <c r="B680" s="166">
        <v>44937</v>
      </c>
      <c r="C680" s="193">
        <v>416.91</v>
      </c>
    </row>
    <row r="681" spans="2:3" x14ac:dyDescent="0.3">
      <c r="B681" s="166">
        <v>44936</v>
      </c>
      <c r="C681" s="193">
        <v>411.63</v>
      </c>
    </row>
    <row r="682" spans="2:3" x14ac:dyDescent="0.3">
      <c r="B682" s="166">
        <v>44935</v>
      </c>
      <c r="C682" s="193">
        <v>388.25</v>
      </c>
    </row>
    <row r="683" spans="2:3" x14ac:dyDescent="0.3">
      <c r="B683" s="166">
        <v>44932</v>
      </c>
      <c r="C683" s="193">
        <v>380.83</v>
      </c>
    </row>
    <row r="684" spans="2:3" x14ac:dyDescent="0.3">
      <c r="B684" s="166">
        <v>44931</v>
      </c>
      <c r="C684" s="193">
        <v>385.71</v>
      </c>
    </row>
    <row r="685" spans="2:3" x14ac:dyDescent="0.3">
      <c r="B685" s="166">
        <v>44930</v>
      </c>
      <c r="C685" s="193">
        <v>384.41</v>
      </c>
    </row>
    <row r="686" spans="2:3" x14ac:dyDescent="0.3">
      <c r="B686" s="166">
        <v>44929</v>
      </c>
      <c r="C686" s="193">
        <v>392.69</v>
      </c>
    </row>
    <row r="687" spans="2:3" x14ac:dyDescent="0.3">
      <c r="B687" s="166">
        <v>44928</v>
      </c>
      <c r="C687" s="193">
        <v>393.59</v>
      </c>
    </row>
    <row r="688" spans="2:3" x14ac:dyDescent="0.3">
      <c r="B688" s="166">
        <v>44925</v>
      </c>
      <c r="C688" s="193">
        <v>386.76</v>
      </c>
    </row>
    <row r="689" spans="2:3" x14ac:dyDescent="0.3">
      <c r="B689" s="166">
        <v>44924</v>
      </c>
      <c r="C689" s="193">
        <v>384.71</v>
      </c>
    </row>
    <row r="690" spans="2:3" x14ac:dyDescent="0.3">
      <c r="B690" s="166">
        <v>44923</v>
      </c>
      <c r="C690" s="193">
        <v>390.1</v>
      </c>
    </row>
    <row r="691" spans="2:3" x14ac:dyDescent="0.3">
      <c r="B691" s="166">
        <v>44922</v>
      </c>
      <c r="C691" s="193">
        <v>392.94</v>
      </c>
    </row>
    <row r="692" spans="2:3" x14ac:dyDescent="0.3">
      <c r="B692" s="166">
        <v>44921</v>
      </c>
      <c r="C692" s="193">
        <v>383.62</v>
      </c>
    </row>
    <row r="693" spans="2:3" x14ac:dyDescent="0.3">
      <c r="B693" s="166">
        <v>44918</v>
      </c>
      <c r="C693" s="193">
        <v>377.19</v>
      </c>
    </row>
    <row r="694" spans="2:3" x14ac:dyDescent="0.3">
      <c r="B694" s="166">
        <v>44917</v>
      </c>
      <c r="C694" s="193">
        <v>393.24</v>
      </c>
    </row>
    <row r="695" spans="2:3" x14ac:dyDescent="0.3">
      <c r="B695" s="166">
        <v>44916</v>
      </c>
      <c r="C695" s="193">
        <v>401.36</v>
      </c>
    </row>
    <row r="696" spans="2:3" x14ac:dyDescent="0.3">
      <c r="B696" s="166">
        <v>44915</v>
      </c>
      <c r="C696" s="193">
        <v>409.24</v>
      </c>
    </row>
    <row r="697" spans="2:3" x14ac:dyDescent="0.3">
      <c r="B697" s="166">
        <v>44914</v>
      </c>
      <c r="C697" s="193">
        <v>416.71</v>
      </c>
    </row>
    <row r="698" spans="2:3" x14ac:dyDescent="0.3">
      <c r="B698" s="166">
        <v>44911</v>
      </c>
      <c r="C698" s="193">
        <v>420.3</v>
      </c>
    </row>
    <row r="699" spans="2:3" x14ac:dyDescent="0.3">
      <c r="B699" s="166">
        <v>44910</v>
      </c>
      <c r="C699" s="193">
        <v>415.42</v>
      </c>
    </row>
    <row r="700" spans="2:3" x14ac:dyDescent="0.3">
      <c r="B700" s="166">
        <v>44909</v>
      </c>
      <c r="C700" s="193">
        <v>416.61</v>
      </c>
    </row>
    <row r="701" spans="2:3" x14ac:dyDescent="0.3">
      <c r="B701" s="166">
        <v>44908</v>
      </c>
      <c r="C701" s="193">
        <v>417.21</v>
      </c>
    </row>
    <row r="702" spans="2:3" x14ac:dyDescent="0.3">
      <c r="B702" s="166">
        <v>44907</v>
      </c>
      <c r="C702" s="193">
        <v>412.88</v>
      </c>
    </row>
    <row r="703" spans="2:3" x14ac:dyDescent="0.3">
      <c r="B703" s="166">
        <v>44904</v>
      </c>
      <c r="C703" s="193">
        <v>412.03</v>
      </c>
    </row>
    <row r="704" spans="2:3" x14ac:dyDescent="0.3">
      <c r="B704" s="166">
        <v>44903</v>
      </c>
      <c r="C704" s="193">
        <v>415.92</v>
      </c>
    </row>
    <row r="705" spans="2:3" x14ac:dyDescent="0.3">
      <c r="B705" s="166">
        <v>44902</v>
      </c>
      <c r="C705" s="193">
        <v>418.81</v>
      </c>
    </row>
    <row r="706" spans="2:3" x14ac:dyDescent="0.3">
      <c r="B706" s="166">
        <v>44901</v>
      </c>
      <c r="C706" s="193">
        <v>425.79</v>
      </c>
    </row>
    <row r="707" spans="2:3" x14ac:dyDescent="0.3">
      <c r="B707" s="166">
        <v>44900</v>
      </c>
      <c r="C707" s="193">
        <v>427.43</v>
      </c>
    </row>
    <row r="708" spans="2:3" x14ac:dyDescent="0.3">
      <c r="B708" s="166">
        <v>44897</v>
      </c>
      <c r="C708" s="193">
        <v>434.06</v>
      </c>
    </row>
    <row r="709" spans="2:3" x14ac:dyDescent="0.3">
      <c r="B709" s="166">
        <v>44896</v>
      </c>
      <c r="C709" s="193">
        <v>436.9</v>
      </c>
    </row>
    <row r="710" spans="2:3" x14ac:dyDescent="0.3">
      <c r="B710" s="166">
        <v>44895</v>
      </c>
      <c r="C710" s="193">
        <v>438.05</v>
      </c>
    </row>
    <row r="711" spans="2:3" x14ac:dyDescent="0.3">
      <c r="B711" s="166">
        <v>44894</v>
      </c>
      <c r="C711" s="193">
        <v>431.82</v>
      </c>
    </row>
    <row r="712" spans="2:3" x14ac:dyDescent="0.3">
      <c r="B712" s="166">
        <v>44893</v>
      </c>
      <c r="C712" s="193">
        <v>431.92</v>
      </c>
    </row>
    <row r="713" spans="2:3" x14ac:dyDescent="0.3">
      <c r="B713" s="166">
        <v>44890</v>
      </c>
      <c r="C713" s="193">
        <v>431.87</v>
      </c>
    </row>
    <row r="714" spans="2:3" x14ac:dyDescent="0.3">
      <c r="B714" s="166">
        <v>44889</v>
      </c>
      <c r="C714" s="193">
        <v>422.1</v>
      </c>
    </row>
    <row r="715" spans="2:3" x14ac:dyDescent="0.3">
      <c r="B715" s="166">
        <v>44888</v>
      </c>
      <c r="C715" s="193">
        <v>422.75</v>
      </c>
    </row>
    <row r="716" spans="2:3" x14ac:dyDescent="0.3">
      <c r="B716" s="166">
        <v>44887</v>
      </c>
      <c r="C716" s="193">
        <v>423.39</v>
      </c>
    </row>
    <row r="717" spans="2:3" x14ac:dyDescent="0.3">
      <c r="B717" s="166">
        <v>44886</v>
      </c>
      <c r="C717" s="193">
        <v>419.8</v>
      </c>
    </row>
    <row r="718" spans="2:3" x14ac:dyDescent="0.3">
      <c r="B718" s="166">
        <v>44883</v>
      </c>
      <c r="C718" s="193">
        <v>422.5</v>
      </c>
    </row>
    <row r="719" spans="2:3" x14ac:dyDescent="0.3">
      <c r="B719" s="166">
        <v>44882</v>
      </c>
      <c r="C719" s="193">
        <v>421.85</v>
      </c>
    </row>
    <row r="720" spans="2:3" x14ac:dyDescent="0.3">
      <c r="B720" s="166">
        <v>44881</v>
      </c>
      <c r="C720" s="193">
        <v>430.22</v>
      </c>
    </row>
    <row r="721" spans="2:3" x14ac:dyDescent="0.3">
      <c r="B721" s="166">
        <v>44880</v>
      </c>
      <c r="C721" s="193">
        <v>435.8</v>
      </c>
    </row>
    <row r="722" spans="2:3" x14ac:dyDescent="0.3">
      <c r="B722" s="166">
        <v>44879</v>
      </c>
      <c r="C722" s="193">
        <v>432.37</v>
      </c>
    </row>
    <row r="723" spans="2:3" x14ac:dyDescent="0.3">
      <c r="B723" s="166">
        <v>44876</v>
      </c>
      <c r="C723" s="193">
        <v>422.2</v>
      </c>
    </row>
    <row r="724" spans="2:3" x14ac:dyDescent="0.3">
      <c r="B724" s="166">
        <v>44875</v>
      </c>
      <c r="C724" s="193">
        <v>410.93</v>
      </c>
    </row>
    <row r="725" spans="2:3" x14ac:dyDescent="0.3">
      <c r="B725" s="166">
        <v>44874</v>
      </c>
      <c r="C725" s="193">
        <v>431.82</v>
      </c>
    </row>
    <row r="726" spans="2:3" x14ac:dyDescent="0.3">
      <c r="B726" s="166">
        <v>44872</v>
      </c>
      <c r="C726" s="193">
        <v>433.66</v>
      </c>
    </row>
    <row r="727" spans="2:3" x14ac:dyDescent="0.3">
      <c r="B727" s="166">
        <v>44869</v>
      </c>
      <c r="C727" s="193">
        <v>424.04</v>
      </c>
    </row>
    <row r="728" spans="2:3" x14ac:dyDescent="0.3">
      <c r="B728" s="166">
        <v>44868</v>
      </c>
      <c r="C728" s="193">
        <v>414.97</v>
      </c>
    </row>
    <row r="729" spans="2:3" x14ac:dyDescent="0.3">
      <c r="B729" s="166">
        <v>44867</v>
      </c>
      <c r="C729" s="193">
        <v>420.85</v>
      </c>
    </row>
    <row r="730" spans="2:3" x14ac:dyDescent="0.3">
      <c r="B730" s="166">
        <v>44866</v>
      </c>
      <c r="C730" s="193">
        <v>420.05</v>
      </c>
    </row>
    <row r="731" spans="2:3" x14ac:dyDescent="0.3">
      <c r="B731" s="166">
        <v>44865</v>
      </c>
      <c r="C731" s="193">
        <v>411.48</v>
      </c>
    </row>
    <row r="732" spans="2:3" x14ac:dyDescent="0.3">
      <c r="B732" s="166">
        <v>44862</v>
      </c>
      <c r="C732" s="193">
        <v>408.64</v>
      </c>
    </row>
    <row r="733" spans="2:3" x14ac:dyDescent="0.3">
      <c r="B733" s="166">
        <v>44861</v>
      </c>
      <c r="C733" s="193">
        <v>406.45</v>
      </c>
    </row>
    <row r="734" spans="2:3" x14ac:dyDescent="0.3">
      <c r="B734" s="166">
        <v>44859</v>
      </c>
      <c r="C734" s="193">
        <v>403.31</v>
      </c>
    </row>
    <row r="735" spans="2:3" x14ac:dyDescent="0.3">
      <c r="B735" s="166">
        <v>44858</v>
      </c>
      <c r="C735" s="193">
        <v>400.36</v>
      </c>
    </row>
    <row r="736" spans="2:3" x14ac:dyDescent="0.3">
      <c r="B736" s="166">
        <v>44855</v>
      </c>
      <c r="C736" s="193">
        <v>396.83</v>
      </c>
    </row>
    <row r="737" spans="2:3" x14ac:dyDescent="0.3">
      <c r="B737" s="166">
        <v>44854</v>
      </c>
      <c r="C737" s="193">
        <v>396.88</v>
      </c>
    </row>
    <row r="738" spans="2:3" x14ac:dyDescent="0.3">
      <c r="B738" s="166">
        <v>44853</v>
      </c>
      <c r="C738" s="193">
        <v>397.82</v>
      </c>
    </row>
    <row r="739" spans="2:3" x14ac:dyDescent="0.3">
      <c r="B739" s="166">
        <v>44852</v>
      </c>
      <c r="C739" s="193">
        <v>403.01</v>
      </c>
    </row>
    <row r="740" spans="2:3" x14ac:dyDescent="0.3">
      <c r="B740" s="166">
        <v>44851</v>
      </c>
      <c r="C740" s="193">
        <v>394.88</v>
      </c>
    </row>
    <row r="741" spans="2:3" x14ac:dyDescent="0.3">
      <c r="B741" s="166">
        <v>44848</v>
      </c>
      <c r="C741" s="193">
        <v>395.03</v>
      </c>
    </row>
    <row r="742" spans="2:3" x14ac:dyDescent="0.3">
      <c r="B742" s="166">
        <v>44847</v>
      </c>
      <c r="C742" s="193">
        <v>397.77</v>
      </c>
    </row>
    <row r="743" spans="2:3" x14ac:dyDescent="0.3">
      <c r="B743" s="166">
        <v>44846</v>
      </c>
      <c r="C743" s="193">
        <v>395.33</v>
      </c>
    </row>
    <row r="744" spans="2:3" x14ac:dyDescent="0.3">
      <c r="B744" s="166">
        <v>44845</v>
      </c>
      <c r="C744" s="193">
        <v>392.14</v>
      </c>
    </row>
    <row r="745" spans="2:3" x14ac:dyDescent="0.3">
      <c r="B745" s="166">
        <v>44844</v>
      </c>
      <c r="C745" s="193">
        <v>394.73</v>
      </c>
    </row>
    <row r="746" spans="2:3" x14ac:dyDescent="0.3">
      <c r="B746" s="166">
        <v>44841</v>
      </c>
      <c r="C746" s="193">
        <v>410.88</v>
      </c>
    </row>
    <row r="747" spans="2:3" x14ac:dyDescent="0.3">
      <c r="B747" s="166">
        <v>44840</v>
      </c>
      <c r="C747" s="193">
        <v>412.83</v>
      </c>
    </row>
    <row r="748" spans="2:3" x14ac:dyDescent="0.3">
      <c r="B748" s="166">
        <v>44838</v>
      </c>
      <c r="C748" s="193">
        <v>406.64</v>
      </c>
    </row>
    <row r="749" spans="2:3" x14ac:dyDescent="0.3">
      <c r="B749" s="166">
        <v>44837</v>
      </c>
      <c r="C749" s="193">
        <v>396.43</v>
      </c>
    </row>
    <row r="750" spans="2:3" x14ac:dyDescent="0.3">
      <c r="B750" s="166">
        <v>44834</v>
      </c>
      <c r="C750" s="193">
        <v>403.36</v>
      </c>
    </row>
    <row r="751" spans="2:3" x14ac:dyDescent="0.3">
      <c r="B751" s="166">
        <v>44833</v>
      </c>
      <c r="C751" s="193">
        <v>401.01</v>
      </c>
    </row>
    <row r="752" spans="2:3" x14ac:dyDescent="0.3">
      <c r="B752" s="166">
        <v>44832</v>
      </c>
      <c r="C752" s="193">
        <v>397.87</v>
      </c>
    </row>
    <row r="753" spans="2:3" x14ac:dyDescent="0.3">
      <c r="B753" s="166">
        <v>44831</v>
      </c>
      <c r="C753" s="193">
        <v>397.57</v>
      </c>
    </row>
    <row r="754" spans="2:3" x14ac:dyDescent="0.3">
      <c r="B754" s="166">
        <v>44830</v>
      </c>
      <c r="C754" s="193">
        <v>396.28</v>
      </c>
    </row>
    <row r="755" spans="2:3" x14ac:dyDescent="0.3">
      <c r="B755" s="166">
        <v>44827</v>
      </c>
      <c r="C755" s="193">
        <v>421.8</v>
      </c>
    </row>
    <row r="756" spans="2:3" x14ac:dyDescent="0.3">
      <c r="B756" s="166">
        <v>44826</v>
      </c>
      <c r="C756" s="193">
        <v>430.87</v>
      </c>
    </row>
    <row r="757" spans="2:3" x14ac:dyDescent="0.3">
      <c r="B757" s="166">
        <v>44825</v>
      </c>
      <c r="C757" s="193">
        <v>426.33</v>
      </c>
    </row>
    <row r="758" spans="2:3" x14ac:dyDescent="0.3">
      <c r="B758" s="166">
        <v>44824</v>
      </c>
      <c r="C758" s="193">
        <v>432.91</v>
      </c>
    </row>
    <row r="759" spans="2:3" x14ac:dyDescent="0.3">
      <c r="B759" s="166">
        <v>44823</v>
      </c>
      <c r="C759" s="193">
        <v>424.14</v>
      </c>
    </row>
    <row r="760" spans="2:3" x14ac:dyDescent="0.3">
      <c r="B760" s="166">
        <v>44820</v>
      </c>
      <c r="C760" s="193">
        <v>431.17</v>
      </c>
    </row>
    <row r="761" spans="2:3" x14ac:dyDescent="0.3">
      <c r="B761" s="166">
        <v>44819</v>
      </c>
      <c r="C761" s="193">
        <v>445.87</v>
      </c>
    </row>
    <row r="762" spans="2:3" x14ac:dyDescent="0.3">
      <c r="B762" s="166">
        <v>44818</v>
      </c>
      <c r="C762" s="193">
        <v>448.82</v>
      </c>
    </row>
    <row r="763" spans="2:3" x14ac:dyDescent="0.3">
      <c r="B763" s="166">
        <v>44817</v>
      </c>
      <c r="C763" s="193">
        <v>455.39</v>
      </c>
    </row>
    <row r="764" spans="2:3" x14ac:dyDescent="0.3">
      <c r="B764" s="166">
        <v>44816</v>
      </c>
      <c r="C764" s="193">
        <v>449.61</v>
      </c>
    </row>
    <row r="765" spans="2:3" x14ac:dyDescent="0.3">
      <c r="B765" s="166">
        <v>44813</v>
      </c>
      <c r="C765" s="193">
        <v>444.53</v>
      </c>
    </row>
    <row r="766" spans="2:3" x14ac:dyDescent="0.3">
      <c r="B766" s="166">
        <v>44812</v>
      </c>
      <c r="C766" s="193">
        <v>440.84</v>
      </c>
    </row>
    <row r="767" spans="2:3" x14ac:dyDescent="0.3">
      <c r="B767" s="166">
        <v>44811</v>
      </c>
      <c r="C767" s="193">
        <v>444.48</v>
      </c>
    </row>
    <row r="768" spans="2:3" x14ac:dyDescent="0.3">
      <c r="B768" s="166">
        <v>44810</v>
      </c>
      <c r="C768" s="193">
        <v>456.34</v>
      </c>
    </row>
    <row r="769" spans="2:3" x14ac:dyDescent="0.3">
      <c r="B769" s="166">
        <v>44809</v>
      </c>
      <c r="C769" s="193">
        <v>457.59</v>
      </c>
    </row>
    <row r="770" spans="2:3" x14ac:dyDescent="0.3">
      <c r="B770" s="166">
        <v>44806</v>
      </c>
      <c r="C770" s="193">
        <v>460.33</v>
      </c>
    </row>
    <row r="771" spans="2:3" x14ac:dyDescent="0.3">
      <c r="B771" s="166">
        <v>44805</v>
      </c>
      <c r="C771" s="193">
        <v>465.46</v>
      </c>
    </row>
    <row r="772" spans="2:3" x14ac:dyDescent="0.3">
      <c r="B772" s="166">
        <v>44803</v>
      </c>
      <c r="C772" s="193">
        <v>469.65</v>
      </c>
    </row>
    <row r="773" spans="2:3" x14ac:dyDescent="0.3">
      <c r="B773" s="166">
        <v>44802</v>
      </c>
      <c r="C773" s="193">
        <v>451.95</v>
      </c>
    </row>
    <row r="774" spans="2:3" x14ac:dyDescent="0.3">
      <c r="B774" s="166">
        <v>44799</v>
      </c>
      <c r="C774" s="193">
        <v>463.62</v>
      </c>
    </row>
    <row r="775" spans="2:3" x14ac:dyDescent="0.3">
      <c r="B775" s="166">
        <v>44798</v>
      </c>
      <c r="C775" s="193">
        <v>457.79</v>
      </c>
    </row>
    <row r="776" spans="2:3" x14ac:dyDescent="0.3">
      <c r="B776" s="166">
        <v>44797</v>
      </c>
      <c r="C776" s="193">
        <v>461.77</v>
      </c>
    </row>
    <row r="777" spans="2:3" x14ac:dyDescent="0.3">
      <c r="B777" s="166">
        <v>44796</v>
      </c>
      <c r="C777" s="193">
        <v>459.03</v>
      </c>
    </row>
    <row r="778" spans="2:3" x14ac:dyDescent="0.3">
      <c r="B778" s="166">
        <v>44795</v>
      </c>
      <c r="C778" s="193">
        <v>453.2</v>
      </c>
    </row>
    <row r="779" spans="2:3" x14ac:dyDescent="0.3">
      <c r="B779" s="166">
        <v>44792</v>
      </c>
      <c r="C779" s="193">
        <v>469.55</v>
      </c>
    </row>
    <row r="780" spans="2:3" x14ac:dyDescent="0.3">
      <c r="B780" s="166">
        <v>44791</v>
      </c>
      <c r="C780" s="193">
        <v>483.31</v>
      </c>
    </row>
    <row r="781" spans="2:3" x14ac:dyDescent="0.3">
      <c r="B781" s="166">
        <v>44790</v>
      </c>
      <c r="C781" s="193">
        <v>483.91</v>
      </c>
    </row>
    <row r="782" spans="2:3" x14ac:dyDescent="0.3">
      <c r="B782" s="166">
        <v>44789</v>
      </c>
      <c r="C782" s="193">
        <v>488.34</v>
      </c>
    </row>
    <row r="783" spans="2:3" x14ac:dyDescent="0.3">
      <c r="B783" s="166">
        <v>44785</v>
      </c>
      <c r="C783" s="193">
        <v>476.08</v>
      </c>
    </row>
    <row r="784" spans="2:3" x14ac:dyDescent="0.3">
      <c r="B784" s="166">
        <v>44784</v>
      </c>
      <c r="C784" s="193">
        <v>475.18</v>
      </c>
    </row>
    <row r="785" spans="2:3" x14ac:dyDescent="0.3">
      <c r="B785" s="166">
        <v>44783</v>
      </c>
      <c r="C785" s="193">
        <v>474.09</v>
      </c>
    </row>
    <row r="786" spans="2:3" x14ac:dyDescent="0.3">
      <c r="B786" s="166">
        <v>44781</v>
      </c>
      <c r="C786" s="193">
        <v>466.81</v>
      </c>
    </row>
    <row r="787" spans="2:3" x14ac:dyDescent="0.3">
      <c r="B787" s="166">
        <v>44778</v>
      </c>
      <c r="C787" s="193">
        <v>463.82</v>
      </c>
    </row>
    <row r="788" spans="2:3" x14ac:dyDescent="0.3">
      <c r="B788" s="166">
        <v>44777</v>
      </c>
      <c r="C788" s="193">
        <v>467.46</v>
      </c>
    </row>
    <row r="789" spans="2:3" x14ac:dyDescent="0.3">
      <c r="B789" s="166">
        <v>44776</v>
      </c>
      <c r="C789" s="193">
        <v>466.36</v>
      </c>
    </row>
    <row r="790" spans="2:3" x14ac:dyDescent="0.3">
      <c r="B790" s="166">
        <v>44775</v>
      </c>
      <c r="C790" s="193">
        <v>474.79</v>
      </c>
    </row>
    <row r="791" spans="2:3" x14ac:dyDescent="0.3">
      <c r="B791" s="166">
        <v>44774</v>
      </c>
      <c r="C791" s="193">
        <v>477.73</v>
      </c>
    </row>
    <row r="792" spans="2:3" x14ac:dyDescent="0.3">
      <c r="B792" s="166">
        <v>44771</v>
      </c>
      <c r="C792" s="193">
        <v>448.22</v>
      </c>
    </row>
    <row r="793" spans="2:3" x14ac:dyDescent="0.3">
      <c r="B793" s="166">
        <v>44770</v>
      </c>
      <c r="C793" s="193">
        <v>440.89</v>
      </c>
    </row>
    <row r="794" spans="2:3" x14ac:dyDescent="0.3">
      <c r="B794" s="166">
        <v>44769</v>
      </c>
      <c r="C794" s="193">
        <v>442.68</v>
      </c>
    </row>
    <row r="795" spans="2:3" x14ac:dyDescent="0.3">
      <c r="B795" s="166">
        <v>44768</v>
      </c>
      <c r="C795" s="193">
        <v>439.79</v>
      </c>
    </row>
    <row r="796" spans="2:3" x14ac:dyDescent="0.3">
      <c r="B796" s="166">
        <v>44767</v>
      </c>
      <c r="C796" s="193">
        <v>448.17</v>
      </c>
    </row>
    <row r="797" spans="2:3" x14ac:dyDescent="0.3">
      <c r="B797" s="166">
        <v>44764</v>
      </c>
      <c r="C797" s="193">
        <v>453.5</v>
      </c>
    </row>
    <row r="798" spans="2:3" x14ac:dyDescent="0.3">
      <c r="B798" s="166">
        <v>44763</v>
      </c>
      <c r="C798" s="193">
        <v>453.45</v>
      </c>
    </row>
    <row r="799" spans="2:3" x14ac:dyDescent="0.3">
      <c r="B799" s="166">
        <v>44762</v>
      </c>
      <c r="C799" s="193">
        <v>452.05</v>
      </c>
    </row>
    <row r="800" spans="2:3" x14ac:dyDescent="0.3">
      <c r="B800" s="166">
        <v>44761</v>
      </c>
      <c r="C800" s="193">
        <v>447.67</v>
      </c>
    </row>
    <row r="801" spans="2:3" x14ac:dyDescent="0.3">
      <c r="B801" s="166">
        <v>44760</v>
      </c>
      <c r="C801" s="193">
        <v>449.51</v>
      </c>
    </row>
    <row r="802" spans="2:3" x14ac:dyDescent="0.3">
      <c r="B802" s="166">
        <v>44757</v>
      </c>
      <c r="C802" s="193">
        <v>438.85</v>
      </c>
    </row>
    <row r="803" spans="2:3" x14ac:dyDescent="0.3">
      <c r="B803" s="166">
        <v>44756</v>
      </c>
      <c r="C803" s="193">
        <v>426.73</v>
      </c>
    </row>
    <row r="804" spans="2:3" x14ac:dyDescent="0.3">
      <c r="B804" s="166">
        <v>44755</v>
      </c>
      <c r="C804" s="193">
        <v>425.79</v>
      </c>
    </row>
    <row r="805" spans="2:3" x14ac:dyDescent="0.3">
      <c r="B805" s="166">
        <v>44754</v>
      </c>
      <c r="C805" s="193">
        <v>429.23</v>
      </c>
    </row>
    <row r="806" spans="2:3" x14ac:dyDescent="0.3">
      <c r="B806" s="166">
        <v>44753</v>
      </c>
      <c r="C806" s="193">
        <v>435.71</v>
      </c>
    </row>
    <row r="807" spans="2:3" x14ac:dyDescent="0.3">
      <c r="B807" s="166">
        <v>44750</v>
      </c>
      <c r="C807" s="193">
        <v>440.19</v>
      </c>
    </row>
    <row r="808" spans="2:3" x14ac:dyDescent="0.3">
      <c r="B808" s="166">
        <v>44749</v>
      </c>
      <c r="C808" s="193">
        <v>429.52</v>
      </c>
    </row>
    <row r="809" spans="2:3" x14ac:dyDescent="0.3">
      <c r="B809" s="166">
        <v>44748</v>
      </c>
      <c r="C809" s="193">
        <v>415.07</v>
      </c>
    </row>
    <row r="810" spans="2:3" x14ac:dyDescent="0.3">
      <c r="B810" s="166">
        <v>44747</v>
      </c>
      <c r="C810" s="193">
        <v>410.73</v>
      </c>
    </row>
    <row r="811" spans="2:3" x14ac:dyDescent="0.3">
      <c r="B811" s="166">
        <v>44746</v>
      </c>
      <c r="C811" s="193">
        <v>407.19</v>
      </c>
    </row>
    <row r="812" spans="2:3" x14ac:dyDescent="0.3">
      <c r="B812" s="166">
        <v>44743</v>
      </c>
      <c r="C812" s="193">
        <v>411.43</v>
      </c>
    </row>
    <row r="813" spans="2:3" x14ac:dyDescent="0.3">
      <c r="B813" s="166">
        <v>44742</v>
      </c>
      <c r="C813" s="193">
        <v>411.8</v>
      </c>
    </row>
    <row r="814" spans="2:3" x14ac:dyDescent="0.3">
      <c r="B814" s="166">
        <v>44741</v>
      </c>
      <c r="C814" s="193">
        <v>416.95</v>
      </c>
    </row>
    <row r="815" spans="2:3" x14ac:dyDescent="0.3">
      <c r="B815" s="166">
        <v>44740</v>
      </c>
      <c r="C815" s="193">
        <v>417.1</v>
      </c>
    </row>
    <row r="816" spans="2:3" x14ac:dyDescent="0.3">
      <c r="B816" s="166">
        <v>44739</v>
      </c>
      <c r="C816" s="193">
        <v>414.5</v>
      </c>
    </row>
    <row r="817" spans="2:3" x14ac:dyDescent="0.3">
      <c r="B817" s="166">
        <v>44736</v>
      </c>
      <c r="C817" s="193">
        <v>409.3</v>
      </c>
    </row>
    <row r="818" spans="2:3" x14ac:dyDescent="0.3">
      <c r="B818" s="166">
        <v>44735</v>
      </c>
      <c r="C818" s="193">
        <v>407.2</v>
      </c>
    </row>
    <row r="819" spans="2:3" x14ac:dyDescent="0.3">
      <c r="B819" s="166">
        <v>44734</v>
      </c>
      <c r="C819" s="193">
        <v>393.1</v>
      </c>
    </row>
    <row r="820" spans="2:3" x14ac:dyDescent="0.3">
      <c r="B820" s="166">
        <v>44733</v>
      </c>
      <c r="C820" s="193">
        <v>397.6</v>
      </c>
    </row>
    <row r="821" spans="2:3" x14ac:dyDescent="0.3">
      <c r="B821" s="166">
        <v>44732</v>
      </c>
      <c r="C821" s="193">
        <v>382.7</v>
      </c>
    </row>
    <row r="822" spans="2:3" x14ac:dyDescent="0.3">
      <c r="B822" s="166">
        <v>44729</v>
      </c>
      <c r="C822" s="193">
        <v>388.95</v>
      </c>
    </row>
    <row r="823" spans="2:3" x14ac:dyDescent="0.3">
      <c r="B823" s="166">
        <v>44728</v>
      </c>
      <c r="C823" s="193">
        <v>392.95</v>
      </c>
    </row>
    <row r="824" spans="2:3" x14ac:dyDescent="0.3">
      <c r="B824" s="166">
        <v>44727</v>
      </c>
      <c r="C824" s="193">
        <v>414.1</v>
      </c>
    </row>
    <row r="825" spans="2:3" x14ac:dyDescent="0.3">
      <c r="B825" s="166">
        <v>44726</v>
      </c>
      <c r="C825" s="193">
        <v>405.15</v>
      </c>
    </row>
    <row r="826" spans="2:3" x14ac:dyDescent="0.3">
      <c r="B826" s="166">
        <v>44725</v>
      </c>
      <c r="C826" s="193">
        <v>406.7</v>
      </c>
    </row>
    <row r="827" spans="2:3" x14ac:dyDescent="0.3">
      <c r="B827" s="166">
        <v>44722</v>
      </c>
      <c r="C827" s="193">
        <v>428.05</v>
      </c>
    </row>
    <row r="828" spans="2:3" x14ac:dyDescent="0.3">
      <c r="B828" s="166">
        <v>44721</v>
      </c>
      <c r="C828" s="193">
        <v>428.5</v>
      </c>
    </row>
    <row r="829" spans="2:3" x14ac:dyDescent="0.3">
      <c r="B829" s="166">
        <v>44720</v>
      </c>
      <c r="C829" s="193">
        <v>435.65</v>
      </c>
    </row>
    <row r="830" spans="2:3" x14ac:dyDescent="0.3">
      <c r="B830" s="166">
        <v>44719</v>
      </c>
      <c r="C830" s="193">
        <v>435.85</v>
      </c>
    </row>
    <row r="831" spans="2:3" x14ac:dyDescent="0.3">
      <c r="B831" s="166">
        <v>44718</v>
      </c>
      <c r="C831" s="193">
        <v>432.35</v>
      </c>
    </row>
    <row r="832" spans="2:3" x14ac:dyDescent="0.3">
      <c r="B832" s="166">
        <v>44715</v>
      </c>
      <c r="C832" s="193">
        <v>431.9</v>
      </c>
    </row>
    <row r="833" spans="2:3" x14ac:dyDescent="0.3">
      <c r="B833" s="166">
        <v>44714</v>
      </c>
      <c r="C833" s="193">
        <v>439.15</v>
      </c>
    </row>
    <row r="834" spans="2:3" x14ac:dyDescent="0.3">
      <c r="B834" s="166">
        <v>44713</v>
      </c>
      <c r="C834" s="193">
        <v>444.6</v>
      </c>
    </row>
    <row r="835" spans="2:3" x14ac:dyDescent="0.3">
      <c r="B835" s="166">
        <v>44712</v>
      </c>
      <c r="C835" s="193">
        <v>443.55</v>
      </c>
    </row>
    <row r="836" spans="2:3" x14ac:dyDescent="0.3">
      <c r="B836" s="166">
        <v>44711</v>
      </c>
      <c r="C836" s="193">
        <v>442.4</v>
      </c>
    </row>
    <row r="837" spans="2:3" x14ac:dyDescent="0.3">
      <c r="B837" s="166">
        <v>44708</v>
      </c>
      <c r="C837" s="193">
        <v>429.6</v>
      </c>
    </row>
    <row r="838" spans="2:3" x14ac:dyDescent="0.3">
      <c r="B838" s="166">
        <v>44707</v>
      </c>
      <c r="C838" s="193">
        <v>420.65</v>
      </c>
    </row>
    <row r="839" spans="2:3" x14ac:dyDescent="0.3">
      <c r="B839" s="166">
        <v>44706</v>
      </c>
      <c r="C839" s="193">
        <v>417</v>
      </c>
    </row>
    <row r="840" spans="2:3" x14ac:dyDescent="0.3">
      <c r="B840" s="166">
        <v>44705</v>
      </c>
      <c r="C840" s="193">
        <v>425.75</v>
      </c>
    </row>
    <row r="841" spans="2:3" x14ac:dyDescent="0.3">
      <c r="B841" s="166">
        <v>44704</v>
      </c>
      <c r="C841" s="193">
        <v>421.45</v>
      </c>
    </row>
    <row r="842" spans="2:3" x14ac:dyDescent="0.3">
      <c r="B842" s="166">
        <v>44701</v>
      </c>
      <c r="C842" s="193">
        <v>418</v>
      </c>
    </row>
    <row r="843" spans="2:3" x14ac:dyDescent="0.3">
      <c r="B843" s="166">
        <v>44700</v>
      </c>
      <c r="C843" s="193">
        <v>398.65</v>
      </c>
    </row>
    <row r="844" spans="2:3" x14ac:dyDescent="0.3">
      <c r="B844" s="166">
        <v>44699</v>
      </c>
      <c r="C844" s="193">
        <v>415.15</v>
      </c>
    </row>
    <row r="845" spans="2:3" x14ac:dyDescent="0.3">
      <c r="B845" s="166">
        <v>44698</v>
      </c>
      <c r="C845" s="193">
        <v>424.15</v>
      </c>
    </row>
    <row r="846" spans="2:3" x14ac:dyDescent="0.3">
      <c r="B846" s="166">
        <v>44697</v>
      </c>
      <c r="C846" s="193">
        <v>405.35</v>
      </c>
    </row>
    <row r="847" spans="2:3" x14ac:dyDescent="0.3">
      <c r="B847" s="166">
        <v>44694</v>
      </c>
      <c r="C847" s="193">
        <v>404.3</v>
      </c>
    </row>
    <row r="848" spans="2:3" x14ac:dyDescent="0.3">
      <c r="B848" s="166">
        <v>44693</v>
      </c>
      <c r="C848" s="193">
        <v>372.3</v>
      </c>
    </row>
    <row r="849" spans="2:3" x14ac:dyDescent="0.3">
      <c r="B849" s="166">
        <v>44692</v>
      </c>
      <c r="C849" s="193">
        <v>388.15</v>
      </c>
    </row>
    <row r="850" spans="2:3" x14ac:dyDescent="0.3">
      <c r="B850" s="166">
        <v>44691</v>
      </c>
      <c r="C850" s="193">
        <v>391.75</v>
      </c>
    </row>
    <row r="851" spans="2:3" x14ac:dyDescent="0.3">
      <c r="B851" s="166">
        <v>44690</v>
      </c>
      <c r="C851" s="193">
        <v>403.95</v>
      </c>
    </row>
    <row r="852" spans="2:3" x14ac:dyDescent="0.3">
      <c r="B852" s="166">
        <v>44687</v>
      </c>
      <c r="C852" s="193">
        <v>408.55</v>
      </c>
    </row>
    <row r="853" spans="2:3" x14ac:dyDescent="0.3">
      <c r="B853" s="166">
        <v>44686</v>
      </c>
      <c r="C853" s="193">
        <v>426.3</v>
      </c>
    </row>
    <row r="854" spans="2:3" x14ac:dyDescent="0.3">
      <c r="B854" s="166">
        <v>44685</v>
      </c>
      <c r="C854" s="193">
        <v>423.5</v>
      </c>
    </row>
    <row r="855" spans="2:3" x14ac:dyDescent="0.3">
      <c r="B855" s="166">
        <v>44683</v>
      </c>
      <c r="C855" s="193">
        <v>432.85</v>
      </c>
    </row>
    <row r="856" spans="2:3" x14ac:dyDescent="0.3">
      <c r="B856" s="166">
        <v>44680</v>
      </c>
      <c r="C856" s="193">
        <v>437.6</v>
      </c>
    </row>
    <row r="857" spans="2:3" x14ac:dyDescent="0.3">
      <c r="B857" s="166">
        <v>44679</v>
      </c>
      <c r="C857" s="193">
        <v>436.05</v>
      </c>
    </row>
    <row r="858" spans="2:3" x14ac:dyDescent="0.3">
      <c r="B858" s="166">
        <v>44678</v>
      </c>
      <c r="C858" s="193">
        <v>430.25</v>
      </c>
    </row>
    <row r="859" spans="2:3" x14ac:dyDescent="0.3">
      <c r="B859" s="166">
        <v>44677</v>
      </c>
      <c r="C859" s="193">
        <v>434.9</v>
      </c>
    </row>
    <row r="860" spans="2:3" x14ac:dyDescent="0.3">
      <c r="B860" s="166">
        <v>44676</v>
      </c>
      <c r="C860" s="193">
        <v>425.15</v>
      </c>
    </row>
    <row r="861" spans="2:3" x14ac:dyDescent="0.3">
      <c r="B861" s="166">
        <v>44673</v>
      </c>
      <c r="C861" s="193">
        <v>438.85</v>
      </c>
    </row>
    <row r="862" spans="2:3" x14ac:dyDescent="0.3">
      <c r="B862" s="166">
        <v>44672</v>
      </c>
      <c r="C862" s="193">
        <v>448.05</v>
      </c>
    </row>
    <row r="863" spans="2:3" x14ac:dyDescent="0.3">
      <c r="B863" s="166">
        <v>44671</v>
      </c>
      <c r="C863" s="193">
        <v>440.55</v>
      </c>
    </row>
    <row r="864" spans="2:3" x14ac:dyDescent="0.3">
      <c r="B864" s="166">
        <v>44670</v>
      </c>
      <c r="C864" s="193">
        <v>424.95</v>
      </c>
    </row>
    <row r="865" spans="2:3" x14ac:dyDescent="0.3">
      <c r="B865" s="166">
        <v>44669</v>
      </c>
      <c r="C865" s="193">
        <v>433.8</v>
      </c>
    </row>
    <row r="866" spans="2:3" x14ac:dyDescent="0.3">
      <c r="B866" s="166">
        <v>44664</v>
      </c>
      <c r="C866" s="193">
        <v>431.05</v>
      </c>
    </row>
    <row r="867" spans="2:3" x14ac:dyDescent="0.3">
      <c r="B867" s="166">
        <v>44663</v>
      </c>
      <c r="C867" s="193">
        <v>438.3</v>
      </c>
    </row>
    <row r="868" spans="2:3" x14ac:dyDescent="0.3">
      <c r="B868" s="166">
        <v>44662</v>
      </c>
      <c r="C868" s="193">
        <v>452.05</v>
      </c>
    </row>
    <row r="869" spans="2:3" x14ac:dyDescent="0.3">
      <c r="B869" s="166">
        <v>44659</v>
      </c>
      <c r="C869" s="193">
        <v>452.05</v>
      </c>
    </row>
    <row r="870" spans="2:3" x14ac:dyDescent="0.3">
      <c r="B870" s="166">
        <v>44658</v>
      </c>
      <c r="C870" s="193">
        <v>449.5</v>
      </c>
    </row>
    <row r="871" spans="2:3" x14ac:dyDescent="0.3">
      <c r="B871" s="166">
        <v>44657</v>
      </c>
      <c r="C871" s="193">
        <v>456.15</v>
      </c>
    </row>
    <row r="872" spans="2:3" x14ac:dyDescent="0.3">
      <c r="B872" s="166">
        <v>44656</v>
      </c>
      <c r="C872" s="193">
        <v>458.05</v>
      </c>
    </row>
    <row r="873" spans="2:3" x14ac:dyDescent="0.3">
      <c r="B873" s="166">
        <v>44655</v>
      </c>
      <c r="C873" s="193">
        <v>446.75</v>
      </c>
    </row>
    <row r="874" spans="2:3" x14ac:dyDescent="0.3">
      <c r="B874" s="166">
        <v>44652</v>
      </c>
      <c r="C874" s="193">
        <v>441.15</v>
      </c>
    </row>
    <row r="875" spans="2:3" x14ac:dyDescent="0.3">
      <c r="B875" s="166">
        <v>44651</v>
      </c>
      <c r="C875" s="193">
        <v>433.75</v>
      </c>
    </row>
    <row r="876" spans="2:3" x14ac:dyDescent="0.3">
      <c r="B876" s="166">
        <v>44650</v>
      </c>
      <c r="C876" s="193">
        <v>435.65</v>
      </c>
    </row>
    <row r="877" spans="2:3" x14ac:dyDescent="0.3">
      <c r="B877" s="166">
        <v>44649</v>
      </c>
      <c r="C877" s="193">
        <v>433.7</v>
      </c>
    </row>
    <row r="878" spans="2:3" x14ac:dyDescent="0.3">
      <c r="B878" s="166">
        <v>44648</v>
      </c>
      <c r="C878" s="193">
        <v>432.7</v>
      </c>
    </row>
    <row r="879" spans="2:3" x14ac:dyDescent="0.3">
      <c r="B879" s="166">
        <v>44645</v>
      </c>
      <c r="C879" s="193">
        <v>432.1</v>
      </c>
    </row>
    <row r="880" spans="2:3" x14ac:dyDescent="0.3">
      <c r="B880" s="166">
        <v>44644</v>
      </c>
      <c r="C880" s="193">
        <v>433.2</v>
      </c>
    </row>
    <row r="881" spans="2:3" x14ac:dyDescent="0.3">
      <c r="B881" s="166">
        <v>44643</v>
      </c>
      <c r="C881" s="193">
        <v>435.8</v>
      </c>
    </row>
    <row r="882" spans="2:3" x14ac:dyDescent="0.3">
      <c r="B882" s="166">
        <v>44642</v>
      </c>
      <c r="C882" s="193">
        <v>440.35</v>
      </c>
    </row>
    <row r="883" spans="2:3" x14ac:dyDescent="0.3">
      <c r="B883" s="166">
        <v>44641</v>
      </c>
      <c r="C883" s="193">
        <v>427.95</v>
      </c>
    </row>
    <row r="884" spans="2:3" x14ac:dyDescent="0.3">
      <c r="B884" s="166">
        <v>44637</v>
      </c>
      <c r="C884" s="193">
        <v>433.8</v>
      </c>
    </row>
    <row r="885" spans="2:3" x14ac:dyDescent="0.3">
      <c r="B885" s="166">
        <v>44636</v>
      </c>
      <c r="C885" s="193">
        <v>424.9</v>
      </c>
    </row>
    <row r="886" spans="2:3" x14ac:dyDescent="0.3">
      <c r="B886" s="166">
        <v>44635</v>
      </c>
      <c r="C886" s="193">
        <v>413.65</v>
      </c>
    </row>
    <row r="887" spans="2:3" x14ac:dyDescent="0.3">
      <c r="B887" s="166">
        <v>44634</v>
      </c>
      <c r="C887" s="193">
        <v>411.7</v>
      </c>
    </row>
    <row r="888" spans="2:3" x14ac:dyDescent="0.3">
      <c r="B888" s="166">
        <v>44631</v>
      </c>
      <c r="C888" s="193">
        <v>418.15</v>
      </c>
    </row>
    <row r="889" spans="2:3" x14ac:dyDescent="0.3">
      <c r="B889" s="166">
        <v>44630</v>
      </c>
      <c r="C889" s="193">
        <v>419.6</v>
      </c>
    </row>
    <row r="890" spans="2:3" x14ac:dyDescent="0.3">
      <c r="B890" s="166">
        <v>44629</v>
      </c>
      <c r="C890" s="193">
        <v>405.9</v>
      </c>
    </row>
    <row r="891" spans="2:3" x14ac:dyDescent="0.3">
      <c r="B891" s="166">
        <v>44628</v>
      </c>
      <c r="C891" s="193">
        <v>391.75</v>
      </c>
    </row>
    <row r="892" spans="2:3" x14ac:dyDescent="0.3">
      <c r="B892" s="166">
        <v>44627</v>
      </c>
      <c r="C892" s="193">
        <v>394</v>
      </c>
    </row>
    <row r="893" spans="2:3" x14ac:dyDescent="0.3">
      <c r="B893" s="166">
        <v>44624</v>
      </c>
      <c r="C893" s="193">
        <v>417.25</v>
      </c>
    </row>
    <row r="894" spans="2:3" x14ac:dyDescent="0.3">
      <c r="B894" s="166">
        <v>44623</v>
      </c>
      <c r="C894" s="193">
        <v>437.1</v>
      </c>
    </row>
    <row r="895" spans="2:3" x14ac:dyDescent="0.3">
      <c r="B895" s="166">
        <v>44622</v>
      </c>
      <c r="C895" s="193">
        <v>447.6</v>
      </c>
    </row>
    <row r="896" spans="2:3" x14ac:dyDescent="0.3">
      <c r="B896" s="166">
        <v>44620</v>
      </c>
      <c r="C896" s="193">
        <v>454.05</v>
      </c>
    </row>
    <row r="897" spans="2:3" x14ac:dyDescent="0.3">
      <c r="B897" s="166">
        <v>44617</v>
      </c>
      <c r="C897" s="193">
        <v>459.75</v>
      </c>
    </row>
    <row r="898" spans="2:3" x14ac:dyDescent="0.3">
      <c r="B898" s="166">
        <v>44616</v>
      </c>
      <c r="C898" s="193">
        <v>427.95</v>
      </c>
    </row>
    <row r="899" spans="2:3" x14ac:dyDescent="0.3">
      <c r="B899" s="166">
        <v>44615</v>
      </c>
      <c r="C899" s="193">
        <v>477</v>
      </c>
    </row>
    <row r="900" spans="2:3" x14ac:dyDescent="0.3">
      <c r="B900" s="166">
        <v>44614</v>
      </c>
      <c r="C900" s="193">
        <v>478.25</v>
      </c>
    </row>
    <row r="901" spans="2:3" x14ac:dyDescent="0.3">
      <c r="B901" s="166">
        <v>44613</v>
      </c>
      <c r="C901" s="193">
        <v>494.45</v>
      </c>
    </row>
    <row r="902" spans="2:3" x14ac:dyDescent="0.3">
      <c r="B902" s="166">
        <v>44610</v>
      </c>
      <c r="C902" s="193">
        <v>493.15</v>
      </c>
    </row>
    <row r="903" spans="2:3" x14ac:dyDescent="0.3">
      <c r="B903" s="166">
        <v>44609</v>
      </c>
      <c r="C903" s="193">
        <v>499.95</v>
      </c>
    </row>
    <row r="904" spans="2:3" x14ac:dyDescent="0.3">
      <c r="B904" s="166">
        <v>44608</v>
      </c>
      <c r="C904" s="193">
        <v>498.45</v>
      </c>
    </row>
    <row r="905" spans="2:3" x14ac:dyDescent="0.3">
      <c r="B905" s="166">
        <v>44607</v>
      </c>
      <c r="C905" s="193">
        <v>504</v>
      </c>
    </row>
    <row r="906" spans="2:3" x14ac:dyDescent="0.3">
      <c r="B906" s="166">
        <v>44606</v>
      </c>
      <c r="C906" s="193">
        <v>471.45</v>
      </c>
    </row>
    <row r="907" spans="2:3" x14ac:dyDescent="0.3">
      <c r="B907" s="166">
        <v>44603</v>
      </c>
      <c r="C907" s="193">
        <v>498.85</v>
      </c>
    </row>
    <row r="908" spans="2:3" x14ac:dyDescent="0.3">
      <c r="B908" s="166">
        <v>44602</v>
      </c>
      <c r="C908" s="193">
        <v>507.45</v>
      </c>
    </row>
    <row r="909" spans="2:3" x14ac:dyDescent="0.3">
      <c r="B909" s="166">
        <v>44601</v>
      </c>
      <c r="C909" s="193">
        <v>501.25</v>
      </c>
    </row>
    <row r="910" spans="2:3" x14ac:dyDescent="0.3">
      <c r="B910" s="166">
        <v>44600</v>
      </c>
      <c r="C910" s="193">
        <v>492.75</v>
      </c>
    </row>
    <row r="911" spans="2:3" x14ac:dyDescent="0.3">
      <c r="B911" s="166">
        <v>44599</v>
      </c>
      <c r="C911" s="193">
        <v>494.6</v>
      </c>
    </row>
    <row r="912" spans="2:3" x14ac:dyDescent="0.3">
      <c r="B912" s="166">
        <v>44596</v>
      </c>
      <c r="C912" s="193">
        <v>500.6</v>
      </c>
    </row>
    <row r="913" spans="2:3" x14ac:dyDescent="0.3">
      <c r="B913" s="166">
        <v>44595</v>
      </c>
      <c r="C913" s="193">
        <v>504.5</v>
      </c>
    </row>
    <row r="914" spans="2:3" x14ac:dyDescent="0.3">
      <c r="B914" s="166">
        <v>44594</v>
      </c>
      <c r="C914" s="193">
        <v>506.4</v>
      </c>
    </row>
    <row r="915" spans="2:3" x14ac:dyDescent="0.3">
      <c r="B915" s="166">
        <v>44593</v>
      </c>
      <c r="C915" s="193">
        <v>504.3</v>
      </c>
    </row>
    <row r="916" spans="2:3" x14ac:dyDescent="0.3">
      <c r="B916" s="166">
        <v>44592</v>
      </c>
      <c r="C916" s="193">
        <v>517.75</v>
      </c>
    </row>
    <row r="917" spans="2:3" x14ac:dyDescent="0.3">
      <c r="B917" s="166">
        <v>44589</v>
      </c>
      <c r="C917" s="193">
        <v>497.3</v>
      </c>
    </row>
    <row r="918" spans="2:3" x14ac:dyDescent="0.3">
      <c r="B918" s="166">
        <v>44588</v>
      </c>
      <c r="C918" s="193">
        <v>494.4</v>
      </c>
    </row>
    <row r="919" spans="2:3" x14ac:dyDescent="0.3">
      <c r="B919" s="166">
        <v>44586</v>
      </c>
      <c r="C919" s="193">
        <v>490.55</v>
      </c>
    </row>
    <row r="920" spans="2:3" x14ac:dyDescent="0.3">
      <c r="B920" s="166">
        <v>44585</v>
      </c>
      <c r="C920" s="193">
        <v>478.45</v>
      </c>
    </row>
    <row r="921" spans="2:3" x14ac:dyDescent="0.3">
      <c r="B921" s="166">
        <v>44582</v>
      </c>
      <c r="C921" s="193">
        <v>501.85</v>
      </c>
    </row>
    <row r="922" spans="2:3" x14ac:dyDescent="0.3">
      <c r="B922" s="166">
        <v>44581</v>
      </c>
      <c r="C922" s="193">
        <v>515.70000000000005</v>
      </c>
    </row>
    <row r="923" spans="2:3" x14ac:dyDescent="0.3">
      <c r="B923" s="166">
        <v>44580</v>
      </c>
      <c r="C923" s="193">
        <v>520.85</v>
      </c>
    </row>
    <row r="924" spans="2:3" x14ac:dyDescent="0.3">
      <c r="B924" s="166">
        <v>44579</v>
      </c>
      <c r="C924" s="193">
        <v>510.8</v>
      </c>
    </row>
    <row r="925" spans="2:3" x14ac:dyDescent="0.3">
      <c r="B925" s="166">
        <v>44578</v>
      </c>
      <c r="C925" s="193">
        <v>525</v>
      </c>
    </row>
    <row r="926" spans="2:3" x14ac:dyDescent="0.3">
      <c r="B926" s="166">
        <v>44575</v>
      </c>
      <c r="C926" s="193">
        <v>509.9</v>
      </c>
    </row>
    <row r="927" spans="2:3" x14ac:dyDescent="0.3">
      <c r="B927" s="166">
        <v>44574</v>
      </c>
      <c r="C927" s="193">
        <v>511.95</v>
      </c>
    </row>
    <row r="928" spans="2:3" x14ac:dyDescent="0.3">
      <c r="B928" s="166">
        <v>44573</v>
      </c>
      <c r="C928" s="193">
        <v>507.25</v>
      </c>
    </row>
    <row r="929" spans="2:3" x14ac:dyDescent="0.3">
      <c r="B929" s="166">
        <v>44572</v>
      </c>
      <c r="C929" s="193">
        <v>501.3</v>
      </c>
    </row>
    <row r="930" spans="2:3" x14ac:dyDescent="0.3">
      <c r="B930" s="166">
        <v>44571</v>
      </c>
      <c r="C930" s="193">
        <v>503.7</v>
      </c>
    </row>
    <row r="931" spans="2:3" x14ac:dyDescent="0.3">
      <c r="B931" s="166">
        <v>44568</v>
      </c>
      <c r="C931" s="193">
        <v>490.6</v>
      </c>
    </row>
    <row r="932" spans="2:3" x14ac:dyDescent="0.3">
      <c r="B932" s="166">
        <v>44567</v>
      </c>
      <c r="C932" s="193">
        <v>488.85</v>
      </c>
    </row>
    <row r="933" spans="2:3" x14ac:dyDescent="0.3">
      <c r="B933" s="166">
        <v>44566</v>
      </c>
      <c r="C933" s="193">
        <v>489.75</v>
      </c>
    </row>
    <row r="934" spans="2:3" x14ac:dyDescent="0.3">
      <c r="B934" s="166">
        <v>44565</v>
      </c>
      <c r="C934" s="193">
        <v>489.6</v>
      </c>
    </row>
    <row r="935" spans="2:3" x14ac:dyDescent="0.3">
      <c r="B935" s="166">
        <v>44564</v>
      </c>
      <c r="C935" s="193">
        <v>497.6</v>
      </c>
    </row>
    <row r="936" spans="2:3" x14ac:dyDescent="0.3">
      <c r="B936" s="166">
        <v>44561</v>
      </c>
      <c r="C936" s="193">
        <v>482.4</v>
      </c>
    </row>
    <row r="937" spans="2:3" x14ac:dyDescent="0.3">
      <c r="B937" s="166">
        <v>44560</v>
      </c>
      <c r="C937" s="193">
        <v>470.4</v>
      </c>
    </row>
    <row r="938" spans="2:3" x14ac:dyDescent="0.3">
      <c r="B938" s="166">
        <v>44559</v>
      </c>
      <c r="C938" s="193">
        <v>476</v>
      </c>
    </row>
    <row r="939" spans="2:3" x14ac:dyDescent="0.3">
      <c r="B939" s="166">
        <v>44558</v>
      </c>
      <c r="C939" s="193">
        <v>480.2</v>
      </c>
    </row>
    <row r="940" spans="2:3" x14ac:dyDescent="0.3">
      <c r="B940" s="166">
        <v>44557</v>
      </c>
      <c r="C940" s="193">
        <v>471.15</v>
      </c>
    </row>
    <row r="941" spans="2:3" x14ac:dyDescent="0.3">
      <c r="B941" s="166">
        <v>44554</v>
      </c>
      <c r="C941" s="193">
        <v>467.6</v>
      </c>
    </row>
    <row r="942" spans="2:3" x14ac:dyDescent="0.3">
      <c r="B942" s="166">
        <v>44553</v>
      </c>
      <c r="C942" s="193">
        <v>472.35</v>
      </c>
    </row>
    <row r="943" spans="2:3" x14ac:dyDescent="0.3">
      <c r="B943" s="166">
        <v>44552</v>
      </c>
      <c r="C943" s="193">
        <v>470.5</v>
      </c>
    </row>
    <row r="944" spans="2:3" x14ac:dyDescent="0.3">
      <c r="B944" s="166">
        <v>44551</v>
      </c>
      <c r="C944" s="193">
        <v>453.6</v>
      </c>
    </row>
    <row r="945" spans="2:3" x14ac:dyDescent="0.3">
      <c r="B945" s="166">
        <v>44550</v>
      </c>
      <c r="C945" s="193">
        <v>447.05</v>
      </c>
    </row>
    <row r="946" spans="2:3" x14ac:dyDescent="0.3">
      <c r="B946" s="166">
        <v>44547</v>
      </c>
      <c r="C946" s="193">
        <v>470.2</v>
      </c>
    </row>
    <row r="947" spans="2:3" x14ac:dyDescent="0.3">
      <c r="B947" s="166">
        <v>44546</v>
      </c>
      <c r="C947" s="193">
        <v>491.95</v>
      </c>
    </row>
    <row r="948" spans="2:3" x14ac:dyDescent="0.3">
      <c r="B948" s="166">
        <v>44545</v>
      </c>
      <c r="C948" s="193">
        <v>491.65</v>
      </c>
    </row>
    <row r="949" spans="2:3" x14ac:dyDescent="0.3">
      <c r="B949" s="166">
        <v>44544</v>
      </c>
      <c r="C949" s="193">
        <v>489.4</v>
      </c>
    </row>
    <row r="950" spans="2:3" x14ac:dyDescent="0.3">
      <c r="B950" s="166">
        <v>44543</v>
      </c>
      <c r="C950" s="193">
        <v>495.35</v>
      </c>
    </row>
    <row r="951" spans="2:3" x14ac:dyDescent="0.3">
      <c r="B951" s="166">
        <v>44540</v>
      </c>
      <c r="C951" s="193">
        <v>494.45</v>
      </c>
    </row>
    <row r="952" spans="2:3" x14ac:dyDescent="0.3">
      <c r="B952" s="166">
        <v>44539</v>
      </c>
      <c r="C952" s="193">
        <v>493.95</v>
      </c>
    </row>
    <row r="953" spans="2:3" x14ac:dyDescent="0.3">
      <c r="B953" s="166">
        <v>44538</v>
      </c>
      <c r="C953" s="193">
        <v>493.9</v>
      </c>
    </row>
    <row r="954" spans="2:3" x14ac:dyDescent="0.3">
      <c r="B954" s="166">
        <v>44537</v>
      </c>
      <c r="C954" s="193">
        <v>481.8</v>
      </c>
    </row>
    <row r="955" spans="2:3" x14ac:dyDescent="0.3">
      <c r="B955" s="166">
        <v>44536</v>
      </c>
      <c r="C955" s="193">
        <v>467.2</v>
      </c>
    </row>
    <row r="956" spans="2:3" x14ac:dyDescent="0.3">
      <c r="B956" s="166">
        <v>44533</v>
      </c>
      <c r="C956" s="193">
        <v>480.1</v>
      </c>
    </row>
    <row r="957" spans="2:3" x14ac:dyDescent="0.3">
      <c r="B957" s="166">
        <v>44532</v>
      </c>
      <c r="C957" s="193">
        <v>479.1</v>
      </c>
    </row>
    <row r="958" spans="2:3" x14ac:dyDescent="0.3">
      <c r="B958" s="166">
        <v>44531</v>
      </c>
      <c r="C958" s="193">
        <v>475.25</v>
      </c>
    </row>
    <row r="959" spans="2:3" x14ac:dyDescent="0.3">
      <c r="B959" s="166">
        <v>44530</v>
      </c>
      <c r="C959" s="193">
        <v>458.6</v>
      </c>
    </row>
    <row r="960" spans="2:3" x14ac:dyDescent="0.3">
      <c r="B960" s="166">
        <v>44529</v>
      </c>
      <c r="C960" s="193">
        <v>461.45</v>
      </c>
    </row>
    <row r="961" spans="2:3" x14ac:dyDescent="0.3">
      <c r="B961" s="166">
        <v>44526</v>
      </c>
      <c r="C961" s="193">
        <v>460.2</v>
      </c>
    </row>
    <row r="962" spans="2:3" x14ac:dyDescent="0.3">
      <c r="B962" s="166">
        <v>44525</v>
      </c>
      <c r="C962" s="193">
        <v>492.75</v>
      </c>
    </row>
    <row r="963" spans="2:3" x14ac:dyDescent="0.3">
      <c r="B963" s="166">
        <v>44524</v>
      </c>
      <c r="C963" s="193">
        <v>488.65</v>
      </c>
    </row>
    <row r="964" spans="2:3" x14ac:dyDescent="0.3">
      <c r="B964" s="166">
        <v>44523</v>
      </c>
      <c r="C964" s="193">
        <v>495.5</v>
      </c>
    </row>
    <row r="965" spans="2:3" x14ac:dyDescent="0.3">
      <c r="B965" s="166">
        <v>44522</v>
      </c>
      <c r="C965" s="193">
        <v>486.1</v>
      </c>
    </row>
    <row r="966" spans="2:3" x14ac:dyDescent="0.3">
      <c r="B966" s="166">
        <v>44518</v>
      </c>
      <c r="C966" s="193">
        <v>509.7</v>
      </c>
    </row>
    <row r="967" spans="2:3" x14ac:dyDescent="0.3">
      <c r="B967" s="166">
        <v>44517</v>
      </c>
      <c r="C967" s="193">
        <v>530.15</v>
      </c>
    </row>
    <row r="968" spans="2:3" x14ac:dyDescent="0.3">
      <c r="B968" s="166">
        <v>44516</v>
      </c>
      <c r="C968" s="193">
        <v>519.04999999999995</v>
      </c>
    </row>
    <row r="969" spans="2:3" x14ac:dyDescent="0.3">
      <c r="B969" s="166">
        <v>44515</v>
      </c>
      <c r="C969" s="193">
        <v>505.45</v>
      </c>
    </row>
    <row r="970" spans="2:3" x14ac:dyDescent="0.3">
      <c r="B970" s="166">
        <v>44512</v>
      </c>
      <c r="C970" s="193">
        <v>507.05</v>
      </c>
    </row>
    <row r="971" spans="2:3" x14ac:dyDescent="0.3">
      <c r="B971" s="166">
        <v>44511</v>
      </c>
      <c r="C971" s="193">
        <v>503.45</v>
      </c>
    </row>
    <row r="972" spans="2:3" x14ac:dyDescent="0.3">
      <c r="B972" s="166">
        <v>44510</v>
      </c>
      <c r="C972" s="193">
        <v>510.75</v>
      </c>
    </row>
    <row r="973" spans="2:3" x14ac:dyDescent="0.3">
      <c r="B973" s="166">
        <v>44509</v>
      </c>
      <c r="C973" s="193">
        <v>509.65</v>
      </c>
    </row>
    <row r="974" spans="2:3" x14ac:dyDescent="0.3">
      <c r="B974" s="166">
        <v>44508</v>
      </c>
      <c r="C974" s="193">
        <v>501.4</v>
      </c>
    </row>
    <row r="975" spans="2:3" x14ac:dyDescent="0.3">
      <c r="B975" s="166">
        <v>44504</v>
      </c>
      <c r="C975" s="193">
        <v>489.7</v>
      </c>
    </row>
    <row r="976" spans="2:3" x14ac:dyDescent="0.3">
      <c r="B976" s="166">
        <v>44503</v>
      </c>
      <c r="C976" s="193">
        <v>484.9</v>
      </c>
    </row>
    <row r="977" spans="2:3" x14ac:dyDescent="0.3">
      <c r="B977" s="166">
        <v>44502</v>
      </c>
      <c r="C977" s="193">
        <v>487.85</v>
      </c>
    </row>
    <row r="978" spans="2:3" x14ac:dyDescent="0.3">
      <c r="B978" s="166">
        <v>44501</v>
      </c>
      <c r="C978" s="193">
        <v>485.7</v>
      </c>
    </row>
    <row r="979" spans="2:3" x14ac:dyDescent="0.3">
      <c r="B979" s="166">
        <v>44498</v>
      </c>
      <c r="C979" s="193">
        <v>483.7</v>
      </c>
    </row>
    <row r="980" spans="2:3" x14ac:dyDescent="0.3">
      <c r="B980" s="166">
        <v>44497</v>
      </c>
      <c r="C980" s="193">
        <v>481.05</v>
      </c>
    </row>
    <row r="981" spans="2:3" x14ac:dyDescent="0.3">
      <c r="B981" s="166">
        <v>44496</v>
      </c>
      <c r="C981" s="193">
        <v>497.9</v>
      </c>
    </row>
    <row r="982" spans="2:3" x14ac:dyDescent="0.3">
      <c r="B982" s="166">
        <v>44495</v>
      </c>
      <c r="C982" s="193">
        <v>508.65</v>
      </c>
    </row>
    <row r="983" spans="2:3" x14ac:dyDescent="0.3">
      <c r="B983" s="166">
        <v>44494</v>
      </c>
      <c r="C983" s="193">
        <v>479.9</v>
      </c>
    </row>
    <row r="984" spans="2:3" x14ac:dyDescent="0.3">
      <c r="B984" s="166">
        <v>44491</v>
      </c>
      <c r="C984" s="193">
        <v>490.9</v>
      </c>
    </row>
    <row r="985" spans="2:3" x14ac:dyDescent="0.3">
      <c r="B985" s="166">
        <v>44490</v>
      </c>
      <c r="C985" s="193">
        <v>508</v>
      </c>
    </row>
    <row r="986" spans="2:3" x14ac:dyDescent="0.3">
      <c r="B986" s="166">
        <v>44489</v>
      </c>
      <c r="C986" s="193">
        <v>486.9</v>
      </c>
    </row>
    <row r="987" spans="2:3" x14ac:dyDescent="0.3">
      <c r="B987" s="166">
        <v>44488</v>
      </c>
      <c r="C987" s="193">
        <v>481.9</v>
      </c>
    </row>
    <row r="988" spans="2:3" x14ac:dyDescent="0.3">
      <c r="B988" s="166">
        <v>44487</v>
      </c>
      <c r="C988" s="193">
        <v>509.6</v>
      </c>
    </row>
    <row r="989" spans="2:3" x14ac:dyDescent="0.3">
      <c r="B989" s="166">
        <v>44483</v>
      </c>
      <c r="C989" s="193">
        <v>497.6</v>
      </c>
    </row>
    <row r="990" spans="2:3" x14ac:dyDescent="0.3">
      <c r="B990" s="166">
        <v>44482</v>
      </c>
      <c r="C990" s="193">
        <v>506.9</v>
      </c>
    </row>
    <row r="991" spans="2:3" x14ac:dyDescent="0.3">
      <c r="B991" s="166">
        <v>44481</v>
      </c>
      <c r="C991" s="193">
        <v>420.85</v>
      </c>
    </row>
    <row r="992" spans="2:3" x14ac:dyDescent="0.3">
      <c r="B992" s="166">
        <v>44480</v>
      </c>
      <c r="C992" s="193">
        <v>415.75</v>
      </c>
    </row>
    <row r="993" spans="2:3" x14ac:dyDescent="0.3">
      <c r="B993" s="166">
        <v>44477</v>
      </c>
      <c r="C993" s="193">
        <v>382.95</v>
      </c>
    </row>
    <row r="994" spans="2:3" x14ac:dyDescent="0.3">
      <c r="B994" s="166">
        <v>44476</v>
      </c>
      <c r="C994" s="193">
        <v>376.5</v>
      </c>
    </row>
    <row r="995" spans="2:3" x14ac:dyDescent="0.3">
      <c r="B995" s="166">
        <v>44475</v>
      </c>
      <c r="C995" s="193">
        <v>336.05</v>
      </c>
    </row>
    <row r="996" spans="2:3" x14ac:dyDescent="0.3">
      <c r="B996" s="166">
        <v>44474</v>
      </c>
      <c r="C996" s="193">
        <v>344.95</v>
      </c>
    </row>
    <row r="997" spans="2:3" x14ac:dyDescent="0.3">
      <c r="B997" s="166">
        <v>44473</v>
      </c>
      <c r="C997" s="193">
        <v>342</v>
      </c>
    </row>
    <row r="998" spans="2:3" x14ac:dyDescent="0.3">
      <c r="B998" s="166">
        <v>44470</v>
      </c>
      <c r="C998" s="193">
        <v>333.3</v>
      </c>
    </row>
    <row r="999" spans="2:3" x14ac:dyDescent="0.3">
      <c r="B999" s="166">
        <v>44469</v>
      </c>
      <c r="C999" s="193">
        <v>333.35</v>
      </c>
    </row>
    <row r="1000" spans="2:3" x14ac:dyDescent="0.3">
      <c r="B1000" s="166">
        <v>44468</v>
      </c>
      <c r="C1000" s="193">
        <v>330.25</v>
      </c>
    </row>
    <row r="1001" spans="2:3" x14ac:dyDescent="0.3">
      <c r="B1001" s="166">
        <v>44467</v>
      </c>
      <c r="C1001" s="193">
        <v>329.3</v>
      </c>
    </row>
    <row r="1002" spans="2:3" x14ac:dyDescent="0.3">
      <c r="B1002" s="166">
        <v>44466</v>
      </c>
      <c r="C1002" s="193">
        <v>331.65</v>
      </c>
    </row>
    <row r="1003" spans="2:3" x14ac:dyDescent="0.3">
      <c r="B1003" s="166">
        <v>44463</v>
      </c>
      <c r="C1003" s="193">
        <v>317.95</v>
      </c>
    </row>
    <row r="1004" spans="2:3" x14ac:dyDescent="0.3">
      <c r="B1004" s="166">
        <v>44462</v>
      </c>
      <c r="C1004" s="193">
        <v>321.5</v>
      </c>
    </row>
    <row r="1005" spans="2:3" x14ac:dyDescent="0.3">
      <c r="B1005" s="166">
        <v>44461</v>
      </c>
      <c r="C1005" s="193">
        <v>310.10000000000002</v>
      </c>
    </row>
    <row r="1006" spans="2:3" x14ac:dyDescent="0.3">
      <c r="B1006" s="166">
        <v>44460</v>
      </c>
      <c r="C1006" s="193">
        <v>301.95</v>
      </c>
    </row>
    <row r="1007" spans="2:3" x14ac:dyDescent="0.3">
      <c r="B1007" s="166">
        <v>44459</v>
      </c>
      <c r="C1007" s="193">
        <v>298.95</v>
      </c>
    </row>
    <row r="1008" spans="2:3" x14ac:dyDescent="0.3">
      <c r="B1008" s="166">
        <v>44456</v>
      </c>
      <c r="C1008" s="193">
        <v>308.60000000000002</v>
      </c>
    </row>
    <row r="1009" spans="2:3" x14ac:dyDescent="0.3">
      <c r="B1009" s="166">
        <v>44455</v>
      </c>
      <c r="C1009" s="193">
        <v>311.64999999999998</v>
      </c>
    </row>
    <row r="1010" spans="2:3" x14ac:dyDescent="0.3">
      <c r="B1010" s="166">
        <v>44454</v>
      </c>
      <c r="C1010" s="193">
        <v>311.95</v>
      </c>
    </row>
    <row r="1011" spans="2:3" x14ac:dyDescent="0.3">
      <c r="B1011" s="166">
        <v>44453</v>
      </c>
      <c r="C1011" s="193">
        <v>306.10000000000002</v>
      </c>
    </row>
    <row r="1012" spans="2:3" x14ac:dyDescent="0.3">
      <c r="B1012" s="166">
        <v>44452</v>
      </c>
      <c r="C1012" s="193">
        <v>301.2</v>
      </c>
    </row>
    <row r="1013" spans="2:3" x14ac:dyDescent="0.3">
      <c r="B1013" s="166">
        <v>44448</v>
      </c>
      <c r="C1013" s="193">
        <v>298.95</v>
      </c>
    </row>
    <row r="1014" spans="2:3" x14ac:dyDescent="0.3">
      <c r="B1014" s="166">
        <v>44447</v>
      </c>
      <c r="C1014" s="193">
        <v>295.25</v>
      </c>
    </row>
    <row r="1015" spans="2:3" x14ac:dyDescent="0.3">
      <c r="B1015" s="166">
        <v>44446</v>
      </c>
      <c r="C1015" s="193">
        <v>294.60000000000002</v>
      </c>
    </row>
    <row r="1016" spans="2:3" x14ac:dyDescent="0.3">
      <c r="B1016" s="166">
        <v>44445</v>
      </c>
      <c r="C1016" s="193">
        <v>297.45</v>
      </c>
    </row>
    <row r="1017" spans="2:3" x14ac:dyDescent="0.3">
      <c r="B1017" s="166">
        <v>44442</v>
      </c>
      <c r="C1017" s="193">
        <v>295.55</v>
      </c>
    </row>
    <row r="1018" spans="2:3" x14ac:dyDescent="0.3">
      <c r="B1018" s="166">
        <v>44441</v>
      </c>
      <c r="C1018" s="193">
        <v>293.14999999999998</v>
      </c>
    </row>
    <row r="1019" spans="2:3" x14ac:dyDescent="0.3">
      <c r="B1019" s="166">
        <v>44440</v>
      </c>
      <c r="C1019" s="193">
        <v>295.25</v>
      </c>
    </row>
    <row r="1020" spans="2:3" x14ac:dyDescent="0.3">
      <c r="B1020" s="166">
        <v>44439</v>
      </c>
      <c r="C1020" s="193">
        <v>287.3</v>
      </c>
    </row>
    <row r="1021" spans="2:3" x14ac:dyDescent="0.3">
      <c r="B1021" s="166">
        <v>44438</v>
      </c>
      <c r="C1021" s="193">
        <v>291.95</v>
      </c>
    </row>
    <row r="1022" spans="2:3" x14ac:dyDescent="0.3">
      <c r="B1022" s="166">
        <v>44435</v>
      </c>
      <c r="C1022" s="193">
        <v>285.75</v>
      </c>
    </row>
    <row r="1023" spans="2:3" x14ac:dyDescent="0.3">
      <c r="B1023" s="166">
        <v>44434</v>
      </c>
      <c r="C1023" s="193">
        <v>284.3</v>
      </c>
    </row>
    <row r="1024" spans="2:3" x14ac:dyDescent="0.3">
      <c r="B1024" s="166">
        <v>44433</v>
      </c>
      <c r="C1024" s="193">
        <v>284.39999999999998</v>
      </c>
    </row>
    <row r="1025" spans="2:3" x14ac:dyDescent="0.3">
      <c r="B1025" s="166">
        <v>44432</v>
      </c>
      <c r="C1025" s="193">
        <v>279.8</v>
      </c>
    </row>
    <row r="1026" spans="2:3" x14ac:dyDescent="0.3">
      <c r="B1026" s="166">
        <v>44431</v>
      </c>
      <c r="C1026" s="193">
        <v>276.95</v>
      </c>
    </row>
    <row r="1027" spans="2:3" x14ac:dyDescent="0.3">
      <c r="B1027" s="166">
        <v>44428</v>
      </c>
      <c r="C1027" s="193">
        <v>283.10000000000002</v>
      </c>
    </row>
    <row r="1028" spans="2:3" x14ac:dyDescent="0.3">
      <c r="B1028" s="166">
        <v>44426</v>
      </c>
      <c r="C1028" s="193">
        <v>293.35000000000002</v>
      </c>
    </row>
    <row r="1029" spans="2:3" x14ac:dyDescent="0.3">
      <c r="B1029" s="166">
        <v>44425</v>
      </c>
      <c r="C1029" s="193">
        <v>297.7</v>
      </c>
    </row>
    <row r="1030" spans="2:3" x14ac:dyDescent="0.3">
      <c r="B1030" s="166">
        <v>44424</v>
      </c>
      <c r="C1030" s="193">
        <v>303.7</v>
      </c>
    </row>
    <row r="1031" spans="2:3" x14ac:dyDescent="0.3">
      <c r="B1031" s="166">
        <v>44421</v>
      </c>
      <c r="C1031" s="193">
        <v>307.25</v>
      </c>
    </row>
    <row r="1032" spans="2:3" x14ac:dyDescent="0.3">
      <c r="B1032" s="166">
        <v>44420</v>
      </c>
      <c r="C1032" s="193">
        <v>306</v>
      </c>
    </row>
    <row r="1033" spans="2:3" x14ac:dyDescent="0.3">
      <c r="B1033" s="166">
        <v>44419</v>
      </c>
      <c r="C1033" s="193">
        <v>295.45</v>
      </c>
    </row>
    <row r="1034" spans="2:3" x14ac:dyDescent="0.3">
      <c r="B1034" s="166">
        <v>44418</v>
      </c>
      <c r="C1034" s="193">
        <v>294.2</v>
      </c>
    </row>
    <row r="1035" spans="2:3" x14ac:dyDescent="0.3">
      <c r="B1035" s="166">
        <v>44417</v>
      </c>
      <c r="C1035" s="193">
        <v>298.10000000000002</v>
      </c>
    </row>
    <row r="1036" spans="2:3" x14ac:dyDescent="0.3">
      <c r="B1036" s="166">
        <v>44414</v>
      </c>
      <c r="C1036" s="193">
        <v>300.05</v>
      </c>
    </row>
    <row r="1037" spans="2:3" x14ac:dyDescent="0.3">
      <c r="B1037" s="166">
        <v>44413</v>
      </c>
      <c r="C1037" s="193">
        <v>299.7</v>
      </c>
    </row>
    <row r="1038" spans="2:3" x14ac:dyDescent="0.3">
      <c r="B1038" s="166">
        <v>44412</v>
      </c>
      <c r="C1038" s="193">
        <v>298.14999999999998</v>
      </c>
    </row>
    <row r="1039" spans="2:3" x14ac:dyDescent="0.3">
      <c r="B1039" s="166">
        <v>44411</v>
      </c>
      <c r="C1039" s="193">
        <v>303.7</v>
      </c>
    </row>
    <row r="1040" spans="2:3" x14ac:dyDescent="0.3">
      <c r="B1040" s="166">
        <v>44410</v>
      </c>
      <c r="C1040" s="193">
        <v>296.85000000000002</v>
      </c>
    </row>
    <row r="1041" spans="2:3" x14ac:dyDescent="0.3">
      <c r="B1041" s="166">
        <v>44407</v>
      </c>
      <c r="C1041" s="193">
        <v>293.95</v>
      </c>
    </row>
    <row r="1042" spans="2:3" x14ac:dyDescent="0.3">
      <c r="B1042" s="166">
        <v>44406</v>
      </c>
      <c r="C1042" s="193">
        <v>292.89999999999998</v>
      </c>
    </row>
    <row r="1043" spans="2:3" x14ac:dyDescent="0.3">
      <c r="B1043" s="166">
        <v>44405</v>
      </c>
      <c r="C1043" s="193">
        <v>284.45</v>
      </c>
    </row>
    <row r="1044" spans="2:3" x14ac:dyDescent="0.3">
      <c r="B1044" s="166">
        <v>44404</v>
      </c>
      <c r="C1044" s="193">
        <v>291.39999999999998</v>
      </c>
    </row>
    <row r="1045" spans="2:3" x14ac:dyDescent="0.3">
      <c r="B1045" s="166">
        <v>44403</v>
      </c>
      <c r="C1045" s="193">
        <v>293.14999999999998</v>
      </c>
    </row>
    <row r="1046" spans="2:3" x14ac:dyDescent="0.3">
      <c r="B1046" s="166">
        <v>44400</v>
      </c>
      <c r="C1046" s="193">
        <v>295.55</v>
      </c>
    </row>
    <row r="1047" spans="2:3" x14ac:dyDescent="0.3">
      <c r="B1047" s="166">
        <v>44399</v>
      </c>
      <c r="C1047" s="193">
        <v>302.55</v>
      </c>
    </row>
    <row r="1048" spans="2:3" x14ac:dyDescent="0.3">
      <c r="B1048" s="166">
        <v>44397</v>
      </c>
      <c r="C1048" s="193">
        <v>302.14999999999998</v>
      </c>
    </row>
    <row r="1049" spans="2:3" x14ac:dyDescent="0.3">
      <c r="B1049" s="166">
        <v>44396</v>
      </c>
      <c r="C1049" s="193">
        <v>308.85000000000002</v>
      </c>
    </row>
    <row r="1050" spans="2:3" x14ac:dyDescent="0.3">
      <c r="B1050" s="166">
        <v>44393</v>
      </c>
      <c r="C1050" s="193">
        <v>311.25</v>
      </c>
    </row>
    <row r="1051" spans="2:3" x14ac:dyDescent="0.3">
      <c r="B1051" s="166">
        <v>44392</v>
      </c>
      <c r="C1051" s="193">
        <v>310.25</v>
      </c>
    </row>
    <row r="1052" spans="2:3" x14ac:dyDescent="0.3">
      <c r="B1052" s="166">
        <v>44391</v>
      </c>
      <c r="C1052" s="193">
        <v>309.55</v>
      </c>
    </row>
    <row r="1053" spans="2:3" x14ac:dyDescent="0.3">
      <c r="B1053" s="166">
        <v>44390</v>
      </c>
      <c r="C1053" s="193">
        <v>310.95</v>
      </c>
    </row>
    <row r="1054" spans="2:3" x14ac:dyDescent="0.3">
      <c r="B1054" s="166">
        <v>44389</v>
      </c>
      <c r="C1054" s="193">
        <v>307.45</v>
      </c>
    </row>
    <row r="1055" spans="2:3" x14ac:dyDescent="0.3">
      <c r="B1055" s="166">
        <v>44386</v>
      </c>
      <c r="C1055" s="193">
        <v>306.3</v>
      </c>
    </row>
    <row r="1056" spans="2:3" x14ac:dyDescent="0.3">
      <c r="B1056" s="166">
        <v>44385</v>
      </c>
      <c r="C1056" s="193">
        <v>306.35000000000002</v>
      </c>
    </row>
    <row r="1057" spans="2:3" x14ac:dyDescent="0.3">
      <c r="B1057" s="166">
        <v>44384</v>
      </c>
      <c r="C1057" s="193">
        <v>317.10000000000002</v>
      </c>
    </row>
    <row r="1058" spans="2:3" x14ac:dyDescent="0.3">
      <c r="B1058" s="166">
        <v>44383</v>
      </c>
      <c r="C1058" s="193">
        <v>316.89999999999998</v>
      </c>
    </row>
    <row r="1059" spans="2:3" x14ac:dyDescent="0.3">
      <c r="B1059" s="166">
        <v>44382</v>
      </c>
      <c r="C1059" s="193">
        <v>346.1</v>
      </c>
    </row>
    <row r="1060" spans="2:3" x14ac:dyDescent="0.3">
      <c r="B1060" s="166">
        <v>44379</v>
      </c>
      <c r="C1060" s="193">
        <v>344.9</v>
      </c>
    </row>
    <row r="1061" spans="2:3" x14ac:dyDescent="0.3">
      <c r="B1061" s="166">
        <v>44378</v>
      </c>
      <c r="C1061" s="193">
        <v>344.25</v>
      </c>
    </row>
    <row r="1062" spans="2:3" x14ac:dyDescent="0.3">
      <c r="B1062" s="166">
        <v>44377</v>
      </c>
      <c r="C1062" s="193">
        <v>339.6</v>
      </c>
    </row>
    <row r="1063" spans="2:3" x14ac:dyDescent="0.3">
      <c r="B1063" s="166">
        <v>44376</v>
      </c>
      <c r="C1063" s="193">
        <v>341.55</v>
      </c>
    </row>
    <row r="1064" spans="2:3" x14ac:dyDescent="0.3">
      <c r="B1064" s="166">
        <v>44375</v>
      </c>
      <c r="C1064" s="193">
        <v>342.8</v>
      </c>
    </row>
    <row r="1065" spans="2:3" x14ac:dyDescent="0.3">
      <c r="B1065" s="166">
        <v>44372</v>
      </c>
      <c r="C1065" s="193">
        <v>339.65</v>
      </c>
    </row>
    <row r="1066" spans="2:3" x14ac:dyDescent="0.3">
      <c r="B1066" s="166">
        <v>44371</v>
      </c>
      <c r="C1066" s="193">
        <v>334.65</v>
      </c>
    </row>
    <row r="1067" spans="2:3" x14ac:dyDescent="0.3">
      <c r="B1067" s="166">
        <v>44370</v>
      </c>
      <c r="C1067" s="193">
        <v>335.25</v>
      </c>
    </row>
    <row r="1068" spans="2:3" x14ac:dyDescent="0.3">
      <c r="B1068" s="166">
        <v>44369</v>
      </c>
      <c r="C1068" s="193">
        <v>337.9</v>
      </c>
    </row>
    <row r="1069" spans="2:3" x14ac:dyDescent="0.3">
      <c r="B1069" s="166">
        <v>44368</v>
      </c>
      <c r="C1069" s="193">
        <v>334.3</v>
      </c>
    </row>
    <row r="1070" spans="2:3" x14ac:dyDescent="0.3">
      <c r="B1070" s="166">
        <v>44365</v>
      </c>
      <c r="C1070" s="193">
        <v>337.4</v>
      </c>
    </row>
    <row r="1071" spans="2:3" x14ac:dyDescent="0.3">
      <c r="B1071" s="166">
        <v>44364</v>
      </c>
      <c r="C1071" s="193">
        <v>345.65</v>
      </c>
    </row>
    <row r="1072" spans="2:3" x14ac:dyDescent="0.3">
      <c r="B1072" s="166">
        <v>44363</v>
      </c>
      <c r="C1072" s="193">
        <v>349.35</v>
      </c>
    </row>
    <row r="1073" spans="2:3" x14ac:dyDescent="0.3">
      <c r="B1073" s="166">
        <v>44362</v>
      </c>
      <c r="C1073" s="193">
        <v>352.7</v>
      </c>
    </row>
    <row r="1074" spans="2:3" x14ac:dyDescent="0.3">
      <c r="B1074" s="166">
        <v>44361</v>
      </c>
      <c r="C1074" s="193">
        <v>355.95</v>
      </c>
    </row>
    <row r="1075" spans="2:3" x14ac:dyDescent="0.3">
      <c r="B1075" s="166">
        <v>44358</v>
      </c>
      <c r="C1075" s="193">
        <v>350.75</v>
      </c>
    </row>
    <row r="1076" spans="2:3" x14ac:dyDescent="0.3">
      <c r="B1076" s="166">
        <v>44357</v>
      </c>
      <c r="C1076" s="193">
        <v>344.75</v>
      </c>
    </row>
    <row r="1077" spans="2:3" x14ac:dyDescent="0.3">
      <c r="B1077" s="166">
        <v>44356</v>
      </c>
      <c r="C1077" s="193">
        <v>343.35</v>
      </c>
    </row>
    <row r="1078" spans="2:3" x14ac:dyDescent="0.3">
      <c r="B1078" s="166">
        <v>44355</v>
      </c>
      <c r="C1078" s="193">
        <v>352.75</v>
      </c>
    </row>
    <row r="1079" spans="2:3" x14ac:dyDescent="0.3">
      <c r="B1079" s="166">
        <v>44354</v>
      </c>
      <c r="C1079" s="193">
        <v>345.5</v>
      </c>
    </row>
    <row r="1080" spans="2:3" x14ac:dyDescent="0.3">
      <c r="B1080" s="166">
        <v>44351</v>
      </c>
      <c r="C1080" s="193">
        <v>334.95</v>
      </c>
    </row>
    <row r="1081" spans="2:3" x14ac:dyDescent="0.3">
      <c r="B1081" s="166">
        <v>44350</v>
      </c>
      <c r="C1081" s="193">
        <v>325.64999999999998</v>
      </c>
    </row>
    <row r="1082" spans="2:3" x14ac:dyDescent="0.3">
      <c r="B1082" s="166">
        <v>44349</v>
      </c>
      <c r="C1082" s="193">
        <v>323</v>
      </c>
    </row>
    <row r="1083" spans="2:3" x14ac:dyDescent="0.3">
      <c r="B1083" s="166">
        <v>44348</v>
      </c>
      <c r="C1083" s="193">
        <v>318.10000000000002</v>
      </c>
    </row>
    <row r="1084" spans="2:3" x14ac:dyDescent="0.3">
      <c r="B1084" s="166">
        <v>44347</v>
      </c>
      <c r="C1084" s="193">
        <v>318.75</v>
      </c>
    </row>
    <row r="1085" spans="2:3" x14ac:dyDescent="0.3">
      <c r="B1085" s="166">
        <v>44344</v>
      </c>
      <c r="C1085" s="193">
        <v>318.75</v>
      </c>
    </row>
    <row r="1086" spans="2:3" x14ac:dyDescent="0.3">
      <c r="B1086" s="166">
        <v>44343</v>
      </c>
      <c r="C1086" s="193">
        <v>318.60000000000002</v>
      </c>
    </row>
    <row r="1087" spans="2:3" x14ac:dyDescent="0.3">
      <c r="B1087" s="166">
        <v>44342</v>
      </c>
      <c r="C1087" s="193">
        <v>315.5</v>
      </c>
    </row>
    <row r="1088" spans="2:3" x14ac:dyDescent="0.3">
      <c r="B1088" s="166">
        <v>44341</v>
      </c>
      <c r="C1088" s="193">
        <v>315.25</v>
      </c>
    </row>
    <row r="1089" spans="2:3" x14ac:dyDescent="0.3">
      <c r="B1089" s="166">
        <v>44340</v>
      </c>
      <c r="C1089" s="193">
        <v>311.85000000000002</v>
      </c>
    </row>
    <row r="1090" spans="2:3" x14ac:dyDescent="0.3">
      <c r="B1090" s="166">
        <v>44337</v>
      </c>
      <c r="C1090" s="193">
        <v>313.10000000000002</v>
      </c>
    </row>
    <row r="1091" spans="2:3" x14ac:dyDescent="0.3">
      <c r="B1091" s="166">
        <v>44336</v>
      </c>
      <c r="C1091" s="193">
        <v>307.7</v>
      </c>
    </row>
    <row r="1092" spans="2:3" x14ac:dyDescent="0.3">
      <c r="B1092" s="166">
        <v>44335</v>
      </c>
      <c r="C1092" s="193">
        <v>314.45</v>
      </c>
    </row>
    <row r="1093" spans="2:3" x14ac:dyDescent="0.3">
      <c r="B1093" s="166">
        <v>44334</v>
      </c>
      <c r="C1093" s="193">
        <v>332.45</v>
      </c>
    </row>
    <row r="1094" spans="2:3" x14ac:dyDescent="0.3">
      <c r="B1094" s="166">
        <v>44333</v>
      </c>
      <c r="C1094" s="193">
        <v>321.10000000000002</v>
      </c>
    </row>
    <row r="1095" spans="2:3" x14ac:dyDescent="0.3">
      <c r="B1095" s="166">
        <v>44330</v>
      </c>
      <c r="C1095" s="193">
        <v>312.25</v>
      </c>
    </row>
    <row r="1096" spans="2:3" x14ac:dyDescent="0.3">
      <c r="B1096" s="166">
        <v>44328</v>
      </c>
      <c r="C1096" s="193">
        <v>326</v>
      </c>
    </row>
    <row r="1097" spans="2:3" x14ac:dyDescent="0.3">
      <c r="B1097" s="166">
        <v>44327</v>
      </c>
      <c r="C1097" s="193">
        <v>315.55</v>
      </c>
    </row>
    <row r="1098" spans="2:3" x14ac:dyDescent="0.3">
      <c r="B1098" s="166">
        <v>44326</v>
      </c>
      <c r="C1098" s="193">
        <v>314.85000000000002</v>
      </c>
    </row>
    <row r="1099" spans="2:3" x14ac:dyDescent="0.3">
      <c r="B1099" s="166">
        <v>44323</v>
      </c>
      <c r="C1099" s="193">
        <v>302.75</v>
      </c>
    </row>
    <row r="1100" spans="2:3" x14ac:dyDescent="0.3">
      <c r="B1100" s="166">
        <v>44322</v>
      </c>
      <c r="C1100" s="193">
        <v>301.25</v>
      </c>
    </row>
    <row r="1101" spans="2:3" x14ac:dyDescent="0.3">
      <c r="B1101" s="166">
        <v>44321</v>
      </c>
      <c r="C1101" s="193">
        <v>291.5</v>
      </c>
    </row>
    <row r="1102" spans="2:3" x14ac:dyDescent="0.3">
      <c r="B1102" s="166">
        <v>44320</v>
      </c>
      <c r="C1102" s="193">
        <v>289.45</v>
      </c>
    </row>
    <row r="1103" spans="2:3" x14ac:dyDescent="0.3">
      <c r="B1103" s="166">
        <v>44319</v>
      </c>
      <c r="C1103" s="193">
        <v>293</v>
      </c>
    </row>
    <row r="1104" spans="2:3" x14ac:dyDescent="0.3">
      <c r="B1104" s="166">
        <v>44316</v>
      </c>
      <c r="C1104" s="193">
        <v>293.85000000000002</v>
      </c>
    </row>
    <row r="1105" spans="2:3" x14ac:dyDescent="0.3">
      <c r="B1105" s="166">
        <v>44315</v>
      </c>
      <c r="C1105" s="193">
        <v>301.89999999999998</v>
      </c>
    </row>
    <row r="1106" spans="2:3" x14ac:dyDescent="0.3">
      <c r="B1106" s="166">
        <v>44314</v>
      </c>
      <c r="C1106" s="193">
        <v>305.89999999999998</v>
      </c>
    </row>
    <row r="1107" spans="2:3" x14ac:dyDescent="0.3">
      <c r="B1107" s="166">
        <v>44313</v>
      </c>
      <c r="C1107" s="193">
        <v>301.5</v>
      </c>
    </row>
    <row r="1108" spans="2:3" x14ac:dyDescent="0.3">
      <c r="B1108" s="166">
        <v>44312</v>
      </c>
      <c r="C1108" s="193">
        <v>295.39999999999998</v>
      </c>
    </row>
    <row r="1109" spans="2:3" x14ac:dyDescent="0.3">
      <c r="B1109" s="166">
        <v>44309</v>
      </c>
      <c r="C1109" s="193">
        <v>294</v>
      </c>
    </row>
    <row r="1110" spans="2:3" x14ac:dyDescent="0.3">
      <c r="B1110" s="166">
        <v>44308</v>
      </c>
      <c r="C1110" s="193">
        <v>294.55</v>
      </c>
    </row>
    <row r="1111" spans="2:3" x14ac:dyDescent="0.3">
      <c r="B1111" s="166">
        <v>44306</v>
      </c>
      <c r="C1111" s="193">
        <v>298.05</v>
      </c>
    </row>
    <row r="1112" spans="2:3" x14ac:dyDescent="0.3">
      <c r="B1112" s="166">
        <v>44305</v>
      </c>
      <c r="C1112" s="193">
        <v>301.39999999999998</v>
      </c>
    </row>
    <row r="1113" spans="2:3" x14ac:dyDescent="0.3">
      <c r="B1113" s="166">
        <v>44302</v>
      </c>
      <c r="C1113" s="193">
        <v>310</v>
      </c>
    </row>
    <row r="1114" spans="2:3" x14ac:dyDescent="0.3">
      <c r="B1114" s="166">
        <v>44301</v>
      </c>
      <c r="C1114" s="193">
        <v>303.5</v>
      </c>
    </row>
    <row r="1115" spans="2:3" x14ac:dyDescent="0.3">
      <c r="B1115" s="166">
        <v>44299</v>
      </c>
      <c r="C1115" s="193">
        <v>302.85000000000002</v>
      </c>
    </row>
    <row r="1116" spans="2:3" x14ac:dyDescent="0.3">
      <c r="B1116" s="166">
        <v>44298</v>
      </c>
      <c r="C1116" s="193">
        <v>286.55</v>
      </c>
    </row>
    <row r="1117" spans="2:3" x14ac:dyDescent="0.3">
      <c r="B1117" s="166">
        <v>44295</v>
      </c>
      <c r="C1117" s="193">
        <v>318.2</v>
      </c>
    </row>
    <row r="1118" spans="2:3" x14ac:dyDescent="0.3">
      <c r="B1118" s="166">
        <v>44294</v>
      </c>
      <c r="C1118" s="193">
        <v>313.95</v>
      </c>
    </row>
    <row r="1119" spans="2:3" x14ac:dyDescent="0.3">
      <c r="B1119" s="166">
        <v>44293</v>
      </c>
      <c r="C1119" s="193">
        <v>307.8</v>
      </c>
    </row>
    <row r="1120" spans="2:3" x14ac:dyDescent="0.3">
      <c r="B1120" s="166">
        <v>44292</v>
      </c>
      <c r="C1120" s="193">
        <v>307.75</v>
      </c>
    </row>
    <row r="1121" spans="2:3" x14ac:dyDescent="0.3">
      <c r="B1121" s="166">
        <v>44291</v>
      </c>
      <c r="C1121" s="193">
        <v>305.05</v>
      </c>
    </row>
    <row r="1122" spans="2:3" x14ac:dyDescent="0.3">
      <c r="B1122" s="166">
        <v>44287</v>
      </c>
      <c r="C1122" s="193">
        <v>307.75</v>
      </c>
    </row>
    <row r="1123" spans="2:3" x14ac:dyDescent="0.3">
      <c r="B1123" s="166">
        <v>44286</v>
      </c>
      <c r="C1123" s="193">
        <v>301.8</v>
      </c>
    </row>
    <row r="1124" spans="2:3" x14ac:dyDescent="0.3">
      <c r="B1124" s="166">
        <v>44285</v>
      </c>
      <c r="C1124" s="193">
        <v>297.05</v>
      </c>
    </row>
    <row r="1125" spans="2:3" x14ac:dyDescent="0.3">
      <c r="B1125" s="166">
        <v>44281</v>
      </c>
      <c r="C1125" s="193">
        <v>296.39999999999998</v>
      </c>
    </row>
    <row r="1126" spans="2:3" x14ac:dyDescent="0.3">
      <c r="B1126" s="166">
        <v>44280</v>
      </c>
      <c r="C1126" s="193">
        <v>285.55</v>
      </c>
    </row>
    <row r="1127" spans="2:3" x14ac:dyDescent="0.3">
      <c r="B1127" s="166">
        <v>44279</v>
      </c>
      <c r="C1127" s="193">
        <v>294.45</v>
      </c>
    </row>
    <row r="1128" spans="2:3" x14ac:dyDescent="0.3">
      <c r="B1128" s="166">
        <v>44278</v>
      </c>
      <c r="C1128" s="193">
        <v>307.39999999999998</v>
      </c>
    </row>
    <row r="1129" spans="2:3" x14ac:dyDescent="0.3">
      <c r="B1129" s="166">
        <v>44277</v>
      </c>
      <c r="C1129" s="193">
        <v>303.05</v>
      </c>
    </row>
    <row r="1130" spans="2:3" x14ac:dyDescent="0.3">
      <c r="B1130" s="166">
        <v>44274</v>
      </c>
      <c r="C1130" s="193">
        <v>308.95</v>
      </c>
    </row>
    <row r="1131" spans="2:3" x14ac:dyDescent="0.3">
      <c r="B1131" s="166">
        <v>44273</v>
      </c>
      <c r="C1131" s="193">
        <v>307</v>
      </c>
    </row>
    <row r="1132" spans="2:3" x14ac:dyDescent="0.3">
      <c r="B1132" s="166">
        <v>44272</v>
      </c>
      <c r="C1132" s="193">
        <v>305.8</v>
      </c>
    </row>
    <row r="1133" spans="2:3" x14ac:dyDescent="0.3">
      <c r="B1133" s="166">
        <v>44271</v>
      </c>
      <c r="C1133" s="193">
        <v>319.95</v>
      </c>
    </row>
    <row r="1134" spans="2:3" x14ac:dyDescent="0.3">
      <c r="B1134" s="166">
        <v>44270</v>
      </c>
      <c r="C1134" s="193">
        <v>318.55</v>
      </c>
    </row>
    <row r="1135" spans="2:3" x14ac:dyDescent="0.3">
      <c r="B1135" s="166">
        <v>44267</v>
      </c>
      <c r="C1135" s="193">
        <v>317.55</v>
      </c>
    </row>
    <row r="1136" spans="2:3" x14ac:dyDescent="0.3">
      <c r="B1136" s="166">
        <v>44265</v>
      </c>
      <c r="C1136" s="193">
        <v>321.45</v>
      </c>
    </row>
    <row r="1137" spans="2:3" x14ac:dyDescent="0.3">
      <c r="B1137" s="166">
        <v>44264</v>
      </c>
      <c r="C1137" s="193">
        <v>315.2</v>
      </c>
    </row>
    <row r="1138" spans="2:3" x14ac:dyDescent="0.3">
      <c r="B1138" s="166">
        <v>44263</v>
      </c>
      <c r="C1138" s="193">
        <v>321.25</v>
      </c>
    </row>
    <row r="1139" spans="2:3" x14ac:dyDescent="0.3">
      <c r="B1139" s="166">
        <v>44260</v>
      </c>
      <c r="C1139" s="193">
        <v>325.14999999999998</v>
      </c>
    </row>
    <row r="1140" spans="2:3" x14ac:dyDescent="0.3">
      <c r="B1140" s="166">
        <v>44259</v>
      </c>
      <c r="C1140" s="193">
        <v>339.2</v>
      </c>
    </row>
    <row r="1141" spans="2:3" x14ac:dyDescent="0.3">
      <c r="B1141" s="166">
        <v>44258</v>
      </c>
      <c r="C1141" s="193">
        <v>348.5</v>
      </c>
    </row>
    <row r="1142" spans="2:3" x14ac:dyDescent="0.3">
      <c r="B1142" s="166">
        <v>44257</v>
      </c>
      <c r="C1142" s="193">
        <v>345.75</v>
      </c>
    </row>
    <row r="1143" spans="2:3" x14ac:dyDescent="0.3">
      <c r="B1143" s="166">
        <v>44256</v>
      </c>
      <c r="C1143" s="193">
        <v>328.3</v>
      </c>
    </row>
    <row r="1144" spans="2:3" x14ac:dyDescent="0.3">
      <c r="B1144" s="166">
        <v>44253</v>
      </c>
      <c r="C1144" s="193">
        <v>322.95</v>
      </c>
    </row>
    <row r="1145" spans="2:3" x14ac:dyDescent="0.3">
      <c r="B1145" s="166">
        <v>44252</v>
      </c>
      <c r="C1145" s="193">
        <v>333.15</v>
      </c>
    </row>
    <row r="1146" spans="2:3" x14ac:dyDescent="0.3">
      <c r="B1146" s="166">
        <v>44251</v>
      </c>
      <c r="C1146" s="193">
        <v>321.64999999999998</v>
      </c>
    </row>
    <row r="1147" spans="2:3" x14ac:dyDescent="0.3">
      <c r="B1147" s="166">
        <v>44250</v>
      </c>
      <c r="C1147" s="193">
        <v>324</v>
      </c>
    </row>
    <row r="1148" spans="2:3" x14ac:dyDescent="0.3">
      <c r="B1148" s="166">
        <v>44249</v>
      </c>
      <c r="C1148" s="193">
        <v>304.5</v>
      </c>
    </row>
    <row r="1149" spans="2:3" x14ac:dyDescent="0.3">
      <c r="B1149" s="166">
        <v>44246</v>
      </c>
      <c r="C1149" s="193">
        <v>311.85000000000002</v>
      </c>
    </row>
    <row r="1150" spans="2:3" x14ac:dyDescent="0.3">
      <c r="B1150" s="166">
        <v>44245</v>
      </c>
      <c r="C1150" s="193">
        <v>323.85000000000002</v>
      </c>
    </row>
    <row r="1151" spans="2:3" x14ac:dyDescent="0.3">
      <c r="B1151" s="166">
        <v>44244</v>
      </c>
      <c r="C1151" s="193">
        <v>330.15</v>
      </c>
    </row>
    <row r="1152" spans="2:3" x14ac:dyDescent="0.3">
      <c r="B1152" s="166">
        <v>44243</v>
      </c>
      <c r="C1152" s="193">
        <v>329.2</v>
      </c>
    </row>
    <row r="1153" spans="2:3" x14ac:dyDescent="0.3">
      <c r="B1153" s="166">
        <v>44242</v>
      </c>
      <c r="C1153" s="193">
        <v>333.35</v>
      </c>
    </row>
    <row r="1154" spans="2:3" x14ac:dyDescent="0.3">
      <c r="B1154" s="166">
        <v>44239</v>
      </c>
      <c r="C1154" s="193">
        <v>325.39999999999998</v>
      </c>
    </row>
    <row r="1155" spans="2:3" x14ac:dyDescent="0.3">
      <c r="B1155" s="166">
        <v>44238</v>
      </c>
      <c r="C1155" s="193">
        <v>325</v>
      </c>
    </row>
    <row r="1156" spans="2:3" x14ac:dyDescent="0.3">
      <c r="B1156" s="166">
        <v>44237</v>
      </c>
      <c r="C1156" s="193">
        <v>328.9</v>
      </c>
    </row>
    <row r="1157" spans="2:3" x14ac:dyDescent="0.3">
      <c r="B1157" s="166">
        <v>44236</v>
      </c>
      <c r="C1157" s="193">
        <v>325.05</v>
      </c>
    </row>
    <row r="1158" spans="2:3" x14ac:dyDescent="0.3">
      <c r="B1158" s="166">
        <v>44235</v>
      </c>
      <c r="C1158" s="193">
        <v>335.95</v>
      </c>
    </row>
    <row r="1159" spans="2:3" x14ac:dyDescent="0.3">
      <c r="B1159" s="166">
        <v>44232</v>
      </c>
      <c r="C1159" s="193">
        <v>315.89999999999998</v>
      </c>
    </row>
    <row r="1160" spans="2:3" x14ac:dyDescent="0.3">
      <c r="B1160" s="166">
        <v>44231</v>
      </c>
      <c r="C1160" s="193">
        <v>326.14999999999998</v>
      </c>
    </row>
    <row r="1161" spans="2:3" x14ac:dyDescent="0.3">
      <c r="B1161" s="166">
        <v>44230</v>
      </c>
      <c r="C1161" s="193">
        <v>331</v>
      </c>
    </row>
    <row r="1162" spans="2:3" x14ac:dyDescent="0.3">
      <c r="B1162" s="166">
        <v>44229</v>
      </c>
      <c r="C1162" s="193">
        <v>322</v>
      </c>
    </row>
    <row r="1163" spans="2:3" x14ac:dyDescent="0.3">
      <c r="B1163" s="166">
        <v>44228</v>
      </c>
      <c r="C1163" s="193">
        <v>279.60000000000002</v>
      </c>
    </row>
    <row r="1164" spans="2:3" x14ac:dyDescent="0.3">
      <c r="B1164" s="166">
        <v>44225</v>
      </c>
      <c r="C1164" s="193">
        <v>262.7</v>
      </c>
    </row>
    <row r="1165" spans="2:3" x14ac:dyDescent="0.3">
      <c r="B1165" s="166">
        <v>44224</v>
      </c>
      <c r="C1165" s="193">
        <v>266.8</v>
      </c>
    </row>
    <row r="1166" spans="2:3" x14ac:dyDescent="0.3">
      <c r="B1166" s="166">
        <v>44223</v>
      </c>
      <c r="C1166" s="193">
        <v>267.5</v>
      </c>
    </row>
    <row r="1167" spans="2:3" x14ac:dyDescent="0.3">
      <c r="B1167" s="166">
        <v>44221</v>
      </c>
      <c r="C1167" s="193">
        <v>279.14999999999998</v>
      </c>
    </row>
    <row r="1168" spans="2:3" x14ac:dyDescent="0.3">
      <c r="B1168" s="166">
        <v>44218</v>
      </c>
      <c r="C1168" s="193">
        <v>289.35000000000002</v>
      </c>
    </row>
    <row r="1169" spans="2:3" x14ac:dyDescent="0.3">
      <c r="B1169" s="166">
        <v>44217</v>
      </c>
      <c r="C1169" s="193">
        <v>290.60000000000002</v>
      </c>
    </row>
    <row r="1170" spans="2:3" x14ac:dyDescent="0.3">
      <c r="B1170" s="166">
        <v>44216</v>
      </c>
      <c r="C1170" s="193">
        <v>274.89999999999998</v>
      </c>
    </row>
    <row r="1171" spans="2:3" x14ac:dyDescent="0.3">
      <c r="B1171" s="166">
        <v>44215</v>
      </c>
      <c r="C1171" s="193">
        <v>258.64999999999998</v>
      </c>
    </row>
    <row r="1172" spans="2:3" x14ac:dyDescent="0.3">
      <c r="B1172" s="166">
        <v>44214</v>
      </c>
      <c r="C1172" s="193">
        <v>245.95</v>
      </c>
    </row>
    <row r="1173" spans="2:3" x14ac:dyDescent="0.3">
      <c r="B1173" s="166">
        <v>44211</v>
      </c>
      <c r="C1173" s="193">
        <v>260.3</v>
      </c>
    </row>
    <row r="1174" spans="2:3" x14ac:dyDescent="0.3">
      <c r="B1174" s="166">
        <v>44210</v>
      </c>
      <c r="C1174" s="193">
        <v>245.1</v>
      </c>
    </row>
    <row r="1175" spans="2:3" x14ac:dyDescent="0.3">
      <c r="B1175" s="166">
        <v>44209</v>
      </c>
      <c r="C1175" s="193">
        <v>242.6</v>
      </c>
    </row>
    <row r="1176" spans="2:3" x14ac:dyDescent="0.3">
      <c r="B1176" s="166">
        <v>44208</v>
      </c>
      <c r="C1176" s="193">
        <v>237.8</v>
      </c>
    </row>
    <row r="1177" spans="2:3" x14ac:dyDescent="0.3">
      <c r="B1177" s="166">
        <v>44207</v>
      </c>
      <c r="C1177" s="193">
        <v>220.65</v>
      </c>
    </row>
    <row r="1178" spans="2:3" x14ac:dyDescent="0.3">
      <c r="B1178" s="166">
        <v>44204</v>
      </c>
      <c r="C1178" s="193">
        <v>198.15</v>
      </c>
    </row>
    <row r="1179" spans="2:3" x14ac:dyDescent="0.3">
      <c r="B1179" s="166">
        <v>44203</v>
      </c>
      <c r="C1179" s="193">
        <v>196.75</v>
      </c>
    </row>
    <row r="1180" spans="2:3" x14ac:dyDescent="0.3">
      <c r="B1180" s="166">
        <v>44202</v>
      </c>
      <c r="C1180" s="193">
        <v>195.4</v>
      </c>
    </row>
    <row r="1181" spans="2:3" x14ac:dyDescent="0.3">
      <c r="B1181" s="166">
        <v>44201</v>
      </c>
      <c r="C1181" s="193">
        <v>193.2</v>
      </c>
    </row>
    <row r="1182" spans="2:3" x14ac:dyDescent="0.3">
      <c r="B1182" s="166">
        <v>44200</v>
      </c>
      <c r="C1182" s="193">
        <v>191.3</v>
      </c>
    </row>
    <row r="1183" spans="2:3" x14ac:dyDescent="0.3">
      <c r="B1183" s="166">
        <v>44197</v>
      </c>
      <c r="C1183" s="193">
        <v>186.5</v>
      </c>
    </row>
    <row r="1184" spans="2:3" x14ac:dyDescent="0.3">
      <c r="B1184" s="166">
        <v>44196</v>
      </c>
      <c r="C1184" s="193">
        <v>183.85</v>
      </c>
    </row>
    <row r="1185" spans="2:3" x14ac:dyDescent="0.3">
      <c r="B1185" s="166">
        <v>44195</v>
      </c>
      <c r="C1185" s="193">
        <v>184.15</v>
      </c>
    </row>
    <row r="1186" spans="2:3" x14ac:dyDescent="0.3">
      <c r="B1186" s="166">
        <v>44194</v>
      </c>
      <c r="C1186" s="193">
        <v>183.45</v>
      </c>
    </row>
    <row r="1187" spans="2:3" x14ac:dyDescent="0.3">
      <c r="B1187" s="166">
        <v>44193</v>
      </c>
      <c r="C1187" s="193">
        <v>186.35</v>
      </c>
    </row>
    <row r="1188" spans="2:3" x14ac:dyDescent="0.3">
      <c r="B1188" s="166">
        <v>44189</v>
      </c>
      <c r="C1188" s="193">
        <v>175.95</v>
      </c>
    </row>
    <row r="1189" spans="2:3" x14ac:dyDescent="0.3">
      <c r="B1189" s="166">
        <v>44188</v>
      </c>
      <c r="C1189" s="193">
        <v>169.2</v>
      </c>
    </row>
    <row r="1190" spans="2:3" x14ac:dyDescent="0.3">
      <c r="B1190" s="166">
        <v>44187</v>
      </c>
      <c r="C1190" s="193">
        <v>164.95</v>
      </c>
    </row>
    <row r="1191" spans="2:3" x14ac:dyDescent="0.3">
      <c r="B1191" s="166">
        <v>44186</v>
      </c>
      <c r="C1191" s="193">
        <v>164.55</v>
      </c>
    </row>
    <row r="1192" spans="2:3" x14ac:dyDescent="0.3">
      <c r="B1192" s="166">
        <v>44183</v>
      </c>
      <c r="C1192" s="193">
        <v>180.55</v>
      </c>
    </row>
    <row r="1193" spans="2:3" x14ac:dyDescent="0.3">
      <c r="B1193" s="166">
        <v>44182</v>
      </c>
      <c r="C1193" s="193">
        <v>181.7</v>
      </c>
    </row>
    <row r="1194" spans="2:3" x14ac:dyDescent="0.3">
      <c r="B1194" s="166">
        <v>44181</v>
      </c>
      <c r="C1194" s="193">
        <v>182.55</v>
      </c>
    </row>
    <row r="1195" spans="2:3" x14ac:dyDescent="0.3">
      <c r="B1195" s="166">
        <v>44180</v>
      </c>
      <c r="C1195" s="193">
        <v>178.9</v>
      </c>
    </row>
    <row r="1196" spans="2:3" x14ac:dyDescent="0.3">
      <c r="B1196" s="166">
        <v>44179</v>
      </c>
      <c r="C1196" s="193">
        <v>177.65</v>
      </c>
    </row>
    <row r="1197" spans="2:3" x14ac:dyDescent="0.3">
      <c r="B1197" s="166">
        <v>44176</v>
      </c>
      <c r="C1197" s="193">
        <v>178.85</v>
      </c>
    </row>
    <row r="1198" spans="2:3" x14ac:dyDescent="0.3">
      <c r="B1198" s="166">
        <v>44175</v>
      </c>
      <c r="C1198" s="193">
        <v>177.6</v>
      </c>
    </row>
    <row r="1199" spans="2:3" x14ac:dyDescent="0.3">
      <c r="B1199" s="166">
        <v>44174</v>
      </c>
      <c r="C1199" s="193">
        <v>182.7</v>
      </c>
    </row>
    <row r="1200" spans="2:3" x14ac:dyDescent="0.3">
      <c r="B1200" s="166">
        <v>44173</v>
      </c>
      <c r="C1200" s="193">
        <v>181.8</v>
      </c>
    </row>
    <row r="1201" spans="2:3" x14ac:dyDescent="0.3">
      <c r="B1201" s="166">
        <v>44172</v>
      </c>
      <c r="C1201" s="193">
        <v>183.55</v>
      </c>
    </row>
    <row r="1202" spans="2:3" x14ac:dyDescent="0.3">
      <c r="B1202" s="166">
        <v>44169</v>
      </c>
      <c r="C1202" s="193">
        <v>184.15</v>
      </c>
    </row>
    <row r="1203" spans="2:3" x14ac:dyDescent="0.3">
      <c r="B1203" s="166">
        <v>44168</v>
      </c>
      <c r="C1203" s="193">
        <v>184.85</v>
      </c>
    </row>
    <row r="1204" spans="2:3" x14ac:dyDescent="0.3">
      <c r="B1204" s="166">
        <v>44167</v>
      </c>
      <c r="C1204" s="193">
        <v>183.6</v>
      </c>
    </row>
    <row r="1205" spans="2:3" x14ac:dyDescent="0.3">
      <c r="B1205" s="166">
        <v>44166</v>
      </c>
      <c r="C1205" s="193">
        <v>179.75</v>
      </c>
    </row>
    <row r="1206" spans="2:3" x14ac:dyDescent="0.3">
      <c r="B1206" s="166">
        <v>44162</v>
      </c>
      <c r="C1206" s="193">
        <v>180.35</v>
      </c>
    </row>
    <row r="1207" spans="2:3" x14ac:dyDescent="0.3">
      <c r="B1207" s="166">
        <v>44161</v>
      </c>
      <c r="C1207" s="193">
        <v>173.75</v>
      </c>
    </row>
    <row r="1208" spans="2:3" x14ac:dyDescent="0.3">
      <c r="B1208" s="166">
        <v>44160</v>
      </c>
      <c r="C1208" s="193">
        <v>171.45</v>
      </c>
    </row>
    <row r="1209" spans="2:3" x14ac:dyDescent="0.3">
      <c r="B1209" s="166">
        <v>44159</v>
      </c>
      <c r="C1209" s="193">
        <v>172.05</v>
      </c>
    </row>
    <row r="1210" spans="2:3" x14ac:dyDescent="0.3">
      <c r="B1210" s="166">
        <v>44158</v>
      </c>
      <c r="C1210" s="193">
        <v>170.7</v>
      </c>
    </row>
    <row r="1211" spans="2:3" x14ac:dyDescent="0.3">
      <c r="B1211" s="166">
        <v>44155</v>
      </c>
      <c r="C1211" s="193">
        <v>169.1</v>
      </c>
    </row>
    <row r="1212" spans="2:3" x14ac:dyDescent="0.3">
      <c r="B1212" s="166">
        <v>44154</v>
      </c>
      <c r="C1212" s="193">
        <v>167.95</v>
      </c>
    </row>
    <row r="1213" spans="2:3" x14ac:dyDescent="0.3">
      <c r="B1213" s="166">
        <v>44153</v>
      </c>
      <c r="C1213" s="193">
        <v>173.5</v>
      </c>
    </row>
    <row r="1214" spans="2:3" x14ac:dyDescent="0.3">
      <c r="B1214" s="166">
        <v>44152</v>
      </c>
      <c r="C1214" s="193">
        <v>158</v>
      </c>
    </row>
    <row r="1215" spans="2:3" x14ac:dyDescent="0.3">
      <c r="B1215" s="166">
        <v>44148</v>
      </c>
      <c r="C1215" s="193">
        <v>146.35</v>
      </c>
    </row>
    <row r="1216" spans="2:3" x14ac:dyDescent="0.3">
      <c r="B1216" s="166">
        <v>44147</v>
      </c>
      <c r="C1216" s="193">
        <v>151.19999999999999</v>
      </c>
    </row>
    <row r="1217" spans="2:3" x14ac:dyDescent="0.3">
      <c r="B1217" s="166">
        <v>44146</v>
      </c>
      <c r="C1217" s="193">
        <v>150.94999999999999</v>
      </c>
    </row>
    <row r="1218" spans="2:3" x14ac:dyDescent="0.3">
      <c r="B1218" s="166">
        <v>44145</v>
      </c>
      <c r="C1218" s="193">
        <v>146</v>
      </c>
    </row>
    <row r="1219" spans="2:3" x14ac:dyDescent="0.3">
      <c r="B1219" s="166">
        <v>44144</v>
      </c>
      <c r="C1219" s="193">
        <v>141</v>
      </c>
    </row>
    <row r="1220" spans="2:3" x14ac:dyDescent="0.3">
      <c r="B1220" s="166">
        <v>44141</v>
      </c>
      <c r="C1220" s="193">
        <v>139</v>
      </c>
    </row>
    <row r="1221" spans="2:3" x14ac:dyDescent="0.3">
      <c r="B1221" s="166">
        <v>44140</v>
      </c>
      <c r="C1221" s="193">
        <v>137.65</v>
      </c>
    </row>
    <row r="1222" spans="2:3" x14ac:dyDescent="0.3">
      <c r="B1222" s="166">
        <v>44139</v>
      </c>
      <c r="C1222" s="193">
        <v>135.9</v>
      </c>
    </row>
    <row r="1223" spans="2:3" x14ac:dyDescent="0.3">
      <c r="B1223" s="166">
        <v>44138</v>
      </c>
      <c r="C1223" s="193">
        <v>134.1</v>
      </c>
    </row>
    <row r="1224" spans="2:3" x14ac:dyDescent="0.3">
      <c r="B1224" s="166">
        <v>44137</v>
      </c>
      <c r="C1224" s="193">
        <v>132.85</v>
      </c>
    </row>
    <row r="1225" spans="2:3" x14ac:dyDescent="0.3">
      <c r="B1225" s="166">
        <v>44134</v>
      </c>
      <c r="C1225" s="193">
        <v>132.65</v>
      </c>
    </row>
    <row r="1226" spans="2:3" x14ac:dyDescent="0.3">
      <c r="B1226" s="166">
        <v>44133</v>
      </c>
      <c r="C1226" s="193">
        <v>131.9</v>
      </c>
    </row>
    <row r="1227" spans="2:3" x14ac:dyDescent="0.3">
      <c r="B1227" s="166">
        <v>44132</v>
      </c>
      <c r="C1227" s="193">
        <v>134.80000000000001</v>
      </c>
    </row>
    <row r="1228" spans="2:3" x14ac:dyDescent="0.3">
      <c r="B1228" s="166">
        <v>44131</v>
      </c>
      <c r="C1228" s="193">
        <v>135.65</v>
      </c>
    </row>
    <row r="1229" spans="2:3" x14ac:dyDescent="0.3">
      <c r="B1229" s="166">
        <v>44130</v>
      </c>
      <c r="C1229" s="193">
        <v>133.69999999999999</v>
      </c>
    </row>
    <row r="1230" spans="2:3" x14ac:dyDescent="0.3">
      <c r="B1230" s="166">
        <v>44127</v>
      </c>
      <c r="C1230" s="193">
        <v>137</v>
      </c>
    </row>
    <row r="1231" spans="2:3" x14ac:dyDescent="0.3">
      <c r="B1231" s="166">
        <v>44126</v>
      </c>
      <c r="C1231" s="193">
        <v>133.5</v>
      </c>
    </row>
    <row r="1232" spans="2:3" x14ac:dyDescent="0.3">
      <c r="B1232" s="166">
        <v>44125</v>
      </c>
      <c r="C1232" s="193">
        <v>130.25</v>
      </c>
    </row>
    <row r="1233" spans="2:3" x14ac:dyDescent="0.3">
      <c r="B1233" s="166">
        <v>44124</v>
      </c>
      <c r="C1233" s="193">
        <v>129.65</v>
      </c>
    </row>
    <row r="1234" spans="2:3" x14ac:dyDescent="0.3">
      <c r="B1234" s="166">
        <v>44123</v>
      </c>
      <c r="C1234" s="193">
        <v>128.25</v>
      </c>
    </row>
    <row r="1235" spans="2:3" x14ac:dyDescent="0.3">
      <c r="B1235" s="166">
        <v>44120</v>
      </c>
      <c r="C1235" s="193">
        <v>127.75</v>
      </c>
    </row>
    <row r="1236" spans="2:3" x14ac:dyDescent="0.3">
      <c r="B1236" s="166">
        <v>44119</v>
      </c>
      <c r="C1236" s="193">
        <v>126.95</v>
      </c>
    </row>
    <row r="1237" spans="2:3" x14ac:dyDescent="0.3">
      <c r="B1237" s="166">
        <v>44118</v>
      </c>
      <c r="C1237" s="193">
        <v>130.69999999999999</v>
      </c>
    </row>
    <row r="1238" spans="2:3" x14ac:dyDescent="0.3">
      <c r="B1238" s="166">
        <v>44117</v>
      </c>
      <c r="C1238" s="193">
        <v>134.1</v>
      </c>
    </row>
    <row r="1239" spans="2:3" x14ac:dyDescent="0.3">
      <c r="B1239" s="166">
        <v>44116</v>
      </c>
      <c r="C1239" s="193">
        <v>135.9</v>
      </c>
    </row>
    <row r="1240" spans="2:3" x14ac:dyDescent="0.3">
      <c r="B1240" s="166">
        <v>44113</v>
      </c>
      <c r="C1240" s="193">
        <v>138.44999999999999</v>
      </c>
    </row>
    <row r="1241" spans="2:3" x14ac:dyDescent="0.3">
      <c r="B1241" s="166">
        <v>44112</v>
      </c>
      <c r="C1241" s="193">
        <v>140.94999999999999</v>
      </c>
    </row>
    <row r="1242" spans="2:3" x14ac:dyDescent="0.3">
      <c r="B1242" s="166">
        <v>44111</v>
      </c>
      <c r="C1242" s="193">
        <v>141</v>
      </c>
    </row>
  </sheetData>
  <autoFilter ref="B2:C2" xr:uid="{14F9194F-D55A-46B2-9067-5EF4C94F7B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1A1E-32E3-48ED-8DF8-B1DD47C42044}">
  <dimension ref="A2:L75"/>
  <sheetViews>
    <sheetView showGridLines="0" tabSelected="1" view="pageBreakPreview" topLeftCell="A29" zoomScale="71" zoomScaleNormal="61" zoomScaleSheetLayoutView="63" zoomScalePageLayoutView="61" workbookViewId="0">
      <selection activeCell="B9" sqref="B9"/>
    </sheetView>
  </sheetViews>
  <sheetFormatPr defaultColWidth="8.77734375" defaultRowHeight="14.4" x14ac:dyDescent="0.3"/>
  <cols>
    <col min="1" max="1" width="3.21875" customWidth="1"/>
    <col min="2" max="2" width="42.21875" customWidth="1"/>
    <col min="3" max="3" width="11.5546875" customWidth="1"/>
    <col min="4" max="4" width="14.77734375" bestFit="1" customWidth="1"/>
    <col min="5" max="5" width="14.5546875" customWidth="1"/>
    <col min="6" max="6" width="10.77734375" bestFit="1" customWidth="1"/>
    <col min="7" max="7" width="10.33203125" customWidth="1"/>
    <col min="8" max="8" width="2" customWidth="1"/>
    <col min="9" max="9" width="9.6640625" customWidth="1"/>
    <col min="10" max="10" width="14.109375" customWidth="1"/>
    <col min="11" max="11" width="16.5546875" customWidth="1"/>
    <col min="12" max="12" width="8.88671875" customWidth="1"/>
    <col min="13" max="16384" width="8.77734375" style="286"/>
  </cols>
  <sheetData>
    <row r="2" spans="2:11" ht="18" x14ac:dyDescent="0.35">
      <c r="B2" s="280" t="str">
        <f>'Data Sheet'!B1&amp;" - One Page Profile"</f>
        <v>TATA MOTORS LTD - One Page Profile</v>
      </c>
      <c r="C2" s="281"/>
      <c r="D2" s="281"/>
      <c r="E2" s="281"/>
      <c r="F2" s="281"/>
      <c r="G2" s="281"/>
      <c r="H2" s="281"/>
      <c r="I2" s="281"/>
      <c r="J2" s="281"/>
      <c r="K2" s="281"/>
    </row>
    <row r="3" spans="2:11" ht="3.45" customHeight="1" x14ac:dyDescent="0.3"/>
    <row r="4" spans="2:11" ht="76.95" customHeight="1" x14ac:dyDescent="0.3">
      <c r="B4" s="282"/>
      <c r="C4" s="322" t="s">
        <v>355</v>
      </c>
      <c r="D4" s="322"/>
      <c r="E4" s="322"/>
      <c r="F4" s="322"/>
      <c r="G4" s="322"/>
      <c r="H4" s="322"/>
      <c r="I4" s="322"/>
      <c r="J4" s="322"/>
      <c r="K4" s="322"/>
    </row>
    <row r="5" spans="2:11" ht="3" customHeight="1" x14ac:dyDescent="0.3">
      <c r="C5" s="315"/>
      <c r="D5" s="315"/>
      <c r="E5" s="315"/>
      <c r="F5" s="315"/>
      <c r="G5" s="315"/>
      <c r="H5" s="315"/>
      <c r="I5" s="315"/>
      <c r="J5" s="315"/>
      <c r="K5" s="315"/>
    </row>
    <row r="6" spans="2:11" x14ac:dyDescent="0.3">
      <c r="B6" s="68" t="s">
        <v>442</v>
      </c>
    </row>
    <row r="7" spans="2:11" ht="15.6" x14ac:dyDescent="0.3">
      <c r="B7" s="283" t="s">
        <v>439</v>
      </c>
      <c r="C7" s="284">
        <f>'Data Sheet'!G16</f>
        <v>44286</v>
      </c>
      <c r="D7" s="284">
        <f>'Data Sheet'!H16</f>
        <v>44651</v>
      </c>
      <c r="E7" s="284">
        <f>'Data Sheet'!I16</f>
        <v>45016</v>
      </c>
      <c r="F7" s="284">
        <f>'Data Sheet'!J16</f>
        <v>45382</v>
      </c>
      <c r="G7" s="284">
        <f>'Data Sheet'!K16</f>
        <v>45747</v>
      </c>
      <c r="I7" s="287" t="s">
        <v>458</v>
      </c>
      <c r="J7" s="287"/>
      <c r="K7" s="287"/>
    </row>
    <row r="8" spans="2:11" ht="2.5499999999999998" customHeight="1" x14ac:dyDescent="0.3"/>
    <row r="9" spans="2:11" x14ac:dyDescent="0.3">
      <c r="B9" s="100" t="s">
        <v>379</v>
      </c>
      <c r="C9" s="293">
        <f>'Data Sheet'!G17</f>
        <v>249794.75</v>
      </c>
      <c r="D9" s="293">
        <f>'Data Sheet'!H17</f>
        <v>278453.62</v>
      </c>
      <c r="E9" s="293">
        <f>'Data Sheet'!I17</f>
        <v>345966.97</v>
      </c>
      <c r="F9" s="293">
        <f>'Data Sheet'!J17</f>
        <v>434016</v>
      </c>
      <c r="G9" s="293">
        <f>'Data Sheet'!K17</f>
        <v>439695</v>
      </c>
    </row>
    <row r="10" spans="2:11" x14ac:dyDescent="0.3">
      <c r="B10" s="100" t="s">
        <v>441</v>
      </c>
      <c r="C10" s="294">
        <f>'Data Sheet'!G36</f>
        <v>-4.3181168490336042E-2</v>
      </c>
      <c r="D10" s="294">
        <f>'Data Sheet'!H36</f>
        <v>0.11472967306158344</v>
      </c>
      <c r="E10" s="294">
        <f>'Data Sheet'!I36</f>
        <v>0.24245815155859707</v>
      </c>
      <c r="F10" s="294">
        <f>'Data Sheet'!J36</f>
        <v>0.25450126062612277</v>
      </c>
      <c r="G10" s="294">
        <f>'Data Sheet'!K36</f>
        <v>1.3084771068347711E-2</v>
      </c>
    </row>
    <row r="11" spans="2:11" x14ac:dyDescent="0.3">
      <c r="B11" s="100" t="s">
        <v>445</v>
      </c>
      <c r="C11" s="294">
        <f>'Data Sheet'!G38</f>
        <v>0.36624272527745283</v>
      </c>
      <c r="D11" s="294">
        <f>'Data Sheet'!H38</f>
        <v>0.32013629415196682</v>
      </c>
      <c r="E11" s="294">
        <f>'Data Sheet'!I38</f>
        <v>0.2764853245961601</v>
      </c>
      <c r="F11" s="294">
        <f>'Data Sheet'!J38</f>
        <v>0.31909883506598835</v>
      </c>
      <c r="G11" s="294">
        <f>'Data Sheet'!K38</f>
        <v>0.34643332309896635</v>
      </c>
    </row>
    <row r="12" spans="2:11" x14ac:dyDescent="0.3">
      <c r="B12" s="100" t="s">
        <v>446</v>
      </c>
      <c r="C12" s="294">
        <f>'Data Sheet'!G35</f>
        <v>8.3005547554542272E-2</v>
      </c>
      <c r="D12" s="294">
        <f>'Data Sheet'!H35</f>
        <v>9.6739162521930933E-2</v>
      </c>
      <c r="E12" s="294">
        <f>'Data Sheet'!I35</f>
        <v>0.11042727575987964</v>
      </c>
      <c r="F12" s="294">
        <f>'Data Sheet'!J35</f>
        <v>0.14333112143331123</v>
      </c>
      <c r="G12" s="294">
        <f>'Data Sheet'!K35</f>
        <v>0.15163010723342316</v>
      </c>
    </row>
    <row r="13" spans="2:11" x14ac:dyDescent="0.3">
      <c r="B13" s="100" t="s">
        <v>448</v>
      </c>
      <c r="C13" s="294">
        <f>'Data Sheet'!G39</f>
        <v>-1.1258683379054207E-2</v>
      </c>
      <c r="D13" s="294">
        <f>'Data Sheet'!H39</f>
        <v>7.5476842427115885E-3</v>
      </c>
      <c r="E13" s="294">
        <f>'Data Sheet'!I39</f>
        <v>3.8569664612780816E-2</v>
      </c>
      <c r="F13" s="294">
        <f>'Data Sheet'!J39</f>
        <v>8.0570762368207621E-2</v>
      </c>
      <c r="G13" s="294">
        <f>'Data Sheet'!K39</f>
        <v>9.8738898554679946E-2</v>
      </c>
    </row>
    <row r="14" spans="2:11" x14ac:dyDescent="0.3">
      <c r="B14" s="100" t="s">
        <v>450</v>
      </c>
      <c r="C14" s="294">
        <f>'Data Sheet'!G40</f>
        <v>-5.3849770661713266E-2</v>
      </c>
      <c r="D14" s="294">
        <f>'Data Sheet'!H40</f>
        <v>-4.1089320368684734E-2</v>
      </c>
      <c r="E14" s="294">
        <f>'Data Sheet'!I40</f>
        <v>6.9783829363826268E-3</v>
      </c>
      <c r="F14" s="294">
        <f>'Data Sheet'!J40</f>
        <v>7.2345259160952594E-2</v>
      </c>
      <c r="G14" s="294">
        <f>'Data Sheet'!K40</f>
        <v>6.3293874162771921E-2</v>
      </c>
    </row>
    <row r="15" spans="2:11" x14ac:dyDescent="0.3">
      <c r="B15" s="100" t="s">
        <v>452</v>
      </c>
      <c r="C15" s="277">
        <f>'Historical FS'!H44</f>
        <v>-6.1453868565879191</v>
      </c>
      <c r="D15" s="277">
        <f>'Historical FS'!I44</f>
        <v>-41.137096045538023</v>
      </c>
      <c r="E15" s="277">
        <f>'Historical FS'!J44</f>
        <v>-11.967657421628083</v>
      </c>
      <c r="F15" s="277">
        <f>'Historical FS'!K44</f>
        <v>81.338632463192127</v>
      </c>
      <c r="G15" s="277">
        <f>'Historical FS'!L44</f>
        <v>49.267382736107351</v>
      </c>
    </row>
    <row r="16" spans="2:11" x14ac:dyDescent="0.3">
      <c r="B16" s="100" t="s">
        <v>454</v>
      </c>
      <c r="C16" s="294">
        <f>'Historical FS'!H45</f>
        <v>-0.839815188391142</v>
      </c>
      <c r="D16" s="294">
        <f>'Historical FS'!I45</f>
        <v>5.6939798918335995</v>
      </c>
      <c r="E16" s="294">
        <f>'Historical FS'!J45</f>
        <v>-0.70907870092774417</v>
      </c>
      <c r="F16" s="294">
        <f>'Historical FS'!K45</f>
        <v>-7.796537500830869</v>
      </c>
      <c r="G16" s="294">
        <f>'Historical FS'!L45</f>
        <v>-0.39429295472354864</v>
      </c>
    </row>
    <row r="17" spans="2:11" x14ac:dyDescent="0.3">
      <c r="B17" s="100" t="s">
        <v>453</v>
      </c>
      <c r="C17" s="277">
        <f>'Historical FS'!H47</f>
        <v>0</v>
      </c>
      <c r="D17" s="277">
        <f>'Historical FS'!I47</f>
        <v>0</v>
      </c>
      <c r="E17" s="277">
        <f>'Historical FS'!J47</f>
        <v>2.3068027825458488</v>
      </c>
      <c r="F17" s="277">
        <f>'Historical FS'!K47</f>
        <v>6.9280101165206398</v>
      </c>
      <c r="G17" s="277">
        <f>'Historical FS'!L47</f>
        <v>6.6431988446610708</v>
      </c>
    </row>
    <row r="18" spans="2:11" x14ac:dyDescent="0.3">
      <c r="B18" s="100" t="s">
        <v>455</v>
      </c>
      <c r="C18" s="295" t="s">
        <v>456</v>
      </c>
      <c r="D18" s="295" t="s">
        <v>456</v>
      </c>
      <c r="E18" s="295" t="s">
        <v>456</v>
      </c>
      <c r="F18" s="296">
        <f>F17/E17-1</f>
        <v>2.0032953700856488</v>
      </c>
      <c r="G18" s="296">
        <f>G17/F17-1</f>
        <v>-4.1110112004658306E-2</v>
      </c>
    </row>
    <row r="20" spans="2:11" ht="15.6" x14ac:dyDescent="0.3">
      <c r="B20" s="283" t="s">
        <v>465</v>
      </c>
      <c r="C20" s="284">
        <f>C7</f>
        <v>44286</v>
      </c>
      <c r="D20" s="284">
        <f t="shared" ref="D20:G20" si="0">D7</f>
        <v>44651</v>
      </c>
      <c r="E20" s="284">
        <f t="shared" si="0"/>
        <v>45016</v>
      </c>
      <c r="F20" s="284">
        <f t="shared" si="0"/>
        <v>45382</v>
      </c>
      <c r="G20" s="284">
        <f t="shared" si="0"/>
        <v>45747</v>
      </c>
      <c r="I20" s="287" t="s">
        <v>458</v>
      </c>
      <c r="J20" s="287"/>
      <c r="K20" s="287"/>
    </row>
    <row r="21" spans="2:11" ht="3.45" customHeight="1" x14ac:dyDescent="0.3"/>
    <row r="22" spans="2:11" x14ac:dyDescent="0.3">
      <c r="B22" s="100" t="s">
        <v>466</v>
      </c>
      <c r="C22" s="292">
        <f>'[1]Profit &amp; Loss'!G14</f>
        <v>0</v>
      </c>
      <c r="D22" s="292">
        <f>'[1]Profit &amp; Loss'!H14</f>
        <v>0</v>
      </c>
      <c r="E22" s="292">
        <f>'[1]Profit &amp; Loss'!I14</f>
        <v>0</v>
      </c>
      <c r="F22" s="292">
        <f>'[1]Profit &amp; Loss'!J14</f>
        <v>0</v>
      </c>
      <c r="G22" s="292">
        <f>'[1]Profit &amp; Loss'!K14</f>
        <v>0</v>
      </c>
    </row>
    <row r="23" spans="2:11" x14ac:dyDescent="0.3">
      <c r="B23" s="100" t="s">
        <v>315</v>
      </c>
      <c r="C23" s="292">
        <f>'Data Sheet'!G103</f>
        <v>5.6565773704022559</v>
      </c>
      <c r="D23" s="292">
        <f>'Data Sheet'!H103</f>
        <v>7.6468673073874704</v>
      </c>
      <c r="E23" s="292">
        <f>'Data Sheet'!I103</f>
        <v>6.3116962432654633</v>
      </c>
      <c r="F23" s="292">
        <f>'Data Sheet'!J103</f>
        <v>3.2345888631687245</v>
      </c>
      <c r="G23" s="292">
        <f>'Data Sheet'!K103</f>
        <v>5.409892396994195</v>
      </c>
    </row>
    <row r="24" spans="2:11" x14ac:dyDescent="0.3">
      <c r="B24" s="100" t="s">
        <v>467</v>
      </c>
      <c r="C24" s="292">
        <f>'Data Sheet'!G104</f>
        <v>0.46952730191487219</v>
      </c>
      <c r="D24" s="292">
        <f>'Data Sheet'!H104</f>
        <v>0.73975153923299686</v>
      </c>
      <c r="E24" s="292">
        <f>'Data Sheet'!I104</f>
        <v>0.69698342156767168</v>
      </c>
      <c r="F24" s="292">
        <f>'Data Sheet'!J104</f>
        <v>0.46361724913367253</v>
      </c>
      <c r="G24" s="292">
        <f>'Data Sheet'!K104</f>
        <v>0.82030256427751047</v>
      </c>
    </row>
    <row r="25" spans="2:11" x14ac:dyDescent="0.3">
      <c r="B25" s="100" t="s">
        <v>468</v>
      </c>
      <c r="C25" s="292">
        <f>'Data Sheet'!G107</f>
        <v>0.3972605975522166</v>
      </c>
      <c r="D25" s="292">
        <f>'Data Sheet'!H107</f>
        <v>2.2487402504957221</v>
      </c>
      <c r="E25" s="292">
        <f>'Data Sheet'!I107</f>
        <v>3.1780598802474485</v>
      </c>
      <c r="F25" s="292">
        <f>'Data Sheet'!J107</f>
        <v>1.6458266091994631</v>
      </c>
      <c r="G25" s="292">
        <f>'Data Sheet'!K107</f>
        <v>2.8411018735362998</v>
      </c>
    </row>
    <row r="26" spans="2:11" x14ac:dyDescent="0.3">
      <c r="B26" s="100" t="s">
        <v>469</v>
      </c>
      <c r="C26" s="116">
        <v>-0.24347852687001145</v>
      </c>
      <c r="D26" s="116">
        <v>-0.25675833975894746</v>
      </c>
      <c r="E26" s="116">
        <v>5.326996131441411E-2</v>
      </c>
      <c r="F26" s="116">
        <v>0.36975670646977082</v>
      </c>
      <c r="G26" s="116">
        <v>0.23961633833861412</v>
      </c>
    </row>
    <row r="27" spans="2:11" x14ac:dyDescent="0.3">
      <c r="B27" s="100" t="s">
        <v>470</v>
      </c>
      <c r="C27" s="116">
        <v>-1.2340819491134259E-2</v>
      </c>
      <c r="D27" s="116">
        <v>1.1887352931695343E-2</v>
      </c>
      <c r="E27" s="116">
        <v>7.3529898460097373E-2</v>
      </c>
      <c r="F27" s="116">
        <v>0.19039483180045233</v>
      </c>
      <c r="G27" s="116">
        <v>0.23026014436669773</v>
      </c>
    </row>
    <row r="29" spans="2:11" ht="15.6" x14ac:dyDescent="0.3">
      <c r="B29" s="283" t="s">
        <v>483</v>
      </c>
      <c r="C29" s="319" t="str">
        <f>'Data Input'!F2</f>
        <v>No. Share (Crs)</v>
      </c>
      <c r="D29" s="319"/>
      <c r="E29" s="283" t="s">
        <v>486</v>
      </c>
      <c r="F29" s="323" t="str">
        <f>'Data Input'!H2</f>
        <v>Market value (Crs)</v>
      </c>
      <c r="G29" s="319"/>
      <c r="I29" s="283" t="s">
        <v>491</v>
      </c>
      <c r="J29" s="1"/>
      <c r="K29" s="1"/>
    </row>
    <row r="30" spans="2:11" customFormat="1" ht="4.05" customHeight="1" x14ac:dyDescent="0.3">
      <c r="B30" s="289"/>
      <c r="C30" s="290"/>
      <c r="D30" s="290"/>
      <c r="E30" s="289"/>
      <c r="F30" s="291"/>
      <c r="G30" s="290"/>
      <c r="I30" s="289"/>
    </row>
    <row r="31" spans="2:11" x14ac:dyDescent="0.3">
      <c r="B31" s="100" t="str">
        <f>'Data Input'!E3</f>
        <v>Tata Sons Private Limited</v>
      </c>
      <c r="C31" s="318">
        <f>'Data Input'!F3</f>
        <v>147.8263541</v>
      </c>
      <c r="D31" s="318"/>
      <c r="E31" s="169">
        <f>('Data Input'!G3)/100</f>
        <v>0.40149999999999997</v>
      </c>
      <c r="F31" s="318">
        <f>'Data Input'!H3</f>
        <v>105843.6695356</v>
      </c>
      <c r="G31" s="318"/>
    </row>
    <row r="32" spans="2:11" x14ac:dyDescent="0.3">
      <c r="B32" s="100" t="str">
        <f>'Data Input'!E4</f>
        <v>Life Insurance Corporation Of India</v>
      </c>
      <c r="C32" s="318">
        <f>'Data Input'!F4</f>
        <v>14.3329281</v>
      </c>
      <c r="D32" s="318"/>
      <c r="E32" s="169">
        <f>('Data Input'!G4)/100</f>
        <v>3.8900000000000004E-2</v>
      </c>
      <c r="F32" s="318">
        <f>'Data Input'!H4</f>
        <v>10262.3765196</v>
      </c>
      <c r="G32" s="318"/>
    </row>
    <row r="33" spans="2:11" x14ac:dyDescent="0.3">
      <c r="B33" s="100" t="str">
        <f>'Data Input'!E5</f>
        <v>SBI Nifty 50 Etf</v>
      </c>
      <c r="C33" s="318">
        <f>'Data Input'!F5</f>
        <v>10.2534387</v>
      </c>
      <c r="D33" s="318"/>
      <c r="E33" s="169">
        <f>('Data Input'!G5)/100</f>
        <v>2.7900000000000001E-2</v>
      </c>
      <c r="F33" s="318">
        <f>'Data Input'!H5</f>
        <v>7341.4621091999998</v>
      </c>
      <c r="G33" s="318"/>
    </row>
    <row r="34" spans="2:11" x14ac:dyDescent="0.3">
      <c r="B34" s="100" t="str">
        <f>'Data Input'!E6</f>
        <v>Tata Industries Limited</v>
      </c>
      <c r="C34" s="318">
        <f>'Data Input'!F6</f>
        <v>7.2203629999999999</v>
      </c>
      <c r="D34" s="318"/>
      <c r="E34" s="169">
        <f>('Data Input'!G6)/100</f>
        <v>1.9599999999999999E-2</v>
      </c>
      <c r="F34" s="318">
        <f>'Data Input'!H6</f>
        <v>5169.7799079999995</v>
      </c>
      <c r="G34" s="318"/>
    </row>
    <row r="35" spans="2:11" x14ac:dyDescent="0.3">
      <c r="B35" s="100" t="str">
        <f>'Data Input'!E7</f>
        <v>ICICI Prudential Value Discovery Fund</v>
      </c>
      <c r="C35" s="318">
        <f>'Data Input'!F7</f>
        <v>6.8270492000000003</v>
      </c>
      <c r="D35" s="318"/>
      <c r="E35" s="169">
        <f>('Data Input'!G7)/100</f>
        <v>1.8500000000000003E-2</v>
      </c>
      <c r="F35" s="318">
        <f>'Data Input'!H7</f>
        <v>4888.1672272000005</v>
      </c>
      <c r="G35" s="318"/>
    </row>
    <row r="36" spans="2:11" x14ac:dyDescent="0.3">
      <c r="B36" s="100" t="str">
        <f>'Data Input'!E8</f>
        <v>HDFC Trustee Company Ltd. A/C Hdfc Large Cap Fund</v>
      </c>
      <c r="C36" s="318">
        <f>'Data Input'!F8</f>
        <v>4.9420875000000004</v>
      </c>
      <c r="D36" s="318"/>
      <c r="E36" s="169">
        <f>('Data Input'!G8)/100</f>
        <v>1.34E-2</v>
      </c>
      <c r="F36" s="318">
        <f>'Data Input'!H8</f>
        <v>3538.5346500000005</v>
      </c>
      <c r="G36" s="318"/>
    </row>
    <row r="37" spans="2:11" x14ac:dyDescent="0.3">
      <c r="B37" s="100" t="str">
        <f>'Data Input'!E9</f>
        <v>Rekha Jhunjhunwala</v>
      </c>
      <c r="C37" s="318">
        <f>'Data Input'!F9</f>
        <v>4.7770260000000002</v>
      </c>
      <c r="D37" s="318"/>
      <c r="E37" s="169">
        <f>('Data Input'!G9)/100</f>
        <v>1.3000000000000001E-2</v>
      </c>
      <c r="F37" s="318">
        <f>'Data Input'!H9</f>
        <v>3420.3506160000002</v>
      </c>
      <c r="G37" s="318"/>
    </row>
    <row r="38" spans="2:11" x14ac:dyDescent="0.3">
      <c r="B38" s="100" t="str">
        <f>'Data Input'!E10</f>
        <v>Tata Investment Corporation Limited</v>
      </c>
      <c r="C38" s="318">
        <f>'Data Input'!F10</f>
        <v>1.1000000000000001</v>
      </c>
      <c r="D38" s="318"/>
      <c r="E38" s="169">
        <f>('Data Input'!G10)/100</f>
        <v>3.0000000000000001E-3</v>
      </c>
      <c r="F38" s="318">
        <f>'Data Input'!H10</f>
        <v>787.6</v>
      </c>
      <c r="G38" s="318"/>
    </row>
    <row r="39" spans="2:11" x14ac:dyDescent="0.3">
      <c r="B39" s="100" t="str">
        <f>'Data Input'!E11</f>
        <v>Investor Education and Protection Fund (IEPF)</v>
      </c>
      <c r="C39" s="318">
        <f>'Data Input'!F11</f>
        <v>0.97688240000000004</v>
      </c>
      <c r="D39" s="318"/>
      <c r="E39" s="169">
        <f>('Data Input'!G11)/100</f>
        <v>2.7000000000000001E-3</v>
      </c>
      <c r="F39" s="318">
        <f>'Data Input'!H11</f>
        <v>699.44779840000001</v>
      </c>
      <c r="G39" s="318"/>
    </row>
    <row r="40" spans="2:11" x14ac:dyDescent="0.3">
      <c r="B40" s="100" t="str">
        <f>'Data Input'!E12</f>
        <v>Ewart Investments Limited</v>
      </c>
      <c r="C40" s="318">
        <f>'Data Input'!F12</f>
        <v>0.33837460000000003</v>
      </c>
      <c r="D40" s="318"/>
      <c r="E40" s="169">
        <f>('Data Input'!G12)/100</f>
        <v>8.9999999999999998E-4</v>
      </c>
      <c r="F40" s="318">
        <f>'Data Input'!H12</f>
        <v>242.27621360000001</v>
      </c>
      <c r="G40" s="318"/>
    </row>
    <row r="42" spans="2:11" ht="15.6" x14ac:dyDescent="0.3">
      <c r="B42" s="283" t="s">
        <v>503</v>
      </c>
      <c r="C42" s="283"/>
      <c r="D42" s="283" t="s">
        <v>508</v>
      </c>
      <c r="E42" s="283" t="s">
        <v>507</v>
      </c>
      <c r="F42" s="319" t="s">
        <v>506</v>
      </c>
      <c r="G42" s="319"/>
      <c r="I42" s="283" t="s">
        <v>24</v>
      </c>
      <c r="J42" s="1"/>
      <c r="K42" s="1"/>
    </row>
    <row r="43" spans="2:11" ht="3" customHeight="1" x14ac:dyDescent="0.3"/>
    <row r="44" spans="2:11" x14ac:dyDescent="0.3">
      <c r="B44" s="100" t="s">
        <v>504</v>
      </c>
      <c r="C44" s="324" t="s">
        <v>515</v>
      </c>
      <c r="D44" s="324"/>
      <c r="E44" s="298" t="str">
        <f>F44</f>
        <v>N/A</v>
      </c>
      <c r="F44" s="320" t="str">
        <f>C18</f>
        <v>N/A</v>
      </c>
      <c r="G44" s="320"/>
      <c r="I44" s="177" t="s">
        <v>492</v>
      </c>
      <c r="J44" s="177"/>
      <c r="K44" s="303">
        <f>'Data Sheet'!B8</f>
        <v>716.1</v>
      </c>
    </row>
    <row r="45" spans="2:11" x14ac:dyDescent="0.3">
      <c r="B45" s="100" t="s">
        <v>505</v>
      </c>
      <c r="C45" s="324" t="s">
        <v>516</v>
      </c>
      <c r="D45" s="324"/>
      <c r="E45" s="299">
        <v>165.57</v>
      </c>
      <c r="F45" s="321" t="s">
        <v>517</v>
      </c>
      <c r="G45" s="321"/>
      <c r="I45" s="101" t="s">
        <v>493</v>
      </c>
      <c r="J45" s="101"/>
      <c r="K45" s="304">
        <f>'Data Sheet'!B6</f>
        <v>368.227468230694</v>
      </c>
    </row>
    <row r="46" spans="2:11" x14ac:dyDescent="0.3">
      <c r="B46" s="100" t="s">
        <v>510</v>
      </c>
      <c r="C46" s="324" t="s">
        <v>509</v>
      </c>
      <c r="D46" s="324"/>
      <c r="E46" s="299">
        <v>115</v>
      </c>
      <c r="F46" s="321" t="s">
        <v>518</v>
      </c>
      <c r="G46" s="321"/>
      <c r="I46" s="310" t="s">
        <v>30</v>
      </c>
      <c r="J46" s="310"/>
      <c r="K46" s="311">
        <f>K44*K45</f>
        <v>263687.69</v>
      </c>
    </row>
    <row r="47" spans="2:11" x14ac:dyDescent="0.3">
      <c r="B47" s="100" t="s">
        <v>511</v>
      </c>
      <c r="C47" s="324" t="s">
        <v>509</v>
      </c>
      <c r="D47" s="324"/>
      <c r="E47" s="299">
        <v>115</v>
      </c>
      <c r="F47" s="321" t="s">
        <v>519</v>
      </c>
      <c r="G47" s="321"/>
      <c r="I47" s="305" t="s">
        <v>494</v>
      </c>
      <c r="J47" s="177"/>
      <c r="K47" s="306">
        <f>-'Data Sheet'!K71</f>
        <v>-40834</v>
      </c>
    </row>
    <row r="48" spans="2:11" x14ac:dyDescent="0.3">
      <c r="B48" s="100" t="s">
        <v>512</v>
      </c>
      <c r="C48" s="324" t="s">
        <v>509</v>
      </c>
      <c r="D48" s="324"/>
      <c r="E48" s="299">
        <v>115</v>
      </c>
      <c r="F48" s="321" t="s">
        <v>520</v>
      </c>
      <c r="G48" s="321"/>
      <c r="I48" s="307" t="s">
        <v>495</v>
      </c>
      <c r="J48" s="100"/>
      <c r="K48" s="293">
        <f>'Data Sheet'!K61</f>
        <v>71540</v>
      </c>
    </row>
    <row r="49" spans="2:11" x14ac:dyDescent="0.3">
      <c r="B49" s="100" t="s">
        <v>513</v>
      </c>
      <c r="C49" s="324" t="s">
        <v>509</v>
      </c>
      <c r="D49" s="324"/>
      <c r="E49" s="299">
        <v>115</v>
      </c>
      <c r="F49" s="321" t="s">
        <v>521</v>
      </c>
      <c r="G49" s="321"/>
      <c r="I49" s="308" t="s">
        <v>496</v>
      </c>
      <c r="J49" s="101"/>
      <c r="K49" s="309">
        <v>6610</v>
      </c>
    </row>
    <row r="50" spans="2:11" ht="15" thickBot="1" x14ac:dyDescent="0.35">
      <c r="B50" s="100" t="s">
        <v>514</v>
      </c>
      <c r="C50" s="324" t="s">
        <v>509</v>
      </c>
      <c r="D50" s="324"/>
      <c r="E50" s="299">
        <v>115</v>
      </c>
      <c r="F50" s="321" t="s">
        <v>522</v>
      </c>
      <c r="G50" s="321"/>
      <c r="I50" s="300" t="s">
        <v>497</v>
      </c>
      <c r="J50" s="301"/>
      <c r="K50" s="302">
        <f>SUM(K46:K49)</f>
        <v>301003.69</v>
      </c>
    </row>
    <row r="51" spans="2:11" ht="4.5" customHeight="1" thickTop="1" x14ac:dyDescent="0.3"/>
    <row r="52" spans="2:11" x14ac:dyDescent="0.3">
      <c r="B52" s="177" t="s">
        <v>524</v>
      </c>
      <c r="C52" s="177"/>
      <c r="D52" s="177"/>
      <c r="E52" s="177"/>
      <c r="F52" s="177"/>
      <c r="G52" s="177"/>
    </row>
    <row r="53" spans="2:11" x14ac:dyDescent="0.3">
      <c r="B53" s="100" t="s">
        <v>525</v>
      </c>
      <c r="C53" s="100"/>
      <c r="D53" s="100"/>
      <c r="E53" s="100"/>
      <c r="F53" s="100"/>
      <c r="G53" s="100"/>
    </row>
    <row r="55" spans="2:11" ht="18" x14ac:dyDescent="0.35">
      <c r="B55" s="297" t="s">
        <v>523</v>
      </c>
      <c r="C55" s="1"/>
      <c r="D55" s="1"/>
      <c r="E55" s="1"/>
      <c r="F55" s="1"/>
      <c r="G55" s="1"/>
      <c r="H55" s="1"/>
      <c r="I55" s="1"/>
      <c r="J55" s="1"/>
      <c r="K55" s="1"/>
    </row>
    <row r="56" spans="2:11" ht="4.5" customHeight="1" x14ac:dyDescent="0.3"/>
    <row r="75" spans="2:11" x14ac:dyDescent="0.3">
      <c r="B75" s="1"/>
      <c r="C75" s="1"/>
      <c r="D75" s="1"/>
      <c r="E75" s="1"/>
      <c r="F75" s="1"/>
      <c r="G75" s="1"/>
      <c r="H75" s="1"/>
      <c r="I75" s="1"/>
      <c r="J75" s="1"/>
      <c r="K75" s="1"/>
    </row>
  </sheetData>
  <mergeCells count="38">
    <mergeCell ref="C49:D49"/>
    <mergeCell ref="C50:D50"/>
    <mergeCell ref="F46:G46"/>
    <mergeCell ref="F47:G47"/>
    <mergeCell ref="F48:G48"/>
    <mergeCell ref="F49:G49"/>
    <mergeCell ref="F50:G50"/>
    <mergeCell ref="C44:D44"/>
    <mergeCell ref="C45:D45"/>
    <mergeCell ref="C46:D46"/>
    <mergeCell ref="C47:D47"/>
    <mergeCell ref="C48:D48"/>
    <mergeCell ref="F35:G35"/>
    <mergeCell ref="F34:G34"/>
    <mergeCell ref="F33:G33"/>
    <mergeCell ref="F32:G32"/>
    <mergeCell ref="F31:G31"/>
    <mergeCell ref="F39:G39"/>
    <mergeCell ref="F38:G38"/>
    <mergeCell ref="F37:G37"/>
    <mergeCell ref="C38:D38"/>
    <mergeCell ref="C39:D39"/>
    <mergeCell ref="C33:D33"/>
    <mergeCell ref="F42:G42"/>
    <mergeCell ref="F44:G44"/>
    <mergeCell ref="F45:G45"/>
    <mergeCell ref="C4:K4"/>
    <mergeCell ref="C29:D29"/>
    <mergeCell ref="F29:G29"/>
    <mergeCell ref="C31:D31"/>
    <mergeCell ref="C32:D32"/>
    <mergeCell ref="F36:G36"/>
    <mergeCell ref="C34:D34"/>
    <mergeCell ref="C35:D35"/>
    <mergeCell ref="C36:D36"/>
    <mergeCell ref="C37:D37"/>
    <mergeCell ref="C40:D40"/>
    <mergeCell ref="F40:G40"/>
  </mergeCells>
  <pageMargins left="0.11811023622047245" right="0.11811023622047245" top="0.23622047244094491" bottom="0.39370078740157483" header="0.31496062992125984" footer="0.31496062992125984"/>
  <pageSetup paperSize="9" scale="67" orientation="portrait" r:id="rId1"/>
  <colBreaks count="1" manualBreakCount="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
  <sheetViews>
    <sheetView showGridLines="0" workbookViewId="0">
      <selection activeCell="D1" sqref="D1"/>
    </sheetView>
  </sheetViews>
  <sheetFormatPr defaultRowHeight="14.4"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46B4-E1DA-4C1D-851A-E3DD3423FA91}">
  <sheetPr>
    <tabColor rgb="FF92D050"/>
  </sheetPr>
  <dimension ref="A1:M118"/>
  <sheetViews>
    <sheetView showGridLines="0" view="pageBreakPreview" topLeftCell="A52" zoomScale="60" zoomScaleNormal="66" workbookViewId="0">
      <selection activeCell="B75" sqref="B75"/>
    </sheetView>
  </sheetViews>
  <sheetFormatPr defaultRowHeight="14.4" x14ac:dyDescent="0.3"/>
  <cols>
    <col min="1" max="1" width="3.21875" style="63" customWidth="1"/>
    <col min="2" max="2" width="27.88671875" customWidth="1"/>
    <col min="3" max="12" width="15.109375" customWidth="1"/>
    <col min="13" max="13" width="14.77734375" customWidth="1"/>
  </cols>
  <sheetData>
    <row r="1" spans="1:13" x14ac:dyDescent="0.3">
      <c r="A1" s="104"/>
      <c r="B1" s="1"/>
      <c r="C1" s="1"/>
      <c r="D1" s="1"/>
      <c r="E1" s="1"/>
      <c r="F1" s="1"/>
      <c r="G1" s="1"/>
      <c r="H1" s="1"/>
      <c r="I1" s="1"/>
      <c r="J1" s="1"/>
      <c r="K1" s="1"/>
      <c r="L1" s="1"/>
      <c r="M1" s="1"/>
    </row>
    <row r="2" spans="1:13" ht="19.05" customHeight="1" x14ac:dyDescent="0.4">
      <c r="A2" s="104"/>
      <c r="B2" s="138" t="s">
        <v>187</v>
      </c>
    </row>
    <row r="3" spans="1:13" x14ac:dyDescent="0.3">
      <c r="A3" s="104"/>
      <c r="B3" t="s">
        <v>293</v>
      </c>
    </row>
    <row r="4" spans="1:13" ht="15.6" x14ac:dyDescent="0.3">
      <c r="A4" s="104"/>
      <c r="B4" s="139" t="s">
        <v>437</v>
      </c>
    </row>
    <row r="5" spans="1:13" x14ac:dyDescent="0.3">
      <c r="A5" s="104"/>
      <c r="B5" t="s">
        <v>438</v>
      </c>
    </row>
    <row r="6" spans="1:13" ht="3" customHeight="1" thickBot="1" x14ac:dyDescent="0.35">
      <c r="A6" s="104"/>
      <c r="B6" s="190"/>
      <c r="C6" s="6"/>
      <c r="D6" s="6"/>
      <c r="E6" s="6"/>
      <c r="F6" s="6"/>
      <c r="G6" s="6"/>
      <c r="H6" s="6"/>
      <c r="I6" s="6"/>
      <c r="J6" s="6"/>
      <c r="K6" s="6"/>
      <c r="L6" s="6"/>
      <c r="M6" s="6"/>
    </row>
    <row r="7" spans="1:13" x14ac:dyDescent="0.3">
      <c r="A7" s="104"/>
      <c r="B7" s="189"/>
    </row>
    <row r="8" spans="1:13" x14ac:dyDescent="0.3">
      <c r="A8" s="104"/>
      <c r="B8" s="325" t="str">
        <f>"Historical Financial Statements - "&amp;'[3]Data Sheet'!B1</f>
        <v>Historical Financial Statements - TATA MOTORS LTD</v>
      </c>
      <c r="C8" s="325"/>
      <c r="D8" s="325"/>
      <c r="E8" s="325"/>
      <c r="F8" s="325"/>
      <c r="G8" s="325"/>
      <c r="H8" s="325"/>
      <c r="I8" s="325"/>
      <c r="J8" s="325"/>
      <c r="K8" s="325"/>
      <c r="L8" s="325"/>
      <c r="M8" s="259"/>
    </row>
    <row r="9" spans="1:13" x14ac:dyDescent="0.3">
      <c r="B9" s="258" t="s">
        <v>150</v>
      </c>
      <c r="C9" s="259">
        <f>'[3]Data Sheet'!B16</f>
        <v>42460</v>
      </c>
      <c r="D9" s="259">
        <f>'[3]Data Sheet'!C16</f>
        <v>42825</v>
      </c>
      <c r="E9" s="259">
        <f>'[3]Data Sheet'!D16</f>
        <v>43190</v>
      </c>
      <c r="F9" s="259">
        <f>'[3]Data Sheet'!E16</f>
        <v>43555</v>
      </c>
      <c r="G9" s="259">
        <f>'[3]Data Sheet'!F16</f>
        <v>43921</v>
      </c>
      <c r="H9" s="259">
        <f>'[3]Data Sheet'!G16</f>
        <v>44286</v>
      </c>
      <c r="I9" s="259">
        <f>'[3]Data Sheet'!H16</f>
        <v>44651</v>
      </c>
      <c r="J9" s="259">
        <f>'[3]Data Sheet'!I16</f>
        <v>45016</v>
      </c>
      <c r="K9" s="259">
        <f>'[3]Data Sheet'!J16</f>
        <v>45382</v>
      </c>
      <c r="L9" s="259">
        <f>'[3]Data Sheet'!K16</f>
        <v>45747</v>
      </c>
      <c r="M9" s="260" t="s">
        <v>149</v>
      </c>
    </row>
    <row r="10" spans="1:13" x14ac:dyDescent="0.3">
      <c r="B10" s="77"/>
      <c r="C10" s="76"/>
      <c r="D10" s="76"/>
      <c r="E10" s="76"/>
      <c r="F10" s="76"/>
      <c r="G10" s="76"/>
      <c r="H10" s="76"/>
      <c r="I10" s="76"/>
      <c r="J10" s="76"/>
      <c r="K10" s="76"/>
      <c r="L10" s="76"/>
      <c r="M10" s="75"/>
    </row>
    <row r="11" spans="1:13" x14ac:dyDescent="0.3">
      <c r="A11" s="63" t="s">
        <v>103</v>
      </c>
      <c r="B11" s="252" t="s">
        <v>148</v>
      </c>
      <c r="C11" s="253"/>
      <c r="D11" s="253"/>
      <c r="E11" s="253"/>
      <c r="F11" s="253"/>
      <c r="G11" s="253"/>
      <c r="H11" s="253"/>
      <c r="I11" s="253"/>
      <c r="J11" s="253"/>
      <c r="K11" s="253"/>
      <c r="L11" s="253"/>
      <c r="M11" s="253"/>
    </row>
    <row r="12" spans="1:13" x14ac:dyDescent="0.3">
      <c r="B12" t="s">
        <v>147</v>
      </c>
      <c r="C12" s="66">
        <f>IFERROR('[3]Data Sheet'!B17,0)</f>
        <v>273045.59999999998</v>
      </c>
      <c r="D12" s="66">
        <f>IFERROR('[3]Data Sheet'!C17,0)</f>
        <v>269692.51</v>
      </c>
      <c r="E12" s="66">
        <f>IFERROR('[3]Data Sheet'!D17,0)</f>
        <v>291550.48</v>
      </c>
      <c r="F12" s="66">
        <f>IFERROR('[3]Data Sheet'!E17,0)</f>
        <v>301938.40000000002</v>
      </c>
      <c r="G12" s="66">
        <f>IFERROR('[3]Data Sheet'!F17,0)</f>
        <v>261067.97</v>
      </c>
      <c r="H12" s="66">
        <f>IFERROR('[3]Data Sheet'!G17,0)</f>
        <v>249794.75</v>
      </c>
      <c r="I12" s="66">
        <f>IFERROR('[3]Data Sheet'!H17,0)</f>
        <v>278453.62</v>
      </c>
      <c r="J12" s="66">
        <f>IFERROR('[3]Data Sheet'!I17,0)</f>
        <v>345966.97</v>
      </c>
      <c r="K12" s="66">
        <f>IFERROR('[3]Data Sheet'!J17,0)</f>
        <v>434016</v>
      </c>
      <c r="L12" s="66">
        <f>IFERROR('[3]Data Sheet'!K17,0)</f>
        <v>439695</v>
      </c>
      <c r="M12" s="66">
        <f>IFERROR(SUM('[3]Data Sheet'!H42:K42),0)</f>
        <v>437968</v>
      </c>
    </row>
    <row r="13" spans="1:13" x14ac:dyDescent="0.3">
      <c r="B13" s="74" t="s">
        <v>146</v>
      </c>
      <c r="C13" s="73" t="s">
        <v>145</v>
      </c>
      <c r="D13" s="71">
        <f>D12/C12-1</f>
        <v>-1.2280329732469508E-2</v>
      </c>
      <c r="E13" s="71">
        <f t="shared" ref="E13:M13" si="0">E12/D12-1</f>
        <v>8.104774581985974E-2</v>
      </c>
      <c r="F13" s="71">
        <f t="shared" si="0"/>
        <v>3.5629919045237157E-2</v>
      </c>
      <c r="G13" s="71">
        <f t="shared" si="0"/>
        <v>-0.135360159555724</v>
      </c>
      <c r="H13" s="71">
        <f t="shared" si="0"/>
        <v>-4.3181168490336042E-2</v>
      </c>
      <c r="I13" s="71">
        <f t="shared" si="0"/>
        <v>0.11472967306158344</v>
      </c>
      <c r="J13" s="71">
        <f t="shared" si="0"/>
        <v>0.24245815155859707</v>
      </c>
      <c r="K13" s="71">
        <f t="shared" si="0"/>
        <v>0.25450126062612277</v>
      </c>
      <c r="L13" s="71">
        <f t="shared" si="0"/>
        <v>1.3084771068347711E-2</v>
      </c>
      <c r="M13" s="71">
        <f t="shared" si="0"/>
        <v>-3.9277226259111231E-3</v>
      </c>
    </row>
    <row r="15" spans="1:13" x14ac:dyDescent="0.3">
      <c r="B15" t="s">
        <v>144</v>
      </c>
      <c r="C15" s="66">
        <f>IFERROR(SUM('[3]Data Sheet'!B18,'[3]Data Sheet'!B20,'[3]Data Sheet'!B21,'[3]Data Sheet'!B22)-1*'[3]Data Sheet'!B19,0)</f>
        <v>205509.07</v>
      </c>
      <c r="D15" s="66">
        <f>IFERROR(SUM('[3]Data Sheet'!C18,'[3]Data Sheet'!C20,'[3]Data Sheet'!C21,'[3]Data Sheet'!C22)-1*'[3]Data Sheet'!C19,0)</f>
        <v>205454.23999999996</v>
      </c>
      <c r="E15" s="66">
        <f>IFERROR(SUM('[3]Data Sheet'!D18,'[3]Data Sheet'!D20,'[3]Data Sheet'!D21,'[3]Data Sheet'!D22)-1*'[3]Data Sheet'!D19,0)</f>
        <v>228429.83</v>
      </c>
      <c r="F15" s="66">
        <f>IFERROR(SUM('[3]Data Sheet'!E18,'[3]Data Sheet'!E20,'[3]Data Sheet'!E21,'[3]Data Sheet'!E22)-1*'[3]Data Sheet'!E19,0)</f>
        <v>242845.53</v>
      </c>
      <c r="G15" s="66">
        <f>IFERROR(SUM('[3]Data Sheet'!F18,'[3]Data Sheet'!F20,'[3]Data Sheet'!F21,'[3]Data Sheet'!F22)-1*'[3]Data Sheet'!F19,0)</f>
        <v>210376.07000000004</v>
      </c>
      <c r="H15" s="66">
        <f>IFERROR(SUM('[3]Data Sheet'!G18,'[3]Data Sheet'!G20,'[3]Data Sheet'!G21,'[3]Data Sheet'!G22)-1*'[3]Data Sheet'!G19,0)</f>
        <v>195326.04</v>
      </c>
      <c r="I15" s="66">
        <f>IFERROR(SUM('[3]Data Sheet'!H18,'[3]Data Sheet'!H20,'[3]Data Sheet'!H21,'[3]Data Sheet'!H22)-1*'[3]Data Sheet'!H19,0)</f>
        <v>223300.00999999998</v>
      </c>
      <c r="J15" s="66">
        <f>IFERROR(SUM('[3]Data Sheet'!I18,'[3]Data Sheet'!I20,'[3]Data Sheet'!I21,'[3]Data Sheet'!I22)-1*'[3]Data Sheet'!I19,0)</f>
        <v>274403.64</v>
      </c>
      <c r="K15" s="66">
        <f>IFERROR(SUM('[3]Data Sheet'!J18,'[3]Data Sheet'!J20,'[3]Data Sheet'!J21,'[3]Data Sheet'!J22)-1*'[3]Data Sheet'!J19,0)</f>
        <v>334380</v>
      </c>
      <c r="L15" s="66">
        <f>IFERROR(SUM('[3]Data Sheet'!K18,'[3]Data Sheet'!K20,'[3]Data Sheet'!K21,'[3]Data Sheet'!K22)-1*'[3]Data Sheet'!K19,0)</f>
        <v>340809</v>
      </c>
      <c r="M15" s="66">
        <f>IFERROR(SUM('[3]Data Sheet'!H43:K43),0)</f>
        <v>386344</v>
      </c>
    </row>
    <row r="16" spans="1:13" x14ac:dyDescent="0.3">
      <c r="B16" s="71" t="s">
        <v>143</v>
      </c>
      <c r="C16" s="71">
        <f>C15/C12</f>
        <v>0.75265475803309057</v>
      </c>
      <c r="D16" s="71">
        <f t="shared" ref="D16:L16" si="1">D15/D12</f>
        <v>0.76180921746770036</v>
      </c>
      <c r="E16" s="71">
        <f t="shared" si="1"/>
        <v>0.78350009919380004</v>
      </c>
      <c r="F16" s="71">
        <f t="shared" si="1"/>
        <v>0.80428832503583503</v>
      </c>
      <c r="G16" s="71">
        <f t="shared" si="1"/>
        <v>0.80582872728508226</v>
      </c>
      <c r="H16" s="71">
        <f t="shared" si="1"/>
        <v>0.7819461377791167</v>
      </c>
      <c r="I16" s="71">
        <f t="shared" si="1"/>
        <v>0.80192891728252624</v>
      </c>
      <c r="J16" s="71">
        <f t="shared" si="1"/>
        <v>0.79314982005363122</v>
      </c>
      <c r="K16" s="71">
        <f t="shared" si="1"/>
        <v>0.7704324264543243</v>
      </c>
      <c r="L16" s="71">
        <f t="shared" si="1"/>
        <v>0.77510319653396109</v>
      </c>
      <c r="M16" s="71">
        <f>M15/M12</f>
        <v>0.88212837467577543</v>
      </c>
    </row>
    <row r="18" spans="2:13" x14ac:dyDescent="0.3">
      <c r="B18" s="70" t="s">
        <v>142</v>
      </c>
      <c r="C18" s="72">
        <f>C12-C15</f>
        <v>67536.52999999997</v>
      </c>
      <c r="D18" s="72">
        <f t="shared" ref="D18:M18" si="2">D12-D15</f>
        <v>64238.270000000048</v>
      </c>
      <c r="E18" s="72">
        <f t="shared" si="2"/>
        <v>63120.649999999994</v>
      </c>
      <c r="F18" s="72">
        <f t="shared" si="2"/>
        <v>59092.870000000024</v>
      </c>
      <c r="G18" s="72">
        <f t="shared" si="2"/>
        <v>50691.899999999965</v>
      </c>
      <c r="H18" s="72">
        <f t="shared" si="2"/>
        <v>54468.709999999992</v>
      </c>
      <c r="I18" s="72">
        <f t="shared" si="2"/>
        <v>55153.610000000015</v>
      </c>
      <c r="J18" s="72">
        <f t="shared" si="2"/>
        <v>71563.329999999958</v>
      </c>
      <c r="K18" s="72">
        <f t="shared" si="2"/>
        <v>99636</v>
      </c>
      <c r="L18" s="72">
        <f t="shared" si="2"/>
        <v>98886</v>
      </c>
      <c r="M18" s="72">
        <f t="shared" si="2"/>
        <v>51624</v>
      </c>
    </row>
    <row r="19" spans="2:13" x14ac:dyDescent="0.3">
      <c r="B19" s="71" t="s">
        <v>141</v>
      </c>
      <c r="C19" s="71">
        <f>C18/C12</f>
        <v>0.24734524196690946</v>
      </c>
      <c r="D19" s="71">
        <f t="shared" ref="D19:M19" si="3">D18/D12</f>
        <v>0.23819078253229964</v>
      </c>
      <c r="E19" s="71">
        <f t="shared" si="3"/>
        <v>0.21649990080619999</v>
      </c>
      <c r="F19" s="71">
        <f t="shared" si="3"/>
        <v>0.19571167496416494</v>
      </c>
      <c r="G19" s="71">
        <f t="shared" si="3"/>
        <v>0.19417127271491774</v>
      </c>
      <c r="H19" s="71">
        <f t="shared" si="3"/>
        <v>0.2180538622208833</v>
      </c>
      <c r="I19" s="71">
        <f t="shared" si="3"/>
        <v>0.19807108271747378</v>
      </c>
      <c r="J19" s="71">
        <f t="shared" si="3"/>
        <v>0.20685017994636876</v>
      </c>
      <c r="K19" s="71">
        <f t="shared" si="3"/>
        <v>0.22956757354567572</v>
      </c>
      <c r="L19" s="71">
        <f t="shared" si="3"/>
        <v>0.22489680346603896</v>
      </c>
      <c r="M19" s="71">
        <f t="shared" si="3"/>
        <v>0.1178716253242246</v>
      </c>
    </row>
    <row r="21" spans="2:13" x14ac:dyDescent="0.3">
      <c r="B21" t="s">
        <v>140</v>
      </c>
      <c r="C21" s="66">
        <f>IFERROR(SUM('[3]Data Sheet'!B23:B24),0)</f>
        <v>29141.280000000002</v>
      </c>
      <c r="D21" s="66">
        <f>IFERROR(SUM('[3]Data Sheet'!C23:C24),0)</f>
        <v>34649.58</v>
      </c>
      <c r="E21" s="66">
        <f>IFERROR(SUM('[3]Data Sheet'!D23:D24),0)</f>
        <v>31662.97</v>
      </c>
      <c r="F21" s="66">
        <f>IFERROR(SUM('[3]Data Sheet'!E23:E24),0)</f>
        <v>34428.54</v>
      </c>
      <c r="G21" s="66">
        <f>IFERROR(SUM('[3]Data Sheet'!F23:F24),0)</f>
        <v>32704.83</v>
      </c>
      <c r="H21" s="66">
        <f>IFERROR(SUM('[3]Data Sheet'!G23:G24),0)</f>
        <v>22181.280000000002</v>
      </c>
      <c r="I21" s="66">
        <f>IFERROR(SUM('[3]Data Sheet'!H23:H24),0)</f>
        <v>30433.52</v>
      </c>
      <c r="J21" s="66">
        <f>IFERROR(SUM('[3]Data Sheet'!I23:I24),0)</f>
        <v>39747.53</v>
      </c>
      <c r="K21" s="66">
        <f>IFERROR(SUM('[3]Data Sheet'!J23:J24),0)</f>
        <v>41812</v>
      </c>
      <c r="L21" s="66">
        <f>IFERROR(SUM('[3]Data Sheet'!K23:K24),0)</f>
        <v>43670</v>
      </c>
      <c r="M21" s="66">
        <v>0</v>
      </c>
    </row>
    <row r="22" spans="2:13" x14ac:dyDescent="0.3">
      <c r="B22" s="71" t="s">
        <v>139</v>
      </c>
      <c r="C22" s="71">
        <f>C21/C12</f>
        <v>0.10672678849247161</v>
      </c>
      <c r="D22" s="71">
        <f t="shared" ref="D22:M22" si="4">D21/D12</f>
        <v>0.12847809529452636</v>
      </c>
      <c r="E22" s="71">
        <f t="shared" si="4"/>
        <v>0.10860201636437025</v>
      </c>
      <c r="F22" s="71">
        <f t="shared" si="4"/>
        <v>0.11402504616835751</v>
      </c>
      <c r="G22" s="71">
        <f t="shared" si="4"/>
        <v>0.12527323822987554</v>
      </c>
      <c r="H22" s="71">
        <f t="shared" si="4"/>
        <v>8.8798023177028354E-2</v>
      </c>
      <c r="I22" s="71">
        <f t="shared" si="4"/>
        <v>0.10929475436519734</v>
      </c>
      <c r="J22" s="71">
        <f t="shared" si="4"/>
        <v>0.11488822184383672</v>
      </c>
      <c r="K22" s="71">
        <f t="shared" si="4"/>
        <v>9.6337462213374622E-2</v>
      </c>
      <c r="L22" s="71">
        <f t="shared" si="4"/>
        <v>9.9318846018262658E-2</v>
      </c>
      <c r="M22" s="71">
        <f t="shared" si="4"/>
        <v>0</v>
      </c>
    </row>
    <row r="24" spans="2:13" x14ac:dyDescent="0.3">
      <c r="B24" s="70" t="s">
        <v>138</v>
      </c>
      <c r="C24" s="69">
        <f t="shared" ref="C24:L24" si="5">C18-C21</f>
        <v>38395.249999999971</v>
      </c>
      <c r="D24" s="69">
        <f t="shared" si="5"/>
        <v>29588.690000000046</v>
      </c>
      <c r="E24" s="69">
        <f t="shared" si="5"/>
        <v>31457.679999999993</v>
      </c>
      <c r="F24" s="69">
        <f t="shared" si="5"/>
        <v>24664.330000000024</v>
      </c>
      <c r="G24" s="69">
        <f t="shared" si="5"/>
        <v>17987.069999999963</v>
      </c>
      <c r="H24" s="69">
        <f t="shared" si="5"/>
        <v>32287.429999999989</v>
      </c>
      <c r="I24" s="69">
        <f t="shared" si="5"/>
        <v>24720.090000000015</v>
      </c>
      <c r="J24" s="69">
        <f t="shared" si="5"/>
        <v>31815.799999999959</v>
      </c>
      <c r="K24" s="69">
        <f t="shared" si="5"/>
        <v>57824</v>
      </c>
      <c r="L24" s="69">
        <f t="shared" si="5"/>
        <v>55216</v>
      </c>
      <c r="M24" s="69">
        <f>IFERROR(SUM('[3]Data Sheet'!H51:K51),0)</f>
        <v>57272</v>
      </c>
    </row>
    <row r="25" spans="2:13" x14ac:dyDescent="0.3">
      <c r="B25" s="71" t="s">
        <v>137</v>
      </c>
      <c r="C25" s="71">
        <f>C24/C12</f>
        <v>0.14061845347443788</v>
      </c>
      <c r="D25" s="71">
        <f t="shared" ref="D25:M25" si="6">D24/D12</f>
        <v>0.10971268723777329</v>
      </c>
      <c r="E25" s="71">
        <f t="shared" si="6"/>
        <v>0.10789788444182975</v>
      </c>
      <c r="F25" s="71">
        <f t="shared" si="6"/>
        <v>8.1686628795807431E-2</v>
      </c>
      <c r="G25" s="71">
        <f t="shared" si="6"/>
        <v>6.8898034485042198E-2</v>
      </c>
      <c r="H25" s="71">
        <f t="shared" si="6"/>
        <v>0.12925583904385496</v>
      </c>
      <c r="I25" s="71">
        <f t="shared" si="6"/>
        <v>8.877632835227646E-2</v>
      </c>
      <c r="J25" s="71">
        <f t="shared" si="6"/>
        <v>9.1961958102532049E-2</v>
      </c>
      <c r="K25" s="71">
        <f t="shared" si="6"/>
        <v>0.13323011133230112</v>
      </c>
      <c r="L25" s="71">
        <f t="shared" si="6"/>
        <v>0.12557795744777631</v>
      </c>
      <c r="M25" s="71">
        <f t="shared" si="6"/>
        <v>0.13076754466079712</v>
      </c>
    </row>
    <row r="27" spans="2:13" x14ac:dyDescent="0.3">
      <c r="B27" t="s">
        <v>136</v>
      </c>
      <c r="C27" s="66">
        <f>IFERROR('[3]Data Sheet'!B27,0)</f>
        <v>4889.08</v>
      </c>
      <c r="D27" s="66">
        <f>IFERROR('[3]Data Sheet'!C27,0)</f>
        <v>4238.01</v>
      </c>
      <c r="E27" s="66">
        <f>IFERROR('[3]Data Sheet'!D27,0)</f>
        <v>4681.79</v>
      </c>
      <c r="F27" s="66">
        <f>IFERROR('[3]Data Sheet'!E27,0)</f>
        <v>5758.6</v>
      </c>
      <c r="G27" s="66">
        <f>IFERROR('[3]Data Sheet'!F27,0)</f>
        <v>7243.33</v>
      </c>
      <c r="H27" s="66">
        <f>IFERROR('[3]Data Sheet'!G27,0)</f>
        <v>8097.17</v>
      </c>
      <c r="I27" s="66">
        <f>IFERROR('[3]Data Sheet'!H27,0)</f>
        <v>9311.86</v>
      </c>
      <c r="J27" s="66">
        <f>IFERROR('[3]Data Sheet'!I27,0)</f>
        <v>10225.48</v>
      </c>
      <c r="K27" s="66">
        <f>IFERROR('[3]Data Sheet'!J27,0)</f>
        <v>7594</v>
      </c>
      <c r="L27" s="66">
        <f>IFERROR('[3]Data Sheet'!K27,0)</f>
        <v>5083</v>
      </c>
      <c r="M27" s="66">
        <f>IFERROR(SUM('[3]Data Sheet'!H27:K27),0)</f>
        <v>32214.34</v>
      </c>
    </row>
    <row r="28" spans="2:13" x14ac:dyDescent="0.3">
      <c r="B28" s="71" t="s">
        <v>135</v>
      </c>
      <c r="C28" s="71">
        <f>C27/C12</f>
        <v>1.7905727101993223E-2</v>
      </c>
      <c r="D28" s="71">
        <f t="shared" ref="D28:M28" si="7">D27/D12</f>
        <v>1.5714229512714312E-2</v>
      </c>
      <c r="E28" s="71">
        <f t="shared" si="7"/>
        <v>1.605824830060304E-2</v>
      </c>
      <c r="F28" s="71">
        <f t="shared" si="7"/>
        <v>1.9072102124141878E-2</v>
      </c>
      <c r="G28" s="71">
        <f t="shared" si="7"/>
        <v>2.7744996829752802E-2</v>
      </c>
      <c r="H28" s="71">
        <f t="shared" si="7"/>
        <v>3.2415292955516477E-2</v>
      </c>
      <c r="I28" s="71">
        <f t="shared" si="7"/>
        <v>3.3441332168710897E-2</v>
      </c>
      <c r="J28" s="71">
        <f t="shared" si="7"/>
        <v>2.9556231914277829E-2</v>
      </c>
      <c r="K28" s="71">
        <f t="shared" si="7"/>
        <v>1.7497050799970507E-2</v>
      </c>
      <c r="L28" s="71">
        <f t="shared" si="7"/>
        <v>1.1560286107415368E-2</v>
      </c>
      <c r="M28" s="71">
        <f t="shared" si="7"/>
        <v>7.3554095276367221E-2</v>
      </c>
    </row>
    <row r="30" spans="2:13" x14ac:dyDescent="0.3">
      <c r="B30" t="s">
        <v>134</v>
      </c>
      <c r="C30" s="66">
        <f>IFERROR('[3]Data Sheet'!B26,0)</f>
        <v>16710.78</v>
      </c>
      <c r="D30" s="66">
        <f>IFERROR('[3]Data Sheet'!C26,0)</f>
        <v>17904.990000000002</v>
      </c>
      <c r="E30" s="66">
        <f>IFERROR('[3]Data Sheet'!D26,0)</f>
        <v>21553.59</v>
      </c>
      <c r="F30" s="66">
        <f>IFERROR('[3]Data Sheet'!E26,0)</f>
        <v>23590.63</v>
      </c>
      <c r="G30" s="66">
        <f>IFERROR('[3]Data Sheet'!F26,0)</f>
        <v>21425.43</v>
      </c>
      <c r="H30" s="66">
        <f>IFERROR('[3]Data Sheet'!G26,0)</f>
        <v>23546.71</v>
      </c>
      <c r="I30" s="66">
        <f>IFERROR('[3]Data Sheet'!H26,0)</f>
        <v>24835.69</v>
      </c>
      <c r="J30" s="66">
        <f>IFERROR('[3]Data Sheet'!I26,0)</f>
        <v>24860.36</v>
      </c>
      <c r="K30" s="66">
        <f>IFERROR('[3]Data Sheet'!J26,0)</f>
        <v>27239</v>
      </c>
      <c r="L30" s="66">
        <f>IFERROR('[3]Data Sheet'!K26,0)</f>
        <v>23256</v>
      </c>
      <c r="M30" s="66">
        <f>IFERROR(SUM('[3]Data Sheet'!H45:K45),0)</f>
        <v>22019</v>
      </c>
    </row>
    <row r="31" spans="2:13" x14ac:dyDescent="0.3">
      <c r="B31" s="71" t="s">
        <v>133</v>
      </c>
      <c r="C31" s="71">
        <f>C30/C12</f>
        <v>6.1201425695927715E-2</v>
      </c>
      <c r="D31" s="71">
        <f t="shared" ref="D31:M31" si="8">D30/D12</f>
        <v>6.63903865924938E-2</v>
      </c>
      <c r="E31" s="71">
        <f t="shared" si="8"/>
        <v>7.3927472182518786E-2</v>
      </c>
      <c r="F31" s="71">
        <f t="shared" si="8"/>
        <v>7.8130605447998658E-2</v>
      </c>
      <c r="G31" s="71">
        <f t="shared" si="8"/>
        <v>8.206839774331566E-2</v>
      </c>
      <c r="H31" s="71">
        <f t="shared" si="8"/>
        <v>9.4264230933596482E-2</v>
      </c>
      <c r="I31" s="71">
        <f t="shared" si="8"/>
        <v>8.9191478279219347E-2</v>
      </c>
      <c r="J31" s="71">
        <f t="shared" si="8"/>
        <v>7.1857611147098821E-2</v>
      </c>
      <c r="K31" s="71">
        <f t="shared" si="8"/>
        <v>6.2760359065103591E-2</v>
      </c>
      <c r="L31" s="71">
        <f t="shared" si="8"/>
        <v>5.2891208678743216E-2</v>
      </c>
      <c r="M31" s="71">
        <f t="shared" si="8"/>
        <v>5.0275362583567747E-2</v>
      </c>
    </row>
    <row r="33" spans="1:13" x14ac:dyDescent="0.3">
      <c r="B33" s="70" t="s">
        <v>132</v>
      </c>
      <c r="C33" s="69">
        <f>IFERROR(C24-SUM(C27,C30),0)</f>
        <v>16795.38999999997</v>
      </c>
      <c r="D33" s="69">
        <f t="shared" ref="D33:L33" si="9">IFERROR(D24-SUM(D27,D30),0)</f>
        <v>7445.690000000046</v>
      </c>
      <c r="E33" s="69">
        <f t="shared" si="9"/>
        <v>5222.299999999992</v>
      </c>
      <c r="F33" s="69">
        <f t="shared" si="9"/>
        <v>-4684.8999999999796</v>
      </c>
      <c r="G33" s="69">
        <f t="shared" si="9"/>
        <v>-10681.690000000039</v>
      </c>
      <c r="H33" s="69">
        <f t="shared" si="9"/>
        <v>643.549999999992</v>
      </c>
      <c r="I33" s="69">
        <f t="shared" si="9"/>
        <v>-9427.4599999999882</v>
      </c>
      <c r="J33" s="69">
        <f t="shared" si="9"/>
        <v>-3270.0400000000373</v>
      </c>
      <c r="K33" s="69">
        <f t="shared" si="9"/>
        <v>22991</v>
      </c>
      <c r="L33" s="69">
        <f t="shared" si="9"/>
        <v>26877</v>
      </c>
      <c r="M33" s="69">
        <f>IFERROR(SUM('[3]Data Sheet'!H47:K47),0)</f>
        <v>30437</v>
      </c>
    </row>
    <row r="34" spans="1:13" x14ac:dyDescent="0.3">
      <c r="B34" s="71" t="s">
        <v>131</v>
      </c>
      <c r="C34" s="71">
        <f>C33/C12</f>
        <v>6.1511300676516931E-2</v>
      </c>
      <c r="D34" s="71">
        <f t="shared" ref="D34:M34" si="10">D33/D12</f>
        <v>2.7608071132565179E-2</v>
      </c>
      <c r="E34" s="71">
        <f t="shared" si="10"/>
        <v>1.7912163958707913E-2</v>
      </c>
      <c r="F34" s="71">
        <f t="shared" si="10"/>
        <v>-1.5516078776333117E-2</v>
      </c>
      <c r="G34" s="71">
        <f t="shared" si="10"/>
        <v>-4.0915360088026265E-2</v>
      </c>
      <c r="H34" s="71">
        <f t="shared" si="10"/>
        <v>2.5763151547420113E-3</v>
      </c>
      <c r="I34" s="71">
        <f t="shared" si="10"/>
        <v>-3.3856482095653805E-2</v>
      </c>
      <c r="J34" s="71">
        <f t="shared" si="10"/>
        <v>-9.4518849588445895E-3</v>
      </c>
      <c r="K34" s="71">
        <f t="shared" si="10"/>
        <v>5.2972701467227018E-2</v>
      </c>
      <c r="L34" s="71">
        <f t="shared" si="10"/>
        <v>6.1126462661617711E-2</v>
      </c>
      <c r="M34" s="71">
        <f t="shared" si="10"/>
        <v>6.9495944909217108E-2</v>
      </c>
    </row>
    <row r="36" spans="1:13" x14ac:dyDescent="0.3">
      <c r="B36" s="66" t="s">
        <v>130</v>
      </c>
      <c r="C36" s="66">
        <f>IFERROR('[3]Data Sheet'!B29,0)</f>
        <v>3025.05</v>
      </c>
      <c r="D36" s="66">
        <f>IFERROR('[3]Data Sheet'!C29,0)</f>
        <v>3251.23</v>
      </c>
      <c r="E36" s="66">
        <f>IFERROR('[3]Data Sheet'!D29,0)</f>
        <v>4341.93</v>
      </c>
      <c r="F36" s="66">
        <f>IFERROR('[3]Data Sheet'!E29,0)</f>
        <v>-2437.4499999999998</v>
      </c>
      <c r="G36" s="66">
        <f>IFERROR('[3]Data Sheet'!F29,0)</f>
        <v>395.25</v>
      </c>
      <c r="H36" s="66">
        <f>IFERROR('[3]Data Sheet'!G29,0)</f>
        <v>2541.86</v>
      </c>
      <c r="I36" s="66">
        <f>IFERROR('[3]Data Sheet'!H29,0)</f>
        <v>4231.29</v>
      </c>
      <c r="J36" s="66">
        <f>IFERROR('[3]Data Sheet'!I29,0)</f>
        <v>704.06</v>
      </c>
      <c r="K36" s="66">
        <f>IFERROR('[3]Data Sheet'!J29,0)</f>
        <v>-4024</v>
      </c>
      <c r="L36" s="66">
        <f>IFERROR('[3]Data Sheet'!K29,0)</f>
        <v>10502</v>
      </c>
      <c r="M36" s="66">
        <f>IFERROR(SUM('[3]Data Sheet'!H48:K48),0)</f>
        <v>8943</v>
      </c>
    </row>
    <row r="37" spans="1:13" x14ac:dyDescent="0.3">
      <c r="B37" s="71" t="s">
        <v>129</v>
      </c>
      <c r="C37" s="71">
        <f>C36/C33</f>
        <v>0.18011192356950362</v>
      </c>
      <c r="D37" s="71">
        <f t="shared" ref="D37:M37" si="11">D36/D33</f>
        <v>0.43665932908836924</v>
      </c>
      <c r="E37" s="71">
        <f t="shared" si="11"/>
        <v>0.8314210213890445</v>
      </c>
      <c r="F37" s="71">
        <f t="shared" si="11"/>
        <v>0.52027791414971725</v>
      </c>
      <c r="G37" s="71">
        <f t="shared" si="11"/>
        <v>-3.7002571690434617E-2</v>
      </c>
      <c r="H37" s="71">
        <f t="shared" si="11"/>
        <v>3.9497474943672315</v>
      </c>
      <c r="I37" s="71">
        <f t="shared" si="11"/>
        <v>-0.4488260888935095</v>
      </c>
      <c r="J37" s="71">
        <f t="shared" si="11"/>
        <v>-0.21530623478611635</v>
      </c>
      <c r="K37" s="71">
        <f t="shared" si="11"/>
        <v>-0.17502500978643817</v>
      </c>
      <c r="L37" s="71">
        <f t="shared" si="11"/>
        <v>0.39074301447334153</v>
      </c>
      <c r="M37" s="71">
        <f t="shared" si="11"/>
        <v>0.29382002168413446</v>
      </c>
    </row>
    <row r="39" spans="1:13" x14ac:dyDescent="0.3">
      <c r="A39"/>
      <c r="B39" s="70" t="s">
        <v>128</v>
      </c>
      <c r="C39" s="69">
        <f>IFERROR(C33-C36,0)</f>
        <v>13770.339999999971</v>
      </c>
      <c r="D39" s="69">
        <f t="shared" ref="D39:M39" si="12">IFERROR(D33-D36,0)</f>
        <v>4194.4600000000464</v>
      </c>
      <c r="E39" s="69">
        <f t="shared" si="12"/>
        <v>880.36999999999171</v>
      </c>
      <c r="F39" s="69">
        <f t="shared" si="12"/>
        <v>-2247.4499999999798</v>
      </c>
      <c r="G39" s="69">
        <f t="shared" si="12"/>
        <v>-11076.940000000039</v>
      </c>
      <c r="H39" s="69">
        <f t="shared" si="12"/>
        <v>-1898.3100000000081</v>
      </c>
      <c r="I39" s="69">
        <f t="shared" si="12"/>
        <v>-13658.749999999989</v>
      </c>
      <c r="J39" s="69">
        <f t="shared" si="12"/>
        <v>-3974.1000000000372</v>
      </c>
      <c r="K39" s="69">
        <f t="shared" si="12"/>
        <v>27015</v>
      </c>
      <c r="L39" s="69">
        <f t="shared" si="12"/>
        <v>16375</v>
      </c>
      <c r="M39" s="69">
        <f t="shared" si="12"/>
        <v>21494</v>
      </c>
    </row>
    <row r="40" spans="1:13" x14ac:dyDescent="0.3">
      <c r="A40"/>
      <c r="B40" s="71" t="s">
        <v>127</v>
      </c>
      <c r="C40" s="71">
        <f>C39/C12</f>
        <v>5.0432381990407359E-2</v>
      </c>
      <c r="D40" s="71">
        <f t="shared" ref="D40:M40" si="13">D39/D12</f>
        <v>1.5552749314395296E-2</v>
      </c>
      <c r="E40" s="71">
        <f t="shared" si="13"/>
        <v>3.01961430487095E-3</v>
      </c>
      <c r="F40" s="71">
        <f t="shared" si="13"/>
        <v>-7.4434056747998256E-3</v>
      </c>
      <c r="G40" s="71">
        <f t="shared" si="13"/>
        <v>-4.2429333632923408E-2</v>
      </c>
      <c r="H40" s="71">
        <f t="shared" si="13"/>
        <v>-7.5994791724005731E-3</v>
      </c>
      <c r="I40" s="71">
        <f t="shared" si="13"/>
        <v>-4.9052154538339235E-2</v>
      </c>
      <c r="J40" s="71">
        <f t="shared" si="13"/>
        <v>-1.1486934720964945E-2</v>
      </c>
      <c r="K40" s="71">
        <f t="shared" si="13"/>
        <v>6.224424905994249E-2</v>
      </c>
      <c r="L40" s="71">
        <f t="shared" si="13"/>
        <v>3.724172437712505E-2</v>
      </c>
      <c r="M40" s="71">
        <f t="shared" si="13"/>
        <v>4.907664486903153E-2</v>
      </c>
    </row>
    <row r="42" spans="1:13" x14ac:dyDescent="0.3">
      <c r="B42" t="s">
        <v>126</v>
      </c>
      <c r="C42">
        <f>IFERROR('[3]Data Sheet'!B94,0)</f>
        <v>288.74</v>
      </c>
      <c r="D42">
        <f>IFERROR('[3]Data Sheet'!C94,0)</f>
        <v>288.72000000000003</v>
      </c>
      <c r="E42">
        <f>IFERROR('[3]Data Sheet'!D94,0)</f>
        <v>288.73</v>
      </c>
      <c r="F42">
        <f>IFERROR('[3]Data Sheet'!E94,0)</f>
        <v>288.73</v>
      </c>
      <c r="G42">
        <f>IFERROR('[3]Data Sheet'!F94,0)</f>
        <v>288.73</v>
      </c>
      <c r="H42">
        <f>IFERROR('[3]Data Sheet'!G94,0)</f>
        <v>308.89999999999998</v>
      </c>
      <c r="I42">
        <f>IFERROR('[3]Data Sheet'!H94,0)</f>
        <v>332.03</v>
      </c>
      <c r="J42">
        <f>IFERROR('[3]Data Sheet'!I94,0)</f>
        <v>332.07</v>
      </c>
      <c r="K42">
        <f>IFERROR('[3]Data Sheet'!J94,0)</f>
        <v>332.13</v>
      </c>
      <c r="L42">
        <f>IFERROR('[3]Data Sheet'!K94,0)</f>
        <v>332.37</v>
      </c>
      <c r="M42">
        <f>L42</f>
        <v>332.37</v>
      </c>
    </row>
    <row r="44" spans="1:13" x14ac:dyDescent="0.3">
      <c r="B44" t="s">
        <v>125</v>
      </c>
      <c r="C44" s="66">
        <f>IFERROR(C39/C42,0)</f>
        <v>47.691140818729551</v>
      </c>
      <c r="D44" s="66">
        <f t="shared" ref="D44:M44" si="14">IFERROR(D39/D42,0)</f>
        <v>14.527777777777937</v>
      </c>
      <c r="E44" s="66">
        <f t="shared" si="14"/>
        <v>3.049111626779315</v>
      </c>
      <c r="F44" s="66">
        <f t="shared" si="14"/>
        <v>-7.7839157690575265</v>
      </c>
      <c r="G44" s="66">
        <f t="shared" si="14"/>
        <v>-38.364354240986522</v>
      </c>
      <c r="H44" s="66">
        <f t="shared" si="14"/>
        <v>-6.1453868565879191</v>
      </c>
      <c r="I44" s="66">
        <f t="shared" si="14"/>
        <v>-41.137096045538023</v>
      </c>
      <c r="J44" s="66">
        <f t="shared" si="14"/>
        <v>-11.967657421628083</v>
      </c>
      <c r="K44" s="66">
        <f t="shared" si="14"/>
        <v>81.338632463192127</v>
      </c>
      <c r="L44" s="66">
        <f t="shared" si="14"/>
        <v>49.267382736107351</v>
      </c>
      <c r="M44" s="66">
        <f t="shared" si="14"/>
        <v>64.668893101062068</v>
      </c>
    </row>
    <row r="45" spans="1:13" x14ac:dyDescent="0.3">
      <c r="B45" s="71" t="s">
        <v>124</v>
      </c>
      <c r="C45" s="71"/>
      <c r="D45" s="71">
        <f>IFERROR(D44/C44-1,0)</f>
        <v>-0.69537785155953946</v>
      </c>
      <c r="E45" s="71">
        <f t="shared" ref="E45:M45" si="15">E44/D44-1</f>
        <v>-0.79011851134980082</v>
      </c>
      <c r="F45" s="71">
        <f t="shared" si="15"/>
        <v>-3.5528470983790919</v>
      </c>
      <c r="G45" s="71">
        <f t="shared" si="15"/>
        <v>3.9286702707513577</v>
      </c>
      <c r="H45" s="71">
        <f t="shared" si="15"/>
        <v>-0.839815188391142</v>
      </c>
      <c r="I45" s="71">
        <f t="shared" si="15"/>
        <v>5.6939798918335995</v>
      </c>
      <c r="J45" s="71">
        <f t="shared" si="15"/>
        <v>-0.70907870092774417</v>
      </c>
      <c r="K45" s="71">
        <f t="shared" si="15"/>
        <v>-7.796537500830869</v>
      </c>
      <c r="L45" s="71">
        <f t="shared" si="15"/>
        <v>-0.39429295472354864</v>
      </c>
      <c r="M45" s="71">
        <f t="shared" si="15"/>
        <v>0.31261068702290062</v>
      </c>
    </row>
    <row r="46" spans="1:13" x14ac:dyDescent="0.3">
      <c r="B46" s="71"/>
      <c r="C46" s="71"/>
      <c r="D46" s="71"/>
      <c r="E46" s="71"/>
      <c r="F46" s="71"/>
      <c r="G46" s="71"/>
      <c r="H46" s="71"/>
      <c r="I46" s="71"/>
      <c r="J46" s="71"/>
      <c r="K46" s="71"/>
      <c r="L46" s="71"/>
      <c r="M46" s="71"/>
    </row>
    <row r="47" spans="1:13" x14ac:dyDescent="0.3">
      <c r="B47" t="s">
        <v>123</v>
      </c>
      <c r="C47" s="66">
        <f>IFERROR('[3]Data Sheet'!B31/C42,0)</f>
        <v>0.23522892567707973</v>
      </c>
      <c r="D47" s="66">
        <f>IFERROR('[3]Data Sheet'!C31/D42,0)</f>
        <v>0</v>
      </c>
      <c r="E47" s="66">
        <f>IFERROR('[3]Data Sheet'!D31/E42,0)</f>
        <v>0</v>
      </c>
      <c r="F47" s="66">
        <f>IFERROR('[3]Data Sheet'!E31/F42,0)</f>
        <v>0</v>
      </c>
      <c r="G47" s="66">
        <f>IFERROR('[3]Data Sheet'!F31/G42,0)</f>
        <v>0</v>
      </c>
      <c r="H47" s="66">
        <f>IFERROR('[3]Data Sheet'!G31/H42,0)</f>
        <v>0</v>
      </c>
      <c r="I47" s="66">
        <f>IFERROR('[3]Data Sheet'!H31/I42,0)</f>
        <v>0</v>
      </c>
      <c r="J47" s="66">
        <f>IFERROR('[3]Data Sheet'!I31/J42,0)</f>
        <v>2.3068027825458488</v>
      </c>
      <c r="K47" s="66">
        <f>IFERROR('[3]Data Sheet'!J31/K42,0)</f>
        <v>6.9280101165206398</v>
      </c>
      <c r="L47" s="66">
        <f>IFERROR('[3]Data Sheet'!K31/L42,0)</f>
        <v>6.6431988446610708</v>
      </c>
      <c r="M47" s="66">
        <f>IFERROR('[3]Data Sheet'!L31/M42,0)</f>
        <v>0</v>
      </c>
    </row>
    <row r="48" spans="1:13" x14ac:dyDescent="0.3">
      <c r="B48" s="71" t="s">
        <v>122</v>
      </c>
      <c r="C48" s="71">
        <f>IFERROR(C47/C44,0)</f>
        <v>4.9323400874633555E-3</v>
      </c>
      <c r="D48" s="71">
        <f t="shared" ref="D48:M48" si="16">IFERROR(D47/D44,0)</f>
        <v>0</v>
      </c>
      <c r="E48" s="71">
        <f t="shared" si="16"/>
        <v>0</v>
      </c>
      <c r="F48" s="71">
        <f t="shared" si="16"/>
        <v>0</v>
      </c>
      <c r="G48" s="71">
        <f t="shared" si="16"/>
        <v>0</v>
      </c>
      <c r="H48" s="71">
        <f t="shared" si="16"/>
        <v>0</v>
      </c>
      <c r="I48" s="71">
        <f t="shared" si="16"/>
        <v>0</v>
      </c>
      <c r="J48" s="71">
        <f t="shared" si="16"/>
        <v>-0.19275307616818721</v>
      </c>
      <c r="K48" s="71">
        <f t="shared" si="16"/>
        <v>8.517490283176013E-2</v>
      </c>
      <c r="L48" s="71">
        <f t="shared" si="16"/>
        <v>0.13483969465648857</v>
      </c>
      <c r="M48" s="71">
        <f t="shared" si="16"/>
        <v>0</v>
      </c>
    </row>
    <row r="50" spans="1:13" x14ac:dyDescent="0.3">
      <c r="B50" s="71" t="s">
        <v>121</v>
      </c>
      <c r="C50" s="71">
        <f>IFERROR(IF(C44&gt;C47,1-C48,0),0)</f>
        <v>0.99506765991253665</v>
      </c>
      <c r="D50" s="71">
        <f t="shared" ref="D50:M50" si="17">IFERROR(IF(D44&gt;D47,1-D48,0),0)</f>
        <v>1</v>
      </c>
      <c r="E50" s="71">
        <f t="shared" si="17"/>
        <v>1</v>
      </c>
      <c r="F50" s="71">
        <f t="shared" si="17"/>
        <v>0</v>
      </c>
      <c r="G50" s="71">
        <f t="shared" si="17"/>
        <v>0</v>
      </c>
      <c r="H50" s="71">
        <f t="shared" si="17"/>
        <v>0</v>
      </c>
      <c r="I50" s="71">
        <f t="shared" si="17"/>
        <v>0</v>
      </c>
      <c r="J50" s="71">
        <f t="shared" si="17"/>
        <v>0</v>
      </c>
      <c r="K50" s="71">
        <f t="shared" si="17"/>
        <v>0.9148250971682399</v>
      </c>
      <c r="L50" s="71">
        <f t="shared" si="17"/>
        <v>0.8651603053435114</v>
      </c>
      <c r="M50" s="71">
        <f t="shared" si="17"/>
        <v>1</v>
      </c>
    </row>
    <row r="51" spans="1:13" x14ac:dyDescent="0.3">
      <c r="A51" s="104"/>
      <c r="B51" s="1"/>
      <c r="C51" s="1"/>
      <c r="D51" s="1"/>
      <c r="E51" s="1"/>
      <c r="F51" s="1"/>
      <c r="G51" s="1"/>
      <c r="H51" s="1"/>
      <c r="I51" s="1"/>
      <c r="J51" s="1"/>
      <c r="K51" s="1"/>
      <c r="L51" s="1"/>
      <c r="M51" s="1"/>
    </row>
    <row r="52" spans="1:13" ht="19.05" customHeight="1" x14ac:dyDescent="0.4">
      <c r="A52" s="104"/>
      <c r="B52" s="138" t="s">
        <v>187</v>
      </c>
    </row>
    <row r="53" spans="1:13" x14ac:dyDescent="0.3">
      <c r="A53" s="104"/>
      <c r="B53" t="s">
        <v>293</v>
      </c>
    </row>
    <row r="54" spans="1:13" ht="15.6" x14ac:dyDescent="0.3">
      <c r="A54" s="104"/>
      <c r="B54" s="139" t="s">
        <v>437</v>
      </c>
    </row>
    <row r="55" spans="1:13" x14ac:dyDescent="0.3">
      <c r="A55" s="104"/>
      <c r="B55" t="s">
        <v>438</v>
      </c>
    </row>
    <row r="56" spans="1:13" ht="3" customHeight="1" thickBot="1" x14ac:dyDescent="0.35">
      <c r="A56" s="104"/>
      <c r="B56" s="190"/>
      <c r="C56" s="6"/>
      <c r="D56" s="6"/>
      <c r="E56" s="6"/>
      <c r="F56" s="6"/>
      <c r="G56" s="6"/>
      <c r="H56" s="6"/>
      <c r="I56" s="6"/>
      <c r="J56" s="6"/>
      <c r="K56" s="6"/>
      <c r="L56" s="6"/>
      <c r="M56" s="6"/>
    </row>
    <row r="58" spans="1:13" x14ac:dyDescent="0.3">
      <c r="B58" s="252" t="s">
        <v>120</v>
      </c>
      <c r="C58" s="253"/>
      <c r="D58" s="253"/>
      <c r="E58" s="253"/>
      <c r="F58" s="253"/>
      <c r="G58" s="253"/>
      <c r="H58" s="253"/>
      <c r="I58" s="253"/>
      <c r="J58" s="253"/>
      <c r="K58" s="253"/>
      <c r="L58" s="253"/>
      <c r="M58" s="253"/>
    </row>
    <row r="59" spans="1:13" x14ac:dyDescent="0.3">
      <c r="B59" t="s">
        <v>119</v>
      </c>
      <c r="C59" s="66">
        <f>IFERROR('[3]Data Sheet'!B57,0)</f>
        <v>679.18</v>
      </c>
      <c r="D59" s="66">
        <f>IFERROR('[3]Data Sheet'!C57,0)</f>
        <v>679.22</v>
      </c>
      <c r="E59" s="66">
        <f>IFERROR('[3]Data Sheet'!D57,0)</f>
        <v>679.22</v>
      </c>
      <c r="F59" s="66">
        <f>IFERROR('[3]Data Sheet'!E57,0)</f>
        <v>679.22</v>
      </c>
      <c r="G59" s="66">
        <f>IFERROR('[3]Data Sheet'!F57,0)</f>
        <v>719.54</v>
      </c>
      <c r="H59" s="66">
        <f>IFERROR('[3]Data Sheet'!G57,0)</f>
        <v>765.81</v>
      </c>
      <c r="I59" s="66">
        <f>IFERROR('[3]Data Sheet'!H57,0)</f>
        <v>765.88</v>
      </c>
      <c r="J59" s="66">
        <f>IFERROR('[3]Data Sheet'!I57,0)</f>
        <v>766.02</v>
      </c>
      <c r="K59" s="66">
        <f>IFERROR('[3]Data Sheet'!J57,0)</f>
        <v>767</v>
      </c>
      <c r="L59" s="66">
        <f>IFERROR('[3]Data Sheet'!K57,0)</f>
        <v>736</v>
      </c>
    </row>
    <row r="60" spans="1:13" x14ac:dyDescent="0.3">
      <c r="B60" t="s">
        <v>118</v>
      </c>
      <c r="C60" s="66">
        <f>IFERROR('[3]Data Sheet'!B58,0)</f>
        <v>78273.23</v>
      </c>
      <c r="D60" s="66">
        <f>IFERROR('[3]Data Sheet'!C58,0)</f>
        <v>57382.67</v>
      </c>
      <c r="E60" s="66">
        <f>IFERROR('[3]Data Sheet'!D58,0)</f>
        <v>94748.69</v>
      </c>
      <c r="F60" s="66">
        <f>IFERROR('[3]Data Sheet'!E58,0)</f>
        <v>59500.34</v>
      </c>
      <c r="G60" s="66">
        <f>IFERROR('[3]Data Sheet'!F58,0)</f>
        <v>62358.99</v>
      </c>
      <c r="H60" s="66">
        <f>IFERROR('[3]Data Sheet'!G58,0)</f>
        <v>54480.91</v>
      </c>
      <c r="I60" s="66">
        <f>IFERROR('[3]Data Sheet'!H58,0)</f>
        <v>43795.360000000001</v>
      </c>
      <c r="J60" s="66">
        <f>IFERROR('[3]Data Sheet'!I58,0)</f>
        <v>44555.77</v>
      </c>
      <c r="K60" s="66">
        <f>IFERROR('[3]Data Sheet'!J58,0)</f>
        <v>84151</v>
      </c>
      <c r="L60" s="66">
        <f>IFERROR('[3]Data Sheet'!K58,0)</f>
        <v>115408</v>
      </c>
    </row>
    <row r="61" spans="1:13" x14ac:dyDescent="0.3">
      <c r="B61" t="s">
        <v>117</v>
      </c>
      <c r="C61" s="66">
        <f>IFERROR('[3]Data Sheet'!B59,0)</f>
        <v>69359.960000000006</v>
      </c>
      <c r="D61" s="66">
        <f>IFERROR('[3]Data Sheet'!C59,0)</f>
        <v>78603.98</v>
      </c>
      <c r="E61" s="66">
        <f>IFERROR('[3]Data Sheet'!D59,0)</f>
        <v>88950.47</v>
      </c>
      <c r="F61" s="66">
        <f>IFERROR('[3]Data Sheet'!E59,0)</f>
        <v>106175.34</v>
      </c>
      <c r="G61" s="66">
        <f>IFERROR('[3]Data Sheet'!F59,0)</f>
        <v>124787.64</v>
      </c>
      <c r="H61" s="66">
        <f>IFERROR('[3]Data Sheet'!G59,0)</f>
        <v>142130.57</v>
      </c>
      <c r="I61" s="66">
        <f>IFERROR('[3]Data Sheet'!H59,0)</f>
        <v>146449.03</v>
      </c>
      <c r="J61" s="66">
        <f>IFERROR('[3]Data Sheet'!I59,0)</f>
        <v>134113.44</v>
      </c>
      <c r="K61" s="66">
        <f>IFERROR('[3]Data Sheet'!J59,0)</f>
        <v>107264</v>
      </c>
      <c r="L61" s="66">
        <f>IFERROR('[3]Data Sheet'!K59,0)</f>
        <v>71540</v>
      </c>
    </row>
    <row r="62" spans="1:13" x14ac:dyDescent="0.3">
      <c r="A62" s="63" t="s">
        <v>103</v>
      </c>
      <c r="B62" t="s">
        <v>116</v>
      </c>
      <c r="C62" s="66">
        <f>IFERROR('[3]Data Sheet'!B60,0)</f>
        <v>114871.75</v>
      </c>
      <c r="D62" s="66">
        <f>IFERROR('[3]Data Sheet'!C60,0)</f>
        <v>135914.49</v>
      </c>
      <c r="E62" s="66">
        <f>IFERROR('[3]Data Sheet'!D60,0)</f>
        <v>142813.43</v>
      </c>
      <c r="F62" s="66">
        <f>IFERROR('[3]Data Sheet'!E60,0)</f>
        <v>139348.59</v>
      </c>
      <c r="G62" s="66">
        <f>IFERROR('[3]Data Sheet'!F60,0)</f>
        <v>132313.22</v>
      </c>
      <c r="H62" s="66">
        <f>IFERROR('[3]Data Sheet'!G60,0)</f>
        <v>144192.62</v>
      </c>
      <c r="I62" s="66">
        <f>IFERROR('[3]Data Sheet'!H60,0)</f>
        <v>138051.22</v>
      </c>
      <c r="J62" s="66">
        <f>IFERROR('[3]Data Sheet'!I60,0)</f>
        <v>155239.20000000001</v>
      </c>
      <c r="K62" s="66">
        <f>IFERROR('[3]Data Sheet'!J60,0)</f>
        <v>177339</v>
      </c>
      <c r="L62" s="66">
        <f>IFERROR('[3]Data Sheet'!K60,0)</f>
        <v>189289</v>
      </c>
    </row>
    <row r="63" spans="1:13" x14ac:dyDescent="0.3">
      <c r="B63" s="70" t="s">
        <v>115</v>
      </c>
      <c r="C63" s="69">
        <f>IFERROR('[3]Data Sheet'!B61,0)</f>
        <v>263184.12</v>
      </c>
      <c r="D63" s="69">
        <f>IFERROR('[3]Data Sheet'!C61,0)</f>
        <v>272580.36</v>
      </c>
      <c r="E63" s="69">
        <f>IFERROR('[3]Data Sheet'!D61,0)</f>
        <v>327191.81</v>
      </c>
      <c r="F63" s="69">
        <f>IFERROR('[3]Data Sheet'!E61,0)</f>
        <v>305703.49</v>
      </c>
      <c r="G63" s="69">
        <f>IFERROR('[3]Data Sheet'!F61,0)</f>
        <v>320179.39</v>
      </c>
      <c r="H63" s="69">
        <f>IFERROR('[3]Data Sheet'!G61,0)</f>
        <v>341569.91</v>
      </c>
      <c r="I63" s="69">
        <f>IFERROR('[3]Data Sheet'!H61,0)</f>
        <v>329061.49</v>
      </c>
      <c r="J63" s="69">
        <f>IFERROR('[3]Data Sheet'!I61,0)</f>
        <v>334674.43</v>
      </c>
      <c r="K63" s="69">
        <f>IFERROR('[3]Data Sheet'!J61,0)</f>
        <v>369521</v>
      </c>
      <c r="L63" s="69">
        <f>IFERROR('[3]Data Sheet'!K61,0)</f>
        <v>376973</v>
      </c>
    </row>
    <row r="64" spans="1:13" x14ac:dyDescent="0.3">
      <c r="B64" s="65"/>
    </row>
    <row r="65" spans="2:13" x14ac:dyDescent="0.3">
      <c r="B65" t="s">
        <v>114</v>
      </c>
      <c r="C65" s="66">
        <f>IFERROR('[3]Data Sheet'!B62,0)</f>
        <v>107231.76</v>
      </c>
      <c r="D65" s="66">
        <f>IFERROR('[3]Data Sheet'!C62,0)</f>
        <v>95944.08</v>
      </c>
      <c r="E65" s="66">
        <f>IFERROR('[3]Data Sheet'!D62,0)</f>
        <v>121413.86</v>
      </c>
      <c r="F65" s="66">
        <f>IFERROR('[3]Data Sheet'!E62,0)</f>
        <v>111234.47</v>
      </c>
      <c r="G65" s="66">
        <f>IFERROR('[3]Data Sheet'!F62,0)</f>
        <v>127107.14</v>
      </c>
      <c r="H65" s="66">
        <f>IFERROR('[3]Data Sheet'!G62,0)</f>
        <v>138707.60999999999</v>
      </c>
      <c r="I65" s="66">
        <f>IFERROR('[3]Data Sheet'!H62,0)</f>
        <v>138855.45000000001</v>
      </c>
      <c r="J65" s="66">
        <f>IFERROR('[3]Data Sheet'!I62,0)</f>
        <v>132079.76</v>
      </c>
      <c r="K65" s="66">
        <f>IFERROR('[3]Data Sheet'!J62,0)</f>
        <v>121285</v>
      </c>
      <c r="L65" s="66">
        <f>IFERROR('[3]Data Sheet'!K62,0)</f>
        <v>115697</v>
      </c>
    </row>
    <row r="66" spans="2:13" x14ac:dyDescent="0.3">
      <c r="B66" t="s">
        <v>113</v>
      </c>
      <c r="C66" s="66">
        <f>IFERROR('[3]Data Sheet'!B63,0)</f>
        <v>25918.94</v>
      </c>
      <c r="D66" s="66">
        <f>IFERROR('[3]Data Sheet'!C63,0)</f>
        <v>33698.839999999997</v>
      </c>
      <c r="E66" s="66">
        <f>IFERROR('[3]Data Sheet'!D63,0)</f>
        <v>40033.5</v>
      </c>
      <c r="F66" s="66">
        <f>IFERROR('[3]Data Sheet'!E63,0)</f>
        <v>31883.84</v>
      </c>
      <c r="G66" s="66">
        <f>IFERROR('[3]Data Sheet'!F63,0)</f>
        <v>35622.29</v>
      </c>
      <c r="H66" s="66">
        <f>IFERROR('[3]Data Sheet'!G63,0)</f>
        <v>20963.93</v>
      </c>
      <c r="I66" s="66">
        <f>IFERROR('[3]Data Sheet'!H63,0)</f>
        <v>10251.09</v>
      </c>
      <c r="J66" s="66">
        <f>IFERROR('[3]Data Sheet'!I63,0)</f>
        <v>14274.5</v>
      </c>
      <c r="K66" s="66">
        <f>IFERROR('[3]Data Sheet'!J63,0)</f>
        <v>35698</v>
      </c>
      <c r="L66" s="66">
        <f>IFERROR('[3]Data Sheet'!K63,0)</f>
        <v>65806</v>
      </c>
    </row>
    <row r="67" spans="2:13" x14ac:dyDescent="0.3">
      <c r="B67" t="s">
        <v>112</v>
      </c>
      <c r="C67" s="66">
        <f>IFERROR('[3]Data Sheet'!B64,0)</f>
        <v>23767.02</v>
      </c>
      <c r="D67" s="66">
        <f>IFERROR('[3]Data Sheet'!C64,0)</f>
        <v>20337.919999999998</v>
      </c>
      <c r="E67" s="66">
        <f>IFERROR('[3]Data Sheet'!D64,0)</f>
        <v>20812.75</v>
      </c>
      <c r="F67" s="66">
        <f>IFERROR('[3]Data Sheet'!E64,0)</f>
        <v>15770.72</v>
      </c>
      <c r="G67" s="66">
        <f>IFERROR('[3]Data Sheet'!F64,0)</f>
        <v>16308.48</v>
      </c>
      <c r="H67" s="66">
        <f>IFERROR('[3]Data Sheet'!G64,0)</f>
        <v>24620.28</v>
      </c>
      <c r="I67" s="66">
        <f>IFERROR('[3]Data Sheet'!H64,0)</f>
        <v>29379.53</v>
      </c>
      <c r="J67" s="66">
        <f>IFERROR('[3]Data Sheet'!I64,0)</f>
        <v>26379.16</v>
      </c>
      <c r="K67" s="66">
        <f>IFERROR('[3]Data Sheet'!J64,0)</f>
        <v>22971</v>
      </c>
      <c r="L67" s="66">
        <f>IFERROR('[3]Data Sheet'!K64,0)</f>
        <v>35656</v>
      </c>
    </row>
    <row r="68" spans="2:13" x14ac:dyDescent="0.3">
      <c r="B68" t="s">
        <v>111</v>
      </c>
      <c r="C68" s="66">
        <f>IFERROR('[3]Data Sheet'!B65-SUM('[3]Data Sheet'!B67:B69),0)</f>
        <v>29579.359999999986</v>
      </c>
      <c r="D68" s="66">
        <f>IFERROR('[3]Data Sheet'!C65-SUM('[3]Data Sheet'!C67:C69),0)</f>
        <v>37360.780000000013</v>
      </c>
      <c r="E68" s="66">
        <f>IFERROR('[3]Data Sheet'!D65-SUM('[3]Data Sheet'!D67:D69),0)</f>
        <v>48286.860000000015</v>
      </c>
      <c r="F68" s="66">
        <f>IFERROR('[3]Data Sheet'!E65-SUM('[3]Data Sheet'!E67:E69),0)</f>
        <v>56155.739999999991</v>
      </c>
      <c r="G68" s="66">
        <f>IFERROR('[3]Data Sheet'!F65-SUM('[3]Data Sheet'!F67:F69),0)</f>
        <v>58784.94</v>
      </c>
      <c r="H68" s="66">
        <f>IFERROR('[3]Data Sheet'!G65-SUM('[3]Data Sheet'!G67:G69),0)</f>
        <v>61717.959999999992</v>
      </c>
      <c r="I68" s="66">
        <f>IFERROR('[3]Data Sheet'!H65-SUM('[3]Data Sheet'!H67:H69),0)</f>
        <v>62223.770000000019</v>
      </c>
      <c r="J68" s="66">
        <f>IFERROR('[3]Data Sheet'!I65-SUM('[3]Data Sheet'!I67:I69),0)</f>
        <v>68432.090000000011</v>
      </c>
      <c r="K68" s="66">
        <f>IFERROR('[3]Data Sheet'!J65-SUM('[3]Data Sheet'!J67:J69),0)</f>
        <v>79020</v>
      </c>
      <c r="L68" s="66">
        <f>IFERROR('[3]Data Sheet'!K65-SUM('[3]Data Sheet'!K67:K69),0)</f>
        <v>58463</v>
      </c>
    </row>
    <row r="69" spans="2:13" x14ac:dyDescent="0.3">
      <c r="B69" s="70" t="s">
        <v>110</v>
      </c>
      <c r="C69" s="69">
        <f>SUM(C65:C68)</f>
        <v>186497.07999999996</v>
      </c>
      <c r="D69" s="69">
        <f t="shared" ref="D69:L69" si="18">SUM(D65:D68)</f>
        <v>187341.62</v>
      </c>
      <c r="E69" s="69">
        <f t="shared" si="18"/>
        <v>230546.97</v>
      </c>
      <c r="F69" s="69">
        <f t="shared" si="18"/>
        <v>215044.77</v>
      </c>
      <c r="G69" s="69">
        <f t="shared" si="18"/>
        <v>237822.85</v>
      </c>
      <c r="H69" s="69">
        <f t="shared" si="18"/>
        <v>246009.77999999997</v>
      </c>
      <c r="I69" s="69">
        <f t="shared" si="18"/>
        <v>240709.84000000003</v>
      </c>
      <c r="J69" s="69">
        <f t="shared" si="18"/>
        <v>241165.51</v>
      </c>
      <c r="K69" s="69">
        <f t="shared" si="18"/>
        <v>258974</v>
      </c>
      <c r="L69" s="69">
        <f t="shared" si="18"/>
        <v>275622</v>
      </c>
    </row>
    <row r="70" spans="2:13" x14ac:dyDescent="0.3">
      <c r="B70" s="65"/>
    </row>
    <row r="71" spans="2:13" x14ac:dyDescent="0.3">
      <c r="B71" t="s">
        <v>109</v>
      </c>
      <c r="C71" s="66">
        <f>IFERROR('[3]Data Sheet'!B67,0)</f>
        <v>13570.91</v>
      </c>
      <c r="D71" s="66">
        <f>IFERROR('[3]Data Sheet'!C67,0)</f>
        <v>14075.55</v>
      </c>
      <c r="E71" s="66">
        <f>IFERROR('[3]Data Sheet'!D67,0)</f>
        <v>19893.3</v>
      </c>
      <c r="F71" s="66">
        <f>IFERROR('[3]Data Sheet'!E67,0)</f>
        <v>18996.169999999998</v>
      </c>
      <c r="G71" s="66">
        <f>IFERROR('[3]Data Sheet'!F67,0)</f>
        <v>11172.69</v>
      </c>
      <c r="H71" s="66">
        <f>IFERROR('[3]Data Sheet'!G67,0)</f>
        <v>12679.08</v>
      </c>
      <c r="I71" s="66">
        <f>IFERROR('[3]Data Sheet'!H67,0)</f>
        <v>12442.12</v>
      </c>
      <c r="J71" s="66">
        <f>IFERROR('[3]Data Sheet'!I67,0)</f>
        <v>15737.97</v>
      </c>
      <c r="K71" s="66">
        <f>IFERROR('[3]Data Sheet'!J67,0)</f>
        <v>16952</v>
      </c>
      <c r="L71" s="66">
        <f>IFERROR('[3]Data Sheet'!K67,0)</f>
        <v>13248</v>
      </c>
    </row>
    <row r="72" spans="2:13" x14ac:dyDescent="0.3">
      <c r="B72" t="s">
        <v>108</v>
      </c>
      <c r="C72" s="66">
        <f>IFERROR('[3]Data Sheet'!B68,0)</f>
        <v>32655.73</v>
      </c>
      <c r="D72" s="66">
        <f>IFERROR('[3]Data Sheet'!C68,0)</f>
        <v>35085.31</v>
      </c>
      <c r="E72" s="66">
        <f>IFERROR('[3]Data Sheet'!D68,0)</f>
        <v>42137.63</v>
      </c>
      <c r="F72" s="66">
        <f>IFERROR('[3]Data Sheet'!E68,0)</f>
        <v>39013.730000000003</v>
      </c>
      <c r="G72" s="66">
        <f>IFERROR('[3]Data Sheet'!F68,0)</f>
        <v>37456.879999999997</v>
      </c>
      <c r="H72" s="66">
        <f>IFERROR('[3]Data Sheet'!G68,0)</f>
        <v>36088.589999999997</v>
      </c>
      <c r="I72" s="66">
        <f>IFERROR('[3]Data Sheet'!H68,0)</f>
        <v>35240.339999999997</v>
      </c>
      <c r="J72" s="66">
        <f>IFERROR('[3]Data Sheet'!I68,0)</f>
        <v>40755.39</v>
      </c>
      <c r="K72" s="66">
        <f>IFERROR('[3]Data Sheet'!J68,0)</f>
        <v>47788</v>
      </c>
      <c r="L72" s="66">
        <f>IFERROR('[3]Data Sheet'!K68,0)</f>
        <v>47269</v>
      </c>
    </row>
    <row r="73" spans="2:13" x14ac:dyDescent="0.3">
      <c r="B73" t="s">
        <v>107</v>
      </c>
      <c r="C73" s="66">
        <f>IFERROR('[3]Data Sheet'!B69,0)</f>
        <v>30460.400000000001</v>
      </c>
      <c r="D73" s="66">
        <f>IFERROR('[3]Data Sheet'!C69,0)</f>
        <v>36077.879999999997</v>
      </c>
      <c r="E73" s="66">
        <f>IFERROR('[3]Data Sheet'!D69,0)</f>
        <v>34613.910000000003</v>
      </c>
      <c r="F73" s="66">
        <f>IFERROR('[3]Data Sheet'!E69,0)</f>
        <v>32648.82</v>
      </c>
      <c r="G73" s="66">
        <f>IFERROR('[3]Data Sheet'!F69,0)</f>
        <v>33726.97</v>
      </c>
      <c r="H73" s="66">
        <f>IFERROR('[3]Data Sheet'!G69,0)</f>
        <v>46792.46</v>
      </c>
      <c r="I73" s="66">
        <f>IFERROR('[3]Data Sheet'!H69,0)</f>
        <v>40669.19</v>
      </c>
      <c r="J73" s="66">
        <f>IFERROR('[3]Data Sheet'!I69,0)</f>
        <v>37015.56</v>
      </c>
      <c r="K73" s="66">
        <f>IFERROR('[3]Data Sheet'!J69,0)</f>
        <v>45807</v>
      </c>
      <c r="L73" s="66">
        <f>IFERROR('[3]Data Sheet'!K69,0)</f>
        <v>40834</v>
      </c>
    </row>
    <row r="74" spans="2:13" x14ac:dyDescent="0.3">
      <c r="B74" t="s">
        <v>106</v>
      </c>
      <c r="C74" s="64">
        <f>IFERROR(SUM(C71:C73),0)</f>
        <v>76687.040000000008</v>
      </c>
      <c r="D74" s="64">
        <f t="shared" ref="D74:L74" si="19">IFERROR(SUM(D71:D73),0)</f>
        <v>85238.739999999991</v>
      </c>
      <c r="E74" s="64">
        <f t="shared" si="19"/>
        <v>96644.84</v>
      </c>
      <c r="F74" s="64">
        <f t="shared" si="19"/>
        <v>90658.72</v>
      </c>
      <c r="G74" s="64">
        <f t="shared" si="19"/>
        <v>82356.540000000008</v>
      </c>
      <c r="H74" s="64">
        <f t="shared" si="19"/>
        <v>95560.13</v>
      </c>
      <c r="I74" s="64">
        <f t="shared" si="19"/>
        <v>88351.65</v>
      </c>
      <c r="J74" s="64">
        <f t="shared" si="19"/>
        <v>93508.92</v>
      </c>
      <c r="K74" s="64">
        <f t="shared" si="19"/>
        <v>110547</v>
      </c>
      <c r="L74" s="64">
        <f t="shared" si="19"/>
        <v>101351</v>
      </c>
    </row>
    <row r="76" spans="2:13" x14ac:dyDescent="0.3">
      <c r="B76" s="70" t="s">
        <v>105</v>
      </c>
      <c r="C76" s="69">
        <f>IFERROR(C69+C74,0)</f>
        <v>263184.12</v>
      </c>
      <c r="D76" s="69">
        <f t="shared" ref="D76:L76" si="20">IFERROR(D69+D74,0)</f>
        <v>272580.36</v>
      </c>
      <c r="E76" s="69">
        <f t="shared" si="20"/>
        <v>327191.81</v>
      </c>
      <c r="F76" s="69">
        <f t="shared" si="20"/>
        <v>305703.49</v>
      </c>
      <c r="G76" s="69">
        <f t="shared" si="20"/>
        <v>320179.39</v>
      </c>
      <c r="H76" s="69">
        <f t="shared" si="20"/>
        <v>341569.91</v>
      </c>
      <c r="I76" s="69">
        <f t="shared" si="20"/>
        <v>329061.49</v>
      </c>
      <c r="J76" s="69">
        <f t="shared" si="20"/>
        <v>334674.43</v>
      </c>
      <c r="K76" s="69">
        <f t="shared" si="20"/>
        <v>369521</v>
      </c>
      <c r="L76" s="69">
        <f t="shared" si="20"/>
        <v>376973</v>
      </c>
    </row>
    <row r="78" spans="2:13" x14ac:dyDescent="0.3">
      <c r="B78" s="68" t="s">
        <v>104</v>
      </c>
      <c r="C78" s="68" t="b">
        <f>C76=C63</f>
        <v>1</v>
      </c>
      <c r="D78" s="68" t="b">
        <f t="shared" ref="D78:L78" si="21">D76=D63</f>
        <v>1</v>
      </c>
      <c r="E78" s="68" t="b">
        <f t="shared" si="21"/>
        <v>1</v>
      </c>
      <c r="F78" s="68" t="b">
        <f t="shared" si="21"/>
        <v>1</v>
      </c>
      <c r="G78" s="68" t="b">
        <f t="shared" si="21"/>
        <v>1</v>
      </c>
      <c r="H78" s="68" t="b">
        <f t="shared" si="21"/>
        <v>1</v>
      </c>
      <c r="I78" s="68" t="b">
        <f t="shared" si="21"/>
        <v>1</v>
      </c>
      <c r="J78" s="68" t="b">
        <f t="shared" si="21"/>
        <v>1</v>
      </c>
      <c r="K78" s="68" t="b">
        <f t="shared" si="21"/>
        <v>1</v>
      </c>
      <c r="L78" s="68" t="b">
        <f t="shared" si="21"/>
        <v>1</v>
      </c>
    </row>
    <row r="80" spans="2:13" x14ac:dyDescent="0.3">
      <c r="B80" s="252" t="s">
        <v>102</v>
      </c>
      <c r="C80" s="253"/>
      <c r="D80" s="253"/>
      <c r="E80" s="253"/>
      <c r="F80" s="253"/>
      <c r="G80" s="253"/>
      <c r="H80" s="253"/>
      <c r="I80" s="253"/>
      <c r="J80" s="253"/>
      <c r="K80" s="253"/>
      <c r="L80" s="253"/>
      <c r="M80" s="253"/>
    </row>
    <row r="81" spans="1:12" x14ac:dyDescent="0.3">
      <c r="B81" s="65"/>
    </row>
    <row r="82" spans="1:12" x14ac:dyDescent="0.3">
      <c r="B82" s="67" t="s">
        <v>101</v>
      </c>
      <c r="C82" s="66">
        <f>IFERROR('[3]Data Sheet'!B83,0)</f>
        <v>-36693.9</v>
      </c>
      <c r="D82" s="66">
        <f>IFERROR('[3]Data Sheet'!C83,0)</f>
        <v>-39571.4</v>
      </c>
      <c r="E82" s="66">
        <f>IFERROR('[3]Data Sheet'!D83,0)</f>
        <v>-25139.14</v>
      </c>
      <c r="F82" s="66">
        <f>IFERROR('[3]Data Sheet'!E83,0)</f>
        <v>-20878.07</v>
      </c>
      <c r="G82" s="66">
        <f>IFERROR('[3]Data Sheet'!F83,0)</f>
        <v>-33114.550000000003</v>
      </c>
      <c r="H82" s="66">
        <f>IFERROR('[3]Data Sheet'!G83,0)</f>
        <v>-25672.5</v>
      </c>
      <c r="I82" s="66">
        <f>IFERROR('[3]Data Sheet'!H83,0)</f>
        <v>-4443.66</v>
      </c>
      <c r="J82" s="66">
        <f>IFERROR('[3]Data Sheet'!I83,0)</f>
        <v>-15417.17</v>
      </c>
      <c r="K82" s="66">
        <f>IFERROR('[3]Data Sheet'!J83,0)</f>
        <v>-22781</v>
      </c>
      <c r="L82" s="66">
        <f>IFERROR('[3]Data Sheet'!K83,0)</f>
        <v>-49982</v>
      </c>
    </row>
    <row r="83" spans="1:12" x14ac:dyDescent="0.3">
      <c r="B83" s="67"/>
      <c r="C83" s="66"/>
      <c r="D83" s="66"/>
      <c r="E83" s="66"/>
      <c r="F83" s="66"/>
      <c r="G83" s="66"/>
      <c r="H83" s="66"/>
      <c r="I83" s="66"/>
      <c r="J83" s="66"/>
      <c r="K83" s="66"/>
      <c r="L83" s="66"/>
    </row>
    <row r="84" spans="1:12" x14ac:dyDescent="0.3">
      <c r="A84" s="63" t="s">
        <v>103</v>
      </c>
      <c r="B84" s="67" t="s">
        <v>100</v>
      </c>
      <c r="C84" s="66">
        <f>IFERROR('[3]Data Sheet'!B84,0)</f>
        <v>-3795.12</v>
      </c>
      <c r="D84" s="66">
        <f>IFERROR('[3]Data Sheet'!C84,0)</f>
        <v>6205.3</v>
      </c>
      <c r="E84" s="66">
        <f>IFERROR('[3]Data Sheet'!D84,0)</f>
        <v>2011.71</v>
      </c>
      <c r="F84" s="66">
        <f>IFERROR('[3]Data Sheet'!E84,0)</f>
        <v>8830.3700000000008</v>
      </c>
      <c r="G84" s="66">
        <f>IFERROR('[3]Data Sheet'!F84,0)</f>
        <v>3389.61</v>
      </c>
      <c r="H84" s="66">
        <f>IFERROR('[3]Data Sheet'!G84,0)</f>
        <v>9904.2000000000007</v>
      </c>
      <c r="I84" s="66">
        <f>IFERROR('[3]Data Sheet'!H84,0)</f>
        <v>-3380.17</v>
      </c>
      <c r="J84" s="66">
        <f>IFERROR('[3]Data Sheet'!I84,0)</f>
        <v>-26242.9</v>
      </c>
      <c r="K84" s="66">
        <f>IFERROR('[3]Data Sheet'!J84,0)</f>
        <v>-37006</v>
      </c>
      <c r="L84" s="66">
        <f>IFERROR('[3]Data Sheet'!K84,0)</f>
        <v>-18786</v>
      </c>
    </row>
    <row r="85" spans="1:12" x14ac:dyDescent="0.3">
      <c r="B85" s="67"/>
      <c r="C85" s="66"/>
      <c r="D85" s="66"/>
      <c r="E85" s="66"/>
      <c r="F85" s="66"/>
      <c r="G85" s="66"/>
      <c r="H85" s="66"/>
      <c r="I85" s="66"/>
      <c r="J85" s="66"/>
      <c r="K85" s="66"/>
      <c r="L85" s="66"/>
    </row>
    <row r="86" spans="1:12" x14ac:dyDescent="0.3">
      <c r="B86" s="67" t="s">
        <v>99</v>
      </c>
      <c r="C86" s="66">
        <f>IFERROR('[3]Data Sheet'!B85,0)</f>
        <v>-2589.48</v>
      </c>
      <c r="D86" s="66">
        <f>IFERROR('[3]Data Sheet'!C85,0)</f>
        <v>-3166.85</v>
      </c>
      <c r="E86" s="66">
        <f>IFERROR('[3]Data Sheet'!D85,0)</f>
        <v>729.99</v>
      </c>
      <c r="F86" s="66">
        <f>IFERROR('[3]Data Sheet'!E85,0)</f>
        <v>6843.05</v>
      </c>
      <c r="G86" s="66">
        <f>IFERROR('[3]Data Sheet'!F85,0)</f>
        <v>-3092</v>
      </c>
      <c r="H86" s="66">
        <f>IFERROR('[3]Data Sheet'!G85,0)</f>
        <v>13232.21</v>
      </c>
      <c r="I86" s="66">
        <f>IFERROR('[3]Data Sheet'!H85,0)</f>
        <v>6459</v>
      </c>
      <c r="J86" s="66">
        <f>IFERROR('[3]Data Sheet'!I85,0)</f>
        <v>-6272.06</v>
      </c>
      <c r="K86" s="66">
        <f>IFERROR('[3]Data Sheet'!J85,0)</f>
        <v>8128</v>
      </c>
      <c r="L86" s="66">
        <f>IFERROR('[3]Data Sheet'!K85,0)</f>
        <v>-5666</v>
      </c>
    </row>
    <row r="87" spans="1:12" x14ac:dyDescent="0.3">
      <c r="B87" s="67"/>
      <c r="C87" s="66"/>
      <c r="D87" s="66"/>
      <c r="E87" s="66"/>
      <c r="F87" s="66"/>
      <c r="G87" s="66"/>
      <c r="H87" s="66"/>
      <c r="I87" s="66"/>
      <c r="J87" s="66"/>
      <c r="K87" s="66"/>
      <c r="L87" s="66"/>
    </row>
    <row r="88" spans="1:12" x14ac:dyDescent="0.3">
      <c r="B88" s="254" t="s">
        <v>98</v>
      </c>
      <c r="C88" s="64">
        <f>C82+C84+C86</f>
        <v>-43078.500000000007</v>
      </c>
      <c r="D88" s="64">
        <f t="shared" ref="D88:L88" si="22">D82+D84+D86</f>
        <v>-36532.949999999997</v>
      </c>
      <c r="E88" s="64">
        <f t="shared" si="22"/>
        <v>-22397.439999999999</v>
      </c>
      <c r="F88" s="64">
        <f t="shared" si="22"/>
        <v>-5204.6499999999987</v>
      </c>
      <c r="G88" s="64">
        <f t="shared" si="22"/>
        <v>-32816.94</v>
      </c>
      <c r="H88" s="64">
        <f t="shared" si="22"/>
        <v>-2536.09</v>
      </c>
      <c r="I88" s="64">
        <f t="shared" si="22"/>
        <v>-1364.83</v>
      </c>
      <c r="J88" s="64">
        <f t="shared" si="22"/>
        <v>-47932.13</v>
      </c>
      <c r="K88" s="64">
        <f t="shared" si="22"/>
        <v>-51659</v>
      </c>
      <c r="L88" s="64">
        <f t="shared" si="22"/>
        <v>-74434</v>
      </c>
    </row>
    <row r="89" spans="1:12" x14ac:dyDescent="0.3">
      <c r="B89" s="189"/>
      <c r="C89" s="66"/>
      <c r="D89" s="66"/>
      <c r="E89" s="66"/>
      <c r="F89" s="66"/>
      <c r="G89" s="66"/>
      <c r="H89" s="66"/>
      <c r="I89" s="66"/>
      <c r="J89" s="66"/>
      <c r="K89" s="66"/>
      <c r="L89" s="66"/>
    </row>
    <row r="90" spans="1:12" x14ac:dyDescent="0.3">
      <c r="B90" s="67"/>
      <c r="C90" s="66"/>
      <c r="D90" s="66"/>
      <c r="E90" s="66"/>
      <c r="F90" s="66"/>
      <c r="G90" s="66"/>
      <c r="H90" s="66"/>
      <c r="I90" s="66"/>
      <c r="J90" s="66"/>
      <c r="K90" s="66"/>
      <c r="L90" s="66"/>
    </row>
    <row r="91" spans="1:12" x14ac:dyDescent="0.3">
      <c r="B91" s="65"/>
      <c r="C91" s="64"/>
      <c r="D91" s="64"/>
      <c r="E91" s="64"/>
      <c r="F91" s="64"/>
      <c r="G91" s="64"/>
      <c r="H91" s="64"/>
      <c r="I91" s="64"/>
      <c r="J91" s="64"/>
      <c r="K91" s="64"/>
      <c r="L91" s="64"/>
    </row>
    <row r="93" spans="1:12" x14ac:dyDescent="0.3">
      <c r="B93" s="65"/>
    </row>
    <row r="94" spans="1:12" x14ac:dyDescent="0.3">
      <c r="B94" s="67"/>
      <c r="C94" s="66"/>
      <c r="D94" s="66"/>
      <c r="E94" s="66"/>
      <c r="F94" s="66"/>
      <c r="G94" s="66"/>
      <c r="H94" s="66"/>
      <c r="I94" s="66"/>
      <c r="J94" s="66"/>
      <c r="K94" s="66"/>
      <c r="L94" s="66"/>
    </row>
    <row r="95" spans="1:12" x14ac:dyDescent="0.3">
      <c r="B95" s="67"/>
      <c r="C95" s="66"/>
      <c r="D95" s="66"/>
      <c r="E95" s="66"/>
      <c r="F95" s="66"/>
      <c r="G95" s="66"/>
      <c r="H95" s="66"/>
      <c r="I95" s="66"/>
      <c r="J95" s="66"/>
      <c r="K95" s="66"/>
      <c r="L95" s="66"/>
    </row>
    <row r="96" spans="1:12" x14ac:dyDescent="0.3">
      <c r="B96" s="67"/>
      <c r="C96" s="66"/>
      <c r="D96" s="66"/>
      <c r="E96" s="66"/>
      <c r="F96" s="66"/>
      <c r="G96" s="66"/>
      <c r="H96" s="66"/>
      <c r="I96" s="66"/>
      <c r="J96" s="66"/>
      <c r="K96" s="66"/>
      <c r="L96" s="66"/>
    </row>
    <row r="97" spans="2:12" x14ac:dyDescent="0.3">
      <c r="B97" s="67"/>
      <c r="C97" s="66"/>
      <c r="D97" s="66"/>
      <c r="E97" s="66"/>
      <c r="F97" s="66"/>
      <c r="G97" s="66"/>
      <c r="H97" s="66"/>
      <c r="I97" s="66"/>
      <c r="J97" s="66"/>
      <c r="K97" s="66"/>
      <c r="L97" s="66"/>
    </row>
    <row r="98" spans="2:12" x14ac:dyDescent="0.3">
      <c r="B98" s="67"/>
      <c r="C98" s="66"/>
      <c r="D98" s="66"/>
      <c r="E98" s="66"/>
      <c r="F98" s="66"/>
      <c r="G98" s="66"/>
      <c r="H98" s="66"/>
      <c r="I98" s="66"/>
      <c r="J98" s="66"/>
      <c r="K98" s="66"/>
      <c r="L98" s="66"/>
    </row>
    <row r="99" spans="2:12" x14ac:dyDescent="0.3">
      <c r="B99" s="67"/>
      <c r="C99" s="66"/>
      <c r="D99" s="66"/>
      <c r="E99" s="66"/>
      <c r="F99" s="66"/>
      <c r="G99" s="66"/>
      <c r="H99" s="66"/>
      <c r="I99" s="66"/>
      <c r="J99" s="66"/>
      <c r="K99" s="66"/>
      <c r="L99" s="66"/>
    </row>
    <row r="100" spans="2:12" x14ac:dyDescent="0.3">
      <c r="B100" s="67"/>
      <c r="C100" s="66"/>
      <c r="D100" s="66"/>
      <c r="E100" s="66"/>
      <c r="F100" s="66"/>
      <c r="G100" s="66"/>
      <c r="H100" s="66"/>
      <c r="I100" s="66"/>
      <c r="J100" s="66"/>
      <c r="K100" s="66"/>
      <c r="L100" s="66"/>
    </row>
    <row r="101" spans="2:12" x14ac:dyDescent="0.3">
      <c r="B101" s="67"/>
      <c r="C101" s="66"/>
      <c r="D101" s="66"/>
      <c r="E101" s="66"/>
      <c r="F101" s="66"/>
      <c r="G101" s="66"/>
      <c r="H101" s="66"/>
      <c r="I101" s="66"/>
      <c r="J101" s="66"/>
      <c r="K101" s="66"/>
      <c r="L101" s="66"/>
    </row>
    <row r="102" spans="2:12" x14ac:dyDescent="0.3">
      <c r="B102" s="67"/>
      <c r="C102" s="66"/>
      <c r="D102" s="66"/>
      <c r="E102" s="66"/>
      <c r="F102" s="66"/>
      <c r="G102" s="66"/>
      <c r="H102" s="66"/>
      <c r="I102" s="66"/>
      <c r="J102" s="66"/>
      <c r="K102" s="66"/>
      <c r="L102" s="66"/>
    </row>
    <row r="103" spans="2:12" x14ac:dyDescent="0.3">
      <c r="B103" s="67"/>
      <c r="C103" s="66"/>
      <c r="D103" s="66"/>
      <c r="E103" s="66"/>
      <c r="F103" s="66"/>
      <c r="G103" s="66"/>
      <c r="H103" s="66"/>
      <c r="I103" s="66"/>
      <c r="J103" s="66"/>
      <c r="K103" s="66"/>
      <c r="L103" s="66"/>
    </row>
    <row r="104" spans="2:12" x14ac:dyDescent="0.3">
      <c r="B104" s="67"/>
      <c r="C104" s="66"/>
      <c r="D104" s="66"/>
      <c r="E104" s="66"/>
      <c r="F104" s="66"/>
      <c r="G104" s="66"/>
      <c r="H104" s="66"/>
      <c r="I104" s="66"/>
      <c r="J104" s="66"/>
      <c r="K104" s="66"/>
      <c r="L104" s="66"/>
    </row>
    <row r="105" spans="2:12" x14ac:dyDescent="0.3">
      <c r="B105" s="65"/>
      <c r="C105" s="64"/>
      <c r="D105" s="64"/>
      <c r="E105" s="64"/>
      <c r="F105" s="64"/>
      <c r="G105" s="64"/>
      <c r="H105" s="64"/>
      <c r="I105" s="64"/>
      <c r="J105" s="64"/>
      <c r="K105" s="64"/>
      <c r="L105" s="64"/>
    </row>
    <row r="107" spans="2:12" x14ac:dyDescent="0.3">
      <c r="B107" s="65"/>
    </row>
    <row r="108" spans="2:12" x14ac:dyDescent="0.3">
      <c r="B108" s="67"/>
      <c r="C108" s="66"/>
      <c r="D108" s="66"/>
      <c r="E108" s="66"/>
      <c r="F108" s="66"/>
      <c r="G108" s="66"/>
      <c r="H108" s="66"/>
      <c r="I108" s="66"/>
      <c r="J108" s="66"/>
      <c r="K108" s="66"/>
      <c r="L108" s="66"/>
    </row>
    <row r="109" spans="2:12" x14ac:dyDescent="0.3">
      <c r="B109" s="67"/>
      <c r="C109" s="66"/>
      <c r="D109" s="66"/>
      <c r="E109" s="66"/>
      <c r="F109" s="66"/>
      <c r="G109" s="66"/>
      <c r="H109" s="66"/>
      <c r="I109" s="66"/>
      <c r="J109" s="66"/>
      <c r="K109" s="66"/>
      <c r="L109" s="66"/>
    </row>
    <row r="110" spans="2:12" x14ac:dyDescent="0.3">
      <c r="B110" s="67"/>
      <c r="C110" s="66"/>
      <c r="D110" s="66"/>
      <c r="E110" s="66"/>
      <c r="F110" s="66"/>
      <c r="G110" s="66"/>
      <c r="H110" s="66"/>
      <c r="I110" s="66"/>
      <c r="J110" s="66"/>
      <c r="K110" s="66"/>
      <c r="L110" s="66"/>
    </row>
    <row r="111" spans="2:12" x14ac:dyDescent="0.3">
      <c r="B111" s="67"/>
      <c r="C111" s="66"/>
      <c r="D111" s="66"/>
      <c r="E111" s="66"/>
      <c r="F111" s="66"/>
      <c r="G111" s="66"/>
      <c r="H111" s="66"/>
      <c r="I111" s="66"/>
      <c r="J111" s="66"/>
      <c r="K111" s="66"/>
      <c r="L111" s="66"/>
    </row>
    <row r="112" spans="2:12" x14ac:dyDescent="0.3">
      <c r="B112" s="67"/>
      <c r="C112" s="66"/>
      <c r="D112" s="66"/>
      <c r="E112" s="66"/>
      <c r="F112" s="66"/>
      <c r="G112" s="66"/>
      <c r="H112" s="66"/>
      <c r="I112" s="66"/>
      <c r="J112" s="66"/>
      <c r="K112" s="66"/>
      <c r="L112" s="66"/>
    </row>
    <row r="113" spans="2:12" x14ac:dyDescent="0.3">
      <c r="B113" s="67"/>
      <c r="C113" s="66"/>
      <c r="D113" s="66"/>
      <c r="E113" s="66"/>
      <c r="F113" s="66"/>
      <c r="G113" s="66"/>
      <c r="H113" s="66"/>
      <c r="I113" s="66"/>
      <c r="J113" s="66"/>
      <c r="K113" s="66"/>
      <c r="L113" s="66"/>
    </row>
    <row r="114" spans="2:12" x14ac:dyDescent="0.3">
      <c r="B114" s="67"/>
      <c r="C114" s="66"/>
      <c r="D114" s="66"/>
      <c r="E114" s="66"/>
      <c r="F114" s="66"/>
      <c r="G114" s="66"/>
      <c r="H114" s="66"/>
      <c r="I114" s="66"/>
      <c r="J114" s="66"/>
      <c r="K114" s="66"/>
      <c r="L114" s="66"/>
    </row>
    <row r="115" spans="2:12" x14ac:dyDescent="0.3">
      <c r="B115" s="67"/>
      <c r="C115" s="66"/>
      <c r="D115" s="66"/>
      <c r="E115" s="66"/>
      <c r="F115" s="66"/>
      <c r="G115" s="66"/>
      <c r="H115" s="66"/>
      <c r="I115" s="66"/>
      <c r="J115" s="66"/>
      <c r="K115" s="66"/>
      <c r="L115" s="66"/>
    </row>
    <row r="116" spans="2:12" x14ac:dyDescent="0.3">
      <c r="B116" s="65"/>
      <c r="C116" s="64"/>
      <c r="D116" s="64"/>
      <c r="E116" s="64"/>
      <c r="F116" s="64"/>
      <c r="G116" s="64"/>
      <c r="H116" s="64"/>
      <c r="I116" s="64"/>
      <c r="J116" s="64"/>
      <c r="K116" s="64"/>
      <c r="L116" s="64"/>
    </row>
    <row r="118" spans="2:12" x14ac:dyDescent="0.3">
      <c r="B118" s="64"/>
      <c r="C118" s="64"/>
      <c r="D118" s="64"/>
      <c r="E118" s="64"/>
      <c r="F118" s="64"/>
      <c r="G118" s="64"/>
      <c r="H118" s="64"/>
      <c r="I118" s="64"/>
      <c r="J118" s="64"/>
      <c r="K118" s="64"/>
      <c r="L118" s="64"/>
    </row>
  </sheetData>
  <mergeCells count="1">
    <mergeCell ref="B8:L8"/>
  </mergeCells>
  <pageMargins left="0.23622047244094491" right="0.23622047244094491" top="0.23622047244094491" bottom="0.23622047244094491" header="0.31496062992125984" footer="0"/>
  <pageSetup paperSize="9" scale="73" orientation="landscape" r:id="rId1"/>
  <rowBreaks count="1" manualBreakCount="1">
    <brk id="50" min="1"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1F18-EC3D-4C64-B7C6-949224542DB0}">
  <sheetPr>
    <tabColor rgb="FF92D050"/>
    <pageSetUpPr autoPageBreaks="0"/>
  </sheetPr>
  <dimension ref="A1:O47"/>
  <sheetViews>
    <sheetView showGridLines="0" view="pageBreakPreview" zoomScale="60" zoomScaleNormal="66" workbookViewId="0">
      <selection activeCell="B75" sqref="B75"/>
    </sheetView>
  </sheetViews>
  <sheetFormatPr defaultColWidth="12.88671875" defaultRowHeight="14.4" x14ac:dyDescent="0.3"/>
  <cols>
    <col min="1" max="1" width="3.21875" style="244" customWidth="1"/>
    <col min="2" max="2" width="40.21875" customWidth="1"/>
    <col min="3" max="3" width="12.33203125" customWidth="1"/>
    <col min="4" max="12" width="9.6640625" customWidth="1"/>
    <col min="13" max="13" width="14.44140625" customWidth="1"/>
    <col min="14" max="16" width="9.6640625" customWidth="1"/>
  </cols>
  <sheetData>
    <row r="1" spans="1:15" x14ac:dyDescent="0.3">
      <c r="A1" s="104"/>
      <c r="B1" s="1"/>
      <c r="C1" s="1"/>
      <c r="D1" s="1"/>
      <c r="E1" s="1"/>
      <c r="F1" s="1"/>
      <c r="G1" s="1"/>
      <c r="H1" s="1"/>
      <c r="I1" s="1"/>
      <c r="J1" s="1"/>
      <c r="K1" s="1"/>
      <c r="L1" s="1"/>
      <c r="M1" s="1"/>
      <c r="N1" s="1"/>
      <c r="O1" s="1"/>
    </row>
    <row r="2" spans="1:15" ht="19.05" customHeight="1" x14ac:dyDescent="0.4">
      <c r="A2" s="104"/>
      <c r="B2" s="138" t="s">
        <v>187</v>
      </c>
    </row>
    <row r="3" spans="1:15" x14ac:dyDescent="0.3">
      <c r="A3" s="104"/>
      <c r="B3" t="s">
        <v>293</v>
      </c>
    </row>
    <row r="4" spans="1:15" ht="15.6" x14ac:dyDescent="0.3">
      <c r="A4" s="104"/>
      <c r="B4" s="139" t="s">
        <v>437</v>
      </c>
    </row>
    <row r="5" spans="1:15" x14ac:dyDescent="0.3">
      <c r="A5" s="104"/>
      <c r="B5" t="s">
        <v>438</v>
      </c>
    </row>
    <row r="6" spans="1:15" ht="3" customHeight="1" thickBot="1" x14ac:dyDescent="0.35">
      <c r="A6" s="104"/>
      <c r="B6" s="190"/>
      <c r="C6" s="6"/>
      <c r="D6" s="6"/>
      <c r="E6" s="6"/>
      <c r="F6" s="6"/>
      <c r="G6" s="6"/>
      <c r="H6" s="6"/>
      <c r="I6" s="6"/>
      <c r="J6" s="6"/>
      <c r="K6" s="6"/>
      <c r="L6" s="6"/>
      <c r="M6" s="6"/>
      <c r="N6" s="6"/>
      <c r="O6" s="6"/>
    </row>
    <row r="7" spans="1:15" x14ac:dyDescent="0.3">
      <c r="A7" s="104"/>
    </row>
    <row r="8" spans="1:15" x14ac:dyDescent="0.3">
      <c r="B8" s="325" t="str">
        <f>"Ratio Analysis - "&amp;'[3]Data Sheet'!B1</f>
        <v>Ratio Analysis - TATA MOTORS LTD</v>
      </c>
      <c r="C8" s="325"/>
      <c r="D8" s="325"/>
      <c r="E8" s="325"/>
      <c r="F8" s="325"/>
      <c r="G8" s="325"/>
      <c r="H8" s="325"/>
      <c r="I8" s="325"/>
      <c r="J8" s="325"/>
      <c r="K8" s="325"/>
      <c r="L8" s="325"/>
      <c r="M8" s="325"/>
      <c r="N8" s="325"/>
      <c r="O8" s="325"/>
    </row>
    <row r="9" spans="1:15" x14ac:dyDescent="0.3">
      <c r="B9" s="255" t="s">
        <v>150</v>
      </c>
      <c r="C9" s="256">
        <f>'[3]Data Sheet'!B16</f>
        <v>42460</v>
      </c>
      <c r="D9" s="256">
        <f>'[3]Data Sheet'!C16</f>
        <v>42825</v>
      </c>
      <c r="E9" s="256">
        <f>'[3]Data Sheet'!D16</f>
        <v>43190</v>
      </c>
      <c r="F9" s="256">
        <f>'[3]Data Sheet'!E16</f>
        <v>43555</v>
      </c>
      <c r="G9" s="256">
        <f>'[3]Data Sheet'!F16</f>
        <v>43921</v>
      </c>
      <c r="H9" s="256">
        <f>'[3]Data Sheet'!G16</f>
        <v>44286</v>
      </c>
      <c r="I9" s="256">
        <f>'[3]Data Sheet'!H16</f>
        <v>44651</v>
      </c>
      <c r="J9" s="256">
        <f>'[3]Data Sheet'!I16</f>
        <v>45016</v>
      </c>
      <c r="K9" s="256">
        <f>'[3]Data Sheet'!J16</f>
        <v>45382</v>
      </c>
      <c r="L9" s="256">
        <f>'[3]Data Sheet'!K16</f>
        <v>45747</v>
      </c>
      <c r="M9" s="257" t="s">
        <v>388</v>
      </c>
      <c r="N9" s="257" t="s">
        <v>340</v>
      </c>
      <c r="O9" s="257" t="s">
        <v>17</v>
      </c>
    </row>
    <row r="11" spans="1:15" x14ac:dyDescent="0.3">
      <c r="B11" s="204" t="s">
        <v>389</v>
      </c>
      <c r="C11" s="204"/>
      <c r="D11" s="205">
        <f>IFERROR([3]HistoricalFS!D7,0)</f>
        <v>-1.2280329732469508E-2</v>
      </c>
      <c r="E11" s="205">
        <f>IFERROR([3]HistoricalFS!E7,0)</f>
        <v>8.104774581985974E-2</v>
      </c>
      <c r="F11" s="205">
        <f>IFERROR([3]HistoricalFS!F7,0)</f>
        <v>3.5629919045237157E-2</v>
      </c>
      <c r="G11" s="205">
        <f>IFERROR([3]HistoricalFS!G7,0)</f>
        <v>-0.135360159555724</v>
      </c>
      <c r="H11" s="205">
        <f>IFERROR([3]HistoricalFS!H7,0)</f>
        <v>-4.3181168490336042E-2</v>
      </c>
      <c r="I11" s="205">
        <f>IFERROR([3]HistoricalFS!I7,0)</f>
        <v>0.11472967306158344</v>
      </c>
      <c r="J11" s="205">
        <f>IFERROR([3]HistoricalFS!J7,0)</f>
        <v>0.24245815155859707</v>
      </c>
      <c r="K11" s="205">
        <f>IFERROR([3]HistoricalFS!K7,0)</f>
        <v>0.25450126062612277</v>
      </c>
      <c r="L11" s="205">
        <f>IFERROR([3]HistoricalFS!L7,0)</f>
        <v>1.3084771068347711E-2</v>
      </c>
      <c r="M11" s="204"/>
      <c r="N11" s="205">
        <f>IFERROR(AVERAGE(D11:L11),0)</f>
        <v>6.1181095933468703E-2</v>
      </c>
      <c r="O11" s="205">
        <f>IFERROR(MEDIAN(C11:L11),0)</f>
        <v>3.5629919045237157E-2</v>
      </c>
    </row>
    <row r="12" spans="1:15" x14ac:dyDescent="0.3">
      <c r="B12" t="s">
        <v>390</v>
      </c>
      <c r="D12" s="106">
        <f>IFERROR([3]HistoricalFS!D18/[3]HistoricalFS!C18-1,0)</f>
        <v>-0.22936587208052905</v>
      </c>
      <c r="E12" s="106">
        <f>IFERROR([3]HistoricalFS!E18/[3]HistoricalFS!D18-1,0)</f>
        <v>6.3165689322506102E-2</v>
      </c>
      <c r="F12" s="106">
        <f>IFERROR([3]HistoricalFS!F18/[3]HistoricalFS!E18-1,0)</f>
        <v>-0.21595203460649259</v>
      </c>
      <c r="G12" s="106">
        <f>IFERROR([3]HistoricalFS!G18/[3]HistoricalFS!F18-1,0)</f>
        <v>-0.27072537547138131</v>
      </c>
      <c r="H12" s="106">
        <f>IFERROR([3]HistoricalFS!H18/[3]HistoricalFS!G18-1,0)</f>
        <v>0.79503554497758966</v>
      </c>
      <c r="I12" s="106">
        <f>IFERROR([3]HistoricalFS!I18/[3]HistoricalFS!H18-1,0)</f>
        <v>-0.234374182150762</v>
      </c>
      <c r="J12" s="106">
        <f>IFERROR([3]HistoricalFS!J18/[3]HistoricalFS!I18-1,0)</f>
        <v>0.28704223973294352</v>
      </c>
      <c r="K12" s="106">
        <f>IFERROR([3]HistoricalFS!K18/[3]HistoricalFS!J18-1,0)</f>
        <v>0.81746176428064277</v>
      </c>
      <c r="L12" s="106">
        <f>IFERROR([3]HistoricalFS!L18/[3]HistoricalFS!K18-1,0)</f>
        <v>-4.510237963475372E-2</v>
      </c>
      <c r="N12" s="106">
        <f t="shared" ref="N12:N15" si="0">IFERROR(AVERAGE(D12:L12),0)</f>
        <v>0.1074650438188626</v>
      </c>
      <c r="O12" s="106">
        <f t="shared" ref="O12:O15" si="1">IFERROR(MEDIAN(C12:L12),0)</f>
        <v>-4.510237963475372E-2</v>
      </c>
    </row>
    <row r="13" spans="1:15" x14ac:dyDescent="0.3">
      <c r="B13" t="s">
        <v>391</v>
      </c>
      <c r="D13" s="106">
        <f>IFERROR([3]HistoricalFS!D27/[3]HistoricalFS!C27-1,0)</f>
        <v>-0.55668251823863213</v>
      </c>
      <c r="E13" s="106">
        <f>IFERROR([3]HistoricalFS!E27/[3]HistoricalFS!D27-1,0)</f>
        <v>-0.29861436616351744</v>
      </c>
      <c r="F13" s="106">
        <f>IFERROR([3]HistoricalFS!F27/[3]HistoricalFS!E27-1,0)</f>
        <v>-1.897095149646705</v>
      </c>
      <c r="G13" s="106">
        <f>IFERROR([3]HistoricalFS!G27/[3]HistoricalFS!F27-1,0)</f>
        <v>1.2800251873039095</v>
      </c>
      <c r="H13" s="106">
        <f>IFERROR([3]HistoricalFS!H27/[3]HistoricalFS!G27-1,0)</f>
        <v>-1.0602479570180365</v>
      </c>
      <c r="I13" s="106">
        <f>IFERROR([3]HistoricalFS!I27/[3]HistoricalFS!H27-1,0)</f>
        <v>-15.64914925025267</v>
      </c>
      <c r="J13" s="106">
        <f>IFERROR([3]HistoricalFS!J27/[3]HistoricalFS!I27-1,0)</f>
        <v>-0.65313668793078505</v>
      </c>
      <c r="K13" s="106">
        <f>IFERROR([3]HistoricalFS!K27/[3]HistoricalFS!J27-1,0)</f>
        <v>-8.0308008464727472</v>
      </c>
      <c r="L13" s="106">
        <f>IFERROR([3]HistoricalFS!L27/[3]HistoricalFS!K27-1,0)</f>
        <v>0.16902266104127706</v>
      </c>
      <c r="N13" s="106">
        <f t="shared" si="0"/>
        <v>-2.9662976585975454</v>
      </c>
      <c r="O13" s="106">
        <f t="shared" si="1"/>
        <v>-0.65313668793078505</v>
      </c>
    </row>
    <row r="14" spans="1:15" x14ac:dyDescent="0.3">
      <c r="B14" t="s">
        <v>392</v>
      </c>
      <c r="D14" s="106">
        <f>IFERROR([3]HistoricalFS!D33/[3]HistoricalFS!C33-1,0)</f>
        <v>-0.69539895165986787</v>
      </c>
      <c r="E14" s="106">
        <f>IFERROR([3]HistoricalFS!E33/[3]HistoricalFS!D33-1,0)</f>
        <v>-0.79011124197155724</v>
      </c>
      <c r="F14" s="106">
        <f>IFERROR([3]HistoricalFS!F33/[3]HistoricalFS!E33-1,0)</f>
        <v>-3.5528470983790919</v>
      </c>
      <c r="G14" s="106">
        <f>IFERROR([3]HistoricalFS!G33/[3]HistoricalFS!F33-1,0)</f>
        <v>3.9286702707513577</v>
      </c>
      <c r="H14" s="106">
        <f>IFERROR([3]HistoricalFS!H33/[3]HistoricalFS!G33-1,0)</f>
        <v>-0.82862505348950144</v>
      </c>
      <c r="I14" s="106">
        <f>IFERROR([3]HistoricalFS!I33/[3]HistoricalFS!H33-1,0)</f>
        <v>6.1952157445306248</v>
      </c>
      <c r="J14" s="106">
        <f>IFERROR([3]HistoricalFS!J33/[3]HistoricalFS!I33-1,0)</f>
        <v>-0.7090436533357708</v>
      </c>
      <c r="K14" s="106">
        <f>IFERROR([3]HistoricalFS!K33/[3]HistoricalFS!J33-1,0)</f>
        <v>-7.7977655318184613</v>
      </c>
      <c r="L14" s="106">
        <f>IFERROR([3]HistoricalFS!L33/[3]HistoricalFS!K33-1,0)</f>
        <v>-0.39385526559318895</v>
      </c>
      <c r="N14" s="106">
        <f t="shared" si="0"/>
        <v>-0.51597342010727287</v>
      </c>
      <c r="O14" s="106">
        <f t="shared" si="1"/>
        <v>-0.7090436533357708</v>
      </c>
    </row>
    <row r="15" spans="1:15" x14ac:dyDescent="0.3">
      <c r="B15" s="177" t="s">
        <v>393</v>
      </c>
      <c r="C15" s="177"/>
      <c r="D15" s="176">
        <f>IFERROR([3]HistoricalFS!D41/[3]HistoricalFS!C41-1,0)</f>
        <v>-1</v>
      </c>
      <c r="E15" s="176">
        <f>IFERROR([3]HistoricalFS!E41/[3]HistoricalFS!D41-1,0)</f>
        <v>0</v>
      </c>
      <c r="F15" s="176">
        <f>IFERROR([3]HistoricalFS!F41/[3]HistoricalFS!E41-1,0)</f>
        <v>0</v>
      </c>
      <c r="G15" s="176">
        <f>IFERROR([3]HistoricalFS!G41/[3]HistoricalFS!F41-1,0)</f>
        <v>0</v>
      </c>
      <c r="H15" s="176">
        <f>IFERROR([3]HistoricalFS!H41/[3]HistoricalFS!G41-1,0)</f>
        <v>0</v>
      </c>
      <c r="I15" s="176">
        <f>IFERROR([3]HistoricalFS!I41/[3]HistoricalFS!H41-1,0)</f>
        <v>0</v>
      </c>
      <c r="J15" s="176">
        <f>IFERROR([3]HistoricalFS!J41/[3]HistoricalFS!I41-1,0)</f>
        <v>0</v>
      </c>
      <c r="K15" s="176">
        <f>IFERROR([3]HistoricalFS!K41/[3]HistoricalFS!J41-1,0)</f>
        <v>2.0032953700856488</v>
      </c>
      <c r="L15" s="176">
        <f>IFERROR([3]HistoricalFS!L41/[3]HistoricalFS!K41-1,0)</f>
        <v>-4.1110112004658306E-2</v>
      </c>
      <c r="M15" s="177"/>
      <c r="N15" s="176">
        <f t="shared" si="0"/>
        <v>0.10690947312011007</v>
      </c>
      <c r="O15" s="176">
        <f t="shared" si="1"/>
        <v>0</v>
      </c>
    </row>
    <row r="16" spans="1:15" x14ac:dyDescent="0.3">
      <c r="O16" s="41"/>
    </row>
    <row r="17" spans="2:15" x14ac:dyDescent="0.3">
      <c r="B17" s="204" t="s">
        <v>394</v>
      </c>
      <c r="C17" s="205">
        <f>IFERROR([3]HistoricalFS!C13,0)</f>
        <v>0.24734524196690946</v>
      </c>
      <c r="D17" s="205">
        <f>IFERROR([3]HistoricalFS!D13,0)</f>
        <v>0.23819078253229964</v>
      </c>
      <c r="E17" s="205">
        <f>IFERROR([3]HistoricalFS!E13,0)</f>
        <v>0.21649990080619999</v>
      </c>
      <c r="F17" s="205">
        <f>IFERROR([3]HistoricalFS!F13,0)</f>
        <v>0.19571167496416494</v>
      </c>
      <c r="G17" s="205">
        <f>IFERROR([3]HistoricalFS!G13,0)</f>
        <v>0.19417127271491774</v>
      </c>
      <c r="H17" s="205">
        <f>IFERROR([3]HistoricalFS!H13,0)</f>
        <v>0.2180538622208833</v>
      </c>
      <c r="I17" s="205">
        <f>IFERROR([3]HistoricalFS!I13,0)</f>
        <v>0.19807108271747378</v>
      </c>
      <c r="J17" s="205">
        <f>IFERROR([3]HistoricalFS!J13,0)</f>
        <v>0.20685017994636876</v>
      </c>
      <c r="K17" s="205">
        <f>IFERROR([3]HistoricalFS!K13,0)</f>
        <v>0.22956757354567572</v>
      </c>
      <c r="L17" s="205">
        <f>IFERROR([3]HistoricalFS!L13,0)</f>
        <v>0.22489680346603896</v>
      </c>
      <c r="M17" s="204"/>
      <c r="N17" s="205">
        <f>IFERROR(AVERAGE(C17:L17),0)</f>
        <v>0.2169358374880932</v>
      </c>
      <c r="O17" s="205">
        <f t="shared" ref="O17:O21" si="2">IFERROR(MEDIAN(C17:L17),0)</f>
        <v>0.21727688151354163</v>
      </c>
    </row>
    <row r="18" spans="2:15" x14ac:dyDescent="0.3">
      <c r="B18" t="s">
        <v>395</v>
      </c>
      <c r="C18" s="106">
        <f>IFERROR([3]HistoricalFS!C19,0)</f>
        <v>0.14061845347443788</v>
      </c>
      <c r="D18" s="106">
        <f>IFERROR([3]HistoricalFS!D19,0)</f>
        <v>0.10971268723777329</v>
      </c>
      <c r="E18" s="106">
        <f>IFERROR([3]HistoricalFS!E19,0)</f>
        <v>0.10789788444182975</v>
      </c>
      <c r="F18" s="106">
        <f>IFERROR([3]HistoricalFS!F19,0)</f>
        <v>8.1686628795807431E-2</v>
      </c>
      <c r="G18" s="106">
        <f>IFERROR([3]HistoricalFS!G19,0)</f>
        <v>6.8898034485042198E-2</v>
      </c>
      <c r="H18" s="106">
        <f>IFERROR([3]HistoricalFS!H19,0)</f>
        <v>0.12925583904385496</v>
      </c>
      <c r="I18" s="106">
        <f>IFERROR([3]HistoricalFS!I19,0)</f>
        <v>8.877632835227646E-2</v>
      </c>
      <c r="J18" s="106">
        <f>IFERROR([3]HistoricalFS!J19,0)</f>
        <v>9.1961958102532049E-2</v>
      </c>
      <c r="K18" s="106">
        <f>IFERROR([3]HistoricalFS!K19,0)</f>
        <v>0.13323011133230112</v>
      </c>
      <c r="L18" s="106">
        <f>IFERROR([3]HistoricalFS!L19,0)</f>
        <v>0.12557795744777631</v>
      </c>
      <c r="N18" s="106">
        <f t="shared" ref="N18:N37" si="3">IFERROR(AVERAGE(C18:L18),0)</f>
        <v>0.10776158827136313</v>
      </c>
      <c r="O18" s="106">
        <f t="shared" si="2"/>
        <v>0.10880528583980152</v>
      </c>
    </row>
    <row r="19" spans="2:15" x14ac:dyDescent="0.3">
      <c r="B19" t="s">
        <v>396</v>
      </c>
      <c r="C19" s="106">
        <f>IFERROR(([3]HistoricalFS!C18-[3]HistoricalFS!C24)/[3]HistoricalFS!C6,0)</f>
        <v>7.941702777851016E-2</v>
      </c>
      <c r="D19" s="106">
        <f>IFERROR(([3]HistoricalFS!D18-[3]HistoricalFS!D24)/[3]HistoricalFS!D6,0)</f>
        <v>4.3322300645279484E-2</v>
      </c>
      <c r="E19" s="106">
        <f>IFERROR(([3]HistoricalFS!E18-[3]HistoricalFS!E24)/[3]HistoricalFS!E6,0)</f>
        <v>3.3970412259310953E-2</v>
      </c>
      <c r="F19" s="106">
        <f>IFERROR(([3]HistoricalFS!F18-[3]HistoricalFS!F24)/[3]HistoricalFS!F6,0)</f>
        <v>3.5560233478087663E-3</v>
      </c>
      <c r="G19" s="106">
        <f>IFERROR(([3]HistoricalFS!G18-[3]HistoricalFS!G24)/[3]HistoricalFS!G6,0)</f>
        <v>-1.3170363258273456E-2</v>
      </c>
      <c r="H19" s="106">
        <f>IFERROR(([3]HistoricalFS!H18-[3]HistoricalFS!H24)/[3]HistoricalFS!H6,0)</f>
        <v>3.4991608110258483E-2</v>
      </c>
      <c r="I19" s="106">
        <f>IFERROR(([3]HistoricalFS!I18-[3]HistoricalFS!I24)/[3]HistoricalFS!I6,0)</f>
        <v>-4.1514992694289269E-4</v>
      </c>
      <c r="J19" s="106">
        <f>IFERROR(([3]HistoricalFS!J18-[3]HistoricalFS!J24)/[3]HistoricalFS!J6,0)</f>
        <v>2.0104346955433228E-2</v>
      </c>
      <c r="K19" s="106">
        <f>IFERROR(([3]HistoricalFS!K18-[3]HistoricalFS!K24)/[3]HistoricalFS!K6,0)</f>
        <v>7.0469752267197525E-2</v>
      </c>
      <c r="L19" s="106">
        <f>IFERROR(([3]HistoricalFS!L18-[3]HistoricalFS!L24)/[3]HistoricalFS!L6,0)</f>
        <v>7.2686748769033083E-2</v>
      </c>
      <c r="N19" s="106">
        <f t="shared" si="3"/>
        <v>3.4493270694761533E-2</v>
      </c>
      <c r="O19" s="106">
        <f t="shared" si="2"/>
        <v>3.4481010184784722E-2</v>
      </c>
    </row>
    <row r="20" spans="2:15" x14ac:dyDescent="0.3">
      <c r="B20" t="s">
        <v>397</v>
      </c>
      <c r="C20" s="106">
        <f>IFERROR([3]HistoricalFS!C28,0)</f>
        <v>6.1511300676516931E-2</v>
      </c>
      <c r="D20" s="106">
        <f>IFERROR([3]HistoricalFS!D28,0)</f>
        <v>2.7608071132565179E-2</v>
      </c>
      <c r="E20" s="106">
        <f>IFERROR([3]HistoricalFS!E28,0)</f>
        <v>1.7912163958707913E-2</v>
      </c>
      <c r="F20" s="106">
        <f>IFERROR([3]HistoricalFS!F28,0)</f>
        <v>-1.5516078776333117E-2</v>
      </c>
      <c r="G20" s="106">
        <f>IFERROR([3]HistoricalFS!G28,0)</f>
        <v>-4.0915360088026265E-2</v>
      </c>
      <c r="H20" s="106">
        <f>IFERROR([3]HistoricalFS!H28,0)</f>
        <v>2.5763151547420113E-3</v>
      </c>
      <c r="I20" s="106">
        <f>IFERROR([3]HistoricalFS!I28,0)</f>
        <v>-3.3856482095653805E-2</v>
      </c>
      <c r="J20" s="106">
        <f>IFERROR([3]HistoricalFS!J28,0)</f>
        <v>-9.4518849588445895E-3</v>
      </c>
      <c r="K20" s="106">
        <f>IFERROR([3]HistoricalFS!K28,0)</f>
        <v>5.2972701467227018E-2</v>
      </c>
      <c r="L20" s="106">
        <f>IFERROR([3]HistoricalFS!L28,0)</f>
        <v>6.1126462661617711E-2</v>
      </c>
      <c r="N20" s="106">
        <f t="shared" si="3"/>
        <v>1.2396720913251899E-2</v>
      </c>
      <c r="O20" s="106">
        <f t="shared" si="2"/>
        <v>1.0244239556724962E-2</v>
      </c>
    </row>
    <row r="21" spans="2:15" x14ac:dyDescent="0.3">
      <c r="B21" s="177" t="s">
        <v>398</v>
      </c>
      <c r="C21" s="176">
        <f>IFERROR([3]HistoricalFS!C34,0)</f>
        <v>5.0432381990407359E-2</v>
      </c>
      <c r="D21" s="176">
        <f>IFERROR([3]HistoricalFS!D34,0)</f>
        <v>1.5552749314395296E-2</v>
      </c>
      <c r="E21" s="176">
        <f>IFERROR([3]HistoricalFS!E34,0)</f>
        <v>3.01961430487095E-3</v>
      </c>
      <c r="F21" s="176">
        <f>IFERROR([3]HistoricalFS!F34,0)</f>
        <v>-7.4434056747998256E-3</v>
      </c>
      <c r="G21" s="176">
        <f>IFERROR([3]HistoricalFS!G34,0)</f>
        <v>-4.2429333632923408E-2</v>
      </c>
      <c r="H21" s="176">
        <f>IFERROR([3]HistoricalFS!H34,0)</f>
        <v>-7.5994791724005731E-3</v>
      </c>
      <c r="I21" s="176">
        <f>IFERROR([3]HistoricalFS!I34,0)</f>
        <v>-4.9052154538339235E-2</v>
      </c>
      <c r="J21" s="176">
        <f>IFERROR([3]HistoricalFS!J34,0)</f>
        <v>-1.1486934720964945E-2</v>
      </c>
      <c r="K21" s="176">
        <f>IFERROR([3]HistoricalFS!K34,0)</f>
        <v>6.224424905994249E-2</v>
      </c>
      <c r="L21" s="176">
        <f>IFERROR([3]HistoricalFS!L34,0)</f>
        <v>3.724172437712505E-2</v>
      </c>
      <c r="M21" s="177"/>
      <c r="N21" s="176">
        <f t="shared" si="3"/>
        <v>5.0479411307313166E-3</v>
      </c>
      <c r="O21" s="176">
        <f t="shared" si="2"/>
        <v>-2.2118956849644378E-3</v>
      </c>
    </row>
    <row r="22" spans="2:15" x14ac:dyDescent="0.3">
      <c r="O22" s="41"/>
    </row>
    <row r="23" spans="2:15" x14ac:dyDescent="0.3">
      <c r="B23" s="204" t="s">
        <v>399</v>
      </c>
      <c r="C23" s="205">
        <f>IFERROR([3]HistoricalFS!C16,0)</f>
        <v>0.10672678849247161</v>
      </c>
      <c r="D23" s="205">
        <f>IFERROR([3]HistoricalFS!D16,0)</f>
        <v>0.12847809529452636</v>
      </c>
      <c r="E23" s="205">
        <f>IFERROR([3]HistoricalFS!E16,0)</f>
        <v>0.10860201636437025</v>
      </c>
      <c r="F23" s="205">
        <f>IFERROR([3]HistoricalFS!F16,0)</f>
        <v>0.11402504616835751</v>
      </c>
      <c r="G23" s="205">
        <f>IFERROR([3]HistoricalFS!G16,0)</f>
        <v>0.12527323822987554</v>
      </c>
      <c r="H23" s="205">
        <f>IFERROR([3]HistoricalFS!H16,0)</f>
        <v>8.8798023177028354E-2</v>
      </c>
      <c r="I23" s="205">
        <f>IFERROR([3]HistoricalFS!I16,0)</f>
        <v>0.10929475436519734</v>
      </c>
      <c r="J23" s="205">
        <f>IFERROR([3]HistoricalFS!J16,0)</f>
        <v>0.11488822184383672</v>
      </c>
      <c r="K23" s="205">
        <f>IFERROR([3]HistoricalFS!K16,0)</f>
        <v>9.6337462213374622E-2</v>
      </c>
      <c r="L23" s="205">
        <f>IFERROR([3]HistoricalFS!L16,0)</f>
        <v>9.9318846018262658E-2</v>
      </c>
      <c r="M23" s="204"/>
      <c r="N23" s="205">
        <f t="shared" si="3"/>
        <v>0.10917424921673009</v>
      </c>
      <c r="O23" s="205">
        <f t="shared" ref="O23:O25" si="4">IFERROR(MEDIAN(C23:L23),0)</f>
        <v>0.1089483853647838</v>
      </c>
    </row>
    <row r="24" spans="2:15" x14ac:dyDescent="0.3">
      <c r="B24" t="s">
        <v>400</v>
      </c>
      <c r="C24" s="106">
        <f>IFERROR([3]HistoricalFS!C25,0)</f>
        <v>6.1201425695927715E-2</v>
      </c>
      <c r="D24" s="106">
        <f>IFERROR([3]HistoricalFS!D25,0)</f>
        <v>6.63903865924938E-2</v>
      </c>
      <c r="E24" s="106">
        <f>IFERROR([3]HistoricalFS!E25,0)</f>
        <v>7.3927472182518786E-2</v>
      </c>
      <c r="F24" s="106">
        <f>IFERROR([3]HistoricalFS!F25,0)</f>
        <v>7.8130605447998658E-2</v>
      </c>
      <c r="G24" s="106">
        <f>IFERROR([3]HistoricalFS!G25,0)</f>
        <v>8.206839774331566E-2</v>
      </c>
      <c r="H24" s="106">
        <f>IFERROR([3]HistoricalFS!H25,0)</f>
        <v>9.4264230933596482E-2</v>
      </c>
      <c r="I24" s="106">
        <f>IFERROR([3]HistoricalFS!I25,0)</f>
        <v>8.9191478279219347E-2</v>
      </c>
      <c r="J24" s="106">
        <f>IFERROR([3]HistoricalFS!J25,0)</f>
        <v>7.1857611147098821E-2</v>
      </c>
      <c r="K24" s="106">
        <f>IFERROR([3]HistoricalFS!K25,0)</f>
        <v>6.2760359065103591E-2</v>
      </c>
      <c r="L24" s="106">
        <f>IFERROR([3]HistoricalFS!L25,0)</f>
        <v>5.2891208678743216E-2</v>
      </c>
      <c r="N24" s="106">
        <f t="shared" si="3"/>
        <v>7.3268317576601599E-2</v>
      </c>
      <c r="O24" s="106">
        <f t="shared" si="4"/>
        <v>7.2892541664808796E-2</v>
      </c>
    </row>
    <row r="25" spans="2:15" x14ac:dyDescent="0.3">
      <c r="B25" s="177" t="s">
        <v>401</v>
      </c>
      <c r="C25" s="175">
        <f>C19</f>
        <v>7.941702777851016E-2</v>
      </c>
      <c r="D25" s="175">
        <f t="shared" ref="D25:L25" si="5">D19</f>
        <v>4.3322300645279484E-2</v>
      </c>
      <c r="E25" s="175">
        <f t="shared" si="5"/>
        <v>3.3970412259310953E-2</v>
      </c>
      <c r="F25" s="175">
        <f t="shared" si="5"/>
        <v>3.5560233478087663E-3</v>
      </c>
      <c r="G25" s="175">
        <f t="shared" si="5"/>
        <v>-1.3170363258273456E-2</v>
      </c>
      <c r="H25" s="175">
        <f t="shared" si="5"/>
        <v>3.4991608110258483E-2</v>
      </c>
      <c r="I25" s="175">
        <f t="shared" si="5"/>
        <v>-4.1514992694289269E-4</v>
      </c>
      <c r="J25" s="175">
        <f t="shared" si="5"/>
        <v>2.0104346955433228E-2</v>
      </c>
      <c r="K25" s="175">
        <f t="shared" si="5"/>
        <v>7.0469752267197525E-2</v>
      </c>
      <c r="L25" s="175">
        <f t="shared" si="5"/>
        <v>7.2686748769033083E-2</v>
      </c>
      <c r="M25" s="177"/>
      <c r="N25" s="176">
        <f t="shared" si="3"/>
        <v>3.4493270694761533E-2</v>
      </c>
      <c r="O25" s="176">
        <f t="shared" si="4"/>
        <v>3.4481010184784722E-2</v>
      </c>
    </row>
    <row r="26" spans="2:15" x14ac:dyDescent="0.3">
      <c r="O26" s="41"/>
    </row>
    <row r="27" spans="2:15" x14ac:dyDescent="0.3">
      <c r="B27" s="204" t="s">
        <v>402</v>
      </c>
      <c r="C27" s="205">
        <f>IFERROR(([3]HistoricalFS!C18-[3]HistoricalFS!C24)/(SUM([3]HistoricalFS!C47:C49)),0)</f>
        <v>0.1462081011853561</v>
      </c>
      <c r="D27" s="205">
        <f>IFERROR(([3]HistoricalFS!D18-[3]HistoricalFS!D24)/(SUM([3]HistoricalFS!D47:D49)),0)</f>
        <v>8.5490986154773282E-2</v>
      </c>
      <c r="E27" s="205">
        <f>IFERROR(([3]HistoricalFS!E18-[3]HistoricalFS!E24)/(SUM([3]HistoricalFS!E47:E49)),0)</f>
        <v>5.3716113570365424E-2</v>
      </c>
      <c r="F27" s="205">
        <f>IFERROR(([3]HistoricalFS!F18-[3]HistoricalFS!F24)/(SUM([3]HistoricalFS!F47:F49)),0)</f>
        <v>6.4542733637543747E-3</v>
      </c>
      <c r="G27" s="205">
        <f>IFERROR(([3]HistoricalFS!G18-[3]HistoricalFS!G24)/(SUM([3]HistoricalFS!G47:G49)),0)</f>
        <v>-1.8302177555437667E-2</v>
      </c>
      <c r="H27" s="205">
        <f>IFERROR(([3]HistoricalFS!H18-[3]HistoricalFS!H24)/(SUM([3]HistoricalFS!H47:H49)),0)</f>
        <v>4.4284324706251613E-2</v>
      </c>
      <c r="I27" s="205">
        <f>IFERROR(([3]HistoricalFS!I18-[3]HistoricalFS!I24)/(SUM([3]HistoricalFS!I47:I49)),0)</f>
        <v>-6.0520306054739361E-4</v>
      </c>
      <c r="J27" s="205">
        <f>IFERROR(([3]HistoricalFS!J18-[3]HistoricalFS!J24)/(SUM([3]HistoricalFS!J47:J49)),0)</f>
        <v>3.8762956416083731E-2</v>
      </c>
      <c r="K27" s="205">
        <f>IFERROR(([3]HistoricalFS!K18-[3]HistoricalFS!K24)/(SUM([3]HistoricalFS!K47:K49)),0)</f>
        <v>0.15914601783725843</v>
      </c>
      <c r="L27" s="205">
        <f>IFERROR(([3]HistoricalFS!L18-[3]HistoricalFS!L24)/(SUM([3]HistoricalFS!L47:L49)),0)</f>
        <v>0.17028622578376421</v>
      </c>
      <c r="M27" s="204"/>
      <c r="N27" s="205">
        <f t="shared" si="3"/>
        <v>6.854416184016221E-2</v>
      </c>
      <c r="O27" s="205">
        <f t="shared" ref="O27:O31" si="6">IFERROR(MEDIAN(C27:L27),0)</f>
        <v>4.9000219138308515E-2</v>
      </c>
    </row>
    <row r="28" spans="2:15" x14ac:dyDescent="0.3">
      <c r="B28" t="s">
        <v>403</v>
      </c>
      <c r="C28" s="106">
        <f>IFERROR([3]HistoricalFS!C44,0)</f>
        <v>0.99506765991253665</v>
      </c>
      <c r="D28" s="106">
        <f>IFERROR([3]HistoricalFS!D44,0)</f>
        <v>1</v>
      </c>
      <c r="E28" s="106">
        <f>IFERROR([3]HistoricalFS!E44,0)</f>
        <v>1</v>
      </c>
      <c r="F28" s="106">
        <f>IFERROR([3]HistoricalFS!F44,0)</f>
        <v>0</v>
      </c>
      <c r="G28" s="106">
        <f>IFERROR([3]HistoricalFS!G44,0)</f>
        <v>0</v>
      </c>
      <c r="H28" s="106">
        <f>IFERROR([3]HistoricalFS!H44,0)</f>
        <v>0</v>
      </c>
      <c r="I28" s="106">
        <f>IFERROR([3]HistoricalFS!I44,0)</f>
        <v>0</v>
      </c>
      <c r="J28" s="106">
        <f>IFERROR([3]HistoricalFS!J44,0)</f>
        <v>0</v>
      </c>
      <c r="K28" s="106">
        <f>IFERROR([3]HistoricalFS!K44,0)</f>
        <v>0.9148250971682399</v>
      </c>
      <c r="L28" s="106">
        <f>IFERROR([3]HistoricalFS!L44,0)</f>
        <v>0.8651603053435114</v>
      </c>
      <c r="N28" s="106">
        <f t="shared" si="3"/>
        <v>0.47750530624242887</v>
      </c>
      <c r="O28" s="106">
        <f t="shared" si="6"/>
        <v>0.4325801526717557</v>
      </c>
    </row>
    <row r="29" spans="2:15" x14ac:dyDescent="0.3">
      <c r="B29" t="s">
        <v>404</v>
      </c>
      <c r="C29" s="106">
        <f>IFERROR([3]HistoricalFS!C33/SUM([3]HistoricalFS!C47:C48),0)</f>
        <v>0.17441316864171685</v>
      </c>
      <c r="D29" s="106">
        <f>IFERROR([3]HistoricalFS!D33/SUM([3]HistoricalFS!D47:D48),0)</f>
        <v>7.2241189530689517E-2</v>
      </c>
      <c r="E29" s="106">
        <f>IFERROR([3]HistoricalFS!E33/SUM([3]HistoricalFS!E47:E48),0)</f>
        <v>9.2254980749341738E-3</v>
      </c>
      <c r="F29" s="106">
        <f>IFERROR([3]HistoricalFS!F33/SUM([3]HistoricalFS!F47:F48),0)</f>
        <v>-3.7345736658758885E-2</v>
      </c>
      <c r="G29" s="106">
        <f>IFERROR([3]HistoricalFS!G33/SUM([3]HistoricalFS!G47:G48),0)</f>
        <v>-0.17560555073176307</v>
      </c>
      <c r="H29" s="106">
        <f>IFERROR([3]HistoricalFS!H33/SUM([3]HistoricalFS!H47:H48),0)</f>
        <v>-3.4360591904822733E-2</v>
      </c>
      <c r="I29" s="106">
        <f>IFERROR([3]HistoricalFS!I33/SUM([3]HistoricalFS!I47:I48),0)</f>
        <v>-0.30651638060341208</v>
      </c>
      <c r="J29" s="106">
        <f>IFERROR([3]HistoricalFS!J33/SUM([3]HistoricalFS!J47:J48),0)</f>
        <v>-8.7686298356707396E-2</v>
      </c>
      <c r="K29" s="106">
        <f>IFERROR([3]HistoricalFS!K33/SUM([3]HistoricalFS!K47:K48),0)</f>
        <v>0.31813043171059141</v>
      </c>
      <c r="L29" s="106">
        <f>IFERROR([3]HistoricalFS!L33/SUM([3]HistoricalFS!L47:L48),0)</f>
        <v>0.14098877255820361</v>
      </c>
      <c r="N29" s="106">
        <f t="shared" si="3"/>
        <v>7.348450226067141E-3</v>
      </c>
      <c r="O29" s="106">
        <f t="shared" si="6"/>
        <v>-1.2567546914944279E-2</v>
      </c>
    </row>
    <row r="30" spans="2:15" x14ac:dyDescent="0.3">
      <c r="B30" t="s">
        <v>405</v>
      </c>
      <c r="C30" s="106">
        <f>IFERROR(C28*C29,0)</f>
        <v>0.17355290357824379</v>
      </c>
      <c r="D30" s="106">
        <f t="shared" ref="D30:L30" si="7">IFERROR(D28*D29,0)</f>
        <v>7.2241189530689517E-2</v>
      </c>
      <c r="E30" s="106">
        <f t="shared" si="7"/>
        <v>9.2254980749341738E-3</v>
      </c>
      <c r="F30" s="106">
        <f t="shared" si="7"/>
        <v>0</v>
      </c>
      <c r="G30" s="106">
        <f t="shared" si="7"/>
        <v>0</v>
      </c>
      <c r="H30" s="106">
        <f t="shared" si="7"/>
        <v>0</v>
      </c>
      <c r="I30" s="106">
        <f t="shared" si="7"/>
        <v>0</v>
      </c>
      <c r="J30" s="106">
        <f t="shared" si="7"/>
        <v>0</v>
      </c>
      <c r="K30" s="106">
        <f t="shared" si="7"/>
        <v>0.29103370310181592</v>
      </c>
      <c r="L30" s="106">
        <f t="shared" si="7"/>
        <v>0.12197788951646231</v>
      </c>
      <c r="N30" s="106">
        <f t="shared" si="3"/>
        <v>6.6803118380214563E-2</v>
      </c>
      <c r="O30" s="106">
        <f t="shared" si="6"/>
        <v>4.6127490374670869E-3</v>
      </c>
    </row>
    <row r="31" spans="2:15" x14ac:dyDescent="0.3">
      <c r="B31" s="177" t="s">
        <v>406</v>
      </c>
      <c r="C31" s="206">
        <f>IFERROR((([3]HistoricalFS!C18-[3]HistoricalFS!C24)/[3]HistoricalFS!C21),0)</f>
        <v>4.4352863933500721</v>
      </c>
      <c r="D31" s="206">
        <f>IFERROR((([3]HistoricalFS!D18-[3]HistoricalFS!D24)/[3]HistoricalFS!D21),0)</f>
        <v>2.7568835373205922</v>
      </c>
      <c r="E31" s="206">
        <f>IFERROR((([3]HistoricalFS!E18-[3]HistoricalFS!E24)/[3]HistoricalFS!E21),0)</f>
        <v>2.1154494328024094</v>
      </c>
      <c r="F31" s="206">
        <f>IFERROR((([3]HistoricalFS!F18-[3]HistoricalFS!F24)/[3]HistoricalFS!F21),0)</f>
        <v>0.18645156808947008</v>
      </c>
      <c r="G31" s="206">
        <f>IFERROR((([3]HistoricalFS!G18-[3]HistoricalFS!G24)/[3]HistoricalFS!G21),0)</f>
        <v>-0.47469326953211261</v>
      </c>
      <c r="H31" s="206">
        <f>IFERROR((([3]HistoricalFS!H18-[3]HistoricalFS!H24)/[3]HistoricalFS!H21),0)</f>
        <v>1.079478385658198</v>
      </c>
      <c r="I31" s="206">
        <f>IFERROR((([3]HistoricalFS!I18-[3]HistoricalFS!I24)/[3]HistoricalFS!I21),0)</f>
        <v>-1.2414275987824557E-2</v>
      </c>
      <c r="J31" s="206">
        <f>IFERROR((([3]HistoricalFS!J18-[3]HistoricalFS!J24)/[3]HistoricalFS!J21),0)</f>
        <v>0.68020669934320532</v>
      </c>
      <c r="K31" s="206">
        <f>IFERROR((([3]HistoricalFS!K18-[3]HistoricalFS!K24)/[3]HistoricalFS!K21),0)</f>
        <v>4.0275217276797468</v>
      </c>
      <c r="L31" s="206">
        <f>IFERROR((([3]HistoricalFS!L18-[3]HistoricalFS!L24)/[3]HistoricalFS!L21),0)</f>
        <v>6.2876254180602009</v>
      </c>
      <c r="M31" s="177"/>
      <c r="N31" s="206">
        <f t="shared" si="3"/>
        <v>2.108179561678396</v>
      </c>
      <c r="O31" s="206">
        <f t="shared" si="6"/>
        <v>1.5974639092303038</v>
      </c>
    </row>
    <row r="32" spans="2:15" x14ac:dyDescent="0.3">
      <c r="O32" s="41"/>
    </row>
    <row r="33" spans="2:15" x14ac:dyDescent="0.3">
      <c r="B33" s="204" t="s">
        <v>407</v>
      </c>
      <c r="C33" s="207">
        <f>IFERROR([3]HistoricalFS!C6/[3]HistoricalFS!C59,0)</f>
        <v>20.119918266350599</v>
      </c>
      <c r="D33" s="207">
        <f>IFERROR([3]HistoricalFS!D6/[3]HistoricalFS!D59,0)</f>
        <v>19.160353236640844</v>
      </c>
      <c r="E33" s="207">
        <f>IFERROR([3]HistoricalFS!E6/[3]HistoricalFS!E59,0)</f>
        <v>14.655712224718874</v>
      </c>
      <c r="F33" s="207">
        <f>IFERROR([3]HistoricalFS!F6/[3]HistoricalFS!F59,0)</f>
        <v>15.894698773489607</v>
      </c>
      <c r="G33" s="207">
        <f>IFERROR([3]HistoricalFS!G6/[3]HistoricalFS!G59,0)</f>
        <v>23.366617170976728</v>
      </c>
      <c r="H33" s="207">
        <f>IFERROR([3]HistoricalFS!H6/[3]HistoricalFS!H59,0)</f>
        <v>19.701330853658153</v>
      </c>
      <c r="I33" s="207">
        <f>IFERROR([3]HistoricalFS!I6/[3]HistoricalFS!I59,0)</f>
        <v>22.379917570317598</v>
      </c>
      <c r="J33" s="207">
        <f>IFERROR([3]HistoricalFS!J6/[3]HistoricalFS!J59,0)</f>
        <v>21.982947610142858</v>
      </c>
      <c r="K33" s="207">
        <f>IFERROR([3]HistoricalFS!K6/[3]HistoricalFS!K59,0)</f>
        <v>25.602642756016991</v>
      </c>
      <c r="L33" s="207">
        <f>IFERROR([3]HistoricalFS!L6/[3]HistoricalFS!L59,0)</f>
        <v>33.189538043478258</v>
      </c>
      <c r="M33" s="204"/>
      <c r="N33" s="207">
        <f t="shared" si="3"/>
        <v>21.605367650579048</v>
      </c>
      <c r="O33" s="207">
        <f t="shared" ref="O33:O37" si="8">IFERROR(MEDIAN(C33:L33),0)</f>
        <v>21.051432938246727</v>
      </c>
    </row>
    <row r="34" spans="2:15" x14ac:dyDescent="0.3">
      <c r="B34" t="s">
        <v>408</v>
      </c>
      <c r="C34" s="208">
        <f>IFERROR([3]HistoricalFS!C6/[3]HistoricalFS!C50,0)</f>
        <v>2.3769603927858673</v>
      </c>
      <c r="D34" s="208">
        <f>IFERROR([3]HistoricalFS!D6/[3]HistoricalFS!D50,0)</f>
        <v>1.9842807783040648</v>
      </c>
      <c r="E34" s="208">
        <f>IFERROR([3]HistoricalFS!E6/[3]HistoricalFS!E50,0)</f>
        <v>2.0414780318629697</v>
      </c>
      <c r="F34" s="208">
        <f>IFERROR([3]HistoricalFS!F6/[3]HistoricalFS!F50,0)</f>
        <v>2.1667847518227492</v>
      </c>
      <c r="G34" s="208">
        <f>IFERROR([3]HistoricalFS!G6/[3]HistoricalFS!G50,0)</f>
        <v>1.9731057108276859</v>
      </c>
      <c r="H34" s="208">
        <f>IFERROR([3]HistoricalFS!H6/[3]HistoricalFS!H50,0)</f>
        <v>1.7323684804395676</v>
      </c>
      <c r="I34" s="208">
        <f>IFERROR([3]HistoricalFS!I6/[3]HistoricalFS!I50,0)</f>
        <v>2.0170312149360217</v>
      </c>
      <c r="J34" s="208">
        <f>IFERROR([3]HistoricalFS!J6/[3]HistoricalFS!J50,0)</f>
        <v>2.2286057258733614</v>
      </c>
      <c r="K34" s="208">
        <f>IFERROR([3]HistoricalFS!K6/[3]HistoricalFS!K50,0)</f>
        <v>2.4473804408505742</v>
      </c>
      <c r="L34" s="208">
        <f>IFERROR([3]HistoricalFS!L6/[3]HistoricalFS!L50,0)</f>
        <v>2.3228766594994954</v>
      </c>
      <c r="N34" s="208">
        <f t="shared" si="3"/>
        <v>2.1290872187202359</v>
      </c>
      <c r="O34" s="208">
        <f t="shared" si="8"/>
        <v>2.1041313918428592</v>
      </c>
    </row>
    <row r="35" spans="2:15" x14ac:dyDescent="0.3">
      <c r="B35" t="s">
        <v>409</v>
      </c>
      <c r="C35" s="208">
        <f>IFERROR([3]HistoricalFS!C6/[3]HistoricalFS!C60,0)</f>
        <v>8.3613381173839922</v>
      </c>
      <c r="D35" s="208">
        <f>IFERROR([3]HistoricalFS!D6/[3]HistoricalFS!D60,0)</f>
        <v>7.6867643466738649</v>
      </c>
      <c r="E35" s="208">
        <f>IFERROR([3]HistoricalFS!E6/[3]HistoricalFS!E60,0)</f>
        <v>6.9190051742350009</v>
      </c>
      <c r="F35" s="208">
        <f>IFERROR([3]HistoricalFS!F6/[3]HistoricalFS!F60,0)</f>
        <v>7.7392856309817084</v>
      </c>
      <c r="G35" s="208">
        <f>IFERROR([3]HistoricalFS!G6/[3]HistoricalFS!G60,0)</f>
        <v>6.9698269049637886</v>
      </c>
      <c r="H35" s="208">
        <f>IFERROR([3]HistoricalFS!H6/[3]HistoricalFS!H60,0)</f>
        <v>6.9217098811563442</v>
      </c>
      <c r="I35" s="208">
        <f>IFERROR([3]HistoricalFS!I6/[3]HistoricalFS!I60,0)</f>
        <v>7.9015588385356104</v>
      </c>
      <c r="J35" s="208">
        <f>IFERROR([3]HistoricalFS!J6/[3]HistoricalFS!J60,0)</f>
        <v>8.4888641723217457</v>
      </c>
      <c r="K35" s="208">
        <f>IFERROR([3]HistoricalFS!K6/[3]HistoricalFS!K60,0)</f>
        <v>9.0821126642671803</v>
      </c>
      <c r="L35" s="208">
        <f>IFERROR([3]HistoricalFS!L6/[3]HistoricalFS!L60,0)</f>
        <v>9.3019738094734397</v>
      </c>
      <c r="N35" s="208">
        <f t="shared" si="3"/>
        <v>7.9372439539992667</v>
      </c>
      <c r="O35" s="208">
        <f t="shared" si="8"/>
        <v>7.8204222347586594</v>
      </c>
    </row>
    <row r="36" spans="2:15" x14ac:dyDescent="0.3">
      <c r="B36" t="s">
        <v>410</v>
      </c>
      <c r="C36" s="208">
        <f>IFERROR([3]HistoricalFS!C6/[3]HistoricalFS!C53,0)</f>
        <v>2.546312771514708</v>
      </c>
      <c r="D36" s="208">
        <f>IFERROR([3]HistoricalFS!D6/[3]HistoricalFS!D53,0)</f>
        <v>2.8109343484246239</v>
      </c>
      <c r="E36" s="208">
        <f>IFERROR([3]HistoricalFS!E6/[3]HistoricalFS!E53,0)</f>
        <v>2.4012948768781421</v>
      </c>
      <c r="F36" s="208">
        <f>IFERROR([3]HistoricalFS!F6/[3]HistoricalFS!F53,0)</f>
        <v>2.7144319562092578</v>
      </c>
      <c r="G36" s="208">
        <f>IFERROR([3]HistoricalFS!G6/[3]HistoricalFS!G53,0)</f>
        <v>2.0539205744067566</v>
      </c>
      <c r="H36" s="208">
        <f>IFERROR([3]HistoricalFS!H6/[3]HistoricalFS!H53,0)</f>
        <v>1.8008727134726064</v>
      </c>
      <c r="I36" s="208">
        <f>IFERROR([3]HistoricalFS!I6/[3]HistoricalFS!I53,0)</f>
        <v>2.0053488717943728</v>
      </c>
      <c r="J36" s="208">
        <f>IFERROR([3]HistoricalFS!J6/[3]HistoricalFS!J53,0)</f>
        <v>2.6193791539294131</v>
      </c>
      <c r="K36" s="208">
        <f>IFERROR([3]HistoricalFS!K6/[3]HistoricalFS!K53,0)</f>
        <v>3.5784804386362699</v>
      </c>
      <c r="L36" s="208">
        <f>IFERROR([3]HistoricalFS!L6/[3]HistoricalFS!L53,0)</f>
        <v>3.8004010475638954</v>
      </c>
      <c r="N36" s="208">
        <f t="shared" si="3"/>
        <v>2.6331376752830042</v>
      </c>
      <c r="O36" s="208">
        <f t="shared" si="8"/>
        <v>2.5828459627220606</v>
      </c>
    </row>
    <row r="37" spans="2:15" x14ac:dyDescent="0.3">
      <c r="B37" s="177" t="s">
        <v>411</v>
      </c>
      <c r="C37" s="206">
        <f>IFERROR([3]HistoricalFS!C6/SUM([3]HistoricalFS!C47:C48),0)</f>
        <v>3.4583567493379874</v>
      </c>
      <c r="D37" s="206">
        <f>IFERROR([3]HistoricalFS!D6/SUM([3]HistoricalFS!D47:D48),0)</f>
        <v>4.6449144180459854</v>
      </c>
      <c r="E37" s="206">
        <f>IFERROR([3]HistoricalFS!E6/SUM([3]HistoricalFS!E47:E48),0)</f>
        <v>3.0551908765475422</v>
      </c>
      <c r="F37" s="206">
        <f>IFERROR([3]HistoricalFS!F6/SUM([3]HistoricalFS!F47:F48),0)</f>
        <v>5.0172915853821474</v>
      </c>
      <c r="G37" s="206">
        <f>IFERROR([3]HistoricalFS!G6/SUM([3]HistoricalFS!G47:G48),0)</f>
        <v>4.1387770133514525</v>
      </c>
      <c r="H37" s="206">
        <f>IFERROR([3]HistoricalFS!H6/SUM([3]HistoricalFS!H47:H48),0)</f>
        <v>4.5214403678625628</v>
      </c>
      <c r="I37" s="206">
        <f>IFERROR([3]HistoricalFS!I6/SUM([3]HistoricalFS!I47:I48),0)</f>
        <v>6.2487852671963351</v>
      </c>
      <c r="J37" s="206">
        <f>IFERROR([3]HistoricalFS!J6/SUM([3]HistoricalFS!J47:J48),0)</f>
        <v>7.6335680916398054</v>
      </c>
      <c r="K37" s="206">
        <f>IFERROR([3]HistoricalFS!K6/SUM([3]HistoricalFS!K47:K48),0)</f>
        <v>5.1110012011587651</v>
      </c>
      <c r="L37" s="206">
        <f>IFERROR([3]HistoricalFS!L6/SUM([3]HistoricalFS!L47:L48),0)</f>
        <v>3.7857745557239291</v>
      </c>
      <c r="M37" s="177"/>
      <c r="N37" s="206">
        <f t="shared" si="3"/>
        <v>4.7615100126246501</v>
      </c>
      <c r="O37" s="206">
        <f t="shared" si="8"/>
        <v>4.5831773929542745</v>
      </c>
    </row>
    <row r="38" spans="2:15" x14ac:dyDescent="0.3">
      <c r="C38" s="208"/>
      <c r="D38" s="208"/>
      <c r="E38" s="208"/>
      <c r="F38" s="208"/>
      <c r="G38" s="208"/>
      <c r="H38" s="208"/>
      <c r="I38" s="208"/>
      <c r="J38" s="208"/>
      <c r="K38" s="208"/>
      <c r="L38" s="208"/>
      <c r="O38" s="41"/>
    </row>
    <row r="39" spans="2:15" x14ac:dyDescent="0.3">
      <c r="B39" s="209" t="s">
        <v>412</v>
      </c>
      <c r="O39" s="41"/>
    </row>
    <row r="40" spans="2:15" x14ac:dyDescent="0.3">
      <c r="B40" s="204" t="s">
        <v>413</v>
      </c>
      <c r="C40" s="210">
        <f>IFERROR(365/C33,0)</f>
        <v>18.141226776772818</v>
      </c>
      <c r="D40" s="210">
        <f t="shared" ref="D40:L42" si="9">IFERROR(365/D33,0)</f>
        <v>19.049753180019717</v>
      </c>
      <c r="E40" s="210">
        <f t="shared" si="9"/>
        <v>24.904964999543136</v>
      </c>
      <c r="F40" s="210">
        <f t="shared" si="9"/>
        <v>22.963631157878556</v>
      </c>
      <c r="G40" s="210">
        <f t="shared" si="9"/>
        <v>15.620575170519771</v>
      </c>
      <c r="H40" s="210">
        <f t="shared" si="9"/>
        <v>18.52666719376608</v>
      </c>
      <c r="I40" s="210">
        <f t="shared" si="9"/>
        <v>16.309264717046954</v>
      </c>
      <c r="J40" s="210">
        <f t="shared" si="9"/>
        <v>16.603778823163378</v>
      </c>
      <c r="K40" s="210">
        <f t="shared" si="9"/>
        <v>14.256340780063407</v>
      </c>
      <c r="L40" s="210">
        <f t="shared" si="9"/>
        <v>10.997441408248902</v>
      </c>
      <c r="M40" s="204"/>
      <c r="N40" s="210">
        <f t="shared" ref="N40:N47" si="10">IFERROR(AVERAGE(C40:L40),0)</f>
        <v>17.737364420702271</v>
      </c>
      <c r="O40" s="210">
        <f t="shared" ref="O40:O43" si="11">IFERROR(MEDIAN(C40:L40),0)</f>
        <v>17.372502799968096</v>
      </c>
    </row>
    <row r="41" spans="2:15" x14ac:dyDescent="0.3">
      <c r="B41" t="s">
        <v>414</v>
      </c>
      <c r="C41" s="211">
        <f>IFERROR(365/C34,0)</f>
        <v>153.55745981623585</v>
      </c>
      <c r="D41" s="211">
        <f t="shared" si="9"/>
        <v>183.94574194885871</v>
      </c>
      <c r="E41" s="211">
        <f t="shared" si="9"/>
        <v>178.79202925682029</v>
      </c>
      <c r="F41" s="211">
        <f t="shared" si="9"/>
        <v>168.45235766633192</v>
      </c>
      <c r="G41" s="211">
        <f t="shared" si="9"/>
        <v>184.98755439052903</v>
      </c>
      <c r="H41" s="211">
        <f t="shared" si="9"/>
        <v>210.69420514242194</v>
      </c>
      <c r="I41" s="211">
        <f t="shared" si="9"/>
        <v>180.95902398395825</v>
      </c>
      <c r="J41" s="211">
        <f t="shared" si="9"/>
        <v>163.77953074537726</v>
      </c>
      <c r="K41" s="211">
        <f t="shared" si="9"/>
        <v>149.13905247732802</v>
      </c>
      <c r="L41" s="211">
        <f t="shared" si="9"/>
        <v>157.13275111156597</v>
      </c>
      <c r="N41" s="211">
        <f t="shared" si="10"/>
        <v>173.14397065394274</v>
      </c>
      <c r="O41" s="211">
        <f t="shared" si="11"/>
        <v>173.6221934615761</v>
      </c>
    </row>
    <row r="42" spans="2:15" x14ac:dyDescent="0.3">
      <c r="B42" t="s">
        <v>415</v>
      </c>
      <c r="C42" s="211">
        <f>IFERROR(365/C35,0)</f>
        <v>43.653299851746382</v>
      </c>
      <c r="D42" s="211">
        <f t="shared" si="9"/>
        <v>47.484218786795374</v>
      </c>
      <c r="E42" s="211">
        <f t="shared" si="9"/>
        <v>52.753248596949661</v>
      </c>
      <c r="F42" s="211">
        <f t="shared" si="9"/>
        <v>47.161975588398164</v>
      </c>
      <c r="G42" s="211">
        <f t="shared" si="9"/>
        <v>52.368588915752468</v>
      </c>
      <c r="H42" s="211">
        <f t="shared" si="9"/>
        <v>52.732634893247351</v>
      </c>
      <c r="I42" s="211">
        <f t="shared" si="9"/>
        <v>46.193416698982041</v>
      </c>
      <c r="J42" s="211">
        <f t="shared" si="9"/>
        <v>42.997507392107408</v>
      </c>
      <c r="K42" s="211">
        <f t="shared" si="9"/>
        <v>40.188887045638872</v>
      </c>
      <c r="L42" s="211">
        <f t="shared" si="9"/>
        <v>39.238983841071651</v>
      </c>
      <c r="N42" s="211">
        <f t="shared" si="10"/>
        <v>46.477276161068936</v>
      </c>
      <c r="O42" s="211">
        <f t="shared" si="11"/>
        <v>46.677696143690099</v>
      </c>
    </row>
    <row r="43" spans="2:15" x14ac:dyDescent="0.3">
      <c r="B43" s="177" t="s">
        <v>416</v>
      </c>
      <c r="C43" s="212">
        <f>SUM(C40,C42)-C41</f>
        <v>-91.762933187716641</v>
      </c>
      <c r="D43" s="212">
        <f t="shared" ref="D43:L43" si="12">SUM(D40,D42)-D41</f>
        <v>-117.41176998204362</v>
      </c>
      <c r="E43" s="212">
        <f t="shared" si="12"/>
        <v>-101.13381566032749</v>
      </c>
      <c r="F43" s="212">
        <f t="shared" si="12"/>
        <v>-98.326750920055204</v>
      </c>
      <c r="G43" s="212">
        <f t="shared" si="12"/>
        <v>-116.99839030425679</v>
      </c>
      <c r="H43" s="212">
        <f t="shared" si="12"/>
        <v>-139.43490305540851</v>
      </c>
      <c r="I43" s="212">
        <f t="shared" si="12"/>
        <v>-118.45634256792925</v>
      </c>
      <c r="J43" s="212">
        <f t="shared" si="12"/>
        <v>-104.17824453010647</v>
      </c>
      <c r="K43" s="212">
        <f t="shared" si="12"/>
        <v>-94.693824651625746</v>
      </c>
      <c r="L43" s="212">
        <f t="shared" si="12"/>
        <v>-106.89632586224542</v>
      </c>
      <c r="M43" s="177"/>
      <c r="N43" s="212">
        <f t="shared" si="10"/>
        <v>-108.92933007217152</v>
      </c>
      <c r="O43" s="212">
        <f t="shared" si="11"/>
        <v>-105.53728519617594</v>
      </c>
    </row>
    <row r="44" spans="2:15" x14ac:dyDescent="0.3">
      <c r="O44" s="41"/>
    </row>
    <row r="45" spans="2:15" x14ac:dyDescent="0.3">
      <c r="B45" s="204" t="s">
        <v>417</v>
      </c>
      <c r="C45" s="205">
        <f>IFERROR([3]HistoricalFS!C70/[3]HistoricalFS!C6,0)</f>
        <v>-0.13438744297655777</v>
      </c>
      <c r="D45" s="205">
        <f>IFERROR([3]HistoricalFS!D70/[3]HistoricalFS!D6,0)</f>
        <v>-0.14672784201533814</v>
      </c>
      <c r="E45" s="205">
        <f>IFERROR([3]HistoricalFS!E70/[3]HistoricalFS!E6,0)</f>
        <v>-8.6225685514220385E-2</v>
      </c>
      <c r="F45" s="205">
        <f>IFERROR([3]HistoricalFS!F70/[3]HistoricalFS!F6,0)</f>
        <v>-6.9146786231893645E-2</v>
      </c>
      <c r="G45" s="205">
        <f>IFERROR([3]HistoricalFS!G70/[3]HistoricalFS!G6,0)</f>
        <v>-0.12684263795363332</v>
      </c>
      <c r="H45" s="205">
        <f>IFERROR([3]HistoricalFS!H70/[3]HistoricalFS!H6,0)</f>
        <v>-0.10277437776414436</v>
      </c>
      <c r="I45" s="205">
        <f>IFERROR([3]HistoricalFS!I70/[3]HistoricalFS!I6,0)</f>
        <v>-1.5958348826637627E-2</v>
      </c>
      <c r="J45" s="205">
        <f>IFERROR([3]HistoricalFS!J70/[3]HistoricalFS!J6,0)</f>
        <v>-4.4562548846787314E-2</v>
      </c>
      <c r="K45" s="205">
        <f>IFERROR([3]HistoricalFS!K70/[3]HistoricalFS!K6,0)</f>
        <v>-5.2488848337388483E-2</v>
      </c>
      <c r="L45" s="205">
        <f>IFERROR([3]HistoricalFS!L70/[3]HistoricalFS!L6,0)</f>
        <v>-0.11367425146976881</v>
      </c>
      <c r="M45" s="204"/>
      <c r="N45" s="205">
        <f t="shared" si="10"/>
        <v>-8.9278876993636985E-2</v>
      </c>
      <c r="O45" s="205">
        <f t="shared" ref="O45:O47" si="13">IFERROR(MEDIAN(C45:L45),0)</f>
        <v>-9.4500031639182372E-2</v>
      </c>
    </row>
    <row r="46" spans="2:15" x14ac:dyDescent="0.3">
      <c r="B46" t="s">
        <v>418</v>
      </c>
      <c r="C46" s="106">
        <f>IFERROR([3]HistoricalFS!C70/[3]HistoricalFS!C64,0)</f>
        <v>-0.13942292566891953</v>
      </c>
      <c r="D46" s="106">
        <f>IFERROR([3]HistoricalFS!D70/[3]HistoricalFS!D64,0)</f>
        <v>-0.14517333530559576</v>
      </c>
      <c r="E46" s="106">
        <f>IFERROR([3]HistoricalFS!E70/[3]HistoricalFS!E64,0)</f>
        <v>-7.6833035643526656E-2</v>
      </c>
      <c r="F46" s="106">
        <f>IFERROR([3]HistoricalFS!F70/[3]HistoricalFS!F64,0)</f>
        <v>-6.8295164049321122E-2</v>
      </c>
      <c r="G46" s="106">
        <f>IFERROR([3]HistoricalFS!G70/[3]HistoricalFS!G64,0)</f>
        <v>-0.10342498934737805</v>
      </c>
      <c r="H46" s="106">
        <f>IFERROR([3]HistoricalFS!H70/[3]HistoricalFS!H64,0)</f>
        <v>-7.5160309056497399E-2</v>
      </c>
      <c r="I46" s="106">
        <f>IFERROR([3]HistoricalFS!I70/[3]HistoricalFS!I64,0)</f>
        <v>-1.3504041448301958E-2</v>
      </c>
      <c r="J46" s="106">
        <f>IFERROR([3]HistoricalFS!J70/[3]HistoricalFS!J64,0)</f>
        <v>-4.6066172429127618E-2</v>
      </c>
      <c r="K46" s="106">
        <f>IFERROR([3]HistoricalFS!K70/[3]HistoricalFS!K64,0)</f>
        <v>-6.1650082133356425E-2</v>
      </c>
      <c r="L46" s="106">
        <f>IFERROR([3]HistoricalFS!L70/[3]HistoricalFS!L64,0)</f>
        <v>-0.13258774501091591</v>
      </c>
      <c r="N46" s="106">
        <f t="shared" si="10"/>
        <v>-8.621178000929404E-2</v>
      </c>
      <c r="O46" s="106">
        <f t="shared" si="13"/>
        <v>-7.5996672350012034E-2</v>
      </c>
    </row>
    <row r="47" spans="2:15" x14ac:dyDescent="0.3">
      <c r="B47" s="177" t="s">
        <v>419</v>
      </c>
      <c r="C47" s="176">
        <f>IFERROR([3]HistoricalFS!C70/[3]HistoricalFS!C49,0)</f>
        <v>-0.52903577222362874</v>
      </c>
      <c r="D47" s="176">
        <f>IFERROR([3]HistoricalFS!D70/[3]HistoricalFS!D49,0)</f>
        <v>-0.50342743459046224</v>
      </c>
      <c r="E47" s="176">
        <f>IFERROR([3]HistoricalFS!E70/[3]HistoricalFS!E49,0)</f>
        <v>-0.28261952972255233</v>
      </c>
      <c r="F47" s="176">
        <f>IFERROR([3]HistoricalFS!F70/[3]HistoricalFS!F49,0)</f>
        <v>-0.19663765616385123</v>
      </c>
      <c r="G47" s="176">
        <f>IFERROR([3]HistoricalFS!G70/[3]HistoricalFS!G49,0)</f>
        <v>-0.26536722707473276</v>
      </c>
      <c r="H47" s="176">
        <f>IFERROR([3]HistoricalFS!H70/[3]HistoricalFS!H49,0)</f>
        <v>-0.18062616648902483</v>
      </c>
      <c r="I47" s="176">
        <f>IFERROR([3]HistoricalFS!I70/[3]HistoricalFS!I49,0)</f>
        <v>-3.0342706947256666E-2</v>
      </c>
      <c r="J47" s="176">
        <f>IFERROR([3]HistoricalFS!J70/[3]HistoricalFS!J49,0)</f>
        <v>-0.11495618932748276</v>
      </c>
      <c r="K47" s="176">
        <f>IFERROR([3]HistoricalFS!K70/[3]HistoricalFS!K49,0)</f>
        <v>-0.21238253281622912</v>
      </c>
      <c r="L47" s="176">
        <f>IFERROR([3]HistoricalFS!L70/[3]HistoricalFS!L49,0)</f>
        <v>-0.69865809337433604</v>
      </c>
      <c r="M47" s="177"/>
      <c r="N47" s="176">
        <f t="shared" si="10"/>
        <v>-0.30140533087295573</v>
      </c>
      <c r="O47" s="176">
        <f t="shared" si="13"/>
        <v>-0.23887487994548096</v>
      </c>
    </row>
  </sheetData>
  <mergeCells count="1">
    <mergeCell ref="B8:O8"/>
  </mergeCells>
  <pageMargins left="0.23622047244094491" right="0.23622047244094491" top="0.23622047244094491" bottom="0.23622047244094491" header="0.31496062992125984" footer="0"/>
  <pageSetup paperSize="9" scale="81" orientation="landscape" r:id="rId1"/>
  <drawing r:id="rId2"/>
  <extLst>
    <ext xmlns:x14="http://schemas.microsoft.com/office/spreadsheetml/2009/9/main" uri="{05C60535-1F16-4fd2-B633-F4F36F0B64E0}">
      <x14:sparklineGroups xmlns:xm="http://schemas.microsoft.com/office/excel/2006/main">
        <x14:sparklineGroup displayEmptyCellsAs="gap" xr2:uid="{088F26CD-3CBF-4074-A7A1-33748726F8A6}">
          <x14:colorSeries rgb="FF376092"/>
          <x14:colorNegative rgb="FFD00000"/>
          <x14:colorAxis rgb="FF000000"/>
          <x14:colorMarkers rgb="FFD00000"/>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s>
        </x14:sparklineGroup>
        <x14:sparklineGroup displayEmptyCellsAs="gap" xr2:uid="{DE9BD85C-D7B1-4345-A914-5DE8C0BA68A8}">
          <x14:colorSeries rgb="FF376092"/>
          <x14:colorNegative rgb="FFD00000"/>
          <x14:colorAxis rgb="FF000000"/>
          <x14:colorMarkers rgb="FFD00000"/>
          <x14:colorFirst rgb="FFD00000"/>
          <x14:colorLast rgb="FFD00000"/>
          <x14:colorHigh rgb="FFD00000"/>
          <x14:colorLow rgb="FFD00000"/>
          <x14:sparklines>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
              <xm:f>'Ratio Analysis'!C47:L47</xm:f>
              <xm:sqref>M47</xm:sqref>
            </x14:sparkline>
          </x14:sparklines>
        </x14:sparklineGroup>
        <x14:sparklineGroup displayEmptyCellsAs="gap" xr2:uid="{509081E3-3FF0-4404-9F3F-08D41DB0D2C5}">
          <x14:colorSeries rgb="FF376092"/>
          <x14:colorNegative rgb="FFD00000"/>
          <x14:colorAxis rgb="FF000000"/>
          <x14:colorMarkers rgb="FFD00000"/>
          <x14:colorFirst rgb="FFD00000"/>
          <x14:colorLast rgb="FFD00000"/>
          <x14:colorHigh rgb="FFD00000"/>
          <x14:colorLow rgb="FFD00000"/>
          <x14:sparklines>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D35F-7C3A-4B24-ABEB-3AC8525C6D07}">
  <sheetPr>
    <tabColor rgb="FF92D050"/>
  </sheetPr>
  <dimension ref="A1:O26"/>
  <sheetViews>
    <sheetView showGridLines="0" view="pageBreakPreview" zoomScale="60" zoomScaleNormal="58" workbookViewId="0">
      <selection activeCell="B75" sqref="B75"/>
    </sheetView>
  </sheetViews>
  <sheetFormatPr defaultRowHeight="14.4" x14ac:dyDescent="0.3"/>
  <cols>
    <col min="1" max="1" width="2.77734375" customWidth="1"/>
    <col min="2" max="2" width="11.77734375" customWidth="1"/>
    <col min="3" max="3" width="12" customWidth="1"/>
    <col min="4" max="5" width="13.77734375" customWidth="1"/>
    <col min="6" max="6" width="3.77734375" customWidth="1"/>
    <col min="7" max="7" width="10.5546875" bestFit="1" customWidth="1"/>
    <col min="9" max="9" width="10.21875" bestFit="1" customWidth="1"/>
    <col min="10" max="10" width="13.5546875" customWidth="1"/>
    <col min="11" max="11" width="4.21875" customWidth="1"/>
    <col min="12" max="12" width="10.5546875" bestFit="1" customWidth="1"/>
    <col min="14" max="14" width="13.44140625" customWidth="1"/>
    <col min="15" max="15" width="16.6640625" customWidth="1"/>
  </cols>
  <sheetData>
    <row r="1" spans="1:15" x14ac:dyDescent="0.3">
      <c r="A1" s="104"/>
      <c r="B1" s="1"/>
      <c r="C1" s="1"/>
      <c r="D1" s="1"/>
      <c r="E1" s="1"/>
      <c r="F1" s="1"/>
      <c r="G1" s="1"/>
      <c r="H1" s="1"/>
      <c r="I1" s="1"/>
      <c r="J1" s="1"/>
      <c r="K1" s="1"/>
      <c r="L1" s="1"/>
      <c r="M1" s="1"/>
      <c r="N1" s="1"/>
      <c r="O1" s="1"/>
    </row>
    <row r="2" spans="1:15" ht="19.05" customHeight="1" x14ac:dyDescent="0.4">
      <c r="A2" s="104"/>
      <c r="B2" s="138" t="s">
        <v>187</v>
      </c>
    </row>
    <row r="3" spans="1:15" x14ac:dyDescent="0.3">
      <c r="A3" s="104"/>
      <c r="B3" t="s">
        <v>293</v>
      </c>
    </row>
    <row r="4" spans="1:15" ht="15.6" x14ac:dyDescent="0.3">
      <c r="A4" s="104"/>
      <c r="B4" s="139" t="s">
        <v>437</v>
      </c>
    </row>
    <row r="5" spans="1:15" x14ac:dyDescent="0.3">
      <c r="A5" s="104"/>
      <c r="B5" t="s">
        <v>438</v>
      </c>
    </row>
    <row r="6" spans="1:15" ht="3" customHeight="1" thickBot="1" x14ac:dyDescent="0.35">
      <c r="A6" s="104"/>
      <c r="B6" s="190"/>
      <c r="C6" s="6"/>
      <c r="D6" s="6"/>
      <c r="E6" s="6"/>
      <c r="F6" s="6"/>
      <c r="G6" s="6"/>
      <c r="H6" s="6"/>
      <c r="I6" s="6"/>
      <c r="J6" s="6"/>
      <c r="K6" s="6"/>
      <c r="L6" s="6"/>
      <c r="M6" s="6"/>
      <c r="N6" s="6"/>
      <c r="O6" s="6"/>
    </row>
    <row r="8" spans="1:15" x14ac:dyDescent="0.3">
      <c r="B8" s="213" t="str">
        <f>'[4]Data Sheet'!$B$1&amp;" - "&amp;'[4]Data Sheet'!A17&amp;" Forecasting"</f>
        <v>TATA MOTORS LTD - Sales Forecasting</v>
      </c>
      <c r="C8" s="213"/>
      <c r="D8" s="213"/>
      <c r="E8" s="213"/>
      <c r="F8" s="65"/>
      <c r="G8" s="213" t="str">
        <f>'[4]Data Sheet'!$B$1&amp;" - "&amp;[4]HistoricalFS!B23&amp;" Forecasting"</f>
        <v>TATA MOTORS LTD - EBITDA Forecasting</v>
      </c>
      <c r="H8" s="213"/>
      <c r="I8" s="213"/>
      <c r="J8" s="213"/>
      <c r="K8" s="65"/>
      <c r="L8" s="213" t="str">
        <f>'[4]Data Sheet'!$B$1&amp;" - "&amp;[4]HistoricalFS!B43&amp;" Forecasting"</f>
        <v>TATA MOTORS LTD - Earning per Share Forecasting</v>
      </c>
      <c r="M8" s="214"/>
      <c r="N8" s="214"/>
      <c r="O8" s="214"/>
    </row>
    <row r="9" spans="1:15" s="65" customFormat="1" x14ac:dyDescent="0.3">
      <c r="B9" s="201" t="s">
        <v>420</v>
      </c>
      <c r="C9" s="215" t="s">
        <v>93</v>
      </c>
      <c r="D9" s="215" t="s">
        <v>147</v>
      </c>
      <c r="E9" s="215" t="s">
        <v>146</v>
      </c>
      <c r="G9" s="201" t="s">
        <v>420</v>
      </c>
      <c r="H9" s="215" t="s">
        <v>93</v>
      </c>
      <c r="I9" s="215" t="s">
        <v>138</v>
      </c>
      <c r="J9" s="215" t="s">
        <v>146</v>
      </c>
      <c r="L9" s="201" t="s">
        <v>420</v>
      </c>
      <c r="M9" s="215" t="s">
        <v>93</v>
      </c>
      <c r="N9" s="215" t="s">
        <v>138</v>
      </c>
      <c r="O9" s="215" t="s">
        <v>146</v>
      </c>
    </row>
    <row r="10" spans="1:15" x14ac:dyDescent="0.3">
      <c r="B10" s="189">
        <v>1</v>
      </c>
      <c r="C10" s="216">
        <f>'[3]Data Sheet'!B16</f>
        <v>42460</v>
      </c>
      <c r="D10" s="197">
        <v>273045.59999999998</v>
      </c>
      <c r="G10" s="189">
        <v>1</v>
      </c>
      <c r="H10" s="216">
        <f>'[3]Data Sheet'!B16</f>
        <v>42460</v>
      </c>
      <c r="I10" s="78">
        <v>36204.22</v>
      </c>
      <c r="L10" s="189">
        <v>1</v>
      </c>
      <c r="M10" s="216">
        <f>'[3]Data Sheet'!G16</f>
        <v>44286</v>
      </c>
      <c r="N10" s="197">
        <v>47.691140818729551</v>
      </c>
    </row>
    <row r="11" spans="1:15" x14ac:dyDescent="0.3">
      <c r="B11" s="189">
        <f>B10+1</f>
        <v>2</v>
      </c>
      <c r="C11" s="216">
        <f>C10+365</f>
        <v>42825</v>
      </c>
      <c r="D11" s="197">
        <v>269692.51</v>
      </c>
      <c r="E11" s="41">
        <f>D11/D10-1</f>
        <v>-1.2280329732469508E-2</v>
      </c>
      <c r="G11" s="189">
        <f>G10+1</f>
        <v>2</v>
      </c>
      <c r="H11" s="216">
        <f>H10+365</f>
        <v>42825</v>
      </c>
      <c r="I11" s="78">
        <v>32848.590000000004</v>
      </c>
      <c r="J11" s="41">
        <f>I11/I10-1</f>
        <v>-9.2686156475681458E-2</v>
      </c>
      <c r="L11" s="189">
        <f>L10+1</f>
        <v>2</v>
      </c>
      <c r="M11" s="216">
        <f>M10+365</f>
        <v>44651</v>
      </c>
      <c r="N11" s="197">
        <v>14.527777777777937</v>
      </c>
      <c r="O11" s="41">
        <f>N11/N10-1</f>
        <v>-0.69537785155953946</v>
      </c>
    </row>
    <row r="12" spans="1:15" x14ac:dyDescent="0.3">
      <c r="B12" s="189">
        <f t="shared" ref="B12:B24" si="0">B11+1</f>
        <v>3</v>
      </c>
      <c r="C12" s="216">
        <f t="shared" ref="C12:C24" si="1">C11+365</f>
        <v>43190</v>
      </c>
      <c r="D12" s="197">
        <v>291550.48</v>
      </c>
      <c r="E12" s="41">
        <f t="shared" ref="E12:E24" si="2">D12/D11-1</f>
        <v>8.104774581985974E-2</v>
      </c>
      <c r="G12" s="189">
        <f t="shared" ref="G12:G24" si="3">G11+1</f>
        <v>3</v>
      </c>
      <c r="H12" s="216">
        <f t="shared" ref="H12:H24" si="4">H11+365</f>
        <v>43190</v>
      </c>
      <c r="I12" s="78">
        <v>39566.22</v>
      </c>
      <c r="J12" s="41">
        <f t="shared" ref="J12:J24" si="5">I12/I11-1</f>
        <v>0.20450284167448274</v>
      </c>
      <c r="L12" s="189">
        <f t="shared" ref="L12:L24" si="6">L11+1</f>
        <v>3</v>
      </c>
      <c r="M12" s="216">
        <f t="shared" ref="M12:M24" si="7">M11+365</f>
        <v>45016</v>
      </c>
      <c r="N12" s="197">
        <v>3.049111626779315</v>
      </c>
      <c r="O12" s="41">
        <f t="shared" ref="O12:O24" si="8">N12/N11-1</f>
        <v>-0.79011851134980082</v>
      </c>
    </row>
    <row r="13" spans="1:15" x14ac:dyDescent="0.3">
      <c r="B13" s="189">
        <f t="shared" si="0"/>
        <v>4</v>
      </c>
      <c r="C13" s="216">
        <f t="shared" si="1"/>
        <v>43555</v>
      </c>
      <c r="D13" s="197">
        <v>301938.40000000002</v>
      </c>
      <c r="E13" s="41">
        <f t="shared" si="2"/>
        <v>3.5629919045237157E-2</v>
      </c>
      <c r="G13" s="189">
        <f t="shared" si="3"/>
        <v>4</v>
      </c>
      <c r="H13" s="216">
        <f t="shared" si="4"/>
        <v>43555</v>
      </c>
      <c r="I13" s="78">
        <v>-1914.4500000000007</v>
      </c>
      <c r="J13" s="41">
        <f t="shared" si="5"/>
        <v>-1.0483859716697728</v>
      </c>
      <c r="L13" s="189">
        <f t="shared" si="6"/>
        <v>4</v>
      </c>
      <c r="M13" s="216">
        <f t="shared" si="7"/>
        <v>45381</v>
      </c>
      <c r="N13" s="197">
        <v>-7.7839157690575265</v>
      </c>
      <c r="O13" s="41">
        <f t="shared" si="8"/>
        <v>-3.5528470983790919</v>
      </c>
    </row>
    <row r="14" spans="1:15" x14ac:dyDescent="0.3">
      <c r="B14" s="189">
        <f t="shared" si="0"/>
        <v>5</v>
      </c>
      <c r="C14" s="216">
        <f t="shared" si="1"/>
        <v>43920</v>
      </c>
      <c r="D14" s="197">
        <v>261067.97</v>
      </c>
      <c r="E14" s="41">
        <f t="shared" si="2"/>
        <v>-0.135360159555724</v>
      </c>
      <c r="G14" s="189">
        <f t="shared" si="3"/>
        <v>5</v>
      </c>
      <c r="H14" s="216">
        <f t="shared" si="4"/>
        <v>43920</v>
      </c>
      <c r="I14" s="78">
        <v>16993.16</v>
      </c>
      <c r="J14" s="41">
        <f t="shared" si="5"/>
        <v>-9.8762621118336824</v>
      </c>
      <c r="L14" s="189">
        <f t="shared" si="6"/>
        <v>5</v>
      </c>
      <c r="M14" s="216">
        <f t="shared" si="7"/>
        <v>45746</v>
      </c>
      <c r="N14" s="197">
        <v>-38.364354240986522</v>
      </c>
      <c r="O14" s="41">
        <f t="shared" si="8"/>
        <v>3.9286702707513577</v>
      </c>
    </row>
    <row r="15" spans="1:15" x14ac:dyDescent="0.3">
      <c r="B15" s="189">
        <f t="shared" si="0"/>
        <v>6</v>
      </c>
      <c r="C15" s="216">
        <f t="shared" si="1"/>
        <v>44285</v>
      </c>
      <c r="D15" s="197">
        <v>249794.75</v>
      </c>
      <c r="E15" s="41">
        <f t="shared" si="2"/>
        <v>-4.3181168490336042E-2</v>
      </c>
      <c r="G15" s="189">
        <f t="shared" si="3"/>
        <v>6</v>
      </c>
      <c r="H15" s="216">
        <f t="shared" si="4"/>
        <v>44285</v>
      </c>
      <c r="I15" s="78">
        <v>20734.349999999999</v>
      </c>
      <c r="J15" s="41">
        <f t="shared" si="5"/>
        <v>0.22015858145277267</v>
      </c>
      <c r="L15" s="189">
        <f t="shared" si="6"/>
        <v>6</v>
      </c>
      <c r="M15" s="216">
        <f t="shared" si="7"/>
        <v>46111</v>
      </c>
      <c r="N15" s="197">
        <v>-6.1453868565879191</v>
      </c>
      <c r="O15" s="41">
        <f t="shared" si="8"/>
        <v>-0.839815188391142</v>
      </c>
    </row>
    <row r="16" spans="1:15" x14ac:dyDescent="0.3">
      <c r="B16" s="189">
        <f t="shared" si="0"/>
        <v>7</v>
      </c>
      <c r="C16" s="216">
        <f t="shared" si="1"/>
        <v>44650</v>
      </c>
      <c r="D16" s="197">
        <v>278453.62</v>
      </c>
      <c r="E16" s="41">
        <f t="shared" si="2"/>
        <v>0.11472967306158344</v>
      </c>
      <c r="G16" s="189">
        <f t="shared" si="3"/>
        <v>7</v>
      </c>
      <c r="H16" s="216">
        <f t="shared" si="4"/>
        <v>44650</v>
      </c>
      <c r="I16" s="78">
        <v>26937.37</v>
      </c>
      <c r="J16" s="41">
        <f t="shared" si="5"/>
        <v>0.29916635920585888</v>
      </c>
      <c r="L16" s="189">
        <f t="shared" si="6"/>
        <v>7</v>
      </c>
      <c r="M16" s="216">
        <f t="shared" si="7"/>
        <v>46476</v>
      </c>
      <c r="N16" s="197">
        <v>-41.137096045538023</v>
      </c>
      <c r="O16" s="41">
        <f t="shared" si="8"/>
        <v>5.6939798918335995</v>
      </c>
    </row>
    <row r="17" spans="2:15" x14ac:dyDescent="0.3">
      <c r="B17" s="189">
        <f t="shared" si="0"/>
        <v>8</v>
      </c>
      <c r="C17" s="216">
        <f t="shared" si="1"/>
        <v>45015</v>
      </c>
      <c r="D17" s="197">
        <v>345966.97</v>
      </c>
      <c r="E17" s="41">
        <f t="shared" si="2"/>
        <v>0.24245815155859707</v>
      </c>
      <c r="G17" s="189">
        <f t="shared" si="3"/>
        <v>8</v>
      </c>
      <c r="H17" s="216">
        <f t="shared" si="4"/>
        <v>45015</v>
      </c>
      <c r="I17" s="78">
        <v>38204.19</v>
      </c>
      <c r="J17" s="41">
        <f t="shared" si="5"/>
        <v>0.41825983754167551</v>
      </c>
      <c r="L17" s="189">
        <f t="shared" si="6"/>
        <v>8</v>
      </c>
      <c r="M17" s="216">
        <f t="shared" si="7"/>
        <v>46841</v>
      </c>
      <c r="N17" s="197">
        <v>-11.967657421628083</v>
      </c>
      <c r="O17" s="41">
        <f t="shared" si="8"/>
        <v>-0.70907870092774417</v>
      </c>
    </row>
    <row r="18" spans="2:15" x14ac:dyDescent="0.3">
      <c r="B18" s="189">
        <f t="shared" si="0"/>
        <v>9</v>
      </c>
      <c r="C18" s="216">
        <f t="shared" si="1"/>
        <v>45380</v>
      </c>
      <c r="D18" s="197">
        <v>434016</v>
      </c>
      <c r="E18" s="41">
        <f t="shared" si="2"/>
        <v>0.25450126062612277</v>
      </c>
      <c r="G18" s="189">
        <f t="shared" si="3"/>
        <v>9</v>
      </c>
      <c r="H18" s="216">
        <f t="shared" si="4"/>
        <v>45380</v>
      </c>
      <c r="I18" s="78">
        <v>62208</v>
      </c>
      <c r="J18" s="41">
        <f t="shared" si="5"/>
        <v>0.62830307356339699</v>
      </c>
      <c r="L18" s="189">
        <f t="shared" si="6"/>
        <v>9</v>
      </c>
      <c r="M18" s="216">
        <f t="shared" si="7"/>
        <v>47206</v>
      </c>
      <c r="N18" s="197">
        <v>81.338632463192127</v>
      </c>
      <c r="O18" s="41">
        <f t="shared" si="8"/>
        <v>-7.796537500830869</v>
      </c>
    </row>
    <row r="19" spans="2:15" x14ac:dyDescent="0.3">
      <c r="B19" s="189">
        <f t="shared" si="0"/>
        <v>10</v>
      </c>
      <c r="C19" s="216">
        <f t="shared" si="1"/>
        <v>45745</v>
      </c>
      <c r="D19" s="197">
        <v>439695</v>
      </c>
      <c r="E19" s="41">
        <f t="shared" si="2"/>
        <v>1.3084771068347711E-2</v>
      </c>
      <c r="G19" s="189">
        <f t="shared" si="3"/>
        <v>10</v>
      </c>
      <c r="H19" s="216">
        <f t="shared" si="4"/>
        <v>45745</v>
      </c>
      <c r="I19" s="78">
        <v>66671</v>
      </c>
      <c r="J19" s="41">
        <f t="shared" si="5"/>
        <v>7.1743184156378703E-2</v>
      </c>
      <c r="L19" s="189">
        <f t="shared" si="6"/>
        <v>10</v>
      </c>
      <c r="M19" s="216">
        <f t="shared" si="7"/>
        <v>47571</v>
      </c>
      <c r="N19" s="197">
        <v>49.267382736107351</v>
      </c>
      <c r="O19" s="41">
        <f t="shared" si="8"/>
        <v>-0.39429295472354864</v>
      </c>
    </row>
    <row r="20" spans="2:15" x14ac:dyDescent="0.3">
      <c r="B20" s="217">
        <f t="shared" si="0"/>
        <v>11</v>
      </c>
      <c r="C20" s="218">
        <f t="shared" si="1"/>
        <v>46110</v>
      </c>
      <c r="D20" s="219">
        <f>FORECAST(B20,$D$10:$D$19,$B$10:$B$19)</f>
        <v>409204.26066666667</v>
      </c>
      <c r="E20" s="220">
        <f t="shared" si="2"/>
        <v>-6.9345203682855905E-2</v>
      </c>
      <c r="G20" s="217">
        <f t="shared" si="3"/>
        <v>11</v>
      </c>
      <c r="H20" s="218">
        <f t="shared" si="4"/>
        <v>46110</v>
      </c>
      <c r="I20" s="219">
        <f>FORECAST($G$20,I10:I19,$G$10:$G$19)</f>
        <v>52618.711333333325</v>
      </c>
      <c r="J20" s="220">
        <f t="shared" si="5"/>
        <v>-0.21077062990905604</v>
      </c>
      <c r="L20" s="217">
        <f t="shared" si="6"/>
        <v>11</v>
      </c>
      <c r="M20" s="218">
        <f t="shared" si="7"/>
        <v>47936</v>
      </c>
      <c r="N20" s="219">
        <f>FORECAST($L$20,N10:N19,$L$10:$L$19)</f>
        <v>20.345488221119474</v>
      </c>
      <c r="O20" s="220">
        <f t="shared" si="8"/>
        <v>-0.58703939419520734</v>
      </c>
    </row>
    <row r="21" spans="2:15" x14ac:dyDescent="0.3">
      <c r="B21" s="217">
        <f t="shared" si="0"/>
        <v>12</v>
      </c>
      <c r="C21" s="218">
        <f t="shared" si="1"/>
        <v>46475</v>
      </c>
      <c r="D21" s="219">
        <f t="shared" ref="D21:D24" si="9">FORECAST(B21,$D$10:$D$19,$B$10:$B$19)</f>
        <v>426419.19351515151</v>
      </c>
      <c r="E21" s="220">
        <f t="shared" si="2"/>
        <v>4.206929033543938E-2</v>
      </c>
      <c r="G21" s="217">
        <f t="shared" si="3"/>
        <v>12</v>
      </c>
      <c r="H21" s="218">
        <f t="shared" si="4"/>
        <v>46475</v>
      </c>
      <c r="I21" s="219">
        <f t="shared" ref="I21:I24" si="10">FORECAST($G$20,I11:I20,$G$10:$G$19)</f>
        <v>60757.144533333332</v>
      </c>
      <c r="J21" s="220">
        <f t="shared" si="5"/>
        <v>0.15466804476536855</v>
      </c>
      <c r="L21" s="217">
        <f t="shared" si="6"/>
        <v>12</v>
      </c>
      <c r="M21" s="218">
        <f t="shared" si="7"/>
        <v>48301</v>
      </c>
      <c r="N21" s="219">
        <f t="shared" ref="N21:N24" si="11">FORECAST($L$20,N11:N20,$L$10:$L$19)</f>
        <v>35.169612055309265</v>
      </c>
      <c r="O21" s="220">
        <f t="shared" si="8"/>
        <v>0.72861971524486324</v>
      </c>
    </row>
    <row r="22" spans="2:15" x14ac:dyDescent="0.3">
      <c r="B22" s="217">
        <f t="shared" si="0"/>
        <v>13</v>
      </c>
      <c r="C22" s="218">
        <f t="shared" si="1"/>
        <v>46840</v>
      </c>
      <c r="D22" s="219">
        <f t="shared" si="9"/>
        <v>443634.12636363634</v>
      </c>
      <c r="E22" s="220">
        <f t="shared" si="2"/>
        <v>4.0370914607700925E-2</v>
      </c>
      <c r="G22" s="217">
        <f t="shared" si="3"/>
        <v>13</v>
      </c>
      <c r="H22" s="218">
        <f t="shared" si="4"/>
        <v>46840</v>
      </c>
      <c r="I22" s="219">
        <f t="shared" si="10"/>
        <v>70161.816924444443</v>
      </c>
      <c r="J22" s="220">
        <f t="shared" si="5"/>
        <v>0.15479121777935778</v>
      </c>
      <c r="L22" s="217">
        <f t="shared" si="6"/>
        <v>13</v>
      </c>
      <c r="M22" s="218">
        <f t="shared" si="7"/>
        <v>48666</v>
      </c>
      <c r="N22" s="219">
        <f t="shared" si="11"/>
        <v>48.902865452095213</v>
      </c>
      <c r="O22" s="220">
        <f t="shared" si="8"/>
        <v>0.39048634870320531</v>
      </c>
    </row>
    <row r="23" spans="2:15" x14ac:dyDescent="0.3">
      <c r="B23" s="217">
        <f t="shared" si="0"/>
        <v>14</v>
      </c>
      <c r="C23" s="218">
        <f t="shared" si="1"/>
        <v>47205</v>
      </c>
      <c r="D23" s="219">
        <f t="shared" si="9"/>
        <v>460849.05921212118</v>
      </c>
      <c r="E23" s="220">
        <f t="shared" si="2"/>
        <v>3.8804347604165512E-2</v>
      </c>
      <c r="G23" s="217">
        <f t="shared" si="3"/>
        <v>14</v>
      </c>
      <c r="H23" s="218">
        <f t="shared" si="4"/>
        <v>47205</v>
      </c>
      <c r="I23" s="219">
        <f t="shared" si="10"/>
        <v>83259.155969777785</v>
      </c>
      <c r="J23" s="220">
        <f t="shared" si="5"/>
        <v>0.18667331633440387</v>
      </c>
      <c r="L23" s="217">
        <f t="shared" si="6"/>
        <v>14</v>
      </c>
      <c r="M23" s="218">
        <f t="shared" si="7"/>
        <v>49031</v>
      </c>
      <c r="N23" s="219">
        <f t="shared" si="11"/>
        <v>63.69232028216048</v>
      </c>
      <c r="O23" s="220">
        <f t="shared" si="8"/>
        <v>0.30242511749240708</v>
      </c>
    </row>
    <row r="24" spans="2:15" x14ac:dyDescent="0.3">
      <c r="B24" s="217">
        <f t="shared" si="0"/>
        <v>15</v>
      </c>
      <c r="C24" s="218">
        <f t="shared" si="1"/>
        <v>47570</v>
      </c>
      <c r="D24" s="219">
        <f t="shared" si="9"/>
        <v>478063.99206060608</v>
      </c>
      <c r="E24" s="220">
        <f t="shared" si="2"/>
        <v>3.7354818252023803E-2</v>
      </c>
      <c r="G24" s="217">
        <f t="shared" si="3"/>
        <v>15</v>
      </c>
      <c r="H24" s="218">
        <f t="shared" si="4"/>
        <v>47570</v>
      </c>
      <c r="I24" s="219">
        <f t="shared" si="10"/>
        <v>88494.212171614825</v>
      </c>
      <c r="J24" s="220">
        <f t="shared" si="5"/>
        <v>6.2876642705065544E-2</v>
      </c>
      <c r="L24" s="217">
        <f t="shared" si="6"/>
        <v>15</v>
      </c>
      <c r="M24" s="218">
        <f t="shared" si="7"/>
        <v>49396</v>
      </c>
      <c r="N24" s="219">
        <f t="shared" si="11"/>
        <v>78.451832817007642</v>
      </c>
      <c r="O24" s="220">
        <f t="shared" si="8"/>
        <v>0.23173143119078898</v>
      </c>
    </row>
    <row r="25" spans="2:15" x14ac:dyDescent="0.3">
      <c r="B25" s="189"/>
      <c r="C25" s="221"/>
    </row>
    <row r="26" spans="2:15" x14ac:dyDescent="0.3">
      <c r="B26" s="189"/>
      <c r="C26" s="221"/>
    </row>
  </sheetData>
  <pageMargins left="0.23622047244094491" right="0.23622047244094491" top="0.23622047244094491" bottom="0.23622047244094491" header="0" footer="0"/>
  <pageSetup paperSize="9" scale="9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BB4E-F66E-45A7-9EC5-74A6B9A2EAE6}">
  <sheetPr>
    <tabColor rgb="FF92D050"/>
  </sheetPr>
  <dimension ref="A1:L61"/>
  <sheetViews>
    <sheetView showGridLines="0" view="pageBreakPreview" zoomScale="60" zoomScaleNormal="60" workbookViewId="0">
      <selection activeCell="B75" sqref="B75"/>
    </sheetView>
  </sheetViews>
  <sheetFormatPr defaultRowHeight="14.4" x14ac:dyDescent="0.3"/>
  <cols>
    <col min="1" max="1" width="3.21875" customWidth="1"/>
    <col min="2" max="2" width="32.109375" customWidth="1"/>
    <col min="3" max="3" width="10.6640625" customWidth="1"/>
    <col min="4" max="11" width="9.5546875" bestFit="1" customWidth="1"/>
  </cols>
  <sheetData>
    <row r="1" spans="1:12" x14ac:dyDescent="0.3">
      <c r="A1" s="104"/>
      <c r="B1" s="1"/>
      <c r="C1" s="1"/>
      <c r="D1" s="1"/>
      <c r="E1" s="1"/>
      <c r="F1" s="1"/>
      <c r="G1" s="1"/>
      <c r="H1" s="1"/>
      <c r="I1" s="1"/>
      <c r="J1" s="1"/>
      <c r="K1" s="1"/>
      <c r="L1" s="1"/>
    </row>
    <row r="2" spans="1:12" ht="19.05" customHeight="1" x14ac:dyDescent="0.4">
      <c r="A2" s="104"/>
      <c r="B2" s="138" t="s">
        <v>187</v>
      </c>
    </row>
    <row r="3" spans="1:12" x14ac:dyDescent="0.3">
      <c r="A3" s="104"/>
      <c r="B3" t="s">
        <v>293</v>
      </c>
    </row>
    <row r="4" spans="1:12" ht="15.6" x14ac:dyDescent="0.3">
      <c r="A4" s="104"/>
      <c r="B4" s="139" t="s">
        <v>437</v>
      </c>
    </row>
    <row r="5" spans="1:12" x14ac:dyDescent="0.3">
      <c r="A5" s="104"/>
      <c r="B5" t="s">
        <v>438</v>
      </c>
    </row>
    <row r="6" spans="1:12" ht="3" customHeight="1" thickBot="1" x14ac:dyDescent="0.35">
      <c r="A6" s="104"/>
      <c r="B6" s="190"/>
      <c r="C6" s="6"/>
      <c r="D6" s="6"/>
      <c r="E6" s="6"/>
      <c r="F6" s="6"/>
      <c r="G6" s="6"/>
      <c r="H6" s="6"/>
      <c r="I6" s="6"/>
      <c r="J6" s="6"/>
      <c r="K6" s="6"/>
      <c r="L6" s="6"/>
    </row>
    <row r="8" spans="1:12" x14ac:dyDescent="0.3">
      <c r="B8" s="326" t="str">
        <f>"Common Sixe Income Statement"&amp; " "&amp;" - "&amp;'[3]Data Sheet'!$B$1</f>
        <v>Common Sixe Income Statement  - TATA MOTORS LTD</v>
      </c>
      <c r="C8" s="326"/>
      <c r="D8" s="326"/>
      <c r="E8" s="326"/>
      <c r="F8" s="326"/>
      <c r="G8" s="326"/>
      <c r="H8" s="326"/>
      <c r="I8" s="326"/>
      <c r="J8" s="326"/>
      <c r="K8" s="326"/>
      <c r="L8" s="326"/>
    </row>
    <row r="10" spans="1:12" x14ac:dyDescent="0.3">
      <c r="B10" s="44" t="s">
        <v>217</v>
      </c>
      <c r="C10" s="222">
        <f>'[3]Data Sheet'!B$16</f>
        <v>42460</v>
      </c>
      <c r="D10" s="222">
        <f>'[3]Data Sheet'!C$16</f>
        <v>42825</v>
      </c>
      <c r="E10" s="222">
        <f>'[3]Data Sheet'!D$16</f>
        <v>43190</v>
      </c>
      <c r="F10" s="222">
        <f>'[3]Data Sheet'!E$16</f>
        <v>43555</v>
      </c>
      <c r="G10" s="222">
        <f>'[3]Data Sheet'!F$16</f>
        <v>43921</v>
      </c>
      <c r="H10" s="222">
        <f>'[3]Data Sheet'!G$16</f>
        <v>44286</v>
      </c>
      <c r="I10" s="222">
        <f>'[3]Data Sheet'!H$16</f>
        <v>44651</v>
      </c>
      <c r="J10" s="222">
        <f>'[3]Data Sheet'!I$16</f>
        <v>45016</v>
      </c>
      <c r="K10" s="222">
        <f>'[3]Data Sheet'!J$16</f>
        <v>45382</v>
      </c>
      <c r="L10" s="222">
        <f>'[3]Data Sheet'!K$16</f>
        <v>45747</v>
      </c>
    </row>
    <row r="12" spans="1:12" x14ac:dyDescent="0.3">
      <c r="B12" s="223" t="str">
        <f>'[3]Data Sheet'!A17</f>
        <v>Sales</v>
      </c>
      <c r="C12" s="224">
        <f>'[3]Data Sheet'!B17/'[3]Data Sheet'!B$17</f>
        <v>1</v>
      </c>
      <c r="D12" s="224">
        <f>'[3]Data Sheet'!C17/'[3]Data Sheet'!C$17</f>
        <v>1</v>
      </c>
      <c r="E12" s="224">
        <f>'[3]Data Sheet'!D17/'[3]Data Sheet'!D$17</f>
        <v>1</v>
      </c>
      <c r="F12" s="224">
        <f>'[3]Data Sheet'!E17/'[3]Data Sheet'!E$17</f>
        <v>1</v>
      </c>
      <c r="G12" s="224">
        <f>'[3]Data Sheet'!F17/'[3]Data Sheet'!F$17</f>
        <v>1</v>
      </c>
      <c r="H12" s="224">
        <f>'[3]Data Sheet'!G17/'[3]Data Sheet'!G$17</f>
        <v>1</v>
      </c>
      <c r="I12" s="224">
        <f>'[3]Data Sheet'!H17/'[3]Data Sheet'!H$17</f>
        <v>1</v>
      </c>
      <c r="J12" s="224">
        <f>'[3]Data Sheet'!I17/'[3]Data Sheet'!I$17</f>
        <v>1</v>
      </c>
      <c r="K12" s="224">
        <f>'[3]Data Sheet'!J17/'[3]Data Sheet'!J$17</f>
        <v>1</v>
      </c>
      <c r="L12" s="224">
        <f>'[3]Data Sheet'!K17/'[3]Data Sheet'!K$17</f>
        <v>1</v>
      </c>
    </row>
    <row r="13" spans="1:12" x14ac:dyDescent="0.3">
      <c r="B13" s="194" t="str">
        <f>'[3]Data Sheet'!A18</f>
        <v>Raw Material Cost</v>
      </c>
      <c r="C13" s="41">
        <f>'[3]Data Sheet'!B18/'[3]Data Sheet'!B$17</f>
        <v>0.60844785632875986</v>
      </c>
      <c r="D13" s="41">
        <f>'[3]Data Sheet'!C18/'[3]Data Sheet'!C$17</f>
        <v>0.64256170851760019</v>
      </c>
      <c r="E13" s="41">
        <f>'[3]Data Sheet'!D18/'[3]Data Sheet'!D$17</f>
        <v>0.6444735745247272</v>
      </c>
      <c r="F13" s="41">
        <f>'[3]Data Sheet'!E18/'[3]Data Sheet'!E$17</f>
        <v>0.64340246222408271</v>
      </c>
      <c r="G13" s="41">
        <f>'[3]Data Sheet'!F18/'[3]Data Sheet'!F$17</f>
        <v>0.63163558516963991</v>
      </c>
      <c r="H13" s="41">
        <f>'[3]Data Sheet'!G18/'[3]Data Sheet'!G$17</f>
        <v>0.6149343010611712</v>
      </c>
      <c r="I13" s="41">
        <f>'[3]Data Sheet'!H18/'[3]Data Sheet'!H$17</f>
        <v>0.64389656704768283</v>
      </c>
      <c r="J13" s="41">
        <f>'[3]Data Sheet'!I18/'[3]Data Sheet'!I$17</f>
        <v>0.66842005177546293</v>
      </c>
      <c r="K13" s="41">
        <f>'[3]Data Sheet'!J18/'[3]Data Sheet'!J$17</f>
        <v>0.63205273538302731</v>
      </c>
      <c r="L13" s="41">
        <f>'[3]Data Sheet'!K18/'[3]Data Sheet'!K$17</f>
        <v>0.61167400129635319</v>
      </c>
    </row>
    <row r="14" spans="1:12" x14ac:dyDescent="0.3">
      <c r="B14" s="194" t="str">
        <f>'[3]Data Sheet'!A19</f>
        <v>Change in Inventory</v>
      </c>
      <c r="C14" s="41">
        <f>'[3]Data Sheet'!B19/'[3]Data Sheet'!B$17</f>
        <v>1.0075203555743071E-2</v>
      </c>
      <c r="D14" s="41">
        <f>'[3]Data Sheet'!C19/'[3]Data Sheet'!C$17</f>
        <v>2.7438359337454348E-2</v>
      </c>
      <c r="E14" s="41">
        <f>'[3]Data Sheet'!D19/'[3]Data Sheet'!D$17</f>
        <v>7.0196420187680708E-3</v>
      </c>
      <c r="F14" s="41">
        <f>'[3]Data Sheet'!E19/'[3]Data Sheet'!E$17</f>
        <v>-6.8003274840166073E-3</v>
      </c>
      <c r="G14" s="41">
        <f>'[3]Data Sheet'!F19/'[3]Data Sheet'!F$17</f>
        <v>-8.5463950250197294E-3</v>
      </c>
      <c r="H14" s="41">
        <f>'[3]Data Sheet'!G19/'[3]Data Sheet'!G$17</f>
        <v>-1.8752035421080705E-2</v>
      </c>
      <c r="I14" s="41">
        <f>'[3]Data Sheet'!H19/'[3]Data Sheet'!H$17</f>
        <v>-5.7118668451859233E-3</v>
      </c>
      <c r="J14" s="41">
        <f>'[3]Data Sheet'!I19/'[3]Data Sheet'!I$17</f>
        <v>1.3821030371772196E-2</v>
      </c>
      <c r="K14" s="41">
        <f>'[3]Data Sheet'!J19/'[3]Data Sheet'!J$17</f>
        <v>3.6081619110816189E-3</v>
      </c>
      <c r="L14" s="41">
        <f>'[3]Data Sheet'!K19/'[3]Data Sheet'!K$17</f>
        <v>-6.4499255165512458E-3</v>
      </c>
    </row>
    <row r="15" spans="1:12" x14ac:dyDescent="0.3">
      <c r="B15" s="194" t="str">
        <f>'[3]Data Sheet'!A20</f>
        <v>Power and Fuel</v>
      </c>
      <c r="C15" s="41">
        <f>'[3]Data Sheet'!B20/'[3]Data Sheet'!B$17</f>
        <v>4.1884212746881849E-3</v>
      </c>
      <c r="D15" s="41">
        <f>'[3]Data Sheet'!C20/'[3]Data Sheet'!C$17</f>
        <v>4.3005272931013168E-3</v>
      </c>
      <c r="E15" s="41">
        <f>'[3]Data Sheet'!D20/'[3]Data Sheet'!D$17</f>
        <v>4.4866329837632236E-3</v>
      </c>
      <c r="F15" s="41">
        <f>'[3]Data Sheet'!E20/'[3]Data Sheet'!E$17</f>
        <v>5.252495210943689E-3</v>
      </c>
      <c r="G15" s="41">
        <f>'[3]Data Sheet'!F20/'[3]Data Sheet'!F$17</f>
        <v>4.8452899066859867E-3</v>
      </c>
      <c r="H15" s="41">
        <f>'[3]Data Sheet'!G20/'[3]Data Sheet'!G$17</f>
        <v>4.4551376680254488E-3</v>
      </c>
      <c r="I15" s="41">
        <f>'[3]Data Sheet'!H20/'[3]Data Sheet'!H$17</f>
        <v>7.8228108508698862E-3</v>
      </c>
      <c r="J15" s="41">
        <f>'[3]Data Sheet'!I20/'[3]Data Sheet'!I$17</f>
        <v>7.2646530389880865E-3</v>
      </c>
      <c r="K15" s="41">
        <f>'[3]Data Sheet'!J20/'[3]Data Sheet'!J$17</f>
        <v>5.0435928629359288E-3</v>
      </c>
      <c r="L15" s="41">
        <f>'[3]Data Sheet'!K20/'[3]Data Sheet'!K$17</f>
        <v>5.5561241315002447E-3</v>
      </c>
    </row>
    <row r="16" spans="1:12" x14ac:dyDescent="0.3">
      <c r="B16" s="194" t="str">
        <f>'[3]Data Sheet'!A21</f>
        <v>Other Mfr. Exp</v>
      </c>
      <c r="C16" s="41">
        <f>'[3]Data Sheet'!B21/'[3]Data Sheet'!B$17</f>
        <v>4.4320545725695638E-2</v>
      </c>
      <c r="D16" s="41">
        <f>'[3]Data Sheet'!C21/'[3]Data Sheet'!C$17</f>
        <v>3.7329067833585743E-2</v>
      </c>
      <c r="E16" s="41">
        <f>'[3]Data Sheet'!D21/'[3]Data Sheet'!D$17</f>
        <v>3.7632110912662539E-2</v>
      </c>
      <c r="F16" s="41">
        <f>'[3]Data Sheet'!E21/'[3]Data Sheet'!E$17</f>
        <v>3.8731542592793759E-2</v>
      </c>
      <c r="G16" s="41">
        <f>'[3]Data Sheet'!F21/'[3]Data Sheet'!F$17</f>
        <v>4.4208831899217663E-2</v>
      </c>
      <c r="H16" s="41">
        <f>'[3]Data Sheet'!G21/'[3]Data Sheet'!G$17</f>
        <v>3.3119871414431248E-2</v>
      </c>
      <c r="I16" s="41">
        <f>'[3]Data Sheet'!H21/'[3]Data Sheet'!H$17</f>
        <v>3.3856194794666339E-2</v>
      </c>
      <c r="J16" s="41">
        <f>'[3]Data Sheet'!I21/'[3]Data Sheet'!I$17</f>
        <v>3.4008940217616732E-2</v>
      </c>
      <c r="K16" s="41">
        <f>'[3]Data Sheet'!J21/'[3]Data Sheet'!J$17</f>
        <v>4.019667477696675E-2</v>
      </c>
      <c r="L16" s="41">
        <f>'[3]Data Sheet'!K21/'[3]Data Sheet'!K$17</f>
        <v>4.2786476989731516E-2</v>
      </c>
    </row>
    <row r="17" spans="2:12" x14ac:dyDescent="0.3">
      <c r="B17" s="194" t="str">
        <f>'[3]Data Sheet'!A22</f>
        <v>Employee Cost</v>
      </c>
      <c r="C17" s="41">
        <f>'[3]Data Sheet'!B22/'[3]Data Sheet'!B$17</f>
        <v>0.10577313825968997</v>
      </c>
      <c r="D17" s="41">
        <f>'[3]Data Sheet'!C22/'[3]Data Sheet'!C$17</f>
        <v>0.10505627316086753</v>
      </c>
      <c r="E17" s="41">
        <f>'[3]Data Sheet'!D22/'[3]Data Sheet'!D$17</f>
        <v>0.10392742279141506</v>
      </c>
      <c r="F17" s="41">
        <f>'[3]Data Sheet'!E22/'[3]Data Sheet'!E$17</f>
        <v>0.11010149752399827</v>
      </c>
      <c r="G17" s="41">
        <f>'[3]Data Sheet'!F22/'[3]Data Sheet'!F$17</f>
        <v>0.11659262528451882</v>
      </c>
      <c r="H17" s="41">
        <f>'[3]Data Sheet'!G22/'[3]Data Sheet'!G$17</f>
        <v>0.11068479221440802</v>
      </c>
      <c r="I17" s="41">
        <f>'[3]Data Sheet'!H22/'[3]Data Sheet'!H$17</f>
        <v>0.11064147774412127</v>
      </c>
      <c r="J17" s="41">
        <f>'[3]Data Sheet'!I22/'[3]Data Sheet'!I$17</f>
        <v>9.7277205393335675E-2</v>
      </c>
      <c r="K17" s="41">
        <f>'[3]Data Sheet'!J22/'[3]Data Sheet'!J$17</f>
        <v>9.674758534247585E-2</v>
      </c>
      <c r="L17" s="41">
        <f>'[3]Data Sheet'!K22/'[3]Data Sheet'!K$17</f>
        <v>0.10863666859982488</v>
      </c>
    </row>
    <row r="18" spans="2:12" x14ac:dyDescent="0.3">
      <c r="B18" s="194" t="str">
        <f>'[3]Data Sheet'!A23</f>
        <v>Selling and admin</v>
      </c>
      <c r="C18" s="41">
        <f>'[3]Data Sheet'!B23/'[3]Data Sheet'!B$17</f>
        <v>8.0542956927341092E-2</v>
      </c>
      <c r="D18" s="41">
        <f>'[3]Data Sheet'!C23/'[3]Data Sheet'!C$17</f>
        <v>0.1113838126242364</v>
      </c>
      <c r="E18" s="41">
        <f>'[3]Data Sheet'!D23/'[3]Data Sheet'!D$17</f>
        <v>0.10634377964323709</v>
      </c>
      <c r="F18" s="41">
        <f>'[3]Data Sheet'!E23/'[3]Data Sheet'!E$17</f>
        <v>0.1083658123643763</v>
      </c>
      <c r="G18" s="41">
        <f>'[3]Data Sheet'!F23/'[3]Data Sheet'!F$17</f>
        <v>0.11203335284677013</v>
      </c>
      <c r="H18" s="41">
        <f>'[3]Data Sheet'!G23/'[3]Data Sheet'!G$17</f>
        <v>9.2138805959692913E-2</v>
      </c>
      <c r="I18" s="41">
        <f>'[3]Data Sheet'!H23/'[3]Data Sheet'!H$17</f>
        <v>0.10488425325553319</v>
      </c>
      <c r="J18" s="41">
        <f>'[3]Data Sheet'!I23/'[3]Data Sheet'!I$17</f>
        <v>0.10070091373173573</v>
      </c>
      <c r="K18" s="41">
        <f>'[3]Data Sheet'!J23/'[3]Data Sheet'!J$17</f>
        <v>9.853323379783234E-2</v>
      </c>
      <c r="L18" s="41">
        <f>'[3]Data Sheet'!K23/'[3]Data Sheet'!K$17</f>
        <v>0.10711743367561605</v>
      </c>
    </row>
    <row r="19" spans="2:12" x14ac:dyDescent="0.3">
      <c r="B19" s="194" t="str">
        <f>'[3]Data Sheet'!A24</f>
        <v>Other Expenses</v>
      </c>
      <c r="C19" s="41">
        <f>'[3]Data Sheet'!B24/'[3]Data Sheet'!B$17</f>
        <v>2.6183831565130516E-2</v>
      </c>
      <c r="D19" s="41">
        <f>'[3]Data Sheet'!C24/'[3]Data Sheet'!C$17</f>
        <v>1.7094282670289951E-2</v>
      </c>
      <c r="E19" s="41">
        <f>'[3]Data Sheet'!D24/'[3]Data Sheet'!D$17</f>
        <v>2.2582367211331639E-3</v>
      </c>
      <c r="F19" s="41">
        <f>'[3]Data Sheet'!E24/'[3]Data Sheet'!E$17</f>
        <v>5.6592338039812094E-3</v>
      </c>
      <c r="G19" s="41">
        <f>'[3]Data Sheet'!F24/'[3]Data Sheet'!F$17</f>
        <v>1.3239885383105405E-2</v>
      </c>
      <c r="H19" s="41">
        <f>'[3]Data Sheet'!G24/'[3]Data Sheet'!G$17</f>
        <v>-3.3407827826645677E-3</v>
      </c>
      <c r="I19" s="41">
        <f>'[3]Data Sheet'!H24/'[3]Data Sheet'!H$17</f>
        <v>4.4105011096641517E-3</v>
      </c>
      <c r="J19" s="41">
        <f>'[3]Data Sheet'!I24/'[3]Data Sheet'!I$17</f>
        <v>1.4187308112100993E-2</v>
      </c>
      <c r="K19" s="41">
        <f>'[3]Data Sheet'!J24/'[3]Data Sheet'!J$17</f>
        <v>-2.1957715844577157E-3</v>
      </c>
      <c r="L19" s="41">
        <f>'[3]Data Sheet'!K24/'[3]Data Sheet'!K$17</f>
        <v>-7.7985876573533923E-3</v>
      </c>
    </row>
    <row r="20" spans="2:12" x14ac:dyDescent="0.3">
      <c r="B20" s="194" t="str">
        <f>'[3]Data Sheet'!A25</f>
        <v>Other Income</v>
      </c>
      <c r="C20" s="41">
        <f>'[3]Data Sheet'!B25/'[3]Data Sheet'!B$17</f>
        <v>-9.7771947249836663E-3</v>
      </c>
      <c r="D20" s="41">
        <f>'[3]Data Sheet'!C25/'[3]Data Sheet'!C$17</f>
        <v>6.9304853887117582E-3</v>
      </c>
      <c r="E20" s="41">
        <f>'[3]Data Sheet'!D25/'[3]Data Sheet'!D$17</f>
        <v>2.034889464081829E-2</v>
      </c>
      <c r="F20" s="41">
        <f>'[3]Data Sheet'!E25/'[3]Data Sheet'!E$17</f>
        <v>-8.8383094035074702E-2</v>
      </c>
      <c r="G20" s="41">
        <f>'[3]Data Sheet'!F25/'[3]Data Sheet'!F$17</f>
        <v>3.8959202846676288E-4</v>
      </c>
      <c r="H20" s="41">
        <f>'[3]Data Sheet'!G25/'[3]Data Sheet'!G$17</f>
        <v>-4.4507860953843105E-2</v>
      </c>
      <c r="I20" s="41">
        <f>'[3]Data Sheet'!H25/'[3]Data Sheet'!H$17</f>
        <v>8.7053994844814731E-3</v>
      </c>
      <c r="J20" s="41">
        <f>'[3]Data Sheet'!I25/'[3]Data Sheet'!I$17</f>
        <v>1.9261867686386363E-2</v>
      </c>
      <c r="K20" s="41">
        <f>'[3]Data Sheet'!J25/'[3]Data Sheet'!J$17</f>
        <v>1.1041067610410677E-2</v>
      </c>
      <c r="L20" s="41">
        <f>'[3]Data Sheet'!K25/'[3]Data Sheet'!K$17</f>
        <v>2.6777652691069947E-2</v>
      </c>
    </row>
    <row r="21" spans="2:12" x14ac:dyDescent="0.3">
      <c r="B21" s="194" t="str">
        <f>'[3]Data Sheet'!A26</f>
        <v>Depreciation</v>
      </c>
      <c r="C21" s="41">
        <f>'[3]Data Sheet'!B26/'[3]Data Sheet'!B$17</f>
        <v>6.1201425695927715E-2</v>
      </c>
      <c r="D21" s="41">
        <f>'[3]Data Sheet'!C26/'[3]Data Sheet'!C$17</f>
        <v>6.63903865924938E-2</v>
      </c>
      <c r="E21" s="41">
        <f>'[3]Data Sheet'!D26/'[3]Data Sheet'!D$17</f>
        <v>7.3927472182518786E-2</v>
      </c>
      <c r="F21" s="41">
        <f>'[3]Data Sheet'!E26/'[3]Data Sheet'!E$17</f>
        <v>7.8130605447998658E-2</v>
      </c>
      <c r="G21" s="41">
        <f>'[3]Data Sheet'!F26/'[3]Data Sheet'!F$17</f>
        <v>8.206839774331566E-2</v>
      </c>
      <c r="H21" s="41">
        <f>'[3]Data Sheet'!G26/'[3]Data Sheet'!G$17</f>
        <v>9.4264230933596482E-2</v>
      </c>
      <c r="I21" s="41">
        <f>'[3]Data Sheet'!H26/'[3]Data Sheet'!H$17</f>
        <v>8.9191478279219347E-2</v>
      </c>
      <c r="J21" s="41">
        <f>'[3]Data Sheet'!I26/'[3]Data Sheet'!I$17</f>
        <v>7.1857611147098821E-2</v>
      </c>
      <c r="K21" s="41">
        <f>'[3]Data Sheet'!J26/'[3]Data Sheet'!J$17</f>
        <v>6.2760359065103591E-2</v>
      </c>
      <c r="L21" s="41">
        <f>'[3]Data Sheet'!K26/'[3]Data Sheet'!K$17</f>
        <v>5.2891208678743216E-2</v>
      </c>
    </row>
    <row r="22" spans="2:12" x14ac:dyDescent="0.3">
      <c r="B22" s="194" t="str">
        <f>'[3]Data Sheet'!A27</f>
        <v>Interest</v>
      </c>
      <c r="C22" s="41">
        <f>'[3]Data Sheet'!B27/'[3]Data Sheet'!B$17</f>
        <v>1.7905727101993223E-2</v>
      </c>
      <c r="D22" s="41">
        <f>'[3]Data Sheet'!C27/'[3]Data Sheet'!C$17</f>
        <v>1.5714229512714312E-2</v>
      </c>
      <c r="E22" s="41">
        <f>'[3]Data Sheet'!D27/'[3]Data Sheet'!D$17</f>
        <v>1.605824830060304E-2</v>
      </c>
      <c r="F22" s="41">
        <f>'[3]Data Sheet'!E27/'[3]Data Sheet'!E$17</f>
        <v>1.9072102124141878E-2</v>
      </c>
      <c r="G22" s="41">
        <f>'[3]Data Sheet'!F27/'[3]Data Sheet'!F$17</f>
        <v>2.7744996829752802E-2</v>
      </c>
      <c r="H22" s="41">
        <f>'[3]Data Sheet'!G27/'[3]Data Sheet'!G$17</f>
        <v>3.2415292955516477E-2</v>
      </c>
      <c r="I22" s="41">
        <f>'[3]Data Sheet'!H27/'[3]Data Sheet'!H$17</f>
        <v>3.3441332168710897E-2</v>
      </c>
      <c r="J22" s="41">
        <f>'[3]Data Sheet'!I27/'[3]Data Sheet'!I$17</f>
        <v>2.9556231914277829E-2</v>
      </c>
      <c r="K22" s="41">
        <f>'[3]Data Sheet'!J27/'[3]Data Sheet'!J$17</f>
        <v>1.7497050799970507E-2</v>
      </c>
      <c r="L22" s="41">
        <f>'[3]Data Sheet'!K27/'[3]Data Sheet'!K$17</f>
        <v>1.1560286107415368E-2</v>
      </c>
    </row>
    <row r="23" spans="2:12" x14ac:dyDescent="0.3">
      <c r="B23" s="194" t="str">
        <f>'[3]Data Sheet'!A28</f>
        <v>Profit before tax</v>
      </c>
      <c r="C23" s="41">
        <f>'[3]Data Sheet'!B28/'[3]Data Sheet'!B$17</f>
        <v>5.1734105951533375E-2</v>
      </c>
      <c r="D23" s="41">
        <f>'[3]Data Sheet'!C28/'[3]Data Sheet'!C$17</f>
        <v>3.453855652127677E-2</v>
      </c>
      <c r="E23" s="41">
        <f>'[3]Data Sheet'!D28/'[3]Data Sheet'!D$17</f>
        <v>3.8261058599526235E-2</v>
      </c>
      <c r="F23" s="41">
        <f>'[3]Data Sheet'!E28/'[3]Data Sheet'!E$17</f>
        <v>-0.10389917281140788</v>
      </c>
      <c r="G23" s="41">
        <f>'[3]Data Sheet'!F28/'[3]Data Sheet'!F$17</f>
        <v>-4.0525768059559354E-2</v>
      </c>
      <c r="H23" s="41">
        <f>'[3]Data Sheet'!G28/'[3]Data Sheet'!G$17</f>
        <v>-4.1931545799101064E-2</v>
      </c>
      <c r="I23" s="41">
        <f>'[3]Data Sheet'!H28/'[3]Data Sheet'!H$17</f>
        <v>-2.5151082611172375E-2</v>
      </c>
      <c r="J23" s="41">
        <f>'[3]Data Sheet'!I28/'[3]Data Sheet'!I$17</f>
        <v>9.809982727541881E-3</v>
      </c>
      <c r="K23" s="41">
        <f>'[3]Data Sheet'!J28/'[3]Data Sheet'!J$17</f>
        <v>6.4013769077637686E-2</v>
      </c>
      <c r="L23" s="41">
        <f>'[3]Data Sheet'!K28/'[3]Data Sheet'!K$17</f>
        <v>8.7904115352687662E-2</v>
      </c>
    </row>
    <row r="24" spans="2:12" x14ac:dyDescent="0.3">
      <c r="B24" s="194" t="str">
        <f>'[3]Data Sheet'!A29</f>
        <v>Tax</v>
      </c>
      <c r="C24" s="41">
        <f>'[3]Data Sheet'!B29/'[3]Data Sheet'!B$17</f>
        <v>1.1078918686109574E-2</v>
      </c>
      <c r="D24" s="41">
        <f>'[3]Data Sheet'!C29/'[3]Data Sheet'!C$17</f>
        <v>1.2055321818169885E-2</v>
      </c>
      <c r="E24" s="41">
        <f>'[3]Data Sheet'!D29/'[3]Data Sheet'!D$17</f>
        <v>1.4892549653836963E-2</v>
      </c>
      <c r="F24" s="41">
        <f>'[3]Data Sheet'!E29/'[3]Data Sheet'!E$17</f>
        <v>-8.0726731015332912E-3</v>
      </c>
      <c r="G24" s="41">
        <f>'[3]Data Sheet'!F29/'[3]Data Sheet'!F$17</f>
        <v>1.5139735448971392E-3</v>
      </c>
      <c r="H24" s="41">
        <f>'[3]Data Sheet'!G29/'[3]Data Sheet'!G$17</f>
        <v>1.0175794327142584E-2</v>
      </c>
      <c r="I24" s="41">
        <f>'[3]Data Sheet'!H29/'[3]Data Sheet'!H$17</f>
        <v>1.5195672442685429E-2</v>
      </c>
      <c r="J24" s="41">
        <f>'[3]Data Sheet'!I29/'[3]Data Sheet'!I$17</f>
        <v>2.0350497621203548E-3</v>
      </c>
      <c r="K24" s="41">
        <f>'[3]Data Sheet'!J29/'[3]Data Sheet'!J$17</f>
        <v>-9.2715475927154754E-3</v>
      </c>
      <c r="L24" s="41">
        <f>'[3]Data Sheet'!K29/'[3]Data Sheet'!K$17</f>
        <v>2.3884738284492661E-2</v>
      </c>
    </row>
    <row r="25" spans="2:12" x14ac:dyDescent="0.3">
      <c r="B25" s="194" t="str">
        <f>'[3]Data Sheet'!A30</f>
        <v>Net profit</v>
      </c>
      <c r="C25" s="41">
        <f>'[3]Data Sheet'!B30/'[3]Data Sheet'!B$17</f>
        <v>4.2407971415763523E-2</v>
      </c>
      <c r="D25" s="41">
        <f>'[3]Data Sheet'!C30/'[3]Data Sheet'!C$17</f>
        <v>2.764021885516954E-2</v>
      </c>
      <c r="E25" s="41">
        <f>'[3]Data Sheet'!D30/'[3]Data Sheet'!D$17</f>
        <v>3.0831401821049997E-2</v>
      </c>
      <c r="F25" s="41">
        <f>'[3]Data Sheet'!E30/'[3]Data Sheet'!E$17</f>
        <v>-9.5470566181711222E-2</v>
      </c>
      <c r="G25" s="41">
        <f>'[3]Data Sheet'!F30/'[3]Data Sheet'!F$17</f>
        <v>-4.6236426475450051E-2</v>
      </c>
      <c r="H25" s="41">
        <f>'[3]Data Sheet'!G30/'[3]Data Sheet'!G$17</f>
        <v>-5.3849770661713266E-2</v>
      </c>
      <c r="I25" s="41">
        <f>'[3]Data Sheet'!H30/'[3]Data Sheet'!H$17</f>
        <v>-4.1089320368684734E-2</v>
      </c>
      <c r="J25" s="41">
        <f>'[3]Data Sheet'!I30/'[3]Data Sheet'!I$17</f>
        <v>6.9783829363826268E-3</v>
      </c>
      <c r="K25" s="41">
        <f>'[3]Data Sheet'!J30/'[3]Data Sheet'!J$17</f>
        <v>7.2345259160952594E-2</v>
      </c>
      <c r="L25" s="41">
        <f>'[3]Data Sheet'!K30/'[3]Data Sheet'!K$17</f>
        <v>6.3293874162771921E-2</v>
      </c>
    </row>
    <row r="26" spans="2:12" x14ac:dyDescent="0.3">
      <c r="B26" s="194" t="str">
        <f>'[3]Data Sheet'!A31</f>
        <v>Dividend Amount</v>
      </c>
      <c r="C26" s="41">
        <f>'[3]Data Sheet'!B31/'[3]Data Sheet'!B$17</f>
        <v>2.487496593975512E-4</v>
      </c>
      <c r="D26" s="41">
        <f>'[3]Data Sheet'!C31/'[3]Data Sheet'!C$17</f>
        <v>0</v>
      </c>
      <c r="E26" s="41">
        <f>'[3]Data Sheet'!D31/'[3]Data Sheet'!D$17</f>
        <v>0</v>
      </c>
      <c r="F26" s="41">
        <f>'[3]Data Sheet'!E31/'[3]Data Sheet'!E$17</f>
        <v>0</v>
      </c>
      <c r="G26" s="41">
        <f>'[3]Data Sheet'!F31/'[3]Data Sheet'!F$17</f>
        <v>0</v>
      </c>
      <c r="H26" s="41">
        <f>'[3]Data Sheet'!G31/'[3]Data Sheet'!G$17</f>
        <v>0</v>
      </c>
      <c r="I26" s="41">
        <f>'[3]Data Sheet'!H31/'[3]Data Sheet'!H$17</f>
        <v>0</v>
      </c>
      <c r="J26" s="41">
        <f>'[3]Data Sheet'!I31/'[3]Data Sheet'!I$17</f>
        <v>2.2141420032091505E-3</v>
      </c>
      <c r="K26" s="41">
        <f>'[3]Data Sheet'!J31/'[3]Data Sheet'!J$17</f>
        <v>5.3016478655164784E-3</v>
      </c>
      <c r="L26" s="41">
        <f>'[3]Data Sheet'!K31/'[3]Data Sheet'!K$17</f>
        <v>5.0216627434926482E-3</v>
      </c>
    </row>
    <row r="27" spans="2:12" x14ac:dyDescent="0.3">
      <c r="B27" s="194" t="str">
        <f>'[3]Data Sheet'!A34</f>
        <v>EBITDA</v>
      </c>
      <c r="C27" s="41">
        <f>'[3]Data Sheet'!B34/'[3]Data Sheet'!B$17</f>
        <v>0.13259404289979404</v>
      </c>
      <c r="D27" s="41">
        <f>'[3]Data Sheet'!C34/'[3]Data Sheet'!C$17</f>
        <v>0.12180015677854755</v>
      </c>
      <c r="E27" s="41">
        <f>'[3]Data Sheet'!D34/'[3]Data Sheet'!D$17</f>
        <v>0.13570967195800879</v>
      </c>
      <c r="F27" s="41">
        <f>'[3]Data Sheet'!E34/'[3]Data Sheet'!E$17</f>
        <v>-6.340531711103989E-3</v>
      </c>
      <c r="G27" s="41">
        <f>'[3]Data Sheet'!F34/'[3]Data Sheet'!F$17</f>
        <v>6.5090941642515554E-2</v>
      </c>
      <c r="H27" s="41">
        <f>'[3]Data Sheet'!G34/'[3]Data Sheet'!G$17</f>
        <v>8.3005547554542272E-2</v>
      </c>
      <c r="I27" s="41">
        <f>'[3]Data Sheet'!H34/'[3]Data Sheet'!H$17</f>
        <v>9.6739162521930933E-2</v>
      </c>
      <c r="J27" s="41">
        <f>'[3]Data Sheet'!I34/'[3]Data Sheet'!I$17</f>
        <v>0.11042727575987964</v>
      </c>
      <c r="K27" s="41">
        <f>'[3]Data Sheet'!J34/'[3]Data Sheet'!J$17</f>
        <v>0.14333112143331123</v>
      </c>
      <c r="L27" s="41">
        <f>'[3]Data Sheet'!K34/'[3]Data Sheet'!K$17</f>
        <v>0.15163010723342316</v>
      </c>
    </row>
    <row r="28" spans="2:12" x14ac:dyDescent="0.3">
      <c r="B28" s="194"/>
    </row>
    <row r="29" spans="2:12" x14ac:dyDescent="0.3">
      <c r="B29" s="326" t="str">
        <f>"Common Sixe Balance Sheet"&amp; " "&amp;" - "&amp;'[3]Data Sheet'!$B$1</f>
        <v>Common Sixe Balance Sheet  - TATA MOTORS LTD</v>
      </c>
      <c r="C29" s="326"/>
      <c r="D29" s="326"/>
      <c r="E29" s="326"/>
      <c r="F29" s="326"/>
      <c r="G29" s="326"/>
      <c r="H29" s="326"/>
      <c r="I29" s="326"/>
      <c r="J29" s="326"/>
      <c r="K29" s="326"/>
      <c r="L29" s="326"/>
    </row>
    <row r="30" spans="2:12" x14ac:dyDescent="0.3">
      <c r="B30" s="194"/>
    </row>
    <row r="31" spans="2:12" x14ac:dyDescent="0.3">
      <c r="B31" s="44" t="s">
        <v>217</v>
      </c>
      <c r="C31" s="222">
        <f>'[3]Data Sheet'!B$16</f>
        <v>42460</v>
      </c>
      <c r="D31" s="222">
        <f>'[3]Data Sheet'!C$16</f>
        <v>42825</v>
      </c>
      <c r="E31" s="222">
        <f>'[3]Data Sheet'!D$16</f>
        <v>43190</v>
      </c>
      <c r="F31" s="222">
        <f>'[3]Data Sheet'!E$16</f>
        <v>43555</v>
      </c>
      <c r="G31" s="222">
        <f>'[3]Data Sheet'!F$16</f>
        <v>43921</v>
      </c>
      <c r="H31" s="222">
        <f>'[3]Data Sheet'!G$16</f>
        <v>44286</v>
      </c>
      <c r="I31" s="222">
        <f>'[3]Data Sheet'!H$16</f>
        <v>44651</v>
      </c>
      <c r="J31" s="222">
        <f>'[3]Data Sheet'!I$16</f>
        <v>45016</v>
      </c>
      <c r="K31" s="222">
        <f>'[3]Data Sheet'!J$16</f>
        <v>45382</v>
      </c>
      <c r="L31" s="222">
        <f>'[3]Data Sheet'!K$16</f>
        <v>45747</v>
      </c>
    </row>
    <row r="32" spans="2:12" x14ac:dyDescent="0.3">
      <c r="B32" s="65"/>
      <c r="C32" s="185"/>
      <c r="D32" s="185"/>
      <c r="E32" s="185"/>
      <c r="F32" s="185"/>
      <c r="G32" s="185"/>
      <c r="H32" s="185"/>
      <c r="I32" s="185"/>
      <c r="J32" s="185"/>
      <c r="K32" s="185"/>
      <c r="L32" s="185"/>
    </row>
    <row r="33" spans="2:12" s="65" customFormat="1" x14ac:dyDescent="0.3">
      <c r="B33" s="225" t="s">
        <v>115</v>
      </c>
      <c r="C33" s="224">
        <f>'[3]Data Sheet'!B61/'[3]Data Sheet'!B$61</f>
        <v>1</v>
      </c>
      <c r="D33" s="224">
        <f>'[3]Data Sheet'!C61/'[3]Data Sheet'!C$61</f>
        <v>1</v>
      </c>
      <c r="E33" s="224">
        <f>'[3]Data Sheet'!D61/'[3]Data Sheet'!D$61</f>
        <v>1</v>
      </c>
      <c r="F33" s="224">
        <f>'[3]Data Sheet'!E61/'[3]Data Sheet'!E$61</f>
        <v>1</v>
      </c>
      <c r="G33" s="224">
        <f>'[3]Data Sheet'!F61/'[3]Data Sheet'!F$61</f>
        <v>1</v>
      </c>
      <c r="H33" s="224">
        <f>'[3]Data Sheet'!G61/'[3]Data Sheet'!G$61</f>
        <v>1</v>
      </c>
      <c r="I33" s="224">
        <f>'[3]Data Sheet'!H61/'[3]Data Sheet'!H$61</f>
        <v>1</v>
      </c>
      <c r="J33" s="224">
        <f>'[3]Data Sheet'!I61/'[3]Data Sheet'!I$61</f>
        <v>1</v>
      </c>
      <c r="K33" s="224">
        <f>'[3]Data Sheet'!J61/'[3]Data Sheet'!J$61</f>
        <v>1</v>
      </c>
      <c r="L33" s="224">
        <f>'[3]Data Sheet'!K61/'[3]Data Sheet'!K$61</f>
        <v>1</v>
      </c>
    </row>
    <row r="34" spans="2:12" x14ac:dyDescent="0.3">
      <c r="B34" s="194" t="str">
        <f>'[3]Data Sheet'!A57</f>
        <v>Equity Share Capital</v>
      </c>
      <c r="C34" s="41">
        <f>'[3]Data Sheet'!B57/'[3]Data Sheet'!B$61</f>
        <v>2.5806268250531225E-3</v>
      </c>
      <c r="D34" s="41">
        <f>'[3]Data Sheet'!C57/'[3]Data Sheet'!C$61</f>
        <v>2.491815624573979E-3</v>
      </c>
      <c r="E34" s="41">
        <f>'[3]Data Sheet'!D57/'[3]Data Sheet'!D$61</f>
        <v>2.0759077068585549E-3</v>
      </c>
      <c r="F34" s="41">
        <f>'[3]Data Sheet'!E57/'[3]Data Sheet'!E$61</f>
        <v>2.2218261230841693E-3</v>
      </c>
      <c r="G34" s="41">
        <f>'[3]Data Sheet'!F57/'[3]Data Sheet'!F$61</f>
        <v>2.2473026761653833E-3</v>
      </c>
      <c r="H34" s="41">
        <f>'[3]Data Sheet'!G57/'[3]Data Sheet'!G$61</f>
        <v>2.2420300429859294E-3</v>
      </c>
      <c r="I34" s="41">
        <f>'[3]Data Sheet'!H57/'[3]Data Sheet'!H$61</f>
        <v>2.3274677325505334E-3</v>
      </c>
      <c r="J34" s="41">
        <f>'[3]Data Sheet'!I57/'[3]Data Sheet'!I$61</f>
        <v>2.2888512875034999E-3</v>
      </c>
      <c r="K34" s="41">
        <f>'[3]Data Sheet'!J57/'[3]Data Sheet'!J$61</f>
        <v>2.0756601113333206E-3</v>
      </c>
      <c r="L34" s="41">
        <f>'[3]Data Sheet'!K57/'[3]Data Sheet'!K$61</f>
        <v>1.952394468569367E-3</v>
      </c>
    </row>
    <row r="35" spans="2:12" x14ac:dyDescent="0.3">
      <c r="B35" s="194" t="str">
        <f>'[3]Data Sheet'!A58</f>
        <v>Reserves</v>
      </c>
      <c r="C35" s="41">
        <f>'[3]Data Sheet'!B58/'[3]Data Sheet'!B$61</f>
        <v>0.2974086354450261</v>
      </c>
      <c r="D35" s="41">
        <f>'[3]Data Sheet'!C58/'[3]Data Sheet'!C$61</f>
        <v>0.21051652437468349</v>
      </c>
      <c r="E35" s="41">
        <f>'[3]Data Sheet'!D58/'[3]Data Sheet'!D$61</f>
        <v>0.28958148432871839</v>
      </c>
      <c r="F35" s="41">
        <f>'[3]Data Sheet'!E58/'[3]Data Sheet'!E$61</f>
        <v>0.19463415350606564</v>
      </c>
      <c r="G35" s="41">
        <f>'[3]Data Sheet'!F58/'[3]Data Sheet'!F$61</f>
        <v>0.19476266101949907</v>
      </c>
      <c r="H35" s="41">
        <f>'[3]Data Sheet'!G58/'[3]Data Sheet'!G$61</f>
        <v>0.15950149121742019</v>
      </c>
      <c r="I35" s="41">
        <f>'[3]Data Sheet'!H58/'[3]Data Sheet'!H$61</f>
        <v>0.13309172094249011</v>
      </c>
      <c r="J35" s="41">
        <f>'[3]Data Sheet'!I58/'[3]Data Sheet'!I$61</f>
        <v>0.13313168263258116</v>
      </c>
      <c r="K35" s="41">
        <f>'[3]Data Sheet'!J58/'[3]Data Sheet'!J$61</f>
        <v>0.22772995310144756</v>
      </c>
      <c r="L35" s="41">
        <f>'[3]Data Sheet'!K58/'[3]Data Sheet'!K$61</f>
        <v>0.30614394134327921</v>
      </c>
    </row>
    <row r="36" spans="2:12" x14ac:dyDescent="0.3">
      <c r="B36" s="194" t="str">
        <f>'[3]Data Sheet'!A59</f>
        <v>Borrowings</v>
      </c>
      <c r="C36" s="41">
        <f>'[3]Data Sheet'!B59/'[3]Data Sheet'!B$61</f>
        <v>0.2635415844998551</v>
      </c>
      <c r="D36" s="41">
        <f>'[3]Data Sheet'!C59/'[3]Data Sheet'!C$61</f>
        <v>0.2883699324485447</v>
      </c>
      <c r="E36" s="41">
        <f>'[3]Data Sheet'!D59/'[3]Data Sheet'!D$61</f>
        <v>0.27186031948660327</v>
      </c>
      <c r="F36" s="41">
        <f>'[3]Data Sheet'!E59/'[3]Data Sheet'!E$61</f>
        <v>0.34731477877468786</v>
      </c>
      <c r="G36" s="41">
        <f>'[3]Data Sheet'!F59/'[3]Data Sheet'!F$61</f>
        <v>0.38974288757311953</v>
      </c>
      <c r="H36" s="41">
        <f>'[3]Data Sheet'!G59/'[3]Data Sheet'!G$61</f>
        <v>0.41610975041683274</v>
      </c>
      <c r="I36" s="41">
        <f>'[3]Data Sheet'!H59/'[3]Data Sheet'!H$61</f>
        <v>0.445050649956031</v>
      </c>
      <c r="J36" s="41">
        <f>'[3]Data Sheet'!I59/'[3]Data Sheet'!I$61</f>
        <v>0.40072807474416255</v>
      </c>
      <c r="K36" s="41">
        <f>'[3]Data Sheet'!J59/'[3]Data Sheet'!J$61</f>
        <v>0.2902784956741295</v>
      </c>
      <c r="L36" s="41">
        <f>'[3]Data Sheet'!K59/'[3]Data Sheet'!K$61</f>
        <v>0.18977486451284309</v>
      </c>
    </row>
    <row r="37" spans="2:12" x14ac:dyDescent="0.3">
      <c r="B37" s="194" t="str">
        <f>'[3]Data Sheet'!A60</f>
        <v>Other Liabilities</v>
      </c>
      <c r="C37" s="41">
        <f>'[3]Data Sheet'!B60/'[3]Data Sheet'!B$61</f>
        <v>0.43646915323006569</v>
      </c>
      <c r="D37" s="41">
        <f>'[3]Data Sheet'!C60/'[3]Data Sheet'!C$61</f>
        <v>0.4986217275521978</v>
      </c>
      <c r="E37" s="41">
        <f>'[3]Data Sheet'!D60/'[3]Data Sheet'!D$61</f>
        <v>0.43648228847781978</v>
      </c>
      <c r="F37" s="41">
        <f>'[3]Data Sheet'!E60/'[3]Data Sheet'!E$61</f>
        <v>0.45582924159616234</v>
      </c>
      <c r="G37" s="41">
        <f>'[3]Data Sheet'!F60/'[3]Data Sheet'!F$61</f>
        <v>0.41324714873121593</v>
      </c>
      <c r="H37" s="41">
        <f>'[3]Data Sheet'!G60/'[3]Data Sheet'!G$61</f>
        <v>0.42214672832276123</v>
      </c>
      <c r="I37" s="41">
        <f>'[3]Data Sheet'!H60/'[3]Data Sheet'!H$61</f>
        <v>0.41953016136892834</v>
      </c>
      <c r="J37" s="41">
        <f>'[3]Data Sheet'!I60/'[3]Data Sheet'!I$61</f>
        <v>0.46385139133575282</v>
      </c>
      <c r="K37" s="41">
        <f>'[3]Data Sheet'!J60/'[3]Data Sheet'!J$61</f>
        <v>0.47991589111308963</v>
      </c>
      <c r="L37" s="41">
        <f>'[3]Data Sheet'!K60/'[3]Data Sheet'!K$61</f>
        <v>0.50212879967530832</v>
      </c>
    </row>
    <row r="38" spans="2:12" x14ac:dyDescent="0.3">
      <c r="B38" s="194"/>
    </row>
    <row r="39" spans="2:12" s="65" customFormat="1" x14ac:dyDescent="0.3">
      <c r="B39" s="223" t="s">
        <v>105</v>
      </c>
      <c r="C39" s="224">
        <f>'[3]Data Sheet'!B75/'[3]Data Sheet'!B$75</f>
        <v>1</v>
      </c>
      <c r="D39" s="224">
        <f>'[3]Data Sheet'!C75/'[3]Data Sheet'!C$75</f>
        <v>1</v>
      </c>
      <c r="E39" s="224">
        <f>'[3]Data Sheet'!D75/'[3]Data Sheet'!D$75</f>
        <v>1</v>
      </c>
      <c r="F39" s="224">
        <f>'[3]Data Sheet'!E75/'[3]Data Sheet'!E$75</f>
        <v>1</v>
      </c>
      <c r="G39" s="224">
        <f>'[3]Data Sheet'!F75/'[3]Data Sheet'!F$75</f>
        <v>1</v>
      </c>
      <c r="H39" s="224">
        <f>'[3]Data Sheet'!G75/'[3]Data Sheet'!G$75</f>
        <v>1</v>
      </c>
      <c r="I39" s="224">
        <f>'[3]Data Sheet'!H75/'[3]Data Sheet'!H$75</f>
        <v>1</v>
      </c>
      <c r="J39" s="224">
        <f>'[3]Data Sheet'!I75/'[3]Data Sheet'!I$75</f>
        <v>1</v>
      </c>
      <c r="K39" s="224">
        <f>'[3]Data Sheet'!J75/'[3]Data Sheet'!J$75</f>
        <v>1</v>
      </c>
      <c r="L39" s="224">
        <f>'[3]Data Sheet'!K75/'[3]Data Sheet'!K$75</f>
        <v>1</v>
      </c>
    </row>
    <row r="40" spans="2:12" x14ac:dyDescent="0.3">
      <c r="B40" s="194" t="str">
        <f>'[3]Data Sheet'!A62</f>
        <v>Net Block</v>
      </c>
      <c r="C40" s="41">
        <f>'[3]Data Sheet'!B62/'[3]Data Sheet'!B$75</f>
        <v>0.40744008415097382</v>
      </c>
      <c r="D40" s="41">
        <f>'[3]Data Sheet'!C62/'[3]Data Sheet'!C$75</f>
        <v>0.35198456704657666</v>
      </c>
      <c r="E40" s="41">
        <f>'[3]Data Sheet'!D62/'[3]Data Sheet'!D$75</f>
        <v>0.37107854258332446</v>
      </c>
      <c r="F40" s="41">
        <f>'[3]Data Sheet'!E62/'[3]Data Sheet'!E$75</f>
        <v>0.36386391925064382</v>
      </c>
      <c r="G40" s="41">
        <f>'[3]Data Sheet'!F62/'[3]Data Sheet'!F$75</f>
        <v>0.39698726392101624</v>
      </c>
      <c r="H40" s="41">
        <f>'[3]Data Sheet'!G62/'[3]Data Sheet'!G$75</f>
        <v>0.40608849298230043</v>
      </c>
      <c r="I40" s="41">
        <f>'[3]Data Sheet'!H62/'[3]Data Sheet'!H$75</f>
        <v>0.42197417266906562</v>
      </c>
      <c r="J40" s="41">
        <f>'[3]Data Sheet'!I62/'[3]Data Sheet'!I$75</f>
        <v>0.39465148263642374</v>
      </c>
      <c r="K40" s="41">
        <f>'[3]Data Sheet'!J62/'[3]Data Sheet'!J$75</f>
        <v>0.32822221199877677</v>
      </c>
      <c r="L40" s="41">
        <f>'[3]Data Sheet'!K62/'[3]Data Sheet'!K$75</f>
        <v>0.3069105744973778</v>
      </c>
    </row>
    <row r="41" spans="2:12" x14ac:dyDescent="0.3">
      <c r="B41" s="194" t="str">
        <f>'[3]Data Sheet'!A63</f>
        <v>Capital Work in Progress</v>
      </c>
      <c r="C41" s="41">
        <f>'[3]Data Sheet'!B63/'[3]Data Sheet'!B$75</f>
        <v>9.8482157662096018E-2</v>
      </c>
      <c r="D41" s="41">
        <f>'[3]Data Sheet'!C63/'[3]Data Sheet'!C$75</f>
        <v>0.12362900980833688</v>
      </c>
      <c r="E41" s="41">
        <f>'[3]Data Sheet'!D63/'[3]Data Sheet'!D$75</f>
        <v>0.12235483522646853</v>
      </c>
      <c r="F41" s="41">
        <f>'[3]Data Sheet'!E63/'[3]Data Sheet'!E$75</f>
        <v>0.1042966176146697</v>
      </c>
      <c r="G41" s="41">
        <f>'[3]Data Sheet'!F63/'[3]Data Sheet'!F$75</f>
        <v>0.11125728611076434</v>
      </c>
      <c r="H41" s="41">
        <f>'[3]Data Sheet'!G63/'[3]Data Sheet'!G$75</f>
        <v>6.137522476731045E-2</v>
      </c>
      <c r="I41" s="41">
        <f>'[3]Data Sheet'!H63/'[3]Data Sheet'!H$75</f>
        <v>3.1152505873598278E-2</v>
      </c>
      <c r="J41" s="41">
        <f>'[3]Data Sheet'!I63/'[3]Data Sheet'!I$75</f>
        <v>4.2651899041106903E-2</v>
      </c>
      <c r="K41" s="41">
        <f>'[3]Data Sheet'!J63/'[3]Data Sheet'!J$75</f>
        <v>9.6606146876632187E-2</v>
      </c>
      <c r="L41" s="41">
        <f>'[3]Data Sheet'!K63/'[3]Data Sheet'!K$75</f>
        <v>0.17456422608515729</v>
      </c>
    </row>
    <row r="42" spans="2:12" x14ac:dyDescent="0.3">
      <c r="B42" s="194" t="str">
        <f>'[3]Data Sheet'!A64</f>
        <v>Investments</v>
      </c>
      <c r="C42" s="41">
        <f>'[3]Data Sheet'!B64/'[3]Data Sheet'!B$75</f>
        <v>9.0305676497502971E-2</v>
      </c>
      <c r="D42" s="41">
        <f>'[3]Data Sheet'!C64/'[3]Data Sheet'!C$75</f>
        <v>7.4612565630187005E-2</v>
      </c>
      <c r="E42" s="41">
        <f>'[3]Data Sheet'!D64/'[3]Data Sheet'!D$75</f>
        <v>6.3610241344366172E-2</v>
      </c>
      <c r="F42" s="41">
        <f>'[3]Data Sheet'!E64/'[3]Data Sheet'!E$75</f>
        <v>5.1588289031309388E-2</v>
      </c>
      <c r="G42" s="41">
        <f>'[3]Data Sheet'!F64/'[3]Data Sheet'!F$75</f>
        <v>5.0935445907370862E-2</v>
      </c>
      <c r="H42" s="41">
        <f>'[3]Data Sheet'!G64/'[3]Data Sheet'!G$75</f>
        <v>7.207976838475029E-2</v>
      </c>
      <c r="I42" s="41">
        <f>'[3]Data Sheet'!H64/'[3]Data Sheet'!H$75</f>
        <v>8.928279635517361E-2</v>
      </c>
      <c r="J42" s="41">
        <f>'[3]Data Sheet'!I64/'[3]Data Sheet'!I$75</f>
        <v>7.8820362822460022E-2</v>
      </c>
      <c r="K42" s="41">
        <f>'[3]Data Sheet'!J64/'[3]Data Sheet'!J$75</f>
        <v>6.2164261300440303E-2</v>
      </c>
      <c r="L42" s="41">
        <f>'[3]Data Sheet'!K64/'[3]Data Sheet'!K$75</f>
        <v>9.4585023330583357E-2</v>
      </c>
    </row>
    <row r="43" spans="2:12" x14ac:dyDescent="0.3">
      <c r="B43" s="194" t="str">
        <f>'[3]Data Sheet'!A65</f>
        <v>Other Assets</v>
      </c>
      <c r="C43" s="41">
        <f>'[3]Data Sheet'!B74/'[3]Data Sheet'!B$75</f>
        <v>0.11239036762552386</v>
      </c>
      <c r="D43" s="41">
        <f>'[3]Data Sheet'!C74/'[3]Data Sheet'!C$75</f>
        <v>0.13706335995740859</v>
      </c>
      <c r="E43" s="41">
        <f>'[3]Data Sheet'!D74/'[3]Data Sheet'!D$75</f>
        <v>0.14757967199729119</v>
      </c>
      <c r="F43" s="41">
        <f>'[3]Data Sheet'!E74/'[3]Data Sheet'!E$75</f>
        <v>0.1836934867835496</v>
      </c>
      <c r="G43" s="41">
        <f>'[3]Data Sheet'!F74/'[3]Data Sheet'!F$75</f>
        <v>0.1836000124805035</v>
      </c>
      <c r="H43" s="41">
        <f>'[3]Data Sheet'!G74/'[3]Data Sheet'!G$75</f>
        <v>0.18068910109792749</v>
      </c>
      <c r="I43" s="41">
        <f>'[3]Data Sheet'!H74/'[3]Data Sheet'!H$75</f>
        <v>0.18909465826584576</v>
      </c>
      <c r="J43" s="41">
        <f>'[3]Data Sheet'!I74/'[3]Data Sheet'!I$75</f>
        <v>0.20447361335612049</v>
      </c>
      <c r="K43" s="41">
        <f>'[3]Data Sheet'!J74/'[3]Data Sheet'!J$75</f>
        <v>0.21384440938404042</v>
      </c>
      <c r="L43" s="41">
        <f>'[3]Data Sheet'!K74/'[3]Data Sheet'!K$75</f>
        <v>0.15508537746735176</v>
      </c>
    </row>
    <row r="44" spans="2:12" x14ac:dyDescent="0.3">
      <c r="B44" s="194" t="str">
        <f>'[3]Data Sheet'!A67</f>
        <v>Receivables</v>
      </c>
      <c r="C44" s="41">
        <f>'[3]Data Sheet'!B67/'[3]Data Sheet'!B$75</f>
        <v>5.1564319306195219E-2</v>
      </c>
      <c r="D44" s="41">
        <f>'[3]Data Sheet'!C67/'[3]Data Sheet'!C$75</f>
        <v>5.1638166447501938E-2</v>
      </c>
      <c r="E44" s="41">
        <f>'[3]Data Sheet'!D67/'[3]Data Sheet'!D$75</f>
        <v>6.0800115993123419E-2</v>
      </c>
      <c r="F44" s="41">
        <f>'[3]Data Sheet'!E67/'[3]Data Sheet'!E$75</f>
        <v>6.2139198999658127E-2</v>
      </c>
      <c r="G44" s="41">
        <f>'[3]Data Sheet'!F67/'[3]Data Sheet'!F$75</f>
        <v>3.4895094278241959E-2</v>
      </c>
      <c r="H44" s="41">
        <f>'[3]Data Sheet'!G67/'[3]Data Sheet'!G$75</f>
        <v>3.7120014464974392E-2</v>
      </c>
      <c r="I44" s="41">
        <f>'[3]Data Sheet'!H67/'[3]Data Sheet'!H$75</f>
        <v>3.7810927070195913E-2</v>
      </c>
      <c r="J44" s="41">
        <f>'[3]Data Sheet'!I67/'[3]Data Sheet'!I$75</f>
        <v>4.7024715930643397E-2</v>
      </c>
      <c r="K44" s="41">
        <f>'[3]Data Sheet'!J67/'[3]Data Sheet'!J$75</f>
        <v>4.5875606528451698E-2</v>
      </c>
      <c r="L44" s="41">
        <f>'[3]Data Sheet'!K67/'[3]Data Sheet'!K$75</f>
        <v>3.5143100434248606E-2</v>
      </c>
    </row>
    <row r="45" spans="2:12" x14ac:dyDescent="0.3">
      <c r="B45" s="194" t="str">
        <f>'[3]Data Sheet'!A68</f>
        <v>Inventory</v>
      </c>
      <c r="C45" s="41">
        <f>'[3]Data Sheet'!B68/'[3]Data Sheet'!B$75</f>
        <v>0.12407940874244236</v>
      </c>
      <c r="D45" s="41">
        <f>'[3]Data Sheet'!C68/'[3]Data Sheet'!C$75</f>
        <v>0.12871547311772571</v>
      </c>
      <c r="E45" s="41">
        <f>'[3]Data Sheet'!D68/'[3]Data Sheet'!D$75</f>
        <v>0.12878571135383859</v>
      </c>
      <c r="F45" s="41">
        <f>'[3]Data Sheet'!E68/'[3]Data Sheet'!E$75</f>
        <v>0.12761951131143451</v>
      </c>
      <c r="G45" s="41">
        <f>'[3]Data Sheet'!F68/'[3]Data Sheet'!F$75</f>
        <v>0.11698716772494318</v>
      </c>
      <c r="H45" s="41">
        <f>'[3]Data Sheet'!G68/'[3]Data Sheet'!G$75</f>
        <v>0.1056550619461767</v>
      </c>
      <c r="I45" s="41">
        <f>'[3]Data Sheet'!H68/'[3]Data Sheet'!H$75</f>
        <v>0.1070934797019244</v>
      </c>
      <c r="J45" s="41">
        <f>'[3]Data Sheet'!I68/'[3]Data Sheet'!I$75</f>
        <v>0.12177622891596469</v>
      </c>
      <c r="K45" s="41">
        <f>'[3]Data Sheet'!J68/'[3]Data Sheet'!J$75</f>
        <v>0.12932417914002181</v>
      </c>
      <c r="L45" s="41">
        <f>'[3]Data Sheet'!K68/'[3]Data Sheet'!K$75</f>
        <v>0.12539094311794213</v>
      </c>
    </row>
    <row r="46" spans="2:12" x14ac:dyDescent="0.3">
      <c r="B46" s="194" t="str">
        <f>'[3]Data Sheet'!A69</f>
        <v>Cash &amp; Bank</v>
      </c>
      <c r="C46" s="41">
        <f>'[3]Data Sheet'!B69/'[3]Data Sheet'!B$75</f>
        <v>0.11573798601526566</v>
      </c>
      <c r="D46" s="41">
        <f>'[3]Data Sheet'!C69/'[3]Data Sheet'!C$75</f>
        <v>0.13235685799226327</v>
      </c>
      <c r="E46" s="41">
        <f>'[3]Data Sheet'!D69/'[3]Data Sheet'!D$75</f>
        <v>0.10579088150158772</v>
      </c>
      <c r="F46" s="41">
        <f>'[3]Data Sheet'!E69/'[3]Data Sheet'!E$75</f>
        <v>0.10679897700873484</v>
      </c>
      <c r="G46" s="41">
        <f>'[3]Data Sheet'!F69/'[3]Data Sheet'!F$75</f>
        <v>0.10533772957715985</v>
      </c>
      <c r="H46" s="41">
        <f>'[3]Data Sheet'!G69/'[3]Data Sheet'!G$75</f>
        <v>0.13699233635656022</v>
      </c>
      <c r="I46" s="41">
        <f>'[3]Data Sheet'!H69/'[3]Data Sheet'!H$75</f>
        <v>0.12359146006419652</v>
      </c>
      <c r="J46" s="41">
        <f>'[3]Data Sheet'!I69/'[3]Data Sheet'!I$75</f>
        <v>0.11060169729728082</v>
      </c>
      <c r="K46" s="41">
        <f>'[3]Data Sheet'!J69/'[3]Data Sheet'!J$75</f>
        <v>0.1239631847716368</v>
      </c>
      <c r="L46" s="41">
        <f>'[3]Data Sheet'!K69/'[3]Data Sheet'!K$75</f>
        <v>0.10832075506733904</v>
      </c>
    </row>
    <row r="47" spans="2:12" x14ac:dyDescent="0.3">
      <c r="B47" s="194"/>
    </row>
    <row r="48" spans="2:12" x14ac:dyDescent="0.3">
      <c r="B48" s="194"/>
    </row>
    <row r="49" spans="2:2" x14ac:dyDescent="0.3">
      <c r="B49" s="194"/>
    </row>
    <row r="50" spans="2:2" x14ac:dyDescent="0.3">
      <c r="B50" s="194"/>
    </row>
    <row r="51" spans="2:2" x14ac:dyDescent="0.3">
      <c r="B51" s="194"/>
    </row>
    <row r="52" spans="2:2" x14ac:dyDescent="0.3">
      <c r="B52" s="194"/>
    </row>
    <row r="53" spans="2:2" x14ac:dyDescent="0.3">
      <c r="B53" s="194"/>
    </row>
    <row r="54" spans="2:2" x14ac:dyDescent="0.3">
      <c r="B54" s="194"/>
    </row>
    <row r="55" spans="2:2" x14ac:dyDescent="0.3">
      <c r="B55" s="194"/>
    </row>
    <row r="56" spans="2:2" x14ac:dyDescent="0.3">
      <c r="B56" s="194"/>
    </row>
    <row r="57" spans="2:2" x14ac:dyDescent="0.3">
      <c r="B57" s="194"/>
    </row>
    <row r="58" spans="2:2" x14ac:dyDescent="0.3">
      <c r="B58" s="194"/>
    </row>
    <row r="59" spans="2:2" x14ac:dyDescent="0.3">
      <c r="B59" s="194"/>
    </row>
    <row r="60" spans="2:2" x14ac:dyDescent="0.3">
      <c r="B60" s="194"/>
    </row>
    <row r="61" spans="2:2" x14ac:dyDescent="0.3">
      <c r="B61" s="194"/>
    </row>
  </sheetData>
  <mergeCells count="2">
    <mergeCell ref="B8:L8"/>
    <mergeCell ref="B29:L29"/>
  </mergeCells>
  <pageMargins left="0.23622047244094491" right="0.23622047244094491" top="0.23622047244094491" bottom="0.23622047244094491" header="0.31496062992125984" footer="0"/>
  <pageSetup paperSize="9" scale="7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0E45-119A-4662-8503-E49794048AA1}">
  <sheetPr>
    <tabColor rgb="FF92D050"/>
  </sheetPr>
  <dimension ref="A1:I70"/>
  <sheetViews>
    <sheetView showGridLines="0" view="pageBreakPreview" zoomScale="68" zoomScaleNormal="65" workbookViewId="0">
      <selection activeCell="B75" sqref="B75"/>
    </sheetView>
  </sheetViews>
  <sheetFormatPr defaultColWidth="8.5546875" defaultRowHeight="14.4" x14ac:dyDescent="0.3"/>
  <cols>
    <col min="1" max="1" width="3.21875" style="104" customWidth="1"/>
    <col min="2" max="2" width="28.77734375" customWidth="1"/>
    <col min="3" max="3" width="9.44140625" customWidth="1"/>
    <col min="4" max="4" width="9.88671875" customWidth="1"/>
    <col min="5" max="5" width="14.5546875" customWidth="1"/>
    <col min="6" max="6" width="15.109375" customWidth="1"/>
    <col min="7" max="7" width="14.6640625" customWidth="1"/>
    <col min="8" max="8" width="14.21875" customWidth="1"/>
    <col min="9" max="9" width="13.77734375" customWidth="1"/>
  </cols>
  <sheetData>
    <row r="1" spans="1:9" x14ac:dyDescent="0.3">
      <c r="A1"/>
      <c r="B1" s="1"/>
      <c r="C1" s="1"/>
      <c r="D1" s="1"/>
      <c r="E1" s="1"/>
      <c r="F1" s="1"/>
      <c r="G1" s="1"/>
      <c r="H1" s="1"/>
      <c r="I1" s="1"/>
    </row>
    <row r="2" spans="1:9" ht="19.05" customHeight="1" x14ac:dyDescent="0.4">
      <c r="A2"/>
      <c r="B2" s="138" t="s">
        <v>187</v>
      </c>
    </row>
    <row r="3" spans="1:9" x14ac:dyDescent="0.3">
      <c r="A3"/>
      <c r="B3" t="s">
        <v>293</v>
      </c>
    </row>
    <row r="4" spans="1:9" ht="15.6" x14ac:dyDescent="0.3">
      <c r="A4"/>
      <c r="B4" s="139" t="s">
        <v>437</v>
      </c>
    </row>
    <row r="5" spans="1:9" x14ac:dyDescent="0.3">
      <c r="A5"/>
      <c r="B5" t="s">
        <v>438</v>
      </c>
    </row>
    <row r="6" spans="1:9" ht="4.5" customHeight="1" thickBot="1" x14ac:dyDescent="0.35">
      <c r="A6"/>
      <c r="B6" s="190"/>
      <c r="C6" s="190"/>
      <c r="D6" s="190"/>
      <c r="E6" s="190"/>
      <c r="F6" s="190"/>
      <c r="G6" s="190"/>
      <c r="H6" s="190"/>
      <c r="I6" s="190"/>
    </row>
    <row r="8" spans="1:9" x14ac:dyDescent="0.3">
      <c r="A8"/>
      <c r="B8" s="86" t="s">
        <v>218</v>
      </c>
      <c r="C8" s="1"/>
      <c r="D8" s="1"/>
      <c r="E8" s="87">
        <f>'Raw FS'!H$2</f>
        <v>44256</v>
      </c>
      <c r="F8" s="87">
        <f>'Raw FS'!I$2</f>
        <v>44621</v>
      </c>
      <c r="G8" s="87">
        <f>'Raw FS'!J$2</f>
        <v>44986</v>
      </c>
      <c r="H8" s="87">
        <f>'Raw FS'!K$2</f>
        <v>45352</v>
      </c>
      <c r="I8" s="87">
        <f>'Raw FS'!L$2</f>
        <v>45717</v>
      </c>
    </row>
    <row r="10" spans="1:9" x14ac:dyDescent="0.3">
      <c r="A10"/>
      <c r="B10" s="65" t="s">
        <v>219</v>
      </c>
    </row>
    <row r="11" spans="1:9" x14ac:dyDescent="0.3">
      <c r="A11"/>
      <c r="B11" s="100" t="str">
        <f>'Raw FS'!B36</f>
        <v>Inventories</v>
      </c>
      <c r="C11" s="100"/>
      <c r="D11" s="100"/>
      <c r="E11" s="97">
        <f>IFERROR('Raw FS'!H36,0)</f>
        <v>36089</v>
      </c>
      <c r="F11" s="97">
        <f>IFERROR('Raw FS'!I36,0)</f>
        <v>35240</v>
      </c>
      <c r="G11" s="97">
        <f>IFERROR('Raw FS'!J36,0)</f>
        <v>40755</v>
      </c>
      <c r="H11" s="97">
        <f>IFERROR('Raw FS'!K36,0)</f>
        <v>47788</v>
      </c>
      <c r="I11" s="97">
        <f>IFERROR('Raw FS'!L36,0)</f>
        <v>47269</v>
      </c>
    </row>
    <row r="12" spans="1:9" x14ac:dyDescent="0.3">
      <c r="A12"/>
      <c r="B12" s="100" t="str">
        <f>'Raw FS'!B37</f>
        <v>Trade receivables +</v>
      </c>
      <c r="C12" s="100"/>
      <c r="D12" s="100"/>
      <c r="E12" s="97">
        <f>IFERROR('Raw FS'!H37,0)</f>
        <v>12679</v>
      </c>
      <c r="F12" s="97">
        <f>IFERROR('Raw FS'!I37,0)</f>
        <v>12442</v>
      </c>
      <c r="G12" s="97">
        <f>IFERROR('Raw FS'!J37,0)</f>
        <v>15738</v>
      </c>
      <c r="H12" s="97">
        <f>IFERROR('Raw FS'!K37,0)</f>
        <v>16952</v>
      </c>
      <c r="I12" s="97">
        <f>IFERROR('Raw FS'!L37,0)</f>
        <v>13248</v>
      </c>
    </row>
    <row r="13" spans="1:9" x14ac:dyDescent="0.3">
      <c r="A13"/>
      <c r="B13" s="100" t="str">
        <f>'Raw FS'!B39</f>
        <v>Loans n Advances</v>
      </c>
      <c r="C13" s="100"/>
      <c r="D13" s="100"/>
      <c r="E13" s="97">
        <f>IFERROR('Raw FS'!H39,0)</f>
        <v>4520</v>
      </c>
      <c r="F13" s="97">
        <f>IFERROR('Raw FS'!I39,0)</f>
        <v>4583</v>
      </c>
      <c r="G13" s="97">
        <f>IFERROR('Raw FS'!J39,0)</f>
        <v>-4029</v>
      </c>
      <c r="H13" s="97">
        <f>IFERROR('Raw FS'!K39,0)</f>
        <v>-1743</v>
      </c>
      <c r="I13" s="97">
        <f>IFERROR('Raw FS'!L39,0)</f>
        <v>7552</v>
      </c>
    </row>
    <row r="14" spans="1:9" x14ac:dyDescent="0.3">
      <c r="A14"/>
      <c r="B14" s="101" t="str">
        <f>'Raw FS'!B40</f>
        <v>Other asset items</v>
      </c>
      <c r="C14" s="101"/>
      <c r="D14" s="101"/>
      <c r="E14" s="97">
        <f>IFERROR('Raw FS'!H40,0)</f>
        <v>57198</v>
      </c>
      <c r="F14" s="97">
        <f>IFERROR('Raw FS'!I40,0)</f>
        <v>57641</v>
      </c>
      <c r="G14" s="97">
        <f>IFERROR('Raw FS'!J40,0)</f>
        <v>72461</v>
      </c>
      <c r="H14" s="97">
        <f>IFERROR('Raw FS'!K40,0)</f>
        <v>80763</v>
      </c>
      <c r="I14" s="97">
        <f>IFERROR('Raw FS'!L40,0)</f>
        <v>50911</v>
      </c>
    </row>
    <row r="15" spans="1:9" x14ac:dyDescent="0.3">
      <c r="A15"/>
      <c r="B15" s="98" t="s">
        <v>220</v>
      </c>
      <c r="C15" s="99"/>
      <c r="D15" s="99"/>
      <c r="E15" s="108">
        <f>SUM(E11:E14)</f>
        <v>110486</v>
      </c>
      <c r="F15" s="108">
        <f t="shared" ref="F15:I15" si="0">SUM(F11:F14)</f>
        <v>109906</v>
      </c>
      <c r="G15" s="108">
        <f t="shared" si="0"/>
        <v>124925</v>
      </c>
      <c r="H15" s="108">
        <f t="shared" si="0"/>
        <v>143760</v>
      </c>
      <c r="I15" s="108">
        <f t="shared" si="0"/>
        <v>118980</v>
      </c>
    </row>
    <row r="16" spans="1:9" x14ac:dyDescent="0.3">
      <c r="A16"/>
      <c r="E16" s="92"/>
      <c r="F16" s="92"/>
      <c r="G16" s="92"/>
      <c r="H16" s="92"/>
      <c r="I16" s="92"/>
    </row>
    <row r="17" spans="1:9" x14ac:dyDescent="0.3">
      <c r="B17" s="65" t="s">
        <v>221</v>
      </c>
      <c r="E17" s="92"/>
      <c r="F17" s="92"/>
      <c r="G17" s="92"/>
      <c r="H17" s="92"/>
      <c r="I17" s="92"/>
    </row>
    <row r="18" spans="1:9" x14ac:dyDescent="0.3">
      <c r="B18" s="100" t="str">
        <f>'Raw FS'!B13</f>
        <v>Trade Payables</v>
      </c>
      <c r="C18" s="100"/>
      <c r="D18" s="100"/>
      <c r="E18" s="97">
        <f>IFERROR('Raw FS'!H13,0)</f>
        <v>76040</v>
      </c>
      <c r="F18" s="97">
        <f>IFERROR('Raw FS'!I13,0)</f>
        <v>69750</v>
      </c>
      <c r="G18" s="97">
        <f>IFERROR('Raw FS'!J13,0)</f>
        <v>79252</v>
      </c>
      <c r="H18" s="97">
        <f>IFERROR('Raw FS'!K13,0)</f>
        <v>93978</v>
      </c>
      <c r="I18" s="97">
        <f>IFERROR('Raw FS'!L13,0)</f>
        <v>97368</v>
      </c>
    </row>
    <row r="19" spans="1:9" x14ac:dyDescent="0.3">
      <c r="B19" s="100" t="str">
        <f>'Raw FS'!B14</f>
        <v>Advance from Customers</v>
      </c>
      <c r="C19" s="100"/>
      <c r="D19" s="100"/>
      <c r="E19" s="97">
        <f>IFERROR('Raw FS'!H14,0)</f>
        <v>0</v>
      </c>
      <c r="F19" s="97">
        <f>IFERROR('Raw FS'!I14,0)</f>
        <v>0</v>
      </c>
      <c r="G19" s="97">
        <f>IFERROR('Raw FS'!J14,0)</f>
        <v>0</v>
      </c>
      <c r="H19" s="97">
        <f>IFERROR('Raw FS'!K14,0)</f>
        <v>0</v>
      </c>
      <c r="I19" s="97">
        <f>IFERROR('Raw FS'!L14,0)</f>
        <v>0</v>
      </c>
    </row>
    <row r="20" spans="1:9" x14ac:dyDescent="0.3">
      <c r="B20" s="100" t="str">
        <f>'Raw FS'!B15</f>
        <v>Other liability items</v>
      </c>
      <c r="C20" s="100"/>
      <c r="D20" s="100"/>
      <c r="E20" s="97">
        <f>IFERROR('Raw FS'!H15,0)</f>
        <v>66579</v>
      </c>
      <c r="F20" s="97">
        <f>IFERROR('Raw FS'!I15,0)</f>
        <v>64030</v>
      </c>
      <c r="G20" s="97">
        <f>IFERROR('Raw FS'!J15,0)</f>
        <v>68710</v>
      </c>
      <c r="H20" s="97">
        <f>IFERROR('Raw FS'!K15,0)</f>
        <v>75185</v>
      </c>
      <c r="I20" s="97">
        <f>IFERROR('Raw FS'!L15,0)</f>
        <v>85311</v>
      </c>
    </row>
    <row r="21" spans="1:9" x14ac:dyDescent="0.3">
      <c r="B21" s="98" t="s">
        <v>222</v>
      </c>
      <c r="C21" s="98" t="s">
        <v>292</v>
      </c>
      <c r="D21" s="98"/>
      <c r="E21" s="108">
        <f>SUM(E18:E20)</f>
        <v>142619</v>
      </c>
      <c r="F21" s="108">
        <f>SUM(F18:F20)</f>
        <v>133780</v>
      </c>
      <c r="G21" s="108">
        <f>SUM(G18:G20)</f>
        <v>147962</v>
      </c>
      <c r="H21" s="108">
        <f>SUM(H18:H20)</f>
        <v>169163</v>
      </c>
      <c r="I21" s="108">
        <f>SUM(I18:I20)</f>
        <v>182679</v>
      </c>
    </row>
    <row r="22" spans="1:9" x14ac:dyDescent="0.3">
      <c r="E22" s="92"/>
      <c r="F22" s="92"/>
      <c r="G22" s="92"/>
      <c r="H22" s="92"/>
      <c r="I22" s="92"/>
    </row>
    <row r="23" spans="1:9" ht="15" thickBot="1" x14ac:dyDescent="0.35">
      <c r="A23" s="104" t="s">
        <v>103</v>
      </c>
      <c r="B23" s="102" t="s">
        <v>223</v>
      </c>
      <c r="C23" s="103"/>
      <c r="D23" s="103"/>
      <c r="E23" s="109">
        <f>E15-E21</f>
        <v>-32133</v>
      </c>
      <c r="F23" s="109">
        <f t="shared" ref="F23:I23" si="1">F15-F21</f>
        <v>-23874</v>
      </c>
      <c r="G23" s="109">
        <f t="shared" si="1"/>
        <v>-23037</v>
      </c>
      <c r="H23" s="109">
        <f t="shared" si="1"/>
        <v>-25403</v>
      </c>
      <c r="I23" s="109">
        <f t="shared" si="1"/>
        <v>-63699</v>
      </c>
    </row>
    <row r="24" spans="1:9" x14ac:dyDescent="0.3">
      <c r="E24" s="92"/>
      <c r="F24" s="92"/>
      <c r="G24" s="92"/>
      <c r="H24" s="92"/>
      <c r="I24" s="92"/>
    </row>
    <row r="25" spans="1:9" x14ac:dyDescent="0.3">
      <c r="B25" s="65" t="s">
        <v>224</v>
      </c>
      <c r="E25" s="92"/>
      <c r="F25" s="92"/>
      <c r="G25" s="92"/>
      <c r="H25" s="92"/>
      <c r="I25" s="92"/>
    </row>
    <row r="26" spans="1:9" x14ac:dyDescent="0.3">
      <c r="B26" s="100" t="str">
        <f>'Raw FS'!B19</f>
        <v>Land</v>
      </c>
      <c r="C26" s="100"/>
      <c r="D26" s="100"/>
      <c r="E26" s="97">
        <f>IFERROR('Raw FS'!H19,0)</f>
        <v>7819</v>
      </c>
      <c r="F26" s="97">
        <f>IFERROR('Raw FS'!I19,0)</f>
        <v>7760</v>
      </c>
      <c r="G26" s="97">
        <f>IFERROR('Raw FS'!J19,0)</f>
        <v>8045</v>
      </c>
      <c r="H26" s="97">
        <f>IFERROR('Raw FS'!K19,0)</f>
        <v>7996</v>
      </c>
      <c r="I26" s="97">
        <f>IFERROR('Raw FS'!L19,0)</f>
        <v>7900</v>
      </c>
    </row>
    <row r="27" spans="1:9" x14ac:dyDescent="0.3">
      <c r="B27" s="100" t="str">
        <f>'Raw FS'!B20</f>
        <v>Building</v>
      </c>
      <c r="C27" s="100"/>
      <c r="D27" s="100"/>
      <c r="E27" s="97">
        <f>IFERROR('Raw FS'!H20,0)</f>
        <v>35537</v>
      </c>
      <c r="F27" s="97">
        <f>IFERROR('Raw FS'!I20,0)</f>
        <v>36466</v>
      </c>
      <c r="G27" s="97">
        <f>IFERROR('Raw FS'!J20,0)</f>
        <v>38674</v>
      </c>
      <c r="H27" s="97">
        <f>IFERROR('Raw FS'!K20,0)</f>
        <v>40583</v>
      </c>
      <c r="I27" s="97">
        <f>IFERROR('Raw FS'!L20,0)</f>
        <v>44662</v>
      </c>
    </row>
    <row r="28" spans="1:9" x14ac:dyDescent="0.3">
      <c r="B28" s="100" t="str">
        <f>'Raw FS'!B21</f>
        <v>Plant Machinery</v>
      </c>
      <c r="C28" s="100"/>
      <c r="D28" s="100"/>
      <c r="E28" s="97">
        <f>IFERROR('Raw FS'!H21,0)</f>
        <v>138868</v>
      </c>
      <c r="F28" s="97">
        <f>IFERROR('Raw FS'!I21,0)</f>
        <v>148585</v>
      </c>
      <c r="G28" s="97">
        <f>IFERROR('Raw FS'!J21,0)</f>
        <v>153672</v>
      </c>
      <c r="H28" s="97">
        <f>IFERROR('Raw FS'!K21,0)</f>
        <v>151877</v>
      </c>
      <c r="I28" s="97">
        <f>IFERROR('Raw FS'!L21,0)</f>
        <v>155939</v>
      </c>
    </row>
    <row r="29" spans="1:9" x14ac:dyDescent="0.3">
      <c r="B29" s="100" t="str">
        <f>'Raw FS'!B22</f>
        <v>Equipments</v>
      </c>
      <c r="C29" s="100"/>
      <c r="D29" s="100"/>
      <c r="E29" s="97">
        <f>IFERROR('Raw FS'!H22,0)</f>
        <v>0</v>
      </c>
      <c r="F29" s="97">
        <f>IFERROR('Raw FS'!I22,0)</f>
        <v>0</v>
      </c>
      <c r="G29" s="97">
        <f>IFERROR('Raw FS'!J22,0)</f>
        <v>0</v>
      </c>
      <c r="H29" s="97">
        <f>IFERROR('Raw FS'!K22,0)</f>
        <v>0</v>
      </c>
      <c r="I29" s="97">
        <f>IFERROR('Raw FS'!L22,0)</f>
        <v>0</v>
      </c>
    </row>
    <row r="30" spans="1:9" x14ac:dyDescent="0.3">
      <c r="B30" s="100" t="str">
        <f>'Raw FS'!B23</f>
        <v>Computers</v>
      </c>
      <c r="C30" s="100"/>
      <c r="D30" s="100"/>
      <c r="E30" s="97">
        <f>IFERROR('Raw FS'!H23,0)</f>
        <v>3172</v>
      </c>
      <c r="F30" s="97">
        <f>IFERROR('Raw FS'!I23,0)</f>
        <v>3383</v>
      </c>
      <c r="G30" s="97">
        <f>IFERROR('Raw FS'!J23,0)</f>
        <v>3499</v>
      </c>
      <c r="H30" s="97">
        <f>IFERROR('Raw FS'!K23,0)</f>
        <v>3667</v>
      </c>
      <c r="I30" s="97">
        <f>IFERROR('Raw FS'!L23,0)</f>
        <v>3879</v>
      </c>
    </row>
    <row r="31" spans="1:9" x14ac:dyDescent="0.3">
      <c r="B31" s="100" t="str">
        <f>'Raw FS'!B24</f>
        <v>Furniture n fittings</v>
      </c>
      <c r="C31" s="100"/>
      <c r="D31" s="100"/>
      <c r="E31" s="97">
        <f>IFERROR('Raw FS'!H24,0)</f>
        <v>1956</v>
      </c>
      <c r="F31" s="97">
        <f>IFERROR('Raw FS'!I24,0)</f>
        <v>1984</v>
      </c>
      <c r="G31" s="97">
        <f>IFERROR('Raw FS'!J24,0)</f>
        <v>2084</v>
      </c>
      <c r="H31" s="97">
        <f>IFERROR('Raw FS'!K24,0)</f>
        <v>2029</v>
      </c>
      <c r="I31" s="97">
        <f>IFERROR('Raw FS'!L24,0)</f>
        <v>1970</v>
      </c>
    </row>
    <row r="32" spans="1:9" x14ac:dyDescent="0.3">
      <c r="B32" s="100" t="str">
        <f>'Raw FS'!B25</f>
        <v>Vehicles</v>
      </c>
      <c r="C32" s="100"/>
      <c r="D32" s="100"/>
      <c r="E32" s="97">
        <f>IFERROR('Raw FS'!H25,0)</f>
        <v>845</v>
      </c>
      <c r="F32" s="97">
        <f>IFERROR('Raw FS'!I25,0)</f>
        <v>725</v>
      </c>
      <c r="G32" s="97">
        <f>IFERROR('Raw FS'!J25,0)</f>
        <v>788</v>
      </c>
      <c r="H32" s="97">
        <f>IFERROR('Raw FS'!K25,0)</f>
        <v>956</v>
      </c>
      <c r="I32" s="97">
        <f>IFERROR('Raw FS'!L25,0)</f>
        <v>1151</v>
      </c>
    </row>
    <row r="33" spans="1:9" x14ac:dyDescent="0.3">
      <c r="B33" s="100" t="str">
        <f>'Raw FS'!B26</f>
        <v>Intangible Assets</v>
      </c>
      <c r="C33" s="100"/>
      <c r="D33" s="100"/>
      <c r="E33" s="97">
        <f>IFERROR('Raw FS'!H26,0)</f>
        <v>114809</v>
      </c>
      <c r="F33" s="97">
        <f>IFERROR('Raw FS'!I26,0)</f>
        <v>114323</v>
      </c>
      <c r="G33" s="97">
        <f>IFERROR('Raw FS'!J26,0)</f>
        <v>112538</v>
      </c>
      <c r="H33" s="97">
        <f>IFERROR('Raw FS'!K26,0)</f>
        <v>116714</v>
      </c>
      <c r="I33" s="97">
        <f>IFERROR('Raw FS'!L26,0)</f>
        <v>93455</v>
      </c>
    </row>
    <row r="34" spans="1:9" x14ac:dyDescent="0.3">
      <c r="B34" s="100" t="str">
        <f>'Raw FS'!B27</f>
        <v>Other fixed assets</v>
      </c>
      <c r="E34" s="97">
        <f>IFERROR('Raw FS'!H27,0)</f>
        <v>10686</v>
      </c>
      <c r="F34" s="97">
        <f>IFERROR('Raw FS'!I27,0)</f>
        <v>10870</v>
      </c>
      <c r="G34" s="97">
        <f>IFERROR('Raw FS'!J27,0)</f>
        <v>11841</v>
      </c>
      <c r="H34" s="97">
        <f>IFERROR('Raw FS'!K27,0)</f>
        <v>10657</v>
      </c>
      <c r="I34" s="97">
        <f>IFERROR('Raw FS'!L27,0)</f>
        <v>11044</v>
      </c>
    </row>
    <row r="35" spans="1:9" x14ac:dyDescent="0.3">
      <c r="B35" s="98" t="s">
        <v>210</v>
      </c>
      <c r="C35" s="98"/>
      <c r="D35" s="98"/>
      <c r="E35" s="108">
        <f>SUM(E26:E34)</f>
        <v>313692</v>
      </c>
      <c r="F35" s="108">
        <f t="shared" ref="F35:I35" si="2">SUM(F26:F34)</f>
        <v>324096</v>
      </c>
      <c r="G35" s="108">
        <f t="shared" si="2"/>
        <v>331141</v>
      </c>
      <c r="H35" s="108">
        <f t="shared" si="2"/>
        <v>334479</v>
      </c>
      <c r="I35" s="108">
        <f t="shared" si="2"/>
        <v>320000</v>
      </c>
    </row>
    <row r="36" spans="1:9" x14ac:dyDescent="0.3">
      <c r="B36" t="str">
        <f>'Raw FS'!B29</f>
        <v>Accumulated Depreciation</v>
      </c>
      <c r="E36" s="92">
        <f>-IFERROR('Raw FS'!H29,0)</f>
        <v>-174985</v>
      </c>
      <c r="F36" s="92">
        <f>-IFERROR('Raw FS'!I29,0)</f>
        <v>-185241</v>
      </c>
      <c r="G36" s="92">
        <f>-IFERROR('Raw FS'!J29,0)</f>
        <v>-199062</v>
      </c>
      <c r="H36" s="92">
        <f>-IFERROR('Raw FS'!K29,0)</f>
        <v>-213194</v>
      </c>
      <c r="I36" s="92">
        <f>-IFERROR('Raw FS'!L29,0)</f>
        <v>-204303</v>
      </c>
    </row>
    <row r="37" spans="1:9" ht="15" thickBot="1" x14ac:dyDescent="0.35">
      <c r="A37" s="104" t="s">
        <v>103</v>
      </c>
      <c r="B37" s="103" t="s">
        <v>225</v>
      </c>
      <c r="C37" s="103"/>
      <c r="D37" s="103"/>
      <c r="E37" s="109">
        <f>SUM(E35:E36)</f>
        <v>138707</v>
      </c>
      <c r="F37" s="109">
        <f t="shared" ref="F37:I37" si="3">SUM(F35:F36)</f>
        <v>138855</v>
      </c>
      <c r="G37" s="109">
        <f t="shared" si="3"/>
        <v>132079</v>
      </c>
      <c r="H37" s="109">
        <f t="shared" si="3"/>
        <v>121285</v>
      </c>
      <c r="I37" s="109">
        <f t="shared" si="3"/>
        <v>115697</v>
      </c>
    </row>
    <row r="38" spans="1:9" x14ac:dyDescent="0.3">
      <c r="E38" s="92"/>
      <c r="F38" s="92"/>
      <c r="G38" s="92"/>
      <c r="H38" s="92"/>
      <c r="I38" s="92"/>
    </row>
    <row r="39" spans="1:9" x14ac:dyDescent="0.3">
      <c r="A39" s="104" t="s">
        <v>103</v>
      </c>
      <c r="B39" s="65" t="s">
        <v>226</v>
      </c>
      <c r="E39" s="110">
        <f>E37+E23</f>
        <v>106574</v>
      </c>
      <c r="F39" s="110">
        <f t="shared" ref="F39:I39" si="4">F37+F23</f>
        <v>114981</v>
      </c>
      <c r="G39" s="110">
        <f t="shared" si="4"/>
        <v>109042</v>
      </c>
      <c r="H39" s="110">
        <f t="shared" si="4"/>
        <v>95882</v>
      </c>
      <c r="I39" s="110">
        <f t="shared" si="4"/>
        <v>51998</v>
      </c>
    </row>
    <row r="40" spans="1:9" x14ac:dyDescent="0.3">
      <c r="B40" s="65" t="s">
        <v>227</v>
      </c>
      <c r="C40" s="65"/>
      <c r="D40" s="65"/>
      <c r="E40" s="110">
        <f>'Historical FS'!H33+'Historical FS'!H27</f>
        <v>8740.7199999999921</v>
      </c>
      <c r="F40" s="110">
        <f>'Historical FS'!I33+'Historical FS'!I27</f>
        <v>-115.59999999998763</v>
      </c>
      <c r="G40" s="110">
        <f>'Historical FS'!J33+'Historical FS'!J27</f>
        <v>6955.4399999999623</v>
      </c>
      <c r="H40" s="110">
        <f>'Historical FS'!K33+'Historical FS'!K27</f>
        <v>30585</v>
      </c>
      <c r="I40" s="110">
        <f>'Historical FS'!L33+'Historical FS'!L27</f>
        <v>31960</v>
      </c>
    </row>
    <row r="41" spans="1:9" ht="4.5" customHeight="1" x14ac:dyDescent="0.3"/>
    <row r="42" spans="1:9" ht="15" thickBot="1" x14ac:dyDescent="0.35">
      <c r="A42" s="104" t="s">
        <v>103</v>
      </c>
      <c r="B42" s="102" t="s">
        <v>228</v>
      </c>
      <c r="C42" s="103"/>
      <c r="D42" s="103"/>
      <c r="E42" s="105">
        <f>E40/E39</f>
        <v>8.2015500966464538E-2</v>
      </c>
      <c r="F42" s="105">
        <f t="shared" ref="F42:I42" si="5">F40/F39</f>
        <v>-1.005383498143064E-3</v>
      </c>
      <c r="G42" s="105">
        <f t="shared" si="5"/>
        <v>6.3786797747656526E-2</v>
      </c>
      <c r="H42" s="105">
        <f t="shared" si="5"/>
        <v>0.31898583675768133</v>
      </c>
      <c r="I42" s="105">
        <f t="shared" si="5"/>
        <v>0.61463902457786834</v>
      </c>
    </row>
    <row r="43" spans="1:9" x14ac:dyDescent="0.3">
      <c r="B43" s="65"/>
      <c r="E43" s="106"/>
      <c r="F43" s="106"/>
      <c r="G43" s="106"/>
      <c r="H43" s="106"/>
      <c r="I43" s="106"/>
    </row>
    <row r="44" spans="1:9" x14ac:dyDescent="0.3">
      <c r="B44" s="65"/>
      <c r="E44" s="106"/>
      <c r="F44" s="106"/>
      <c r="G44" s="106"/>
      <c r="H44" s="106"/>
      <c r="I44" s="106"/>
    </row>
    <row r="45" spans="1:9" x14ac:dyDescent="0.3">
      <c r="B45" s="86" t="s">
        <v>229</v>
      </c>
      <c r="C45" s="1"/>
      <c r="D45" s="1"/>
      <c r="E45" s="87">
        <f>E$8</f>
        <v>44256</v>
      </c>
      <c r="F45" s="87">
        <f t="shared" ref="F45:I45" si="6">F$8</f>
        <v>44621</v>
      </c>
      <c r="G45" s="87">
        <f t="shared" si="6"/>
        <v>44986</v>
      </c>
      <c r="H45" s="87">
        <f t="shared" si="6"/>
        <v>45352</v>
      </c>
      <c r="I45" s="87">
        <f t="shared" si="6"/>
        <v>45717</v>
      </c>
    </row>
    <row r="46" spans="1:9" x14ac:dyDescent="0.3">
      <c r="B46" s="88"/>
      <c r="E46" s="89"/>
      <c r="F46" s="89"/>
      <c r="G46" s="89"/>
      <c r="H46" s="89"/>
      <c r="I46" s="89"/>
    </row>
    <row r="47" spans="1:9" x14ac:dyDescent="0.3">
      <c r="B47" s="100" t="s">
        <v>230</v>
      </c>
      <c r="C47" s="100"/>
      <c r="D47" s="100"/>
      <c r="E47" s="97">
        <f>-IFERROR(SUM('Raw FS'!H55:H56),0)</f>
        <v>19854</v>
      </c>
      <c r="F47" s="97">
        <f>-IFERROR(SUM('Raw FS'!I55:I56),0)</f>
        <v>14938</v>
      </c>
      <c r="G47" s="97">
        <f>-IFERROR(SUM('Raw FS'!J55:J56),0)</f>
        <v>18945</v>
      </c>
      <c r="H47" s="97">
        <f>-IFERROR(SUM('Raw FS'!K55:K56),0)</f>
        <v>31183</v>
      </c>
      <c r="I47" s="97">
        <f>-IFERROR(SUM('Raw FS'!L55:L56),0)</f>
        <v>37068</v>
      </c>
    </row>
    <row r="48" spans="1:9" x14ac:dyDescent="0.3">
      <c r="B48" s="100" t="s">
        <v>260</v>
      </c>
      <c r="C48" s="100"/>
      <c r="D48" s="100"/>
      <c r="E48" s="97"/>
      <c r="F48" s="97">
        <f>F23-E23</f>
        <v>8259</v>
      </c>
      <c r="G48" s="97">
        <f t="shared" ref="G48:I48" si="7">G23-F23</f>
        <v>837</v>
      </c>
      <c r="H48" s="97">
        <f t="shared" si="7"/>
        <v>-2366</v>
      </c>
      <c r="I48" s="97">
        <f t="shared" si="7"/>
        <v>-38296</v>
      </c>
    </row>
    <row r="49" spans="1:9" x14ac:dyDescent="0.3">
      <c r="A49"/>
      <c r="B49" s="100"/>
      <c r="C49" s="100"/>
      <c r="D49" s="100"/>
      <c r="E49" s="97"/>
      <c r="F49" s="97"/>
      <c r="G49" s="97"/>
      <c r="H49" s="97"/>
      <c r="I49" s="97"/>
    </row>
    <row r="50" spans="1:9" x14ac:dyDescent="0.3">
      <c r="A50"/>
      <c r="B50" s="100" t="s">
        <v>227</v>
      </c>
      <c r="C50" s="100"/>
      <c r="D50" s="100"/>
      <c r="E50" s="97">
        <f>E40</f>
        <v>8740.7199999999921</v>
      </c>
      <c r="F50" s="97">
        <f t="shared" ref="F50:I50" si="8">F40</f>
        <v>-115.59999999998763</v>
      </c>
      <c r="G50" s="97">
        <f t="shared" si="8"/>
        <v>6955.4399999999623</v>
      </c>
      <c r="H50" s="97">
        <f t="shared" si="8"/>
        <v>30585</v>
      </c>
      <c r="I50" s="97">
        <f t="shared" si="8"/>
        <v>31960</v>
      </c>
    </row>
    <row r="51" spans="1:9" x14ac:dyDescent="0.3">
      <c r="A51"/>
      <c r="B51" s="100" t="s">
        <v>261</v>
      </c>
      <c r="C51" s="100"/>
      <c r="D51" s="100"/>
      <c r="E51" s="111">
        <v>0.25</v>
      </c>
      <c r="F51" s="111">
        <v>0.25</v>
      </c>
      <c r="G51" s="111">
        <v>0.25</v>
      </c>
      <c r="H51" s="111">
        <v>0.25</v>
      </c>
      <c r="I51" s="111">
        <v>0.25</v>
      </c>
    </row>
    <row r="52" spans="1:9" x14ac:dyDescent="0.3">
      <c r="A52"/>
      <c r="B52" s="100" t="s">
        <v>263</v>
      </c>
      <c r="C52" s="100"/>
      <c r="D52" s="100"/>
      <c r="E52" s="112">
        <f>E50*(1-E51)</f>
        <v>6555.5399999999936</v>
      </c>
      <c r="F52" s="112">
        <f t="shared" ref="F52:I52" si="9">F50*(1-F51)</f>
        <v>-86.699999999990723</v>
      </c>
      <c r="G52" s="112">
        <f t="shared" si="9"/>
        <v>5216.5799999999717</v>
      </c>
      <c r="H52" s="112">
        <f t="shared" si="9"/>
        <v>22938.75</v>
      </c>
      <c r="I52" s="112">
        <f t="shared" si="9"/>
        <v>23970</v>
      </c>
    </row>
    <row r="53" spans="1:9" x14ac:dyDescent="0.3">
      <c r="A53"/>
      <c r="B53" s="100"/>
      <c r="C53" s="100"/>
      <c r="D53" s="100"/>
      <c r="E53" s="100"/>
      <c r="F53" s="100"/>
      <c r="G53" s="100"/>
      <c r="H53" s="100"/>
      <c r="I53" s="100"/>
    </row>
    <row r="54" spans="1:9" x14ac:dyDescent="0.3">
      <c r="A54"/>
      <c r="B54" s="100" t="s">
        <v>262</v>
      </c>
      <c r="C54" s="100"/>
      <c r="D54" s="100"/>
      <c r="E54" s="97"/>
      <c r="F54" s="97">
        <f>SUM(F47:F48)</f>
        <v>23197</v>
      </c>
      <c r="G54" s="97">
        <f t="shared" ref="G54:I54" si="10">SUM(G47:G48)</f>
        <v>19782</v>
      </c>
      <c r="H54" s="97">
        <f t="shared" si="10"/>
        <v>28817</v>
      </c>
      <c r="I54" s="97">
        <f t="shared" si="10"/>
        <v>-1228</v>
      </c>
    </row>
    <row r="55" spans="1:9" ht="4.5" customHeight="1" x14ac:dyDescent="0.3">
      <c r="A55"/>
      <c r="E55" s="92"/>
      <c r="F55" s="92"/>
      <c r="G55" s="92"/>
      <c r="H55" s="92"/>
      <c r="I55" s="92"/>
    </row>
    <row r="56" spans="1:9" ht="15" thickBot="1" x14ac:dyDescent="0.35">
      <c r="A56"/>
      <c r="B56" s="102" t="s">
        <v>264</v>
      </c>
      <c r="C56" s="102"/>
      <c r="D56" s="102"/>
      <c r="E56" s="102"/>
      <c r="F56" s="113">
        <f t="shared" ref="F56:I56" si="11">F54/F52</f>
        <v>-267.55478662055918</v>
      </c>
      <c r="G56" s="113">
        <f t="shared" si="11"/>
        <v>3.7921396777199061</v>
      </c>
      <c r="H56" s="113">
        <f t="shared" si="11"/>
        <v>1.2562585145223693</v>
      </c>
      <c r="I56" s="113">
        <f t="shared" si="11"/>
        <v>-5.1230705047976638E-2</v>
      </c>
    </row>
    <row r="57" spans="1:9" x14ac:dyDescent="0.3">
      <c r="A57"/>
      <c r="F57" s="41"/>
      <c r="G57" s="41"/>
      <c r="H57" s="41"/>
      <c r="I57" s="41"/>
    </row>
    <row r="58" spans="1:9" x14ac:dyDescent="0.3">
      <c r="A58"/>
      <c r="H58" s="114" t="s">
        <v>265</v>
      </c>
      <c r="I58" s="115">
        <f>AVERAGE(F56:I56)</f>
        <v>-65.639404783341234</v>
      </c>
    </row>
    <row r="59" spans="1:9" x14ac:dyDescent="0.3">
      <c r="A59"/>
      <c r="H59" s="114" t="s">
        <v>266</v>
      </c>
      <c r="I59" s="115">
        <f>MEDIAN(F56:I56)</f>
        <v>0.60251390473719624</v>
      </c>
    </row>
    <row r="61" spans="1:9" x14ac:dyDescent="0.3">
      <c r="A61"/>
      <c r="B61" s="86" t="s">
        <v>267</v>
      </c>
      <c r="C61" s="1"/>
      <c r="D61" s="1"/>
      <c r="E61" s="87">
        <f>'Raw FS'!H$2</f>
        <v>44256</v>
      </c>
      <c r="F61" s="87">
        <f>'Raw FS'!I$2</f>
        <v>44621</v>
      </c>
      <c r="G61" s="87">
        <f>'Raw FS'!J$2</f>
        <v>44986</v>
      </c>
      <c r="H61" s="87">
        <f>'Raw FS'!K$2</f>
        <v>45352</v>
      </c>
      <c r="I61" s="87">
        <f>'Raw FS'!L$2</f>
        <v>45717</v>
      </c>
    </row>
    <row r="63" spans="1:9" x14ac:dyDescent="0.3">
      <c r="A63"/>
      <c r="B63" s="100" t="str">
        <f>B56</f>
        <v>Reinvestment Rate</v>
      </c>
      <c r="C63" s="100"/>
      <c r="D63" s="100"/>
      <c r="E63" s="100"/>
      <c r="F63" s="116">
        <f>F56</f>
        <v>-267.55478662055918</v>
      </c>
      <c r="G63" s="116">
        <f t="shared" ref="G63:I63" si="12">G56</f>
        <v>3.7921396777199061</v>
      </c>
      <c r="H63" s="116">
        <f t="shared" si="12"/>
        <v>1.2562585145223693</v>
      </c>
      <c r="I63" s="116">
        <f t="shared" si="12"/>
        <v>-5.1230705047976638E-2</v>
      </c>
    </row>
    <row r="64" spans="1:9" x14ac:dyDescent="0.3">
      <c r="A64"/>
      <c r="B64" s="100" t="s">
        <v>228</v>
      </c>
      <c r="C64" s="100"/>
      <c r="D64" s="100"/>
      <c r="E64" s="100"/>
      <c r="F64" s="116">
        <f>F42</f>
        <v>-1.005383498143064E-3</v>
      </c>
      <c r="G64" s="116">
        <f t="shared" ref="G64:I64" si="13">G42</f>
        <v>6.3786797747656526E-2</v>
      </c>
      <c r="H64" s="116">
        <f t="shared" si="13"/>
        <v>0.31898583675768133</v>
      </c>
      <c r="I64" s="116">
        <f t="shared" si="13"/>
        <v>0.61463902457786834</v>
      </c>
    </row>
    <row r="65" spans="1:9" ht="4.5" customHeight="1" x14ac:dyDescent="0.3">
      <c r="A65"/>
    </row>
    <row r="66" spans="1:9" ht="15" thickBot="1" x14ac:dyDescent="0.35">
      <c r="A66"/>
      <c r="B66" s="117" t="s">
        <v>268</v>
      </c>
      <c r="C66" s="118"/>
      <c r="D66" s="118"/>
      <c r="E66" s="118"/>
      <c r="F66" s="119">
        <f>F63*F64</f>
        <v>0.26899516731749884</v>
      </c>
      <c r="G66" s="119">
        <f t="shared" ref="G66:I66" si="14">G63*G64</f>
        <v>0.24188844665358306</v>
      </c>
      <c r="H66" s="119">
        <f t="shared" si="14"/>
        <v>0.40072867343887969</v>
      </c>
      <c r="I66" s="119">
        <f t="shared" si="14"/>
        <v>-3.1488390579124836E-2</v>
      </c>
    </row>
    <row r="68" spans="1:9" x14ac:dyDescent="0.3">
      <c r="A68"/>
      <c r="H68" s="114" t="s">
        <v>265</v>
      </c>
      <c r="I68" s="115">
        <f>AVERAGE(F66:I66)</f>
        <v>0.22003097420770923</v>
      </c>
    </row>
    <row r="69" spans="1:9" x14ac:dyDescent="0.3">
      <c r="A69"/>
      <c r="H69" s="114" t="s">
        <v>266</v>
      </c>
      <c r="I69" s="115">
        <f>MEDIAN(F66:I66)</f>
        <v>0.25544180698554098</v>
      </c>
    </row>
    <row r="70" spans="1:9" x14ac:dyDescent="0.3">
      <c r="I70" s="27"/>
    </row>
  </sheetData>
  <pageMargins left="0.23622047244094491" right="0.23622047244094491" top="0.23622047244094491" bottom="0.23622047244094491" header="0.31496062992125984" footer="0"/>
  <pageSetup paperSize="9" scale="82" orientation="portrait" r:id="rId1"/>
  <ignoredErrors>
    <ignoredError sqref="E47:I47"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3523-5A06-40B8-B09F-50EB91E78102}">
  <sheetPr codeName="Sheet2">
    <tabColor rgb="FF92D050"/>
    <pageSetUpPr autoPageBreaks="0"/>
  </sheetPr>
  <dimension ref="A1:J50"/>
  <sheetViews>
    <sheetView showGridLines="0" view="pageBreakPreview" zoomScale="73" zoomScaleNormal="57" workbookViewId="0">
      <selection activeCell="B75" sqref="B75"/>
    </sheetView>
  </sheetViews>
  <sheetFormatPr defaultRowHeight="14.4" x14ac:dyDescent="0.3"/>
  <cols>
    <col min="1" max="1" width="3.21875" customWidth="1"/>
    <col min="2" max="2" width="18" customWidth="1"/>
    <col min="3" max="3" width="10.21875" customWidth="1"/>
    <col min="4" max="4" width="11.21875" bestFit="1" customWidth="1"/>
    <col min="5" max="5" width="11.44140625" bestFit="1" customWidth="1"/>
    <col min="6" max="10" width="10.21875" customWidth="1"/>
  </cols>
  <sheetData>
    <row r="1" spans="1:10" x14ac:dyDescent="0.3">
      <c r="A1" s="104"/>
    </row>
    <row r="2" spans="1:10" x14ac:dyDescent="0.3">
      <c r="A2" s="104"/>
      <c r="B2" s="1"/>
      <c r="C2" s="1"/>
      <c r="D2" s="1"/>
      <c r="E2" s="1"/>
      <c r="F2" s="1"/>
      <c r="G2" s="1"/>
      <c r="H2" s="1"/>
      <c r="I2" s="1"/>
      <c r="J2" s="1"/>
    </row>
    <row r="3" spans="1:10" ht="19.05" customHeight="1" x14ac:dyDescent="0.4">
      <c r="A3" s="104"/>
      <c r="B3" s="138" t="s">
        <v>187</v>
      </c>
    </row>
    <row r="4" spans="1:10" x14ac:dyDescent="0.3">
      <c r="A4" s="104"/>
      <c r="B4" t="s">
        <v>293</v>
      </c>
    </row>
    <row r="5" spans="1:10" ht="15.6" x14ac:dyDescent="0.3">
      <c r="A5" s="104"/>
      <c r="B5" s="139" t="s">
        <v>437</v>
      </c>
    </row>
    <row r="6" spans="1:10" x14ac:dyDescent="0.3">
      <c r="A6" s="104"/>
      <c r="B6" t="s">
        <v>438</v>
      </c>
    </row>
    <row r="7" spans="1:10" ht="4.5" customHeight="1" thickBot="1" x14ac:dyDescent="0.35">
      <c r="A7" s="104"/>
      <c r="B7" s="190"/>
      <c r="C7" s="190"/>
      <c r="D7" s="190"/>
      <c r="E7" s="190"/>
      <c r="F7" s="190"/>
      <c r="G7" s="190"/>
      <c r="H7" s="190"/>
      <c r="I7" s="190"/>
      <c r="J7" s="190"/>
    </row>
    <row r="8" spans="1:10" x14ac:dyDescent="0.3">
      <c r="A8" s="104"/>
    </row>
    <row r="9" spans="1:10" ht="18" x14ac:dyDescent="0.3">
      <c r="B9" s="2" t="s">
        <v>0</v>
      </c>
      <c r="C9" s="3"/>
      <c r="D9" s="3"/>
      <c r="E9" s="3"/>
      <c r="F9" s="3"/>
      <c r="G9" s="3"/>
      <c r="H9" s="3"/>
      <c r="I9" s="3"/>
      <c r="J9" s="3"/>
    </row>
    <row r="11" spans="1:10" x14ac:dyDescent="0.3">
      <c r="B11" s="4" t="s">
        <v>1</v>
      </c>
    </row>
    <row r="13" spans="1:10" ht="15" thickBot="1" x14ac:dyDescent="0.35">
      <c r="B13" s="5" t="s">
        <v>2</v>
      </c>
      <c r="C13" s="6"/>
      <c r="D13" s="6"/>
      <c r="E13" s="6"/>
      <c r="F13" s="6"/>
      <c r="G13" s="6"/>
      <c r="H13" s="6"/>
      <c r="I13" s="6"/>
      <c r="J13" s="6"/>
    </row>
    <row r="14" spans="1:10" x14ac:dyDescent="0.3">
      <c r="G14" s="7" t="s">
        <v>3</v>
      </c>
      <c r="H14" s="7" t="s">
        <v>3</v>
      </c>
      <c r="I14" s="7" t="s">
        <v>4</v>
      </c>
      <c r="J14" s="7" t="s">
        <v>5</v>
      </c>
    </row>
    <row r="15" spans="1:10" ht="15" thickBot="1" x14ac:dyDescent="0.35">
      <c r="B15" s="8" t="s">
        <v>6</v>
      </c>
      <c r="C15" s="8" t="s">
        <v>7</v>
      </c>
      <c r="D15" s="9" t="s">
        <v>8</v>
      </c>
      <c r="E15" s="9" t="s">
        <v>9</v>
      </c>
      <c r="F15" s="10" t="s">
        <v>10</v>
      </c>
      <c r="G15" s="9" t="s">
        <v>11</v>
      </c>
      <c r="H15" s="9" t="s">
        <v>12</v>
      </c>
      <c r="I15" s="10" t="s">
        <v>13</v>
      </c>
      <c r="J15" s="10" t="s">
        <v>14</v>
      </c>
    </row>
    <row r="16" spans="1:10" x14ac:dyDescent="0.3">
      <c r="B16" s="270" t="str">
        <f>'Beta - Comps'!C8</f>
        <v>Maruti Suzuki</v>
      </c>
      <c r="C16" s="11" t="s">
        <v>15</v>
      </c>
      <c r="D16" s="38">
        <f>'Beta - Comps'!G8</f>
        <v>87</v>
      </c>
      <c r="E16" s="38">
        <f>'Beta - Comps'!E8</f>
        <v>496944.71</v>
      </c>
      <c r="F16" s="49">
        <v>0.3</v>
      </c>
      <c r="G16" s="39">
        <f>D16/E16</f>
        <v>1.7506977788333836E-4</v>
      </c>
      <c r="H16" s="39">
        <f>D16/(D16+E16)</f>
        <v>1.7503913382105942E-4</v>
      </c>
      <c r="I16" s="48">
        <f>'Maruti Suzuki'!J11</f>
        <v>0.74366658413518982</v>
      </c>
      <c r="J16" s="48">
        <f>I16/(1+(1-F16)*G16)</f>
        <v>0.74357545982177653</v>
      </c>
    </row>
    <row r="17" spans="2:10" x14ac:dyDescent="0.3">
      <c r="B17" s="270" t="str">
        <f>'Beta - Comps'!C9</f>
        <v>M &amp; M</v>
      </c>
      <c r="C17" s="11" t="s">
        <v>15</v>
      </c>
      <c r="D17" s="38">
        <f>'Beta - Comps'!G9</f>
        <v>129024.58</v>
      </c>
      <c r="E17" s="38">
        <f>'Beta - Comps'!E9</f>
        <v>430509.68</v>
      </c>
      <c r="F17" s="49">
        <v>0.3</v>
      </c>
      <c r="G17" s="39">
        <f t="shared" ref="G17:G20" si="0">D17/E17</f>
        <v>0.29970192540153801</v>
      </c>
      <c r="H17" s="39">
        <f t="shared" ref="H17:H20" si="1">D17/(D17+E17)</f>
        <v>0.23059281481709448</v>
      </c>
      <c r="I17" s="15">
        <f>TAMO!J12</f>
        <v>1.3913567427985252</v>
      </c>
      <c r="J17" s="48">
        <f t="shared" ref="J17:J20" si="2">I17/(1+(1-F17)*G17)</f>
        <v>1.1500799252288127</v>
      </c>
    </row>
    <row r="18" spans="2:10" x14ac:dyDescent="0.3">
      <c r="B18" s="270" t="str">
        <f>'Beta - Comps'!C10</f>
        <v>Tata Motors</v>
      </c>
      <c r="C18" s="11" t="s">
        <v>15</v>
      </c>
      <c r="D18" s="38">
        <f>'Beta - Comps'!G10</f>
        <v>71540</v>
      </c>
      <c r="E18" s="38">
        <f>'Beta - Comps'!E10</f>
        <v>263687.69</v>
      </c>
      <c r="F18" s="49">
        <v>0.3</v>
      </c>
      <c r="G18" s="39">
        <f t="shared" si="0"/>
        <v>0.27130580119231201</v>
      </c>
      <c r="H18" s="39">
        <f t="shared" si="1"/>
        <v>0.21340719198942068</v>
      </c>
      <c r="I18" s="15">
        <f>Mahindra!J11</f>
        <v>1.7587691104633636</v>
      </c>
      <c r="J18" s="48">
        <f t="shared" si="2"/>
        <v>1.4780639781916218</v>
      </c>
    </row>
    <row r="19" spans="2:10" x14ac:dyDescent="0.3">
      <c r="B19" s="270" t="str">
        <f>'Beta - Comps'!C11</f>
        <v>Bajaj Auto</v>
      </c>
      <c r="C19" s="11" t="s">
        <v>15</v>
      </c>
      <c r="D19" s="38">
        <f>'Beta - Comps'!G11</f>
        <v>9364.16</v>
      </c>
      <c r="E19" s="38">
        <f>'Beta - Comps'!E11</f>
        <v>242381.64</v>
      </c>
      <c r="F19" s="49">
        <v>0.3</v>
      </c>
      <c r="G19" s="39">
        <f t="shared" si="0"/>
        <v>3.8633949337086748E-2</v>
      </c>
      <c r="H19" s="39">
        <f t="shared" si="1"/>
        <v>3.7196886700791035E-2</v>
      </c>
      <c r="I19" s="15">
        <f>'Bajaj Auto'!J11</f>
        <v>1.1030738240874547</v>
      </c>
      <c r="J19" s="48">
        <f t="shared" si="2"/>
        <v>1.0740280620717715</v>
      </c>
    </row>
    <row r="20" spans="2:10" x14ac:dyDescent="0.3">
      <c r="B20" s="270" t="str">
        <f>'Beta - Comps'!C12</f>
        <v>Eicher Motors</v>
      </c>
      <c r="C20" s="11" t="s">
        <v>15</v>
      </c>
      <c r="D20" s="38">
        <f>'Beta - Comps'!G12</f>
        <v>458.13</v>
      </c>
      <c r="E20" s="38">
        <f>'Beta - Comps'!E12</f>
        <v>190376.35</v>
      </c>
      <c r="F20" s="49">
        <v>0.3</v>
      </c>
      <c r="G20" s="39">
        <f t="shared" si="0"/>
        <v>2.4064438676337685E-3</v>
      </c>
      <c r="H20" s="39">
        <f t="shared" si="1"/>
        <v>2.4006667977401149E-3</v>
      </c>
      <c r="I20" s="15">
        <f>'Eicher Motors'!J11</f>
        <v>1.073258390128941</v>
      </c>
      <c r="J20" s="48">
        <f t="shared" si="2"/>
        <v>1.0714535152101485</v>
      </c>
    </row>
    <row r="21" spans="2:10" x14ac:dyDescent="0.3">
      <c r="B21" s="12"/>
      <c r="C21" s="12"/>
      <c r="D21" s="13"/>
      <c r="E21" s="13"/>
      <c r="F21" s="14"/>
      <c r="G21" s="18"/>
      <c r="H21" s="18"/>
      <c r="I21" s="15"/>
      <c r="J21" s="15"/>
    </row>
    <row r="22" spans="2:10" x14ac:dyDescent="0.3">
      <c r="E22" s="16"/>
      <c r="F22" s="16"/>
      <c r="G22" s="16"/>
      <c r="H22" s="16"/>
      <c r="I22" s="16"/>
      <c r="J22" s="16"/>
    </row>
    <row r="23" spans="2:10" x14ac:dyDescent="0.3">
      <c r="E23" s="17" t="s">
        <v>16</v>
      </c>
      <c r="F23" s="18">
        <f>AVERAGE(F16:F20)</f>
        <v>0.3</v>
      </c>
      <c r="G23" s="18">
        <f t="shared" ref="G23:J23" si="3">AVERAGE(G16:G20)</f>
        <v>0.12244463791529077</v>
      </c>
      <c r="H23" s="18">
        <f t="shared" si="3"/>
        <v>9.6754519887773463E-2</v>
      </c>
      <c r="I23" s="15">
        <f t="shared" si="3"/>
        <v>1.2140249303226949</v>
      </c>
      <c r="J23" s="15">
        <f t="shared" si="3"/>
        <v>1.1034401881048261</v>
      </c>
    </row>
    <row r="24" spans="2:10" x14ac:dyDescent="0.3">
      <c r="E24" s="19" t="s">
        <v>17</v>
      </c>
      <c r="F24" s="20">
        <f>MEDIAN(F16:F20)</f>
        <v>0.3</v>
      </c>
      <c r="G24" s="20">
        <f t="shared" ref="G24:J24" si="4">MEDIAN(G16:G20)</f>
        <v>3.8633949337086748E-2</v>
      </c>
      <c r="H24" s="20">
        <f t="shared" si="4"/>
        <v>3.7196886700791035E-2</v>
      </c>
      <c r="I24" s="21">
        <f t="shared" si="4"/>
        <v>1.1030738240874547</v>
      </c>
      <c r="J24" s="21">
        <f t="shared" si="4"/>
        <v>1.0740280620717715</v>
      </c>
    </row>
    <row r="27" spans="2:10" x14ac:dyDescent="0.3">
      <c r="B27" s="19" t="s">
        <v>18</v>
      </c>
      <c r="C27" s="16"/>
      <c r="D27" s="16"/>
      <c r="E27" s="16"/>
      <c r="G27" s="22" t="s">
        <v>19</v>
      </c>
      <c r="H27" s="16"/>
      <c r="I27" s="16"/>
      <c r="J27" s="16"/>
    </row>
    <row r="29" spans="2:10" x14ac:dyDescent="0.3">
      <c r="B29" t="s">
        <v>20</v>
      </c>
      <c r="E29" s="246">
        <f>'Data Sheet'!K27/D18</f>
        <v>7.1051160190103435E-2</v>
      </c>
      <c r="G29" s="24" t="s">
        <v>427</v>
      </c>
      <c r="J29" s="23">
        <v>6.515E-2</v>
      </c>
    </row>
    <row r="30" spans="2:10" x14ac:dyDescent="0.3">
      <c r="B30" s="25" t="s">
        <v>23</v>
      </c>
      <c r="C30" s="25"/>
      <c r="D30" s="25"/>
      <c r="E30" s="26">
        <f>F16</f>
        <v>0.3</v>
      </c>
      <c r="G30" s="24" t="s">
        <v>22</v>
      </c>
      <c r="J30" s="27">
        <f>ERP!F12-WACC!J29</f>
        <v>0.10474166666666666</v>
      </c>
    </row>
    <row r="31" spans="2:10" ht="16.2" x14ac:dyDescent="0.3">
      <c r="B31" t="s">
        <v>23</v>
      </c>
      <c r="E31" s="226">
        <f>E29*(1-E30)</f>
        <v>4.9735812133072405E-2</v>
      </c>
      <c r="G31" s="28" t="s">
        <v>428</v>
      </c>
      <c r="H31" s="25"/>
      <c r="I31" s="25"/>
      <c r="J31" s="47">
        <f>J40</f>
        <v>0.99911156038173921</v>
      </c>
    </row>
    <row r="32" spans="2:10" x14ac:dyDescent="0.3">
      <c r="G32" s="24" t="s">
        <v>19</v>
      </c>
      <c r="J32" s="27">
        <f>J29+(J30)*J31</f>
        <v>0.16979861002031732</v>
      </c>
    </row>
    <row r="35" spans="2:10" x14ac:dyDescent="0.3">
      <c r="B35" s="19" t="s">
        <v>24</v>
      </c>
      <c r="C35" s="16"/>
      <c r="D35" s="16"/>
      <c r="E35" s="16"/>
      <c r="G35" s="22" t="s">
        <v>25</v>
      </c>
      <c r="H35" s="16"/>
      <c r="I35" s="16"/>
      <c r="J35" s="16"/>
    </row>
    <row r="37" spans="2:10" x14ac:dyDescent="0.3">
      <c r="D37" s="29" t="s">
        <v>26</v>
      </c>
      <c r="E37" s="29" t="s">
        <v>27</v>
      </c>
      <c r="G37" s="24" t="s">
        <v>28</v>
      </c>
      <c r="J37" s="15">
        <f>J24</f>
        <v>1.0740280620717715</v>
      </c>
    </row>
    <row r="38" spans="2:10" x14ac:dyDescent="0.3">
      <c r="B38" t="s">
        <v>8</v>
      </c>
      <c r="C38" s="271">
        <f>D18</f>
        <v>71540</v>
      </c>
      <c r="D38" s="18">
        <f>C38/C40</f>
        <v>0.21340719198942068</v>
      </c>
      <c r="E38" s="18">
        <f>H23</f>
        <v>9.6754519887773463E-2</v>
      </c>
      <c r="G38" s="24" t="s">
        <v>29</v>
      </c>
      <c r="J38" s="18">
        <f>E42</f>
        <v>0.10711874237748957</v>
      </c>
    </row>
    <row r="39" spans="2:10" x14ac:dyDescent="0.3">
      <c r="B39" t="s">
        <v>30</v>
      </c>
      <c r="C39" s="271">
        <f>E18</f>
        <v>263687.69</v>
      </c>
      <c r="D39" s="30">
        <f>C39/C40</f>
        <v>0.78659280801057929</v>
      </c>
      <c r="E39" s="30">
        <f>E40-E38</f>
        <v>0.9032454801122265</v>
      </c>
      <c r="G39" s="25" t="s">
        <v>21</v>
      </c>
      <c r="H39" s="25"/>
      <c r="I39" s="25"/>
      <c r="J39" s="31">
        <f>E30</f>
        <v>0.3</v>
      </c>
    </row>
    <row r="40" spans="2:10" x14ac:dyDescent="0.3">
      <c r="B40" t="s">
        <v>31</v>
      </c>
      <c r="C40" s="272">
        <f>SUM(C38:C39)</f>
        <v>335227.69</v>
      </c>
      <c r="D40" s="18">
        <f>SUM(D38:D39)</f>
        <v>1</v>
      </c>
      <c r="E40" s="32">
        <f>D40</f>
        <v>1</v>
      </c>
      <c r="G40" s="24" t="s">
        <v>25</v>
      </c>
      <c r="J40" s="15">
        <f>J37/(1+(1-J39)*J38)</f>
        <v>0.99911156038173921</v>
      </c>
    </row>
    <row r="42" spans="2:10" x14ac:dyDescent="0.3">
      <c r="B42" t="s">
        <v>32</v>
      </c>
      <c r="D42" s="226">
        <f>D38/D39</f>
        <v>0.27130580119231201</v>
      </c>
      <c r="E42" s="226">
        <f>E38/E39</f>
        <v>0.10711874237748957</v>
      </c>
      <c r="G42" s="22" t="s">
        <v>0</v>
      </c>
      <c r="H42" s="16"/>
      <c r="I42" s="16"/>
      <c r="J42" s="16"/>
    </row>
    <row r="44" spans="2:10" x14ac:dyDescent="0.3">
      <c r="G44" s="24" t="s">
        <v>19</v>
      </c>
      <c r="J44" s="32">
        <f>J32</f>
        <v>0.16979861002031732</v>
      </c>
    </row>
    <row r="45" spans="2:10" x14ac:dyDescent="0.3">
      <c r="G45" s="24" t="s">
        <v>35</v>
      </c>
      <c r="J45" s="32">
        <f>E39</f>
        <v>0.9032454801122265</v>
      </c>
    </row>
    <row r="46" spans="2:10" x14ac:dyDescent="0.3">
      <c r="G46" s="24"/>
      <c r="J46" s="32"/>
    </row>
    <row r="47" spans="2:10" x14ac:dyDescent="0.3">
      <c r="B47" s="33" t="s">
        <v>33</v>
      </c>
      <c r="G47" s="24" t="s">
        <v>18</v>
      </c>
      <c r="J47" s="27">
        <f>E31</f>
        <v>4.9735812133072405E-2</v>
      </c>
    </row>
    <row r="48" spans="2:10" x14ac:dyDescent="0.3">
      <c r="B48" s="33" t="s">
        <v>34</v>
      </c>
      <c r="G48" s="24" t="s">
        <v>38</v>
      </c>
      <c r="J48" s="27">
        <f>E38</f>
        <v>9.6754519887773463E-2</v>
      </c>
    </row>
    <row r="49" spans="2:10" x14ac:dyDescent="0.3">
      <c r="B49" s="33" t="s">
        <v>36</v>
      </c>
      <c r="G49" s="24"/>
    </row>
    <row r="50" spans="2:10" x14ac:dyDescent="0.3">
      <c r="B50" s="33" t="s">
        <v>37</v>
      </c>
      <c r="G50" s="34" t="s">
        <v>39</v>
      </c>
      <c r="H50" s="35"/>
      <c r="I50" s="35"/>
      <c r="J50" s="36">
        <f>(J44*J45)+(J47*J48)</f>
        <v>0.15818199165435415</v>
      </c>
    </row>
  </sheetData>
  <pageMargins left="0.23622047244094491" right="0.23622047244094491" top="0.23622047244094491" bottom="0.23622047244094491" header="0.31496062992125984" footer="0"/>
  <pageSetup paperSize="9" scale="92"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728D-AA62-4DCD-92D4-EE8CC774F3C0}">
  <sheetPr>
    <tabColor rgb="FF92D050"/>
  </sheetPr>
  <dimension ref="A1:O47"/>
  <sheetViews>
    <sheetView showGridLines="0" view="pageBreakPreview" topLeftCell="G10" zoomScale="51" zoomScaleNormal="69" zoomScaleSheetLayoutView="55" workbookViewId="0">
      <selection activeCell="B75" sqref="B75"/>
    </sheetView>
  </sheetViews>
  <sheetFormatPr defaultRowHeight="14.4" x14ac:dyDescent="0.3"/>
  <cols>
    <col min="1" max="1" width="3.21875" customWidth="1"/>
    <col min="2" max="2" width="17.88671875" customWidth="1"/>
    <col min="3" max="3" width="8.44140625" customWidth="1"/>
    <col min="4" max="4" width="10.21875" bestFit="1" customWidth="1"/>
    <col min="5" max="5" width="2.77734375" customWidth="1"/>
    <col min="6" max="6" width="11.109375" bestFit="1" customWidth="1"/>
    <col min="7" max="7" width="12.5546875" customWidth="1"/>
    <col min="8" max="11" width="13.77734375" bestFit="1" customWidth="1"/>
    <col min="12" max="12" width="0" hidden="1" customWidth="1"/>
  </cols>
  <sheetData>
    <row r="1" spans="1:11" x14ac:dyDescent="0.3">
      <c r="A1" s="104"/>
      <c r="B1" s="1"/>
      <c r="C1" s="1"/>
      <c r="D1" s="1"/>
      <c r="E1" s="1"/>
      <c r="F1" s="1"/>
      <c r="G1" s="1"/>
      <c r="H1" s="1"/>
      <c r="I1" s="1"/>
      <c r="J1" s="1"/>
      <c r="K1" s="1"/>
    </row>
    <row r="2" spans="1:11" ht="19.05" customHeight="1" x14ac:dyDescent="0.4">
      <c r="A2" s="104"/>
      <c r="B2" s="138" t="s">
        <v>187</v>
      </c>
    </row>
    <row r="3" spans="1:11" x14ac:dyDescent="0.3">
      <c r="A3" s="104"/>
      <c r="B3" t="s">
        <v>293</v>
      </c>
    </row>
    <row r="4" spans="1:11" ht="15.6" x14ac:dyDescent="0.3">
      <c r="A4" s="104"/>
      <c r="B4" s="139" t="s">
        <v>437</v>
      </c>
    </row>
    <row r="5" spans="1:11" x14ac:dyDescent="0.3">
      <c r="A5" s="104"/>
      <c r="B5" t="s">
        <v>438</v>
      </c>
    </row>
    <row r="6" spans="1:11" ht="4.5" customHeight="1" thickBot="1" x14ac:dyDescent="0.35">
      <c r="A6" s="104"/>
      <c r="B6" s="190"/>
      <c r="C6" s="190"/>
      <c r="D6" s="190"/>
      <c r="E6" s="190"/>
      <c r="F6" s="190"/>
      <c r="G6" s="190"/>
      <c r="H6" s="190"/>
      <c r="I6" s="190"/>
      <c r="J6" s="190"/>
      <c r="K6" s="190"/>
    </row>
    <row r="7" spans="1:11" ht="42.45" customHeight="1" x14ac:dyDescent="0.3"/>
    <row r="8" spans="1:11" x14ac:dyDescent="0.3">
      <c r="B8" s="86" t="s">
        <v>269</v>
      </c>
      <c r="C8" s="86"/>
      <c r="D8" s="86"/>
      <c r="E8" s="86"/>
      <c r="F8" s="121">
        <f>'[5]Intrinsic Growth'!K2</f>
        <v>45352</v>
      </c>
      <c r="G8" s="122">
        <f>F8+365</f>
        <v>45717</v>
      </c>
      <c r="H8" s="122">
        <f t="shared" ref="H8:K8" si="0">G8+365</f>
        <v>46082</v>
      </c>
      <c r="I8" s="122">
        <f t="shared" si="0"/>
        <v>46447</v>
      </c>
      <c r="J8" s="122">
        <f>I8+366</f>
        <v>46813</v>
      </c>
      <c r="K8" s="122">
        <f t="shared" si="0"/>
        <v>47178</v>
      </c>
    </row>
    <row r="10" spans="1:11" x14ac:dyDescent="0.3">
      <c r="B10" s="100" t="s">
        <v>227</v>
      </c>
      <c r="C10" s="100"/>
      <c r="D10" s="100"/>
      <c r="E10" s="100"/>
      <c r="F10" s="126">
        <f>'Intrinsic Growth'!I40</f>
        <v>31960</v>
      </c>
      <c r="G10" s="127">
        <f>F10*(1+$D$21)</f>
        <v>35648.851776625597</v>
      </c>
      <c r="H10" s="127">
        <f t="shared" ref="H10:K10" si="1">G10*(1+$D$21)</f>
        <v>39763.474123649001</v>
      </c>
      <c r="I10" s="127">
        <f t="shared" si="1"/>
        <v>44353.009861002836</v>
      </c>
      <c r="J10" s="127">
        <f t="shared" si="1"/>
        <v>49472.273916836784</v>
      </c>
      <c r="K10" s="127">
        <f t="shared" si="1"/>
        <v>55182.408007319624</v>
      </c>
    </row>
    <row r="11" spans="1:11" x14ac:dyDescent="0.3">
      <c r="B11" s="100" t="s">
        <v>21</v>
      </c>
      <c r="C11" s="100"/>
      <c r="D11" s="100"/>
      <c r="E11" s="100"/>
      <c r="F11" s="134">
        <f>'Intrinsic Growth'!I51</f>
        <v>0.25</v>
      </c>
      <c r="G11" s="116">
        <f>F11</f>
        <v>0.25</v>
      </c>
      <c r="H11" s="116">
        <f t="shared" ref="H11:K11" si="2">G11</f>
        <v>0.25</v>
      </c>
      <c r="I11" s="116">
        <f t="shared" si="2"/>
        <v>0.25</v>
      </c>
      <c r="J11" s="116">
        <f t="shared" si="2"/>
        <v>0.25</v>
      </c>
      <c r="K11" s="116">
        <f t="shared" si="2"/>
        <v>0.25</v>
      </c>
    </row>
    <row r="12" spans="1:11" x14ac:dyDescent="0.3">
      <c r="B12" s="100" t="s">
        <v>270</v>
      </c>
      <c r="C12" s="100"/>
      <c r="D12" s="100"/>
      <c r="E12" s="100"/>
      <c r="F12" s="126">
        <f>F10*(1-F11)</f>
        <v>23970</v>
      </c>
      <c r="G12" s="127">
        <f>G10*(1-G11)</f>
        <v>26736.638832469198</v>
      </c>
      <c r="H12" s="127">
        <f t="shared" ref="H12:K12" si="3">H10*(1-H11)</f>
        <v>29822.605592736749</v>
      </c>
      <c r="I12" s="127">
        <f t="shared" si="3"/>
        <v>33264.757395752124</v>
      </c>
      <c r="J12" s="127">
        <f t="shared" si="3"/>
        <v>37104.205437627592</v>
      </c>
      <c r="K12" s="127">
        <f t="shared" si="3"/>
        <v>41386.806005489721</v>
      </c>
    </row>
    <row r="13" spans="1:11" x14ac:dyDescent="0.3">
      <c r="B13" s="100" t="s">
        <v>271</v>
      </c>
      <c r="C13" s="100"/>
      <c r="D13" s="100"/>
      <c r="E13" s="100"/>
      <c r="F13" s="128">
        <f>+'Intrinsic Growth'!I59</f>
        <v>0.60251390473719624</v>
      </c>
      <c r="G13" s="116">
        <f>F13+(($K$13-$F$13)/4)</f>
        <v>0.51577091603336844</v>
      </c>
      <c r="H13" s="116">
        <f t="shared" ref="H13:J13" si="4">G13+(($K$13-$F$13)/4)</f>
        <v>0.42902792732954059</v>
      </c>
      <c r="I13" s="116">
        <f t="shared" si="4"/>
        <v>0.34228493862571274</v>
      </c>
      <c r="J13" s="116">
        <f t="shared" si="4"/>
        <v>0.25554194992188489</v>
      </c>
      <c r="K13" s="111">
        <f>[6]Sheet1!$L$75</f>
        <v>0.25554194992188489</v>
      </c>
    </row>
    <row r="14" spans="1:11" x14ac:dyDescent="0.3">
      <c r="B14" s="100" t="s">
        <v>272</v>
      </c>
      <c r="C14" s="100"/>
      <c r="D14" s="100"/>
      <c r="E14" s="100"/>
      <c r="F14" s="126">
        <f>F12*(1-F13)</f>
        <v>9527.7417034494065</v>
      </c>
      <c r="G14" s="127">
        <f t="shared" ref="G14:K14" si="5">G12*(1-G13)</f>
        <v>12946.658130193229</v>
      </c>
      <c r="H14" s="127">
        <f t="shared" si="5"/>
        <v>17027.874927718538</v>
      </c>
      <c r="I14" s="127">
        <f t="shared" si="5"/>
        <v>21878.731952147882</v>
      </c>
      <c r="J14" s="127">
        <f t="shared" si="5"/>
        <v>27622.52442979403</v>
      </c>
      <c r="K14" s="127">
        <f t="shared" si="5"/>
        <v>30810.7408978081</v>
      </c>
    </row>
    <row r="15" spans="1:11" x14ac:dyDescent="0.3">
      <c r="B15" s="100" t="s">
        <v>273</v>
      </c>
      <c r="C15" s="100"/>
      <c r="D15" s="100"/>
      <c r="E15" s="100"/>
      <c r="F15" s="129"/>
      <c r="G15" s="130">
        <v>0.5</v>
      </c>
      <c r="H15" s="100">
        <f>G15+1</f>
        <v>1.5</v>
      </c>
      <c r="I15" s="100">
        <f t="shared" ref="I15:K15" si="6">H15+1</f>
        <v>2.5</v>
      </c>
      <c r="J15" s="100">
        <f t="shared" si="6"/>
        <v>3.5</v>
      </c>
      <c r="K15" s="100">
        <f t="shared" si="6"/>
        <v>4.5</v>
      </c>
    </row>
    <row r="16" spans="1:11" x14ac:dyDescent="0.3">
      <c r="B16" s="100" t="s">
        <v>274</v>
      </c>
      <c r="C16" s="100"/>
      <c r="D16" s="100"/>
      <c r="E16" s="100"/>
      <c r="F16" s="129"/>
      <c r="G16" s="125">
        <f>1/(1+$D$23)^G15</f>
        <v>0.9292051241089353</v>
      </c>
      <c r="H16" s="125">
        <f t="shared" ref="H16:K16" si="7">1/(1+$D$23)^H15</f>
        <v>0.80229629782246326</v>
      </c>
      <c r="I16" s="125">
        <f t="shared" si="7"/>
        <v>0.6927204045682479</v>
      </c>
      <c r="J16" s="125">
        <f t="shared" si="7"/>
        <v>0.59811014983816313</v>
      </c>
      <c r="K16" s="125">
        <f t="shared" si="7"/>
        <v>0.5164215590883251</v>
      </c>
    </row>
    <row r="17" spans="2:15" ht="4.05" customHeight="1" x14ac:dyDescent="0.3">
      <c r="F17" s="131"/>
    </row>
    <row r="18" spans="2:15" ht="15" thickBot="1" x14ac:dyDescent="0.35">
      <c r="B18" s="103" t="s">
        <v>275</v>
      </c>
      <c r="C18" s="103"/>
      <c r="D18" s="103"/>
      <c r="E18" s="103"/>
      <c r="F18" s="132"/>
      <c r="G18" s="133">
        <f>G14*G16</f>
        <v>12030.101074662156</v>
      </c>
      <c r="H18" s="133">
        <f t="shared" ref="H18:K18" si="8">H14*H16</f>
        <v>13661.401014292527</v>
      </c>
      <c r="I18" s="133">
        <f t="shared" si="8"/>
        <v>15155.844049332132</v>
      </c>
      <c r="J18" s="133">
        <f t="shared" si="8"/>
        <v>16521.31222561243</v>
      </c>
      <c r="K18" s="133">
        <f t="shared" si="8"/>
        <v>15911.330851112481</v>
      </c>
    </row>
    <row r="19" spans="2:15" ht="37.950000000000003" customHeight="1" x14ac:dyDescent="0.3">
      <c r="G19" s="194"/>
      <c r="H19" s="194"/>
      <c r="I19" s="194"/>
      <c r="J19" s="194"/>
      <c r="K19" s="194"/>
    </row>
    <row r="21" spans="2:15" x14ac:dyDescent="0.3">
      <c r="B21" s="46" t="s">
        <v>276</v>
      </c>
      <c r="C21" s="46"/>
      <c r="D21" s="123">
        <f>[6]Sheet1!$M$75</f>
        <v>0.11542089413722149</v>
      </c>
      <c r="F21" s="227" t="s">
        <v>328</v>
      </c>
      <c r="G21" s="227"/>
      <c r="H21" s="227"/>
      <c r="I21" s="227"/>
      <c r="J21" s="227"/>
      <c r="K21" s="227"/>
      <c r="L21" s="161"/>
    </row>
    <row r="22" spans="2:15" x14ac:dyDescent="0.3">
      <c r="B22" s="46" t="s">
        <v>277</v>
      </c>
      <c r="C22" s="46"/>
      <c r="D22" s="123">
        <v>8.4000000000000005E-2</v>
      </c>
    </row>
    <row r="23" spans="2:15" x14ac:dyDescent="0.3">
      <c r="B23" s="46" t="s">
        <v>39</v>
      </c>
      <c r="C23" s="46"/>
      <c r="D23" s="124">
        <f>WACC!J50</f>
        <v>0.15818199165435415</v>
      </c>
      <c r="F23" s="157"/>
      <c r="G23" s="157"/>
      <c r="H23" s="227" t="s">
        <v>39</v>
      </c>
      <c r="I23" s="228"/>
      <c r="J23" s="228"/>
      <c r="K23" s="228"/>
      <c r="L23" s="160"/>
      <c r="N23" s="165"/>
      <c r="O23" s="165"/>
    </row>
    <row r="24" spans="2:15" ht="27" customHeight="1" x14ac:dyDescent="0.3">
      <c r="F24" s="157"/>
      <c r="G24" s="229">
        <f>D44</f>
        <v>789.89802526143092</v>
      </c>
      <c r="H24" s="230">
        <f>I24-0.5%</f>
        <v>0.14818199165435414</v>
      </c>
      <c r="I24" s="230">
        <f>J24-0.5%</f>
        <v>0.15318199165435414</v>
      </c>
      <c r="J24" s="230">
        <f>D23</f>
        <v>0.15818199165435415</v>
      </c>
      <c r="K24" s="230">
        <f>J24+0.5%</f>
        <v>0.16318199165435415</v>
      </c>
      <c r="L24" s="159">
        <f t="shared" ref="L24" si="9">K24+0.5%</f>
        <v>0.16818199165435416</v>
      </c>
    </row>
    <row r="25" spans="2:15" ht="14.55" customHeight="1" x14ac:dyDescent="0.3">
      <c r="B25" s="86" t="s">
        <v>278</v>
      </c>
      <c r="C25" s="86"/>
      <c r="D25" s="86"/>
      <c r="F25" s="327" t="s">
        <v>327</v>
      </c>
      <c r="G25" s="231">
        <f>G26-0.5%</f>
        <v>7.3999999999999996E-2</v>
      </c>
      <c r="H25" s="162">
        <f t="dataTable" ref="H25:K29" dt2D="1" dtr="1" r1="D28" r2="D29"/>
        <v>789.89802526143092</v>
      </c>
      <c r="I25" s="162">
        <v>748.87060654904769</v>
      </c>
      <c r="J25" s="162">
        <v>712.71684524320813</v>
      </c>
      <c r="K25" s="162">
        <v>680.61701462843905</v>
      </c>
      <c r="L25" s="158">
        <v>-928.04069056195556</v>
      </c>
    </row>
    <row r="26" spans="2:15" x14ac:dyDescent="0.3">
      <c r="B26" s="88"/>
      <c r="C26" s="88"/>
      <c r="D26" s="88"/>
      <c r="F26" s="327"/>
      <c r="G26" s="231">
        <f>G27-0.5%</f>
        <v>7.9000000000000001E-2</v>
      </c>
      <c r="H26" s="162">
        <v>836.85580500148797</v>
      </c>
      <c r="I26" s="162">
        <v>789.89802526143092</v>
      </c>
      <c r="J26" s="162">
        <v>748.87060654904769</v>
      </c>
      <c r="K26" s="162">
        <v>712.71684524320813</v>
      </c>
      <c r="L26" s="158">
        <v>-1007.8314304662</v>
      </c>
    </row>
    <row r="27" spans="2:15" x14ac:dyDescent="0.3">
      <c r="B27" s="100" t="s">
        <v>279</v>
      </c>
      <c r="C27" s="100"/>
      <c r="D27" s="97">
        <f>K14*(1+D21)</f>
        <v>34366.944161263367</v>
      </c>
      <c r="F27" s="327"/>
      <c r="G27" s="231">
        <f>D22</f>
        <v>8.4000000000000005E-2</v>
      </c>
      <c r="H27" s="162">
        <v>891.12993291486794</v>
      </c>
      <c r="I27" s="162">
        <v>836.85580500148797</v>
      </c>
      <c r="J27" s="237">
        <v>789.89802526143092</v>
      </c>
      <c r="K27" s="162">
        <v>748.87060654904769</v>
      </c>
      <c r="L27" s="158">
        <v>-1103.0928332035751</v>
      </c>
    </row>
    <row r="28" spans="2:15" x14ac:dyDescent="0.3">
      <c r="B28" s="100" t="s">
        <v>39</v>
      </c>
      <c r="C28" s="100"/>
      <c r="D28" s="116">
        <f>D23</f>
        <v>0.15818199165435415</v>
      </c>
      <c r="F28" s="327"/>
      <c r="G28" s="231">
        <f>G27+0.5%</f>
        <v>8.900000000000001E-2</v>
      </c>
      <c r="H28" s="162">
        <v>954.57477752706461</v>
      </c>
      <c r="I28" s="162">
        <v>891.12993291486794</v>
      </c>
      <c r="J28" s="162">
        <v>836.85580500148797</v>
      </c>
      <c r="K28" s="162">
        <v>789.89802526143092</v>
      </c>
      <c r="L28" s="158">
        <v>-1218.8073438157458</v>
      </c>
    </row>
    <row r="29" spans="2:15" x14ac:dyDescent="0.3">
      <c r="B29" s="100" t="s">
        <v>280</v>
      </c>
      <c r="C29" s="100"/>
      <c r="D29" s="116">
        <f>D22</f>
        <v>8.4000000000000005E-2</v>
      </c>
      <c r="F29" s="327"/>
      <c r="G29" s="231">
        <f>G28+0.5%</f>
        <v>9.4000000000000014E-2</v>
      </c>
      <c r="H29" s="162">
        <v>1029.7292036210442</v>
      </c>
      <c r="I29" s="162">
        <v>954.57477752706461</v>
      </c>
      <c r="J29" s="162">
        <v>891.12993291486794</v>
      </c>
      <c r="K29" s="162">
        <v>836.85580500148797</v>
      </c>
      <c r="L29" s="158">
        <v>-1362.3542243518875</v>
      </c>
    </row>
    <row r="30" spans="2:15" ht="5.55" customHeight="1" x14ac:dyDescent="0.3">
      <c r="E30" t="s">
        <v>289</v>
      </c>
    </row>
    <row r="31" spans="2:15" ht="15" thickBot="1" x14ac:dyDescent="0.35">
      <c r="B31" s="118" t="s">
        <v>281</v>
      </c>
      <c r="C31" s="118"/>
      <c r="D31" s="136">
        <f>D27/(D28-D29)</f>
        <v>463278.80115963676</v>
      </c>
    </row>
    <row r="32" spans="2:15" ht="27" customHeight="1" x14ac:dyDescent="0.3"/>
    <row r="33" spans="2:11" x14ac:dyDescent="0.3">
      <c r="B33" s="86" t="s">
        <v>282</v>
      </c>
      <c r="C33" s="86"/>
      <c r="D33" s="86"/>
      <c r="F33" s="227" t="s">
        <v>329</v>
      </c>
      <c r="G33" s="227"/>
      <c r="H33" s="227"/>
      <c r="I33" s="227"/>
      <c r="J33" s="227"/>
      <c r="K33" s="227"/>
    </row>
    <row r="34" spans="2:11" x14ac:dyDescent="0.3">
      <c r="F34" s="232"/>
      <c r="G34" s="232"/>
      <c r="H34" s="232"/>
      <c r="I34" s="232"/>
      <c r="J34" s="232"/>
      <c r="K34" s="232"/>
    </row>
    <row r="35" spans="2:11" x14ac:dyDescent="0.3">
      <c r="B35" s="100" t="s">
        <v>275</v>
      </c>
      <c r="C35" s="100"/>
      <c r="D35" s="97">
        <f>SUM(G18:K18)</f>
        <v>73279.989215011723</v>
      </c>
      <c r="F35" s="233"/>
      <c r="G35" s="233"/>
      <c r="H35" s="227" t="s">
        <v>39</v>
      </c>
      <c r="I35" s="228"/>
      <c r="J35" s="228"/>
      <c r="K35" s="228"/>
    </row>
    <row r="36" spans="2:11" x14ac:dyDescent="0.3">
      <c r="B36" s="100" t="s">
        <v>281</v>
      </c>
      <c r="C36" s="100"/>
      <c r="D36" s="97">
        <f>D31*K16</f>
        <v>239247.16078742978</v>
      </c>
      <c r="F36" s="233"/>
      <c r="G36" s="229">
        <f>D37</f>
        <v>312527.15000244149</v>
      </c>
      <c r="H36" s="235">
        <f>I36-0.5%</f>
        <v>0.14818199165435414</v>
      </c>
      <c r="I36" s="235">
        <f>J36-0.5%</f>
        <v>0.15318199165435414</v>
      </c>
      <c r="J36" s="235">
        <f>D23</f>
        <v>0.15818199165435415</v>
      </c>
      <c r="K36" s="235">
        <f>J36+0.5%</f>
        <v>0.16318199165435415</v>
      </c>
    </row>
    <row r="37" spans="2:11" ht="14.55" customHeight="1" x14ac:dyDescent="0.3">
      <c r="B37" s="70" t="s">
        <v>283</v>
      </c>
      <c r="C37" s="100"/>
      <c r="D37" s="163">
        <f>SUM(D35:D36)</f>
        <v>312527.15000244149</v>
      </c>
      <c r="F37" s="327" t="s">
        <v>327</v>
      </c>
      <c r="G37" s="236">
        <f>G38-0.5%</f>
        <v>7.3999999999999996E-2</v>
      </c>
      <c r="H37" s="234">
        <f t="dataTable" ref="H37:K41" dt2D="1" dtr="1" r1="D28" r2="D29" ca="1"/>
        <v>312527.15000244149</v>
      </c>
      <c r="I37" s="234">
        <v>297419.72748194</v>
      </c>
      <c r="J37" s="234">
        <v>284106.91948927386</v>
      </c>
      <c r="K37" s="234">
        <v>272286.88013136334</v>
      </c>
    </row>
    <row r="38" spans="2:11" x14ac:dyDescent="0.3">
      <c r="B38" s="65"/>
      <c r="F38" s="327"/>
      <c r="G38" s="236">
        <f>G39-0.5%</f>
        <v>7.9000000000000001E-2</v>
      </c>
      <c r="H38" s="234">
        <v>329818.29434985726</v>
      </c>
      <c r="I38" s="234">
        <v>312527.15000244149</v>
      </c>
      <c r="J38" s="234">
        <v>297419.72748194</v>
      </c>
      <c r="K38" s="234">
        <v>284106.91948927386</v>
      </c>
    </row>
    <row r="39" spans="2:11" x14ac:dyDescent="0.3">
      <c r="B39" s="100" t="s">
        <v>284</v>
      </c>
      <c r="C39" s="100"/>
      <c r="D39" s="97">
        <f>'Data Sheet'!K71</f>
        <v>40834</v>
      </c>
      <c r="F39" s="327"/>
      <c r="G39" s="236">
        <f>D22</f>
        <v>8.4000000000000005E-2</v>
      </c>
      <c r="H39" s="234">
        <v>349803.51906183001</v>
      </c>
      <c r="I39" s="234">
        <v>329818.29434985726</v>
      </c>
      <c r="J39" s="237">
        <v>312527.15000244149</v>
      </c>
      <c r="K39" s="234">
        <v>297419.72748194</v>
      </c>
    </row>
    <row r="40" spans="2:11" x14ac:dyDescent="0.3">
      <c r="B40" s="100" t="s">
        <v>285</v>
      </c>
      <c r="C40" s="100"/>
      <c r="D40" s="97">
        <f>SUM('Raw FS'!L7:L8)</f>
        <v>62499</v>
      </c>
      <c r="F40" s="327"/>
      <c r="G40" s="236">
        <f>G39+0.5%</f>
        <v>8.900000000000001E-2</v>
      </c>
      <c r="H40" s="234">
        <v>373165.65356566897</v>
      </c>
      <c r="I40" s="234">
        <v>349803.51906183001</v>
      </c>
      <c r="J40" s="234">
        <v>329818.29434985726</v>
      </c>
      <c r="K40" s="234">
        <v>312527.15000244149</v>
      </c>
    </row>
    <row r="41" spans="2:11" x14ac:dyDescent="0.3">
      <c r="B41" s="70" t="s">
        <v>286</v>
      </c>
      <c r="C41" s="100"/>
      <c r="D41" s="163">
        <f>D37+D39-D40</f>
        <v>290862.15000244149</v>
      </c>
      <c r="F41" s="327"/>
      <c r="G41" s="236">
        <f>G40+0.5%</f>
        <v>9.4000000000000014E-2</v>
      </c>
      <c r="H41" s="234">
        <v>400839.57761258591</v>
      </c>
      <c r="I41" s="234">
        <v>373165.65356566897</v>
      </c>
      <c r="J41" s="234">
        <v>349803.51906183001</v>
      </c>
      <c r="K41" s="234">
        <v>329818.29434985726</v>
      </c>
    </row>
    <row r="42" spans="2:11" x14ac:dyDescent="0.3">
      <c r="B42" s="100" t="s">
        <v>287</v>
      </c>
      <c r="C42" s="100"/>
      <c r="D42" s="127">
        <f>'Data Sheet'!B6</f>
        <v>368.227468230694</v>
      </c>
    </row>
    <row r="43" spans="2:11" ht="4.05" customHeight="1" x14ac:dyDescent="0.3"/>
    <row r="44" spans="2:11" ht="15" thickBot="1" x14ac:dyDescent="0.35">
      <c r="B44" s="118" t="s">
        <v>288</v>
      </c>
      <c r="C44" s="118"/>
      <c r="D44" s="135">
        <f>D41/D42</f>
        <v>789.89802526143092</v>
      </c>
    </row>
    <row r="46" spans="2:11" x14ac:dyDescent="0.3">
      <c r="B46" t="s">
        <v>290</v>
      </c>
      <c r="D46" s="37">
        <v>716</v>
      </c>
    </row>
    <row r="47" spans="2:11" x14ac:dyDescent="0.3">
      <c r="B47" t="s">
        <v>291</v>
      </c>
      <c r="D47" s="137">
        <f>D46/D44</f>
        <v>0.90644611975454292</v>
      </c>
    </row>
  </sheetData>
  <mergeCells count="2">
    <mergeCell ref="F25:F29"/>
    <mergeCell ref="F37:F41"/>
  </mergeCells>
  <pageMargins left="0.23622047244094491" right="0.23622047244094491" top="0.23622047244094491" bottom="0.23622047244094491" header="0.31496062992125984" footer="0"/>
  <pageSetup paperSize="9" scale="83"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17795-724B-44DB-BBDF-88C8F2C3850F}">
  <sheetPr>
    <tabColor rgb="FF92D050"/>
    <pageSetUpPr fitToPage="1"/>
  </sheetPr>
  <dimension ref="A1:Q45"/>
  <sheetViews>
    <sheetView showGridLines="0" view="pageBreakPreview" zoomScale="60" zoomScaleNormal="78" workbookViewId="0">
      <selection activeCell="B75" sqref="B75"/>
    </sheetView>
  </sheetViews>
  <sheetFormatPr defaultRowHeight="14.4" x14ac:dyDescent="0.3"/>
  <cols>
    <col min="1" max="1" width="3.21875" customWidth="1"/>
    <col min="2" max="2" width="14.88671875" bestFit="1" customWidth="1"/>
    <col min="4" max="4" width="8.77734375" bestFit="1" customWidth="1"/>
    <col min="5" max="5" width="11.21875" bestFit="1" customWidth="1"/>
    <col min="6" max="6" width="9.77734375" bestFit="1" customWidth="1"/>
    <col min="7" max="7" width="11.33203125" customWidth="1"/>
    <col min="8" max="8" width="13.5546875" customWidth="1"/>
    <col min="9" max="9" width="10.109375" customWidth="1"/>
    <col min="10" max="10" width="1.77734375" customWidth="1"/>
    <col min="11" max="11" width="10" bestFit="1" customWidth="1"/>
    <col min="12" max="12" width="8.77734375" bestFit="1" customWidth="1"/>
    <col min="13" max="13" width="11.21875" customWidth="1"/>
    <col min="14" max="14" width="1.77734375" customWidth="1"/>
    <col min="15" max="16" width="11.5546875" bestFit="1" customWidth="1"/>
    <col min="17" max="17" width="12.21875" bestFit="1" customWidth="1"/>
  </cols>
  <sheetData>
    <row r="1" spans="1:17" x14ac:dyDescent="0.3">
      <c r="A1" s="104"/>
    </row>
    <row r="2" spans="1:17" x14ac:dyDescent="0.3">
      <c r="A2" s="104"/>
      <c r="B2" s="1"/>
      <c r="C2" s="1"/>
      <c r="D2" s="1"/>
      <c r="E2" s="1"/>
      <c r="F2" s="1"/>
      <c r="G2" s="1"/>
      <c r="H2" s="1"/>
      <c r="I2" s="1"/>
      <c r="J2" s="1"/>
      <c r="K2" s="1"/>
      <c r="L2" s="1"/>
      <c r="M2" s="1"/>
      <c r="N2" s="1"/>
      <c r="O2" s="1"/>
      <c r="P2" s="1"/>
      <c r="Q2" s="1"/>
    </row>
    <row r="3" spans="1:17" ht="19.05" customHeight="1" x14ac:dyDescent="0.4">
      <c r="A3" s="104"/>
      <c r="B3" s="138" t="s">
        <v>187</v>
      </c>
    </row>
    <row r="4" spans="1:17" x14ac:dyDescent="0.3">
      <c r="A4" s="104"/>
      <c r="B4" t="s">
        <v>293</v>
      </c>
    </row>
    <row r="5" spans="1:17" ht="15.6" x14ac:dyDescent="0.3">
      <c r="A5" s="104"/>
      <c r="B5" s="139" t="s">
        <v>437</v>
      </c>
    </row>
    <row r="6" spans="1:17" x14ac:dyDescent="0.3">
      <c r="A6" s="104"/>
      <c r="B6" t="s">
        <v>438</v>
      </c>
    </row>
    <row r="7" spans="1:17" ht="4.5" customHeight="1" thickBot="1" x14ac:dyDescent="0.35">
      <c r="A7" s="104"/>
      <c r="B7" s="190"/>
      <c r="C7" s="190"/>
      <c r="D7" s="190"/>
      <c r="E7" s="190"/>
      <c r="F7" s="190"/>
      <c r="G7" s="190"/>
      <c r="H7" s="190"/>
      <c r="I7" s="190"/>
      <c r="J7" s="190"/>
      <c r="K7" s="190"/>
      <c r="L7" s="190"/>
      <c r="M7" s="190"/>
      <c r="N7" s="190"/>
      <c r="O7" s="190"/>
      <c r="P7" s="190"/>
      <c r="Q7" s="190"/>
    </row>
    <row r="8" spans="1:17" ht="5.55" customHeight="1" x14ac:dyDescent="0.3"/>
    <row r="9" spans="1:17" x14ac:dyDescent="0.3">
      <c r="B9" s="143" t="s">
        <v>324</v>
      </c>
      <c r="C9" s="141"/>
      <c r="D9" s="141"/>
      <c r="E9" s="141"/>
      <c r="F9" s="141"/>
      <c r="G9" s="141"/>
      <c r="H9" s="141"/>
      <c r="I9" s="141"/>
      <c r="J9" s="141"/>
      <c r="K9" s="141"/>
      <c r="L9" s="141"/>
      <c r="M9" s="141"/>
      <c r="N9" s="141"/>
      <c r="O9" s="141"/>
      <c r="P9" s="141"/>
      <c r="Q9" s="141"/>
    </row>
    <row r="10" spans="1:17" ht="3.45" customHeight="1" x14ac:dyDescent="0.3"/>
    <row r="11" spans="1:17" x14ac:dyDescent="0.3">
      <c r="B11" s="86"/>
      <c r="C11" s="86"/>
      <c r="D11" s="328" t="s">
        <v>302</v>
      </c>
      <c r="E11" s="328"/>
      <c r="F11" s="328"/>
      <c r="G11" s="328"/>
      <c r="H11" s="328"/>
      <c r="I11" s="328"/>
      <c r="J11" s="86"/>
      <c r="K11" s="328" t="s">
        <v>326</v>
      </c>
      <c r="L11" s="328"/>
      <c r="M11" s="328"/>
      <c r="N11" s="140"/>
      <c r="O11" s="328" t="s">
        <v>305</v>
      </c>
      <c r="P11" s="328"/>
      <c r="Q11" s="328"/>
    </row>
    <row r="12" spans="1:17" ht="30" customHeight="1" x14ac:dyDescent="0.3">
      <c r="B12" s="142" t="s">
        <v>296</v>
      </c>
      <c r="C12" s="142" t="s">
        <v>297</v>
      </c>
      <c r="D12" s="142" t="s">
        <v>290</v>
      </c>
      <c r="E12" s="142" t="s">
        <v>298</v>
      </c>
      <c r="F12" s="142" t="s">
        <v>299</v>
      </c>
      <c r="G12" s="142" t="s">
        <v>300</v>
      </c>
      <c r="H12" s="142" t="s">
        <v>301</v>
      </c>
      <c r="I12" s="142"/>
      <c r="J12" s="142"/>
      <c r="K12" s="142" t="s">
        <v>303</v>
      </c>
      <c r="L12" s="142" t="s">
        <v>138</v>
      </c>
      <c r="M12" s="86" t="s">
        <v>304</v>
      </c>
      <c r="N12" s="142"/>
      <c r="O12" s="86" t="s">
        <v>314</v>
      </c>
      <c r="P12" s="86" t="s">
        <v>315</v>
      </c>
      <c r="Q12" s="86" t="s">
        <v>316</v>
      </c>
    </row>
    <row r="13" spans="1:17" ht="3" customHeight="1" x14ac:dyDescent="0.3">
      <c r="B13" s="144"/>
      <c r="C13" s="144"/>
      <c r="D13" s="144"/>
      <c r="E13" s="144"/>
      <c r="F13" s="144"/>
      <c r="G13" s="144"/>
      <c r="H13" s="144"/>
      <c r="I13" s="144"/>
      <c r="J13" s="144"/>
      <c r="K13" s="144"/>
      <c r="L13" s="144"/>
      <c r="M13" s="88"/>
      <c r="N13" s="144"/>
      <c r="O13" s="144"/>
      <c r="P13" s="144"/>
      <c r="Q13" s="144"/>
    </row>
    <row r="14" spans="1:17" x14ac:dyDescent="0.3">
      <c r="B14" s="146" t="str">
        <f>'Data Comp Val'!C3</f>
        <v>Tata Motors</v>
      </c>
      <c r="C14" s="146"/>
      <c r="D14" s="147">
        <f>'Data Comp Val'!D3</f>
        <v>716.1</v>
      </c>
      <c r="E14" s="148">
        <f>'Data Comp Val'!E3</f>
        <v>368.23</v>
      </c>
      <c r="F14" s="147">
        <f>E14*D14</f>
        <v>263689.50300000003</v>
      </c>
      <c r="G14" s="147">
        <f>'Data Comp Val'!I3</f>
        <v>30706</v>
      </c>
      <c r="H14" s="147">
        <f>'Data Comp Val'!J3</f>
        <v>294393.69</v>
      </c>
      <c r="I14" s="147"/>
      <c r="J14" s="147"/>
      <c r="K14" s="147">
        <f>'Data Comp Val'!K3</f>
        <v>437968</v>
      </c>
      <c r="L14" s="147">
        <f>'Data Comp Val'!L3</f>
        <v>61315.520000000004</v>
      </c>
      <c r="M14" s="147">
        <f>'Data Comp Val'!M3</f>
        <v>28149</v>
      </c>
      <c r="N14" s="146"/>
      <c r="O14" s="149">
        <f>$H14/K14</f>
        <v>0.67218082142987612</v>
      </c>
      <c r="P14" s="149">
        <f>$H14/L14</f>
        <v>4.8012915816419719</v>
      </c>
      <c r="Q14" s="149">
        <f>F14/M14</f>
        <v>9.3676330597889805</v>
      </c>
    </row>
    <row r="15" spans="1:17" x14ac:dyDescent="0.3">
      <c r="B15" s="100" t="str">
        <f>'Data Comp Val'!C4</f>
        <v>Maruti Suzuki</v>
      </c>
      <c r="C15" s="100"/>
      <c r="D15" s="150">
        <f>'Data Comp Val'!D4</f>
        <v>15806</v>
      </c>
      <c r="E15" s="151">
        <f>'Data Comp Val'!E4</f>
        <v>31.44</v>
      </c>
      <c r="F15" s="150">
        <f t="shared" ref="F15:F23" si="0">E15*D15</f>
        <v>496940.64</v>
      </c>
      <c r="G15" s="150">
        <f>'Data Comp Val'!I4</f>
        <v>-465.9</v>
      </c>
      <c r="H15" s="150">
        <f>'Data Comp Val'!J4</f>
        <v>496478.81</v>
      </c>
      <c r="I15" s="150"/>
      <c r="J15" s="150"/>
      <c r="K15" s="150">
        <f>'Data Comp Val'!K4</f>
        <v>155738.79999999999</v>
      </c>
      <c r="L15" s="150">
        <f>'Data Comp Val'!L4</f>
        <v>24918.207999999999</v>
      </c>
      <c r="M15" s="150">
        <f>'Data Comp Val'!M4</f>
        <v>14500.2</v>
      </c>
      <c r="N15" s="100"/>
      <c r="O15" s="152">
        <f t="shared" ref="O15:P23" si="1">$H15/K15</f>
        <v>3.187894153544268</v>
      </c>
      <c r="P15" s="152">
        <f t="shared" si="1"/>
        <v>19.924338459651675</v>
      </c>
      <c r="Q15" s="152">
        <f t="shared" ref="Q15:Q23" si="2">F15/M15</f>
        <v>34.271295568336988</v>
      </c>
    </row>
    <row r="16" spans="1:17" x14ac:dyDescent="0.3">
      <c r="B16" s="100" t="str">
        <f>'Data Comp Val'!C5</f>
        <v>M &amp; M</v>
      </c>
      <c r="C16" s="100"/>
      <c r="D16" s="150">
        <f>'Data Comp Val'!D5</f>
        <v>3462</v>
      </c>
      <c r="E16" s="151">
        <f>'Data Comp Val'!E5</f>
        <v>124.35</v>
      </c>
      <c r="F16" s="150">
        <f t="shared" si="0"/>
        <v>430499.69999999995</v>
      </c>
      <c r="G16" s="150">
        <f>'Data Comp Val'!I5</f>
        <v>108409.74</v>
      </c>
      <c r="H16" s="150">
        <f>'Data Comp Val'!J5</f>
        <v>538919.42000000004</v>
      </c>
      <c r="I16" s="150"/>
      <c r="J16" s="150"/>
      <c r="K16" s="150">
        <f>'Data Comp Val'!K5</f>
        <v>167522.29</v>
      </c>
      <c r="L16" s="150">
        <f>'Data Comp Val'!L5</f>
        <v>33504.458000000006</v>
      </c>
      <c r="M16" s="150">
        <f>'Data Comp Val'!M5</f>
        <v>14073.17</v>
      </c>
      <c r="N16" s="100"/>
      <c r="O16" s="152">
        <f t="shared" si="1"/>
        <v>3.217001271890445</v>
      </c>
      <c r="P16" s="152">
        <f t="shared" si="1"/>
        <v>16.085006359452223</v>
      </c>
      <c r="Q16" s="152">
        <f t="shared" si="2"/>
        <v>30.590101590473218</v>
      </c>
    </row>
    <row r="17" spans="2:17" x14ac:dyDescent="0.3">
      <c r="B17" s="100" t="str">
        <f>'Data Comp Val'!C6</f>
        <v>Bajaj Auto</v>
      </c>
      <c r="C17" s="100"/>
      <c r="D17" s="150">
        <f>'Data Comp Val'!D6</f>
        <v>8679.5</v>
      </c>
      <c r="E17" s="151">
        <f>'Data Comp Val'!E6</f>
        <v>27.93</v>
      </c>
      <c r="F17" s="150">
        <f t="shared" si="0"/>
        <v>242418.435</v>
      </c>
      <c r="G17" s="150">
        <f>'Data Comp Val'!I6</f>
        <v>6516.5599999999995</v>
      </c>
      <c r="H17" s="150">
        <f>'Data Comp Val'!J6</f>
        <v>248898.2</v>
      </c>
      <c r="I17" s="150"/>
      <c r="J17" s="150"/>
      <c r="K17" s="150">
        <f>'Data Comp Val'!K6</f>
        <v>52195.83</v>
      </c>
      <c r="L17" s="150">
        <f>'Data Comp Val'!L6</f>
        <v>10961.124299999999</v>
      </c>
      <c r="M17" s="150">
        <f>'Data Comp Val'!M6</f>
        <v>7324.73</v>
      </c>
      <c r="N17" s="100"/>
      <c r="O17" s="152">
        <f t="shared" si="1"/>
        <v>4.7685456865040754</v>
      </c>
      <c r="P17" s="152">
        <f t="shared" si="1"/>
        <v>22.707360411924171</v>
      </c>
      <c r="Q17" s="152">
        <f t="shared" si="2"/>
        <v>33.09588681084491</v>
      </c>
    </row>
    <row r="18" spans="2:17" x14ac:dyDescent="0.3">
      <c r="B18" s="100" t="str">
        <f>'Data Comp Val'!C7</f>
        <v xml:space="preserve">Hyundai Motor </v>
      </c>
      <c r="C18" s="100"/>
      <c r="D18" s="150">
        <f>'Data Comp Val'!D7</f>
        <v>2507.6</v>
      </c>
      <c r="E18" s="151">
        <f>'Data Comp Val'!E7</f>
        <v>81.25</v>
      </c>
      <c r="F18" s="150">
        <f t="shared" si="0"/>
        <v>203742.5</v>
      </c>
      <c r="G18" s="150">
        <f>'Data Comp Val'!I7</f>
        <v>-7288.06</v>
      </c>
      <c r="H18" s="150">
        <f>'Data Comp Val'!J7</f>
        <v>196464.75</v>
      </c>
      <c r="I18" s="150"/>
      <c r="J18" s="150"/>
      <c r="K18" s="150">
        <f>'Data Comp Val'!K7</f>
        <v>66704.55</v>
      </c>
      <c r="L18" s="150">
        <f>'Data Comp Val'!L7</f>
        <v>9338.6370000000006</v>
      </c>
      <c r="M18" s="150">
        <f>'Data Comp Val'!M7</f>
        <v>5492.25</v>
      </c>
      <c r="N18" s="100"/>
      <c r="O18" s="152">
        <f t="shared" si="1"/>
        <v>2.9452975846475238</v>
      </c>
      <c r="P18" s="152">
        <f t="shared" si="1"/>
        <v>21.037839890339455</v>
      </c>
      <c r="Q18" s="152">
        <f t="shared" si="2"/>
        <v>37.096363057034914</v>
      </c>
    </row>
    <row r="19" spans="2:17" x14ac:dyDescent="0.3">
      <c r="B19" s="100" t="str">
        <f>'Data Comp Val'!C8</f>
        <v>Eicher Motors</v>
      </c>
      <c r="C19" s="100"/>
      <c r="D19" s="150">
        <f>'Data Comp Val'!D8</f>
        <v>6941</v>
      </c>
      <c r="E19" s="151">
        <f>'Data Comp Val'!E8</f>
        <v>27.43</v>
      </c>
      <c r="F19" s="150">
        <f t="shared" si="0"/>
        <v>190391.63</v>
      </c>
      <c r="G19" s="150">
        <f>'Data Comp Val'!I8</f>
        <v>195.12</v>
      </c>
      <c r="H19" s="150">
        <f>'Data Comp Val'!J8</f>
        <v>190571.47</v>
      </c>
      <c r="I19" s="100"/>
      <c r="J19" s="100"/>
      <c r="K19" s="150">
        <f>'Data Comp Val'!K8</f>
        <v>19519.14</v>
      </c>
      <c r="L19" s="150">
        <f>'Data Comp Val'!L8</f>
        <v>6636.5075999999999</v>
      </c>
      <c r="M19" s="150">
        <f>'Data Comp Val'!M8</f>
        <v>4734.4399999999996</v>
      </c>
      <c r="N19" s="100"/>
      <c r="O19" s="152">
        <f t="shared" si="1"/>
        <v>9.7633128303808476</v>
      </c>
      <c r="P19" s="152">
        <f t="shared" si="1"/>
        <v>28.715625971708373</v>
      </c>
      <c r="Q19" s="152">
        <f t="shared" si="2"/>
        <v>40.2141816138762</v>
      </c>
    </row>
    <row r="20" spans="2:17" x14ac:dyDescent="0.3">
      <c r="B20" s="100" t="str">
        <f>'Data Comp Val'!C9</f>
        <v>TVS Motor Co.</v>
      </c>
      <c r="C20" s="100"/>
      <c r="D20" s="150">
        <f>'Data Comp Val'!D9</f>
        <v>3456.1</v>
      </c>
      <c r="E20" s="151">
        <f>'Data Comp Val'!E9</f>
        <v>47.51</v>
      </c>
      <c r="F20" s="150">
        <f t="shared" si="0"/>
        <v>164199.31099999999</v>
      </c>
      <c r="G20" s="150">
        <f>'Data Comp Val'!I9</f>
        <v>24222.47</v>
      </c>
      <c r="H20" s="150">
        <f>'Data Comp Val'!J9</f>
        <v>188417.33</v>
      </c>
      <c r="I20" s="100"/>
      <c r="J20" s="100"/>
      <c r="K20" s="150">
        <f>'Data Comp Val'!K9</f>
        <v>46088.61</v>
      </c>
      <c r="L20" s="150">
        <f>'Data Comp Val'!L9</f>
        <v>6452.4054000000006</v>
      </c>
      <c r="M20" s="150">
        <f>'Data Comp Val'!M9</f>
        <v>2379.81</v>
      </c>
      <c r="N20" s="100"/>
      <c r="O20" s="152">
        <f t="shared" si="1"/>
        <v>4.0881538844412963</v>
      </c>
      <c r="P20" s="152">
        <f t="shared" si="1"/>
        <v>29.201099174580687</v>
      </c>
      <c r="Q20" s="152">
        <f t="shared" si="2"/>
        <v>68.996815291977086</v>
      </c>
    </row>
    <row r="21" spans="2:17" x14ac:dyDescent="0.3">
      <c r="B21" s="100" t="str">
        <f>'Data Comp Val'!C10</f>
        <v>Bosch</v>
      </c>
      <c r="C21" s="100"/>
      <c r="D21" s="150">
        <f>'Data Comp Val'!D10</f>
        <v>38630</v>
      </c>
      <c r="E21" s="151">
        <f>'Data Comp Val'!E10</f>
        <v>2.95</v>
      </c>
      <c r="F21" s="150">
        <f t="shared" si="0"/>
        <v>113958.5</v>
      </c>
      <c r="G21" s="150">
        <f>'Data Comp Val'!I10</f>
        <v>-389.4</v>
      </c>
      <c r="H21" s="150">
        <f>'Data Comp Val'!J10</f>
        <v>113544.53</v>
      </c>
      <c r="I21" s="100"/>
      <c r="J21" s="100"/>
      <c r="K21" s="150">
        <f>'Data Comp Val'!K10</f>
        <v>18559.2</v>
      </c>
      <c r="L21" s="150">
        <f>'Data Comp Val'!L10</f>
        <v>3155.0640000000003</v>
      </c>
      <c r="M21" s="150">
        <f>'Data Comp Val'!M10</f>
        <v>2013.3</v>
      </c>
      <c r="N21" s="100"/>
      <c r="O21" s="152">
        <f t="shared" si="1"/>
        <v>6.1179646752015167</v>
      </c>
      <c r="P21" s="152">
        <f t="shared" si="1"/>
        <v>35.988027501185393</v>
      </c>
      <c r="Q21" s="152">
        <f t="shared" si="2"/>
        <v>56.602841106640838</v>
      </c>
    </row>
    <row r="22" spans="2:17" x14ac:dyDescent="0.3">
      <c r="B22" s="100" t="str">
        <f>'Data Comp Val'!C11</f>
        <v>Samvardh. Mothe.</v>
      </c>
      <c r="C22" s="100"/>
      <c r="D22" s="150">
        <f>'Data Comp Val'!D11</f>
        <v>106.67</v>
      </c>
      <c r="E22" s="151">
        <f>'Data Comp Val'!E11</f>
        <v>1055.44</v>
      </c>
      <c r="F22" s="150">
        <f t="shared" si="0"/>
        <v>112583.78480000001</v>
      </c>
      <c r="G22" s="150">
        <f>'Data Comp Val'!I11</f>
        <v>10932.900000000001</v>
      </c>
      <c r="H22" s="150">
        <f>'Data Comp Val'!J11</f>
        <v>123517.14</v>
      </c>
      <c r="I22" s="100"/>
      <c r="J22" s="100"/>
      <c r="K22" s="150">
        <f>'Data Comp Val'!K11</f>
        <v>115006.61</v>
      </c>
      <c r="L22" s="150">
        <f>'Data Comp Val'!L11</f>
        <v>11500.661</v>
      </c>
      <c r="M22" s="150">
        <f>'Data Comp Val'!M11</f>
        <v>4145.7</v>
      </c>
      <c r="N22" s="100"/>
      <c r="O22" s="152">
        <f t="shared" si="1"/>
        <v>1.0740003552839268</v>
      </c>
      <c r="P22" s="152">
        <f t="shared" si="1"/>
        <v>10.740003552839267</v>
      </c>
      <c r="Q22" s="152">
        <f t="shared" si="2"/>
        <v>27.156761174228723</v>
      </c>
    </row>
    <row r="23" spans="2:17" x14ac:dyDescent="0.3">
      <c r="B23" s="100" t="str">
        <f>'Data Comp Val'!C12</f>
        <v>Hero Motocorp</v>
      </c>
      <c r="C23" s="100"/>
      <c r="D23" s="150">
        <f>'Data Comp Val'!D12</f>
        <v>5550.5</v>
      </c>
      <c r="E23" s="151">
        <f>'Data Comp Val'!E12</f>
        <v>20.010000000000002</v>
      </c>
      <c r="F23" s="150">
        <f t="shared" si="0"/>
        <v>111065.505</v>
      </c>
      <c r="G23" s="150">
        <f>'Data Comp Val'!I12</f>
        <v>125.84999999999991</v>
      </c>
      <c r="H23" s="150">
        <f>'Data Comp Val'!J12</f>
        <v>111173.51999999999</v>
      </c>
      <c r="I23" s="100"/>
      <c r="J23" s="100"/>
      <c r="K23" s="150">
        <f>'Data Comp Val'!K12</f>
        <v>40440.379999999997</v>
      </c>
      <c r="L23" s="150">
        <f>'Data Comp Val'!L12</f>
        <v>6470.4607999999998</v>
      </c>
      <c r="M23" s="150">
        <f>'Data Comp Val'!M12</f>
        <v>4375.8100000000004</v>
      </c>
      <c r="N23" s="100"/>
      <c r="O23" s="152">
        <f t="shared" si="1"/>
        <v>2.7490720908161594</v>
      </c>
      <c r="P23" s="152">
        <f t="shared" si="1"/>
        <v>17.181700567600995</v>
      </c>
      <c r="Q23" s="152">
        <f t="shared" si="2"/>
        <v>25.381701902047848</v>
      </c>
    </row>
    <row r="24" spans="2:17" ht="3.45" customHeight="1" x14ac:dyDescent="0.3"/>
    <row r="25" spans="2:17" x14ac:dyDescent="0.3">
      <c r="B25" s="146" t="s">
        <v>317</v>
      </c>
      <c r="C25" s="146"/>
      <c r="D25" s="146"/>
      <c r="E25" s="146"/>
      <c r="F25" s="146"/>
      <c r="G25" s="146"/>
      <c r="H25" s="146"/>
      <c r="I25" s="146"/>
      <c r="J25" s="146"/>
      <c r="K25" s="146"/>
      <c r="L25" s="146"/>
      <c r="M25" s="146"/>
      <c r="N25" s="146"/>
      <c r="O25" s="149">
        <f>MAX(O14:O23)</f>
        <v>9.7633128303808476</v>
      </c>
      <c r="P25" s="149">
        <f t="shared" ref="P25:Q25" si="3">MAX(P14:P23)</f>
        <v>35.988027501185393</v>
      </c>
      <c r="Q25" s="149">
        <f t="shared" si="3"/>
        <v>68.996815291977086</v>
      </c>
    </row>
    <row r="26" spans="2:17" x14ac:dyDescent="0.3">
      <c r="B26" s="146" t="s">
        <v>325</v>
      </c>
      <c r="C26" s="146"/>
      <c r="D26" s="146"/>
      <c r="E26" s="146"/>
      <c r="F26" s="146"/>
      <c r="G26" s="146"/>
      <c r="H26" s="146"/>
      <c r="I26" s="146"/>
      <c r="J26" s="146"/>
      <c r="K26" s="146"/>
      <c r="L26" s="146"/>
      <c r="M26" s="146"/>
      <c r="N26" s="146"/>
      <c r="O26" s="149">
        <f>QUARTILE(O14:O23,3)</f>
        <v>4.5984477359883806</v>
      </c>
      <c r="P26" s="149">
        <f t="shared" ref="P26:Q26" si="4">QUARTILE(P14:P23,3)</f>
        <v>27.213559581762322</v>
      </c>
      <c r="Q26" s="149">
        <f t="shared" si="4"/>
        <v>39.434726974665878</v>
      </c>
    </row>
    <row r="27" spans="2:17" x14ac:dyDescent="0.3">
      <c r="B27" s="146" t="s">
        <v>16</v>
      </c>
      <c r="C27" s="146"/>
      <c r="D27" s="146"/>
      <c r="E27" s="146"/>
      <c r="F27" s="146"/>
      <c r="G27" s="146"/>
      <c r="H27" s="146"/>
      <c r="I27" s="146"/>
      <c r="J27" s="146"/>
      <c r="K27" s="146"/>
      <c r="L27" s="146"/>
      <c r="M27" s="146"/>
      <c r="N27" s="146"/>
      <c r="O27" s="156">
        <f>AVERAGE(O14:O23)</f>
        <v>3.8583423354139939</v>
      </c>
      <c r="P27" s="156">
        <f t="shared" ref="P27:Q27" si="5">AVERAGE(P14:P23)</f>
        <v>20.63822934709242</v>
      </c>
      <c r="Q27" s="156">
        <f t="shared" si="5"/>
        <v>36.277358117524969</v>
      </c>
    </row>
    <row r="28" spans="2:17" x14ac:dyDescent="0.3">
      <c r="B28" s="146" t="s">
        <v>17</v>
      </c>
      <c r="C28" s="146"/>
      <c r="D28" s="146"/>
      <c r="E28" s="146"/>
      <c r="F28" s="146"/>
      <c r="G28" s="146"/>
      <c r="H28" s="146"/>
      <c r="I28" s="146"/>
      <c r="J28" s="146"/>
      <c r="K28" s="146"/>
      <c r="L28" s="146"/>
      <c r="M28" s="146"/>
      <c r="N28" s="146"/>
      <c r="O28" s="156">
        <f>MEDIAN(O14:O23)</f>
        <v>3.2024477127173565</v>
      </c>
      <c r="P28" s="156">
        <f t="shared" ref="P28:Q28" si="6">MEDIAN(P14:P23)</f>
        <v>20.481089174995567</v>
      </c>
      <c r="Q28" s="156">
        <f t="shared" si="6"/>
        <v>33.683591189590949</v>
      </c>
    </row>
    <row r="29" spans="2:17" x14ac:dyDescent="0.3">
      <c r="B29" s="146" t="s">
        <v>318</v>
      </c>
      <c r="C29" s="146"/>
      <c r="D29" s="146"/>
      <c r="E29" s="146"/>
      <c r="F29" s="146"/>
      <c r="G29" s="146"/>
      <c r="H29" s="146"/>
      <c r="I29" s="146"/>
      <c r="J29" s="146"/>
      <c r="K29" s="146"/>
      <c r="L29" s="146"/>
      <c r="M29" s="146"/>
      <c r="N29" s="146"/>
      <c r="O29" s="149">
        <f>QUARTILE(O14:O23,)</f>
        <v>0.67218082142987612</v>
      </c>
      <c r="P29" s="149">
        <f t="shared" ref="P29:Q29" si="7">QUARTILE(P14:P23,)</f>
        <v>4.8012915816419719</v>
      </c>
      <c r="Q29" s="149">
        <f t="shared" si="7"/>
        <v>9.3676330597889805</v>
      </c>
    </row>
    <row r="30" spans="2:17" x14ac:dyDescent="0.3">
      <c r="B30" s="146" t="s">
        <v>319</v>
      </c>
      <c r="C30" s="146"/>
      <c r="D30" s="146"/>
      <c r="E30" s="146"/>
      <c r="F30" s="146"/>
      <c r="G30" s="146"/>
      <c r="H30" s="146"/>
      <c r="I30" s="146"/>
      <c r="J30" s="146"/>
      <c r="K30" s="146"/>
      <c r="L30" s="146"/>
      <c r="M30" s="146"/>
      <c r="N30" s="146"/>
      <c r="O30" s="149">
        <f>MIN(O14:O23)</f>
        <v>0.67218082142987612</v>
      </c>
      <c r="P30" s="149">
        <f t="shared" ref="P30:Q30" si="8">MIN(P14:P23)</f>
        <v>4.8012915816419719</v>
      </c>
      <c r="Q30" s="149">
        <f t="shared" si="8"/>
        <v>9.3676330597889805</v>
      </c>
    </row>
    <row r="32" spans="2:17" x14ac:dyDescent="0.3">
      <c r="B32" s="86" t="s">
        <v>320</v>
      </c>
      <c r="C32" s="153"/>
      <c r="D32" s="153"/>
      <c r="E32" s="153"/>
      <c r="F32" s="153"/>
      <c r="G32" s="153"/>
      <c r="H32" s="153"/>
      <c r="I32" s="153"/>
      <c r="J32" s="153"/>
      <c r="K32" s="153"/>
      <c r="L32" s="153"/>
      <c r="M32" s="153"/>
      <c r="N32" s="153"/>
      <c r="O32" s="86" t="s">
        <v>314</v>
      </c>
      <c r="P32" s="86" t="s">
        <v>315</v>
      </c>
      <c r="Q32" s="86" t="s">
        <v>316</v>
      </c>
    </row>
    <row r="33" spans="2:17" ht="4.05" customHeight="1" x14ac:dyDescent="0.3"/>
    <row r="34" spans="2:17" x14ac:dyDescent="0.3">
      <c r="B34" s="100" t="s">
        <v>321</v>
      </c>
      <c r="C34" s="100"/>
      <c r="D34" s="100"/>
      <c r="E34" s="100"/>
      <c r="F34" s="100"/>
      <c r="G34" s="100"/>
      <c r="H34" s="100"/>
      <c r="I34" s="100"/>
      <c r="J34" s="100"/>
      <c r="K34" s="100"/>
      <c r="L34" s="100"/>
      <c r="M34" s="100"/>
      <c r="N34" s="100"/>
      <c r="O34" s="150">
        <f>O$28*K14</f>
        <v>1402569.6198433952</v>
      </c>
      <c r="P34" s="150">
        <f t="shared" ref="P34" si="9">P$28*L14</f>
        <v>1255808.6329312243</v>
      </c>
      <c r="Q34" s="150">
        <f>Q36+Q35</f>
        <v>978865.40839579562</v>
      </c>
    </row>
    <row r="35" spans="2:17" x14ac:dyDescent="0.3">
      <c r="B35" s="100" t="s">
        <v>300</v>
      </c>
      <c r="C35" s="100"/>
      <c r="D35" s="100"/>
      <c r="E35" s="100"/>
      <c r="F35" s="100"/>
      <c r="G35" s="100"/>
      <c r="H35" s="100"/>
      <c r="I35" s="100"/>
      <c r="J35" s="100"/>
      <c r="K35" s="100"/>
      <c r="L35" s="100"/>
      <c r="M35" s="100"/>
      <c r="N35" s="100"/>
      <c r="O35" s="150">
        <f>G14</f>
        <v>30706</v>
      </c>
      <c r="P35" s="150">
        <f>O35</f>
        <v>30706</v>
      </c>
      <c r="Q35" s="150">
        <f>P35</f>
        <v>30706</v>
      </c>
    </row>
    <row r="36" spans="2:17" x14ac:dyDescent="0.3">
      <c r="B36" s="100" t="s">
        <v>322</v>
      </c>
      <c r="C36" s="100"/>
      <c r="D36" s="100"/>
      <c r="E36" s="100"/>
      <c r="F36" s="100"/>
      <c r="G36" s="100"/>
      <c r="H36" s="100"/>
      <c r="I36" s="100"/>
      <c r="J36" s="100"/>
      <c r="K36" s="100"/>
      <c r="L36" s="100"/>
      <c r="M36" s="100"/>
      <c r="N36" s="100"/>
      <c r="O36" s="150">
        <f>O34-O35</f>
        <v>1371863.6198433952</v>
      </c>
      <c r="P36" s="150">
        <f t="shared" ref="P36" si="10">P34-P35</f>
        <v>1225102.6329312243</v>
      </c>
      <c r="Q36" s="150">
        <f>Q28*M14</f>
        <v>948159.40839579562</v>
      </c>
    </row>
    <row r="37" spans="2:17" x14ac:dyDescent="0.3">
      <c r="B37" s="100" t="s">
        <v>298</v>
      </c>
      <c r="C37" s="100"/>
      <c r="D37" s="100"/>
      <c r="E37" s="100"/>
      <c r="F37" s="100"/>
      <c r="G37" s="100"/>
      <c r="H37" s="100"/>
      <c r="I37" s="100"/>
      <c r="J37" s="100"/>
      <c r="K37" s="100"/>
      <c r="L37" s="100"/>
      <c r="M37" s="100"/>
      <c r="N37" s="100"/>
      <c r="O37" s="151">
        <f>E14</f>
        <v>368.23</v>
      </c>
      <c r="P37" s="151">
        <f>O37</f>
        <v>368.23</v>
      </c>
      <c r="Q37" s="151">
        <f>P37</f>
        <v>368.23</v>
      </c>
    </row>
    <row r="38" spans="2:17" ht="2.5499999999999998" customHeight="1" x14ac:dyDescent="0.3">
      <c r="O38" s="145"/>
      <c r="P38" s="145"/>
      <c r="Q38" s="145"/>
    </row>
    <row r="39" spans="2:17" x14ac:dyDescent="0.3">
      <c r="B39" s="154" t="s">
        <v>323</v>
      </c>
      <c r="C39" s="154"/>
      <c r="D39" s="154"/>
      <c r="E39" s="154"/>
      <c r="F39" s="154"/>
      <c r="G39" s="154"/>
      <c r="H39" s="154"/>
      <c r="I39" s="154"/>
      <c r="J39" s="154"/>
      <c r="K39" s="154"/>
      <c r="L39" s="154"/>
      <c r="M39" s="154"/>
      <c r="N39" s="154"/>
      <c r="O39" s="155">
        <f>O36/O37</f>
        <v>3725.5617951915788</v>
      </c>
      <c r="P39" s="155">
        <f t="shared" ref="P39:Q39" si="11">P36/P37</f>
        <v>3327.0038642457816</v>
      </c>
      <c r="Q39" s="155">
        <f t="shared" si="11"/>
        <v>2574.9108122526563</v>
      </c>
    </row>
    <row r="40" spans="2:17" ht="4.05" customHeight="1" x14ac:dyDescent="0.3">
      <c r="B40" s="65"/>
      <c r="C40" s="65"/>
      <c r="D40" s="65"/>
      <c r="E40" s="65"/>
      <c r="F40" s="65"/>
      <c r="G40" s="65"/>
      <c r="H40" s="65"/>
      <c r="I40" s="65"/>
      <c r="J40" s="65"/>
      <c r="K40" s="65"/>
      <c r="L40" s="65"/>
      <c r="M40" s="65"/>
      <c r="N40" s="65"/>
      <c r="O40" s="110"/>
      <c r="P40" s="110"/>
      <c r="Q40" s="110"/>
    </row>
    <row r="41" spans="2:17" x14ac:dyDescent="0.3">
      <c r="B41" s="100" t="s">
        <v>435</v>
      </c>
      <c r="C41" s="100"/>
      <c r="D41" s="100"/>
      <c r="E41" s="100"/>
      <c r="F41" s="100"/>
      <c r="G41" s="100"/>
      <c r="H41" s="100"/>
      <c r="I41" s="100"/>
      <c r="J41" s="100"/>
      <c r="K41" s="100"/>
      <c r="L41" s="100"/>
      <c r="M41" s="100"/>
      <c r="N41" s="100"/>
      <c r="O41" s="274">
        <v>0.2</v>
      </c>
      <c r="P41" s="274">
        <v>0.5</v>
      </c>
      <c r="Q41" s="274">
        <v>0.3</v>
      </c>
    </row>
    <row r="42" spans="2:17" x14ac:dyDescent="0.3">
      <c r="B42" s="100" t="s">
        <v>432</v>
      </c>
      <c r="C42" s="100"/>
      <c r="D42" s="100"/>
      <c r="E42" s="100"/>
      <c r="F42" s="100"/>
      <c r="G42" s="100"/>
      <c r="H42" s="100"/>
      <c r="I42" s="100"/>
      <c r="J42" s="100"/>
      <c r="K42" s="100"/>
      <c r="L42" s="100"/>
      <c r="M42" s="100"/>
      <c r="N42" s="100"/>
      <c r="O42" s="151">
        <f>O39*O41</f>
        <v>745.11235903831584</v>
      </c>
      <c r="P42" s="151">
        <f t="shared" ref="P42:Q42" si="12">P39*P41</f>
        <v>1663.5019321228908</v>
      </c>
      <c r="Q42" s="151">
        <f t="shared" si="12"/>
        <v>772.47324367579688</v>
      </c>
    </row>
    <row r="43" spans="2:17" ht="3" customHeight="1" x14ac:dyDescent="0.3">
      <c r="O43" s="193"/>
      <c r="P43" s="193"/>
      <c r="Q43" s="193"/>
    </row>
    <row r="44" spans="2:17" x14ac:dyDescent="0.3">
      <c r="B44" s="154" t="s">
        <v>434</v>
      </c>
      <c r="C44" s="154"/>
      <c r="D44" s="154"/>
      <c r="E44" s="154"/>
      <c r="F44" s="154"/>
      <c r="G44" s="154"/>
      <c r="H44" s="154"/>
      <c r="I44" s="154"/>
      <c r="J44" s="154"/>
      <c r="K44" s="154"/>
      <c r="L44" s="154"/>
      <c r="M44" s="154"/>
      <c r="N44" s="154"/>
      <c r="O44" s="155"/>
      <c r="P44" s="155"/>
      <c r="Q44" s="155">
        <f>SUM(O42:Q42)</f>
        <v>3181.0875348370037</v>
      </c>
    </row>
    <row r="45" spans="2:17" x14ac:dyDescent="0.3">
      <c r="Q45" s="273" t="s">
        <v>433</v>
      </c>
    </row>
  </sheetData>
  <mergeCells count="3">
    <mergeCell ref="K11:M11"/>
    <mergeCell ref="O11:Q11"/>
    <mergeCell ref="D11:I11"/>
  </mergeCells>
  <pageMargins left="0.11811023622047245" right="0.23622047244094491" top="0.23622047244094491" bottom="0.23622047244094491" header="0.31496062992125984" footer="0"/>
  <pageSetup paperSize="9" scale="89" orientation="landscape" r:id="rId1"/>
  <colBreaks count="1" manualBreakCount="1">
    <brk id="17"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FB68-463C-49B0-BFCA-547EBB9B7156}">
  <sheetPr>
    <tabColor rgb="FF92D050"/>
  </sheetPr>
  <dimension ref="A1:Q42"/>
  <sheetViews>
    <sheetView showGridLines="0" topLeftCell="A34" zoomScale="70" zoomScaleNormal="79" workbookViewId="0">
      <selection activeCell="B75" sqref="B75"/>
    </sheetView>
  </sheetViews>
  <sheetFormatPr defaultRowHeight="14.4" x14ac:dyDescent="0.3"/>
  <cols>
    <col min="1" max="1" width="3.21875" customWidth="1"/>
    <col min="14" max="14" width="9.77734375" bestFit="1" customWidth="1"/>
    <col min="16" max="16" width="9.5546875" bestFit="1" customWidth="1"/>
  </cols>
  <sheetData>
    <row r="1" spans="1:17" x14ac:dyDescent="0.3">
      <c r="A1" s="104"/>
    </row>
    <row r="2" spans="1:17" ht="9" customHeight="1" x14ac:dyDescent="0.3">
      <c r="A2" s="104"/>
      <c r="B2" s="1"/>
      <c r="C2" s="1"/>
      <c r="D2" s="1"/>
      <c r="E2" s="1"/>
      <c r="F2" s="1"/>
      <c r="G2" s="1"/>
      <c r="H2" s="1"/>
      <c r="I2" s="1"/>
      <c r="J2" s="1"/>
      <c r="K2" s="1"/>
      <c r="L2" s="1"/>
      <c r="M2" s="1"/>
      <c r="N2" s="1"/>
      <c r="O2" s="1"/>
      <c r="P2" s="1"/>
      <c r="Q2" s="1"/>
    </row>
    <row r="3" spans="1:17" ht="19.05" customHeight="1" x14ac:dyDescent="0.4">
      <c r="A3" s="104"/>
      <c r="B3" s="138" t="s">
        <v>187</v>
      </c>
    </row>
    <row r="4" spans="1:17" x14ac:dyDescent="0.3">
      <c r="A4" s="104"/>
      <c r="B4" t="s">
        <v>293</v>
      </c>
    </row>
    <row r="5" spans="1:17" ht="15.6" x14ac:dyDescent="0.3">
      <c r="A5" s="104"/>
      <c r="B5" s="139" t="s">
        <v>437</v>
      </c>
    </row>
    <row r="6" spans="1:17" x14ac:dyDescent="0.3">
      <c r="A6" s="104"/>
      <c r="B6" t="s">
        <v>438</v>
      </c>
    </row>
    <row r="7" spans="1:17" ht="2.5499999999999998" customHeight="1" thickBot="1" x14ac:dyDescent="0.35">
      <c r="A7" s="104"/>
      <c r="B7" s="190"/>
      <c r="C7" s="190"/>
      <c r="D7" s="190"/>
      <c r="E7" s="190"/>
      <c r="F7" s="190"/>
      <c r="G7" s="190"/>
      <c r="H7" s="190"/>
      <c r="I7" s="190"/>
      <c r="J7" s="190"/>
      <c r="K7" s="190"/>
      <c r="L7" s="190"/>
      <c r="M7" s="190"/>
      <c r="N7" s="190"/>
      <c r="O7" s="190"/>
      <c r="P7" s="190"/>
      <c r="Q7" s="190"/>
    </row>
    <row r="9" spans="1:17" x14ac:dyDescent="0.3">
      <c r="L9" s="86" t="s">
        <v>330</v>
      </c>
      <c r="M9" s="86"/>
      <c r="N9" s="86"/>
      <c r="O9" s="86"/>
      <c r="P9" s="86"/>
      <c r="Q9" s="86"/>
    </row>
    <row r="10" spans="1:17" x14ac:dyDescent="0.3">
      <c r="N10" s="164" t="s">
        <v>335</v>
      </c>
      <c r="O10" s="164" t="s">
        <v>319</v>
      </c>
      <c r="P10" s="164" t="s">
        <v>336</v>
      </c>
      <c r="Q10" s="164" t="s">
        <v>317</v>
      </c>
    </row>
    <row r="11" spans="1:17" x14ac:dyDescent="0.3">
      <c r="L11" t="s">
        <v>436</v>
      </c>
      <c r="N11" s="193">
        <v>715</v>
      </c>
      <c r="O11" s="193">
        <f>N11</f>
        <v>715</v>
      </c>
      <c r="P11" s="193">
        <v>739.7</v>
      </c>
      <c r="Q11" s="193">
        <f>P11</f>
        <v>739.7</v>
      </c>
    </row>
    <row r="12" spans="1:17" x14ac:dyDescent="0.3">
      <c r="L12" t="s">
        <v>333</v>
      </c>
      <c r="N12" s="275">
        <f>DCF!K25</f>
        <v>680.61701462843905</v>
      </c>
      <c r="O12" s="275">
        <f>N12</f>
        <v>680.61701462843905</v>
      </c>
      <c r="P12" s="275">
        <f>DCF!K29</f>
        <v>836.85580500148797</v>
      </c>
      <c r="Q12" s="275">
        <f>P12</f>
        <v>836.85580500148797</v>
      </c>
    </row>
    <row r="13" spans="1:17" x14ac:dyDescent="0.3">
      <c r="L13" t="s">
        <v>331</v>
      </c>
      <c r="N13" s="193">
        <f>DCF!J25</f>
        <v>712.71684524320813</v>
      </c>
      <c r="O13" s="193">
        <f>N13</f>
        <v>712.71684524320813</v>
      </c>
      <c r="P13" s="193">
        <f>DCF!J29</f>
        <v>891.12993291486794</v>
      </c>
      <c r="Q13" s="193">
        <f>P13</f>
        <v>891.12993291486794</v>
      </c>
    </row>
    <row r="14" spans="1:17" x14ac:dyDescent="0.3">
      <c r="L14" t="s">
        <v>332</v>
      </c>
      <c r="N14" s="193">
        <f>DCF!H25</f>
        <v>789.89802526143092</v>
      </c>
      <c r="O14" s="193">
        <f>N14</f>
        <v>789.89802526143092</v>
      </c>
      <c r="P14" s="193">
        <f>Q14</f>
        <v>1029.7292036210442</v>
      </c>
      <c r="Q14" s="193">
        <f>DCF!H29</f>
        <v>1029.7292036210442</v>
      </c>
    </row>
    <row r="15" spans="1:17" x14ac:dyDescent="0.3">
      <c r="L15" t="s">
        <v>334</v>
      </c>
      <c r="N15" s="193">
        <v>535.75</v>
      </c>
      <c r="O15" s="193">
        <f>N15</f>
        <v>535.75</v>
      </c>
      <c r="P15" s="193">
        <v>948.45</v>
      </c>
      <c r="Q15" s="193">
        <f>P15</f>
        <v>948.45</v>
      </c>
    </row>
    <row r="26" ht="1.95" customHeight="1" x14ac:dyDescent="0.3"/>
    <row r="27" hidden="1" x14ac:dyDescent="0.3"/>
    <row r="28" ht="4.95" customHeight="1" x14ac:dyDescent="0.3"/>
    <row r="29" ht="3" customHeight="1" x14ac:dyDescent="0.3"/>
    <row r="30" ht="7.5" customHeight="1" x14ac:dyDescent="0.3"/>
    <row r="40" ht="7.5" customHeight="1" x14ac:dyDescent="0.3"/>
    <row r="41" ht="4.95" customHeight="1" x14ac:dyDescent="0.3"/>
    <row r="42" ht="1.05" customHeight="1" x14ac:dyDescent="0.3"/>
  </sheetData>
  <pageMargins left="0.23622047244094491" right="0.23622047244094491" top="0.23622047244094491" bottom="0.23622047244094491" header="0.31496062992125984" footer="0"/>
  <pageSetup paperSize="9" scale="96"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8E9F-339B-43C2-85E9-F2823F4BBA09}">
  <sheetPr>
    <tabColor rgb="FF92D050"/>
  </sheetPr>
  <dimension ref="A1:N10008"/>
  <sheetViews>
    <sheetView showGridLines="0" view="pageBreakPreview" zoomScale="53" zoomScaleNormal="72" zoomScaleSheetLayoutView="53" workbookViewId="0">
      <selection activeCell="B75" sqref="B75"/>
    </sheetView>
  </sheetViews>
  <sheetFormatPr defaultRowHeight="14.4" x14ac:dyDescent="0.3"/>
  <cols>
    <col min="1" max="1" width="3.21875" style="104" customWidth="1"/>
    <col min="2" max="2" width="16.77734375" customWidth="1"/>
    <col min="3" max="3" width="15.88671875" customWidth="1"/>
    <col min="4" max="4" width="14" customWidth="1"/>
    <col min="5" max="5" width="17.21875" bestFit="1" customWidth="1"/>
    <col min="6" max="6" width="3.33203125" customWidth="1"/>
    <col min="7" max="7" width="11.21875" customWidth="1"/>
    <col min="8" max="8" width="19.44140625" customWidth="1"/>
    <col min="9" max="9" width="5.5546875" customWidth="1"/>
    <col min="10" max="10" width="16.6640625" customWidth="1"/>
    <col min="11" max="13" width="10.44140625" bestFit="1" customWidth="1"/>
    <col min="14" max="14" width="9.21875" bestFit="1" customWidth="1"/>
  </cols>
  <sheetData>
    <row r="1" spans="1:14" ht="9" customHeight="1" x14ac:dyDescent="0.3">
      <c r="B1" s="1"/>
      <c r="C1" s="1"/>
      <c r="D1" s="1"/>
      <c r="E1" s="1"/>
      <c r="F1" s="1"/>
      <c r="G1" s="1"/>
      <c r="H1" s="1"/>
      <c r="I1" s="1"/>
      <c r="J1" s="1"/>
      <c r="K1" s="1"/>
      <c r="L1" s="1"/>
      <c r="M1" s="1"/>
      <c r="N1" s="1"/>
    </row>
    <row r="2" spans="1:14" ht="19.05" customHeight="1" x14ac:dyDescent="0.4">
      <c r="B2" s="138" t="s">
        <v>187</v>
      </c>
    </row>
    <row r="3" spans="1:14" x14ac:dyDescent="0.3">
      <c r="B3" t="s">
        <v>293</v>
      </c>
    </row>
    <row r="4" spans="1:14" ht="15.6" x14ac:dyDescent="0.3">
      <c r="B4" s="139" t="s">
        <v>437</v>
      </c>
    </row>
    <row r="5" spans="1:14" x14ac:dyDescent="0.3">
      <c r="B5" t="s">
        <v>438</v>
      </c>
    </row>
    <row r="6" spans="1:14" ht="2.5499999999999998" customHeight="1" thickBot="1" x14ac:dyDescent="0.35">
      <c r="B6" s="190"/>
      <c r="C6" s="6"/>
      <c r="D6" s="6"/>
      <c r="E6" s="6"/>
      <c r="F6" s="6"/>
      <c r="G6" s="6"/>
      <c r="H6" s="6"/>
      <c r="I6" s="6"/>
      <c r="J6" s="6"/>
      <c r="K6" s="6"/>
      <c r="L6" s="6"/>
      <c r="M6" s="6"/>
      <c r="N6" s="6"/>
    </row>
    <row r="8" spans="1:14" x14ac:dyDescent="0.3">
      <c r="A8" s="104" t="s">
        <v>103</v>
      </c>
      <c r="B8" s="140" t="s">
        <v>526</v>
      </c>
      <c r="C8" s="312" t="s">
        <v>337</v>
      </c>
      <c r="D8" s="312" t="s">
        <v>56</v>
      </c>
      <c r="E8" s="312" t="s">
        <v>338</v>
      </c>
      <c r="F8" s="313"/>
      <c r="G8" s="312" t="s">
        <v>350</v>
      </c>
      <c r="H8" s="312" t="s">
        <v>351</v>
      </c>
      <c r="I8" s="88"/>
      <c r="J8" s="86" t="s">
        <v>353</v>
      </c>
      <c r="K8" s="168"/>
      <c r="L8" s="168"/>
      <c r="M8" s="168"/>
      <c r="N8" s="168"/>
    </row>
    <row r="9" spans="1:14" x14ac:dyDescent="0.3">
      <c r="B9" s="314">
        <v>37753</v>
      </c>
      <c r="C9" s="197">
        <v>30.21</v>
      </c>
      <c r="D9" s="197">
        <f t="shared" ref="D9:D72" si="0">C9/C10-1</f>
        <v>-0.19867374005305038</v>
      </c>
      <c r="E9" s="197">
        <v>2.1468750000000001</v>
      </c>
      <c r="F9" s="167"/>
      <c r="G9" s="37">
        <v>1</v>
      </c>
      <c r="H9" s="167">
        <f ca="1">_xlfn.NORM.INV(RAND(),N$11,N$12)</f>
        <v>7.3575932018976928E-2</v>
      </c>
      <c r="J9" s="88"/>
      <c r="K9" s="77"/>
      <c r="L9" s="77"/>
      <c r="M9" s="77"/>
      <c r="N9" s="77"/>
    </row>
    <row r="10" spans="1:14" x14ac:dyDescent="0.3">
      <c r="B10" s="314">
        <v>37790</v>
      </c>
      <c r="C10" s="197">
        <v>37.700000000000003</v>
      </c>
      <c r="D10" s="197">
        <f t="shared" si="0"/>
        <v>7.041453719477575E-2</v>
      </c>
      <c r="E10" s="197">
        <v>1.8155339805825244</v>
      </c>
      <c r="F10" s="167"/>
      <c r="G10" s="37">
        <v>2</v>
      </c>
      <c r="H10" s="167">
        <f t="shared" ref="H10:H40" ca="1" si="1">_xlfn.NORM.INV(RAND(),N$11,N$12)</f>
        <v>6.9035027114481784E-2</v>
      </c>
      <c r="J10" s="179" t="s">
        <v>352</v>
      </c>
      <c r="K10" s="181"/>
      <c r="L10" s="182"/>
      <c r="M10" s="182"/>
      <c r="N10" s="182"/>
    </row>
    <row r="11" spans="1:14" x14ac:dyDescent="0.3">
      <c r="B11" s="314">
        <v>37788</v>
      </c>
      <c r="C11" s="197">
        <v>35.22</v>
      </c>
      <c r="D11" s="197">
        <f t="shared" si="0"/>
        <v>-5.9294871794871806E-2</v>
      </c>
      <c r="E11" s="197">
        <v>1.738724727838258</v>
      </c>
      <c r="F11" s="167"/>
      <c r="G11" s="37">
        <v>3</v>
      </c>
      <c r="H11" s="167">
        <f t="shared" ca="1" si="1"/>
        <v>9.1700894485328824E-2</v>
      </c>
      <c r="J11" s="100" t="s">
        <v>340</v>
      </c>
      <c r="K11" s="100"/>
      <c r="L11" s="100"/>
      <c r="M11" s="100"/>
      <c r="N11" s="169">
        <f>AVERAGE(E9:E8492)</f>
        <v>1.6628630036047201E-3</v>
      </c>
    </row>
    <row r="12" spans="1:14" x14ac:dyDescent="0.3">
      <c r="B12" s="314">
        <v>37798</v>
      </c>
      <c r="C12" s="197">
        <v>37.44</v>
      </c>
      <c r="D12" s="197">
        <f t="shared" si="0"/>
        <v>2.6780931976431166E-3</v>
      </c>
      <c r="E12" s="197">
        <v>1.6819484240687674</v>
      </c>
      <c r="F12" s="167"/>
      <c r="G12" s="37">
        <v>4</v>
      </c>
      <c r="H12" s="167">
        <f ca="1">_xlfn.NORM.INV(RAND(),N$11,N$12)</f>
        <v>2.3898336852732828E-2</v>
      </c>
      <c r="J12" s="100" t="s">
        <v>341</v>
      </c>
      <c r="K12" s="100"/>
      <c r="L12" s="100"/>
      <c r="M12" s="100"/>
      <c r="N12" s="169">
        <f>_xlfn.STDEV.S(E9:E8492)</f>
        <v>6.1125678804046832E-2</v>
      </c>
    </row>
    <row r="13" spans="1:14" x14ac:dyDescent="0.3">
      <c r="B13" s="314">
        <v>37792</v>
      </c>
      <c r="C13" s="197">
        <v>37.340000000000003</v>
      </c>
      <c r="D13" s="197">
        <f t="shared" si="0"/>
        <v>-7.8707130520601964E-2</v>
      </c>
      <c r="E13" s="197">
        <v>1.6444759206798869</v>
      </c>
      <c r="F13" s="167"/>
      <c r="G13" s="37">
        <v>5</v>
      </c>
      <c r="H13" s="167">
        <f t="shared" ca="1" si="1"/>
        <v>1.6707042811642165E-2</v>
      </c>
      <c r="J13" s="100" t="s">
        <v>342</v>
      </c>
      <c r="K13" s="100"/>
      <c r="L13" s="100"/>
      <c r="M13" s="100"/>
      <c r="N13" s="169">
        <f>MIN(E9:E8492)</f>
        <v>-0.68306371739848137</v>
      </c>
    </row>
    <row r="14" spans="1:14" x14ac:dyDescent="0.3">
      <c r="B14" s="314">
        <v>37809</v>
      </c>
      <c r="C14" s="197">
        <v>40.53</v>
      </c>
      <c r="D14" s="197">
        <f t="shared" si="0"/>
        <v>-1.9356399709653971E-2</v>
      </c>
      <c r="E14" s="197">
        <v>1.4313137372525495</v>
      </c>
      <c r="F14" s="167"/>
      <c r="G14" s="37">
        <v>6</v>
      </c>
      <c r="H14" s="167">
        <f t="shared" ca="1" si="1"/>
        <v>5.9366588583821156E-2</v>
      </c>
      <c r="J14" s="100" t="s">
        <v>343</v>
      </c>
      <c r="K14" s="100"/>
      <c r="L14" s="100"/>
      <c r="M14" s="100"/>
      <c r="N14" s="169">
        <f>MAX(E9:E8492)</f>
        <v>2.1468750000000001</v>
      </c>
    </row>
    <row r="15" spans="1:14" x14ac:dyDescent="0.3">
      <c r="B15" s="314">
        <v>37823</v>
      </c>
      <c r="C15" s="197">
        <v>41.33</v>
      </c>
      <c r="D15" s="197">
        <f t="shared" si="0"/>
        <v>-0.67971171729696223</v>
      </c>
      <c r="E15" s="197">
        <v>1.0623752495009979</v>
      </c>
      <c r="F15" s="167"/>
      <c r="G15" s="37">
        <v>7</v>
      </c>
      <c r="H15" s="167">
        <f t="shared" ca="1" si="1"/>
        <v>-3.9269352411558198E-2</v>
      </c>
      <c r="J15" s="100" t="s">
        <v>346</v>
      </c>
      <c r="K15" s="100"/>
      <c r="L15" s="100"/>
      <c r="M15" s="100"/>
      <c r="N15" s="238">
        <f>'Historical Approach (VAR)'!K15</f>
        <v>716</v>
      </c>
    </row>
    <row r="16" spans="1:14" x14ac:dyDescent="0.3">
      <c r="B16" s="314">
        <v>34976</v>
      </c>
      <c r="C16" s="197">
        <v>129.04</v>
      </c>
      <c r="D16" s="197">
        <f t="shared" si="0"/>
        <v>-0.74543302426514102</v>
      </c>
      <c r="E16" s="197">
        <v>0.60218524956543318</v>
      </c>
      <c r="F16" s="167"/>
      <c r="G16" s="37">
        <v>8</v>
      </c>
      <c r="H16" s="167">
        <f t="shared" ca="1" si="1"/>
        <v>-2.1493329469503424E-2</v>
      </c>
      <c r="N16" s="183"/>
    </row>
    <row r="17" spans="1:14" x14ac:dyDescent="0.3">
      <c r="A17"/>
      <c r="B17" s="314">
        <v>44482</v>
      </c>
      <c r="C17" s="197">
        <v>506.9</v>
      </c>
      <c r="D17" s="197">
        <f t="shared" si="0"/>
        <v>4.4359249329758708</v>
      </c>
      <c r="E17" s="197">
        <v>0.20446714981584879</v>
      </c>
      <c r="F17" s="167"/>
      <c r="G17" s="37">
        <v>9</v>
      </c>
      <c r="H17" s="167">
        <f t="shared" ca="1" si="1"/>
        <v>-9.5341707154725883E-2</v>
      </c>
      <c r="J17" s="179" t="s">
        <v>354</v>
      </c>
      <c r="K17" s="181"/>
      <c r="L17" s="182"/>
      <c r="M17" s="182"/>
      <c r="N17" s="182"/>
    </row>
    <row r="18" spans="1:14" x14ac:dyDescent="0.3">
      <c r="A18"/>
      <c r="B18" s="314">
        <v>43951</v>
      </c>
      <c r="C18" s="197">
        <v>93.25</v>
      </c>
      <c r="D18" s="197">
        <f t="shared" si="0"/>
        <v>0.29730105731775192</v>
      </c>
      <c r="E18" s="197">
        <v>0.19321817018554044</v>
      </c>
      <c r="F18" s="167"/>
      <c r="G18" s="37">
        <v>10</v>
      </c>
      <c r="H18" s="167">
        <f t="shared" ca="1" si="1"/>
        <v>-3.0975072234358657E-2</v>
      </c>
      <c r="J18" s="100" t="s">
        <v>340</v>
      </c>
      <c r="K18" s="100"/>
      <c r="L18" s="100"/>
      <c r="M18" s="100"/>
      <c r="N18" s="169">
        <f ca="1">AVERAGE(H9:H10008)</f>
        <v>1.0342462006332448E-3</v>
      </c>
    </row>
    <row r="19" spans="1:14" x14ac:dyDescent="0.3">
      <c r="A19"/>
      <c r="B19" s="314">
        <v>39953</v>
      </c>
      <c r="C19" s="197">
        <v>71.88</v>
      </c>
      <c r="D19" s="197">
        <f t="shared" si="0"/>
        <v>-0.58318353145839374</v>
      </c>
      <c r="E19" s="197">
        <v>0.18829558604728036</v>
      </c>
      <c r="F19" s="167"/>
      <c r="G19" s="37">
        <v>11</v>
      </c>
      <c r="H19" s="167">
        <f t="shared" ca="1" si="1"/>
        <v>0.14602141022754375</v>
      </c>
      <c r="J19" s="100" t="s">
        <v>341</v>
      </c>
      <c r="K19" s="100"/>
      <c r="L19" s="100"/>
      <c r="M19" s="100"/>
      <c r="N19" s="169">
        <f ca="1">_xlfn.STDEV.S(H9:H10008)</f>
        <v>6.1201089423411896E-2</v>
      </c>
    </row>
    <row r="20" spans="1:14" x14ac:dyDescent="0.3">
      <c r="A20"/>
      <c r="B20" s="314">
        <v>43767</v>
      </c>
      <c r="C20" s="197">
        <v>172.45</v>
      </c>
      <c r="D20" s="197">
        <f t="shared" si="0"/>
        <v>0.16756939742721744</v>
      </c>
      <c r="E20" s="197">
        <v>0.16756939742721744</v>
      </c>
      <c r="F20" s="167"/>
      <c r="G20" s="37">
        <v>12</v>
      </c>
      <c r="H20" s="167">
        <f t="shared" ca="1" si="1"/>
        <v>4.4988525390862531E-2</v>
      </c>
      <c r="J20" s="100" t="s">
        <v>342</v>
      </c>
      <c r="K20" s="100"/>
      <c r="L20" s="100"/>
      <c r="M20" s="100"/>
      <c r="N20" s="169">
        <f ca="1">MIN(H9:H10008)</f>
        <v>-0.21955901573554251</v>
      </c>
    </row>
    <row r="21" spans="1:14" x14ac:dyDescent="0.3">
      <c r="A21"/>
      <c r="B21" s="314">
        <v>43765</v>
      </c>
      <c r="C21" s="197">
        <v>147.69999999999999</v>
      </c>
      <c r="D21" s="197">
        <f t="shared" si="0"/>
        <v>-0.54130434782608705</v>
      </c>
      <c r="E21" s="197">
        <v>0.16436736302719734</v>
      </c>
      <c r="F21" s="167"/>
      <c r="G21" s="37">
        <v>13</v>
      </c>
      <c r="H21" s="167">
        <f t="shared" ca="1" si="1"/>
        <v>5.7374383072579024E-3</v>
      </c>
      <c r="J21" s="100" t="s">
        <v>343</v>
      </c>
      <c r="K21" s="100"/>
      <c r="L21" s="100"/>
      <c r="M21" s="100"/>
      <c r="N21" s="170">
        <f ca="1">MAX(H8:H10007)</f>
        <v>0.21873827669641366</v>
      </c>
    </row>
    <row r="22" spans="1:14" x14ac:dyDescent="0.3">
      <c r="A22"/>
      <c r="B22" s="314">
        <v>44229</v>
      </c>
      <c r="C22" s="197">
        <v>322</v>
      </c>
      <c r="D22" s="197">
        <f t="shared" si="0"/>
        <v>4.4008721905400874</v>
      </c>
      <c r="E22" s="197">
        <v>0.15164520743919874</v>
      </c>
      <c r="F22" s="167"/>
      <c r="G22" s="37">
        <v>14</v>
      </c>
      <c r="H22" s="167">
        <f t="shared" ca="1" si="1"/>
        <v>-4.5515941712425088E-2</v>
      </c>
      <c r="J22" s="100" t="s">
        <v>346</v>
      </c>
      <c r="K22" s="100"/>
      <c r="L22" s="100"/>
      <c r="M22" s="100"/>
      <c r="N22" s="238">
        <v>1095</v>
      </c>
    </row>
    <row r="23" spans="1:14" x14ac:dyDescent="0.3">
      <c r="A23"/>
      <c r="B23" s="314">
        <v>39951</v>
      </c>
      <c r="C23" s="197">
        <v>59.62</v>
      </c>
      <c r="D23" s="197">
        <f t="shared" si="0"/>
        <v>0.99598259122865729</v>
      </c>
      <c r="E23" s="197">
        <v>0.13583539721851778</v>
      </c>
      <c r="F23" s="167"/>
      <c r="G23" s="37">
        <v>15</v>
      </c>
      <c r="H23" s="167">
        <f t="shared" ca="1" si="1"/>
        <v>-9.7910966027240698E-2</v>
      </c>
      <c r="N23" s="183"/>
    </row>
    <row r="24" spans="1:14" x14ac:dyDescent="0.3">
      <c r="A24"/>
      <c r="B24" s="314">
        <v>39786</v>
      </c>
      <c r="C24" s="197">
        <v>29.87</v>
      </c>
      <c r="D24" s="197">
        <f t="shared" si="0"/>
        <v>-0.25880893300248131</v>
      </c>
      <c r="E24" s="197">
        <v>0.13272658323852871</v>
      </c>
      <c r="F24" s="167"/>
      <c r="G24" s="37">
        <v>16</v>
      </c>
      <c r="H24" s="167">
        <f t="shared" ca="1" si="1"/>
        <v>4.0153898604125902E-2</v>
      </c>
      <c r="J24" s="179" t="s">
        <v>344</v>
      </c>
      <c r="K24" s="90" t="s">
        <v>349</v>
      </c>
      <c r="L24" s="180" t="s">
        <v>345</v>
      </c>
      <c r="M24" s="180" t="s">
        <v>347</v>
      </c>
      <c r="N24" s="180" t="s">
        <v>348</v>
      </c>
    </row>
    <row r="25" spans="1:14" x14ac:dyDescent="0.3">
      <c r="A25"/>
      <c r="B25" s="314">
        <v>39905</v>
      </c>
      <c r="C25" s="197">
        <v>40.299999999999997</v>
      </c>
      <c r="D25" s="197">
        <f t="shared" si="0"/>
        <v>-0.63611738148984198</v>
      </c>
      <c r="E25" s="197">
        <v>0.13138686131386867</v>
      </c>
      <c r="F25" s="167"/>
      <c r="G25" s="37">
        <v>17</v>
      </c>
      <c r="H25" s="167">
        <f t="shared" ca="1" si="1"/>
        <v>-6.6343618628029828E-3</v>
      </c>
      <c r="J25" s="239">
        <v>0.05</v>
      </c>
      <c r="K25" s="175">
        <f>100%-J25</f>
        <v>0.95</v>
      </c>
      <c r="L25" s="176">
        <f ca="1">_xlfn.PERCENTILE.INC($H$9:$H$10008,J25)</f>
        <v>-9.7756020514110586E-2</v>
      </c>
      <c r="M25" s="276">
        <f ca="1">$N$15*(1+L25)</f>
        <v>646.00668931189682</v>
      </c>
      <c r="N25" s="178">
        <f ca="1">$N$15-M25</f>
        <v>69.993310688103179</v>
      </c>
    </row>
    <row r="26" spans="1:14" x14ac:dyDescent="0.3">
      <c r="A26"/>
      <c r="B26" s="314">
        <v>43987</v>
      </c>
      <c r="C26" s="197">
        <v>110.75</v>
      </c>
      <c r="D26" s="197">
        <f t="shared" si="0"/>
        <v>1.9384452109312815</v>
      </c>
      <c r="E26" s="197">
        <v>0.12436548223350252</v>
      </c>
      <c r="F26" s="167"/>
      <c r="G26" s="37">
        <v>18</v>
      </c>
      <c r="H26" s="167">
        <f t="shared" ca="1" si="1"/>
        <v>0.12761870499429942</v>
      </c>
      <c r="J26" s="240">
        <v>0.01</v>
      </c>
      <c r="K26" s="116">
        <f t="shared" ref="K26:K28" si="2">100%-J26</f>
        <v>0.99</v>
      </c>
      <c r="L26" s="176">
        <f ca="1">_xlfn.PERCENTILE.INC($H$9:$H$10008,J26)</f>
        <v>-0.14221508998404664</v>
      </c>
      <c r="M26" s="276">
        <f t="shared" ref="M26:M28" ca="1" si="3">$N$15*(1+L26)</f>
        <v>614.17399557142255</v>
      </c>
      <c r="N26" s="172">
        <f ca="1">$N$15-M26</f>
        <v>101.82600442857745</v>
      </c>
    </row>
    <row r="27" spans="1:14" x14ac:dyDescent="0.3">
      <c r="A27"/>
      <c r="B27" s="314">
        <v>39755</v>
      </c>
      <c r="C27" s="197">
        <v>37.69</v>
      </c>
      <c r="D27" s="197">
        <f t="shared" si="0"/>
        <v>-0.76133485309017224</v>
      </c>
      <c r="E27" s="197">
        <v>0.12339791356184793</v>
      </c>
      <c r="F27" s="167"/>
      <c r="G27" s="37">
        <v>19</v>
      </c>
      <c r="H27" s="167">
        <f t="shared" ca="1" si="1"/>
        <v>2.8483695518189654E-2</v>
      </c>
      <c r="J27" s="241">
        <v>5.0000000000000001E-3</v>
      </c>
      <c r="K27" s="116">
        <f t="shared" si="2"/>
        <v>0.995</v>
      </c>
      <c r="L27" s="176">
        <f ca="1">_xlfn.PERCENTILE.INC($H$9:$H$10008,J27)</f>
        <v>-0.15634829071510445</v>
      </c>
      <c r="M27" s="276">
        <f t="shared" ca="1" si="3"/>
        <v>604.05462384798523</v>
      </c>
      <c r="N27" s="172">
        <f ca="1">$N$15-M27</f>
        <v>111.94537615201477</v>
      </c>
    </row>
    <row r="28" spans="1:14" x14ac:dyDescent="0.3">
      <c r="A28"/>
      <c r="B28" s="314">
        <v>40239</v>
      </c>
      <c r="C28" s="197">
        <v>157.91999999999999</v>
      </c>
      <c r="D28" s="197">
        <f t="shared" si="0"/>
        <v>-0.58055776892430289</v>
      </c>
      <c r="E28" s="197">
        <v>0.12214879556597746</v>
      </c>
      <c r="F28" s="167"/>
      <c r="G28" s="37">
        <v>20</v>
      </c>
      <c r="H28" s="167">
        <f t="shared" ca="1" si="1"/>
        <v>0.10096100787546805</v>
      </c>
      <c r="J28" s="240">
        <v>0.1</v>
      </c>
      <c r="K28" s="116">
        <f t="shared" si="2"/>
        <v>0.9</v>
      </c>
      <c r="L28" s="176">
        <f ca="1">_xlfn.PERCENTILE.INC($H$9:$H$10008,J28)</f>
        <v>-7.6634089366248312E-2</v>
      </c>
      <c r="M28" s="276">
        <f t="shared" ca="1" si="3"/>
        <v>661.12999201376624</v>
      </c>
      <c r="N28" s="172">
        <f ca="1">$N$15-M28</f>
        <v>54.870007986233759</v>
      </c>
    </row>
    <row r="29" spans="1:14" x14ac:dyDescent="0.3">
      <c r="A29"/>
      <c r="B29" s="314">
        <v>44476</v>
      </c>
      <c r="C29" s="197">
        <v>376.5</v>
      </c>
      <c r="D29" s="197">
        <f t="shared" si="0"/>
        <v>21.72178636089318</v>
      </c>
      <c r="E29" s="197">
        <v>0.12036899270941825</v>
      </c>
      <c r="F29" s="167"/>
      <c r="G29" s="37">
        <v>21</v>
      </c>
      <c r="H29" s="167">
        <f t="shared" ca="1" si="1"/>
        <v>-9.3902558554332813E-2</v>
      </c>
    </row>
    <row r="30" spans="1:14" x14ac:dyDescent="0.3">
      <c r="A30"/>
      <c r="B30" s="314">
        <v>36833</v>
      </c>
      <c r="C30" s="197">
        <v>16.57</v>
      </c>
      <c r="D30" s="197">
        <f t="shared" si="0"/>
        <v>-0.70251346499102341</v>
      </c>
      <c r="E30" s="197">
        <v>0.11808367071524972</v>
      </c>
      <c r="F30" s="167"/>
      <c r="G30" s="37">
        <v>22</v>
      </c>
      <c r="H30" s="167">
        <f t="shared" ca="1" si="1"/>
        <v>-6.7230524809758205E-2</v>
      </c>
    </row>
    <row r="31" spans="1:14" x14ac:dyDescent="0.3">
      <c r="A31"/>
      <c r="B31" s="314">
        <v>39918</v>
      </c>
      <c r="C31" s="197">
        <v>55.7</v>
      </c>
      <c r="D31" s="197">
        <f t="shared" si="0"/>
        <v>-0.74756401540901884</v>
      </c>
      <c r="E31" s="197">
        <v>0.11645620364802567</v>
      </c>
      <c r="F31" s="167"/>
      <c r="G31" s="37">
        <v>23</v>
      </c>
      <c r="H31" s="167">
        <f t="shared" ca="1" si="1"/>
        <v>2.5150677726974872E-2</v>
      </c>
    </row>
    <row r="32" spans="1:14" x14ac:dyDescent="0.3">
      <c r="A32"/>
      <c r="B32" s="314">
        <v>44207</v>
      </c>
      <c r="C32" s="197">
        <v>220.65</v>
      </c>
      <c r="D32" s="197">
        <f t="shared" si="0"/>
        <v>0.97008928571428577</v>
      </c>
      <c r="E32" s="197">
        <v>0.11355034065102187</v>
      </c>
      <c r="F32" s="167"/>
      <c r="G32" s="37">
        <v>24</v>
      </c>
      <c r="H32" s="167">
        <f t="shared" ca="1" si="1"/>
        <v>2.312380372407186E-2</v>
      </c>
    </row>
    <row r="33" spans="1:8" x14ac:dyDescent="0.3">
      <c r="A33"/>
      <c r="B33" s="314">
        <v>40063</v>
      </c>
      <c r="C33" s="197">
        <v>112</v>
      </c>
      <c r="D33" s="197">
        <f t="shared" si="0"/>
        <v>1.2449388655041091</v>
      </c>
      <c r="E33" s="197">
        <v>0.11354145953469885</v>
      </c>
      <c r="F33" s="167"/>
      <c r="G33" s="37">
        <v>25</v>
      </c>
      <c r="H33" s="167">
        <f t="shared" ca="1" si="1"/>
        <v>-8.8849921693734915E-2</v>
      </c>
    </row>
    <row r="34" spans="1:8" x14ac:dyDescent="0.3">
      <c r="A34"/>
      <c r="B34" s="314">
        <v>39916</v>
      </c>
      <c r="C34" s="197">
        <v>49.89</v>
      </c>
      <c r="D34" s="197">
        <f t="shared" si="0"/>
        <v>-0.72848979591836738</v>
      </c>
      <c r="E34" s="197">
        <v>0.1116310160427807</v>
      </c>
      <c r="F34" s="167"/>
      <c r="G34" s="37">
        <v>26</v>
      </c>
      <c r="H34" s="167">
        <f t="shared" ca="1" si="1"/>
        <v>0.11770137758052947</v>
      </c>
    </row>
    <row r="35" spans="1:8" x14ac:dyDescent="0.3">
      <c r="A35"/>
      <c r="B35" s="314">
        <v>43866</v>
      </c>
      <c r="C35" s="197">
        <v>183.75</v>
      </c>
      <c r="D35" s="197">
        <f t="shared" si="0"/>
        <v>0.31720430107526876</v>
      </c>
      <c r="E35" s="197">
        <v>0.10893180446590223</v>
      </c>
      <c r="F35" s="167"/>
      <c r="G35" s="37">
        <v>27</v>
      </c>
      <c r="H35" s="167">
        <f t="shared" ca="1" si="1"/>
        <v>2.2451178092151747E-2</v>
      </c>
    </row>
    <row r="36" spans="1:8" x14ac:dyDescent="0.3">
      <c r="A36"/>
      <c r="B36" s="314">
        <v>43755</v>
      </c>
      <c r="C36" s="197">
        <v>139.5</v>
      </c>
      <c r="D36" s="197">
        <f t="shared" si="0"/>
        <v>8.4002695417789752</v>
      </c>
      <c r="E36" s="197">
        <v>0.10846245530393328</v>
      </c>
      <c r="F36" s="167"/>
      <c r="G36" s="37">
        <v>28</v>
      </c>
      <c r="H36" s="167">
        <f t="shared" ca="1" si="1"/>
        <v>-2.5012330168338492E-2</v>
      </c>
    </row>
    <row r="37" spans="1:8" x14ac:dyDescent="0.3">
      <c r="A37"/>
      <c r="B37" s="314">
        <v>37096</v>
      </c>
      <c r="C37" s="197">
        <v>14.84</v>
      </c>
      <c r="D37" s="197">
        <f t="shared" si="0"/>
        <v>-0.81900231735577511</v>
      </c>
      <c r="E37" s="197">
        <v>0.10828976848394323</v>
      </c>
      <c r="F37" s="167"/>
      <c r="G37" s="37">
        <v>29</v>
      </c>
      <c r="H37" s="167">
        <f t="shared" ca="1" si="1"/>
        <v>2.1192504094405654E-2</v>
      </c>
    </row>
    <row r="38" spans="1:8" x14ac:dyDescent="0.3">
      <c r="A38"/>
      <c r="B38" s="314">
        <v>40022</v>
      </c>
      <c r="C38" s="197">
        <v>81.99</v>
      </c>
      <c r="D38" s="197">
        <f t="shared" si="0"/>
        <v>1.5621874999999998</v>
      </c>
      <c r="E38" s="197">
        <v>0.10752397676617576</v>
      </c>
      <c r="F38" s="167"/>
      <c r="G38" s="37">
        <v>30</v>
      </c>
      <c r="H38" s="167">
        <f t="shared" ca="1" si="1"/>
        <v>7.9146221406503944E-2</v>
      </c>
    </row>
    <row r="39" spans="1:8" x14ac:dyDescent="0.3">
      <c r="A39"/>
      <c r="B39" s="314">
        <v>39885</v>
      </c>
      <c r="C39" s="197">
        <v>32</v>
      </c>
      <c r="D39" s="197">
        <f t="shared" si="0"/>
        <v>7.2745558162923274E-2</v>
      </c>
      <c r="E39" s="197">
        <v>0.10726643598615926</v>
      </c>
      <c r="F39" s="167"/>
      <c r="G39" s="37">
        <v>31</v>
      </c>
      <c r="H39" s="167">
        <f t="shared" ca="1" si="1"/>
        <v>-7.1934172665177265E-2</v>
      </c>
    </row>
    <row r="40" spans="1:8" x14ac:dyDescent="0.3">
      <c r="A40"/>
      <c r="B40" s="314">
        <v>37418</v>
      </c>
      <c r="C40" s="197">
        <v>29.83</v>
      </c>
      <c r="D40" s="197">
        <f t="shared" si="0"/>
        <v>1.088935574229692</v>
      </c>
      <c r="E40" s="197">
        <v>0.1064540059347181</v>
      </c>
      <c r="F40" s="167"/>
      <c r="G40" s="37">
        <v>32</v>
      </c>
      <c r="H40" s="167">
        <f t="shared" ca="1" si="1"/>
        <v>4.5218422466004153E-2</v>
      </c>
    </row>
    <row r="41" spans="1:8" x14ac:dyDescent="0.3">
      <c r="A41"/>
      <c r="B41" s="314">
        <v>36964</v>
      </c>
      <c r="C41" s="197">
        <v>14.28</v>
      </c>
      <c r="D41" s="197">
        <f t="shared" si="0"/>
        <v>-0.84016118200134327</v>
      </c>
      <c r="E41" s="197">
        <v>0.10526315789473673</v>
      </c>
      <c r="F41" s="167"/>
      <c r="G41" s="37">
        <v>33</v>
      </c>
      <c r="H41" s="167">
        <f t="shared" ref="H41:H73" ca="1" si="4">_xlfn.NORM.INV(RAND(),N$11,N$12)</f>
        <v>2.0224762842978621E-2</v>
      </c>
    </row>
    <row r="42" spans="1:8" x14ac:dyDescent="0.3">
      <c r="A42"/>
      <c r="B42" s="314">
        <v>38009</v>
      </c>
      <c r="C42" s="197">
        <v>89.34</v>
      </c>
      <c r="D42" s="197">
        <f t="shared" si="0"/>
        <v>0.19758713136729233</v>
      </c>
      <c r="E42" s="197">
        <v>0.10418984056358926</v>
      </c>
      <c r="F42" s="167"/>
      <c r="G42" s="37">
        <v>34</v>
      </c>
      <c r="H42" s="167">
        <f t="shared" ca="1" si="4"/>
        <v>3.6289384570832049E-2</v>
      </c>
    </row>
    <row r="43" spans="1:8" x14ac:dyDescent="0.3">
      <c r="A43"/>
      <c r="B43" s="314">
        <v>43930</v>
      </c>
      <c r="C43" s="197">
        <v>74.599999999999994</v>
      </c>
      <c r="D43" s="197">
        <f t="shared" si="0"/>
        <v>1.4418985270049096</v>
      </c>
      <c r="E43" s="197">
        <v>0.10355029585798814</v>
      </c>
      <c r="F43" s="167"/>
      <c r="G43" s="37">
        <v>35</v>
      </c>
      <c r="H43" s="167">
        <f t="shared" ca="1" si="4"/>
        <v>-2.6705642582476114E-2</v>
      </c>
    </row>
    <row r="44" spans="1:8" x14ac:dyDescent="0.3">
      <c r="A44"/>
      <c r="B44" s="314">
        <v>39749</v>
      </c>
      <c r="C44" s="197">
        <v>30.55</v>
      </c>
      <c r="D44" s="197">
        <f t="shared" si="0"/>
        <v>-0.77260885746185337</v>
      </c>
      <c r="E44" s="197">
        <v>0.10288808664259941</v>
      </c>
      <c r="F44" s="167"/>
      <c r="G44" s="37">
        <v>36</v>
      </c>
      <c r="H44" s="167">
        <f t="shared" ca="1" si="4"/>
        <v>3.2831991236764368E-3</v>
      </c>
    </row>
    <row r="45" spans="1:8" x14ac:dyDescent="0.3">
      <c r="A45"/>
      <c r="B45" s="314">
        <v>43719</v>
      </c>
      <c r="C45" s="197">
        <v>134.35</v>
      </c>
      <c r="D45" s="197">
        <f t="shared" si="0"/>
        <v>7.3034610630407908</v>
      </c>
      <c r="E45" s="197">
        <v>0.10213289581624263</v>
      </c>
      <c r="F45" s="167"/>
      <c r="G45" s="37">
        <v>37</v>
      </c>
      <c r="H45" s="167">
        <f t="shared" ca="1" si="4"/>
        <v>-5.6546154033099955E-2</v>
      </c>
    </row>
    <row r="46" spans="1:8" x14ac:dyDescent="0.3">
      <c r="A46"/>
      <c r="B46" s="314">
        <v>37186</v>
      </c>
      <c r="C46" s="197">
        <v>16.18</v>
      </c>
      <c r="D46" s="197">
        <f t="shared" si="0"/>
        <v>-0.95322212264014572</v>
      </c>
      <c r="E46" s="197">
        <v>0.10068027210884356</v>
      </c>
      <c r="F46" s="167"/>
      <c r="G46" s="37">
        <v>38</v>
      </c>
      <c r="H46" s="167">
        <f t="shared" ca="1" si="4"/>
        <v>1.7585115495171166E-2</v>
      </c>
    </row>
    <row r="47" spans="1:8" x14ac:dyDescent="0.3">
      <c r="A47"/>
      <c r="B47" s="314">
        <v>41527</v>
      </c>
      <c r="C47" s="197">
        <v>345.89</v>
      </c>
      <c r="D47" s="197">
        <f t="shared" si="0"/>
        <v>0.99360230547550432</v>
      </c>
      <c r="E47" s="197">
        <v>0.10005406608784151</v>
      </c>
      <c r="F47" s="167"/>
      <c r="G47" s="37">
        <v>39</v>
      </c>
      <c r="H47" s="167">
        <f t="shared" ca="1" si="4"/>
        <v>3.1462719514463028E-2</v>
      </c>
    </row>
    <row r="48" spans="1:8" x14ac:dyDescent="0.3">
      <c r="A48"/>
      <c r="B48" s="314">
        <v>44153</v>
      </c>
      <c r="C48" s="197">
        <v>173.5</v>
      </c>
      <c r="D48" s="197">
        <f t="shared" si="0"/>
        <v>-0.45044502866554748</v>
      </c>
      <c r="E48" s="197">
        <v>9.8101265822784889E-2</v>
      </c>
      <c r="F48" s="167"/>
      <c r="G48" s="37">
        <v>40</v>
      </c>
      <c r="H48" s="167">
        <f t="shared" ca="1" si="4"/>
        <v>-1.5464143850920728E-2</v>
      </c>
    </row>
    <row r="49" spans="1:8" x14ac:dyDescent="0.3">
      <c r="A49"/>
      <c r="B49" s="314">
        <v>41500</v>
      </c>
      <c r="C49" s="197">
        <v>315.70999999999998</v>
      </c>
      <c r="D49" s="197">
        <f t="shared" si="0"/>
        <v>8.0695202528009187</v>
      </c>
      <c r="E49" s="197">
        <v>9.7129552404781716E-2</v>
      </c>
      <c r="F49" s="167"/>
      <c r="G49" s="37">
        <v>41</v>
      </c>
      <c r="H49" s="167">
        <f t="shared" ca="1" si="4"/>
        <v>-1.571927882896804E-2</v>
      </c>
    </row>
    <row r="50" spans="1:8" x14ac:dyDescent="0.3">
      <c r="A50"/>
      <c r="B50" s="314">
        <v>39898</v>
      </c>
      <c r="C50" s="197">
        <v>34.81</v>
      </c>
      <c r="D50" s="197">
        <f t="shared" si="0"/>
        <v>0.7344294967613354</v>
      </c>
      <c r="E50" s="197">
        <v>9.7069019855026806E-2</v>
      </c>
      <c r="F50" s="167"/>
      <c r="G50" s="37">
        <v>42</v>
      </c>
      <c r="H50" s="167">
        <f t="shared" ca="1" si="4"/>
        <v>7.5102708080744514E-3</v>
      </c>
    </row>
    <row r="51" spans="1:8" x14ac:dyDescent="0.3">
      <c r="A51"/>
      <c r="B51" s="314">
        <v>36766</v>
      </c>
      <c r="C51" s="197">
        <v>20.07</v>
      </c>
      <c r="D51" s="197">
        <f t="shared" si="0"/>
        <v>-0.72797506099213871</v>
      </c>
      <c r="E51" s="197">
        <v>9.5524017467248923E-2</v>
      </c>
      <c r="F51" s="167"/>
      <c r="G51" s="37">
        <v>43</v>
      </c>
      <c r="H51" s="167">
        <f t="shared" ca="1" si="4"/>
        <v>5.9959637991841485E-3</v>
      </c>
    </row>
    <row r="52" spans="1:8" x14ac:dyDescent="0.3">
      <c r="A52"/>
      <c r="B52" s="314">
        <v>40018</v>
      </c>
      <c r="C52" s="197">
        <v>73.78</v>
      </c>
      <c r="D52" s="197">
        <f t="shared" si="0"/>
        <v>-0.24575751380085864</v>
      </c>
      <c r="E52" s="197">
        <v>9.5471417965850236E-2</v>
      </c>
      <c r="F52" s="167"/>
      <c r="G52" s="37">
        <v>44</v>
      </c>
      <c r="H52" s="167">
        <f t="shared" ca="1" si="4"/>
        <v>1.9327746711430081E-2</v>
      </c>
    </row>
    <row r="53" spans="1:8" x14ac:dyDescent="0.3">
      <c r="A53"/>
      <c r="B53" s="314">
        <v>38013</v>
      </c>
      <c r="C53" s="197">
        <v>97.82</v>
      </c>
      <c r="D53" s="197">
        <f t="shared" si="0"/>
        <v>-0.78718590231698027</v>
      </c>
      <c r="E53" s="197">
        <v>9.491828967987459E-2</v>
      </c>
      <c r="F53" s="167"/>
      <c r="G53" s="37">
        <v>45</v>
      </c>
      <c r="H53" s="167">
        <f t="shared" ca="1" si="4"/>
        <v>-3.5654505993131733E-2</v>
      </c>
    </row>
    <row r="54" spans="1:8" x14ac:dyDescent="0.3">
      <c r="A54"/>
      <c r="B54" s="314">
        <v>42521</v>
      </c>
      <c r="C54" s="197">
        <v>459.65</v>
      </c>
      <c r="D54" s="197">
        <f t="shared" si="0"/>
        <v>10.988784559207092</v>
      </c>
      <c r="E54" s="197">
        <v>9.1157270029673443E-2</v>
      </c>
      <c r="F54" s="167"/>
      <c r="G54" s="37">
        <v>46</v>
      </c>
      <c r="H54" s="167">
        <f t="shared" ca="1" si="4"/>
        <v>7.8837936954130244E-2</v>
      </c>
    </row>
    <row r="55" spans="1:8" x14ac:dyDescent="0.3">
      <c r="A55"/>
      <c r="B55" s="314">
        <v>35963</v>
      </c>
      <c r="C55" s="197">
        <v>38.340000000000003</v>
      </c>
      <c r="D55" s="197">
        <f t="shared" si="0"/>
        <v>-0.33425942003820108</v>
      </c>
      <c r="E55" s="197">
        <v>8.9823763501989839E-2</v>
      </c>
      <c r="F55" s="167"/>
      <c r="G55" s="37">
        <v>47</v>
      </c>
      <c r="H55" s="167">
        <f t="shared" ca="1" si="4"/>
        <v>-9.8723190302849625E-4</v>
      </c>
    </row>
    <row r="56" spans="1:8" x14ac:dyDescent="0.3">
      <c r="A56"/>
      <c r="B56" s="314">
        <v>35793</v>
      </c>
      <c r="C56" s="197">
        <v>57.59</v>
      </c>
      <c r="D56" s="197">
        <f t="shared" si="0"/>
        <v>-0.52147901952638132</v>
      </c>
      <c r="E56" s="197">
        <v>8.8657844990548407E-2</v>
      </c>
      <c r="F56" s="167"/>
      <c r="G56" s="37">
        <v>48</v>
      </c>
      <c r="H56" s="167">
        <f t="shared" ca="1" si="4"/>
        <v>-2.7545997518502591E-2</v>
      </c>
    </row>
    <row r="57" spans="1:8" x14ac:dyDescent="0.3">
      <c r="A57"/>
      <c r="B57" s="314">
        <v>43704</v>
      </c>
      <c r="C57" s="197">
        <v>120.35</v>
      </c>
      <c r="D57" s="197">
        <f t="shared" si="0"/>
        <v>3.650309119010819</v>
      </c>
      <c r="E57" s="197">
        <v>8.8647670737223017E-2</v>
      </c>
      <c r="F57" s="167"/>
      <c r="G57" s="37">
        <v>49</v>
      </c>
      <c r="H57" s="167">
        <f t="shared" ca="1" si="4"/>
        <v>6.2805243606542216E-2</v>
      </c>
    </row>
    <row r="58" spans="1:8" x14ac:dyDescent="0.3">
      <c r="A58"/>
      <c r="B58" s="314">
        <v>37293</v>
      </c>
      <c r="C58" s="197">
        <v>25.88</v>
      </c>
      <c r="D58" s="197">
        <f t="shared" si="0"/>
        <v>-8.0312722103766943E-2</v>
      </c>
      <c r="E58" s="197">
        <v>8.6938261234775327E-2</v>
      </c>
      <c r="F58" s="167"/>
      <c r="G58" s="37">
        <v>50</v>
      </c>
      <c r="H58" s="167">
        <f t="shared" ca="1" si="4"/>
        <v>-1.5168831284724101E-2</v>
      </c>
    </row>
    <row r="59" spans="1:8" x14ac:dyDescent="0.3">
      <c r="A59"/>
      <c r="B59" s="314">
        <v>37298</v>
      </c>
      <c r="C59" s="197">
        <v>28.14</v>
      </c>
      <c r="D59" s="197">
        <f t="shared" si="0"/>
        <v>-0.93039821914419985</v>
      </c>
      <c r="E59" s="197">
        <v>8.6486486486486491E-2</v>
      </c>
      <c r="F59" s="167"/>
      <c r="G59" s="37">
        <v>51</v>
      </c>
      <c r="H59" s="167">
        <f t="shared" ca="1" si="4"/>
        <v>-7.2376990847582328E-3</v>
      </c>
    </row>
    <row r="60" spans="1:8" x14ac:dyDescent="0.3">
      <c r="A60"/>
      <c r="B60" s="314">
        <v>44694</v>
      </c>
      <c r="C60" s="197">
        <v>404.3</v>
      </c>
      <c r="D60" s="197">
        <f t="shared" si="0"/>
        <v>-2.75405892964522E-2</v>
      </c>
      <c r="E60" s="197">
        <v>8.5952189094816056E-2</v>
      </c>
      <c r="F60" s="167"/>
      <c r="G60" s="37">
        <v>52</v>
      </c>
      <c r="H60" s="167">
        <f t="shared" ca="1" si="4"/>
        <v>1.4677653765179842E-2</v>
      </c>
    </row>
    <row r="61" spans="1:8" x14ac:dyDescent="0.3">
      <c r="A61"/>
      <c r="B61" s="314">
        <v>44480</v>
      </c>
      <c r="C61" s="197">
        <v>415.75</v>
      </c>
      <c r="D61" s="197">
        <f t="shared" si="0"/>
        <v>2.0148658448150831</v>
      </c>
      <c r="E61" s="197">
        <v>8.5650868259564028E-2</v>
      </c>
      <c r="F61" s="167"/>
      <c r="G61" s="37">
        <v>53</v>
      </c>
      <c r="H61" s="167">
        <f t="shared" ca="1" si="4"/>
        <v>1.7517089188702889E-3</v>
      </c>
    </row>
    <row r="62" spans="1:8" x14ac:dyDescent="0.3">
      <c r="A62"/>
      <c r="B62" s="314">
        <v>44069</v>
      </c>
      <c r="C62" s="197">
        <v>137.9</v>
      </c>
      <c r="D62" s="197">
        <f t="shared" si="0"/>
        <v>9.1621223286661753</v>
      </c>
      <c r="E62" s="197">
        <v>8.4972462627852074E-2</v>
      </c>
      <c r="F62" s="167"/>
      <c r="G62" s="37">
        <v>54</v>
      </c>
      <c r="H62" s="167">
        <f t="shared" ca="1" si="4"/>
        <v>3.3171302189735442E-2</v>
      </c>
    </row>
    <row r="63" spans="1:8" x14ac:dyDescent="0.3">
      <c r="A63"/>
      <c r="B63" s="314">
        <v>37153</v>
      </c>
      <c r="C63" s="197">
        <v>13.57</v>
      </c>
      <c r="D63" s="197">
        <f t="shared" si="0"/>
        <v>-0.30338809034907599</v>
      </c>
      <c r="E63" s="197">
        <v>8.4732214228617098E-2</v>
      </c>
      <c r="F63" s="167"/>
      <c r="G63" s="37">
        <v>55</v>
      </c>
      <c r="H63" s="167">
        <f t="shared" ca="1" si="4"/>
        <v>-0.1057498541003018</v>
      </c>
    </row>
    <row r="64" spans="1:8" x14ac:dyDescent="0.3">
      <c r="A64"/>
      <c r="B64" s="314">
        <v>36894</v>
      </c>
      <c r="C64" s="197">
        <v>19.48</v>
      </c>
      <c r="D64" s="197">
        <f t="shared" si="0"/>
        <v>-0.67881286067600988</v>
      </c>
      <c r="E64" s="197">
        <v>8.4632516703786242E-2</v>
      </c>
      <c r="F64" s="167"/>
      <c r="G64" s="37">
        <v>56</v>
      </c>
      <c r="H64" s="167">
        <f t="shared" ca="1" si="4"/>
        <v>-3.6295799532203993E-2</v>
      </c>
    </row>
    <row r="65" spans="1:8" x14ac:dyDescent="0.3">
      <c r="A65"/>
      <c r="B65" s="314">
        <v>35887</v>
      </c>
      <c r="C65" s="197">
        <v>60.65</v>
      </c>
      <c r="D65" s="197">
        <f t="shared" si="0"/>
        <v>-0.70115792067011573</v>
      </c>
      <c r="E65" s="197">
        <v>8.3422650946766819E-2</v>
      </c>
      <c r="F65" s="167"/>
      <c r="G65" s="37">
        <v>57</v>
      </c>
      <c r="H65" s="167">
        <f t="shared" ca="1" si="4"/>
        <v>-0.10000079255534139</v>
      </c>
    </row>
    <row r="66" spans="1:8" x14ac:dyDescent="0.3">
      <c r="A66"/>
      <c r="B66" s="314">
        <v>43557</v>
      </c>
      <c r="C66" s="197">
        <v>202.95</v>
      </c>
      <c r="D66" s="197">
        <f t="shared" si="0"/>
        <v>-0.467741935483871</v>
      </c>
      <c r="E66" s="197">
        <v>8.3266613290632563E-2</v>
      </c>
      <c r="F66" s="167"/>
      <c r="G66" s="37">
        <v>58</v>
      </c>
      <c r="H66" s="167">
        <f t="shared" ca="1" si="4"/>
        <v>-5.3620431985369567E-2</v>
      </c>
    </row>
    <row r="67" spans="1:8" x14ac:dyDescent="0.3">
      <c r="A67"/>
      <c r="B67" s="314">
        <v>42292</v>
      </c>
      <c r="C67" s="197">
        <v>381.3</v>
      </c>
      <c r="D67" s="197">
        <f t="shared" si="0"/>
        <v>1.63419689119171</v>
      </c>
      <c r="E67" s="197">
        <v>8.2316207777462402E-2</v>
      </c>
      <c r="F67" s="167"/>
      <c r="G67" s="37">
        <v>59</v>
      </c>
      <c r="H67" s="167">
        <f t="shared" ca="1" si="4"/>
        <v>7.1883527674586167E-2</v>
      </c>
    </row>
    <row r="68" spans="1:8" x14ac:dyDescent="0.3">
      <c r="A68"/>
      <c r="B68" s="314">
        <v>44110</v>
      </c>
      <c r="C68" s="197">
        <v>144.75</v>
      </c>
      <c r="D68" s="197">
        <f t="shared" si="0"/>
        <v>3.2901600474214581</v>
      </c>
      <c r="E68" s="197">
        <v>8.1030619865571252E-2</v>
      </c>
      <c r="F68" s="167"/>
      <c r="G68" s="37">
        <v>60</v>
      </c>
      <c r="H68" s="167">
        <f t="shared" ca="1" si="4"/>
        <v>4.4489166081289021E-2</v>
      </c>
    </row>
    <row r="69" spans="1:8" x14ac:dyDescent="0.3">
      <c r="A69"/>
      <c r="B69" s="314">
        <v>39762</v>
      </c>
      <c r="C69" s="197">
        <v>33.74</v>
      </c>
      <c r="D69" s="197">
        <f t="shared" si="0"/>
        <v>0.15271609156132571</v>
      </c>
      <c r="E69" s="197">
        <v>8.0717488789237679E-2</v>
      </c>
      <c r="F69" s="167"/>
      <c r="G69" s="37">
        <v>61</v>
      </c>
      <c r="H69" s="167">
        <f t="shared" ca="1" si="4"/>
        <v>-2.5067340211110708E-4</v>
      </c>
    </row>
    <row r="70" spans="1:8" x14ac:dyDescent="0.3">
      <c r="A70"/>
      <c r="B70" s="314">
        <v>36150</v>
      </c>
      <c r="C70" s="197">
        <v>29.27</v>
      </c>
      <c r="D70" s="197">
        <f t="shared" si="0"/>
        <v>0.20205338809034901</v>
      </c>
      <c r="E70" s="197">
        <v>8.047249907715015E-2</v>
      </c>
      <c r="F70" s="167"/>
      <c r="G70" s="37">
        <v>62</v>
      </c>
      <c r="H70" s="167">
        <f t="shared" ca="1" si="4"/>
        <v>7.090686595760276E-2</v>
      </c>
    </row>
    <row r="71" spans="1:8" x14ac:dyDescent="0.3">
      <c r="A71"/>
      <c r="B71" s="314">
        <v>36004</v>
      </c>
      <c r="C71" s="197">
        <v>24.35</v>
      </c>
      <c r="D71" s="197">
        <f t="shared" si="0"/>
        <v>-0.78460858027421487</v>
      </c>
      <c r="E71" s="197">
        <v>8.030168589174802E-2</v>
      </c>
      <c r="F71" s="167"/>
      <c r="G71" s="37">
        <v>63</v>
      </c>
      <c r="H71" s="167">
        <f t="shared" ca="1" si="4"/>
        <v>3.5122062872853743E-2</v>
      </c>
    </row>
    <row r="72" spans="1:8" x14ac:dyDescent="0.3">
      <c r="A72"/>
      <c r="B72" s="314">
        <v>44046</v>
      </c>
      <c r="C72" s="197">
        <v>113.05</v>
      </c>
      <c r="D72" s="197">
        <f t="shared" si="0"/>
        <v>2.542776559072391</v>
      </c>
      <c r="E72" s="197">
        <v>8.026755852842804E-2</v>
      </c>
      <c r="F72" s="167"/>
      <c r="G72" s="37">
        <v>64</v>
      </c>
      <c r="H72" s="167">
        <f t="shared" ca="1" si="4"/>
        <v>1.3379277315039842E-2</v>
      </c>
    </row>
    <row r="73" spans="1:8" x14ac:dyDescent="0.3">
      <c r="A73"/>
      <c r="B73" s="314">
        <v>36577</v>
      </c>
      <c r="C73" s="197">
        <v>31.91</v>
      </c>
      <c r="D73" s="197">
        <f t="shared" ref="D73:D136" si="5">C73/C74-1</f>
        <v>-7.4267478967217859E-2</v>
      </c>
      <c r="E73" s="197">
        <v>8.0230196343940463E-2</v>
      </c>
      <c r="F73" s="167"/>
      <c r="G73" s="37">
        <v>65</v>
      </c>
      <c r="H73" s="167">
        <f t="shared" ca="1" si="4"/>
        <v>-3.0759069352739171E-2</v>
      </c>
    </row>
    <row r="74" spans="1:8" x14ac:dyDescent="0.3">
      <c r="A74"/>
      <c r="B74" s="314">
        <v>36578</v>
      </c>
      <c r="C74" s="197">
        <v>34.47</v>
      </c>
      <c r="D74" s="197">
        <f t="shared" si="5"/>
        <v>0.38378161380971498</v>
      </c>
      <c r="E74" s="197">
        <v>8.0225634597304918E-2</v>
      </c>
      <c r="F74" s="167"/>
      <c r="G74" s="37">
        <v>66</v>
      </c>
      <c r="H74" s="167">
        <f t="shared" ref="H74:H137" ca="1" si="6">_xlfn.NORM.INV(RAND(),N$11,N$12)</f>
        <v>-9.6585218785694718E-2</v>
      </c>
    </row>
    <row r="75" spans="1:8" x14ac:dyDescent="0.3">
      <c r="A75"/>
      <c r="B75" s="314">
        <v>36599</v>
      </c>
      <c r="C75" s="197">
        <v>24.91</v>
      </c>
      <c r="D75" s="197">
        <f t="shared" si="5"/>
        <v>-0.49869188971624068</v>
      </c>
      <c r="E75" s="197">
        <v>8.0225498699046049E-2</v>
      </c>
      <c r="F75" s="167"/>
      <c r="G75" s="37">
        <v>67</v>
      </c>
      <c r="H75" s="167">
        <f t="shared" ca="1" si="6"/>
        <v>-3.0244545841103757E-3</v>
      </c>
    </row>
    <row r="76" spans="1:8" x14ac:dyDescent="0.3">
      <c r="A76"/>
      <c r="B76" s="314">
        <v>36350</v>
      </c>
      <c r="C76" s="197">
        <v>49.69</v>
      </c>
      <c r="D76" s="197">
        <f t="shared" si="5"/>
        <v>0.45249926921952643</v>
      </c>
      <c r="E76" s="197">
        <v>8.0217391304347796E-2</v>
      </c>
      <c r="F76" s="167"/>
      <c r="G76" s="37">
        <v>68</v>
      </c>
      <c r="H76" s="167">
        <f t="shared" ca="1" si="6"/>
        <v>-1.024628024708756E-2</v>
      </c>
    </row>
    <row r="77" spans="1:8" x14ac:dyDescent="0.3">
      <c r="A77"/>
      <c r="B77" s="314">
        <v>36165</v>
      </c>
      <c r="C77" s="197">
        <v>34.21</v>
      </c>
      <c r="D77" s="197">
        <f t="shared" si="5"/>
        <v>-7.6902320561252013E-2</v>
      </c>
      <c r="E77" s="197">
        <v>8.0202083991158801E-2</v>
      </c>
      <c r="F77" s="167"/>
      <c r="G77" s="37">
        <v>69</v>
      </c>
      <c r="H77" s="167">
        <f t="shared" ca="1" si="6"/>
        <v>-1.5784399936447948E-2</v>
      </c>
    </row>
    <row r="78" spans="1:8" x14ac:dyDescent="0.3">
      <c r="A78"/>
      <c r="B78" s="314">
        <v>36229</v>
      </c>
      <c r="C78" s="197">
        <v>37.06</v>
      </c>
      <c r="D78" s="197">
        <f t="shared" si="5"/>
        <v>-0.13793905559432429</v>
      </c>
      <c r="E78" s="197">
        <v>8.0151559312153786E-2</v>
      </c>
      <c r="F78" s="167"/>
      <c r="G78" s="37">
        <v>70</v>
      </c>
      <c r="H78" s="167">
        <f t="shared" ca="1" si="6"/>
        <v>9.2729058387028274E-2</v>
      </c>
    </row>
    <row r="79" spans="1:8" x14ac:dyDescent="0.3">
      <c r="A79"/>
      <c r="B79" s="314">
        <v>36174</v>
      </c>
      <c r="C79" s="197">
        <v>42.99</v>
      </c>
      <c r="D79" s="197">
        <f t="shared" si="5"/>
        <v>-0.28635458167330674</v>
      </c>
      <c r="E79" s="197">
        <v>8.0150753768844396E-2</v>
      </c>
      <c r="F79" s="167"/>
      <c r="G79" s="37">
        <v>71</v>
      </c>
      <c r="H79" s="167">
        <f t="shared" ca="1" si="6"/>
        <v>4.798226012539019E-2</v>
      </c>
    </row>
    <row r="80" spans="1:8" x14ac:dyDescent="0.3">
      <c r="A80"/>
      <c r="B80" s="314">
        <v>34836</v>
      </c>
      <c r="C80" s="197">
        <v>60.24</v>
      </c>
      <c r="D80" s="197">
        <f t="shared" si="5"/>
        <v>0.31070496083550925</v>
      </c>
      <c r="E80" s="197">
        <v>8.0150618612156999E-2</v>
      </c>
      <c r="F80" s="167"/>
      <c r="G80" s="37">
        <v>72</v>
      </c>
      <c r="H80" s="167">
        <f t="shared" ca="1" si="6"/>
        <v>-2.4886040715384024E-2</v>
      </c>
    </row>
    <row r="81" spans="1:8" x14ac:dyDescent="0.3">
      <c r="A81"/>
      <c r="B81" s="314">
        <v>36532</v>
      </c>
      <c r="C81" s="197">
        <v>45.96</v>
      </c>
      <c r="D81" s="197">
        <f t="shared" si="5"/>
        <v>0.15972747918243746</v>
      </c>
      <c r="E81" s="197">
        <v>8.014101057579337E-2</v>
      </c>
      <c r="F81" s="167"/>
      <c r="G81" s="37">
        <v>73</v>
      </c>
      <c r="H81" s="167">
        <f t="shared" ca="1" si="6"/>
        <v>-2.5092222585627058E-2</v>
      </c>
    </row>
    <row r="82" spans="1:8" x14ac:dyDescent="0.3">
      <c r="A82"/>
      <c r="B82" s="314">
        <v>36168</v>
      </c>
      <c r="C82" s="197">
        <v>39.630000000000003</v>
      </c>
      <c r="D82" s="197">
        <f t="shared" si="5"/>
        <v>0.13487972508591062</v>
      </c>
      <c r="E82" s="197">
        <v>8.013082583810327E-2</v>
      </c>
      <c r="F82" s="167"/>
      <c r="G82" s="37">
        <v>74</v>
      </c>
      <c r="H82" s="167">
        <f t="shared" ca="1" si="6"/>
        <v>7.8842881674621099E-2</v>
      </c>
    </row>
    <row r="83" spans="1:8" x14ac:dyDescent="0.3">
      <c r="A83"/>
      <c r="B83" s="314">
        <v>36293</v>
      </c>
      <c r="C83" s="197">
        <v>34.92</v>
      </c>
      <c r="D83" s="197">
        <f t="shared" si="5"/>
        <v>-0.20310360565951613</v>
      </c>
      <c r="E83" s="197">
        <v>8.0111351685741017E-2</v>
      </c>
      <c r="F83" s="167"/>
      <c r="G83" s="37">
        <v>75</v>
      </c>
      <c r="H83" s="167">
        <f t="shared" ca="1" si="6"/>
        <v>9.796723453694263E-3</v>
      </c>
    </row>
    <row r="84" spans="1:8" x14ac:dyDescent="0.3">
      <c r="A84"/>
      <c r="B84" s="314">
        <v>36181</v>
      </c>
      <c r="C84" s="197">
        <v>43.82</v>
      </c>
      <c r="D84" s="197">
        <f t="shared" si="5"/>
        <v>0.26428159261396433</v>
      </c>
      <c r="E84" s="197">
        <v>8.0108454523046602E-2</v>
      </c>
      <c r="F84" s="167"/>
      <c r="G84" s="37">
        <v>76</v>
      </c>
      <c r="H84" s="167">
        <f t="shared" ca="1" si="6"/>
        <v>-2.6798660628816258E-2</v>
      </c>
    </row>
    <row r="85" spans="1:8" x14ac:dyDescent="0.3">
      <c r="A85"/>
      <c r="B85" s="314">
        <v>36242</v>
      </c>
      <c r="C85" s="197">
        <v>34.659999999999997</v>
      </c>
      <c r="D85" s="197">
        <f t="shared" si="5"/>
        <v>-1.5340909090909238E-2</v>
      </c>
      <c r="E85" s="197">
        <v>8.0087254596447277E-2</v>
      </c>
      <c r="F85" s="167"/>
      <c r="G85" s="37">
        <v>77</v>
      </c>
      <c r="H85" s="167">
        <f t="shared" ca="1" si="6"/>
        <v>1.1580691093870806E-2</v>
      </c>
    </row>
    <row r="86" spans="1:8" x14ac:dyDescent="0.3">
      <c r="A86"/>
      <c r="B86" s="314">
        <v>36311</v>
      </c>
      <c r="C86" s="197">
        <v>35.200000000000003</v>
      </c>
      <c r="D86" s="197">
        <f t="shared" si="5"/>
        <v>-0.39726027397260266</v>
      </c>
      <c r="E86" s="197">
        <v>8.0085915925130369E-2</v>
      </c>
      <c r="F86" s="167"/>
      <c r="G86" s="37">
        <v>78</v>
      </c>
      <c r="H86" s="167">
        <f t="shared" ca="1" si="6"/>
        <v>-4.5256324339507235E-2</v>
      </c>
    </row>
    <row r="87" spans="1:8" x14ac:dyDescent="0.3">
      <c r="A87"/>
      <c r="B87" s="314">
        <v>36395</v>
      </c>
      <c r="C87" s="197">
        <v>58.4</v>
      </c>
      <c r="D87" s="197">
        <f t="shared" si="5"/>
        <v>0.26956521739130435</v>
      </c>
      <c r="E87" s="197">
        <v>8.0081375994081716E-2</v>
      </c>
      <c r="F87" s="167"/>
      <c r="G87" s="37">
        <v>79</v>
      </c>
      <c r="H87" s="167">
        <f t="shared" ca="1" si="6"/>
        <v>0.13611441564176135</v>
      </c>
    </row>
    <row r="88" spans="1:8" x14ac:dyDescent="0.3">
      <c r="A88"/>
      <c r="B88" s="314">
        <v>36349</v>
      </c>
      <c r="C88" s="197">
        <v>46</v>
      </c>
      <c r="D88" s="197">
        <f t="shared" si="5"/>
        <v>0.64697457930540647</v>
      </c>
      <c r="E88" s="197">
        <v>8.0065743132190503E-2</v>
      </c>
      <c r="F88" s="167"/>
      <c r="G88" s="37">
        <v>80</v>
      </c>
      <c r="H88" s="167">
        <f t="shared" ca="1" si="6"/>
        <v>1.1866377240047386E-2</v>
      </c>
    </row>
    <row r="89" spans="1:8" x14ac:dyDescent="0.3">
      <c r="A89"/>
      <c r="B89" s="314">
        <v>36284</v>
      </c>
      <c r="C89" s="197">
        <v>27.93</v>
      </c>
      <c r="D89" s="197">
        <f t="shared" si="5"/>
        <v>-4.6106557377049273E-2</v>
      </c>
      <c r="E89" s="197">
        <v>8.0046403712296987E-2</v>
      </c>
      <c r="F89" s="167"/>
      <c r="G89" s="37">
        <v>81</v>
      </c>
      <c r="H89" s="167">
        <f t="shared" ca="1" si="6"/>
        <v>5.6596550075011208E-2</v>
      </c>
    </row>
    <row r="90" spans="1:8" x14ac:dyDescent="0.3">
      <c r="A90"/>
      <c r="B90" s="314">
        <v>36266</v>
      </c>
      <c r="C90" s="197">
        <v>29.28</v>
      </c>
      <c r="D90" s="197">
        <f t="shared" si="5"/>
        <v>-0.31588785046728962</v>
      </c>
      <c r="E90" s="197">
        <v>8.004426410918497E-2</v>
      </c>
      <c r="F90" s="167"/>
      <c r="G90" s="37">
        <v>82</v>
      </c>
      <c r="H90" s="167">
        <f t="shared" ca="1" si="6"/>
        <v>2.6261525033124778E-2</v>
      </c>
    </row>
    <row r="91" spans="1:8" x14ac:dyDescent="0.3">
      <c r="A91"/>
      <c r="B91" s="314">
        <v>36171</v>
      </c>
      <c r="C91" s="197">
        <v>42.8</v>
      </c>
      <c r="D91" s="197">
        <f t="shared" si="5"/>
        <v>0.13497745955979834</v>
      </c>
      <c r="E91" s="197">
        <v>7.9989906636386499E-2</v>
      </c>
      <c r="F91" s="167"/>
      <c r="G91" s="37">
        <v>83</v>
      </c>
      <c r="H91" s="167">
        <f t="shared" ca="1" si="6"/>
        <v>-1.4908143297907865E-2</v>
      </c>
    </row>
    <row r="92" spans="1:8" x14ac:dyDescent="0.3">
      <c r="A92"/>
      <c r="B92" s="314">
        <v>36294</v>
      </c>
      <c r="C92" s="197">
        <v>37.71</v>
      </c>
      <c r="D92" s="197">
        <f t="shared" si="5"/>
        <v>-0.29724189340290719</v>
      </c>
      <c r="E92" s="197">
        <v>7.9896907216494784E-2</v>
      </c>
      <c r="F92" s="167"/>
      <c r="G92" s="37">
        <v>84</v>
      </c>
      <c r="H92" s="167">
        <f t="shared" ca="1" si="6"/>
        <v>-3.5748532908121957E-3</v>
      </c>
    </row>
    <row r="93" spans="1:8" x14ac:dyDescent="0.3">
      <c r="A93"/>
      <c r="B93" s="314">
        <v>36353</v>
      </c>
      <c r="C93" s="197">
        <v>53.66</v>
      </c>
      <c r="D93" s="197">
        <f t="shared" si="5"/>
        <v>1.3079569892473115</v>
      </c>
      <c r="E93" s="197">
        <v>7.989535117729929E-2</v>
      </c>
      <c r="F93" s="167"/>
      <c r="G93" s="37">
        <v>85</v>
      </c>
      <c r="H93" s="167">
        <f t="shared" ca="1" si="6"/>
        <v>5.772430669578206E-2</v>
      </c>
    </row>
    <row r="94" spans="1:8" x14ac:dyDescent="0.3">
      <c r="A94"/>
      <c r="B94" s="314">
        <v>36104</v>
      </c>
      <c r="C94" s="197">
        <v>23.25</v>
      </c>
      <c r="D94" s="197">
        <f t="shared" si="5"/>
        <v>-0.20020639834881326</v>
      </c>
      <c r="E94" s="197">
        <v>7.9888527635856965E-2</v>
      </c>
      <c r="F94" s="167"/>
      <c r="G94" s="37">
        <v>86</v>
      </c>
      <c r="H94" s="167">
        <f t="shared" ca="1" si="6"/>
        <v>7.2604202081445773E-2</v>
      </c>
    </row>
    <row r="95" spans="1:8" x14ac:dyDescent="0.3">
      <c r="A95"/>
      <c r="B95" s="314">
        <v>36286</v>
      </c>
      <c r="C95" s="197">
        <v>29.07</v>
      </c>
      <c r="D95" s="197">
        <f t="shared" si="5"/>
        <v>-0.13327370304114483</v>
      </c>
      <c r="E95" s="197">
        <v>7.9866270430906328E-2</v>
      </c>
      <c r="F95" s="167"/>
      <c r="G95" s="37">
        <v>87</v>
      </c>
      <c r="H95" s="167">
        <f t="shared" ca="1" si="6"/>
        <v>0.10776259777525751</v>
      </c>
    </row>
    <row r="96" spans="1:8" x14ac:dyDescent="0.3">
      <c r="A96"/>
      <c r="B96" s="314">
        <v>35985</v>
      </c>
      <c r="C96" s="197">
        <v>33.54</v>
      </c>
      <c r="D96" s="197">
        <f t="shared" si="5"/>
        <v>0.27141774071266123</v>
      </c>
      <c r="E96" s="197">
        <v>7.9845460399227353E-2</v>
      </c>
      <c r="F96" s="167"/>
      <c r="G96" s="37">
        <v>88</v>
      </c>
      <c r="H96" s="167">
        <f t="shared" ca="1" si="6"/>
        <v>3.8439528112446518E-2</v>
      </c>
    </row>
    <row r="97" spans="1:8" x14ac:dyDescent="0.3">
      <c r="A97"/>
      <c r="B97" s="314">
        <v>36594</v>
      </c>
      <c r="C97" s="197">
        <v>26.38</v>
      </c>
      <c r="D97" s="197">
        <f t="shared" si="5"/>
        <v>-0.83246538803505654</v>
      </c>
      <c r="E97" s="197">
        <v>7.9819893573475298E-2</v>
      </c>
      <c r="F97" s="167"/>
      <c r="G97" s="37">
        <v>89</v>
      </c>
      <c r="H97" s="167">
        <f t="shared" ca="1" si="6"/>
        <v>-6.8852488660677585E-2</v>
      </c>
    </row>
    <row r="98" spans="1:8" x14ac:dyDescent="0.3">
      <c r="A98"/>
      <c r="B98" s="314">
        <v>40823</v>
      </c>
      <c r="C98" s="197">
        <v>157.46</v>
      </c>
      <c r="D98" s="197">
        <f t="shared" si="5"/>
        <v>2.7724005749880209</v>
      </c>
      <c r="E98" s="197">
        <v>7.9676357652221697E-2</v>
      </c>
      <c r="F98" s="167"/>
      <c r="G98" s="37">
        <v>90</v>
      </c>
      <c r="H98" s="167">
        <f t="shared" ca="1" si="6"/>
        <v>-5.4418208146466557E-2</v>
      </c>
    </row>
    <row r="99" spans="1:8" x14ac:dyDescent="0.3">
      <c r="A99"/>
      <c r="B99" s="314">
        <v>36516</v>
      </c>
      <c r="C99" s="197">
        <v>41.74</v>
      </c>
      <c r="D99" s="197">
        <f t="shared" si="5"/>
        <v>-0.48929401688486485</v>
      </c>
      <c r="E99" s="197">
        <v>7.9668908432488417E-2</v>
      </c>
      <c r="F99" s="167"/>
      <c r="G99" s="37">
        <v>91</v>
      </c>
      <c r="H99" s="167">
        <f t="shared" ca="1" si="6"/>
        <v>5.3551312380808326E-2</v>
      </c>
    </row>
    <row r="100" spans="1:8" x14ac:dyDescent="0.3">
      <c r="A100"/>
      <c r="B100" s="314">
        <v>35103</v>
      </c>
      <c r="C100" s="197">
        <v>81.73</v>
      </c>
      <c r="D100" s="197">
        <f t="shared" si="5"/>
        <v>-0.72605999664823195</v>
      </c>
      <c r="E100" s="197">
        <v>7.9656538969616886E-2</v>
      </c>
      <c r="F100" s="167"/>
      <c r="G100" s="37">
        <v>92</v>
      </c>
      <c r="H100" s="167">
        <f t="shared" ca="1" si="6"/>
        <v>7.0940143133340045E-2</v>
      </c>
    </row>
    <row r="101" spans="1:8" x14ac:dyDescent="0.3">
      <c r="A101"/>
      <c r="B101" s="314">
        <v>42412</v>
      </c>
      <c r="C101" s="197">
        <v>298.35000000000002</v>
      </c>
      <c r="D101" s="197">
        <f t="shared" si="5"/>
        <v>0.8882911392405064</v>
      </c>
      <c r="E101" s="197">
        <v>7.9609191242989041E-2</v>
      </c>
      <c r="F101" s="167"/>
      <c r="G101" s="37">
        <v>93</v>
      </c>
      <c r="H101" s="167">
        <f t="shared" ca="1" si="6"/>
        <v>-8.6420588475059068E-2</v>
      </c>
    </row>
    <row r="102" spans="1:8" x14ac:dyDescent="0.3">
      <c r="A102"/>
      <c r="B102" s="314">
        <v>44152</v>
      </c>
      <c r="C102" s="197">
        <v>158</v>
      </c>
      <c r="D102" s="197">
        <f t="shared" si="5"/>
        <v>2.1861262351280497</v>
      </c>
      <c r="E102" s="197">
        <v>7.960368978476251E-2</v>
      </c>
      <c r="F102" s="167"/>
      <c r="G102" s="37">
        <v>94</v>
      </c>
      <c r="H102" s="167">
        <f t="shared" ca="1" si="6"/>
        <v>1.8031560395156087E-3</v>
      </c>
    </row>
    <row r="103" spans="1:8" x14ac:dyDescent="0.3">
      <c r="A103"/>
      <c r="B103" s="314">
        <v>36535</v>
      </c>
      <c r="C103" s="197">
        <v>49.59</v>
      </c>
      <c r="D103" s="197">
        <f t="shared" si="5"/>
        <v>-0.63568909785483396</v>
      </c>
      <c r="E103" s="197">
        <v>7.8981723237598001E-2</v>
      </c>
      <c r="F103" s="167"/>
      <c r="G103" s="37">
        <v>95</v>
      </c>
      <c r="H103" s="167">
        <f t="shared" ca="1" si="6"/>
        <v>-1.6102717599114351E-2</v>
      </c>
    </row>
    <row r="104" spans="1:8" x14ac:dyDescent="0.3">
      <c r="A104"/>
      <c r="B104" s="314">
        <v>39472</v>
      </c>
      <c r="C104" s="197">
        <v>136.12</v>
      </c>
      <c r="D104" s="197">
        <f t="shared" si="5"/>
        <v>4.032162661737523</v>
      </c>
      <c r="E104" s="197">
        <v>7.8861853055401498E-2</v>
      </c>
      <c r="F104" s="167"/>
      <c r="G104" s="37">
        <v>96</v>
      </c>
      <c r="H104" s="167">
        <f t="shared" ca="1" si="6"/>
        <v>-3.8880928979454998E-2</v>
      </c>
    </row>
    <row r="105" spans="1:8" x14ac:dyDescent="0.3">
      <c r="A105"/>
      <c r="B105" s="314">
        <v>36651</v>
      </c>
      <c r="C105" s="197">
        <v>27.05</v>
      </c>
      <c r="D105" s="197">
        <f t="shared" si="5"/>
        <v>-0.65329402717251983</v>
      </c>
      <c r="E105" s="197">
        <v>7.8548644338118034E-2</v>
      </c>
      <c r="F105" s="167"/>
      <c r="G105" s="37">
        <v>97</v>
      </c>
      <c r="H105" s="167">
        <f t="shared" ca="1" si="6"/>
        <v>-6.6652865380972426E-2</v>
      </c>
    </row>
    <row r="106" spans="1:8" x14ac:dyDescent="0.3">
      <c r="A106"/>
      <c r="B106" s="314">
        <v>39638</v>
      </c>
      <c r="C106" s="197">
        <v>78.02</v>
      </c>
      <c r="D106" s="197">
        <f t="shared" si="5"/>
        <v>0.2477210938749399</v>
      </c>
      <c r="E106" s="197">
        <v>7.8518108930052399E-2</v>
      </c>
      <c r="F106" s="167"/>
      <c r="G106" s="37">
        <v>98</v>
      </c>
      <c r="H106" s="167">
        <f t="shared" ca="1" si="6"/>
        <v>-4.5302027279297295E-2</v>
      </c>
    </row>
    <row r="107" spans="1:8" x14ac:dyDescent="0.3">
      <c r="A107"/>
      <c r="B107" s="314">
        <v>35732</v>
      </c>
      <c r="C107" s="197">
        <v>62.53</v>
      </c>
      <c r="D107" s="197">
        <f t="shared" si="5"/>
        <v>1.351635953365927</v>
      </c>
      <c r="E107" s="197">
        <v>7.8289360234523153E-2</v>
      </c>
      <c r="F107" s="167"/>
      <c r="G107" s="37">
        <v>99</v>
      </c>
      <c r="H107" s="167">
        <f t="shared" ca="1" si="6"/>
        <v>-6.5860317358150081E-2</v>
      </c>
    </row>
    <row r="108" spans="1:8" x14ac:dyDescent="0.3">
      <c r="A108"/>
      <c r="B108" s="314">
        <v>36623</v>
      </c>
      <c r="C108" s="197">
        <v>26.59</v>
      </c>
      <c r="D108" s="197">
        <f t="shared" si="5"/>
        <v>-0.87004545232393338</v>
      </c>
      <c r="E108" s="197">
        <v>7.8264395782643881E-2</v>
      </c>
      <c r="F108" s="167"/>
      <c r="G108" s="37">
        <v>100</v>
      </c>
      <c r="H108" s="167">
        <f t="shared" ca="1" si="6"/>
        <v>-2.4913814144971954E-2</v>
      </c>
    </row>
    <row r="109" spans="1:8" x14ac:dyDescent="0.3">
      <c r="A109"/>
      <c r="B109" s="314">
        <v>40844</v>
      </c>
      <c r="C109" s="197">
        <v>204.61</v>
      </c>
      <c r="D109" s="197">
        <f t="shared" si="5"/>
        <v>0.73324862346463382</v>
      </c>
      <c r="E109" s="197">
        <v>7.8256745362563329E-2</v>
      </c>
      <c r="F109" s="167"/>
      <c r="G109" s="37">
        <v>101</v>
      </c>
      <c r="H109" s="167">
        <f t="shared" ca="1" si="6"/>
        <v>3.903813616990346E-2</v>
      </c>
    </row>
    <row r="110" spans="1:8" x14ac:dyDescent="0.3">
      <c r="A110"/>
      <c r="B110" s="314">
        <v>43713</v>
      </c>
      <c r="C110" s="197">
        <v>118.05</v>
      </c>
      <c r="D110" s="197">
        <f t="shared" si="5"/>
        <v>0.55882741317839679</v>
      </c>
      <c r="E110" s="197">
        <v>7.8082191780821875E-2</v>
      </c>
      <c r="F110" s="167"/>
      <c r="G110" s="37">
        <v>102</v>
      </c>
      <c r="H110" s="167">
        <f t="shared" ca="1" si="6"/>
        <v>1.4409002108448043E-2</v>
      </c>
    </row>
    <row r="111" spans="1:8" x14ac:dyDescent="0.3">
      <c r="A111"/>
      <c r="B111" s="314">
        <v>38139</v>
      </c>
      <c r="C111" s="197">
        <v>75.73</v>
      </c>
      <c r="D111" s="197">
        <f t="shared" si="5"/>
        <v>-0.68153910849453325</v>
      </c>
      <c r="E111" s="197">
        <v>7.7853686307998826E-2</v>
      </c>
      <c r="F111" s="167"/>
      <c r="G111" s="37">
        <v>103</v>
      </c>
      <c r="H111" s="167">
        <f t="shared" ca="1" si="6"/>
        <v>-1.3184021990702276E-2</v>
      </c>
    </row>
    <row r="112" spans="1:8" x14ac:dyDescent="0.3">
      <c r="A112"/>
      <c r="B112" s="314">
        <v>44208</v>
      </c>
      <c r="C112" s="197">
        <v>237.8</v>
      </c>
      <c r="D112" s="197">
        <f t="shared" si="5"/>
        <v>1.4642487046632127</v>
      </c>
      <c r="E112" s="197">
        <v>7.7724903693632497E-2</v>
      </c>
      <c r="F112" s="167"/>
      <c r="G112" s="37">
        <v>104</v>
      </c>
      <c r="H112" s="167">
        <f t="shared" ca="1" si="6"/>
        <v>-1.6950626721391381E-2</v>
      </c>
    </row>
    <row r="113" spans="1:8" x14ac:dyDescent="0.3">
      <c r="A113"/>
      <c r="B113" s="314">
        <v>43984</v>
      </c>
      <c r="C113" s="197">
        <v>96.5</v>
      </c>
      <c r="D113" s="197">
        <f t="shared" si="5"/>
        <v>-0.33153228041008598</v>
      </c>
      <c r="E113" s="197">
        <v>7.761027359017314E-2</v>
      </c>
      <c r="F113" s="167"/>
      <c r="G113" s="37">
        <v>105</v>
      </c>
      <c r="H113" s="167">
        <f t="shared" ca="1" si="6"/>
        <v>-7.7082233364181449E-2</v>
      </c>
    </row>
    <row r="114" spans="1:8" x14ac:dyDescent="0.3">
      <c r="A114"/>
      <c r="B114" s="314">
        <v>39479</v>
      </c>
      <c r="C114" s="197">
        <v>144.36000000000001</v>
      </c>
      <c r="D114" s="197">
        <f t="shared" si="5"/>
        <v>2.0156674326300403</v>
      </c>
      <c r="E114" s="197">
        <v>7.7233042310275613E-2</v>
      </c>
      <c r="F114" s="167"/>
      <c r="G114" s="37">
        <v>106</v>
      </c>
      <c r="H114" s="167">
        <f t="shared" ca="1" si="6"/>
        <v>5.113249914328595E-2</v>
      </c>
    </row>
    <row r="115" spans="1:8" x14ac:dyDescent="0.3">
      <c r="A115"/>
      <c r="B115" s="314">
        <v>36376</v>
      </c>
      <c r="C115" s="197">
        <v>47.87</v>
      </c>
      <c r="D115" s="197">
        <f t="shared" si="5"/>
        <v>4.155787641427322E-2</v>
      </c>
      <c r="E115" s="197">
        <v>7.6940382452193257E-2</v>
      </c>
      <c r="F115" s="167"/>
      <c r="G115" s="37">
        <v>107</v>
      </c>
      <c r="H115" s="167">
        <f t="shared" ca="1" si="6"/>
        <v>1.5541034380912564E-2</v>
      </c>
    </row>
    <row r="116" spans="1:8" x14ac:dyDescent="0.3">
      <c r="A116"/>
      <c r="B116" s="314">
        <v>36488</v>
      </c>
      <c r="C116" s="197">
        <v>45.96</v>
      </c>
      <c r="D116" s="197">
        <f t="shared" si="5"/>
        <v>0.20471821756225439</v>
      </c>
      <c r="E116" s="197">
        <v>7.6598735066760515E-2</v>
      </c>
      <c r="F116" s="167"/>
      <c r="G116" s="37">
        <v>108</v>
      </c>
      <c r="H116" s="167">
        <f t="shared" ca="1" si="6"/>
        <v>1.167211213921613E-2</v>
      </c>
    </row>
    <row r="117" spans="1:8" x14ac:dyDescent="0.3">
      <c r="A117"/>
      <c r="B117" s="314">
        <v>36201</v>
      </c>
      <c r="C117" s="197">
        <v>38.15</v>
      </c>
      <c r="D117" s="197">
        <f t="shared" si="5"/>
        <v>-0.80340118526153059</v>
      </c>
      <c r="E117" s="197">
        <v>7.6467268623024776E-2</v>
      </c>
      <c r="F117" s="167"/>
      <c r="G117" s="37">
        <v>109</v>
      </c>
      <c r="H117" s="167">
        <f t="shared" ca="1" si="6"/>
        <v>4.3395207229214805E-2</v>
      </c>
    </row>
    <row r="118" spans="1:8" x14ac:dyDescent="0.3">
      <c r="A118"/>
      <c r="B118" s="314">
        <v>43529</v>
      </c>
      <c r="C118" s="197">
        <v>194.05</v>
      </c>
      <c r="D118" s="197">
        <f t="shared" si="5"/>
        <v>2.6277808936249767</v>
      </c>
      <c r="E118" s="197">
        <v>7.6261785912368207E-2</v>
      </c>
      <c r="F118" s="167"/>
      <c r="G118" s="37">
        <v>110</v>
      </c>
      <c r="H118" s="167">
        <f t="shared" ca="1" si="6"/>
        <v>7.3409599018122565E-2</v>
      </c>
    </row>
    <row r="119" spans="1:8" x14ac:dyDescent="0.3">
      <c r="A119"/>
      <c r="B119" s="314">
        <v>36381</v>
      </c>
      <c r="C119" s="197">
        <v>53.49</v>
      </c>
      <c r="D119" s="197">
        <f t="shared" si="5"/>
        <v>-0.30424037460978137</v>
      </c>
      <c r="E119" s="197">
        <v>7.6257545271629867E-2</v>
      </c>
      <c r="F119" s="167"/>
      <c r="G119" s="37">
        <v>111</v>
      </c>
      <c r="H119" s="167">
        <f t="shared" ca="1" si="6"/>
        <v>-2.7738397703853491E-2</v>
      </c>
    </row>
    <row r="120" spans="1:8" x14ac:dyDescent="0.3">
      <c r="A120"/>
      <c r="B120" s="314">
        <v>38125</v>
      </c>
      <c r="C120" s="197">
        <v>76.88</v>
      </c>
      <c r="D120" s="197">
        <f t="shared" si="5"/>
        <v>1.7595118449389804</v>
      </c>
      <c r="E120" s="197">
        <v>7.6147816349384057E-2</v>
      </c>
      <c r="F120" s="167"/>
      <c r="G120" s="37">
        <v>112</v>
      </c>
      <c r="H120" s="167">
        <f t="shared" ca="1" si="6"/>
        <v>3.6209288667924866E-3</v>
      </c>
    </row>
    <row r="121" spans="1:8" x14ac:dyDescent="0.3">
      <c r="A121"/>
      <c r="B121" s="314">
        <v>36601</v>
      </c>
      <c r="C121" s="197">
        <v>27.86</v>
      </c>
      <c r="D121" s="197">
        <f t="shared" si="5"/>
        <v>6.7024128686327122E-2</v>
      </c>
      <c r="E121" s="197">
        <v>7.5675675675675791E-2</v>
      </c>
      <c r="F121" s="167"/>
      <c r="G121" s="37">
        <v>113</v>
      </c>
      <c r="H121" s="167">
        <f t="shared" ca="1" si="6"/>
        <v>-3.5390330733902136E-3</v>
      </c>
    </row>
    <row r="122" spans="1:8" x14ac:dyDescent="0.3">
      <c r="A122"/>
      <c r="B122" s="314">
        <v>36616</v>
      </c>
      <c r="C122" s="197">
        <v>26.11</v>
      </c>
      <c r="D122" s="197">
        <f t="shared" si="5"/>
        <v>-0.37129785697086448</v>
      </c>
      <c r="E122" s="197">
        <v>7.5370675453047653E-2</v>
      </c>
      <c r="F122" s="167"/>
      <c r="G122" s="37">
        <v>114</v>
      </c>
      <c r="H122" s="167">
        <f t="shared" ca="1" si="6"/>
        <v>-2.1154811520901059E-3</v>
      </c>
    </row>
    <row r="123" spans="1:8" x14ac:dyDescent="0.3">
      <c r="A123"/>
      <c r="B123" s="314">
        <v>36528</v>
      </c>
      <c r="C123" s="197">
        <v>41.53</v>
      </c>
      <c r="D123" s="197">
        <f t="shared" si="5"/>
        <v>-0.78159347883250063</v>
      </c>
      <c r="E123" s="197">
        <v>7.5349559813568279E-2</v>
      </c>
      <c r="F123" s="167"/>
      <c r="G123" s="37">
        <v>115</v>
      </c>
      <c r="H123" s="167">
        <f t="shared" ca="1" si="6"/>
        <v>5.5039411369838004E-2</v>
      </c>
    </row>
    <row r="124" spans="1:8" x14ac:dyDescent="0.3">
      <c r="A124"/>
      <c r="B124" s="314">
        <v>43605</v>
      </c>
      <c r="C124" s="197">
        <v>190.15</v>
      </c>
      <c r="D124" s="197">
        <f t="shared" si="5"/>
        <v>1.4945289564985309E-2</v>
      </c>
      <c r="E124" s="197">
        <v>7.5204975968334864E-2</v>
      </c>
      <c r="F124" s="167"/>
      <c r="G124" s="37">
        <v>116</v>
      </c>
      <c r="H124" s="167">
        <f t="shared" ca="1" si="6"/>
        <v>-6.4837883931184684E-2</v>
      </c>
    </row>
    <row r="125" spans="1:8" x14ac:dyDescent="0.3">
      <c r="A125"/>
      <c r="B125" s="314">
        <v>43556</v>
      </c>
      <c r="C125" s="197">
        <v>187.35</v>
      </c>
      <c r="D125" s="197">
        <f t="shared" si="5"/>
        <v>2.2475299011960477</v>
      </c>
      <c r="E125" s="197">
        <v>7.5179340028694419E-2</v>
      </c>
      <c r="F125" s="167"/>
      <c r="G125" s="37">
        <v>117</v>
      </c>
      <c r="H125" s="167">
        <f t="shared" ca="1" si="6"/>
        <v>-3.8914653054646635E-2</v>
      </c>
    </row>
    <row r="126" spans="1:8" x14ac:dyDescent="0.3">
      <c r="A126"/>
      <c r="B126" s="314">
        <v>36354</v>
      </c>
      <c r="C126" s="197">
        <v>57.69</v>
      </c>
      <c r="D126" s="197">
        <f t="shared" si="5"/>
        <v>1.2334494773519165</v>
      </c>
      <c r="E126" s="197">
        <v>7.5102497204621699E-2</v>
      </c>
      <c r="F126" s="167"/>
      <c r="G126" s="37">
        <v>118</v>
      </c>
      <c r="H126" s="167">
        <f t="shared" ca="1" si="6"/>
        <v>9.6335756708433737E-2</v>
      </c>
    </row>
    <row r="127" spans="1:8" x14ac:dyDescent="0.3">
      <c r="A127"/>
      <c r="B127" s="314">
        <v>37412</v>
      </c>
      <c r="C127" s="197">
        <v>25.83</v>
      </c>
      <c r="D127" s="197">
        <f t="shared" si="5"/>
        <v>-0.20129870129870142</v>
      </c>
      <c r="E127" s="197">
        <v>7.4459234608984959E-2</v>
      </c>
      <c r="F127" s="167"/>
      <c r="G127" s="37">
        <v>119</v>
      </c>
      <c r="H127" s="167">
        <f t="shared" ca="1" si="6"/>
        <v>0.12167840063119405</v>
      </c>
    </row>
    <row r="128" spans="1:8" x14ac:dyDescent="0.3">
      <c r="A128"/>
      <c r="B128" s="314">
        <v>39792</v>
      </c>
      <c r="C128" s="197">
        <v>32.340000000000003</v>
      </c>
      <c r="D128" s="197">
        <f t="shared" si="5"/>
        <v>-0.92965742251223493</v>
      </c>
      <c r="E128" s="197">
        <v>7.441860465116279E-2</v>
      </c>
      <c r="F128" s="167"/>
      <c r="G128" s="37">
        <v>120</v>
      </c>
      <c r="H128" s="167">
        <f t="shared" ca="1" si="6"/>
        <v>-4.2505695484759722E-2</v>
      </c>
    </row>
    <row r="129" spans="1:8" x14ac:dyDescent="0.3">
      <c r="A129"/>
      <c r="B129" s="314">
        <v>44617</v>
      </c>
      <c r="C129" s="197">
        <v>459.75</v>
      </c>
      <c r="D129" s="197">
        <f t="shared" si="5"/>
        <v>0.61429073033707859</v>
      </c>
      <c r="E129" s="197">
        <v>7.4307746232036509E-2</v>
      </c>
      <c r="F129" s="167"/>
      <c r="G129" s="37">
        <v>121</v>
      </c>
      <c r="H129" s="167">
        <f t="shared" ca="1" si="6"/>
        <v>-9.7645816365753528E-3</v>
      </c>
    </row>
    <row r="130" spans="1:8" x14ac:dyDescent="0.3">
      <c r="A130"/>
      <c r="B130" s="314">
        <v>40954</v>
      </c>
      <c r="C130" s="197">
        <v>284.8</v>
      </c>
      <c r="D130" s="197">
        <f t="shared" si="5"/>
        <v>7.1278538812785399</v>
      </c>
      <c r="E130" s="197">
        <v>7.4271057296971144E-2</v>
      </c>
      <c r="F130" s="167"/>
      <c r="G130" s="37">
        <v>122</v>
      </c>
      <c r="H130" s="167">
        <f t="shared" ca="1" si="6"/>
        <v>-0.12336287143182875</v>
      </c>
    </row>
    <row r="131" spans="1:8" x14ac:dyDescent="0.3">
      <c r="A131"/>
      <c r="B131" s="314">
        <v>36581</v>
      </c>
      <c r="C131" s="197">
        <v>35.04</v>
      </c>
      <c r="D131" s="197">
        <f t="shared" si="5"/>
        <v>-6.2600321027287409E-2</v>
      </c>
      <c r="E131" s="197">
        <v>7.4187614960147252E-2</v>
      </c>
      <c r="F131" s="167"/>
      <c r="G131" s="37">
        <v>123</v>
      </c>
      <c r="H131" s="167">
        <f t="shared" ca="1" si="6"/>
        <v>-0.1067875053255339</v>
      </c>
    </row>
    <row r="132" spans="1:8" x14ac:dyDescent="0.3">
      <c r="A132"/>
      <c r="B132" s="314">
        <v>39899</v>
      </c>
      <c r="C132" s="197">
        <v>37.380000000000003</v>
      </c>
      <c r="D132" s="197">
        <f t="shared" si="5"/>
        <v>0.92879256965944301</v>
      </c>
      <c r="E132" s="197">
        <v>7.3829359379488757E-2</v>
      </c>
      <c r="F132" s="167"/>
      <c r="G132" s="37">
        <v>124</v>
      </c>
      <c r="H132" s="167">
        <f t="shared" ca="1" si="6"/>
        <v>6.453949896427652E-2</v>
      </c>
    </row>
    <row r="133" spans="1:8" x14ac:dyDescent="0.3">
      <c r="A133"/>
      <c r="B133" s="314">
        <v>37214</v>
      </c>
      <c r="C133" s="197">
        <v>19.38</v>
      </c>
      <c r="D133" s="197">
        <f t="shared" si="5"/>
        <v>-0.9163754045307444</v>
      </c>
      <c r="E133" s="197">
        <v>7.3684210526315796E-2</v>
      </c>
      <c r="F133" s="167"/>
      <c r="G133" s="37">
        <v>125</v>
      </c>
      <c r="H133" s="167">
        <f t="shared" ca="1" si="6"/>
        <v>3.6015495710684423E-2</v>
      </c>
    </row>
    <row r="134" spans="1:8" x14ac:dyDescent="0.3">
      <c r="A134"/>
      <c r="B134" s="314">
        <v>43570</v>
      </c>
      <c r="C134" s="197">
        <v>231.75</v>
      </c>
      <c r="D134" s="197">
        <f t="shared" si="5"/>
        <v>8.7251363827108701</v>
      </c>
      <c r="E134" s="197">
        <v>7.3165084510303346E-2</v>
      </c>
      <c r="F134" s="167"/>
      <c r="G134" s="37">
        <v>126</v>
      </c>
      <c r="H134" s="167">
        <f t="shared" ca="1" si="6"/>
        <v>0.12413444864237212</v>
      </c>
    </row>
    <row r="135" spans="1:8" x14ac:dyDescent="0.3">
      <c r="A135"/>
      <c r="B135" s="314">
        <v>37272</v>
      </c>
      <c r="C135" s="197">
        <v>23.83</v>
      </c>
      <c r="D135" s="197">
        <f t="shared" si="5"/>
        <v>-0.85894400378832725</v>
      </c>
      <c r="E135" s="197">
        <v>7.2940117064385301E-2</v>
      </c>
      <c r="F135" s="167"/>
      <c r="G135" s="37">
        <v>127</v>
      </c>
      <c r="H135" s="167">
        <f t="shared" ca="1" si="6"/>
        <v>-1.4485266196796352E-2</v>
      </c>
    </row>
    <row r="136" spans="1:8" x14ac:dyDescent="0.3">
      <c r="A136"/>
      <c r="B136" s="314">
        <v>40826</v>
      </c>
      <c r="C136" s="197">
        <v>168.94</v>
      </c>
      <c r="D136" s="197">
        <f t="shared" si="5"/>
        <v>0.26784240150093797</v>
      </c>
      <c r="E136" s="197">
        <v>7.2907405055252061E-2</v>
      </c>
      <c r="F136" s="167"/>
      <c r="G136" s="37">
        <v>128</v>
      </c>
      <c r="H136" s="167">
        <f t="shared" ca="1" si="6"/>
        <v>2.7920646734975647E-2</v>
      </c>
    </row>
    <row r="137" spans="1:8" x14ac:dyDescent="0.3">
      <c r="A137"/>
      <c r="B137" s="314">
        <v>43728</v>
      </c>
      <c r="C137" s="197">
        <v>133.25</v>
      </c>
      <c r="D137" s="197">
        <f t="shared" ref="D137:D200" si="7">C137/C138-1</f>
        <v>1.3401826484018264</v>
      </c>
      <c r="E137" s="197">
        <v>7.286634460547492E-2</v>
      </c>
      <c r="F137" s="167"/>
      <c r="G137" s="37">
        <v>129</v>
      </c>
      <c r="H137" s="167">
        <f t="shared" ca="1" si="6"/>
        <v>1.8228018232799171E-2</v>
      </c>
    </row>
    <row r="138" spans="1:8" x14ac:dyDescent="0.3">
      <c r="A138"/>
      <c r="B138" s="314">
        <v>36390</v>
      </c>
      <c r="C138" s="197">
        <v>56.94</v>
      </c>
      <c r="D138" s="197">
        <f t="shared" si="7"/>
        <v>2.0695417789757409</v>
      </c>
      <c r="E138" s="197">
        <v>7.2720422004521446E-2</v>
      </c>
      <c r="F138" s="167"/>
      <c r="G138" s="37">
        <v>130</v>
      </c>
      <c r="H138" s="167">
        <f t="shared" ref="H138:H201" ca="1" si="8">_xlfn.NORM.INV(RAND(),N$11,N$12)</f>
        <v>6.1067772504101323E-2</v>
      </c>
    </row>
    <row r="139" spans="1:8" x14ac:dyDescent="0.3">
      <c r="A139"/>
      <c r="B139" s="314">
        <v>36927</v>
      </c>
      <c r="C139" s="197">
        <v>18.55</v>
      </c>
      <c r="D139" s="197">
        <f t="shared" si="7"/>
        <v>0.36900369003690026</v>
      </c>
      <c r="E139" s="197">
        <v>7.225433526011571E-2</v>
      </c>
      <c r="F139" s="167"/>
      <c r="G139" s="37">
        <v>131</v>
      </c>
      <c r="H139" s="167">
        <f t="shared" ca="1" si="8"/>
        <v>2.4834933860037715E-2</v>
      </c>
    </row>
    <row r="140" spans="1:8" x14ac:dyDescent="0.3">
      <c r="A140"/>
      <c r="B140" s="314">
        <v>37103</v>
      </c>
      <c r="C140" s="197">
        <v>13.55</v>
      </c>
      <c r="D140" s="197">
        <f t="shared" si="7"/>
        <v>-0.55028211085297041</v>
      </c>
      <c r="E140" s="197">
        <v>7.1993670886076E-2</v>
      </c>
      <c r="F140" s="167"/>
      <c r="G140" s="37">
        <v>132</v>
      </c>
      <c r="H140" s="167">
        <f t="shared" ca="1" si="8"/>
        <v>-1.5006498556547855E-2</v>
      </c>
    </row>
    <row r="141" spans="1:8" x14ac:dyDescent="0.3">
      <c r="A141"/>
      <c r="B141" s="314">
        <v>37575</v>
      </c>
      <c r="C141" s="197">
        <v>30.13</v>
      </c>
      <c r="D141" s="197">
        <f t="shared" si="7"/>
        <v>-0.82618978944332278</v>
      </c>
      <c r="E141" s="197">
        <v>7.1860547847740985E-2</v>
      </c>
      <c r="F141" s="167"/>
      <c r="G141" s="37">
        <v>133</v>
      </c>
      <c r="H141" s="167">
        <f t="shared" ca="1" si="8"/>
        <v>-8.3368657773957619E-2</v>
      </c>
    </row>
    <row r="142" spans="1:8" x14ac:dyDescent="0.3">
      <c r="A142"/>
      <c r="B142" s="314">
        <v>43811</v>
      </c>
      <c r="C142" s="197">
        <v>173.35</v>
      </c>
      <c r="D142" s="197">
        <f t="shared" si="7"/>
        <v>1.6518280556830347</v>
      </c>
      <c r="E142" s="197">
        <v>7.1384425216316272E-2</v>
      </c>
      <c r="F142" s="167"/>
      <c r="G142" s="37">
        <v>134</v>
      </c>
      <c r="H142" s="167">
        <f t="shared" ca="1" si="8"/>
        <v>-5.5791014386385056E-2</v>
      </c>
    </row>
    <row r="143" spans="1:8" x14ac:dyDescent="0.3">
      <c r="A143"/>
      <c r="B143" s="314">
        <v>37900</v>
      </c>
      <c r="C143" s="197">
        <v>65.37</v>
      </c>
      <c r="D143" s="197">
        <f t="shared" si="7"/>
        <v>1.3573746844572665</v>
      </c>
      <c r="E143" s="197">
        <v>7.1112567589709963E-2</v>
      </c>
      <c r="F143" s="167"/>
      <c r="G143" s="37">
        <v>135</v>
      </c>
      <c r="H143" s="167">
        <f t="shared" ca="1" si="8"/>
        <v>-5.4493480144915743E-3</v>
      </c>
    </row>
    <row r="144" spans="1:8" x14ac:dyDescent="0.3">
      <c r="A144"/>
      <c r="B144" s="314">
        <v>37560</v>
      </c>
      <c r="C144" s="197">
        <v>27.73</v>
      </c>
      <c r="D144" s="197">
        <f t="shared" si="7"/>
        <v>-0.51196761703625482</v>
      </c>
      <c r="E144" s="197">
        <v>7.1069911162610966E-2</v>
      </c>
      <c r="F144" s="167"/>
      <c r="G144" s="37">
        <v>136</v>
      </c>
      <c r="H144" s="167">
        <f t="shared" ca="1" si="8"/>
        <v>5.8506422125675805E-2</v>
      </c>
    </row>
    <row r="145" spans="1:8" x14ac:dyDescent="0.3">
      <c r="A145"/>
      <c r="B145" s="314">
        <v>34823</v>
      </c>
      <c r="C145" s="197">
        <v>56.82</v>
      </c>
      <c r="D145" s="197">
        <f t="shared" si="7"/>
        <v>-0.66458087367178276</v>
      </c>
      <c r="E145" s="197">
        <v>7.1065032987747578E-2</v>
      </c>
      <c r="F145" s="167"/>
      <c r="G145" s="37">
        <v>137</v>
      </c>
      <c r="H145" s="167">
        <f t="shared" ca="1" si="8"/>
        <v>0.11293762755684095</v>
      </c>
    </row>
    <row r="146" spans="1:8" x14ac:dyDescent="0.3">
      <c r="A146"/>
      <c r="B146" s="314">
        <v>43803</v>
      </c>
      <c r="C146" s="197">
        <v>169.4</v>
      </c>
      <c r="D146" s="197">
        <f t="shared" si="7"/>
        <v>-0.71224732461355522</v>
      </c>
      <c r="E146" s="197">
        <v>7.079646017699126E-2</v>
      </c>
      <c r="F146" s="167"/>
      <c r="G146" s="37">
        <v>138</v>
      </c>
      <c r="H146" s="167">
        <f t="shared" ca="1" si="8"/>
        <v>-6.6169217752795285E-3</v>
      </c>
    </row>
    <row r="147" spans="1:8" x14ac:dyDescent="0.3">
      <c r="A147"/>
      <c r="B147" s="314">
        <v>42619</v>
      </c>
      <c r="C147" s="197">
        <v>588.70000000000005</v>
      </c>
      <c r="D147" s="197">
        <f t="shared" si="7"/>
        <v>41.628530050687907</v>
      </c>
      <c r="E147" s="197">
        <v>7.0655633354551384E-2</v>
      </c>
      <c r="F147" s="167"/>
      <c r="G147" s="37">
        <v>139</v>
      </c>
      <c r="H147" s="167">
        <f t="shared" ca="1" si="8"/>
        <v>-5.2182778598743366E-2</v>
      </c>
    </row>
    <row r="148" spans="1:8" x14ac:dyDescent="0.3">
      <c r="A148"/>
      <c r="B148" s="314">
        <v>37082</v>
      </c>
      <c r="C148" s="197">
        <v>13.81</v>
      </c>
      <c r="D148" s="197">
        <f t="shared" si="7"/>
        <v>-0.91375757197277208</v>
      </c>
      <c r="E148" s="197">
        <v>7.0542635658914721E-2</v>
      </c>
      <c r="F148" s="167"/>
      <c r="G148" s="37">
        <v>140</v>
      </c>
      <c r="H148" s="167">
        <f t="shared" ca="1" si="8"/>
        <v>-6.61320320142538E-2</v>
      </c>
    </row>
    <row r="149" spans="1:8" x14ac:dyDescent="0.3">
      <c r="A149"/>
      <c r="B149" s="314">
        <v>40802</v>
      </c>
      <c r="C149" s="197">
        <v>160.13</v>
      </c>
      <c r="D149" s="197">
        <f t="shared" si="7"/>
        <v>4.3970340411189746</v>
      </c>
      <c r="E149" s="197">
        <v>7.038770053475929E-2</v>
      </c>
      <c r="F149" s="167"/>
      <c r="G149" s="37">
        <v>141</v>
      </c>
      <c r="H149" s="167">
        <f t="shared" ca="1" si="8"/>
        <v>-2.9427392059452179E-2</v>
      </c>
    </row>
    <row r="150" spans="1:8" x14ac:dyDescent="0.3">
      <c r="A150"/>
      <c r="B150" s="314">
        <v>39870</v>
      </c>
      <c r="C150" s="197">
        <v>29.67</v>
      </c>
      <c r="D150" s="197">
        <f t="shared" si="7"/>
        <v>-0.56251843114125621</v>
      </c>
      <c r="E150" s="197">
        <v>7.0346320346320379E-2</v>
      </c>
      <c r="F150" s="167"/>
      <c r="G150" s="37">
        <v>142</v>
      </c>
      <c r="H150" s="167">
        <f t="shared" ca="1" si="8"/>
        <v>-1.2822757691163844E-2</v>
      </c>
    </row>
    <row r="151" spans="1:8" x14ac:dyDescent="0.3">
      <c r="A151"/>
      <c r="B151" s="314">
        <v>34850</v>
      </c>
      <c r="C151" s="197">
        <v>67.819999999999993</v>
      </c>
      <c r="D151" s="197">
        <f t="shared" si="7"/>
        <v>0.97380675203725242</v>
      </c>
      <c r="E151" s="197">
        <v>7.0222502761559058E-2</v>
      </c>
      <c r="F151" s="167"/>
      <c r="G151" s="37">
        <v>143</v>
      </c>
      <c r="H151" s="167">
        <f t="shared" ca="1" si="8"/>
        <v>3.3225974529267024E-2</v>
      </c>
    </row>
    <row r="152" spans="1:8" x14ac:dyDescent="0.3">
      <c r="A152"/>
      <c r="B152" s="314">
        <v>39800</v>
      </c>
      <c r="C152" s="197">
        <v>34.36</v>
      </c>
      <c r="D152" s="197">
        <f t="shared" si="7"/>
        <v>0.65112926477654987</v>
      </c>
      <c r="E152" s="197">
        <v>7.0071628776082306E-2</v>
      </c>
      <c r="F152" s="167"/>
      <c r="G152" s="37">
        <v>144</v>
      </c>
      <c r="H152" s="167">
        <f t="shared" ca="1" si="8"/>
        <v>-1.2444822806730991E-2</v>
      </c>
    </row>
    <row r="153" spans="1:8" x14ac:dyDescent="0.3">
      <c r="A153"/>
      <c r="B153" s="314">
        <v>36094</v>
      </c>
      <c r="C153" s="197">
        <v>20.81</v>
      </c>
      <c r="D153" s="197">
        <f t="shared" si="7"/>
        <v>-0.7536111768884679</v>
      </c>
      <c r="E153" s="197">
        <v>6.9922879177377828E-2</v>
      </c>
      <c r="F153" s="167"/>
      <c r="G153" s="37">
        <v>145</v>
      </c>
      <c r="H153" s="167">
        <f t="shared" ca="1" si="8"/>
        <v>-3.3377649668462975E-2</v>
      </c>
    </row>
    <row r="154" spans="1:8" x14ac:dyDescent="0.3">
      <c r="A154"/>
      <c r="B154" s="314">
        <v>39652</v>
      </c>
      <c r="C154" s="197">
        <v>84.46</v>
      </c>
      <c r="D154" s="197">
        <f t="shared" si="7"/>
        <v>0.18924246691072932</v>
      </c>
      <c r="E154" s="197">
        <v>6.9791006966434255E-2</v>
      </c>
      <c r="F154" s="167"/>
      <c r="G154" s="37">
        <v>146</v>
      </c>
      <c r="H154" s="167">
        <f t="shared" ca="1" si="8"/>
        <v>-2.4305476483391607E-2</v>
      </c>
    </row>
    <row r="155" spans="1:8" x14ac:dyDescent="0.3">
      <c r="A155"/>
      <c r="B155" s="314">
        <v>35445</v>
      </c>
      <c r="C155" s="197">
        <v>71.02</v>
      </c>
      <c r="D155" s="197">
        <f t="shared" si="7"/>
        <v>0.10176853862860691</v>
      </c>
      <c r="E155" s="197">
        <v>6.9739418587136504E-2</v>
      </c>
      <c r="F155" s="167"/>
      <c r="G155" s="37">
        <v>147</v>
      </c>
      <c r="H155" s="167">
        <f t="shared" ca="1" si="8"/>
        <v>-4.3225729444177005E-3</v>
      </c>
    </row>
    <row r="156" spans="1:8" x14ac:dyDescent="0.3">
      <c r="A156"/>
      <c r="B156" s="314">
        <v>35415</v>
      </c>
      <c r="C156" s="197">
        <v>64.459999999999994</v>
      </c>
      <c r="D156" s="197">
        <f t="shared" si="7"/>
        <v>3.0617517328292374</v>
      </c>
      <c r="E156" s="197">
        <v>6.9697975439760862E-2</v>
      </c>
      <c r="F156" s="167"/>
      <c r="G156" s="37">
        <v>148</v>
      </c>
      <c r="H156" s="167">
        <f t="shared" ca="1" si="8"/>
        <v>1.5775541503428071E-2</v>
      </c>
    </row>
    <row r="157" spans="1:8" x14ac:dyDescent="0.3">
      <c r="A157"/>
      <c r="B157" s="314">
        <v>36850</v>
      </c>
      <c r="C157" s="197">
        <v>15.87</v>
      </c>
      <c r="D157" s="197">
        <f t="shared" si="7"/>
        <v>-0.96851190476190474</v>
      </c>
      <c r="E157" s="197">
        <v>6.9407008086253219E-2</v>
      </c>
      <c r="F157" s="167"/>
      <c r="G157" s="37">
        <v>149</v>
      </c>
      <c r="H157" s="167">
        <f t="shared" ca="1" si="8"/>
        <v>4.1146968624186799E-2</v>
      </c>
    </row>
    <row r="158" spans="1:8" x14ac:dyDescent="0.3">
      <c r="A158"/>
      <c r="B158" s="314">
        <v>44607</v>
      </c>
      <c r="C158" s="197">
        <v>504</v>
      </c>
      <c r="D158" s="197">
        <f t="shared" si="7"/>
        <v>16.439446366782008</v>
      </c>
      <c r="E158" s="197">
        <v>6.9042316258351999E-2</v>
      </c>
      <c r="F158" s="167"/>
      <c r="G158" s="37">
        <v>150</v>
      </c>
      <c r="H158" s="167">
        <f t="shared" ca="1" si="8"/>
        <v>-4.249090168736859E-2</v>
      </c>
    </row>
    <row r="159" spans="1:8" x14ac:dyDescent="0.3">
      <c r="A159"/>
      <c r="B159" s="314">
        <v>39884</v>
      </c>
      <c r="C159" s="197">
        <v>28.9</v>
      </c>
      <c r="D159" s="197">
        <f t="shared" si="7"/>
        <v>-0.70215397299804194</v>
      </c>
      <c r="E159" s="197">
        <v>6.8786982248520756E-2</v>
      </c>
      <c r="F159" s="167"/>
      <c r="G159" s="37">
        <v>151</v>
      </c>
      <c r="H159" s="167">
        <f t="shared" ca="1" si="8"/>
        <v>1.0749326357445365E-2</v>
      </c>
    </row>
    <row r="160" spans="1:8" x14ac:dyDescent="0.3">
      <c r="A160"/>
      <c r="B160" s="314">
        <v>40050</v>
      </c>
      <c r="C160" s="197">
        <v>97.03</v>
      </c>
      <c r="D160" s="197">
        <f t="shared" si="7"/>
        <v>2.1239536381197683</v>
      </c>
      <c r="E160" s="197">
        <v>6.8612334801762209E-2</v>
      </c>
      <c r="F160" s="167"/>
      <c r="G160" s="37">
        <v>152</v>
      </c>
      <c r="H160" s="167">
        <f t="shared" ca="1" si="8"/>
        <v>-0.10491492498548147</v>
      </c>
    </row>
    <row r="161" spans="1:8" x14ac:dyDescent="0.3">
      <c r="A161"/>
      <c r="B161" s="314">
        <v>36287</v>
      </c>
      <c r="C161" s="197">
        <v>31.06</v>
      </c>
      <c r="D161" s="197">
        <f t="shared" si="7"/>
        <v>1.5170178282009723</v>
      </c>
      <c r="E161" s="197">
        <v>6.8455452356381175E-2</v>
      </c>
      <c r="F161" s="167"/>
      <c r="G161" s="37">
        <v>153</v>
      </c>
      <c r="H161" s="167">
        <f t="shared" ca="1" si="8"/>
        <v>7.1056921763909403E-2</v>
      </c>
    </row>
    <row r="162" spans="1:8" x14ac:dyDescent="0.3">
      <c r="A162"/>
      <c r="B162" s="314">
        <v>37077</v>
      </c>
      <c r="C162" s="197">
        <v>12.34</v>
      </c>
      <c r="D162" s="197">
        <f t="shared" si="7"/>
        <v>-0.82128892107168716</v>
      </c>
      <c r="E162" s="197">
        <v>6.8398268398268236E-2</v>
      </c>
      <c r="F162" s="167"/>
      <c r="G162" s="37">
        <v>154</v>
      </c>
      <c r="H162" s="167">
        <f t="shared" ca="1" si="8"/>
        <v>8.5185598211344471E-2</v>
      </c>
    </row>
    <row r="163" spans="1:8" x14ac:dyDescent="0.3">
      <c r="A163"/>
      <c r="B163" s="314">
        <v>35431</v>
      </c>
      <c r="C163" s="197">
        <v>69.05</v>
      </c>
      <c r="D163" s="197">
        <f t="shared" si="7"/>
        <v>-0.33796740172579098</v>
      </c>
      <c r="E163" s="197">
        <v>6.838929289803497E-2</v>
      </c>
      <c r="F163" s="167"/>
      <c r="G163" s="37">
        <v>155</v>
      </c>
      <c r="H163" s="167">
        <f t="shared" ca="1" si="8"/>
        <v>5.0778413009904275E-3</v>
      </c>
    </row>
    <row r="164" spans="1:8" x14ac:dyDescent="0.3">
      <c r="A164"/>
      <c r="B164" s="314">
        <v>38021</v>
      </c>
      <c r="C164" s="197">
        <v>104.3</v>
      </c>
      <c r="D164" s="197">
        <f t="shared" si="7"/>
        <v>3.1209008297115766</v>
      </c>
      <c r="E164" s="197">
        <v>6.8319164191334547E-2</v>
      </c>
      <c r="F164" s="167"/>
      <c r="G164" s="37">
        <v>156</v>
      </c>
      <c r="H164" s="167">
        <f t="shared" ca="1" si="8"/>
        <v>-2.380135205077406E-2</v>
      </c>
    </row>
    <row r="165" spans="1:8" x14ac:dyDescent="0.3">
      <c r="A165"/>
      <c r="B165" s="314">
        <v>37473</v>
      </c>
      <c r="C165" s="197">
        <v>25.31</v>
      </c>
      <c r="D165" s="197">
        <f t="shared" si="7"/>
        <v>-0.86540813613400691</v>
      </c>
      <c r="E165" s="197">
        <v>6.7932489451476785E-2</v>
      </c>
      <c r="F165" s="167"/>
      <c r="G165" s="37">
        <v>157</v>
      </c>
      <c r="H165" s="167">
        <f t="shared" ca="1" si="8"/>
        <v>-0.14585254545675022</v>
      </c>
    </row>
    <row r="166" spans="1:8" x14ac:dyDescent="0.3">
      <c r="A166"/>
      <c r="B166" s="314">
        <v>43859</v>
      </c>
      <c r="C166" s="197">
        <v>188.05</v>
      </c>
      <c r="D166" s="197">
        <f t="shared" si="7"/>
        <v>2.0054339140163018</v>
      </c>
      <c r="E166" s="197">
        <v>6.7859170925610446E-2</v>
      </c>
      <c r="F166" s="167"/>
      <c r="G166" s="37">
        <v>158</v>
      </c>
      <c r="H166" s="167">
        <f t="shared" ca="1" si="8"/>
        <v>2.2310597759910154E-2</v>
      </c>
    </row>
    <row r="167" spans="1:8" x14ac:dyDescent="0.3">
      <c r="A167"/>
      <c r="B167" s="314">
        <v>35410</v>
      </c>
      <c r="C167" s="197">
        <v>62.57</v>
      </c>
      <c r="D167" s="197">
        <f t="shared" si="7"/>
        <v>-0.63327863087563008</v>
      </c>
      <c r="E167" s="197">
        <v>6.7747440273037585E-2</v>
      </c>
      <c r="F167" s="167"/>
      <c r="G167" s="37">
        <v>159</v>
      </c>
      <c r="H167" s="167">
        <f t="shared" ca="1" si="8"/>
        <v>-9.2995801261496688E-3</v>
      </c>
    </row>
    <row r="168" spans="1:8" x14ac:dyDescent="0.3">
      <c r="A168"/>
      <c r="B168" s="314">
        <v>40869</v>
      </c>
      <c r="C168" s="197">
        <v>170.62</v>
      </c>
      <c r="D168" s="197">
        <f t="shared" si="7"/>
        <v>10.25461741424802</v>
      </c>
      <c r="E168" s="197">
        <v>6.7442442442442463E-2</v>
      </c>
      <c r="F168" s="167"/>
      <c r="G168" s="37">
        <v>160</v>
      </c>
      <c r="H168" s="167">
        <f t="shared" ca="1" si="8"/>
        <v>-4.8360122158898115E-2</v>
      </c>
    </row>
    <row r="169" spans="1:8" x14ac:dyDescent="0.3">
      <c r="A169"/>
      <c r="B169" s="314">
        <v>37027</v>
      </c>
      <c r="C169" s="197">
        <v>15.16</v>
      </c>
      <c r="D169" s="197">
        <f t="shared" si="7"/>
        <v>-0.9719363198815254</v>
      </c>
      <c r="E169" s="197">
        <v>6.6854327938071778E-2</v>
      </c>
      <c r="F169" s="167"/>
      <c r="G169" s="37">
        <v>161</v>
      </c>
      <c r="H169" s="167">
        <f t="shared" ca="1" si="8"/>
        <v>1.2966862109166716E-2</v>
      </c>
    </row>
    <row r="170" spans="1:8" x14ac:dyDescent="0.3">
      <c r="A170"/>
      <c r="B170" s="314">
        <v>42682</v>
      </c>
      <c r="C170" s="197">
        <v>540.20000000000005</v>
      </c>
      <c r="D170" s="197">
        <f t="shared" si="7"/>
        <v>0.64269423749429833</v>
      </c>
      <c r="E170" s="197">
        <v>6.6850992396563669E-2</v>
      </c>
      <c r="F170" s="167"/>
      <c r="G170" s="37">
        <v>162</v>
      </c>
      <c r="H170" s="167">
        <f t="shared" ca="1" si="8"/>
        <v>0.10106366047476373</v>
      </c>
    </row>
    <row r="171" spans="1:8" x14ac:dyDescent="0.3">
      <c r="A171"/>
      <c r="B171" s="314">
        <v>42241</v>
      </c>
      <c r="C171" s="197">
        <v>328.85</v>
      </c>
      <c r="D171" s="197">
        <f t="shared" si="7"/>
        <v>8.7465915826911687</v>
      </c>
      <c r="E171" s="197">
        <v>6.6828872668288852E-2</v>
      </c>
      <c r="F171" s="167"/>
      <c r="G171" s="37">
        <v>163</v>
      </c>
      <c r="H171" s="167">
        <f t="shared" ca="1" si="8"/>
        <v>-6.9787700610597442E-2</v>
      </c>
    </row>
    <row r="172" spans="1:8" x14ac:dyDescent="0.3">
      <c r="A172"/>
      <c r="B172" s="314">
        <v>39814</v>
      </c>
      <c r="C172" s="197">
        <v>33.74</v>
      </c>
      <c r="D172" s="197">
        <f t="shared" si="7"/>
        <v>-0.79042176532703889</v>
      </c>
      <c r="E172" s="197">
        <v>6.6708820739804109E-2</v>
      </c>
      <c r="F172" s="167"/>
      <c r="G172" s="37">
        <v>164</v>
      </c>
      <c r="H172" s="167">
        <f t="shared" ca="1" si="8"/>
        <v>3.4117195739910934E-2</v>
      </c>
    </row>
    <row r="173" spans="1:8" x14ac:dyDescent="0.3">
      <c r="A173"/>
      <c r="B173" s="314">
        <v>40308</v>
      </c>
      <c r="C173" s="197">
        <v>160.99</v>
      </c>
      <c r="D173" s="197">
        <f t="shared" si="7"/>
        <v>0.88977579528113648</v>
      </c>
      <c r="E173" s="197">
        <v>6.6653415490624868E-2</v>
      </c>
      <c r="F173" s="167"/>
      <c r="G173" s="37">
        <v>165</v>
      </c>
      <c r="H173" s="167">
        <f t="shared" ca="1" si="8"/>
        <v>1.4327878152073674E-3</v>
      </c>
    </row>
    <row r="174" spans="1:8" x14ac:dyDescent="0.3">
      <c r="A174"/>
      <c r="B174" s="314">
        <v>40036</v>
      </c>
      <c r="C174" s="197">
        <v>85.19</v>
      </c>
      <c r="D174" s="197">
        <f t="shared" si="7"/>
        <v>2.1217933349316764E-2</v>
      </c>
      <c r="E174" s="197">
        <v>6.6074333625328441E-2</v>
      </c>
      <c r="F174" s="167"/>
      <c r="G174" s="37">
        <v>166</v>
      </c>
      <c r="H174" s="167">
        <f t="shared" ca="1" si="8"/>
        <v>-2.6445351125285094E-2</v>
      </c>
    </row>
    <row r="175" spans="1:8" x14ac:dyDescent="0.3">
      <c r="A175"/>
      <c r="B175" s="314">
        <v>40025</v>
      </c>
      <c r="C175" s="197">
        <v>83.42</v>
      </c>
      <c r="D175" s="197">
        <f t="shared" si="7"/>
        <v>-0.82538253825382535</v>
      </c>
      <c r="E175" s="197">
        <v>6.6070287539936157E-2</v>
      </c>
      <c r="F175" s="167"/>
      <c r="G175" s="37">
        <v>167</v>
      </c>
      <c r="H175" s="167">
        <f t="shared" ca="1" si="8"/>
        <v>1.8740543244230391E-2</v>
      </c>
    </row>
    <row r="176" spans="1:8" x14ac:dyDescent="0.3">
      <c r="A176"/>
      <c r="B176" s="314">
        <v>44774</v>
      </c>
      <c r="C176" s="197">
        <v>477.73</v>
      </c>
      <c r="D176" s="197">
        <f t="shared" si="7"/>
        <v>2.3946564343068291</v>
      </c>
      <c r="E176" s="197">
        <v>6.5838204453170235E-2</v>
      </c>
      <c r="F176" s="167"/>
      <c r="G176" s="37">
        <v>168</v>
      </c>
      <c r="H176" s="167">
        <f t="shared" ca="1" si="8"/>
        <v>-1.3901390824326227E-2</v>
      </c>
    </row>
    <row r="177" spans="1:8" x14ac:dyDescent="0.3">
      <c r="A177"/>
      <c r="B177" s="314">
        <v>40235</v>
      </c>
      <c r="C177" s="197">
        <v>140.72999999999999</v>
      </c>
      <c r="D177" s="197">
        <f t="shared" si="7"/>
        <v>1.4793868921775899</v>
      </c>
      <c r="E177" s="197">
        <v>6.5651976374375254E-2</v>
      </c>
      <c r="F177" s="167"/>
      <c r="G177" s="37">
        <v>169</v>
      </c>
      <c r="H177" s="167">
        <f t="shared" ca="1" si="8"/>
        <v>-6.0973476565504788E-2</v>
      </c>
    </row>
    <row r="178" spans="1:8" x14ac:dyDescent="0.3">
      <c r="A178"/>
      <c r="B178" s="314">
        <v>34753</v>
      </c>
      <c r="C178" s="197">
        <v>56.76</v>
      </c>
      <c r="D178" s="197">
        <f t="shared" si="7"/>
        <v>0.28300180831826394</v>
      </c>
      <c r="E178" s="197">
        <v>6.4915572232645324E-2</v>
      </c>
      <c r="F178" s="167"/>
      <c r="G178" s="37">
        <v>170</v>
      </c>
      <c r="H178" s="167">
        <f t="shared" ca="1" si="8"/>
        <v>-2.4136265700830967E-2</v>
      </c>
    </row>
    <row r="179" spans="1:8" x14ac:dyDescent="0.3">
      <c r="A179"/>
      <c r="B179" s="314">
        <v>39911</v>
      </c>
      <c r="C179" s="197">
        <v>44.24</v>
      </c>
      <c r="D179" s="197">
        <f t="shared" si="7"/>
        <v>-0.20273923229410706</v>
      </c>
      <c r="E179" s="197">
        <v>6.4485081809432243E-2</v>
      </c>
      <c r="F179" s="167"/>
      <c r="G179" s="37">
        <v>171</v>
      </c>
      <c r="H179" s="167">
        <f t="shared" ca="1" si="8"/>
        <v>6.7800634337590968E-2</v>
      </c>
    </row>
    <row r="180" spans="1:8" x14ac:dyDescent="0.3">
      <c r="A180"/>
      <c r="B180" s="314">
        <v>37887</v>
      </c>
      <c r="C180" s="197">
        <v>55.49</v>
      </c>
      <c r="D180" s="197">
        <f t="shared" si="7"/>
        <v>-0.11201792286765877</v>
      </c>
      <c r="E180" s="197">
        <v>6.4454248992902308E-2</v>
      </c>
      <c r="F180" s="167"/>
      <c r="G180" s="37">
        <v>172</v>
      </c>
      <c r="H180" s="167">
        <f t="shared" ca="1" si="8"/>
        <v>4.1440611569515354E-2</v>
      </c>
    </row>
    <row r="181" spans="1:8" x14ac:dyDescent="0.3">
      <c r="A181"/>
      <c r="B181" s="314">
        <v>40011</v>
      </c>
      <c r="C181" s="197">
        <v>62.49</v>
      </c>
      <c r="D181" s="197">
        <f t="shared" si="7"/>
        <v>-0.7765021459227468</v>
      </c>
      <c r="E181" s="197">
        <v>6.4384261624936157E-2</v>
      </c>
      <c r="F181" s="167"/>
      <c r="G181" s="37">
        <v>173</v>
      </c>
      <c r="H181" s="167">
        <f t="shared" ca="1" si="8"/>
        <v>-8.2169135052907405E-2</v>
      </c>
    </row>
    <row r="182" spans="1:8" x14ac:dyDescent="0.3">
      <c r="A182"/>
      <c r="B182" s="314">
        <v>44228</v>
      </c>
      <c r="C182" s="197">
        <v>279.60000000000002</v>
      </c>
      <c r="D182" s="197">
        <f t="shared" si="7"/>
        <v>12.952095808383236</v>
      </c>
      <c r="E182" s="197">
        <v>6.4331937571374231E-2</v>
      </c>
      <c r="F182" s="167"/>
      <c r="G182" s="37">
        <v>174</v>
      </c>
      <c r="H182" s="167">
        <f t="shared" ca="1" si="8"/>
        <v>8.507844771086788E-2</v>
      </c>
    </row>
    <row r="183" spans="1:8" x14ac:dyDescent="0.3">
      <c r="A183"/>
      <c r="B183" s="314">
        <v>37820</v>
      </c>
      <c r="C183" s="197">
        <v>20.04</v>
      </c>
      <c r="D183" s="197">
        <f t="shared" si="7"/>
        <v>-0.93814814814814818</v>
      </c>
      <c r="E183" s="197">
        <v>6.4259160913435975E-2</v>
      </c>
      <c r="F183" s="167"/>
      <c r="G183" s="37">
        <v>175</v>
      </c>
      <c r="H183" s="167">
        <f t="shared" ca="1" si="8"/>
        <v>-1.8817471712155934E-2</v>
      </c>
    </row>
    <row r="184" spans="1:8" x14ac:dyDescent="0.3">
      <c r="A184"/>
      <c r="B184" s="314">
        <v>44250</v>
      </c>
      <c r="C184" s="197">
        <v>324</v>
      </c>
      <c r="D184" s="197">
        <f t="shared" si="7"/>
        <v>11.166729252722494</v>
      </c>
      <c r="E184" s="197">
        <v>6.4039408866995107E-2</v>
      </c>
      <c r="F184" s="167"/>
      <c r="G184" s="37">
        <v>176</v>
      </c>
      <c r="H184" s="167">
        <f t="shared" ca="1" si="8"/>
        <v>-3.5935801163276278E-2</v>
      </c>
    </row>
    <row r="185" spans="1:8" x14ac:dyDescent="0.3">
      <c r="A185"/>
      <c r="B185" s="314">
        <v>36012</v>
      </c>
      <c r="C185" s="197">
        <v>26.63</v>
      </c>
      <c r="D185" s="197">
        <f t="shared" si="7"/>
        <v>-0.7401951219512195</v>
      </c>
      <c r="E185" s="197">
        <v>6.3923292049540503E-2</v>
      </c>
      <c r="F185" s="167"/>
      <c r="G185" s="37">
        <v>177</v>
      </c>
      <c r="H185" s="167">
        <f t="shared" ca="1" si="8"/>
        <v>4.6151058980124872E-2</v>
      </c>
    </row>
    <row r="186" spans="1:8" x14ac:dyDescent="0.3">
      <c r="A186"/>
      <c r="B186" s="314">
        <v>44001</v>
      </c>
      <c r="C186" s="197">
        <v>102.5</v>
      </c>
      <c r="D186" s="197">
        <f t="shared" si="7"/>
        <v>-0.32267230555739124</v>
      </c>
      <c r="E186" s="197">
        <v>6.3829787234042534E-2</v>
      </c>
      <c r="F186" s="167"/>
      <c r="G186" s="37">
        <v>178</v>
      </c>
      <c r="H186" s="167">
        <f t="shared" ca="1" si="8"/>
        <v>1.7233193384411087E-2</v>
      </c>
    </row>
    <row r="187" spans="1:8" x14ac:dyDescent="0.3">
      <c r="A187"/>
      <c r="B187" s="314">
        <v>38870</v>
      </c>
      <c r="C187" s="197">
        <v>151.33000000000001</v>
      </c>
      <c r="D187" s="197">
        <f t="shared" si="7"/>
        <v>-0.54954606340229195</v>
      </c>
      <c r="E187" s="197">
        <v>6.3756502179108887E-2</v>
      </c>
      <c r="F187" s="167"/>
      <c r="G187" s="37">
        <v>179</v>
      </c>
      <c r="H187" s="167">
        <f t="shared" ca="1" si="8"/>
        <v>4.4147278829884291E-2</v>
      </c>
    </row>
    <row r="188" spans="1:8" x14ac:dyDescent="0.3">
      <c r="A188"/>
      <c r="B188" s="314">
        <v>44235</v>
      </c>
      <c r="C188" s="197">
        <v>335.95</v>
      </c>
      <c r="D188" s="197">
        <f t="shared" si="7"/>
        <v>-0.24374760822096664</v>
      </c>
      <c r="E188" s="197">
        <v>6.3469452358341227E-2</v>
      </c>
      <c r="F188" s="167"/>
      <c r="G188" s="37">
        <v>180</v>
      </c>
      <c r="H188" s="167">
        <f t="shared" ca="1" si="8"/>
        <v>4.3450726487901215E-2</v>
      </c>
    </row>
    <row r="189" spans="1:8" x14ac:dyDescent="0.3">
      <c r="A189"/>
      <c r="B189" s="314">
        <v>44953</v>
      </c>
      <c r="C189" s="197">
        <v>444.23</v>
      </c>
      <c r="D189" s="197">
        <f t="shared" si="7"/>
        <v>0.40025216706067779</v>
      </c>
      <c r="E189" s="197">
        <v>6.3361738797395706E-2</v>
      </c>
      <c r="F189" s="167"/>
      <c r="G189" s="37">
        <v>181</v>
      </c>
      <c r="H189" s="167">
        <f t="shared" ca="1" si="8"/>
        <v>-5.8933033827797132E-2</v>
      </c>
    </row>
    <row r="190" spans="1:8" x14ac:dyDescent="0.3">
      <c r="A190"/>
      <c r="B190" s="314">
        <v>42415</v>
      </c>
      <c r="C190" s="197">
        <v>317.25</v>
      </c>
      <c r="D190" s="197">
        <f t="shared" si="7"/>
        <v>0.89913199640826091</v>
      </c>
      <c r="E190" s="197">
        <v>6.3348416289592757E-2</v>
      </c>
      <c r="F190" s="167"/>
      <c r="G190" s="37">
        <v>182</v>
      </c>
      <c r="H190" s="167">
        <f t="shared" ca="1" si="8"/>
        <v>-4.2700876257805671E-2</v>
      </c>
    </row>
    <row r="191" spans="1:8" x14ac:dyDescent="0.3">
      <c r="A191"/>
      <c r="B191" s="314">
        <v>40765</v>
      </c>
      <c r="C191" s="197">
        <v>167.05</v>
      </c>
      <c r="D191" s="197">
        <f t="shared" si="7"/>
        <v>-0.39232448162968347</v>
      </c>
      <c r="E191" s="197">
        <v>6.320010183299396E-2</v>
      </c>
      <c r="F191" s="167"/>
      <c r="G191" s="37">
        <v>183</v>
      </c>
      <c r="H191" s="167">
        <f t="shared" ca="1" si="8"/>
        <v>-7.6372292960452679E-3</v>
      </c>
    </row>
    <row r="192" spans="1:8" x14ac:dyDescent="0.3">
      <c r="A192"/>
      <c r="B192" s="314">
        <v>44216</v>
      </c>
      <c r="C192" s="197">
        <v>274.89999999999998</v>
      </c>
      <c r="D192" s="197">
        <f t="shared" si="7"/>
        <v>1.2971504972006347</v>
      </c>
      <c r="E192" s="197">
        <v>6.2826213029190114E-2</v>
      </c>
      <c r="F192" s="167"/>
      <c r="G192" s="37">
        <v>184</v>
      </c>
      <c r="H192" s="167">
        <f t="shared" ca="1" si="8"/>
        <v>3.5046200392122695E-2</v>
      </c>
    </row>
    <row r="193" spans="1:8" x14ac:dyDescent="0.3">
      <c r="A193"/>
      <c r="B193" s="314">
        <v>40072</v>
      </c>
      <c r="C193" s="197">
        <v>119.67</v>
      </c>
      <c r="D193" s="197">
        <f t="shared" si="7"/>
        <v>1.8520019065776929</v>
      </c>
      <c r="E193" s="197">
        <v>6.2788632326820748E-2</v>
      </c>
      <c r="F193" s="167"/>
      <c r="G193" s="37">
        <v>185</v>
      </c>
      <c r="H193" s="167">
        <f t="shared" ca="1" si="8"/>
        <v>5.9264108208791598E-2</v>
      </c>
    </row>
    <row r="194" spans="1:8" x14ac:dyDescent="0.3">
      <c r="A194"/>
      <c r="B194" s="314">
        <v>36346</v>
      </c>
      <c r="C194" s="197">
        <v>41.96</v>
      </c>
      <c r="D194" s="197">
        <f t="shared" si="7"/>
        <v>-0.54559237600173272</v>
      </c>
      <c r="E194" s="197">
        <v>6.2547480374778308E-2</v>
      </c>
      <c r="F194" s="167"/>
      <c r="G194" s="37">
        <v>186</v>
      </c>
      <c r="H194" s="167">
        <f t="shared" ca="1" si="8"/>
        <v>1.7554468838152232E-2</v>
      </c>
    </row>
    <row r="195" spans="1:8" x14ac:dyDescent="0.3">
      <c r="A195"/>
      <c r="B195" s="314">
        <v>35326</v>
      </c>
      <c r="C195" s="197">
        <v>92.34</v>
      </c>
      <c r="D195" s="197">
        <f t="shared" si="7"/>
        <v>7.2473867595818975E-2</v>
      </c>
      <c r="E195" s="197">
        <v>6.235618959963185E-2</v>
      </c>
      <c r="F195" s="167"/>
      <c r="G195" s="37">
        <v>187</v>
      </c>
      <c r="H195" s="167">
        <f t="shared" ca="1" si="8"/>
        <v>-0.11584372605499101</v>
      </c>
    </row>
    <row r="196" spans="1:8" x14ac:dyDescent="0.3">
      <c r="A196"/>
      <c r="B196" s="314">
        <v>43962</v>
      </c>
      <c r="C196" s="197">
        <v>86.1</v>
      </c>
      <c r="D196" s="197">
        <f t="shared" si="7"/>
        <v>-0.66922781406069931</v>
      </c>
      <c r="E196" s="197">
        <v>6.2307217766810474E-2</v>
      </c>
      <c r="F196" s="167"/>
      <c r="G196" s="37">
        <v>188</v>
      </c>
      <c r="H196" s="167">
        <f t="shared" ca="1" si="8"/>
        <v>-2.7322383745617393E-2</v>
      </c>
    </row>
    <row r="197" spans="1:8" x14ac:dyDescent="0.3">
      <c r="A197"/>
      <c r="B197" s="314">
        <v>44211</v>
      </c>
      <c r="C197" s="197">
        <v>260.3</v>
      </c>
      <c r="D197" s="197">
        <f t="shared" si="7"/>
        <v>8.2600498043400936</v>
      </c>
      <c r="E197" s="197">
        <v>6.2015503875969102E-2</v>
      </c>
      <c r="F197" s="167"/>
      <c r="G197" s="37">
        <v>189</v>
      </c>
      <c r="H197" s="167">
        <f t="shared" ca="1" si="8"/>
        <v>-5.6358596666221568E-2</v>
      </c>
    </row>
    <row r="198" spans="1:8" x14ac:dyDescent="0.3">
      <c r="A198"/>
      <c r="B198" s="314">
        <v>36116</v>
      </c>
      <c r="C198" s="197">
        <v>28.11</v>
      </c>
      <c r="D198" s="197">
        <f t="shared" si="7"/>
        <v>-0.91651321651321649</v>
      </c>
      <c r="E198" s="197">
        <v>6.1956932376274976E-2</v>
      </c>
      <c r="F198" s="167"/>
      <c r="G198" s="37">
        <v>190</v>
      </c>
      <c r="H198" s="167">
        <f t="shared" ca="1" si="8"/>
        <v>3.8311554964415739E-2</v>
      </c>
    </row>
    <row r="199" spans="1:8" x14ac:dyDescent="0.3">
      <c r="A199"/>
      <c r="B199" s="314">
        <v>42432</v>
      </c>
      <c r="C199" s="197">
        <v>336.7</v>
      </c>
      <c r="D199" s="197">
        <f t="shared" si="7"/>
        <v>1.7508169934640523</v>
      </c>
      <c r="E199" s="197">
        <v>6.1810154525386185E-2</v>
      </c>
      <c r="F199" s="167"/>
      <c r="G199" s="37">
        <v>191</v>
      </c>
      <c r="H199" s="167">
        <f t="shared" ca="1" si="8"/>
        <v>8.5017220224144291E-2</v>
      </c>
    </row>
    <row r="200" spans="1:8" x14ac:dyDescent="0.3">
      <c r="A200"/>
      <c r="B200" s="314">
        <v>43741</v>
      </c>
      <c r="C200" s="197">
        <v>122.4</v>
      </c>
      <c r="D200" s="197">
        <f t="shared" si="7"/>
        <v>-0.88780420734222465</v>
      </c>
      <c r="E200" s="197">
        <v>6.1578490893321902E-2</v>
      </c>
      <c r="F200" s="167"/>
      <c r="G200" s="37">
        <v>192</v>
      </c>
      <c r="H200" s="167">
        <f t="shared" ca="1" si="8"/>
        <v>2.36815878650481E-2</v>
      </c>
    </row>
    <row r="201" spans="1:8" x14ac:dyDescent="0.3">
      <c r="A201"/>
      <c r="B201" s="314">
        <v>45498</v>
      </c>
      <c r="C201" s="197">
        <v>1090.95</v>
      </c>
      <c r="D201" s="197">
        <f t="shared" ref="D201:D264" si="9">C201/C202-1</f>
        <v>1.3262682047892187</v>
      </c>
      <c r="E201" s="197">
        <v>6.1545198014984814E-2</v>
      </c>
      <c r="F201" s="167"/>
      <c r="G201" s="37">
        <v>193</v>
      </c>
      <c r="H201" s="167">
        <f t="shared" ca="1" si="8"/>
        <v>-4.6727124166429025E-2</v>
      </c>
    </row>
    <row r="202" spans="1:8" x14ac:dyDescent="0.3">
      <c r="A202"/>
      <c r="B202" s="314">
        <v>41863</v>
      </c>
      <c r="C202" s="197">
        <v>468.97</v>
      </c>
      <c r="D202" s="197">
        <f t="shared" si="9"/>
        <v>2.0432835820895527</v>
      </c>
      <c r="E202" s="197">
        <v>6.1474389443425981E-2</v>
      </c>
      <c r="F202" s="167"/>
      <c r="G202" s="37">
        <v>194</v>
      </c>
      <c r="H202" s="167">
        <f t="shared" ref="H202:H265" ca="1" si="10">_xlfn.NORM.INV(RAND(),N$11,N$12)</f>
        <v>4.4506180659568531E-2</v>
      </c>
    </row>
    <row r="203" spans="1:8" x14ac:dyDescent="0.3">
      <c r="A203"/>
      <c r="B203" s="314">
        <v>40813</v>
      </c>
      <c r="C203" s="197">
        <v>154.1</v>
      </c>
      <c r="D203" s="197">
        <f t="shared" si="9"/>
        <v>3.0080213903743269E-2</v>
      </c>
      <c r="E203" s="197">
        <v>6.1367862800468354E-2</v>
      </c>
      <c r="F203" s="167"/>
      <c r="G203" s="37">
        <v>195</v>
      </c>
      <c r="H203" s="167">
        <f t="shared" ca="1" si="10"/>
        <v>7.9315168101762992E-2</v>
      </c>
    </row>
    <row r="204" spans="1:8" x14ac:dyDescent="0.3">
      <c r="A204"/>
      <c r="B204" s="314">
        <v>40801</v>
      </c>
      <c r="C204" s="197">
        <v>149.6</v>
      </c>
      <c r="D204" s="197">
        <f t="shared" si="9"/>
        <v>3.4590163934426235</v>
      </c>
      <c r="E204" s="197">
        <v>6.1068160862472354E-2</v>
      </c>
      <c r="F204" s="167"/>
      <c r="G204" s="37">
        <v>196</v>
      </c>
      <c r="H204" s="167">
        <f t="shared" ca="1" si="10"/>
        <v>2.7666954593606768E-2</v>
      </c>
    </row>
    <row r="205" spans="1:8" x14ac:dyDescent="0.3">
      <c r="A205"/>
      <c r="B205" s="314">
        <v>39752</v>
      </c>
      <c r="C205" s="197">
        <v>33.549999999999997</v>
      </c>
      <c r="D205" s="197">
        <f t="shared" si="9"/>
        <v>0.34630818619582637</v>
      </c>
      <c r="E205" s="197">
        <v>6.1037318153067455E-2</v>
      </c>
      <c r="F205" s="167"/>
      <c r="G205" s="37">
        <v>197</v>
      </c>
      <c r="H205" s="167">
        <f t="shared" ca="1" si="10"/>
        <v>2.9712562457150971E-2</v>
      </c>
    </row>
    <row r="206" spans="1:8" x14ac:dyDescent="0.3">
      <c r="A206"/>
      <c r="B206" s="314">
        <v>36136</v>
      </c>
      <c r="C206" s="197">
        <v>24.92</v>
      </c>
      <c r="D206" s="197">
        <f t="shared" si="9"/>
        <v>-0.86904887020493959</v>
      </c>
      <c r="E206" s="197">
        <v>6.0876968922946029E-2</v>
      </c>
      <c r="F206" s="167"/>
      <c r="G206" s="37">
        <v>198</v>
      </c>
      <c r="H206" s="167">
        <f t="shared" ca="1" si="10"/>
        <v>-9.4781830992592825E-2</v>
      </c>
    </row>
    <row r="207" spans="1:8" x14ac:dyDescent="0.3">
      <c r="A207"/>
      <c r="B207" s="314">
        <v>43406</v>
      </c>
      <c r="C207" s="197">
        <v>190.3</v>
      </c>
      <c r="D207" s="197">
        <f t="shared" si="9"/>
        <v>5.8650793650793656</v>
      </c>
      <c r="E207" s="197">
        <v>6.0462524380050287E-2</v>
      </c>
      <c r="F207" s="167"/>
      <c r="G207" s="37">
        <v>199</v>
      </c>
      <c r="H207" s="167">
        <f t="shared" ca="1" si="10"/>
        <v>-6.7598611328817795E-2</v>
      </c>
    </row>
    <row r="208" spans="1:8" x14ac:dyDescent="0.3">
      <c r="A208"/>
      <c r="B208" s="314">
        <v>39869</v>
      </c>
      <c r="C208" s="197">
        <v>27.72</v>
      </c>
      <c r="D208" s="197">
        <f t="shared" si="9"/>
        <v>-0.6806451612903226</v>
      </c>
      <c r="E208" s="197">
        <v>6.0443764345829987E-2</v>
      </c>
      <c r="F208" s="167"/>
      <c r="G208" s="37">
        <v>200</v>
      </c>
      <c r="H208" s="167">
        <f t="shared" ca="1" si="10"/>
        <v>-3.117124273832695E-2</v>
      </c>
    </row>
    <row r="209" spans="1:8" x14ac:dyDescent="0.3">
      <c r="A209"/>
      <c r="B209" s="314">
        <v>35620</v>
      </c>
      <c r="C209" s="197">
        <v>86.8</v>
      </c>
      <c r="D209" s="197">
        <f t="shared" si="9"/>
        <v>-0.78913101571799915</v>
      </c>
      <c r="E209" s="197">
        <v>6.0346933789396484E-2</v>
      </c>
      <c r="F209" s="167"/>
      <c r="G209" s="37">
        <v>201</v>
      </c>
      <c r="H209" s="167">
        <f t="shared" ca="1" si="10"/>
        <v>0.14494504812456696</v>
      </c>
    </row>
    <row r="210" spans="1:8" x14ac:dyDescent="0.3">
      <c r="A210"/>
      <c r="B210" s="314">
        <v>44936</v>
      </c>
      <c r="C210" s="197">
        <v>411.63</v>
      </c>
      <c r="D210" s="197">
        <f t="shared" si="9"/>
        <v>3.5333700440528633</v>
      </c>
      <c r="E210" s="197">
        <v>6.0218931101094553E-2</v>
      </c>
      <c r="F210" s="167"/>
      <c r="G210" s="37">
        <v>202</v>
      </c>
      <c r="H210" s="167">
        <f t="shared" ca="1" si="10"/>
        <v>0.10037321704172397</v>
      </c>
    </row>
    <row r="211" spans="1:8" x14ac:dyDescent="0.3">
      <c r="A211"/>
      <c r="B211" s="314">
        <v>40049</v>
      </c>
      <c r="C211" s="197">
        <v>90.8</v>
      </c>
      <c r="D211" s="197">
        <f t="shared" si="9"/>
        <v>-0.34727913162245716</v>
      </c>
      <c r="E211" s="197">
        <v>6.0128429655574855E-2</v>
      </c>
      <c r="F211" s="167"/>
      <c r="G211" s="37">
        <v>203</v>
      </c>
      <c r="H211" s="167">
        <f t="shared" ca="1" si="10"/>
        <v>-7.2499716183122606E-2</v>
      </c>
    </row>
    <row r="212" spans="1:8" x14ac:dyDescent="0.3">
      <c r="A212"/>
      <c r="B212" s="314">
        <v>40148</v>
      </c>
      <c r="C212" s="197">
        <v>139.11000000000001</v>
      </c>
      <c r="D212" s="197">
        <f t="shared" si="9"/>
        <v>0.64861341550130391</v>
      </c>
      <c r="E212" s="197">
        <v>6.0128029263831761E-2</v>
      </c>
      <c r="F212" s="167"/>
      <c r="G212" s="37">
        <v>204</v>
      </c>
      <c r="H212" s="167">
        <f t="shared" ca="1" si="10"/>
        <v>-4.3003952864892315E-4</v>
      </c>
    </row>
    <row r="213" spans="1:8" x14ac:dyDescent="0.3">
      <c r="A213"/>
      <c r="B213" s="314">
        <v>39689</v>
      </c>
      <c r="C213" s="197">
        <v>84.38</v>
      </c>
      <c r="D213" s="197">
        <f t="shared" si="9"/>
        <v>4.192615384615384</v>
      </c>
      <c r="E213" s="197">
        <v>6.0050251256281495E-2</v>
      </c>
      <c r="F213" s="167"/>
      <c r="G213" s="37">
        <v>205</v>
      </c>
      <c r="H213" s="167">
        <f t="shared" ca="1" si="10"/>
        <v>2.9486195888195937E-2</v>
      </c>
    </row>
    <row r="214" spans="1:8" x14ac:dyDescent="0.3">
      <c r="A214"/>
      <c r="B214" s="314">
        <v>37195</v>
      </c>
      <c r="C214" s="197">
        <v>16.25</v>
      </c>
      <c r="D214" s="197">
        <f t="shared" si="9"/>
        <v>-0.93165089379600419</v>
      </c>
      <c r="E214" s="197">
        <v>6.0013046314416174E-2</v>
      </c>
      <c r="F214" s="167"/>
      <c r="G214" s="37">
        <v>206</v>
      </c>
      <c r="H214" s="167">
        <f t="shared" ca="1" si="10"/>
        <v>-8.2497085572862922E-2</v>
      </c>
    </row>
    <row r="215" spans="1:8" x14ac:dyDescent="0.3">
      <c r="A215"/>
      <c r="B215" s="314">
        <v>41075</v>
      </c>
      <c r="C215" s="197">
        <v>237.75</v>
      </c>
      <c r="D215" s="197">
        <f t="shared" si="9"/>
        <v>0.61569826707441377</v>
      </c>
      <c r="E215" s="197">
        <v>6.0011592135182257E-2</v>
      </c>
      <c r="F215" s="167"/>
      <c r="G215" s="37">
        <v>207</v>
      </c>
      <c r="H215" s="167">
        <f t="shared" ca="1" si="10"/>
        <v>-0.1126683713528106</v>
      </c>
    </row>
    <row r="216" spans="1:8" x14ac:dyDescent="0.3">
      <c r="A216"/>
      <c r="B216" s="314">
        <v>38887</v>
      </c>
      <c r="C216" s="197">
        <v>147.15</v>
      </c>
      <c r="D216" s="197">
        <f t="shared" si="9"/>
        <v>-0.71070480684163961</v>
      </c>
      <c r="E216" s="197">
        <v>5.9929410069869515E-2</v>
      </c>
      <c r="F216" s="167"/>
      <c r="G216" s="37">
        <v>208</v>
      </c>
      <c r="H216" s="167">
        <f t="shared" ca="1" si="10"/>
        <v>0.16211694583145589</v>
      </c>
    </row>
    <row r="217" spans="1:8" x14ac:dyDescent="0.3">
      <c r="A217"/>
      <c r="B217" s="314">
        <v>44495</v>
      </c>
      <c r="C217" s="197">
        <v>508.65</v>
      </c>
      <c r="D217" s="197">
        <f t="shared" si="9"/>
        <v>7.9080560420315233</v>
      </c>
      <c r="E217" s="197">
        <v>5.9908314232131721E-2</v>
      </c>
      <c r="F217" s="167"/>
      <c r="G217" s="37">
        <v>209</v>
      </c>
      <c r="H217" s="167">
        <f t="shared" ca="1" si="10"/>
        <v>-1.6438198007049792E-2</v>
      </c>
    </row>
    <row r="218" spans="1:8" x14ac:dyDescent="0.3">
      <c r="A218"/>
      <c r="B218" s="314">
        <v>40009</v>
      </c>
      <c r="C218" s="197">
        <v>57.1</v>
      </c>
      <c r="D218" s="197">
        <f t="shared" si="9"/>
        <v>0.11697965571205016</v>
      </c>
      <c r="E218" s="197">
        <v>5.9762435040831452E-2</v>
      </c>
      <c r="F218" s="167"/>
      <c r="G218" s="37">
        <v>210</v>
      </c>
      <c r="H218" s="167">
        <f t="shared" ca="1" si="10"/>
        <v>1.8214739191219412E-2</v>
      </c>
    </row>
    <row r="219" spans="1:8" x14ac:dyDescent="0.3">
      <c r="A219"/>
      <c r="B219" s="314">
        <v>39937</v>
      </c>
      <c r="C219" s="197">
        <v>51.12</v>
      </c>
      <c r="D219" s="197">
        <f t="shared" si="9"/>
        <v>-0.87373101148573551</v>
      </c>
      <c r="E219" s="197">
        <v>5.9701492537313383E-2</v>
      </c>
      <c r="F219" s="167"/>
      <c r="G219" s="37">
        <v>211</v>
      </c>
      <c r="H219" s="167">
        <f t="shared" ca="1" si="10"/>
        <v>-5.0725415417067543E-2</v>
      </c>
    </row>
    <row r="220" spans="1:8" x14ac:dyDescent="0.3">
      <c r="A220"/>
      <c r="B220" s="314">
        <v>42312</v>
      </c>
      <c r="C220" s="197">
        <v>404.85</v>
      </c>
      <c r="D220" s="197">
        <f t="shared" si="9"/>
        <v>15.397326852976914</v>
      </c>
      <c r="E220" s="197">
        <v>5.9678052610914856E-2</v>
      </c>
      <c r="F220" s="167"/>
      <c r="G220" s="37">
        <v>212</v>
      </c>
      <c r="H220" s="167">
        <f t="shared" ca="1" si="10"/>
        <v>-3.0272339375479324E-2</v>
      </c>
    </row>
    <row r="221" spans="1:8" x14ac:dyDescent="0.3">
      <c r="A221"/>
      <c r="B221" s="314">
        <v>36685</v>
      </c>
      <c r="C221" s="197">
        <v>24.69</v>
      </c>
      <c r="D221" s="197">
        <f t="shared" si="9"/>
        <v>-0.68059508408796887</v>
      </c>
      <c r="E221" s="197">
        <v>5.9656652360515094E-2</v>
      </c>
      <c r="F221" s="167"/>
      <c r="G221" s="37">
        <v>213</v>
      </c>
      <c r="H221" s="167">
        <f t="shared" ca="1" si="10"/>
        <v>9.0046720175068748E-2</v>
      </c>
    </row>
    <row r="222" spans="1:8" x14ac:dyDescent="0.3">
      <c r="A222"/>
      <c r="B222" s="314">
        <v>43910</v>
      </c>
      <c r="C222" s="197">
        <v>77.3</v>
      </c>
      <c r="D222" s="197">
        <f t="shared" si="9"/>
        <v>3.2425905598243689</v>
      </c>
      <c r="E222" s="197">
        <v>5.9629883481836732E-2</v>
      </c>
      <c r="F222" s="167"/>
      <c r="G222" s="37">
        <v>214</v>
      </c>
      <c r="H222" s="167">
        <f t="shared" ca="1" si="10"/>
        <v>4.9441053006551187E-3</v>
      </c>
    </row>
    <row r="223" spans="1:8" x14ac:dyDescent="0.3">
      <c r="A223"/>
      <c r="B223" s="314">
        <v>37812</v>
      </c>
      <c r="C223" s="197">
        <v>18.22</v>
      </c>
      <c r="D223" s="197">
        <f t="shared" si="9"/>
        <v>-7.277353689567434E-2</v>
      </c>
      <c r="E223" s="197">
        <v>5.9302325581395365E-2</v>
      </c>
      <c r="F223" s="167"/>
      <c r="G223" s="37">
        <v>215</v>
      </c>
      <c r="H223" s="167">
        <f t="shared" ca="1" si="10"/>
        <v>-2.2569371796488921E-2</v>
      </c>
    </row>
    <row r="224" spans="1:8" x14ac:dyDescent="0.3">
      <c r="A224"/>
      <c r="B224" s="314">
        <v>36928</v>
      </c>
      <c r="C224" s="197">
        <v>19.649999999999999</v>
      </c>
      <c r="D224" s="197">
        <f t="shared" si="9"/>
        <v>5.6451612903225756E-2</v>
      </c>
      <c r="E224" s="197">
        <v>5.9299191374662996E-2</v>
      </c>
      <c r="F224" s="167"/>
      <c r="G224" s="37">
        <v>216</v>
      </c>
      <c r="H224" s="167">
        <f t="shared" ca="1" si="10"/>
        <v>9.2606439250992323E-2</v>
      </c>
    </row>
    <row r="225" spans="1:8" x14ac:dyDescent="0.3">
      <c r="A225"/>
      <c r="B225" s="314">
        <v>36867</v>
      </c>
      <c r="C225" s="197">
        <v>18.600000000000001</v>
      </c>
      <c r="D225" s="197">
        <f t="shared" si="9"/>
        <v>-0.90018781862087471</v>
      </c>
      <c r="E225" s="197">
        <v>5.9225512528473967E-2</v>
      </c>
      <c r="F225" s="167"/>
      <c r="G225" s="37">
        <v>217</v>
      </c>
      <c r="H225" s="167">
        <f t="shared" ca="1" si="10"/>
        <v>-9.7559703452004667E-2</v>
      </c>
    </row>
    <row r="226" spans="1:8" x14ac:dyDescent="0.3">
      <c r="A226"/>
      <c r="B226" s="314">
        <v>44193</v>
      </c>
      <c r="C226" s="197">
        <v>186.35</v>
      </c>
      <c r="D226" s="197">
        <f t="shared" si="9"/>
        <v>2.9216834198608099E-2</v>
      </c>
      <c r="E226" s="197">
        <v>5.9107701051435146E-2</v>
      </c>
      <c r="F226" s="167"/>
      <c r="G226" s="37">
        <v>218</v>
      </c>
      <c r="H226" s="167">
        <f t="shared" ca="1" si="10"/>
        <v>-7.2698073784039099E-2</v>
      </c>
    </row>
    <row r="227" spans="1:8" x14ac:dyDescent="0.3">
      <c r="A227"/>
      <c r="B227" s="314">
        <v>40878</v>
      </c>
      <c r="C227" s="197">
        <v>181.06</v>
      </c>
      <c r="D227" s="197">
        <f t="shared" si="9"/>
        <v>1.1251173708920188</v>
      </c>
      <c r="E227" s="197">
        <v>5.9016201672808188E-2</v>
      </c>
      <c r="F227" s="167"/>
      <c r="G227" s="37">
        <v>219</v>
      </c>
      <c r="H227" s="167">
        <f t="shared" ca="1" si="10"/>
        <v>4.2501111558757194E-2</v>
      </c>
    </row>
    <row r="228" spans="1:8" x14ac:dyDescent="0.3">
      <c r="A228"/>
      <c r="B228" s="314">
        <v>38131</v>
      </c>
      <c r="C228" s="197">
        <v>85.2</v>
      </c>
      <c r="D228" s="197">
        <f t="shared" si="9"/>
        <v>-0.74468085106382975</v>
      </c>
      <c r="E228" s="197">
        <v>5.8911260253542208E-2</v>
      </c>
      <c r="F228" s="167"/>
      <c r="G228" s="37">
        <v>220</v>
      </c>
      <c r="H228" s="167">
        <f t="shared" ca="1" si="10"/>
        <v>0.11044392679358128</v>
      </c>
    </row>
    <row r="229" spans="1:8" x14ac:dyDescent="0.3">
      <c r="A229"/>
      <c r="B229" s="314">
        <v>42283</v>
      </c>
      <c r="C229" s="197">
        <v>333.7</v>
      </c>
      <c r="D229" s="197">
        <f t="shared" si="9"/>
        <v>5.6013847675568744</v>
      </c>
      <c r="E229" s="197">
        <v>5.886085990798029E-2</v>
      </c>
      <c r="F229" s="167"/>
      <c r="G229" s="37">
        <v>221</v>
      </c>
      <c r="H229" s="167">
        <f t="shared" ca="1" si="10"/>
        <v>2.2545337779197223E-2</v>
      </c>
    </row>
    <row r="230" spans="1:8" x14ac:dyDescent="0.3">
      <c r="A230"/>
      <c r="B230" s="314">
        <v>36388</v>
      </c>
      <c r="C230" s="197">
        <v>50.55</v>
      </c>
      <c r="D230" s="197">
        <f t="shared" si="9"/>
        <v>-0.8808906691800189</v>
      </c>
      <c r="E230" s="197">
        <v>5.8860494344365133E-2</v>
      </c>
      <c r="F230" s="167"/>
      <c r="G230" s="37">
        <v>222</v>
      </c>
      <c r="H230" s="167">
        <f t="shared" ca="1" si="10"/>
        <v>-4.4257762110252577E-2</v>
      </c>
    </row>
    <row r="231" spans="1:8" x14ac:dyDescent="0.3">
      <c r="A231"/>
      <c r="B231" s="314">
        <v>42334</v>
      </c>
      <c r="C231" s="197">
        <v>424.4</v>
      </c>
      <c r="D231" s="197">
        <f t="shared" si="9"/>
        <v>0.34666032048230999</v>
      </c>
      <c r="E231" s="197">
        <v>5.8486095523132553E-2</v>
      </c>
      <c r="F231" s="167"/>
      <c r="G231" s="37">
        <v>223</v>
      </c>
      <c r="H231" s="167">
        <f t="shared" ca="1" si="10"/>
        <v>6.5413369938941507E-2</v>
      </c>
    </row>
    <row r="232" spans="1:8" x14ac:dyDescent="0.3">
      <c r="A232"/>
      <c r="B232" s="314">
        <v>42282</v>
      </c>
      <c r="C232" s="197">
        <v>315.14999999999998</v>
      </c>
      <c r="D232" s="197">
        <f t="shared" si="9"/>
        <v>7.2241649269311061</v>
      </c>
      <c r="E232" s="197">
        <v>5.8438287153652402E-2</v>
      </c>
      <c r="F232" s="167"/>
      <c r="G232" s="37">
        <v>224</v>
      </c>
      <c r="H232" s="167">
        <f t="shared" ca="1" si="10"/>
        <v>-4.9145050609044286E-3</v>
      </c>
    </row>
    <row r="233" spans="1:8" x14ac:dyDescent="0.3">
      <c r="A233"/>
      <c r="B233" s="314">
        <v>36315</v>
      </c>
      <c r="C233" s="197">
        <v>38.32</v>
      </c>
      <c r="D233" s="197">
        <f t="shared" si="9"/>
        <v>-0.83985289200936142</v>
      </c>
      <c r="E233" s="197">
        <v>5.8271195802264586E-2</v>
      </c>
      <c r="F233" s="167"/>
      <c r="G233" s="37">
        <v>225</v>
      </c>
      <c r="H233" s="167">
        <f t="shared" ca="1" si="10"/>
        <v>4.1105319169538232E-2</v>
      </c>
    </row>
    <row r="234" spans="1:8" x14ac:dyDescent="0.3">
      <c r="A234"/>
      <c r="B234" s="314">
        <v>40588</v>
      </c>
      <c r="C234" s="197">
        <v>239.28</v>
      </c>
      <c r="D234" s="197">
        <f t="shared" si="9"/>
        <v>0.32992441084926649</v>
      </c>
      <c r="E234" s="197">
        <v>5.8245986466763933E-2</v>
      </c>
      <c r="F234" s="167"/>
      <c r="G234" s="37">
        <v>226</v>
      </c>
      <c r="H234" s="167">
        <f t="shared" ca="1" si="10"/>
        <v>6.3071842455809796E-2</v>
      </c>
    </row>
    <row r="235" spans="1:8" x14ac:dyDescent="0.3">
      <c r="A235"/>
      <c r="B235" s="314">
        <v>40875</v>
      </c>
      <c r="C235" s="197">
        <v>179.92</v>
      </c>
      <c r="D235" s="197">
        <f t="shared" si="9"/>
        <v>1.429381582500675</v>
      </c>
      <c r="E235" s="197">
        <v>5.8166205963653406E-2</v>
      </c>
      <c r="F235" s="167"/>
      <c r="G235" s="37">
        <v>227</v>
      </c>
      <c r="H235" s="167">
        <f t="shared" ca="1" si="10"/>
        <v>6.3591472902857641E-3</v>
      </c>
    </row>
    <row r="236" spans="1:8" x14ac:dyDescent="0.3">
      <c r="A236"/>
      <c r="B236" s="314">
        <v>37942</v>
      </c>
      <c r="C236" s="197">
        <v>74.06</v>
      </c>
      <c r="D236" s="197">
        <f t="shared" si="9"/>
        <v>1.7831642239759491</v>
      </c>
      <c r="E236" s="197">
        <v>5.8151164452064696E-2</v>
      </c>
      <c r="F236" s="167"/>
      <c r="G236" s="37">
        <v>228</v>
      </c>
      <c r="H236" s="167">
        <f t="shared" ca="1" si="10"/>
        <v>-1.2845035384670344E-2</v>
      </c>
    </row>
    <row r="237" spans="1:8" x14ac:dyDescent="0.3">
      <c r="A237"/>
      <c r="B237" s="314">
        <v>36026</v>
      </c>
      <c r="C237" s="197">
        <v>26.61</v>
      </c>
      <c r="D237" s="197">
        <f t="shared" si="9"/>
        <v>-5.2336448598131469E-3</v>
      </c>
      <c r="E237" s="197">
        <v>5.8051689860834976E-2</v>
      </c>
      <c r="F237" s="167"/>
      <c r="G237" s="37">
        <v>229</v>
      </c>
      <c r="H237" s="167">
        <f t="shared" ca="1" si="10"/>
        <v>2.1817670185865095E-2</v>
      </c>
    </row>
    <row r="238" spans="1:8" x14ac:dyDescent="0.3">
      <c r="A238"/>
      <c r="B238" s="314">
        <v>36279</v>
      </c>
      <c r="C238" s="197">
        <v>26.75</v>
      </c>
      <c r="D238" s="197">
        <f t="shared" si="9"/>
        <v>-0.7873608903020668</v>
      </c>
      <c r="E238" s="197">
        <v>5.7730328192961755E-2</v>
      </c>
      <c r="F238" s="167"/>
      <c r="G238" s="37">
        <v>230</v>
      </c>
      <c r="H238" s="167">
        <f t="shared" ca="1" si="10"/>
        <v>-2.988620698655528E-2</v>
      </c>
    </row>
    <row r="239" spans="1:8" x14ac:dyDescent="0.3">
      <c r="A239"/>
      <c r="B239" s="314">
        <v>39318</v>
      </c>
      <c r="C239" s="197">
        <v>125.8</v>
      </c>
      <c r="D239" s="197">
        <f t="shared" si="9"/>
        <v>0.7066883733550402</v>
      </c>
      <c r="E239" s="197">
        <v>5.7676139229863699E-2</v>
      </c>
      <c r="F239" s="167"/>
      <c r="G239" s="37">
        <v>231</v>
      </c>
      <c r="H239" s="167">
        <f t="shared" ca="1" si="10"/>
        <v>-5.3045072627235935E-2</v>
      </c>
    </row>
    <row r="240" spans="1:8" x14ac:dyDescent="0.3">
      <c r="A240"/>
      <c r="B240" s="314">
        <v>35490</v>
      </c>
      <c r="C240" s="197">
        <v>73.709999999999994</v>
      </c>
      <c r="D240" s="197">
        <f t="shared" si="9"/>
        <v>-0.68216118321762753</v>
      </c>
      <c r="E240" s="197">
        <v>5.7532281205164848E-2</v>
      </c>
      <c r="F240" s="167"/>
      <c r="G240" s="37">
        <v>232</v>
      </c>
      <c r="H240" s="167">
        <f t="shared" ca="1" si="10"/>
        <v>5.6069604514949217E-2</v>
      </c>
    </row>
    <row r="241" spans="1:8" x14ac:dyDescent="0.3">
      <c r="A241"/>
      <c r="B241" s="314">
        <v>41066</v>
      </c>
      <c r="C241" s="197">
        <v>231.91</v>
      </c>
      <c r="D241" s="197">
        <f t="shared" si="9"/>
        <v>-0.20196145905024099</v>
      </c>
      <c r="E241" s="197">
        <v>5.7501139990880024E-2</v>
      </c>
      <c r="F241" s="167"/>
      <c r="G241" s="37">
        <v>233</v>
      </c>
      <c r="H241" s="167">
        <f t="shared" ca="1" si="10"/>
        <v>-2.7548118624388464E-2</v>
      </c>
    </row>
    <row r="242" spans="1:8" x14ac:dyDescent="0.3">
      <c r="A242"/>
      <c r="B242" s="314">
        <v>44217</v>
      </c>
      <c r="C242" s="197">
        <v>290.60000000000002</v>
      </c>
      <c r="D242" s="197">
        <f t="shared" si="9"/>
        <v>1.4246975385899043</v>
      </c>
      <c r="E242" s="197">
        <v>5.7111676973444991E-2</v>
      </c>
      <c r="F242" s="167"/>
      <c r="G242" s="37">
        <v>234</v>
      </c>
      <c r="H242" s="167">
        <f t="shared" ca="1" si="10"/>
        <v>2.3523068170735236E-2</v>
      </c>
    </row>
    <row r="243" spans="1:8" x14ac:dyDescent="0.3">
      <c r="A243"/>
      <c r="B243" s="314">
        <v>38699</v>
      </c>
      <c r="C243" s="197">
        <v>119.85</v>
      </c>
      <c r="D243" s="197">
        <f t="shared" si="9"/>
        <v>-0.68702668825403457</v>
      </c>
      <c r="E243" s="197">
        <v>5.6971514242878607E-2</v>
      </c>
      <c r="F243" s="167"/>
      <c r="G243" s="37">
        <v>235</v>
      </c>
      <c r="H243" s="167">
        <f t="shared" ca="1" si="10"/>
        <v>-1.3000453443771908E-2</v>
      </c>
    </row>
    <row r="244" spans="1:8" x14ac:dyDescent="0.3">
      <c r="A244"/>
      <c r="B244" s="314">
        <v>41592</v>
      </c>
      <c r="C244" s="197">
        <v>382.94</v>
      </c>
      <c r="D244" s="197">
        <f t="shared" si="9"/>
        <v>0.26445435033845133</v>
      </c>
      <c r="E244" s="197">
        <v>5.694018934061984E-2</v>
      </c>
      <c r="F244" s="167"/>
      <c r="G244" s="37">
        <v>236</v>
      </c>
      <c r="H244" s="167">
        <f t="shared" ca="1" si="10"/>
        <v>-1.1002053254178081E-2</v>
      </c>
    </row>
    <row r="245" spans="1:8" x14ac:dyDescent="0.3">
      <c r="A245"/>
      <c r="B245" s="314">
        <v>44299</v>
      </c>
      <c r="C245" s="197">
        <v>302.85000000000002</v>
      </c>
      <c r="D245" s="197">
        <f t="shared" si="9"/>
        <v>4.4186795491143318</v>
      </c>
      <c r="E245" s="197">
        <v>5.6883615424882183E-2</v>
      </c>
      <c r="F245" s="167"/>
      <c r="G245" s="37">
        <v>237</v>
      </c>
      <c r="H245" s="167">
        <f t="shared" ca="1" si="10"/>
        <v>-4.8094690507233875E-3</v>
      </c>
    </row>
    <row r="246" spans="1:8" x14ac:dyDescent="0.3">
      <c r="A246"/>
      <c r="B246" s="314">
        <v>35881</v>
      </c>
      <c r="C246" s="197">
        <v>55.89</v>
      </c>
      <c r="D246" s="197">
        <f t="shared" si="9"/>
        <v>0.75423728813559321</v>
      </c>
      <c r="E246" s="197">
        <v>5.6721497447532521E-2</v>
      </c>
      <c r="F246" s="167"/>
      <c r="G246" s="37">
        <v>238</v>
      </c>
      <c r="H246" s="167">
        <f t="shared" ca="1" si="10"/>
        <v>-4.0765148185219965E-2</v>
      </c>
    </row>
    <row r="247" spans="1:8" x14ac:dyDescent="0.3">
      <c r="A247"/>
      <c r="B247" s="314">
        <v>36153</v>
      </c>
      <c r="C247" s="197">
        <v>31.86</v>
      </c>
      <c r="D247" s="197">
        <f t="shared" si="9"/>
        <v>0.44884038199181453</v>
      </c>
      <c r="E247" s="197">
        <v>5.6716417910447792E-2</v>
      </c>
      <c r="F247" s="167"/>
      <c r="G247" s="37">
        <v>239</v>
      </c>
      <c r="H247" s="167">
        <f t="shared" ca="1" si="10"/>
        <v>4.4964329544490311E-2</v>
      </c>
    </row>
    <row r="248" spans="1:8" x14ac:dyDescent="0.3">
      <c r="A248"/>
      <c r="B248" s="314">
        <v>36095</v>
      </c>
      <c r="C248" s="197">
        <v>21.99</v>
      </c>
      <c r="D248" s="197">
        <f t="shared" si="9"/>
        <v>-0.82273276904474002</v>
      </c>
      <c r="E248" s="197">
        <v>5.6703507928880237E-2</v>
      </c>
      <c r="F248" s="167"/>
      <c r="G248" s="37">
        <v>240</v>
      </c>
      <c r="H248" s="167">
        <f t="shared" ca="1" si="10"/>
        <v>6.3732029836548396E-2</v>
      </c>
    </row>
    <row r="249" spans="1:8" x14ac:dyDescent="0.3">
      <c r="A249"/>
      <c r="B249" s="314">
        <v>43685</v>
      </c>
      <c r="C249" s="197">
        <v>124.05</v>
      </c>
      <c r="D249" s="197">
        <f t="shared" si="9"/>
        <v>0.83018589554440836</v>
      </c>
      <c r="E249" s="197">
        <v>5.6643952299829659E-2</v>
      </c>
      <c r="F249" s="167"/>
      <c r="G249" s="37">
        <v>241</v>
      </c>
      <c r="H249" s="167">
        <f t="shared" ca="1" si="10"/>
        <v>-9.1848687734107635E-4</v>
      </c>
    </row>
    <row r="250" spans="1:8" x14ac:dyDescent="0.3">
      <c r="A250"/>
      <c r="B250" s="314">
        <v>35457</v>
      </c>
      <c r="C250" s="197">
        <v>67.78</v>
      </c>
      <c r="D250" s="197">
        <f t="shared" si="9"/>
        <v>-0.28381234150464918</v>
      </c>
      <c r="E250" s="197">
        <v>5.6421446384040008E-2</v>
      </c>
      <c r="F250" s="167"/>
      <c r="G250" s="37">
        <v>242</v>
      </c>
      <c r="H250" s="167">
        <f t="shared" ca="1" si="10"/>
        <v>3.4973821606368125E-2</v>
      </c>
    </row>
    <row r="251" spans="1:8" x14ac:dyDescent="0.3">
      <c r="A251"/>
      <c r="B251" s="314">
        <v>37999</v>
      </c>
      <c r="C251" s="197">
        <v>94.64</v>
      </c>
      <c r="D251" s="197">
        <f t="shared" si="9"/>
        <v>-0.44329411764705884</v>
      </c>
      <c r="E251" s="197">
        <v>5.6250000000000133E-2</v>
      </c>
      <c r="F251" s="167"/>
      <c r="G251" s="37">
        <v>243</v>
      </c>
      <c r="H251" s="167">
        <f t="shared" ca="1" si="10"/>
        <v>-2.2439639987577278E-2</v>
      </c>
    </row>
    <row r="252" spans="1:8" x14ac:dyDescent="0.3">
      <c r="A252"/>
      <c r="B252" s="314">
        <v>43662</v>
      </c>
      <c r="C252" s="197">
        <v>170</v>
      </c>
      <c r="D252" s="197">
        <f t="shared" si="9"/>
        <v>2.7190986654998905</v>
      </c>
      <c r="E252" s="197">
        <v>5.6228642435539156E-2</v>
      </c>
      <c r="F252" s="167"/>
      <c r="G252" s="37">
        <v>244</v>
      </c>
      <c r="H252" s="167">
        <f t="shared" ca="1" si="10"/>
        <v>4.373594317793425E-3</v>
      </c>
    </row>
    <row r="253" spans="1:8" x14ac:dyDescent="0.3">
      <c r="A253"/>
      <c r="B253" s="314">
        <v>37834</v>
      </c>
      <c r="C253" s="197">
        <v>45.71</v>
      </c>
      <c r="D253" s="197">
        <f t="shared" si="9"/>
        <v>-0.93636806570613207</v>
      </c>
      <c r="E253" s="197">
        <v>5.6146025878003769E-2</v>
      </c>
      <c r="F253" s="167"/>
      <c r="G253" s="37">
        <v>245</v>
      </c>
      <c r="H253" s="167">
        <f t="shared" ca="1" si="10"/>
        <v>-4.1765976105717452E-2</v>
      </c>
    </row>
    <row r="254" spans="1:8" x14ac:dyDescent="0.3">
      <c r="A254"/>
      <c r="B254" s="314">
        <v>45931</v>
      </c>
      <c r="C254" s="197">
        <v>718.35</v>
      </c>
      <c r="D254" s="197">
        <f t="shared" si="9"/>
        <v>9.5577601410934729</v>
      </c>
      <c r="E254" s="197">
        <v>5.6086445163187282E-2</v>
      </c>
      <c r="F254" s="167"/>
      <c r="G254" s="37">
        <v>246</v>
      </c>
      <c r="H254" s="167">
        <f t="shared" ca="1" si="10"/>
        <v>0.10888001015085721</v>
      </c>
    </row>
    <row r="255" spans="1:8" x14ac:dyDescent="0.3">
      <c r="A255"/>
      <c r="B255" s="314">
        <v>39960</v>
      </c>
      <c r="C255" s="197">
        <v>68.040000000000006</v>
      </c>
      <c r="D255" s="197">
        <f t="shared" si="9"/>
        <v>-7.5417855686913948E-2</v>
      </c>
      <c r="E255" s="197">
        <v>5.6029799782709944E-2</v>
      </c>
      <c r="F255" s="167"/>
      <c r="G255" s="37">
        <v>247</v>
      </c>
      <c r="H255" s="167">
        <f t="shared" ca="1" si="10"/>
        <v>0.14501135210434488</v>
      </c>
    </row>
    <row r="256" spans="1:8" x14ac:dyDescent="0.3">
      <c r="A256"/>
      <c r="B256" s="314">
        <v>35529</v>
      </c>
      <c r="C256" s="197">
        <v>73.59</v>
      </c>
      <c r="D256" s="197">
        <f t="shared" si="9"/>
        <v>0.74715099715099731</v>
      </c>
      <c r="E256" s="197">
        <v>5.5962117950925538E-2</v>
      </c>
      <c r="F256" s="167"/>
      <c r="G256" s="37">
        <v>248</v>
      </c>
      <c r="H256" s="167">
        <f t="shared" ca="1" si="10"/>
        <v>8.7977288510332485E-2</v>
      </c>
    </row>
    <row r="257" spans="1:8" x14ac:dyDescent="0.3">
      <c r="A257"/>
      <c r="B257" s="314">
        <v>36333</v>
      </c>
      <c r="C257" s="197">
        <v>42.12</v>
      </c>
      <c r="D257" s="197">
        <f t="shared" si="9"/>
        <v>0.18115535614133482</v>
      </c>
      <c r="E257" s="197">
        <v>5.590373527199799E-2</v>
      </c>
      <c r="F257" s="167"/>
      <c r="G257" s="37">
        <v>249</v>
      </c>
      <c r="H257" s="167">
        <f t="shared" ca="1" si="10"/>
        <v>-9.5361148861405117E-3</v>
      </c>
    </row>
    <row r="258" spans="1:8" x14ac:dyDescent="0.3">
      <c r="A258"/>
      <c r="B258" s="314">
        <v>36222</v>
      </c>
      <c r="C258" s="197">
        <v>35.659999999999997</v>
      </c>
      <c r="D258" s="197">
        <f t="shared" si="9"/>
        <v>1.5710165825522711</v>
      </c>
      <c r="E258" s="197">
        <v>5.5654233274126552E-2</v>
      </c>
      <c r="F258" s="167"/>
      <c r="G258" s="37">
        <v>250</v>
      </c>
      <c r="H258" s="167">
        <f t="shared" ca="1" si="10"/>
        <v>-5.6660006075142398E-2</v>
      </c>
    </row>
    <row r="259" spans="1:8" x14ac:dyDescent="0.3">
      <c r="A259"/>
      <c r="B259" s="314">
        <v>37005</v>
      </c>
      <c r="C259" s="197">
        <v>13.87</v>
      </c>
      <c r="D259" s="197">
        <f t="shared" si="9"/>
        <v>-0.88104631217838769</v>
      </c>
      <c r="E259" s="197">
        <v>5.5555555555555358E-2</v>
      </c>
      <c r="F259" s="167"/>
      <c r="G259" s="37">
        <v>251</v>
      </c>
      <c r="H259" s="167">
        <f t="shared" ca="1" si="10"/>
        <v>-0.1463972007378154</v>
      </c>
    </row>
    <row r="260" spans="1:8" x14ac:dyDescent="0.3">
      <c r="A260"/>
      <c r="B260" s="314">
        <v>40094</v>
      </c>
      <c r="C260" s="197">
        <v>116.6</v>
      </c>
      <c r="D260" s="197">
        <f t="shared" si="9"/>
        <v>0.24559341950646285</v>
      </c>
      <c r="E260" s="197">
        <v>5.5490178328958084E-2</v>
      </c>
      <c r="F260" s="167"/>
      <c r="G260" s="37">
        <v>252</v>
      </c>
      <c r="H260" s="167">
        <f t="shared" ca="1" si="10"/>
        <v>7.5707231242017836E-2</v>
      </c>
    </row>
    <row r="261" spans="1:8" x14ac:dyDescent="0.3">
      <c r="A261"/>
      <c r="B261" s="314">
        <v>40038</v>
      </c>
      <c r="C261" s="197">
        <v>93.61</v>
      </c>
      <c r="D261" s="197">
        <f t="shared" si="9"/>
        <v>-0.60575303234501354</v>
      </c>
      <c r="E261" s="197">
        <v>5.5355129650507262E-2</v>
      </c>
      <c r="F261" s="167"/>
      <c r="G261" s="37">
        <v>253</v>
      </c>
      <c r="H261" s="167">
        <f t="shared" ca="1" si="10"/>
        <v>-5.2907013886755953E-3</v>
      </c>
    </row>
    <row r="262" spans="1:8" x14ac:dyDescent="0.3">
      <c r="A262"/>
      <c r="B262" s="314">
        <v>40669</v>
      </c>
      <c r="C262" s="197">
        <v>237.44</v>
      </c>
      <c r="D262" s="197">
        <f t="shared" si="9"/>
        <v>3.5443062200956934</v>
      </c>
      <c r="E262" s="197">
        <v>5.519509376944276E-2</v>
      </c>
      <c r="F262" s="167"/>
      <c r="G262" s="37">
        <v>254</v>
      </c>
      <c r="H262" s="167">
        <f t="shared" ca="1" si="10"/>
        <v>6.6774211289355331E-2</v>
      </c>
    </row>
    <row r="263" spans="1:8" x14ac:dyDescent="0.3">
      <c r="A263"/>
      <c r="B263" s="314">
        <v>35929</v>
      </c>
      <c r="C263" s="197">
        <v>52.25</v>
      </c>
      <c r="D263" s="197">
        <f t="shared" si="9"/>
        <v>-0.35109289617486339</v>
      </c>
      <c r="E263" s="197">
        <v>5.4916212396527442E-2</v>
      </c>
      <c r="F263" s="167"/>
      <c r="G263" s="37">
        <v>255</v>
      </c>
      <c r="H263" s="167">
        <f t="shared" ca="1" si="10"/>
        <v>1.7972245360293231E-2</v>
      </c>
    </row>
    <row r="264" spans="1:8" x14ac:dyDescent="0.3">
      <c r="A264"/>
      <c r="B264" s="314">
        <v>35380</v>
      </c>
      <c r="C264" s="197">
        <v>80.52</v>
      </c>
      <c r="D264" s="197">
        <f t="shared" si="9"/>
        <v>0.65815485996705081</v>
      </c>
      <c r="E264" s="197">
        <v>5.4893226778461868E-2</v>
      </c>
      <c r="F264" s="167"/>
      <c r="G264" s="37">
        <v>256</v>
      </c>
      <c r="H264" s="167">
        <f t="shared" ca="1" si="10"/>
        <v>6.4440094956968202E-2</v>
      </c>
    </row>
    <row r="265" spans="1:8" x14ac:dyDescent="0.3">
      <c r="A265"/>
      <c r="B265" s="314">
        <v>39926</v>
      </c>
      <c r="C265" s="197">
        <v>48.56</v>
      </c>
      <c r="D265" s="197">
        <f t="shared" ref="D265:D328" si="11">C265/C266-1</f>
        <v>0.73738819320214688</v>
      </c>
      <c r="E265" s="197">
        <v>5.4735013032146007E-2</v>
      </c>
      <c r="F265" s="167"/>
      <c r="G265" s="37">
        <v>257</v>
      </c>
      <c r="H265" s="167">
        <f t="shared" ca="1" si="10"/>
        <v>-9.9476094481008595E-2</v>
      </c>
    </row>
    <row r="266" spans="1:8" x14ac:dyDescent="0.3">
      <c r="A266"/>
      <c r="B266" s="314">
        <v>36145</v>
      </c>
      <c r="C266" s="197">
        <v>27.95</v>
      </c>
      <c r="D266" s="197">
        <f t="shared" si="11"/>
        <v>-0.96974944531630503</v>
      </c>
      <c r="E266" s="197">
        <v>5.4716981132075349E-2</v>
      </c>
      <c r="F266" s="167"/>
      <c r="G266" s="37">
        <v>258</v>
      </c>
      <c r="H266" s="167">
        <f t="shared" ref="H266:H329" ca="1" si="12">_xlfn.NORM.INV(RAND(),N$11,N$12)</f>
        <v>6.825672200788413E-2</v>
      </c>
    </row>
    <row r="267" spans="1:8" x14ac:dyDescent="0.3">
      <c r="A267"/>
      <c r="B267" s="314">
        <v>45327</v>
      </c>
      <c r="C267" s="197">
        <v>923.95</v>
      </c>
      <c r="D267" s="197">
        <f t="shared" si="11"/>
        <v>3.0891790219075022</v>
      </c>
      <c r="E267" s="197">
        <v>5.4677244449517826E-2</v>
      </c>
      <c r="F267" s="167"/>
      <c r="G267" s="37">
        <v>259</v>
      </c>
      <c r="H267" s="167">
        <f t="shared" ca="1" si="12"/>
        <v>1.4833548210485128E-2</v>
      </c>
    </row>
    <row r="268" spans="1:8" x14ac:dyDescent="0.3">
      <c r="A268"/>
      <c r="B268" s="314">
        <v>40603</v>
      </c>
      <c r="C268" s="197">
        <v>225.95</v>
      </c>
      <c r="D268" s="197">
        <f t="shared" si="11"/>
        <v>1.934034540968705</v>
      </c>
      <c r="E268" s="197">
        <v>5.4609101516919445E-2</v>
      </c>
      <c r="F268" s="167"/>
      <c r="G268" s="37">
        <v>260</v>
      </c>
      <c r="H268" s="167">
        <f t="shared" ca="1" si="12"/>
        <v>4.0074135255878541E-3</v>
      </c>
    </row>
    <row r="269" spans="1:8" x14ac:dyDescent="0.3">
      <c r="A269"/>
      <c r="B269" s="314">
        <v>39969</v>
      </c>
      <c r="C269" s="197">
        <v>77.010000000000005</v>
      </c>
      <c r="D269" s="197">
        <f t="shared" si="11"/>
        <v>-0.59867632497785184</v>
      </c>
      <c r="E269" s="197">
        <v>5.4498151444611898E-2</v>
      </c>
      <c r="F269" s="167"/>
      <c r="G269" s="37">
        <v>261</v>
      </c>
      <c r="H269" s="167">
        <f t="shared" ca="1" si="12"/>
        <v>5.2570979916519864E-2</v>
      </c>
    </row>
    <row r="270" spans="1:8" x14ac:dyDescent="0.3">
      <c r="A270"/>
      <c r="B270" s="314">
        <v>40911</v>
      </c>
      <c r="C270" s="197">
        <v>191.89</v>
      </c>
      <c r="D270" s="197">
        <f t="shared" si="11"/>
        <v>-0.31697159535843955</v>
      </c>
      <c r="E270" s="197">
        <v>5.4340659340659236E-2</v>
      </c>
      <c r="F270" s="167"/>
      <c r="G270" s="37">
        <v>262</v>
      </c>
      <c r="H270" s="167">
        <f t="shared" ca="1" si="12"/>
        <v>8.9292039427045782E-4</v>
      </c>
    </row>
    <row r="271" spans="1:8" x14ac:dyDescent="0.3">
      <c r="A271"/>
      <c r="B271" s="314">
        <v>41221</v>
      </c>
      <c r="C271" s="197">
        <v>280.94</v>
      </c>
      <c r="D271" s="197">
        <f t="shared" si="11"/>
        <v>9.6740121580547118</v>
      </c>
      <c r="E271" s="197">
        <v>5.4223423017749184E-2</v>
      </c>
      <c r="F271" s="167"/>
      <c r="G271" s="37">
        <v>263</v>
      </c>
      <c r="H271" s="167">
        <f t="shared" ca="1" si="12"/>
        <v>2.2717209587400967E-2</v>
      </c>
    </row>
    <row r="272" spans="1:8" x14ac:dyDescent="0.3">
      <c r="A272"/>
      <c r="B272" s="314">
        <v>39773</v>
      </c>
      <c r="C272" s="197">
        <v>26.32</v>
      </c>
      <c r="D272" s="197">
        <f t="shared" si="11"/>
        <v>-0.94276767852483256</v>
      </c>
      <c r="E272" s="197">
        <v>5.4064877853424065E-2</v>
      </c>
      <c r="F272" s="167"/>
      <c r="G272" s="37">
        <v>264</v>
      </c>
      <c r="H272" s="167">
        <f t="shared" ca="1" si="12"/>
        <v>-3.6879494311970315E-3</v>
      </c>
    </row>
    <row r="273" spans="1:8" x14ac:dyDescent="0.3">
      <c r="A273"/>
      <c r="B273" s="314">
        <v>45026</v>
      </c>
      <c r="C273" s="197">
        <v>459.88</v>
      </c>
      <c r="D273" s="197">
        <f t="shared" si="11"/>
        <v>2.5970277669143527</v>
      </c>
      <c r="E273" s="197">
        <v>5.4045381618152533E-2</v>
      </c>
      <c r="F273" s="167"/>
      <c r="G273" s="37">
        <v>265</v>
      </c>
      <c r="H273" s="167">
        <f t="shared" ca="1" si="12"/>
        <v>1.4568313696741381E-3</v>
      </c>
    </row>
    <row r="274" spans="1:8" x14ac:dyDescent="0.3">
      <c r="A274"/>
      <c r="B274" s="314">
        <v>43752</v>
      </c>
      <c r="C274" s="197">
        <v>127.85</v>
      </c>
      <c r="D274" s="197">
        <f t="shared" si="11"/>
        <v>-2.5682060661484596E-2</v>
      </c>
      <c r="E274" s="197">
        <v>5.3998351195383432E-2</v>
      </c>
      <c r="F274" s="167"/>
      <c r="G274" s="37">
        <v>266</v>
      </c>
      <c r="H274" s="167">
        <f t="shared" ca="1" si="12"/>
        <v>-3.4080359773323889E-2</v>
      </c>
    </row>
    <row r="275" spans="1:8" x14ac:dyDescent="0.3">
      <c r="A275"/>
      <c r="B275" s="314">
        <v>40147</v>
      </c>
      <c r="C275" s="197">
        <v>131.22</v>
      </c>
      <c r="D275" s="197">
        <f t="shared" si="11"/>
        <v>-0.49619903248099517</v>
      </c>
      <c r="E275" s="197">
        <v>5.3891253714561049E-2</v>
      </c>
      <c r="F275" s="167"/>
      <c r="G275" s="37">
        <v>267</v>
      </c>
      <c r="H275" s="167">
        <f t="shared" ca="1" si="12"/>
        <v>-7.9500182285423035E-2</v>
      </c>
    </row>
    <row r="276" spans="1:8" x14ac:dyDescent="0.3">
      <c r="A276"/>
      <c r="B276" s="314">
        <v>41164</v>
      </c>
      <c r="C276" s="197">
        <v>260.45999999999998</v>
      </c>
      <c r="D276" s="197">
        <f t="shared" si="11"/>
        <v>1.5510284035259549</v>
      </c>
      <c r="E276" s="197">
        <v>5.3853934857373886E-2</v>
      </c>
      <c r="F276" s="167"/>
      <c r="G276" s="37">
        <v>268</v>
      </c>
      <c r="H276" s="167">
        <f t="shared" ca="1" si="12"/>
        <v>-4.036030170789013E-2</v>
      </c>
    </row>
    <row r="277" spans="1:8" x14ac:dyDescent="0.3">
      <c r="A277"/>
      <c r="B277" s="314">
        <v>40057</v>
      </c>
      <c r="C277" s="197">
        <v>102.1</v>
      </c>
      <c r="D277" s="197">
        <f t="shared" si="11"/>
        <v>-6.3302752293578068E-2</v>
      </c>
      <c r="E277" s="197">
        <v>5.3663570691434348E-2</v>
      </c>
      <c r="F277" s="167"/>
      <c r="G277" s="37">
        <v>269</v>
      </c>
      <c r="H277" s="167">
        <f t="shared" ca="1" si="12"/>
        <v>-8.4100844667273897E-2</v>
      </c>
    </row>
    <row r="278" spans="1:8" x14ac:dyDescent="0.3">
      <c r="A278"/>
      <c r="B278" s="314">
        <v>44018</v>
      </c>
      <c r="C278" s="197">
        <v>109</v>
      </c>
      <c r="D278" s="197">
        <f t="shared" si="11"/>
        <v>1.3088328743910189</v>
      </c>
      <c r="E278" s="197">
        <v>5.364910584823579E-2</v>
      </c>
      <c r="F278" s="167"/>
      <c r="G278" s="37">
        <v>270</v>
      </c>
      <c r="H278" s="167">
        <f t="shared" ca="1" si="12"/>
        <v>-2.2248137070884893E-2</v>
      </c>
    </row>
    <row r="279" spans="1:8" x14ac:dyDescent="0.3">
      <c r="A279"/>
      <c r="B279" s="314">
        <v>35851</v>
      </c>
      <c r="C279" s="197">
        <v>47.21</v>
      </c>
      <c r="D279" s="197">
        <f t="shared" si="11"/>
        <v>-0.66372248735664929</v>
      </c>
      <c r="E279" s="197">
        <v>5.3559473331845631E-2</v>
      </c>
      <c r="F279" s="167"/>
      <c r="G279" s="37">
        <v>271</v>
      </c>
      <c r="H279" s="167">
        <f t="shared" ca="1" si="12"/>
        <v>-4.4668115648797318E-3</v>
      </c>
    </row>
    <row r="280" spans="1:8" x14ac:dyDescent="0.3">
      <c r="A280"/>
      <c r="B280" s="314">
        <v>40324</v>
      </c>
      <c r="C280" s="197">
        <v>140.38999999999999</v>
      </c>
      <c r="D280" s="197">
        <f t="shared" si="11"/>
        <v>-0.3612248612248613</v>
      </c>
      <c r="E280" s="197">
        <v>5.3504427435089319E-2</v>
      </c>
      <c r="F280" s="167"/>
      <c r="G280" s="37">
        <v>272</v>
      </c>
      <c r="H280" s="167">
        <f t="shared" ca="1" si="12"/>
        <v>0.10069084435100406</v>
      </c>
    </row>
    <row r="281" spans="1:8" x14ac:dyDescent="0.3">
      <c r="A281"/>
      <c r="B281" s="314">
        <v>40599</v>
      </c>
      <c r="C281" s="197">
        <v>219.78</v>
      </c>
      <c r="D281" s="197">
        <f t="shared" si="11"/>
        <v>1.7610552763819096</v>
      </c>
      <c r="E281" s="197">
        <v>5.3393404907975617E-2</v>
      </c>
      <c r="F281" s="167"/>
      <c r="G281" s="37">
        <v>273</v>
      </c>
      <c r="H281" s="167">
        <f t="shared" ca="1" si="12"/>
        <v>-9.7278699802026816E-2</v>
      </c>
    </row>
    <row r="282" spans="1:8" x14ac:dyDescent="0.3">
      <c r="A282"/>
      <c r="B282" s="314">
        <v>38177</v>
      </c>
      <c r="C282" s="197">
        <v>79.599999999999994</v>
      </c>
      <c r="D282" s="197">
        <f t="shared" si="11"/>
        <v>-0.76977584960231382</v>
      </c>
      <c r="E282" s="197">
        <v>5.3188674252447665E-2</v>
      </c>
      <c r="F282" s="167"/>
      <c r="G282" s="37">
        <v>274</v>
      </c>
      <c r="H282" s="167">
        <f t="shared" ca="1" si="12"/>
        <v>5.8002640513547685E-2</v>
      </c>
    </row>
    <row r="283" spans="1:8" x14ac:dyDescent="0.3">
      <c r="A283"/>
      <c r="B283" s="314">
        <v>44257</v>
      </c>
      <c r="C283" s="197">
        <v>345.75</v>
      </c>
      <c r="D283" s="197">
        <f t="shared" si="11"/>
        <v>23.434628975265017</v>
      </c>
      <c r="E283" s="197">
        <v>5.3152604325312103E-2</v>
      </c>
      <c r="F283" s="167"/>
      <c r="G283" s="37">
        <v>275</v>
      </c>
      <c r="H283" s="167">
        <f t="shared" ca="1" si="12"/>
        <v>-4.0046658860720622E-3</v>
      </c>
    </row>
    <row r="284" spans="1:8" x14ac:dyDescent="0.3">
      <c r="A284"/>
      <c r="B284" s="314">
        <v>36831</v>
      </c>
      <c r="C284" s="197">
        <v>14.15</v>
      </c>
      <c r="D284" s="197">
        <f t="shared" si="11"/>
        <v>-0.21213808463251671</v>
      </c>
      <c r="E284" s="197">
        <v>5.2827380952380931E-2</v>
      </c>
      <c r="F284" s="167"/>
      <c r="G284" s="37">
        <v>276</v>
      </c>
      <c r="H284" s="167">
        <f t="shared" ca="1" si="12"/>
        <v>6.1254468538598041E-2</v>
      </c>
    </row>
    <row r="285" spans="1:8" x14ac:dyDescent="0.3">
      <c r="A285"/>
      <c r="B285" s="314">
        <v>36893</v>
      </c>
      <c r="C285" s="197">
        <v>17.96</v>
      </c>
      <c r="D285" s="197">
        <f t="shared" si="11"/>
        <v>-0.86514491665415227</v>
      </c>
      <c r="E285" s="197">
        <v>5.275498241500598E-2</v>
      </c>
      <c r="F285" s="167"/>
      <c r="G285" s="37">
        <v>277</v>
      </c>
      <c r="H285" s="167">
        <f t="shared" ca="1" si="12"/>
        <v>9.7382280085267503E-2</v>
      </c>
    </row>
    <row r="286" spans="1:8" x14ac:dyDescent="0.3">
      <c r="A286"/>
      <c r="B286" s="314">
        <v>38883</v>
      </c>
      <c r="C286" s="197">
        <v>133.18</v>
      </c>
      <c r="D286" s="197">
        <f t="shared" si="11"/>
        <v>-0.7407436246836675</v>
      </c>
      <c r="E286" s="197">
        <v>5.2473526157736705E-2</v>
      </c>
      <c r="F286" s="167"/>
      <c r="G286" s="37">
        <v>278</v>
      </c>
      <c r="H286" s="167">
        <f t="shared" ca="1" si="12"/>
        <v>6.8980734750708192E-2</v>
      </c>
    </row>
    <row r="287" spans="1:8" x14ac:dyDescent="0.3">
      <c r="A287"/>
      <c r="B287" s="314">
        <v>42132</v>
      </c>
      <c r="C287" s="197">
        <v>513.70000000000005</v>
      </c>
      <c r="D287" s="197">
        <f t="shared" si="11"/>
        <v>34.476519337016576</v>
      </c>
      <c r="E287" s="197">
        <v>5.244826879737774E-2</v>
      </c>
      <c r="F287" s="167"/>
      <c r="G287" s="37">
        <v>279</v>
      </c>
      <c r="H287" s="167">
        <f t="shared" ca="1" si="12"/>
        <v>2.6518542519779753E-2</v>
      </c>
    </row>
    <row r="288" spans="1:8" x14ac:dyDescent="0.3">
      <c r="A288"/>
      <c r="B288" s="314">
        <v>37011</v>
      </c>
      <c r="C288" s="197">
        <v>14.48</v>
      </c>
      <c r="D288" s="197">
        <f t="shared" si="11"/>
        <v>-0.95408276518154433</v>
      </c>
      <c r="E288" s="197">
        <v>5.232558139534893E-2</v>
      </c>
      <c r="F288" s="167"/>
      <c r="G288" s="37">
        <v>280</v>
      </c>
      <c r="H288" s="167">
        <f t="shared" ca="1" si="12"/>
        <v>3.1395910562347265E-2</v>
      </c>
    </row>
    <row r="289" spans="1:8" x14ac:dyDescent="0.3">
      <c r="A289"/>
      <c r="B289" s="314">
        <v>42430</v>
      </c>
      <c r="C289" s="197">
        <v>315.35000000000002</v>
      </c>
      <c r="D289" s="197">
        <f t="shared" si="11"/>
        <v>0.64244791666666679</v>
      </c>
      <c r="E289" s="197">
        <v>5.2218885552218985E-2</v>
      </c>
      <c r="F289" s="167"/>
      <c r="G289" s="37">
        <v>281</v>
      </c>
      <c r="H289" s="167">
        <f t="shared" ca="1" si="12"/>
        <v>-3.4408603022675718E-2</v>
      </c>
    </row>
    <row r="290" spans="1:8" x14ac:dyDescent="0.3">
      <c r="A290"/>
      <c r="B290" s="314">
        <v>43839</v>
      </c>
      <c r="C290" s="197">
        <v>192</v>
      </c>
      <c r="D290" s="197">
        <f t="shared" si="11"/>
        <v>-0.20335255798514584</v>
      </c>
      <c r="E290" s="197">
        <v>5.1766639276910276E-2</v>
      </c>
      <c r="F290" s="167"/>
      <c r="G290" s="37">
        <v>282</v>
      </c>
      <c r="H290" s="167">
        <f t="shared" ca="1" si="12"/>
        <v>3.9288304770328714E-2</v>
      </c>
    </row>
    <row r="291" spans="1:8" x14ac:dyDescent="0.3">
      <c r="A291"/>
      <c r="B291" s="314">
        <v>40555</v>
      </c>
      <c r="C291" s="197">
        <v>241.01</v>
      </c>
      <c r="D291" s="197">
        <f t="shared" si="11"/>
        <v>2.4757715604268817</v>
      </c>
      <c r="E291" s="197">
        <v>5.1756491381191205E-2</v>
      </c>
      <c r="F291" s="167"/>
      <c r="G291" s="37">
        <v>283</v>
      </c>
      <c r="H291" s="167">
        <f t="shared" ca="1" si="12"/>
        <v>-4.5267634644166874E-2</v>
      </c>
    </row>
    <row r="292" spans="1:8" x14ac:dyDescent="0.3">
      <c r="A292"/>
      <c r="B292" s="314">
        <v>35027</v>
      </c>
      <c r="C292" s="197">
        <v>69.34</v>
      </c>
      <c r="D292" s="197">
        <f t="shared" si="11"/>
        <v>-0.73191571621882856</v>
      </c>
      <c r="E292" s="197">
        <v>5.1721522827240962E-2</v>
      </c>
      <c r="F292" s="167"/>
      <c r="G292" s="37">
        <v>284</v>
      </c>
      <c r="H292" s="167">
        <f t="shared" ca="1" si="12"/>
        <v>-0.12955714198245788</v>
      </c>
    </row>
    <row r="293" spans="1:8" x14ac:dyDescent="0.3">
      <c r="A293"/>
      <c r="B293" s="314">
        <v>44215</v>
      </c>
      <c r="C293" s="197">
        <v>258.64999999999998</v>
      </c>
      <c r="D293" s="197">
        <f t="shared" si="11"/>
        <v>0.29844377510040165</v>
      </c>
      <c r="E293" s="197">
        <v>5.1636511486074399E-2</v>
      </c>
      <c r="F293" s="167"/>
      <c r="G293" s="37">
        <v>285</v>
      </c>
      <c r="H293" s="167">
        <f t="shared" ca="1" si="12"/>
        <v>-7.0565729937874383E-2</v>
      </c>
    </row>
    <row r="294" spans="1:8" x14ac:dyDescent="0.3">
      <c r="A294"/>
      <c r="B294" s="314">
        <v>40401</v>
      </c>
      <c r="C294" s="197">
        <v>199.2</v>
      </c>
      <c r="D294" s="197">
        <f t="shared" si="11"/>
        <v>0.97325408618127773</v>
      </c>
      <c r="E294" s="197">
        <v>5.1575779971493318E-2</v>
      </c>
      <c r="F294" s="167"/>
      <c r="G294" s="37">
        <v>286</v>
      </c>
      <c r="H294" s="167">
        <f t="shared" ca="1" si="12"/>
        <v>6.3062919340307255E-3</v>
      </c>
    </row>
    <row r="295" spans="1:8" x14ac:dyDescent="0.3">
      <c r="A295"/>
      <c r="B295" s="314">
        <v>38566</v>
      </c>
      <c r="C295" s="197">
        <v>100.95</v>
      </c>
      <c r="D295" s="197">
        <f t="shared" si="11"/>
        <v>-0.62673322240709928</v>
      </c>
      <c r="E295" s="197">
        <v>5.1562499999999956E-2</v>
      </c>
      <c r="F295" s="167"/>
      <c r="G295" s="37">
        <v>287</v>
      </c>
      <c r="H295" s="167">
        <f t="shared" ca="1" si="12"/>
        <v>-1.8476383143204132E-2</v>
      </c>
    </row>
    <row r="296" spans="1:8" x14ac:dyDescent="0.3">
      <c r="A296"/>
      <c r="B296" s="314">
        <v>40967</v>
      </c>
      <c r="C296" s="197">
        <v>270.45</v>
      </c>
      <c r="D296" s="197">
        <f t="shared" si="11"/>
        <v>0.86440093754308545</v>
      </c>
      <c r="E296" s="197">
        <v>5.1557214510673077E-2</v>
      </c>
      <c r="F296" s="167"/>
      <c r="G296" s="37">
        <v>288</v>
      </c>
      <c r="H296" s="167">
        <f t="shared" ca="1" si="12"/>
        <v>7.1556390055528864E-3</v>
      </c>
    </row>
    <row r="297" spans="1:8" x14ac:dyDescent="0.3">
      <c r="A297"/>
      <c r="B297" s="314">
        <v>38877</v>
      </c>
      <c r="C297" s="197">
        <v>145.06</v>
      </c>
      <c r="D297" s="197">
        <f t="shared" si="11"/>
        <v>5.4585930543187891</v>
      </c>
      <c r="E297" s="197">
        <v>5.154041319318603E-2</v>
      </c>
      <c r="F297" s="167"/>
      <c r="G297" s="37">
        <v>289</v>
      </c>
      <c r="H297" s="167">
        <f t="shared" ca="1" si="12"/>
        <v>2.609914728177613E-2</v>
      </c>
    </row>
    <row r="298" spans="1:8" x14ac:dyDescent="0.3">
      <c r="A298"/>
      <c r="B298" s="314">
        <v>37270</v>
      </c>
      <c r="C298" s="197">
        <v>22.46</v>
      </c>
      <c r="D298" s="197">
        <f t="shared" si="11"/>
        <v>0.19404572036151002</v>
      </c>
      <c r="E298" s="197">
        <v>5.1498127340823929E-2</v>
      </c>
      <c r="F298" s="167"/>
      <c r="G298" s="37">
        <v>290</v>
      </c>
      <c r="H298" s="167">
        <f t="shared" ca="1" si="12"/>
        <v>4.9479485939399978E-2</v>
      </c>
    </row>
    <row r="299" spans="1:8" x14ac:dyDescent="0.3">
      <c r="A299"/>
      <c r="B299" s="314">
        <v>36090</v>
      </c>
      <c r="C299" s="197">
        <v>18.809999999999999</v>
      </c>
      <c r="D299" s="197">
        <f t="shared" si="11"/>
        <v>7.4857142857142733E-2</v>
      </c>
      <c r="E299" s="197">
        <v>5.1425377305757358E-2</v>
      </c>
      <c r="F299" s="167"/>
      <c r="G299" s="37">
        <v>291</v>
      </c>
      <c r="H299" s="167">
        <f t="shared" ca="1" si="12"/>
        <v>-4.6380028473106114E-2</v>
      </c>
    </row>
    <row r="300" spans="1:8" x14ac:dyDescent="0.3">
      <c r="A300"/>
      <c r="B300" s="314">
        <v>37204</v>
      </c>
      <c r="C300" s="197">
        <v>17.5</v>
      </c>
      <c r="D300" s="197">
        <f t="shared" si="11"/>
        <v>-0.31533646322378717</v>
      </c>
      <c r="E300" s="197">
        <v>5.1051051051051122E-2</v>
      </c>
      <c r="F300" s="167"/>
      <c r="G300" s="37">
        <v>292</v>
      </c>
      <c r="H300" s="167">
        <f t="shared" ca="1" si="12"/>
        <v>6.3329873402814069E-2</v>
      </c>
    </row>
    <row r="301" spans="1:8" x14ac:dyDescent="0.3">
      <c r="A301"/>
      <c r="B301" s="314">
        <v>36108</v>
      </c>
      <c r="C301" s="197">
        <v>25.56</v>
      </c>
      <c r="D301" s="197">
        <f t="shared" si="11"/>
        <v>-0.19546742209631729</v>
      </c>
      <c r="E301" s="197">
        <v>5.0986842105263053E-2</v>
      </c>
      <c r="F301" s="167"/>
      <c r="G301" s="37">
        <v>293</v>
      </c>
      <c r="H301" s="167">
        <f t="shared" ca="1" si="12"/>
        <v>-3.6046837292392907E-2</v>
      </c>
    </row>
    <row r="302" spans="1:8" x14ac:dyDescent="0.3">
      <c r="A302"/>
      <c r="B302" s="314">
        <v>36571</v>
      </c>
      <c r="C302" s="197">
        <v>31.77</v>
      </c>
      <c r="D302" s="197">
        <f t="shared" si="11"/>
        <v>0.63510036026762728</v>
      </c>
      <c r="E302" s="197">
        <v>5.0942772080714516E-2</v>
      </c>
      <c r="F302" s="167"/>
      <c r="G302" s="37">
        <v>294</v>
      </c>
      <c r="H302" s="167">
        <f t="shared" ca="1" si="12"/>
        <v>-2.2865855236115281E-2</v>
      </c>
    </row>
    <row r="303" spans="1:8" x14ac:dyDescent="0.3">
      <c r="A303"/>
      <c r="B303" s="314">
        <v>37818</v>
      </c>
      <c r="C303" s="197">
        <v>19.43</v>
      </c>
      <c r="D303" s="197">
        <f t="shared" si="11"/>
        <v>0.46752265861027187</v>
      </c>
      <c r="E303" s="197">
        <v>5.0838290968090893E-2</v>
      </c>
      <c r="F303" s="167"/>
      <c r="G303" s="37">
        <v>295</v>
      </c>
      <c r="H303" s="167">
        <f t="shared" ca="1" si="12"/>
        <v>-6.9597497223546868E-3</v>
      </c>
    </row>
    <row r="304" spans="1:8" x14ac:dyDescent="0.3">
      <c r="A304"/>
      <c r="B304" s="314">
        <v>36999</v>
      </c>
      <c r="C304" s="197">
        <v>13.24</v>
      </c>
      <c r="D304" s="197">
        <f t="shared" si="11"/>
        <v>-0.48402182385035075</v>
      </c>
      <c r="E304" s="197">
        <v>5.0793650793650835E-2</v>
      </c>
      <c r="F304" s="167"/>
      <c r="G304" s="37">
        <v>296</v>
      </c>
      <c r="H304" s="167">
        <f t="shared" ca="1" si="12"/>
        <v>0.11463043686044466</v>
      </c>
    </row>
    <row r="305" spans="1:8" x14ac:dyDescent="0.3">
      <c r="A305"/>
      <c r="B305" s="314">
        <v>36642</v>
      </c>
      <c r="C305" s="197">
        <v>25.66</v>
      </c>
      <c r="D305" s="197">
        <f t="shared" si="11"/>
        <v>2.4760383386581486E-2</v>
      </c>
      <c r="E305" s="197">
        <v>5.0778050778050643E-2</v>
      </c>
      <c r="F305" s="167"/>
      <c r="G305" s="37">
        <v>297</v>
      </c>
      <c r="H305" s="167">
        <f t="shared" ca="1" si="12"/>
        <v>-1.4155135768085237E-3</v>
      </c>
    </row>
    <row r="306" spans="1:8" x14ac:dyDescent="0.3">
      <c r="A306"/>
      <c r="B306" s="314">
        <v>37273</v>
      </c>
      <c r="C306" s="197">
        <v>25.04</v>
      </c>
      <c r="D306" s="197">
        <f t="shared" si="11"/>
        <v>-0.30962227736421288</v>
      </c>
      <c r="E306" s="197">
        <v>5.0776332354175446E-2</v>
      </c>
      <c r="F306" s="167"/>
      <c r="G306" s="37">
        <v>298</v>
      </c>
      <c r="H306" s="167">
        <f t="shared" ca="1" si="12"/>
        <v>-5.2092378551214361E-2</v>
      </c>
    </row>
    <row r="307" spans="1:8" x14ac:dyDescent="0.3">
      <c r="A307"/>
      <c r="B307" s="314">
        <v>36327</v>
      </c>
      <c r="C307" s="197">
        <v>36.270000000000003</v>
      </c>
      <c r="D307" s="197">
        <f t="shared" si="11"/>
        <v>4.0447504302926207E-2</v>
      </c>
      <c r="E307" s="197">
        <v>5.069524913093848E-2</v>
      </c>
      <c r="F307" s="167"/>
      <c r="G307" s="37">
        <v>299</v>
      </c>
      <c r="H307" s="167">
        <f t="shared" ca="1" si="12"/>
        <v>-3.7614219701660824E-2</v>
      </c>
    </row>
    <row r="308" spans="1:8" x14ac:dyDescent="0.3">
      <c r="A308"/>
      <c r="B308" s="314">
        <v>37777</v>
      </c>
      <c r="C308" s="197">
        <v>34.86</v>
      </c>
      <c r="D308" s="197">
        <f t="shared" si="11"/>
        <v>-0.57611867704280151</v>
      </c>
      <c r="E308" s="197">
        <v>5.0632911392405111E-2</v>
      </c>
      <c r="F308" s="167"/>
      <c r="G308" s="37">
        <v>300</v>
      </c>
      <c r="H308" s="167">
        <f t="shared" ca="1" si="12"/>
        <v>-8.2717415023769461E-2</v>
      </c>
    </row>
    <row r="309" spans="1:8" x14ac:dyDescent="0.3">
      <c r="A309"/>
      <c r="B309" s="314">
        <v>39666</v>
      </c>
      <c r="C309" s="197">
        <v>82.24</v>
      </c>
      <c r="D309" s="197">
        <f t="shared" si="11"/>
        <v>-0.57553548387096776</v>
      </c>
      <c r="E309" s="197">
        <v>5.0453442329799314E-2</v>
      </c>
      <c r="F309" s="167"/>
      <c r="G309" s="37">
        <v>301</v>
      </c>
      <c r="H309" s="167">
        <f t="shared" ca="1" si="12"/>
        <v>1.898254146419294E-2</v>
      </c>
    </row>
    <row r="310" spans="1:8" x14ac:dyDescent="0.3">
      <c r="A310"/>
      <c r="B310" s="314">
        <v>43832</v>
      </c>
      <c r="C310" s="197">
        <v>193.75</v>
      </c>
      <c r="D310" s="197">
        <f t="shared" si="11"/>
        <v>0.55422749879672706</v>
      </c>
      <c r="E310" s="197">
        <v>5.0420168067226934E-2</v>
      </c>
      <c r="F310" s="167"/>
      <c r="G310" s="37">
        <v>302</v>
      </c>
      <c r="H310" s="167">
        <f t="shared" ca="1" si="12"/>
        <v>6.7713323637763612E-2</v>
      </c>
    </row>
    <row r="311" spans="1:8" x14ac:dyDescent="0.3">
      <c r="A311"/>
      <c r="B311" s="314">
        <v>39526</v>
      </c>
      <c r="C311" s="197">
        <v>124.66</v>
      </c>
      <c r="D311" s="197">
        <f t="shared" si="11"/>
        <v>5.1018110621634847</v>
      </c>
      <c r="E311" s="197">
        <v>5.0387596899224674E-2</v>
      </c>
      <c r="F311" s="167"/>
      <c r="G311" s="37">
        <v>303</v>
      </c>
      <c r="H311" s="167">
        <f t="shared" ca="1" si="12"/>
        <v>2.6562434568315915E-2</v>
      </c>
    </row>
    <row r="312" spans="1:8" x14ac:dyDescent="0.3">
      <c r="A312"/>
      <c r="B312" s="314">
        <v>37266</v>
      </c>
      <c r="C312" s="197">
        <v>20.43</v>
      </c>
      <c r="D312" s="197">
        <f t="shared" si="11"/>
        <v>-0.61948221270255166</v>
      </c>
      <c r="E312" s="197">
        <v>5.0385604113110549E-2</v>
      </c>
      <c r="F312" s="167"/>
      <c r="G312" s="37">
        <v>304</v>
      </c>
      <c r="H312" s="167">
        <f t="shared" ca="1" si="12"/>
        <v>-9.2450706968557853E-2</v>
      </c>
    </row>
    <row r="313" spans="1:8" x14ac:dyDescent="0.3">
      <c r="A313"/>
      <c r="B313" s="314">
        <v>39938</v>
      </c>
      <c r="C313" s="197">
        <v>53.69</v>
      </c>
      <c r="D313" s="197">
        <f t="shared" si="11"/>
        <v>1.149208741522223E-2</v>
      </c>
      <c r="E313" s="197">
        <v>5.0273865414710572E-2</v>
      </c>
      <c r="F313" s="167"/>
      <c r="G313" s="37">
        <v>305</v>
      </c>
      <c r="H313" s="167">
        <f t="shared" ca="1" si="12"/>
        <v>-0.12250021864944662</v>
      </c>
    </row>
    <row r="314" spans="1:8" x14ac:dyDescent="0.3">
      <c r="A314"/>
      <c r="B314" s="314">
        <v>36389</v>
      </c>
      <c r="C314" s="197">
        <v>53.08</v>
      </c>
      <c r="D314" s="197">
        <f t="shared" si="11"/>
        <v>-0.43771186440677967</v>
      </c>
      <c r="E314" s="197">
        <v>5.0049455984174207E-2</v>
      </c>
      <c r="F314" s="167"/>
      <c r="G314" s="37">
        <v>306</v>
      </c>
      <c r="H314" s="167">
        <f t="shared" ca="1" si="12"/>
        <v>4.6763310131313643E-2</v>
      </c>
    </row>
    <row r="315" spans="1:8" x14ac:dyDescent="0.3">
      <c r="A315"/>
      <c r="B315" s="314">
        <v>38597</v>
      </c>
      <c r="C315" s="197">
        <v>94.4</v>
      </c>
      <c r="D315" s="197">
        <f t="shared" si="11"/>
        <v>-0.64324855447639928</v>
      </c>
      <c r="E315" s="197">
        <v>4.9938827716605516E-2</v>
      </c>
      <c r="F315" s="167"/>
      <c r="G315" s="37">
        <v>307</v>
      </c>
      <c r="H315" s="167">
        <f t="shared" ca="1" si="12"/>
        <v>3.1907673091557107E-2</v>
      </c>
    </row>
    <row r="316" spans="1:8" x14ac:dyDescent="0.3">
      <c r="A316"/>
      <c r="B316" s="314">
        <v>41214</v>
      </c>
      <c r="C316" s="197">
        <v>264.61</v>
      </c>
      <c r="D316" s="197">
        <f t="shared" si="11"/>
        <v>10.202794242167654</v>
      </c>
      <c r="E316" s="197">
        <v>4.9831382662170132E-2</v>
      </c>
      <c r="F316" s="167"/>
      <c r="G316" s="37">
        <v>308</v>
      </c>
      <c r="H316" s="167">
        <f t="shared" ca="1" si="12"/>
        <v>-3.9058916731679438E-2</v>
      </c>
    </row>
    <row r="317" spans="1:8" x14ac:dyDescent="0.3">
      <c r="A317"/>
      <c r="B317" s="314">
        <v>37342</v>
      </c>
      <c r="C317" s="197">
        <v>23.62</v>
      </c>
      <c r="D317" s="197">
        <f t="shared" si="11"/>
        <v>-0.3645412967446866</v>
      </c>
      <c r="E317" s="197">
        <v>4.9777777777777921E-2</v>
      </c>
      <c r="F317" s="167"/>
      <c r="G317" s="37">
        <v>309</v>
      </c>
      <c r="H317" s="167">
        <f t="shared" ca="1" si="12"/>
        <v>6.8435016789425485E-2</v>
      </c>
    </row>
    <row r="318" spans="1:8" x14ac:dyDescent="0.3">
      <c r="A318"/>
      <c r="B318" s="314">
        <v>39804</v>
      </c>
      <c r="C318" s="197">
        <v>37.17</v>
      </c>
      <c r="D318" s="197">
        <f t="shared" si="11"/>
        <v>-0.64474816018350367</v>
      </c>
      <c r="E318" s="197">
        <v>4.9703473595029912E-2</v>
      </c>
      <c r="F318" s="167"/>
      <c r="G318" s="37">
        <v>310</v>
      </c>
      <c r="H318" s="167">
        <f t="shared" ca="1" si="12"/>
        <v>3.941521432454434E-2</v>
      </c>
    </row>
    <row r="319" spans="1:8" x14ac:dyDescent="0.3">
      <c r="A319"/>
      <c r="B319" s="314">
        <v>38622</v>
      </c>
      <c r="C319" s="197">
        <v>104.63</v>
      </c>
      <c r="D319" s="197">
        <f t="shared" si="11"/>
        <v>2.3827998706757194</v>
      </c>
      <c r="E319" s="197">
        <v>4.9553616210251672E-2</v>
      </c>
      <c r="F319" s="167"/>
      <c r="G319" s="37">
        <v>311</v>
      </c>
      <c r="H319" s="167">
        <f t="shared" ca="1" si="12"/>
        <v>-4.5440417715990446E-3</v>
      </c>
    </row>
    <row r="320" spans="1:8" x14ac:dyDescent="0.3">
      <c r="A320"/>
      <c r="B320" s="314">
        <v>39812</v>
      </c>
      <c r="C320" s="197">
        <v>30.93</v>
      </c>
      <c r="D320" s="197">
        <f t="shared" si="11"/>
        <v>-0.95453476407467297</v>
      </c>
      <c r="E320" s="197">
        <v>4.9541907024092335E-2</v>
      </c>
      <c r="F320" s="167"/>
      <c r="G320" s="37">
        <v>312</v>
      </c>
      <c r="H320" s="167">
        <f t="shared" ca="1" si="12"/>
        <v>-3.575197075971097E-3</v>
      </c>
    </row>
    <row r="321" spans="1:8" x14ac:dyDescent="0.3">
      <c r="A321"/>
      <c r="B321" s="314">
        <v>45784</v>
      </c>
      <c r="C321" s="197">
        <v>680.3</v>
      </c>
      <c r="D321" s="197">
        <f t="shared" si="11"/>
        <v>3.4865791729868754</v>
      </c>
      <c r="E321" s="197">
        <v>4.95217525455105E-2</v>
      </c>
      <c r="F321" s="167"/>
      <c r="G321" s="37">
        <v>313</v>
      </c>
      <c r="H321" s="167">
        <f t="shared" ca="1" si="12"/>
        <v>-9.8136417043200586E-3</v>
      </c>
    </row>
    <row r="322" spans="1:8" x14ac:dyDescent="0.3">
      <c r="A322"/>
      <c r="B322" s="314">
        <v>38761</v>
      </c>
      <c r="C322" s="197">
        <v>151.63</v>
      </c>
      <c r="D322" s="197">
        <f t="shared" si="11"/>
        <v>-0.29817171950937293</v>
      </c>
      <c r="E322" s="197">
        <v>4.9415184441829796E-2</v>
      </c>
      <c r="F322" s="167"/>
      <c r="G322" s="37">
        <v>314</v>
      </c>
      <c r="H322" s="167">
        <f t="shared" ca="1" si="12"/>
        <v>6.2870592683463384E-3</v>
      </c>
    </row>
    <row r="323" spans="1:8" x14ac:dyDescent="0.3">
      <c r="A323"/>
      <c r="B323" s="314">
        <v>43565</v>
      </c>
      <c r="C323" s="197">
        <v>216.05</v>
      </c>
      <c r="D323" s="197">
        <f t="shared" si="11"/>
        <v>1.3013421389007247</v>
      </c>
      <c r="E323" s="197">
        <v>4.9295774647887258E-2</v>
      </c>
      <c r="F323" s="167"/>
      <c r="G323" s="37">
        <v>315</v>
      </c>
      <c r="H323" s="167">
        <f t="shared" ca="1" si="12"/>
        <v>9.2877715315396889E-2</v>
      </c>
    </row>
    <row r="324" spans="1:8" x14ac:dyDescent="0.3">
      <c r="A324"/>
      <c r="B324" s="314">
        <v>38320</v>
      </c>
      <c r="C324" s="197">
        <v>93.88</v>
      </c>
      <c r="D324" s="197">
        <f t="shared" si="11"/>
        <v>-0.74469010905333</v>
      </c>
      <c r="E324" s="197">
        <v>4.9290264893260272E-2</v>
      </c>
      <c r="F324" s="167"/>
      <c r="G324" s="37">
        <v>316</v>
      </c>
      <c r="H324" s="167">
        <f t="shared" ca="1" si="12"/>
        <v>0.14498777510533375</v>
      </c>
    </row>
    <row r="325" spans="1:8" x14ac:dyDescent="0.3">
      <c r="A325"/>
      <c r="B325" s="314">
        <v>41557</v>
      </c>
      <c r="C325" s="197">
        <v>367.71</v>
      </c>
      <c r="D325" s="197">
        <f t="shared" si="11"/>
        <v>-0.26304713804713808</v>
      </c>
      <c r="E325" s="197">
        <v>4.9280904006391957E-2</v>
      </c>
      <c r="F325" s="167"/>
      <c r="G325" s="37">
        <v>317</v>
      </c>
      <c r="H325" s="167">
        <f t="shared" ca="1" si="12"/>
        <v>-8.0303844155146815E-3</v>
      </c>
    </row>
    <row r="326" spans="1:8" x14ac:dyDescent="0.3">
      <c r="A326"/>
      <c r="B326" s="314">
        <v>45054</v>
      </c>
      <c r="C326" s="197">
        <v>498.96</v>
      </c>
      <c r="D326" s="197">
        <f t="shared" si="11"/>
        <v>5.2636203866432334</v>
      </c>
      <c r="E326" s="197">
        <v>4.9050732712402567E-2</v>
      </c>
      <c r="F326" s="167"/>
      <c r="G326" s="37">
        <v>318</v>
      </c>
      <c r="H326" s="167">
        <f t="shared" ca="1" si="12"/>
        <v>-5.3421341131695048E-2</v>
      </c>
    </row>
    <row r="327" spans="1:8" x14ac:dyDescent="0.3">
      <c r="A327"/>
      <c r="B327" s="314">
        <v>39659</v>
      </c>
      <c r="C327" s="197">
        <v>79.66</v>
      </c>
      <c r="D327" s="197">
        <f t="shared" si="11"/>
        <v>-2.1255682516279739E-2</v>
      </c>
      <c r="E327" s="197">
        <v>4.898604161179887E-2</v>
      </c>
      <c r="F327" s="167"/>
      <c r="G327" s="37">
        <v>319</v>
      </c>
      <c r="H327" s="167">
        <f t="shared" ca="1" si="12"/>
        <v>-8.1482161843755271E-2</v>
      </c>
    </row>
    <row r="328" spans="1:8" x14ac:dyDescent="0.3">
      <c r="A328"/>
      <c r="B328" s="314">
        <v>35594</v>
      </c>
      <c r="C328" s="197">
        <v>81.39</v>
      </c>
      <c r="D328" s="197">
        <f t="shared" si="11"/>
        <v>1.9911797133406837</v>
      </c>
      <c r="E328" s="197">
        <v>4.8975383425699182E-2</v>
      </c>
      <c r="F328" s="167"/>
      <c r="G328" s="37">
        <v>320</v>
      </c>
      <c r="H328" s="167">
        <f t="shared" ca="1" si="12"/>
        <v>7.2675968444756221E-4</v>
      </c>
    </row>
    <row r="329" spans="1:8" x14ac:dyDescent="0.3">
      <c r="A329"/>
      <c r="B329" s="314">
        <v>39850</v>
      </c>
      <c r="C329" s="197">
        <v>27.21</v>
      </c>
      <c r="D329" s="197">
        <f t="shared" ref="D329:D392" si="13">C329/C330-1</f>
        <v>-0.9073386684828878</v>
      </c>
      <c r="E329" s="197">
        <v>4.8959136468774034E-2</v>
      </c>
      <c r="F329" s="167"/>
      <c r="G329" s="37">
        <v>321</v>
      </c>
      <c r="H329" s="167">
        <f t="shared" ca="1" si="12"/>
        <v>6.9568877485594677E-2</v>
      </c>
    </row>
    <row r="330" spans="1:8" x14ac:dyDescent="0.3">
      <c r="A330"/>
      <c r="B330" s="314">
        <v>41439</v>
      </c>
      <c r="C330" s="197">
        <v>293.64999999999998</v>
      </c>
      <c r="D330" s="197">
        <f t="shared" si="13"/>
        <v>2.6414930555555554</v>
      </c>
      <c r="E330" s="197">
        <v>4.8937310233970299E-2</v>
      </c>
      <c r="F330" s="167"/>
      <c r="G330" s="37">
        <v>322</v>
      </c>
      <c r="H330" s="167">
        <f t="shared" ref="H330:H393" ca="1" si="14">_xlfn.NORM.INV(RAND(),N$11,N$12)</f>
        <v>-2.6753685472800999E-2</v>
      </c>
    </row>
    <row r="331" spans="1:8" x14ac:dyDescent="0.3">
      <c r="A331"/>
      <c r="B331" s="314">
        <v>38126</v>
      </c>
      <c r="C331" s="197">
        <v>80.64</v>
      </c>
      <c r="D331" s="197">
        <f t="shared" si="13"/>
        <v>0.17929219069903479</v>
      </c>
      <c r="E331" s="197">
        <v>4.8907388137356955E-2</v>
      </c>
      <c r="F331" s="167"/>
      <c r="G331" s="37">
        <v>323</v>
      </c>
      <c r="H331" s="167">
        <f t="shared" ca="1" si="14"/>
        <v>-9.0428525575008776E-3</v>
      </c>
    </row>
    <row r="332" spans="1:8" x14ac:dyDescent="0.3">
      <c r="A332"/>
      <c r="B332" s="314">
        <v>39983</v>
      </c>
      <c r="C332" s="197">
        <v>68.38</v>
      </c>
      <c r="D332" s="197">
        <f t="shared" si="13"/>
        <v>3.0702380952380945</v>
      </c>
      <c r="E332" s="197">
        <v>4.8773006134969155E-2</v>
      </c>
      <c r="F332" s="167"/>
      <c r="G332" s="37">
        <v>324</v>
      </c>
      <c r="H332" s="167">
        <f t="shared" ca="1" si="14"/>
        <v>-0.10095951611431277</v>
      </c>
    </row>
    <row r="333" spans="1:8" x14ac:dyDescent="0.3">
      <c r="A333"/>
      <c r="B333" s="314">
        <v>36854</v>
      </c>
      <c r="C333" s="197">
        <v>16.8</v>
      </c>
      <c r="D333" s="197">
        <f t="shared" si="13"/>
        <v>-0.68680089485458606</v>
      </c>
      <c r="E333" s="197">
        <v>4.8689138576779145E-2</v>
      </c>
      <c r="F333" s="167"/>
      <c r="G333" s="37">
        <v>325</v>
      </c>
      <c r="H333" s="167">
        <f t="shared" ca="1" si="14"/>
        <v>-7.070427514663237E-2</v>
      </c>
    </row>
    <row r="334" spans="1:8" x14ac:dyDescent="0.3">
      <c r="A334"/>
      <c r="B334" s="314">
        <v>35933</v>
      </c>
      <c r="C334" s="197">
        <v>53.64</v>
      </c>
      <c r="D334" s="197">
        <f t="shared" si="13"/>
        <v>-0.5779701022816679</v>
      </c>
      <c r="E334" s="197">
        <v>4.8680351906158492E-2</v>
      </c>
      <c r="F334" s="167"/>
      <c r="G334" s="37">
        <v>326</v>
      </c>
      <c r="H334" s="167">
        <f t="shared" ca="1" si="14"/>
        <v>-4.5299068017999504E-3</v>
      </c>
    </row>
    <row r="335" spans="1:8" x14ac:dyDescent="0.3">
      <c r="A335"/>
      <c r="B335" s="314">
        <v>44068</v>
      </c>
      <c r="C335" s="197">
        <v>127.1</v>
      </c>
      <c r="D335" s="197">
        <f t="shared" si="13"/>
        <v>-0.33055935952807336</v>
      </c>
      <c r="E335" s="197">
        <v>4.8679867986798575E-2</v>
      </c>
      <c r="F335" s="167"/>
      <c r="G335" s="37">
        <v>327</v>
      </c>
      <c r="H335" s="167">
        <f t="shared" ca="1" si="14"/>
        <v>2.3872629598294375E-2</v>
      </c>
    </row>
    <row r="336" spans="1:8" x14ac:dyDescent="0.3">
      <c r="A336"/>
      <c r="B336" s="314">
        <v>40879</v>
      </c>
      <c r="C336" s="197">
        <v>189.86</v>
      </c>
      <c r="D336" s="197">
        <f t="shared" si="13"/>
        <v>6.2659778032912365</v>
      </c>
      <c r="E336" s="197">
        <v>4.8602673147023046E-2</v>
      </c>
      <c r="F336" s="167"/>
      <c r="G336" s="37">
        <v>328</v>
      </c>
      <c r="H336" s="167">
        <f t="shared" ca="1" si="14"/>
        <v>-5.4514904200649264E-2</v>
      </c>
    </row>
    <row r="337" spans="1:8" x14ac:dyDescent="0.3">
      <c r="A337"/>
      <c r="B337" s="314">
        <v>37333</v>
      </c>
      <c r="C337" s="197">
        <v>26.13</v>
      </c>
      <c r="D337" s="197">
        <f t="shared" si="13"/>
        <v>-0.93748803827751193</v>
      </c>
      <c r="E337" s="197">
        <v>4.8555377207062378E-2</v>
      </c>
      <c r="F337" s="167"/>
      <c r="G337" s="37">
        <v>329</v>
      </c>
      <c r="H337" s="167">
        <f t="shared" ca="1" si="14"/>
        <v>-1.8071842180488594E-2</v>
      </c>
    </row>
    <row r="338" spans="1:8" x14ac:dyDescent="0.3">
      <c r="A338"/>
      <c r="B338" s="314">
        <v>44701</v>
      </c>
      <c r="C338" s="197">
        <v>418</v>
      </c>
      <c r="D338" s="197">
        <f t="shared" si="13"/>
        <v>10.715246636771301</v>
      </c>
      <c r="E338" s="197">
        <v>4.8538818512479764E-2</v>
      </c>
      <c r="F338" s="167"/>
      <c r="G338" s="37">
        <v>330</v>
      </c>
      <c r="H338" s="167">
        <f t="shared" ca="1" si="14"/>
        <v>-4.9426624929221723E-2</v>
      </c>
    </row>
    <row r="339" spans="1:8" x14ac:dyDescent="0.3">
      <c r="A339"/>
      <c r="B339" s="314">
        <v>39903</v>
      </c>
      <c r="C339" s="197">
        <v>35.68</v>
      </c>
      <c r="D339" s="197">
        <f t="shared" si="13"/>
        <v>-0.2569762598917118</v>
      </c>
      <c r="E339" s="197">
        <v>4.8486629444607576E-2</v>
      </c>
      <c r="F339" s="167"/>
      <c r="G339" s="37">
        <v>331</v>
      </c>
      <c r="H339" s="167">
        <f t="shared" ca="1" si="14"/>
        <v>-9.4060110958341603E-2</v>
      </c>
    </row>
    <row r="340" spans="1:8" x14ac:dyDescent="0.3">
      <c r="A340"/>
      <c r="B340" s="314">
        <v>36542</v>
      </c>
      <c r="C340" s="197">
        <v>48.02</v>
      </c>
      <c r="D340" s="197">
        <f t="shared" si="13"/>
        <v>-4.560530679933672E-3</v>
      </c>
      <c r="E340" s="197">
        <v>4.8471615720524053E-2</v>
      </c>
      <c r="F340" s="167"/>
      <c r="G340" s="37">
        <v>332</v>
      </c>
      <c r="H340" s="167">
        <f t="shared" ca="1" si="14"/>
        <v>-0.12467243306195136</v>
      </c>
    </row>
    <row r="341" spans="1:8" x14ac:dyDescent="0.3">
      <c r="A341"/>
      <c r="B341" s="314">
        <v>39932</v>
      </c>
      <c r="C341" s="197">
        <v>48.24</v>
      </c>
      <c r="D341" s="197">
        <f t="shared" si="13"/>
        <v>-6.8725868725868611E-2</v>
      </c>
      <c r="E341" s="197">
        <v>4.8467724407737611E-2</v>
      </c>
      <c r="F341" s="167"/>
      <c r="G341" s="37">
        <v>333</v>
      </c>
      <c r="H341" s="167">
        <f t="shared" ca="1" si="14"/>
        <v>5.1535596569233184E-2</v>
      </c>
    </row>
    <row r="342" spans="1:8" x14ac:dyDescent="0.3">
      <c r="A342"/>
      <c r="B342" s="314">
        <v>37859</v>
      </c>
      <c r="C342" s="197">
        <v>51.8</v>
      </c>
      <c r="D342" s="197">
        <f t="shared" si="13"/>
        <v>-0.83203087000226983</v>
      </c>
      <c r="E342" s="197">
        <v>4.8370775146731493E-2</v>
      </c>
      <c r="F342" s="167"/>
      <c r="G342" s="37">
        <v>334</v>
      </c>
      <c r="H342" s="167">
        <f t="shared" ca="1" si="14"/>
        <v>-3.4536270640638557E-2</v>
      </c>
    </row>
    <row r="343" spans="1:8" x14ac:dyDescent="0.3">
      <c r="A343"/>
      <c r="B343" s="314">
        <v>41521</v>
      </c>
      <c r="C343" s="197">
        <v>308.39</v>
      </c>
      <c r="D343" s="197">
        <f t="shared" si="13"/>
        <v>1.7115976435417215</v>
      </c>
      <c r="E343" s="197">
        <v>4.8268126040993842E-2</v>
      </c>
      <c r="F343" s="167"/>
      <c r="G343" s="37">
        <v>335</v>
      </c>
      <c r="H343" s="167">
        <f t="shared" ca="1" si="14"/>
        <v>2.5600708390659754E-2</v>
      </c>
    </row>
    <row r="344" spans="1:8" x14ac:dyDescent="0.3">
      <c r="A344"/>
      <c r="B344" s="314">
        <v>40100</v>
      </c>
      <c r="C344" s="197">
        <v>113.73</v>
      </c>
      <c r="D344" s="197">
        <f t="shared" si="13"/>
        <v>8.6299745977984763</v>
      </c>
      <c r="E344" s="197">
        <v>4.8202764976958523E-2</v>
      </c>
      <c r="F344" s="167"/>
      <c r="G344" s="37">
        <v>336</v>
      </c>
      <c r="H344" s="167">
        <f t="shared" ca="1" si="14"/>
        <v>-9.8313234980765191E-2</v>
      </c>
    </row>
    <row r="345" spans="1:8" x14ac:dyDescent="0.3">
      <c r="A345"/>
      <c r="B345" s="314">
        <v>36985</v>
      </c>
      <c r="C345" s="197">
        <v>11.81</v>
      </c>
      <c r="D345" s="197">
        <f t="shared" si="13"/>
        <v>-0.78686157733261142</v>
      </c>
      <c r="E345" s="197">
        <v>4.79148181011535E-2</v>
      </c>
      <c r="F345" s="167"/>
      <c r="G345" s="37">
        <v>337</v>
      </c>
      <c r="H345" s="167">
        <f t="shared" ca="1" si="14"/>
        <v>5.4316497263501413E-2</v>
      </c>
    </row>
    <row r="346" spans="1:8" x14ac:dyDescent="0.3">
      <c r="A346"/>
      <c r="B346" s="314">
        <v>35780</v>
      </c>
      <c r="C346" s="197">
        <v>55.41</v>
      </c>
      <c r="D346" s="197">
        <f t="shared" si="13"/>
        <v>1.0714018691588785</v>
      </c>
      <c r="E346" s="197">
        <v>4.7844175491679186E-2</v>
      </c>
      <c r="F346" s="167"/>
      <c r="G346" s="37">
        <v>338</v>
      </c>
      <c r="H346" s="167">
        <f t="shared" ca="1" si="14"/>
        <v>3.5855727143808899E-2</v>
      </c>
    </row>
    <row r="347" spans="1:8" x14ac:dyDescent="0.3">
      <c r="A347"/>
      <c r="B347" s="314">
        <v>36139</v>
      </c>
      <c r="C347" s="197">
        <v>26.75</v>
      </c>
      <c r="D347" s="197">
        <f t="shared" si="13"/>
        <v>-0.67642433772831745</v>
      </c>
      <c r="E347" s="197">
        <v>4.7786917352134806E-2</v>
      </c>
      <c r="F347" s="167"/>
      <c r="G347" s="37">
        <v>339</v>
      </c>
      <c r="H347" s="167">
        <f t="shared" ca="1" si="14"/>
        <v>3.5638256886196464E-2</v>
      </c>
    </row>
    <row r="348" spans="1:8" x14ac:dyDescent="0.3">
      <c r="A348"/>
      <c r="B348" s="314">
        <v>39708</v>
      </c>
      <c r="C348" s="197">
        <v>82.67</v>
      </c>
      <c r="D348" s="197">
        <f t="shared" si="13"/>
        <v>-0.52318606529011413</v>
      </c>
      <c r="E348" s="197">
        <v>4.7516472377090668E-2</v>
      </c>
      <c r="F348" s="167"/>
      <c r="G348" s="37">
        <v>340</v>
      </c>
      <c r="H348" s="167">
        <f t="shared" ca="1" si="14"/>
        <v>-0.16120700056722609</v>
      </c>
    </row>
    <row r="349" spans="1:8" x14ac:dyDescent="0.3">
      <c r="A349"/>
      <c r="B349" s="314">
        <v>38779</v>
      </c>
      <c r="C349" s="197">
        <v>173.38</v>
      </c>
      <c r="D349" s="197">
        <f t="shared" si="13"/>
        <v>-0.37558972881478014</v>
      </c>
      <c r="E349" s="197">
        <v>4.7423427777442129E-2</v>
      </c>
      <c r="F349" s="167"/>
      <c r="G349" s="37">
        <v>341</v>
      </c>
      <c r="H349" s="167">
        <f t="shared" ca="1" si="14"/>
        <v>9.2390530518545719E-2</v>
      </c>
    </row>
    <row r="350" spans="1:8" x14ac:dyDescent="0.3">
      <c r="A350"/>
      <c r="B350" s="314">
        <v>40977</v>
      </c>
      <c r="C350" s="197">
        <v>277.67</v>
      </c>
      <c r="D350" s="197">
        <f t="shared" si="13"/>
        <v>17.736167341430502</v>
      </c>
      <c r="E350" s="197">
        <v>4.737656067292817E-2</v>
      </c>
      <c r="F350" s="167"/>
      <c r="G350" s="37">
        <v>342</v>
      </c>
      <c r="H350" s="167">
        <f t="shared" ca="1" si="14"/>
        <v>5.1780467244754227E-2</v>
      </c>
    </row>
    <row r="351" spans="1:8" x14ac:dyDescent="0.3">
      <c r="A351"/>
      <c r="B351" s="314">
        <v>36832</v>
      </c>
      <c r="C351" s="197">
        <v>14.82</v>
      </c>
      <c r="D351" s="197">
        <f t="shared" si="13"/>
        <v>-0.97771596120592441</v>
      </c>
      <c r="E351" s="197">
        <v>4.7349823321554796E-2</v>
      </c>
      <c r="F351" s="167"/>
      <c r="G351" s="37">
        <v>343</v>
      </c>
      <c r="H351" s="167">
        <f t="shared" ca="1" si="14"/>
        <v>-1.6146405085666862E-2</v>
      </c>
    </row>
    <row r="352" spans="1:8" x14ac:dyDescent="0.3">
      <c r="A352"/>
      <c r="B352" s="314">
        <v>45212</v>
      </c>
      <c r="C352" s="197">
        <v>665.05</v>
      </c>
      <c r="D352" s="197">
        <f t="shared" si="13"/>
        <v>32.74175545408422</v>
      </c>
      <c r="E352" s="197">
        <v>4.7339328178396478E-2</v>
      </c>
      <c r="F352" s="167"/>
      <c r="G352" s="37">
        <v>344</v>
      </c>
      <c r="H352" s="167">
        <f t="shared" ca="1" si="14"/>
        <v>-8.1915308163020298E-2</v>
      </c>
    </row>
    <row r="353" spans="1:8" x14ac:dyDescent="0.3">
      <c r="A353"/>
      <c r="B353" s="314">
        <v>36950</v>
      </c>
      <c r="C353" s="197">
        <v>19.71</v>
      </c>
      <c r="D353" s="197">
        <f t="shared" si="13"/>
        <v>0.45891931902294614</v>
      </c>
      <c r="E353" s="197">
        <v>4.72901168969182E-2</v>
      </c>
      <c r="F353" s="167"/>
      <c r="G353" s="37">
        <v>345</v>
      </c>
      <c r="H353" s="167">
        <f t="shared" ca="1" si="14"/>
        <v>-4.0486023510115904E-2</v>
      </c>
    </row>
    <row r="354" spans="1:8" x14ac:dyDescent="0.3">
      <c r="A354"/>
      <c r="B354" s="314">
        <v>37167</v>
      </c>
      <c r="C354" s="197">
        <v>13.51</v>
      </c>
      <c r="D354" s="197">
        <f t="shared" si="13"/>
        <v>-0.83722891566265056</v>
      </c>
      <c r="E354" s="197">
        <v>4.7286821705426307E-2</v>
      </c>
      <c r="F354" s="167"/>
      <c r="G354" s="37">
        <v>346</v>
      </c>
      <c r="H354" s="167">
        <f t="shared" ca="1" si="14"/>
        <v>-3.4226225832347093E-2</v>
      </c>
    </row>
    <row r="355" spans="1:8" x14ac:dyDescent="0.3">
      <c r="A355"/>
      <c r="B355" s="314">
        <v>38443</v>
      </c>
      <c r="C355" s="197">
        <v>83</v>
      </c>
      <c r="D355" s="197">
        <f t="shared" si="13"/>
        <v>-0.32520325203252032</v>
      </c>
      <c r="E355" s="197">
        <v>4.7186474892757957E-2</v>
      </c>
      <c r="F355" s="167"/>
      <c r="G355" s="37">
        <v>347</v>
      </c>
      <c r="H355" s="167">
        <f t="shared" ca="1" si="14"/>
        <v>-6.5383729292477863E-2</v>
      </c>
    </row>
    <row r="356" spans="1:8" x14ac:dyDescent="0.3">
      <c r="A356"/>
      <c r="B356" s="314">
        <v>40128</v>
      </c>
      <c r="C356" s="197">
        <v>123</v>
      </c>
      <c r="D356" s="197">
        <f t="shared" si="13"/>
        <v>3.4989027066569127</v>
      </c>
      <c r="E356" s="197">
        <v>4.7164992337817235E-2</v>
      </c>
      <c r="F356" s="167"/>
      <c r="G356" s="37">
        <v>348</v>
      </c>
      <c r="H356" s="167">
        <f t="shared" ca="1" si="14"/>
        <v>-5.0868031956734887E-2</v>
      </c>
    </row>
    <row r="357" spans="1:8" x14ac:dyDescent="0.3">
      <c r="A357"/>
      <c r="B357" s="314">
        <v>36619</v>
      </c>
      <c r="C357" s="197">
        <v>27.34</v>
      </c>
      <c r="D357" s="197">
        <f t="shared" si="13"/>
        <v>-0.59406087602078683</v>
      </c>
      <c r="E357" s="197">
        <v>4.7108387590961254E-2</v>
      </c>
      <c r="F357" s="167"/>
      <c r="G357" s="37">
        <v>349</v>
      </c>
      <c r="H357" s="167">
        <f t="shared" ca="1" si="14"/>
        <v>1.2886457197799966E-2</v>
      </c>
    </row>
    <row r="358" spans="1:8" x14ac:dyDescent="0.3">
      <c r="A358"/>
      <c r="B358" s="314">
        <v>40017</v>
      </c>
      <c r="C358" s="197">
        <v>67.349999999999994</v>
      </c>
      <c r="D358" s="197">
        <f t="shared" si="13"/>
        <v>2.6783178590933914</v>
      </c>
      <c r="E358" s="197">
        <v>4.710820895522394E-2</v>
      </c>
      <c r="F358" s="167"/>
      <c r="G358" s="37">
        <v>350</v>
      </c>
      <c r="H358" s="167">
        <f t="shared" ca="1" si="14"/>
        <v>-4.149226506264287E-2</v>
      </c>
    </row>
    <row r="359" spans="1:8" x14ac:dyDescent="0.3">
      <c r="A359"/>
      <c r="B359" s="314">
        <v>36913</v>
      </c>
      <c r="C359" s="197">
        <v>18.309999999999999</v>
      </c>
      <c r="D359" s="197">
        <f t="shared" si="13"/>
        <v>-0.89168884945282456</v>
      </c>
      <c r="E359" s="197">
        <v>4.6883933676386436E-2</v>
      </c>
      <c r="F359" s="167"/>
      <c r="G359" s="37">
        <v>351</v>
      </c>
      <c r="H359" s="167">
        <f t="shared" ca="1" si="14"/>
        <v>4.2486424568115001E-2</v>
      </c>
    </row>
    <row r="360" spans="1:8" x14ac:dyDescent="0.3">
      <c r="A360"/>
      <c r="B360" s="314">
        <v>39055</v>
      </c>
      <c r="C360" s="197">
        <v>169.05</v>
      </c>
      <c r="D360" s="197">
        <f t="shared" si="13"/>
        <v>1.1013051584835303</v>
      </c>
      <c r="E360" s="197">
        <v>4.6878870448352927E-2</v>
      </c>
      <c r="F360" s="167"/>
      <c r="G360" s="37">
        <v>352</v>
      </c>
      <c r="H360" s="167">
        <f t="shared" ca="1" si="14"/>
        <v>4.0300829899971913E-2</v>
      </c>
    </row>
    <row r="361" spans="1:8" x14ac:dyDescent="0.3">
      <c r="A361"/>
      <c r="B361" s="314">
        <v>43941</v>
      </c>
      <c r="C361" s="197">
        <v>80.45</v>
      </c>
      <c r="D361" s="197">
        <f t="shared" si="13"/>
        <v>0.13150492264416336</v>
      </c>
      <c r="E361" s="197">
        <v>4.6844502277163524E-2</v>
      </c>
      <c r="F361" s="167"/>
      <c r="G361" s="37">
        <v>353</v>
      </c>
      <c r="H361" s="167">
        <f t="shared" ca="1" si="14"/>
        <v>-1.6449858040329127E-2</v>
      </c>
    </row>
    <row r="362" spans="1:8" x14ac:dyDescent="0.3">
      <c r="A362"/>
      <c r="B362" s="314">
        <v>34866</v>
      </c>
      <c r="C362" s="197">
        <v>71.099999999999994</v>
      </c>
      <c r="D362" s="197">
        <f t="shared" si="13"/>
        <v>-0.33208078910286531</v>
      </c>
      <c r="E362" s="197">
        <v>4.6819787985865613E-2</v>
      </c>
      <c r="F362" s="167"/>
      <c r="G362" s="37">
        <v>354</v>
      </c>
      <c r="H362" s="167">
        <f t="shared" ca="1" si="14"/>
        <v>-1.9036708479679327E-2</v>
      </c>
    </row>
    <row r="363" spans="1:8" x14ac:dyDescent="0.3">
      <c r="A363"/>
      <c r="B363" s="314">
        <v>44040</v>
      </c>
      <c r="C363" s="197">
        <v>106.45</v>
      </c>
      <c r="D363" s="197">
        <f t="shared" si="13"/>
        <v>4.9171762090050031</v>
      </c>
      <c r="E363" s="197">
        <v>4.6705998033431673E-2</v>
      </c>
      <c r="F363" s="167"/>
      <c r="G363" s="37">
        <v>355</v>
      </c>
      <c r="H363" s="167">
        <f t="shared" ca="1" si="14"/>
        <v>-3.3042794080291198E-2</v>
      </c>
    </row>
    <row r="364" spans="1:8" x14ac:dyDescent="0.3">
      <c r="A364"/>
      <c r="B364" s="314">
        <v>37209</v>
      </c>
      <c r="C364" s="197">
        <v>17.989999999999998</v>
      </c>
      <c r="D364" s="197">
        <f t="shared" si="13"/>
        <v>0.30931586608442485</v>
      </c>
      <c r="E364" s="197">
        <v>4.6538685282140557E-2</v>
      </c>
      <c r="F364" s="167"/>
      <c r="G364" s="37">
        <v>356</v>
      </c>
      <c r="H364" s="167">
        <f t="shared" ca="1" si="14"/>
        <v>-1.7442010988217731E-2</v>
      </c>
    </row>
    <row r="365" spans="1:8" x14ac:dyDescent="0.3">
      <c r="A365"/>
      <c r="B365" s="314">
        <v>36824</v>
      </c>
      <c r="C365" s="197">
        <v>13.74</v>
      </c>
      <c r="D365" s="197">
        <f t="shared" si="13"/>
        <v>-0.65555277011782409</v>
      </c>
      <c r="E365" s="197">
        <v>4.6458492003046414E-2</v>
      </c>
      <c r="F365" s="167"/>
      <c r="G365" s="37">
        <v>357</v>
      </c>
      <c r="H365" s="167">
        <f t="shared" ca="1" si="14"/>
        <v>-8.1333392469518664E-2</v>
      </c>
    </row>
    <row r="366" spans="1:8" x14ac:dyDescent="0.3">
      <c r="A366"/>
      <c r="B366" s="314">
        <v>36332</v>
      </c>
      <c r="C366" s="197">
        <v>39.89</v>
      </c>
      <c r="D366" s="197">
        <f t="shared" si="13"/>
        <v>-0.5726376687379473</v>
      </c>
      <c r="E366" s="197">
        <v>4.6432318992654764E-2</v>
      </c>
      <c r="F366" s="167"/>
      <c r="G366" s="37">
        <v>358</v>
      </c>
      <c r="H366" s="167">
        <f t="shared" ca="1" si="14"/>
        <v>4.6711095376617169E-2</v>
      </c>
    </row>
    <row r="367" spans="1:8" x14ac:dyDescent="0.3">
      <c r="A367"/>
      <c r="B367" s="314">
        <v>35200</v>
      </c>
      <c r="C367" s="197">
        <v>93.34</v>
      </c>
      <c r="D367" s="197">
        <f t="shared" si="13"/>
        <v>-0.77993634327478478</v>
      </c>
      <c r="E367" s="197">
        <v>4.641255605381156E-2</v>
      </c>
      <c r="F367" s="167"/>
      <c r="G367" s="37">
        <v>359</v>
      </c>
      <c r="H367" s="167">
        <f t="shared" ca="1" si="14"/>
        <v>-8.6352780466443152E-2</v>
      </c>
    </row>
    <row r="368" spans="1:8" x14ac:dyDescent="0.3">
      <c r="A368"/>
      <c r="B368" s="314">
        <v>44698</v>
      </c>
      <c r="C368" s="197">
        <v>424.15</v>
      </c>
      <c r="D368" s="197">
        <f t="shared" si="13"/>
        <v>2.2340831109416697</v>
      </c>
      <c r="E368" s="197">
        <v>4.6379671888491236E-2</v>
      </c>
      <c r="F368" s="167"/>
      <c r="G368" s="37">
        <v>360</v>
      </c>
      <c r="H368" s="167">
        <f t="shared" ca="1" si="14"/>
        <v>5.9141092884971061E-2</v>
      </c>
    </row>
    <row r="369" spans="1:8" x14ac:dyDescent="0.3">
      <c r="A369"/>
      <c r="B369" s="314">
        <v>44056</v>
      </c>
      <c r="C369" s="197">
        <v>131.15</v>
      </c>
      <c r="D369" s="197">
        <f t="shared" si="13"/>
        <v>-0.6904284196860615</v>
      </c>
      <c r="E369" s="197">
        <v>4.6270442760271369E-2</v>
      </c>
      <c r="F369" s="167"/>
      <c r="G369" s="37">
        <v>361</v>
      </c>
      <c r="H369" s="167">
        <f t="shared" ca="1" si="14"/>
        <v>1.9675710436590072E-2</v>
      </c>
    </row>
    <row r="370" spans="1:8" x14ac:dyDescent="0.3">
      <c r="A370"/>
      <c r="B370" s="314">
        <v>42997</v>
      </c>
      <c r="C370" s="197">
        <v>423.65</v>
      </c>
      <c r="D370" s="197">
        <f t="shared" si="13"/>
        <v>-0.3580087892104864</v>
      </c>
      <c r="E370" s="197">
        <v>4.6178540560563031E-2</v>
      </c>
      <c r="F370" s="167"/>
      <c r="G370" s="37">
        <v>362</v>
      </c>
      <c r="H370" s="167">
        <f t="shared" ca="1" si="14"/>
        <v>-7.8463708886106043E-2</v>
      </c>
    </row>
    <row r="371" spans="1:8" x14ac:dyDescent="0.3">
      <c r="A371"/>
      <c r="B371" s="314">
        <v>45770</v>
      </c>
      <c r="C371" s="197">
        <v>659.9</v>
      </c>
      <c r="D371" s="197">
        <f t="shared" si="13"/>
        <v>3.5746967071057192</v>
      </c>
      <c r="E371" s="197">
        <v>4.6048981532852418E-2</v>
      </c>
      <c r="F371" s="167"/>
      <c r="G371" s="37">
        <v>363</v>
      </c>
      <c r="H371" s="167">
        <f t="shared" ca="1" si="14"/>
        <v>-4.3674398175884116E-2</v>
      </c>
    </row>
    <row r="372" spans="1:8" x14ac:dyDescent="0.3">
      <c r="A372"/>
      <c r="B372" s="314">
        <v>44070</v>
      </c>
      <c r="C372" s="197">
        <v>144.25</v>
      </c>
      <c r="D372" s="197">
        <f t="shared" si="13"/>
        <v>4.9313322368421053</v>
      </c>
      <c r="E372" s="197">
        <v>4.6047860768672955E-2</v>
      </c>
      <c r="F372" s="167"/>
      <c r="G372" s="37">
        <v>364</v>
      </c>
      <c r="H372" s="167">
        <f t="shared" ca="1" si="14"/>
        <v>4.7688807306942894E-2</v>
      </c>
    </row>
    <row r="373" spans="1:8" x14ac:dyDescent="0.3">
      <c r="A373"/>
      <c r="B373" s="314">
        <v>36105</v>
      </c>
      <c r="C373" s="197">
        <v>24.32</v>
      </c>
      <c r="D373" s="197">
        <f t="shared" si="13"/>
        <v>-0.83178862913266016</v>
      </c>
      <c r="E373" s="197">
        <v>4.6021505376344196E-2</v>
      </c>
      <c r="F373" s="167"/>
      <c r="G373" s="37">
        <v>365</v>
      </c>
      <c r="H373" s="167">
        <f t="shared" ca="1" si="14"/>
        <v>3.7203746289120234E-3</v>
      </c>
    </row>
    <row r="374" spans="1:8" x14ac:dyDescent="0.3">
      <c r="A374"/>
      <c r="B374" s="314">
        <v>40784</v>
      </c>
      <c r="C374" s="197">
        <v>144.58000000000001</v>
      </c>
      <c r="D374" s="197">
        <f t="shared" si="13"/>
        <v>-0.46471677156608659</v>
      </c>
      <c r="E374" s="197">
        <v>4.6013601504847346E-2</v>
      </c>
      <c r="F374" s="167"/>
      <c r="G374" s="37">
        <v>366</v>
      </c>
      <c r="H374" s="167">
        <f t="shared" ca="1" si="14"/>
        <v>-0.12598030924805792</v>
      </c>
    </row>
    <row r="375" spans="1:8" x14ac:dyDescent="0.3">
      <c r="A375"/>
      <c r="B375" s="314">
        <v>43332</v>
      </c>
      <c r="C375" s="197">
        <v>270.10000000000002</v>
      </c>
      <c r="D375" s="197">
        <f t="shared" si="13"/>
        <v>7.3674101610904597</v>
      </c>
      <c r="E375" s="197">
        <v>4.588576960309787E-2</v>
      </c>
      <c r="F375" s="167"/>
      <c r="G375" s="37">
        <v>367</v>
      </c>
      <c r="H375" s="167">
        <f t="shared" ca="1" si="14"/>
        <v>2.0243578360715934E-2</v>
      </c>
    </row>
    <row r="376" spans="1:8" x14ac:dyDescent="0.3">
      <c r="A376"/>
      <c r="B376" s="314">
        <v>36250</v>
      </c>
      <c r="C376" s="197">
        <v>32.28</v>
      </c>
      <c r="D376" s="197">
        <f t="shared" si="13"/>
        <v>-0.17611026033690658</v>
      </c>
      <c r="E376" s="197">
        <v>4.5675413022351785E-2</v>
      </c>
      <c r="F376" s="167"/>
      <c r="G376" s="37">
        <v>368</v>
      </c>
      <c r="H376" s="167">
        <f t="shared" ca="1" si="14"/>
        <v>-6.5956936896619509E-2</v>
      </c>
    </row>
    <row r="377" spans="1:8" x14ac:dyDescent="0.3">
      <c r="A377"/>
      <c r="B377" s="314">
        <v>36319</v>
      </c>
      <c r="C377" s="197">
        <v>39.18</v>
      </c>
      <c r="D377" s="197">
        <f t="shared" si="13"/>
        <v>-0.93702989392478298</v>
      </c>
      <c r="E377" s="197">
        <v>4.5636509207365838E-2</v>
      </c>
      <c r="F377" s="167"/>
      <c r="G377" s="37">
        <v>369</v>
      </c>
      <c r="H377" s="167">
        <f t="shared" ca="1" si="14"/>
        <v>-5.2186306965178508E-2</v>
      </c>
    </row>
    <row r="378" spans="1:8" x14ac:dyDescent="0.3">
      <c r="A378"/>
      <c r="B378" s="314">
        <v>45762</v>
      </c>
      <c r="C378" s="197">
        <v>622.20000000000005</v>
      </c>
      <c r="D378" s="197">
        <f t="shared" si="13"/>
        <v>7.2127771911298844</v>
      </c>
      <c r="E378" s="197">
        <v>4.5626417948071651E-2</v>
      </c>
      <c r="F378" s="167"/>
      <c r="G378" s="37">
        <v>370</v>
      </c>
      <c r="H378" s="167">
        <f t="shared" ca="1" si="14"/>
        <v>4.7099513000650697E-2</v>
      </c>
    </row>
    <row r="379" spans="1:8" x14ac:dyDescent="0.3">
      <c r="A379"/>
      <c r="B379" s="314">
        <v>35097</v>
      </c>
      <c r="C379" s="197">
        <v>75.760000000000005</v>
      </c>
      <c r="D379" s="197">
        <f t="shared" si="13"/>
        <v>2.5468164794007495</v>
      </c>
      <c r="E379" s="197">
        <v>4.5542368203146832E-2</v>
      </c>
      <c r="F379" s="167"/>
      <c r="G379" s="37">
        <v>371</v>
      </c>
      <c r="H379" s="167">
        <f t="shared" ca="1" si="14"/>
        <v>7.6685977247753431E-2</v>
      </c>
    </row>
    <row r="380" spans="1:8" x14ac:dyDescent="0.3">
      <c r="A380"/>
      <c r="B380" s="314">
        <v>37267</v>
      </c>
      <c r="C380" s="197">
        <v>21.36</v>
      </c>
      <c r="D380" s="197">
        <f t="shared" si="13"/>
        <v>-0.85447608666030794</v>
      </c>
      <c r="E380" s="197">
        <v>4.5521292217327369E-2</v>
      </c>
      <c r="F380" s="167"/>
      <c r="G380" s="37">
        <v>372</v>
      </c>
      <c r="H380" s="167">
        <f t="shared" ca="1" si="14"/>
        <v>5.7668910826824779E-2</v>
      </c>
    </row>
    <row r="381" spans="1:8" x14ac:dyDescent="0.3">
      <c r="A381"/>
      <c r="B381" s="314">
        <v>40325</v>
      </c>
      <c r="C381" s="197">
        <v>146.78</v>
      </c>
      <c r="D381" s="197">
        <f t="shared" si="13"/>
        <v>4.4362962962962964</v>
      </c>
      <c r="E381" s="197">
        <v>4.5516062397606749E-2</v>
      </c>
      <c r="F381" s="167"/>
      <c r="G381" s="37">
        <v>373</v>
      </c>
      <c r="H381" s="167">
        <f t="shared" ca="1" si="14"/>
        <v>-6.825596406845773E-3</v>
      </c>
    </row>
    <row r="382" spans="1:8" x14ac:dyDescent="0.3">
      <c r="A382"/>
      <c r="B382" s="314">
        <v>37413</v>
      </c>
      <c r="C382" s="197">
        <v>27</v>
      </c>
      <c r="D382" s="197">
        <f t="shared" si="13"/>
        <v>-0.85302923085297477</v>
      </c>
      <c r="E382" s="197">
        <v>4.5296167247386832E-2</v>
      </c>
      <c r="F382" s="167"/>
      <c r="G382" s="37">
        <v>374</v>
      </c>
      <c r="H382" s="167">
        <f t="shared" ca="1" si="14"/>
        <v>-7.1954074493659745E-2</v>
      </c>
    </row>
    <row r="383" spans="1:8" x14ac:dyDescent="0.3">
      <c r="A383"/>
      <c r="B383" s="314">
        <v>38833</v>
      </c>
      <c r="C383" s="197">
        <v>183.71</v>
      </c>
      <c r="D383" s="197">
        <f t="shared" si="13"/>
        <v>-0.58811264068875824</v>
      </c>
      <c r="E383" s="197">
        <v>4.5232134729176199E-2</v>
      </c>
      <c r="F383" s="167"/>
      <c r="G383" s="37">
        <v>375</v>
      </c>
      <c r="H383" s="167">
        <f t="shared" ca="1" si="14"/>
        <v>8.3870320223844719E-2</v>
      </c>
    </row>
    <row r="384" spans="1:8" x14ac:dyDescent="0.3">
      <c r="A384"/>
      <c r="B384" s="314">
        <v>41821</v>
      </c>
      <c r="C384" s="197">
        <v>446.02</v>
      </c>
      <c r="D384" s="197">
        <f t="shared" si="13"/>
        <v>1.9675316034597468</v>
      </c>
      <c r="E384" s="197">
        <v>4.5228721409823702E-2</v>
      </c>
      <c r="F384" s="167"/>
      <c r="G384" s="37">
        <v>376</v>
      </c>
      <c r="H384" s="167">
        <f t="shared" ca="1" si="14"/>
        <v>-5.1893374815352496E-3</v>
      </c>
    </row>
    <row r="385" spans="1:8" x14ac:dyDescent="0.3">
      <c r="A385"/>
      <c r="B385" s="314">
        <v>44076</v>
      </c>
      <c r="C385" s="197">
        <v>150.30000000000001</v>
      </c>
      <c r="D385" s="197">
        <f t="shared" si="13"/>
        <v>-0.69940000000000002</v>
      </c>
      <c r="E385" s="197">
        <v>4.5201668984701016E-2</v>
      </c>
      <c r="F385" s="167"/>
      <c r="G385" s="37">
        <v>377</v>
      </c>
      <c r="H385" s="167">
        <f t="shared" ca="1" si="14"/>
        <v>-3.7332131456284917E-2</v>
      </c>
    </row>
    <row r="386" spans="1:8" x14ac:dyDescent="0.3">
      <c r="A386"/>
      <c r="B386" s="314">
        <v>42586</v>
      </c>
      <c r="C386" s="197">
        <v>500</v>
      </c>
      <c r="D386" s="197">
        <f t="shared" si="13"/>
        <v>16.229496898690559</v>
      </c>
      <c r="E386" s="197">
        <v>4.5150501672240884E-2</v>
      </c>
      <c r="F386" s="167"/>
      <c r="G386" s="37">
        <v>378</v>
      </c>
      <c r="H386" s="167">
        <f t="shared" ca="1" si="14"/>
        <v>2.9677244984584787E-2</v>
      </c>
    </row>
    <row r="387" spans="1:8" x14ac:dyDescent="0.3">
      <c r="A387"/>
      <c r="B387" s="314">
        <v>39841</v>
      </c>
      <c r="C387" s="197">
        <v>29.02</v>
      </c>
      <c r="D387" s="197">
        <f t="shared" si="13"/>
        <v>-0.80499932804730545</v>
      </c>
      <c r="E387" s="197">
        <v>4.5012603528988171E-2</v>
      </c>
      <c r="F387" s="167"/>
      <c r="G387" s="37">
        <v>379</v>
      </c>
      <c r="H387" s="167">
        <f t="shared" ca="1" si="14"/>
        <v>-0.10023955203477895</v>
      </c>
    </row>
    <row r="388" spans="1:8" x14ac:dyDescent="0.3">
      <c r="A388"/>
      <c r="B388" s="314">
        <v>39282</v>
      </c>
      <c r="C388" s="197">
        <v>148.82</v>
      </c>
      <c r="D388" s="197">
        <f t="shared" si="13"/>
        <v>-0.19194222729000376</v>
      </c>
      <c r="E388" s="197">
        <v>4.4937508776857316E-2</v>
      </c>
      <c r="F388" s="167"/>
      <c r="G388" s="37">
        <v>380</v>
      </c>
      <c r="H388" s="167">
        <f t="shared" ca="1" si="14"/>
        <v>3.1404568288506358E-2</v>
      </c>
    </row>
    <row r="389" spans="1:8" x14ac:dyDescent="0.3">
      <c r="A389"/>
      <c r="B389" s="314">
        <v>40840</v>
      </c>
      <c r="C389" s="197">
        <v>184.17</v>
      </c>
      <c r="D389" s="197">
        <f t="shared" si="13"/>
        <v>10.460485376477909</v>
      </c>
      <c r="E389" s="197">
        <v>4.4876886417791972E-2</v>
      </c>
      <c r="F389" s="167"/>
      <c r="G389" s="37">
        <v>381</v>
      </c>
      <c r="H389" s="167">
        <f t="shared" ca="1" si="14"/>
        <v>1.9079350056380933E-2</v>
      </c>
    </row>
    <row r="390" spans="1:8" x14ac:dyDescent="0.3">
      <c r="A390"/>
      <c r="B390" s="314">
        <v>37040</v>
      </c>
      <c r="C390" s="197">
        <v>16.07</v>
      </c>
      <c r="D390" s="197">
        <f t="shared" si="13"/>
        <v>-0.56438059094605586</v>
      </c>
      <c r="E390" s="197">
        <v>4.4863459037711273E-2</v>
      </c>
      <c r="F390" s="167"/>
      <c r="G390" s="37">
        <v>382</v>
      </c>
      <c r="H390" s="167">
        <f t="shared" ca="1" si="14"/>
        <v>3.3229611181000325E-2</v>
      </c>
    </row>
    <row r="391" spans="1:8" x14ac:dyDescent="0.3">
      <c r="A391"/>
      <c r="B391" s="314">
        <v>39819</v>
      </c>
      <c r="C391" s="197">
        <v>36.89</v>
      </c>
      <c r="D391" s="197">
        <f t="shared" si="13"/>
        <v>-0.80177324019344431</v>
      </c>
      <c r="E391" s="197">
        <v>4.4746530727839184E-2</v>
      </c>
      <c r="F391" s="167"/>
      <c r="G391" s="37">
        <v>383</v>
      </c>
      <c r="H391" s="167">
        <f t="shared" ca="1" si="14"/>
        <v>4.4705308688934554E-2</v>
      </c>
    </row>
    <row r="392" spans="1:8" x14ac:dyDescent="0.3">
      <c r="A392"/>
      <c r="B392" s="314">
        <v>40833</v>
      </c>
      <c r="C392" s="197">
        <v>186.1</v>
      </c>
      <c r="D392" s="197">
        <f t="shared" si="13"/>
        <v>0.20609202851587805</v>
      </c>
      <c r="E392" s="197">
        <v>4.4683956438756001E-2</v>
      </c>
      <c r="F392" s="167"/>
      <c r="G392" s="37">
        <v>384</v>
      </c>
      <c r="H392" s="167">
        <f t="shared" ca="1" si="14"/>
        <v>-6.304978672111584E-4</v>
      </c>
    </row>
    <row r="393" spans="1:8" x14ac:dyDescent="0.3">
      <c r="A393"/>
      <c r="B393" s="314">
        <v>40171</v>
      </c>
      <c r="C393" s="197">
        <v>154.30000000000001</v>
      </c>
      <c r="D393" s="197">
        <f t="shared" ref="D393:D456" si="15">C393/C394-1</f>
        <v>1.876584638329605</v>
      </c>
      <c r="E393" s="197">
        <v>4.4614447227675935E-2</v>
      </c>
      <c r="F393" s="167"/>
      <c r="G393" s="37">
        <v>385</v>
      </c>
      <c r="H393" s="167">
        <f t="shared" ca="1" si="14"/>
        <v>-8.7662456793750843E-2</v>
      </c>
    </row>
    <row r="394" spans="1:8" x14ac:dyDescent="0.3">
      <c r="A394"/>
      <c r="B394" s="314">
        <v>36427</v>
      </c>
      <c r="C394" s="197">
        <v>53.64</v>
      </c>
      <c r="D394" s="197">
        <f t="shared" si="15"/>
        <v>-0.59342075342984923</v>
      </c>
      <c r="E394" s="197">
        <v>4.4595910418695262E-2</v>
      </c>
      <c r="F394" s="167"/>
      <c r="G394" s="37">
        <v>386</v>
      </c>
      <c r="H394" s="167">
        <f t="shared" ref="H394:H457" ca="1" si="16">_xlfn.NORM.INV(RAND(),N$11,N$12)</f>
        <v>-2.4283536993936258E-2</v>
      </c>
    </row>
    <row r="395" spans="1:8" x14ac:dyDescent="0.3">
      <c r="A395"/>
      <c r="B395" s="314">
        <v>38918</v>
      </c>
      <c r="C395" s="197">
        <v>131.93</v>
      </c>
      <c r="D395" s="197">
        <f t="shared" si="15"/>
        <v>0.41677405498281783</v>
      </c>
      <c r="E395" s="197">
        <v>4.4576405384006312E-2</v>
      </c>
      <c r="F395" s="167"/>
      <c r="G395" s="37">
        <v>387</v>
      </c>
      <c r="H395" s="167">
        <f t="shared" ca="1" si="16"/>
        <v>-0.1381345177145494</v>
      </c>
    </row>
    <row r="396" spans="1:8" x14ac:dyDescent="0.3">
      <c r="A396"/>
      <c r="B396" s="314">
        <v>35172</v>
      </c>
      <c r="C396" s="197">
        <v>93.12</v>
      </c>
      <c r="D396" s="197">
        <f t="shared" si="15"/>
        <v>1.1838649155722325</v>
      </c>
      <c r="E396" s="197">
        <v>4.4414535666218224E-2</v>
      </c>
      <c r="F396" s="167"/>
      <c r="G396" s="37">
        <v>388</v>
      </c>
      <c r="H396" s="167">
        <f t="shared" ca="1" si="16"/>
        <v>6.5561633574732131E-2</v>
      </c>
    </row>
    <row r="397" spans="1:8" x14ac:dyDescent="0.3">
      <c r="A397"/>
      <c r="B397" s="314">
        <v>37827</v>
      </c>
      <c r="C397" s="197">
        <v>42.64</v>
      </c>
      <c r="D397" s="197">
        <f t="shared" si="15"/>
        <v>-4.7576502121956743E-2</v>
      </c>
      <c r="E397" s="197">
        <v>4.4330149399951058E-2</v>
      </c>
      <c r="F397" s="167"/>
      <c r="G397" s="37">
        <v>389</v>
      </c>
      <c r="H397" s="167">
        <f t="shared" ca="1" si="16"/>
        <v>2.2205557317599319E-2</v>
      </c>
    </row>
    <row r="398" spans="1:8" x14ac:dyDescent="0.3">
      <c r="A398"/>
      <c r="B398" s="314">
        <v>36469</v>
      </c>
      <c r="C398" s="197">
        <v>44.77</v>
      </c>
      <c r="D398" s="197">
        <f t="shared" si="15"/>
        <v>-0.14902109865044666</v>
      </c>
      <c r="E398" s="197">
        <v>4.4320037322136852E-2</v>
      </c>
      <c r="F398" s="167"/>
      <c r="G398" s="37">
        <v>390</v>
      </c>
      <c r="H398" s="167">
        <f t="shared" ca="1" si="16"/>
        <v>-2.5475907405868727E-2</v>
      </c>
    </row>
    <row r="399" spans="1:8" x14ac:dyDescent="0.3">
      <c r="A399"/>
      <c r="B399" s="314">
        <v>35874</v>
      </c>
      <c r="C399" s="197">
        <v>52.61</v>
      </c>
      <c r="D399" s="197">
        <f t="shared" si="15"/>
        <v>-0.80903118080511094</v>
      </c>
      <c r="E399" s="197">
        <v>4.4263596665343297E-2</v>
      </c>
      <c r="F399" s="167"/>
      <c r="G399" s="37">
        <v>391</v>
      </c>
      <c r="H399" s="167">
        <f t="shared" ca="1" si="16"/>
        <v>-3.8004616054728317E-2</v>
      </c>
    </row>
    <row r="400" spans="1:8" x14ac:dyDescent="0.3">
      <c r="A400"/>
      <c r="B400" s="314">
        <v>41242</v>
      </c>
      <c r="C400" s="197">
        <v>275.49</v>
      </c>
      <c r="D400" s="197">
        <f t="shared" si="15"/>
        <v>16.403032217308908</v>
      </c>
      <c r="E400" s="197">
        <v>4.4234705481009939E-2</v>
      </c>
      <c r="F400" s="167"/>
      <c r="G400" s="37">
        <v>392</v>
      </c>
      <c r="H400" s="167">
        <f t="shared" ca="1" si="16"/>
        <v>-7.1199720447120238E-2</v>
      </c>
    </row>
    <row r="401" spans="1:8" x14ac:dyDescent="0.3">
      <c r="A401"/>
      <c r="B401" s="314">
        <v>37028</v>
      </c>
      <c r="C401" s="197">
        <v>15.83</v>
      </c>
      <c r="D401" s="197">
        <f t="shared" si="15"/>
        <v>-0.93053361418290326</v>
      </c>
      <c r="E401" s="197">
        <v>4.4195250659630592E-2</v>
      </c>
      <c r="F401" s="167"/>
      <c r="G401" s="37">
        <v>393</v>
      </c>
      <c r="H401" s="167">
        <f t="shared" ca="1" si="16"/>
        <v>4.4312757888191959E-2</v>
      </c>
    </row>
    <row r="402" spans="1:8" x14ac:dyDescent="0.3">
      <c r="A402"/>
      <c r="B402" s="314">
        <v>40462</v>
      </c>
      <c r="C402" s="197">
        <v>227.88</v>
      </c>
      <c r="D402" s="197">
        <f t="shared" si="15"/>
        <v>0.39342056989115815</v>
      </c>
      <c r="E402" s="197">
        <v>4.4123711340206206E-2</v>
      </c>
      <c r="F402" s="167"/>
      <c r="G402" s="37">
        <v>394</v>
      </c>
      <c r="H402" s="167">
        <f t="shared" ca="1" si="16"/>
        <v>-2.6353017396213013E-3</v>
      </c>
    </row>
    <row r="403" spans="1:8" x14ac:dyDescent="0.3">
      <c r="A403"/>
      <c r="B403" s="314">
        <v>40182</v>
      </c>
      <c r="C403" s="197">
        <v>163.54</v>
      </c>
      <c r="D403" s="197">
        <f t="shared" si="15"/>
        <v>12.263584752635847</v>
      </c>
      <c r="E403" s="197">
        <v>4.4116708165740981E-2</v>
      </c>
      <c r="F403" s="167"/>
      <c r="G403" s="37">
        <v>395</v>
      </c>
      <c r="H403" s="167">
        <f t="shared" ca="1" si="16"/>
        <v>1.9576813782526698E-2</v>
      </c>
    </row>
    <row r="404" spans="1:8" x14ac:dyDescent="0.3">
      <c r="A404"/>
      <c r="B404" s="314">
        <v>36987</v>
      </c>
      <c r="C404" s="197">
        <v>12.33</v>
      </c>
      <c r="D404" s="197">
        <f t="shared" si="15"/>
        <v>-0.90718855852465186</v>
      </c>
      <c r="E404" s="197">
        <v>4.4030482641828961E-2</v>
      </c>
      <c r="F404" s="167"/>
      <c r="G404" s="37">
        <v>396</v>
      </c>
      <c r="H404" s="167">
        <f t="shared" ca="1" si="16"/>
        <v>5.9610420115264483E-2</v>
      </c>
    </row>
    <row r="405" spans="1:8" x14ac:dyDescent="0.3">
      <c r="A405"/>
      <c r="B405" s="314">
        <v>44102</v>
      </c>
      <c r="C405" s="197">
        <v>132.85</v>
      </c>
      <c r="D405" s="197">
        <f t="shared" si="15"/>
        <v>-0.44811399135925556</v>
      </c>
      <c r="E405" s="197">
        <v>4.4007858546168954E-2</v>
      </c>
      <c r="F405" s="167"/>
      <c r="G405" s="37">
        <v>397</v>
      </c>
      <c r="H405" s="167">
        <f t="shared" ca="1" si="16"/>
        <v>-5.3784669024150085E-2</v>
      </c>
    </row>
    <row r="406" spans="1:8" x14ac:dyDescent="0.3">
      <c r="A406"/>
      <c r="B406" s="314">
        <v>41159</v>
      </c>
      <c r="C406" s="197">
        <v>240.72</v>
      </c>
      <c r="D406" s="197">
        <f t="shared" si="15"/>
        <v>3.4643916913946589</v>
      </c>
      <c r="E406" s="197">
        <v>4.3976060369502967E-2</v>
      </c>
      <c r="F406" s="167"/>
      <c r="G406" s="37">
        <v>398</v>
      </c>
      <c r="H406" s="167">
        <f t="shared" ca="1" si="16"/>
        <v>-2.9738023573159481E-2</v>
      </c>
    </row>
    <row r="407" spans="1:8" x14ac:dyDescent="0.3">
      <c r="A407"/>
      <c r="B407" s="314">
        <v>37880</v>
      </c>
      <c r="C407" s="197">
        <v>53.92</v>
      </c>
      <c r="D407" s="197">
        <f t="shared" si="15"/>
        <v>3.2793650793650793</v>
      </c>
      <c r="E407" s="197">
        <v>4.3949661181026167E-2</v>
      </c>
      <c r="F407" s="167"/>
      <c r="G407" s="37">
        <v>399</v>
      </c>
      <c r="H407" s="167">
        <f t="shared" ca="1" si="16"/>
        <v>-0.1342592191091504</v>
      </c>
    </row>
    <row r="408" spans="1:8" x14ac:dyDescent="0.3">
      <c r="A408"/>
      <c r="B408" s="314">
        <v>36998</v>
      </c>
      <c r="C408" s="197">
        <v>12.6</v>
      </c>
      <c r="D408" s="197">
        <f t="shared" si="15"/>
        <v>-0.2432432432432432</v>
      </c>
      <c r="E408" s="197">
        <v>4.3910521955260906E-2</v>
      </c>
      <c r="F408" s="167"/>
      <c r="G408" s="37">
        <v>400</v>
      </c>
      <c r="H408" s="167">
        <f t="shared" ca="1" si="16"/>
        <v>-4.7774754692229242E-2</v>
      </c>
    </row>
    <row r="409" spans="1:8" x14ac:dyDescent="0.3">
      <c r="A409"/>
      <c r="B409" s="314">
        <v>37203</v>
      </c>
      <c r="C409" s="197">
        <v>16.649999999999999</v>
      </c>
      <c r="D409" s="197">
        <f t="shared" si="15"/>
        <v>-0.98515579726296076</v>
      </c>
      <c r="E409" s="197">
        <v>4.3887147335423204E-2</v>
      </c>
      <c r="F409" s="167"/>
      <c r="G409" s="37">
        <v>401</v>
      </c>
      <c r="H409" s="167">
        <f t="shared" ca="1" si="16"/>
        <v>-1.2726817205955757E-2</v>
      </c>
    </row>
    <row r="410" spans="1:8" x14ac:dyDescent="0.3">
      <c r="A410"/>
      <c r="B410" s="314">
        <v>45533</v>
      </c>
      <c r="C410" s="197">
        <v>1121.6500000000001</v>
      </c>
      <c r="D410" s="197">
        <f t="shared" si="15"/>
        <v>42.52541715172682</v>
      </c>
      <c r="E410" s="197">
        <v>4.3832301893816039E-2</v>
      </c>
      <c r="F410" s="167"/>
      <c r="G410" s="37">
        <v>402</v>
      </c>
      <c r="H410" s="167">
        <f t="shared" ca="1" si="16"/>
        <v>6.2871931034254161E-2</v>
      </c>
    </row>
    <row r="411" spans="1:8" x14ac:dyDescent="0.3">
      <c r="A411"/>
      <c r="B411" s="314">
        <v>36686</v>
      </c>
      <c r="C411" s="197">
        <v>25.77</v>
      </c>
      <c r="D411" s="197">
        <f t="shared" si="15"/>
        <v>0.47933409873708355</v>
      </c>
      <c r="E411" s="197">
        <v>4.3742405832320808E-2</v>
      </c>
      <c r="F411" s="167"/>
      <c r="G411" s="37">
        <v>403</v>
      </c>
      <c r="H411" s="167">
        <f t="shared" ca="1" si="16"/>
        <v>7.4601603461327853E-2</v>
      </c>
    </row>
    <row r="412" spans="1:8" x14ac:dyDescent="0.3">
      <c r="A412"/>
      <c r="B412" s="314">
        <v>36909</v>
      </c>
      <c r="C412" s="197">
        <v>17.420000000000002</v>
      </c>
      <c r="D412" s="197">
        <f t="shared" si="15"/>
        <v>-0.41148648648648645</v>
      </c>
      <c r="E412" s="197">
        <v>4.3738765727980855E-2</v>
      </c>
      <c r="F412" s="167"/>
      <c r="G412" s="37">
        <v>404</v>
      </c>
      <c r="H412" s="167">
        <f t="shared" ca="1" si="16"/>
        <v>-1.4116982671715189E-2</v>
      </c>
    </row>
    <row r="413" spans="1:8" x14ac:dyDescent="0.3">
      <c r="A413"/>
      <c r="B413" s="314">
        <v>36257</v>
      </c>
      <c r="C413" s="197">
        <v>29.6</v>
      </c>
      <c r="D413" s="197">
        <f t="shared" si="15"/>
        <v>-0.9302791190672477</v>
      </c>
      <c r="E413" s="197">
        <v>4.3723554301833722E-2</v>
      </c>
      <c r="F413" s="167"/>
      <c r="G413" s="37">
        <v>405</v>
      </c>
      <c r="H413" s="167">
        <f t="shared" ca="1" si="16"/>
        <v>-0.10148107554415689</v>
      </c>
    </row>
    <row r="414" spans="1:8" x14ac:dyDescent="0.3">
      <c r="A414"/>
      <c r="B414" s="314">
        <v>41746</v>
      </c>
      <c r="C414" s="197">
        <v>424.55</v>
      </c>
      <c r="D414" s="197">
        <f t="shared" si="15"/>
        <v>4.2374784110535408</v>
      </c>
      <c r="E414" s="197">
        <v>4.3658890336537359E-2</v>
      </c>
      <c r="F414" s="167"/>
      <c r="G414" s="37">
        <v>406</v>
      </c>
      <c r="H414" s="167">
        <f t="shared" ca="1" si="16"/>
        <v>1.3422449884999505E-2</v>
      </c>
    </row>
    <row r="415" spans="1:8" x14ac:dyDescent="0.3">
      <c r="A415"/>
      <c r="B415" s="314">
        <v>38198</v>
      </c>
      <c r="C415" s="197">
        <v>81.06</v>
      </c>
      <c r="D415" s="197">
        <f t="shared" si="15"/>
        <v>0.13736495018942052</v>
      </c>
      <c r="E415" s="197">
        <v>4.3646195442255786E-2</v>
      </c>
      <c r="F415" s="167"/>
      <c r="G415" s="37">
        <v>407</v>
      </c>
      <c r="H415" s="167">
        <f t="shared" ca="1" si="16"/>
        <v>1.9279144691304529E-2</v>
      </c>
    </row>
    <row r="416" spans="1:8" x14ac:dyDescent="0.3">
      <c r="A416"/>
      <c r="B416" s="314">
        <v>37904</v>
      </c>
      <c r="C416" s="197">
        <v>71.27</v>
      </c>
      <c r="D416" s="197">
        <f t="shared" si="15"/>
        <v>-0.77280117313271068</v>
      </c>
      <c r="E416" s="197">
        <v>4.3637428613266804E-2</v>
      </c>
      <c r="F416" s="167"/>
      <c r="G416" s="37">
        <v>408</v>
      </c>
      <c r="H416" s="167">
        <f t="shared" ca="1" si="16"/>
        <v>3.6021586344111789E-2</v>
      </c>
    </row>
    <row r="417" spans="1:8" x14ac:dyDescent="0.3">
      <c r="A417"/>
      <c r="B417" s="314">
        <v>41424</v>
      </c>
      <c r="C417" s="197">
        <v>313.69</v>
      </c>
      <c r="D417" s="197">
        <f t="shared" si="15"/>
        <v>3.1897956457860293</v>
      </c>
      <c r="E417" s="197">
        <v>4.3615676359039179E-2</v>
      </c>
      <c r="F417" s="167"/>
      <c r="G417" s="37">
        <v>409</v>
      </c>
      <c r="H417" s="167">
        <f t="shared" ca="1" si="16"/>
        <v>-2.4329291901559649E-2</v>
      </c>
    </row>
    <row r="418" spans="1:8" x14ac:dyDescent="0.3">
      <c r="A418"/>
      <c r="B418" s="314">
        <v>37928</v>
      </c>
      <c r="C418" s="197">
        <v>74.87</v>
      </c>
      <c r="D418" s="197">
        <f t="shared" si="15"/>
        <v>-0.59807816190680696</v>
      </c>
      <c r="E418" s="197">
        <v>4.3484320557491296E-2</v>
      </c>
      <c r="F418" s="167"/>
      <c r="G418" s="37">
        <v>410</v>
      </c>
      <c r="H418" s="167">
        <f t="shared" ca="1" si="16"/>
        <v>-0.10641257851104709</v>
      </c>
    </row>
    <row r="419" spans="1:8" x14ac:dyDescent="0.3">
      <c r="A419"/>
      <c r="B419" s="314">
        <v>38810</v>
      </c>
      <c r="C419" s="197">
        <v>186.28</v>
      </c>
      <c r="D419" s="197">
        <f t="shared" si="15"/>
        <v>1.635167633328618</v>
      </c>
      <c r="E419" s="197">
        <v>4.3410071136503747E-2</v>
      </c>
      <c r="F419" s="167"/>
      <c r="G419" s="37">
        <v>411</v>
      </c>
      <c r="H419" s="167">
        <f t="shared" ca="1" si="16"/>
        <v>9.8467075420005185E-2</v>
      </c>
    </row>
    <row r="420" spans="1:8" x14ac:dyDescent="0.3">
      <c r="A420"/>
      <c r="B420" s="314">
        <v>39988</v>
      </c>
      <c r="C420" s="197">
        <v>70.69</v>
      </c>
      <c r="D420" s="197">
        <f t="shared" si="15"/>
        <v>-0.81809058157488423</v>
      </c>
      <c r="E420" s="197">
        <v>4.3394833948339429E-2</v>
      </c>
      <c r="F420" s="167"/>
      <c r="G420" s="37">
        <v>412</v>
      </c>
      <c r="H420" s="167">
        <f t="shared" ca="1" si="16"/>
        <v>4.2848198065009446E-2</v>
      </c>
    </row>
    <row r="421" spans="1:8" x14ac:dyDescent="0.3">
      <c r="A421"/>
      <c r="B421" s="314">
        <v>42459</v>
      </c>
      <c r="C421" s="197">
        <v>388.6</v>
      </c>
      <c r="D421" s="197">
        <f t="shared" si="15"/>
        <v>-0.2350393700787401</v>
      </c>
      <c r="E421" s="197">
        <v>4.3361525036917703E-2</v>
      </c>
      <c r="F421" s="167"/>
      <c r="G421" s="37">
        <v>413</v>
      </c>
      <c r="H421" s="167">
        <f t="shared" ca="1" si="16"/>
        <v>4.234515266512491E-2</v>
      </c>
    </row>
    <row r="422" spans="1:8" x14ac:dyDescent="0.3">
      <c r="A422"/>
      <c r="B422" s="314">
        <v>44490</v>
      </c>
      <c r="C422" s="197">
        <v>508</v>
      </c>
      <c r="D422" s="197">
        <f t="shared" si="15"/>
        <v>14.563725490196077</v>
      </c>
      <c r="E422" s="197">
        <v>4.333538714315055E-2</v>
      </c>
      <c r="F422" s="167"/>
      <c r="G422" s="37">
        <v>414</v>
      </c>
      <c r="H422" s="167">
        <f t="shared" ca="1" si="16"/>
        <v>-0.12013708911071752</v>
      </c>
    </row>
    <row r="423" spans="1:8" x14ac:dyDescent="0.3">
      <c r="A423"/>
      <c r="B423" s="314">
        <v>39798</v>
      </c>
      <c r="C423" s="197">
        <v>32.64</v>
      </c>
      <c r="D423" s="197">
        <f t="shared" si="15"/>
        <v>-0.90158299412030751</v>
      </c>
      <c r="E423" s="197">
        <v>4.3144774688398835E-2</v>
      </c>
      <c r="F423" s="167"/>
      <c r="G423" s="37">
        <v>415</v>
      </c>
      <c r="H423" s="167">
        <f t="shared" ca="1" si="16"/>
        <v>-3.6606323754875991E-2</v>
      </c>
    </row>
    <row r="424" spans="1:8" x14ac:dyDescent="0.3">
      <c r="A424"/>
      <c r="B424" s="314">
        <v>44466</v>
      </c>
      <c r="C424" s="197">
        <v>331.65</v>
      </c>
      <c r="D424" s="197">
        <f t="shared" si="15"/>
        <v>4.8678343949044578</v>
      </c>
      <c r="E424" s="197">
        <v>4.3088535933322847E-2</v>
      </c>
      <c r="F424" s="167"/>
      <c r="G424" s="37">
        <v>416</v>
      </c>
      <c r="H424" s="167">
        <f t="shared" ca="1" si="16"/>
        <v>4.3705333219257354E-2</v>
      </c>
    </row>
    <row r="425" spans="1:8" x14ac:dyDescent="0.3">
      <c r="A425"/>
      <c r="B425" s="314">
        <v>34794</v>
      </c>
      <c r="C425" s="197">
        <v>56.52</v>
      </c>
      <c r="D425" s="197">
        <f t="shared" si="15"/>
        <v>-0.86582789317507414</v>
      </c>
      <c r="E425" s="197">
        <v>4.2996862889832066E-2</v>
      </c>
      <c r="F425" s="167"/>
      <c r="G425" s="37">
        <v>417</v>
      </c>
      <c r="H425" s="167">
        <f t="shared" ca="1" si="16"/>
        <v>-5.4512659845404659E-3</v>
      </c>
    </row>
    <row r="426" spans="1:8" x14ac:dyDescent="0.3">
      <c r="A426"/>
      <c r="B426" s="314">
        <v>42520</v>
      </c>
      <c r="C426" s="197">
        <v>421.25</v>
      </c>
      <c r="D426" s="197">
        <f t="shared" si="15"/>
        <v>1.3680364270054528</v>
      </c>
      <c r="E426" s="197">
        <v>4.2956177271601836E-2</v>
      </c>
      <c r="F426" s="167"/>
      <c r="G426" s="37">
        <v>418</v>
      </c>
      <c r="H426" s="167">
        <f t="shared" ca="1" si="16"/>
        <v>-8.1144605887418356E-2</v>
      </c>
    </row>
    <row r="427" spans="1:8" x14ac:dyDescent="0.3">
      <c r="A427"/>
      <c r="B427" s="314">
        <v>40896</v>
      </c>
      <c r="C427" s="197">
        <v>177.89</v>
      </c>
      <c r="D427" s="197">
        <f t="shared" si="15"/>
        <v>2.6557747636662556</v>
      </c>
      <c r="E427" s="197">
        <v>4.2914932285865071E-2</v>
      </c>
      <c r="F427" s="167"/>
      <c r="G427" s="37">
        <v>419</v>
      </c>
      <c r="H427" s="167">
        <f t="shared" ca="1" si="16"/>
        <v>9.9949433474235586E-2</v>
      </c>
    </row>
    <row r="428" spans="1:8" x14ac:dyDescent="0.3">
      <c r="A428"/>
      <c r="B428" s="314">
        <v>39923</v>
      </c>
      <c r="C428" s="197">
        <v>48.66</v>
      </c>
      <c r="D428" s="197">
        <f t="shared" si="15"/>
        <v>-0.73511159499183454</v>
      </c>
      <c r="E428" s="197">
        <v>4.2863266180882986E-2</v>
      </c>
      <c r="F428" s="167"/>
      <c r="G428" s="37">
        <v>420</v>
      </c>
      <c r="H428" s="167">
        <f t="shared" ca="1" si="16"/>
        <v>-0.10632168346568326</v>
      </c>
    </row>
    <row r="429" spans="1:8" x14ac:dyDescent="0.3">
      <c r="A429"/>
      <c r="B429" s="314">
        <v>43829</v>
      </c>
      <c r="C429" s="197">
        <v>183.7</v>
      </c>
      <c r="D429" s="197">
        <f t="shared" si="15"/>
        <v>13.240310077519378</v>
      </c>
      <c r="E429" s="197">
        <v>4.2861197842747556E-2</v>
      </c>
      <c r="F429" s="167"/>
      <c r="G429" s="37">
        <v>421</v>
      </c>
      <c r="H429" s="167">
        <f t="shared" ca="1" si="16"/>
        <v>4.4899712991698391E-2</v>
      </c>
    </row>
    <row r="430" spans="1:8" x14ac:dyDescent="0.3">
      <c r="A430"/>
      <c r="B430" s="314">
        <v>37081</v>
      </c>
      <c r="C430" s="197">
        <v>12.9</v>
      </c>
      <c r="D430" s="197">
        <f t="shared" si="15"/>
        <v>-0.83404091084523346</v>
      </c>
      <c r="E430" s="197">
        <v>4.284559417946654E-2</v>
      </c>
      <c r="F430" s="167"/>
      <c r="G430" s="37">
        <v>422</v>
      </c>
      <c r="H430" s="167">
        <f t="shared" ca="1" si="16"/>
        <v>2.7103107275385518E-2</v>
      </c>
    </row>
    <row r="431" spans="1:8" x14ac:dyDescent="0.3">
      <c r="A431"/>
      <c r="B431" s="314">
        <v>38247</v>
      </c>
      <c r="C431" s="197">
        <v>77.73</v>
      </c>
      <c r="D431" s="197">
        <f t="shared" si="15"/>
        <v>-0.85202741290691031</v>
      </c>
      <c r="E431" s="197">
        <v>4.2795814327877713E-2</v>
      </c>
      <c r="F431" s="167"/>
      <c r="G431" s="37">
        <v>423</v>
      </c>
      <c r="H431" s="167">
        <f t="shared" ca="1" si="16"/>
        <v>9.5890819584631221E-2</v>
      </c>
    </row>
    <row r="432" spans="1:8" x14ac:dyDescent="0.3">
      <c r="A432"/>
      <c r="B432" s="314">
        <v>42611</v>
      </c>
      <c r="C432" s="197">
        <v>525.29999999999995</v>
      </c>
      <c r="D432" s="197">
        <f t="shared" si="15"/>
        <v>4.3937775952356501</v>
      </c>
      <c r="E432" s="197">
        <v>4.2779156327543255E-2</v>
      </c>
      <c r="F432" s="167"/>
      <c r="G432" s="37">
        <v>424</v>
      </c>
      <c r="H432" s="167">
        <f t="shared" ca="1" si="16"/>
        <v>-2.3688136268338225E-2</v>
      </c>
    </row>
    <row r="433" spans="1:8" x14ac:dyDescent="0.3">
      <c r="A433"/>
      <c r="B433" s="314">
        <v>38005</v>
      </c>
      <c r="C433" s="197">
        <v>97.39</v>
      </c>
      <c r="D433" s="197">
        <f t="shared" si="15"/>
        <v>1.7699089874857794</v>
      </c>
      <c r="E433" s="197">
        <v>4.2719486081370439E-2</v>
      </c>
      <c r="F433" s="167"/>
      <c r="G433" s="37">
        <v>425</v>
      </c>
      <c r="H433" s="167">
        <f t="shared" ca="1" si="16"/>
        <v>-5.5634530866123825E-3</v>
      </c>
    </row>
    <row r="434" spans="1:8" x14ac:dyDescent="0.3">
      <c r="A434"/>
      <c r="B434" s="314">
        <v>36305</v>
      </c>
      <c r="C434" s="197">
        <v>35.159999999999997</v>
      </c>
      <c r="D434" s="197">
        <f t="shared" si="15"/>
        <v>-0.76592770121829445</v>
      </c>
      <c r="E434" s="197">
        <v>4.2704626334519435E-2</v>
      </c>
      <c r="F434" s="167"/>
      <c r="G434" s="37">
        <v>426</v>
      </c>
      <c r="H434" s="167">
        <f t="shared" ca="1" si="16"/>
        <v>-6.6836222638742421E-2</v>
      </c>
    </row>
    <row r="435" spans="1:8" x14ac:dyDescent="0.3">
      <c r="A435"/>
      <c r="B435" s="314">
        <v>40339</v>
      </c>
      <c r="C435" s="197">
        <v>150.21</v>
      </c>
      <c r="D435" s="197">
        <f t="shared" si="15"/>
        <v>3.5645339216767935E-2</v>
      </c>
      <c r="E435" s="197">
        <v>4.269054560599761E-2</v>
      </c>
      <c r="F435" s="167"/>
      <c r="G435" s="37">
        <v>427</v>
      </c>
      <c r="H435" s="167">
        <f t="shared" ca="1" si="16"/>
        <v>-5.0318983819292763E-2</v>
      </c>
    </row>
    <row r="436" spans="1:8" x14ac:dyDescent="0.3">
      <c r="A436"/>
      <c r="B436" s="314">
        <v>40149</v>
      </c>
      <c r="C436" s="197">
        <v>145.04</v>
      </c>
      <c r="D436" s="197">
        <f t="shared" si="15"/>
        <v>-0.3861260422398104</v>
      </c>
      <c r="E436" s="197">
        <v>4.2628136007475836E-2</v>
      </c>
      <c r="F436" s="167"/>
      <c r="G436" s="37">
        <v>428</v>
      </c>
      <c r="H436" s="167">
        <f t="shared" ca="1" si="16"/>
        <v>8.013117278823147E-3</v>
      </c>
    </row>
    <row r="437" spans="1:8" x14ac:dyDescent="0.3">
      <c r="A437"/>
      <c r="B437" s="314">
        <v>41128</v>
      </c>
      <c r="C437" s="197">
        <v>236.27</v>
      </c>
      <c r="D437" s="197">
        <f t="shared" si="15"/>
        <v>2.3254046446164676</v>
      </c>
      <c r="E437" s="197">
        <v>4.2582296355131888E-2</v>
      </c>
      <c r="F437" s="167"/>
      <c r="G437" s="37">
        <v>429</v>
      </c>
      <c r="H437" s="167">
        <f t="shared" ca="1" si="16"/>
        <v>2.914325771719796E-2</v>
      </c>
    </row>
    <row r="438" spans="1:8" x14ac:dyDescent="0.3">
      <c r="A438"/>
      <c r="B438" s="314">
        <v>43921</v>
      </c>
      <c r="C438" s="197">
        <v>71.05</v>
      </c>
      <c r="D438" s="197">
        <f t="shared" si="15"/>
        <v>-0.3845820701602426</v>
      </c>
      <c r="E438" s="197">
        <v>4.2553191489361541E-2</v>
      </c>
      <c r="F438" s="167"/>
      <c r="G438" s="37">
        <v>430</v>
      </c>
      <c r="H438" s="167">
        <f t="shared" ca="1" si="16"/>
        <v>6.1660816379355624E-3</v>
      </c>
    </row>
    <row r="439" spans="1:8" x14ac:dyDescent="0.3">
      <c r="A439"/>
      <c r="B439" s="314">
        <v>43990</v>
      </c>
      <c r="C439" s="197">
        <v>115.45</v>
      </c>
      <c r="D439" s="197">
        <f t="shared" si="15"/>
        <v>-0.16840740473960969</v>
      </c>
      <c r="E439" s="197">
        <v>4.243792325056428E-2</v>
      </c>
      <c r="F439" s="167"/>
      <c r="G439" s="37">
        <v>431</v>
      </c>
      <c r="H439" s="167">
        <f t="shared" ca="1" si="16"/>
        <v>7.226776998857572E-3</v>
      </c>
    </row>
    <row r="440" spans="1:8" x14ac:dyDescent="0.3">
      <c r="A440"/>
      <c r="B440" s="314">
        <v>38884</v>
      </c>
      <c r="C440" s="197">
        <v>138.83000000000001</v>
      </c>
      <c r="D440" s="197">
        <f t="shared" si="15"/>
        <v>0.54926905479299193</v>
      </c>
      <c r="E440" s="197">
        <v>4.2423787355458709E-2</v>
      </c>
      <c r="F440" s="167"/>
      <c r="G440" s="37">
        <v>432</v>
      </c>
      <c r="H440" s="167">
        <f t="shared" ca="1" si="16"/>
        <v>-1.0672567883393717E-2</v>
      </c>
    </row>
    <row r="441" spans="1:8" x14ac:dyDescent="0.3">
      <c r="A441"/>
      <c r="B441" s="314">
        <v>38545</v>
      </c>
      <c r="C441" s="197">
        <v>89.61</v>
      </c>
      <c r="D441" s="197">
        <f t="shared" si="15"/>
        <v>-0.74018556103218325</v>
      </c>
      <c r="E441" s="197">
        <v>4.2340351285332201E-2</v>
      </c>
      <c r="F441" s="167"/>
      <c r="G441" s="37">
        <v>433</v>
      </c>
      <c r="H441" s="167">
        <f t="shared" ca="1" si="16"/>
        <v>-6.221564268151266E-2</v>
      </c>
    </row>
    <row r="442" spans="1:8" x14ac:dyDescent="0.3">
      <c r="A442"/>
      <c r="B442" s="314">
        <v>42256</v>
      </c>
      <c r="C442" s="197">
        <v>344.9</v>
      </c>
      <c r="D442" s="197">
        <f t="shared" si="15"/>
        <v>-0.26546693642849539</v>
      </c>
      <c r="E442" s="197">
        <v>4.2308854638863691E-2</v>
      </c>
      <c r="F442" s="167"/>
      <c r="G442" s="37">
        <v>434</v>
      </c>
      <c r="H442" s="167">
        <f t="shared" ca="1" si="16"/>
        <v>-4.438156448266601E-2</v>
      </c>
    </row>
    <row r="443" spans="1:8" x14ac:dyDescent="0.3">
      <c r="A443"/>
      <c r="B443" s="314">
        <v>42879</v>
      </c>
      <c r="C443" s="197">
        <v>469.55</v>
      </c>
      <c r="D443" s="197">
        <f t="shared" si="15"/>
        <v>1.1296716255442671</v>
      </c>
      <c r="E443" s="197">
        <v>4.2286348501664905E-2</v>
      </c>
      <c r="F443" s="167"/>
      <c r="G443" s="37">
        <v>435</v>
      </c>
      <c r="H443" s="167">
        <f t="shared" ca="1" si="16"/>
        <v>-8.7276124220153628E-2</v>
      </c>
    </row>
    <row r="444" spans="1:8" x14ac:dyDescent="0.3">
      <c r="A444"/>
      <c r="B444" s="314">
        <v>40576</v>
      </c>
      <c r="C444" s="197">
        <v>220.48</v>
      </c>
      <c r="D444" s="197">
        <f t="shared" si="15"/>
        <v>0.5049829351535835</v>
      </c>
      <c r="E444" s="197">
        <v>4.2261510825375881E-2</v>
      </c>
      <c r="F444" s="167"/>
      <c r="G444" s="37">
        <v>436</v>
      </c>
      <c r="H444" s="167">
        <f t="shared" ca="1" si="16"/>
        <v>-9.0606668544557863E-4</v>
      </c>
    </row>
    <row r="445" spans="1:8" x14ac:dyDescent="0.3">
      <c r="A445"/>
      <c r="B445" s="314">
        <v>38755</v>
      </c>
      <c r="C445" s="197">
        <v>146.5</v>
      </c>
      <c r="D445" s="197">
        <f t="shared" si="15"/>
        <v>1.4792689118294127</v>
      </c>
      <c r="E445" s="197">
        <v>4.2259533295389895E-2</v>
      </c>
      <c r="F445" s="167"/>
      <c r="G445" s="37">
        <v>437</v>
      </c>
      <c r="H445" s="167">
        <f t="shared" ca="1" si="16"/>
        <v>-4.5961469004549831E-2</v>
      </c>
    </row>
    <row r="446" spans="1:8" x14ac:dyDescent="0.3">
      <c r="A446"/>
      <c r="B446" s="314">
        <v>35404</v>
      </c>
      <c r="C446" s="197">
        <v>59.09</v>
      </c>
      <c r="D446" s="197">
        <f t="shared" si="15"/>
        <v>0.15885467738772308</v>
      </c>
      <c r="E446" s="197">
        <v>4.2151675485008866E-2</v>
      </c>
      <c r="F446" s="167"/>
      <c r="G446" s="37">
        <v>438</v>
      </c>
      <c r="H446" s="167">
        <f t="shared" ca="1" si="16"/>
        <v>-0.10723965425444539</v>
      </c>
    </row>
    <row r="447" spans="1:8" x14ac:dyDescent="0.3">
      <c r="A447"/>
      <c r="B447" s="314">
        <v>36440</v>
      </c>
      <c r="C447" s="197">
        <v>50.99</v>
      </c>
      <c r="D447" s="197">
        <f t="shared" si="15"/>
        <v>-0.78856360922209323</v>
      </c>
      <c r="E447" s="197">
        <v>4.2100960555896183E-2</v>
      </c>
      <c r="F447" s="167"/>
      <c r="G447" s="37">
        <v>439</v>
      </c>
      <c r="H447" s="167">
        <f t="shared" ca="1" si="16"/>
        <v>1.0919101355867883E-2</v>
      </c>
    </row>
    <row r="448" spans="1:8" x14ac:dyDescent="0.3">
      <c r="A448"/>
      <c r="B448" s="314">
        <v>40939</v>
      </c>
      <c r="C448" s="197">
        <v>241.16</v>
      </c>
      <c r="D448" s="197">
        <f t="shared" si="15"/>
        <v>5.572908149359499</v>
      </c>
      <c r="E448" s="197">
        <v>4.2087978567107553E-2</v>
      </c>
      <c r="F448" s="167"/>
      <c r="G448" s="37">
        <v>440</v>
      </c>
      <c r="H448" s="167">
        <f t="shared" ca="1" si="16"/>
        <v>-7.794805176722179E-2</v>
      </c>
    </row>
    <row r="449" spans="1:8" x14ac:dyDescent="0.3">
      <c r="A449"/>
      <c r="B449" s="314">
        <v>36167</v>
      </c>
      <c r="C449" s="197">
        <v>36.69</v>
      </c>
      <c r="D449" s="197">
        <f t="shared" si="15"/>
        <v>-0.51008145279743622</v>
      </c>
      <c r="E449" s="197">
        <v>4.2033513206475304E-2</v>
      </c>
      <c r="F449" s="167"/>
      <c r="G449" s="37">
        <v>441</v>
      </c>
      <c r="H449" s="167">
        <f t="shared" ca="1" si="16"/>
        <v>-2.9272848975404581E-2</v>
      </c>
    </row>
    <row r="450" spans="1:8" x14ac:dyDescent="0.3">
      <c r="A450"/>
      <c r="B450" s="314">
        <v>38142</v>
      </c>
      <c r="C450" s="197">
        <v>74.89</v>
      </c>
      <c r="D450" s="197">
        <f t="shared" si="15"/>
        <v>-0.7687723848338891</v>
      </c>
      <c r="E450" s="197">
        <v>4.202031445665777E-2</v>
      </c>
      <c r="F450" s="167"/>
      <c r="G450" s="37">
        <v>442</v>
      </c>
      <c r="H450" s="167">
        <f t="shared" ca="1" si="16"/>
        <v>-0.12543899168927022</v>
      </c>
    </row>
    <row r="451" spans="1:8" x14ac:dyDescent="0.3">
      <c r="A451"/>
      <c r="B451" s="314">
        <v>41283</v>
      </c>
      <c r="C451" s="197">
        <v>323.88</v>
      </c>
      <c r="D451" s="197">
        <f t="shared" si="15"/>
        <v>0.21108327412780903</v>
      </c>
      <c r="E451" s="197">
        <v>4.2017888166784534E-2</v>
      </c>
      <c r="F451" s="167"/>
      <c r="G451" s="37">
        <v>443</v>
      </c>
      <c r="H451" s="167">
        <f t="shared" ca="1" si="16"/>
        <v>2.8379489651428266E-3</v>
      </c>
    </row>
    <row r="452" spans="1:8" x14ac:dyDescent="0.3">
      <c r="A452"/>
      <c r="B452" s="314">
        <v>41166</v>
      </c>
      <c r="C452" s="197">
        <v>267.43</v>
      </c>
      <c r="D452" s="197">
        <f t="shared" si="15"/>
        <v>7.9696394686907146E-2</v>
      </c>
      <c r="E452" s="197">
        <v>4.2002727449834465E-2</v>
      </c>
      <c r="F452" s="167"/>
      <c r="G452" s="37">
        <v>444</v>
      </c>
      <c r="H452" s="167">
        <f t="shared" ca="1" si="16"/>
        <v>-4.946487110531772E-2</v>
      </c>
    </row>
    <row r="453" spans="1:8" x14ac:dyDescent="0.3">
      <c r="A453"/>
      <c r="B453" s="314">
        <v>40653</v>
      </c>
      <c r="C453" s="197">
        <v>247.69</v>
      </c>
      <c r="D453" s="197">
        <f t="shared" si="15"/>
        <v>-2.7217029298562623E-2</v>
      </c>
      <c r="E453" s="197">
        <v>4.1983929998737901E-2</v>
      </c>
      <c r="F453" s="167"/>
      <c r="G453" s="37">
        <v>445</v>
      </c>
      <c r="H453" s="167">
        <f t="shared" ca="1" si="16"/>
        <v>-0.12424387037836768</v>
      </c>
    </row>
    <row r="454" spans="1:8" x14ac:dyDescent="0.3">
      <c r="A454"/>
      <c r="B454" s="314">
        <v>40513</v>
      </c>
      <c r="C454" s="197">
        <v>254.62</v>
      </c>
      <c r="D454" s="197">
        <f t="shared" si="15"/>
        <v>-0.12257486474378854</v>
      </c>
      <c r="E454" s="197">
        <v>4.1944592216720533E-2</v>
      </c>
      <c r="F454" s="167"/>
      <c r="G454" s="37">
        <v>446</v>
      </c>
      <c r="H454" s="167">
        <f t="shared" ca="1" si="16"/>
        <v>1.721881573284826E-2</v>
      </c>
    </row>
    <row r="455" spans="1:8" x14ac:dyDescent="0.3">
      <c r="A455"/>
      <c r="B455" s="314">
        <v>41389</v>
      </c>
      <c r="C455" s="197">
        <v>290.19</v>
      </c>
      <c r="D455" s="197">
        <f t="shared" si="15"/>
        <v>0.66823799942512219</v>
      </c>
      <c r="E455" s="197">
        <v>4.1937452874223569E-2</v>
      </c>
      <c r="F455" s="167"/>
      <c r="G455" s="37">
        <v>447</v>
      </c>
      <c r="H455" s="167">
        <f t="shared" ca="1" si="16"/>
        <v>-7.5083699318122241E-2</v>
      </c>
    </row>
    <row r="456" spans="1:8" x14ac:dyDescent="0.3">
      <c r="A456"/>
      <c r="B456" s="314">
        <v>43451</v>
      </c>
      <c r="C456" s="197">
        <v>173.95</v>
      </c>
      <c r="D456" s="197">
        <f t="shared" si="15"/>
        <v>0.81197916666666647</v>
      </c>
      <c r="E456" s="197">
        <v>4.1928721174004258E-2</v>
      </c>
      <c r="F456" s="167"/>
      <c r="G456" s="37">
        <v>448</v>
      </c>
      <c r="H456" s="167">
        <f t="shared" ca="1" si="16"/>
        <v>-5.7389009814701457E-2</v>
      </c>
    </row>
    <row r="457" spans="1:8" x14ac:dyDescent="0.3">
      <c r="A457"/>
      <c r="B457" s="314">
        <v>38565</v>
      </c>
      <c r="C457" s="197">
        <v>96</v>
      </c>
      <c r="D457" s="197">
        <f t="shared" ref="D457:D520" si="17">C457/C458-1</f>
        <v>-0.35126368428165966</v>
      </c>
      <c r="E457" s="197">
        <v>4.1892771868895062E-2</v>
      </c>
      <c r="F457" s="167"/>
      <c r="G457" s="37">
        <v>449</v>
      </c>
      <c r="H457" s="167">
        <f t="shared" ca="1" si="16"/>
        <v>-6.61413957059378E-2</v>
      </c>
    </row>
    <row r="458" spans="1:8" x14ac:dyDescent="0.3">
      <c r="A458"/>
      <c r="B458" s="314">
        <v>39421</v>
      </c>
      <c r="C458" s="197">
        <v>147.97999999999999</v>
      </c>
      <c r="D458" s="197">
        <f t="shared" si="17"/>
        <v>0.78525757027385668</v>
      </c>
      <c r="E458" s="197">
        <v>4.1892557910300665E-2</v>
      </c>
      <c r="F458" s="167"/>
      <c r="G458" s="37">
        <v>450</v>
      </c>
      <c r="H458" s="167">
        <f t="shared" ref="H458:H521" ca="1" si="18">_xlfn.NORM.INV(RAND(),N$11,N$12)</f>
        <v>-1.7013810061198596E-2</v>
      </c>
    </row>
    <row r="459" spans="1:8" x14ac:dyDescent="0.3">
      <c r="A459"/>
      <c r="B459" s="314">
        <v>38462</v>
      </c>
      <c r="C459" s="197">
        <v>82.89</v>
      </c>
      <c r="D459" s="197">
        <f t="shared" si="17"/>
        <v>-0.80095094013399615</v>
      </c>
      <c r="E459" s="197">
        <v>4.1855203619909576E-2</v>
      </c>
      <c r="F459" s="167"/>
      <c r="G459" s="37">
        <v>451</v>
      </c>
      <c r="H459" s="167">
        <f t="shared" ca="1" si="18"/>
        <v>-5.3351774721522215E-2</v>
      </c>
    </row>
    <row r="460" spans="1:8" x14ac:dyDescent="0.3">
      <c r="A460"/>
      <c r="B460" s="314">
        <v>41738</v>
      </c>
      <c r="C460" s="197">
        <v>416.43</v>
      </c>
      <c r="D460" s="197">
        <f t="shared" si="17"/>
        <v>-0.42805933250927075</v>
      </c>
      <c r="E460" s="197">
        <v>4.183032698706568E-2</v>
      </c>
      <c r="F460" s="167"/>
      <c r="G460" s="37">
        <v>452</v>
      </c>
      <c r="H460" s="167">
        <f t="shared" ca="1" si="18"/>
        <v>2.7148388878074105E-2</v>
      </c>
    </row>
    <row r="461" spans="1:8" x14ac:dyDescent="0.3">
      <c r="A461"/>
      <c r="B461" s="314">
        <v>45792</v>
      </c>
      <c r="C461" s="197">
        <v>728.1</v>
      </c>
      <c r="D461" s="197">
        <f t="shared" si="17"/>
        <v>3.7731742493772131</v>
      </c>
      <c r="E461" s="197">
        <v>4.1705415265755663E-2</v>
      </c>
      <c r="F461" s="167"/>
      <c r="G461" s="37">
        <v>453</v>
      </c>
      <c r="H461" s="167">
        <f t="shared" ca="1" si="18"/>
        <v>-2.954995622614873E-2</v>
      </c>
    </row>
    <row r="462" spans="1:8" x14ac:dyDescent="0.3">
      <c r="A462"/>
      <c r="B462" s="314">
        <v>39364</v>
      </c>
      <c r="C462" s="197">
        <v>152.54</v>
      </c>
      <c r="D462" s="197">
        <f t="shared" si="17"/>
        <v>-5.5362893237552613E-2</v>
      </c>
      <c r="E462" s="197">
        <v>4.1655285441136281E-2</v>
      </c>
      <c r="F462" s="167"/>
      <c r="G462" s="37">
        <v>454</v>
      </c>
      <c r="H462" s="167">
        <f t="shared" ca="1" si="18"/>
        <v>8.2305131137312901E-3</v>
      </c>
    </row>
    <row r="463" spans="1:8" x14ac:dyDescent="0.3">
      <c r="A463"/>
      <c r="B463" s="314">
        <v>39052</v>
      </c>
      <c r="C463" s="197">
        <v>161.47999999999999</v>
      </c>
      <c r="D463" s="197">
        <f t="shared" si="17"/>
        <v>-0.26382493731479373</v>
      </c>
      <c r="E463" s="197">
        <v>4.1604850674062943E-2</v>
      </c>
      <c r="F463" s="167"/>
      <c r="G463" s="37">
        <v>455</v>
      </c>
      <c r="H463" s="167">
        <f t="shared" ca="1" si="18"/>
        <v>3.9956992195472198E-2</v>
      </c>
    </row>
    <row r="464" spans="1:8" x14ac:dyDescent="0.3">
      <c r="A464"/>
      <c r="B464" s="314">
        <v>41120</v>
      </c>
      <c r="C464" s="197">
        <v>219.35</v>
      </c>
      <c r="D464" s="197">
        <f t="shared" si="17"/>
        <v>-0.2150653068527465</v>
      </c>
      <c r="E464" s="197">
        <v>4.159741678142348E-2</v>
      </c>
      <c r="F464" s="167"/>
      <c r="G464" s="37">
        <v>456</v>
      </c>
      <c r="H464" s="167">
        <f t="shared" ca="1" si="18"/>
        <v>-5.5466827020444476E-2</v>
      </c>
    </row>
    <row r="465" spans="1:8" x14ac:dyDescent="0.3">
      <c r="A465"/>
      <c r="B465" s="314">
        <v>41382</v>
      </c>
      <c r="C465" s="197">
        <v>279.45</v>
      </c>
      <c r="D465" s="197">
        <f t="shared" si="17"/>
        <v>1.8460128322639782</v>
      </c>
      <c r="E465" s="197">
        <v>4.1480322003577763E-2</v>
      </c>
      <c r="F465" s="167"/>
      <c r="G465" s="37">
        <v>457</v>
      </c>
      <c r="H465" s="167">
        <f t="shared" ca="1" si="18"/>
        <v>0.15026425337839502</v>
      </c>
    </row>
    <row r="466" spans="1:8" x14ac:dyDescent="0.3">
      <c r="A466"/>
      <c r="B466" s="314">
        <v>38098</v>
      </c>
      <c r="C466" s="197">
        <v>98.19</v>
      </c>
      <c r="D466" s="197">
        <f t="shared" si="17"/>
        <v>-0.77708409008354518</v>
      </c>
      <c r="E466" s="197">
        <v>4.1472210436996226E-2</v>
      </c>
      <c r="F466" s="167"/>
      <c r="G466" s="37">
        <v>458</v>
      </c>
      <c r="H466" s="167">
        <f t="shared" ca="1" si="18"/>
        <v>-3.2961914548671312E-2</v>
      </c>
    </row>
    <row r="467" spans="1:8" x14ac:dyDescent="0.3">
      <c r="A467"/>
      <c r="B467" s="314">
        <v>41771</v>
      </c>
      <c r="C467" s="197">
        <v>440.48</v>
      </c>
      <c r="D467" s="197">
        <f t="shared" si="17"/>
        <v>1.1235115460637322</v>
      </c>
      <c r="E467" s="197">
        <v>4.1422356724040155E-2</v>
      </c>
      <c r="F467" s="167"/>
      <c r="G467" s="37">
        <v>459</v>
      </c>
      <c r="H467" s="167">
        <f t="shared" ca="1" si="18"/>
        <v>6.8770502893095173E-3</v>
      </c>
    </row>
    <row r="468" spans="1:8" x14ac:dyDescent="0.3">
      <c r="A468"/>
      <c r="B468" s="314">
        <v>40408</v>
      </c>
      <c r="C468" s="197">
        <v>207.43</v>
      </c>
      <c r="D468" s="197">
        <f t="shared" si="17"/>
        <v>3.8749706227967105</v>
      </c>
      <c r="E468" s="197">
        <v>4.1367538531050796E-2</v>
      </c>
      <c r="F468" s="167"/>
      <c r="G468" s="37">
        <v>460</v>
      </c>
      <c r="H468" s="167">
        <f t="shared" ca="1" si="18"/>
        <v>5.8047807594581093E-2</v>
      </c>
    </row>
    <row r="469" spans="1:8" x14ac:dyDescent="0.3">
      <c r="A469"/>
      <c r="B469" s="314">
        <v>36531</v>
      </c>
      <c r="C469" s="197">
        <v>42.55</v>
      </c>
      <c r="D469" s="197">
        <f t="shared" si="17"/>
        <v>-0.82587879035888201</v>
      </c>
      <c r="E469" s="197">
        <v>4.136074400391565E-2</v>
      </c>
      <c r="F469" s="167"/>
      <c r="G469" s="37">
        <v>461</v>
      </c>
      <c r="H469" s="167">
        <f t="shared" ca="1" si="18"/>
        <v>6.0632334196160681E-2</v>
      </c>
    </row>
    <row r="470" spans="1:8" x14ac:dyDescent="0.3">
      <c r="A470"/>
      <c r="B470" s="314">
        <v>40512</v>
      </c>
      <c r="C470" s="197">
        <v>244.37</v>
      </c>
      <c r="D470" s="197">
        <f t="shared" si="17"/>
        <v>0.29002797867286056</v>
      </c>
      <c r="E470" s="197">
        <v>4.1290267598431907E-2</v>
      </c>
      <c r="F470" s="167"/>
      <c r="G470" s="37">
        <v>462</v>
      </c>
      <c r="H470" s="167">
        <f t="shared" ca="1" si="18"/>
        <v>-5.1114616337178835E-2</v>
      </c>
    </row>
    <row r="471" spans="1:8" x14ac:dyDescent="0.3">
      <c r="A471"/>
      <c r="B471" s="314">
        <v>40400</v>
      </c>
      <c r="C471" s="197">
        <v>189.43</v>
      </c>
      <c r="D471" s="197">
        <f t="shared" si="17"/>
        <v>1.1356257046223224</v>
      </c>
      <c r="E471" s="197">
        <v>4.1224646842191959E-2</v>
      </c>
      <c r="F471" s="167"/>
      <c r="G471" s="37">
        <v>463</v>
      </c>
      <c r="H471" s="167">
        <f t="shared" ca="1" si="18"/>
        <v>-6.1308483064846576E-2</v>
      </c>
    </row>
    <row r="472" spans="1:8" x14ac:dyDescent="0.3">
      <c r="A472"/>
      <c r="B472" s="314">
        <v>40037</v>
      </c>
      <c r="C472" s="197">
        <v>88.7</v>
      </c>
      <c r="D472" s="197">
        <f t="shared" si="17"/>
        <v>0.23143134804942389</v>
      </c>
      <c r="E472" s="197">
        <v>4.1202019016316482E-2</v>
      </c>
      <c r="F472" s="167"/>
      <c r="G472" s="37">
        <v>464</v>
      </c>
      <c r="H472" s="167">
        <f t="shared" ca="1" si="18"/>
        <v>5.7822852727677462E-4</v>
      </c>
    </row>
    <row r="473" spans="1:8" x14ac:dyDescent="0.3">
      <c r="A473"/>
      <c r="B473" s="314">
        <v>37918</v>
      </c>
      <c r="C473" s="197">
        <v>72.03</v>
      </c>
      <c r="D473" s="197">
        <f t="shared" si="17"/>
        <v>-0.74712119084398254</v>
      </c>
      <c r="E473" s="197">
        <v>4.1196877710320878E-2</v>
      </c>
      <c r="F473" s="167"/>
      <c r="G473" s="37">
        <v>465</v>
      </c>
      <c r="H473" s="167">
        <f t="shared" ca="1" si="18"/>
        <v>-4.3166615499252263E-2</v>
      </c>
    </row>
    <row r="474" spans="1:8" x14ac:dyDescent="0.3">
      <c r="A474"/>
      <c r="B474" s="314">
        <v>41256</v>
      </c>
      <c r="C474" s="197">
        <v>284.83999999999997</v>
      </c>
      <c r="D474" s="197">
        <f t="shared" si="17"/>
        <v>9.6283582089552233</v>
      </c>
      <c r="E474" s="197">
        <v>4.1196037577219569E-2</v>
      </c>
      <c r="F474" s="167"/>
      <c r="G474" s="37">
        <v>466</v>
      </c>
      <c r="H474" s="167">
        <f t="shared" ca="1" si="18"/>
        <v>-2.6910791597801059E-2</v>
      </c>
    </row>
    <row r="475" spans="1:8" x14ac:dyDescent="0.3">
      <c r="A475"/>
      <c r="B475" s="314">
        <v>37383</v>
      </c>
      <c r="C475" s="197">
        <v>26.8</v>
      </c>
      <c r="D475" s="197">
        <f t="shared" si="17"/>
        <v>-0.94823756639304679</v>
      </c>
      <c r="E475" s="197">
        <v>4.1181041181041378E-2</v>
      </c>
      <c r="F475" s="167"/>
      <c r="G475" s="37">
        <v>467</v>
      </c>
      <c r="H475" s="167">
        <f t="shared" ca="1" si="18"/>
        <v>-3.2634872226200089E-2</v>
      </c>
    </row>
    <row r="476" spans="1:8" x14ac:dyDescent="0.3">
      <c r="A476"/>
      <c r="B476" s="314">
        <v>44592</v>
      </c>
      <c r="C476" s="197">
        <v>517.75</v>
      </c>
      <c r="D476" s="197">
        <f t="shared" si="17"/>
        <v>0.46195115064238323</v>
      </c>
      <c r="E476" s="197">
        <v>4.1122059119243826E-2</v>
      </c>
      <c r="F476" s="167"/>
      <c r="G476" s="37">
        <v>468</v>
      </c>
      <c r="H476" s="167">
        <f t="shared" ca="1" si="18"/>
        <v>6.1598090101702363E-2</v>
      </c>
    </row>
    <row r="477" spans="1:8" x14ac:dyDescent="0.3">
      <c r="A477"/>
      <c r="B477" s="314">
        <v>42388</v>
      </c>
      <c r="C477" s="197">
        <v>354.15</v>
      </c>
      <c r="D477" s="197">
        <f t="shared" si="17"/>
        <v>1.3293212312549327</v>
      </c>
      <c r="E477" s="197">
        <v>4.1005291005290934E-2</v>
      </c>
      <c r="F477" s="167"/>
      <c r="G477" s="37">
        <v>469</v>
      </c>
      <c r="H477" s="167">
        <f t="shared" ca="1" si="18"/>
        <v>3.7831827067512695E-2</v>
      </c>
    </row>
    <row r="478" spans="1:8" x14ac:dyDescent="0.3">
      <c r="A478"/>
      <c r="B478" s="314">
        <v>39449</v>
      </c>
      <c r="C478" s="197">
        <v>152.04</v>
      </c>
      <c r="D478" s="197">
        <f t="shared" si="17"/>
        <v>-0.37737008067488431</v>
      </c>
      <c r="E478" s="197">
        <v>4.0942078597836495E-2</v>
      </c>
      <c r="F478" s="167"/>
      <c r="G478" s="37">
        <v>470</v>
      </c>
      <c r="H478" s="167">
        <f t="shared" ca="1" si="18"/>
        <v>-2.7199764406260835E-2</v>
      </c>
    </row>
    <row r="479" spans="1:8" x14ac:dyDescent="0.3">
      <c r="A479"/>
      <c r="B479" s="314">
        <v>40486</v>
      </c>
      <c r="C479" s="197">
        <v>244.19</v>
      </c>
      <c r="D479" s="197">
        <f t="shared" si="17"/>
        <v>-0.36844691581533684</v>
      </c>
      <c r="E479" s="197">
        <v>4.092246046293524E-2</v>
      </c>
      <c r="F479" s="167"/>
      <c r="G479" s="37">
        <v>471</v>
      </c>
      <c r="H479" s="167">
        <f t="shared" ca="1" si="18"/>
        <v>-1.5357896868865748E-2</v>
      </c>
    </row>
    <row r="480" spans="1:8" x14ac:dyDescent="0.3">
      <c r="A480"/>
      <c r="B480" s="314">
        <v>42471</v>
      </c>
      <c r="C480" s="197">
        <v>386.65</v>
      </c>
      <c r="D480" s="197">
        <f t="shared" si="17"/>
        <v>4.5473457675753224</v>
      </c>
      <c r="E480" s="197">
        <v>4.0920716112532007E-2</v>
      </c>
      <c r="F480" s="167"/>
      <c r="G480" s="37">
        <v>472</v>
      </c>
      <c r="H480" s="167">
        <f t="shared" ca="1" si="18"/>
        <v>-1.4323684780784328E-2</v>
      </c>
    </row>
    <row r="481" spans="1:8" x14ac:dyDescent="0.3">
      <c r="A481"/>
      <c r="B481" s="314">
        <v>35489</v>
      </c>
      <c r="C481" s="197">
        <v>69.7</v>
      </c>
      <c r="D481" s="197">
        <f t="shared" si="17"/>
        <v>0.67066155321188892</v>
      </c>
      <c r="E481" s="197">
        <v>4.0919952210275001E-2</v>
      </c>
      <c r="F481" s="167"/>
      <c r="G481" s="37">
        <v>473</v>
      </c>
      <c r="H481" s="167">
        <f t="shared" ca="1" si="18"/>
        <v>-7.7199376485098323E-2</v>
      </c>
    </row>
    <row r="482" spans="1:8" x14ac:dyDescent="0.3">
      <c r="A482"/>
      <c r="B482" s="314">
        <v>36509</v>
      </c>
      <c r="C482" s="197">
        <v>41.72</v>
      </c>
      <c r="D482" s="197">
        <f t="shared" si="17"/>
        <v>-0.53144654088050314</v>
      </c>
      <c r="E482" s="197">
        <v>4.0918163672654773E-2</v>
      </c>
      <c r="F482" s="167"/>
      <c r="G482" s="37">
        <v>474</v>
      </c>
      <c r="H482" s="167">
        <f t="shared" ca="1" si="18"/>
        <v>0.11150803037683615</v>
      </c>
    </row>
    <row r="483" spans="1:8" x14ac:dyDescent="0.3">
      <c r="A483"/>
      <c r="B483" s="314">
        <v>37994</v>
      </c>
      <c r="C483" s="197">
        <v>89.04</v>
      </c>
      <c r="D483" s="197">
        <f t="shared" si="17"/>
        <v>-0.51157432803071856</v>
      </c>
      <c r="E483" s="197">
        <v>4.0916530278232388E-2</v>
      </c>
      <c r="F483" s="167"/>
      <c r="G483" s="37">
        <v>475</v>
      </c>
      <c r="H483" s="167">
        <f t="shared" ca="1" si="18"/>
        <v>4.6955972679859979E-2</v>
      </c>
    </row>
    <row r="484" spans="1:8" x14ac:dyDescent="0.3">
      <c r="A484"/>
      <c r="B484" s="314">
        <v>43609</v>
      </c>
      <c r="C484" s="197">
        <v>182.3</v>
      </c>
      <c r="D484" s="197">
        <f t="shared" si="17"/>
        <v>-0.65881868543195088</v>
      </c>
      <c r="E484" s="197">
        <v>4.0822152440765036E-2</v>
      </c>
      <c r="F484" s="167"/>
      <c r="G484" s="37">
        <v>476</v>
      </c>
      <c r="H484" s="167">
        <f t="shared" ca="1" si="18"/>
        <v>3.0947370335341333E-2</v>
      </c>
    </row>
    <row r="485" spans="1:8" x14ac:dyDescent="0.3">
      <c r="A485"/>
      <c r="B485" s="314">
        <v>41904</v>
      </c>
      <c r="C485" s="197">
        <v>534.32000000000005</v>
      </c>
      <c r="D485" s="197">
        <f t="shared" si="17"/>
        <v>-9.5280465650835477E-3</v>
      </c>
      <c r="E485" s="197">
        <v>4.0768226884045466E-2</v>
      </c>
      <c r="F485" s="167"/>
      <c r="G485" s="37">
        <v>477</v>
      </c>
      <c r="H485" s="167">
        <f t="shared" ca="1" si="18"/>
        <v>6.3943424288496475E-2</v>
      </c>
    </row>
    <row r="486" spans="1:8" x14ac:dyDescent="0.3">
      <c r="A486"/>
      <c r="B486" s="314">
        <v>41960</v>
      </c>
      <c r="C486" s="197">
        <v>539.46</v>
      </c>
      <c r="D486" s="197">
        <f t="shared" si="17"/>
        <v>16.169318905155951</v>
      </c>
      <c r="E486" s="197">
        <v>4.074545665007534E-2</v>
      </c>
      <c r="F486" s="167"/>
      <c r="G486" s="37">
        <v>478</v>
      </c>
      <c r="H486" s="167">
        <f t="shared" ca="1" si="18"/>
        <v>-3.3038881600701973E-2</v>
      </c>
    </row>
    <row r="487" spans="1:8" x14ac:dyDescent="0.3">
      <c r="A487"/>
      <c r="B487" s="314">
        <v>37603</v>
      </c>
      <c r="C487" s="197">
        <v>31.42</v>
      </c>
      <c r="D487" s="197">
        <f t="shared" si="17"/>
        <v>-0.7628500264170881</v>
      </c>
      <c r="E487" s="197">
        <v>4.0741967538920232E-2</v>
      </c>
      <c r="F487" s="167"/>
      <c r="G487" s="37">
        <v>479</v>
      </c>
      <c r="H487" s="167">
        <f t="shared" ca="1" si="18"/>
        <v>5.4485719567581886E-2</v>
      </c>
    </row>
    <row r="488" spans="1:8" x14ac:dyDescent="0.3">
      <c r="A488"/>
      <c r="B488" s="314">
        <v>39570</v>
      </c>
      <c r="C488" s="197">
        <v>132.49</v>
      </c>
      <c r="D488" s="197">
        <f t="shared" si="17"/>
        <v>-0.52394811541087272</v>
      </c>
      <c r="E488" s="197">
        <v>4.0688084203911679E-2</v>
      </c>
      <c r="F488" s="167"/>
      <c r="G488" s="37">
        <v>480</v>
      </c>
      <c r="H488" s="167">
        <f t="shared" ca="1" si="18"/>
        <v>0.16218235212168447</v>
      </c>
    </row>
    <row r="489" spans="1:8" x14ac:dyDescent="0.3">
      <c r="A489"/>
      <c r="B489" s="314">
        <v>41453</v>
      </c>
      <c r="C489" s="197">
        <v>278.31</v>
      </c>
      <c r="D489" s="197">
        <f t="shared" si="17"/>
        <v>0.58716852010265197</v>
      </c>
      <c r="E489" s="197">
        <v>4.0683543357140195E-2</v>
      </c>
      <c r="F489" s="167"/>
      <c r="G489" s="37">
        <v>481</v>
      </c>
      <c r="H489" s="167">
        <f t="shared" ca="1" si="18"/>
        <v>2.4390725668433685E-2</v>
      </c>
    </row>
    <row r="490" spans="1:8" x14ac:dyDescent="0.3">
      <c r="A490"/>
      <c r="B490" s="314">
        <v>43402</v>
      </c>
      <c r="C490" s="197">
        <v>175.35</v>
      </c>
      <c r="D490" s="197">
        <f t="shared" si="17"/>
        <v>9.4500967480182219E-2</v>
      </c>
      <c r="E490" s="197">
        <v>4.0652818991097961E-2</v>
      </c>
      <c r="F490" s="167"/>
      <c r="G490" s="37">
        <v>482</v>
      </c>
      <c r="H490" s="167">
        <f t="shared" ca="1" si="18"/>
        <v>1.0591484755091753E-2</v>
      </c>
    </row>
    <row r="491" spans="1:8" x14ac:dyDescent="0.3">
      <c r="A491"/>
      <c r="B491" s="314">
        <v>40277</v>
      </c>
      <c r="C491" s="197">
        <v>160.21</v>
      </c>
      <c r="D491" s="197">
        <f t="shared" si="17"/>
        <v>-0.29886214442013126</v>
      </c>
      <c r="E491" s="197">
        <v>4.0594959729799873E-2</v>
      </c>
      <c r="F491" s="167"/>
      <c r="G491" s="37">
        <v>483</v>
      </c>
      <c r="H491" s="167">
        <f t="shared" ca="1" si="18"/>
        <v>-2.3717082168727657E-2</v>
      </c>
    </row>
    <row r="492" spans="1:8" x14ac:dyDescent="0.3">
      <c r="A492"/>
      <c r="B492" s="314">
        <v>40933</v>
      </c>
      <c r="C492" s="197">
        <v>228.5</v>
      </c>
      <c r="D492" s="197">
        <f t="shared" si="17"/>
        <v>5.4914772727272725</v>
      </c>
      <c r="E492" s="197">
        <v>4.0575618197550067E-2</v>
      </c>
      <c r="F492" s="167"/>
      <c r="G492" s="37">
        <v>484</v>
      </c>
      <c r="H492" s="167">
        <f t="shared" ca="1" si="18"/>
        <v>5.8173966736397548E-2</v>
      </c>
    </row>
    <row r="493" spans="1:8" x14ac:dyDescent="0.3">
      <c r="A493"/>
      <c r="B493" s="314">
        <v>36313</v>
      </c>
      <c r="C493" s="197">
        <v>35.200000000000003</v>
      </c>
      <c r="D493" s="197">
        <f t="shared" si="17"/>
        <v>-0.35043365934674287</v>
      </c>
      <c r="E493" s="197">
        <v>4.0496600650310466E-2</v>
      </c>
      <c r="F493" s="167"/>
      <c r="G493" s="37">
        <v>485</v>
      </c>
      <c r="H493" s="167">
        <f t="shared" ca="1" si="18"/>
        <v>2.6102385946284896E-2</v>
      </c>
    </row>
    <row r="494" spans="1:8" x14ac:dyDescent="0.3">
      <c r="A494"/>
      <c r="B494" s="314">
        <v>34793</v>
      </c>
      <c r="C494" s="197">
        <v>54.19</v>
      </c>
      <c r="D494" s="197">
        <f t="shared" si="17"/>
        <v>-0.14701715724854403</v>
      </c>
      <c r="E494" s="197">
        <v>4.031483970051819E-2</v>
      </c>
      <c r="F494" s="167"/>
      <c r="G494" s="37">
        <v>486</v>
      </c>
      <c r="H494" s="167">
        <f t="shared" ca="1" si="18"/>
        <v>4.3560788978307827E-2</v>
      </c>
    </row>
    <row r="495" spans="1:8" x14ac:dyDescent="0.3">
      <c r="A495"/>
      <c r="B495" s="314">
        <v>35472</v>
      </c>
      <c r="C495" s="197">
        <v>63.53</v>
      </c>
      <c r="D495" s="197">
        <f t="shared" si="17"/>
        <v>1.2951589595375723</v>
      </c>
      <c r="E495" s="197">
        <v>4.0281644015064622E-2</v>
      </c>
      <c r="F495" s="167"/>
      <c r="G495" s="37">
        <v>487</v>
      </c>
      <c r="H495" s="167">
        <f t="shared" ca="1" si="18"/>
        <v>-6.0897292654576267E-2</v>
      </c>
    </row>
    <row r="496" spans="1:8" x14ac:dyDescent="0.3">
      <c r="A496"/>
      <c r="B496" s="314">
        <v>36027</v>
      </c>
      <c r="C496" s="197">
        <v>27.68</v>
      </c>
      <c r="D496" s="197">
        <f t="shared" si="17"/>
        <v>-0.96152883947185541</v>
      </c>
      <c r="E496" s="197">
        <v>4.0210447200300647E-2</v>
      </c>
      <c r="F496" s="167"/>
      <c r="G496" s="37">
        <v>488</v>
      </c>
      <c r="H496" s="167">
        <f t="shared" ca="1" si="18"/>
        <v>-5.4656882772247013E-2</v>
      </c>
    </row>
    <row r="497" spans="1:8" x14ac:dyDescent="0.3">
      <c r="A497"/>
      <c r="B497" s="314">
        <v>45908</v>
      </c>
      <c r="C497" s="197">
        <v>719.5</v>
      </c>
      <c r="D497" s="197">
        <f t="shared" si="17"/>
        <v>3.2068642928141262</v>
      </c>
      <c r="E497" s="197">
        <v>4.0190834176666135E-2</v>
      </c>
      <c r="F497" s="167"/>
      <c r="G497" s="37">
        <v>489</v>
      </c>
      <c r="H497" s="167">
        <f t="shared" ca="1" si="18"/>
        <v>6.6243171421020305E-2</v>
      </c>
    </row>
    <row r="498" spans="1:8" x14ac:dyDescent="0.3">
      <c r="A498"/>
      <c r="B498" s="314">
        <v>39069</v>
      </c>
      <c r="C498" s="197">
        <v>171.03</v>
      </c>
      <c r="D498" s="197">
        <f t="shared" si="17"/>
        <v>1.3642521426596628</v>
      </c>
      <c r="E498" s="197">
        <v>4.0138660828316075E-2</v>
      </c>
      <c r="F498" s="167"/>
      <c r="G498" s="37">
        <v>490</v>
      </c>
      <c r="H498" s="167">
        <f t="shared" ca="1" si="18"/>
        <v>-9.7677614469888166E-2</v>
      </c>
    </row>
    <row r="499" spans="1:8" x14ac:dyDescent="0.3">
      <c r="A499"/>
      <c r="B499" s="314">
        <v>35038</v>
      </c>
      <c r="C499" s="197">
        <v>72.34</v>
      </c>
      <c r="D499" s="197">
        <f t="shared" si="17"/>
        <v>-0.15421489535835375</v>
      </c>
      <c r="E499" s="197">
        <v>4.0115025161754136E-2</v>
      </c>
      <c r="F499" s="167"/>
      <c r="G499" s="37">
        <v>491</v>
      </c>
      <c r="H499" s="167">
        <f t="shared" ca="1" si="18"/>
        <v>1.2356913416753578E-2</v>
      </c>
    </row>
    <row r="500" spans="1:8" x14ac:dyDescent="0.3">
      <c r="A500"/>
      <c r="B500" s="314">
        <v>39667</v>
      </c>
      <c r="C500" s="197">
        <v>85.53</v>
      </c>
      <c r="D500" s="197">
        <f t="shared" si="17"/>
        <v>1.6308828052906801</v>
      </c>
      <c r="E500" s="197">
        <v>4.0004863813229541E-2</v>
      </c>
      <c r="F500" s="167"/>
      <c r="G500" s="37">
        <v>492</v>
      </c>
      <c r="H500" s="167">
        <f t="shared" ca="1" si="18"/>
        <v>7.8534269128345477E-2</v>
      </c>
    </row>
    <row r="501" spans="1:8" x14ac:dyDescent="0.3">
      <c r="A501"/>
      <c r="B501" s="314">
        <v>37588</v>
      </c>
      <c r="C501" s="197">
        <v>32.51</v>
      </c>
      <c r="D501" s="197">
        <f t="shared" si="17"/>
        <v>-0.89674448149912656</v>
      </c>
      <c r="E501" s="197">
        <v>3.9987204094689588E-2</v>
      </c>
      <c r="F501" s="167"/>
      <c r="G501" s="37">
        <v>493</v>
      </c>
      <c r="H501" s="167">
        <f t="shared" ca="1" si="18"/>
        <v>-6.1302070192404488E-2</v>
      </c>
    </row>
    <row r="502" spans="1:8" x14ac:dyDescent="0.3">
      <c r="A502"/>
      <c r="B502" s="314">
        <v>44326</v>
      </c>
      <c r="C502" s="197">
        <v>314.85000000000002</v>
      </c>
      <c r="D502" s="197">
        <f t="shared" si="17"/>
        <v>10.188699360341152</v>
      </c>
      <c r="E502" s="197">
        <v>3.9966969446738387E-2</v>
      </c>
      <c r="F502" s="167"/>
      <c r="G502" s="37">
        <v>494</v>
      </c>
      <c r="H502" s="167">
        <f t="shared" ca="1" si="18"/>
        <v>1.3946683257578809E-2</v>
      </c>
    </row>
    <row r="503" spans="1:8" x14ac:dyDescent="0.3">
      <c r="A503"/>
      <c r="B503" s="314">
        <v>37313</v>
      </c>
      <c r="C503" s="197">
        <v>28.14</v>
      </c>
      <c r="D503" s="197">
        <f t="shared" si="17"/>
        <v>-0.48090758162700609</v>
      </c>
      <c r="E503" s="197">
        <v>3.9911308203991247E-2</v>
      </c>
      <c r="F503" s="167"/>
      <c r="G503" s="37">
        <v>495</v>
      </c>
      <c r="H503" s="167">
        <f t="shared" ca="1" si="18"/>
        <v>-1.6422283363467318E-2</v>
      </c>
    </row>
    <row r="504" spans="1:8" x14ac:dyDescent="0.3">
      <c r="A504"/>
      <c r="B504" s="314">
        <v>36453</v>
      </c>
      <c r="C504" s="197">
        <v>54.21</v>
      </c>
      <c r="D504" s="197">
        <f t="shared" si="17"/>
        <v>-0.69190110826939466</v>
      </c>
      <c r="E504" s="197">
        <v>3.9900249376558561E-2</v>
      </c>
      <c r="F504" s="167"/>
      <c r="G504" s="37">
        <v>496</v>
      </c>
      <c r="H504" s="167">
        <f t="shared" ca="1" si="18"/>
        <v>7.4550087812813429E-2</v>
      </c>
    </row>
    <row r="505" spans="1:8" x14ac:dyDescent="0.3">
      <c r="A505"/>
      <c r="B505" s="314">
        <v>44189</v>
      </c>
      <c r="C505" s="197">
        <v>175.95</v>
      </c>
      <c r="D505" s="197">
        <f t="shared" si="17"/>
        <v>0.42067016552280978</v>
      </c>
      <c r="E505" s="197">
        <v>3.9893617021276695E-2</v>
      </c>
      <c r="F505" s="167"/>
      <c r="G505" s="37">
        <v>497</v>
      </c>
      <c r="H505" s="167">
        <f t="shared" ca="1" si="18"/>
        <v>-3.8941926026303482E-2</v>
      </c>
    </row>
    <row r="506" spans="1:8" x14ac:dyDescent="0.3">
      <c r="A506"/>
      <c r="B506" s="314">
        <v>44053</v>
      </c>
      <c r="C506" s="197">
        <v>123.85</v>
      </c>
      <c r="D506" s="197">
        <f t="shared" si="17"/>
        <v>-0.597497562560936</v>
      </c>
      <c r="E506" s="197">
        <v>3.9882451721242607E-2</v>
      </c>
      <c r="F506" s="167"/>
      <c r="G506" s="37">
        <v>498</v>
      </c>
      <c r="H506" s="167">
        <f t="shared" ca="1" si="18"/>
        <v>-2.244810111298871E-2</v>
      </c>
    </row>
    <row r="507" spans="1:8" x14ac:dyDescent="0.3">
      <c r="A507"/>
      <c r="B507" s="314">
        <v>43242</v>
      </c>
      <c r="C507" s="197">
        <v>307.7</v>
      </c>
      <c r="D507" s="197">
        <f t="shared" si="17"/>
        <v>0.78999418266433952</v>
      </c>
      <c r="E507" s="197">
        <v>3.9878337276106901E-2</v>
      </c>
      <c r="F507" s="167"/>
      <c r="G507" s="37">
        <v>499</v>
      </c>
      <c r="H507" s="167">
        <f t="shared" ca="1" si="18"/>
        <v>7.1374396335957199E-2</v>
      </c>
    </row>
    <row r="508" spans="1:8" x14ac:dyDescent="0.3">
      <c r="A508"/>
      <c r="B508" s="314">
        <v>38964</v>
      </c>
      <c r="C508" s="197">
        <v>171.9</v>
      </c>
      <c r="D508" s="197">
        <f t="shared" si="17"/>
        <v>5.6370656370656373</v>
      </c>
      <c r="E508" s="197">
        <v>3.9864497005625887E-2</v>
      </c>
      <c r="F508" s="167"/>
      <c r="G508" s="37">
        <v>500</v>
      </c>
      <c r="H508" s="167">
        <f t="shared" ca="1" si="18"/>
        <v>2.3609607682370005E-3</v>
      </c>
    </row>
    <row r="509" spans="1:8" x14ac:dyDescent="0.3">
      <c r="A509"/>
      <c r="B509" s="314">
        <v>36600</v>
      </c>
      <c r="C509" s="197">
        <v>25.9</v>
      </c>
      <c r="D509" s="197">
        <f t="shared" si="17"/>
        <v>-0.53550932568149212</v>
      </c>
      <c r="E509" s="197">
        <v>3.9743075070252765E-2</v>
      </c>
      <c r="F509" s="167"/>
      <c r="G509" s="37">
        <v>501</v>
      </c>
      <c r="H509" s="167">
        <f t="shared" ca="1" si="18"/>
        <v>4.7589002649246641E-2</v>
      </c>
    </row>
    <row r="510" spans="1:8" x14ac:dyDescent="0.3">
      <c r="A510"/>
      <c r="B510" s="314">
        <v>36447</v>
      </c>
      <c r="C510" s="197">
        <v>55.76</v>
      </c>
      <c r="D510" s="197">
        <f t="shared" si="17"/>
        <v>-0.39424225964149917</v>
      </c>
      <c r="E510" s="197">
        <v>3.9716576542979665E-2</v>
      </c>
      <c r="F510" s="167"/>
      <c r="G510" s="37">
        <v>502</v>
      </c>
      <c r="H510" s="167">
        <f t="shared" ca="1" si="18"/>
        <v>4.8736115301338312E-2</v>
      </c>
    </row>
    <row r="511" spans="1:8" x14ac:dyDescent="0.3">
      <c r="A511"/>
      <c r="B511" s="314">
        <v>35298</v>
      </c>
      <c r="C511" s="197">
        <v>92.05</v>
      </c>
      <c r="D511" s="197">
        <f t="shared" si="17"/>
        <v>-0.81191254597466278</v>
      </c>
      <c r="E511" s="197">
        <v>3.9643099164219375E-2</v>
      </c>
      <c r="F511" s="167"/>
      <c r="G511" s="37">
        <v>503</v>
      </c>
      <c r="H511" s="167">
        <f t="shared" ca="1" si="18"/>
        <v>-3.9885477642228558E-2</v>
      </c>
    </row>
    <row r="512" spans="1:8" x14ac:dyDescent="0.3">
      <c r="A512"/>
      <c r="B512" s="314">
        <v>41932</v>
      </c>
      <c r="C512" s="197">
        <v>489.4</v>
      </c>
      <c r="D512" s="197">
        <f t="shared" si="17"/>
        <v>-1.8156284481893881E-2</v>
      </c>
      <c r="E512" s="197">
        <v>3.9617631439192724E-2</v>
      </c>
      <c r="F512" s="167"/>
      <c r="G512" s="37">
        <v>504</v>
      </c>
      <c r="H512" s="167">
        <f t="shared" ca="1" si="18"/>
        <v>-2.392002661169973E-2</v>
      </c>
    </row>
    <row r="513" spans="1:8" x14ac:dyDescent="0.3">
      <c r="A513"/>
      <c r="B513" s="314">
        <v>41869</v>
      </c>
      <c r="C513" s="197">
        <v>498.45</v>
      </c>
      <c r="D513" s="197">
        <f t="shared" si="17"/>
        <v>15.353346456692911</v>
      </c>
      <c r="E513" s="197">
        <v>3.9607057940182822E-2</v>
      </c>
      <c r="F513" s="167"/>
      <c r="G513" s="37">
        <v>505</v>
      </c>
      <c r="H513" s="167">
        <f t="shared" ca="1" si="18"/>
        <v>7.4310744376981402E-2</v>
      </c>
    </row>
    <row r="514" spans="1:8" x14ac:dyDescent="0.3">
      <c r="A514"/>
      <c r="B514" s="314">
        <v>37700</v>
      </c>
      <c r="C514" s="197">
        <v>30.48</v>
      </c>
      <c r="D514" s="197">
        <f t="shared" si="17"/>
        <v>-0.53244362632305564</v>
      </c>
      <c r="E514" s="197">
        <v>3.9563437926330103E-2</v>
      </c>
      <c r="F514" s="167"/>
      <c r="G514" s="37">
        <v>506</v>
      </c>
      <c r="H514" s="167">
        <f t="shared" ca="1" si="18"/>
        <v>5.5428099050556831E-2</v>
      </c>
    </row>
    <row r="515" spans="1:8" x14ac:dyDescent="0.3">
      <c r="A515"/>
      <c r="B515" s="314">
        <v>35738</v>
      </c>
      <c r="C515" s="197">
        <v>65.19</v>
      </c>
      <c r="D515" s="197">
        <f t="shared" si="17"/>
        <v>0.67497430626927013</v>
      </c>
      <c r="E515" s="197">
        <v>3.9547121671184682E-2</v>
      </c>
      <c r="F515" s="167"/>
      <c r="G515" s="37">
        <v>507</v>
      </c>
      <c r="H515" s="167">
        <f t="shared" ca="1" si="18"/>
        <v>2.2531181238189531E-2</v>
      </c>
    </row>
    <row r="516" spans="1:8" x14ac:dyDescent="0.3">
      <c r="A516"/>
      <c r="B516" s="314">
        <v>37799</v>
      </c>
      <c r="C516" s="197">
        <v>38.92</v>
      </c>
      <c r="D516" s="197">
        <f t="shared" si="17"/>
        <v>-0.93026464317070112</v>
      </c>
      <c r="E516" s="197">
        <v>3.9529914529914612E-2</v>
      </c>
      <c r="F516" s="167"/>
      <c r="G516" s="37">
        <v>508</v>
      </c>
      <c r="H516" s="167">
        <f t="shared" ca="1" si="18"/>
        <v>3.7632524389230211E-2</v>
      </c>
    </row>
    <row r="517" spans="1:8" x14ac:dyDescent="0.3">
      <c r="A517"/>
      <c r="B517" s="314">
        <v>42045</v>
      </c>
      <c r="C517" s="197">
        <v>558.11</v>
      </c>
      <c r="D517" s="197">
        <f t="shared" si="17"/>
        <v>19.199420919290628</v>
      </c>
      <c r="E517" s="197">
        <v>3.9523924826314616E-2</v>
      </c>
      <c r="F517" s="167"/>
      <c r="G517" s="37">
        <v>509</v>
      </c>
      <c r="H517" s="167">
        <f t="shared" ca="1" si="18"/>
        <v>7.9552944953885096E-2</v>
      </c>
    </row>
    <row r="518" spans="1:8" x14ac:dyDescent="0.3">
      <c r="A518"/>
      <c r="B518" s="314">
        <v>36046</v>
      </c>
      <c r="C518" s="197">
        <v>27.63</v>
      </c>
      <c r="D518" s="197">
        <f t="shared" si="17"/>
        <v>0.20655021834061138</v>
      </c>
      <c r="E518" s="197">
        <v>3.950338600451464E-2</v>
      </c>
      <c r="F518" s="167"/>
      <c r="G518" s="37">
        <v>510</v>
      </c>
      <c r="H518" s="167">
        <f t="shared" ca="1" si="18"/>
        <v>-8.5066824248245673E-2</v>
      </c>
    </row>
    <row r="519" spans="1:8" x14ac:dyDescent="0.3">
      <c r="A519"/>
      <c r="B519" s="314">
        <v>36129</v>
      </c>
      <c r="C519" s="197">
        <v>22.9</v>
      </c>
      <c r="D519" s="197">
        <f t="shared" si="17"/>
        <v>-0.82431914077483692</v>
      </c>
      <c r="E519" s="197">
        <v>3.9491602360417488E-2</v>
      </c>
      <c r="F519" s="167"/>
      <c r="G519" s="37">
        <v>511</v>
      </c>
      <c r="H519" s="167">
        <f t="shared" ca="1" si="18"/>
        <v>-2.086217323106581E-2</v>
      </c>
    </row>
    <row r="520" spans="1:8" x14ac:dyDescent="0.3">
      <c r="A520"/>
      <c r="B520" s="314">
        <v>43893</v>
      </c>
      <c r="C520" s="197">
        <v>130.35</v>
      </c>
      <c r="D520" s="197">
        <f t="shared" si="17"/>
        <v>5.5109890109890109</v>
      </c>
      <c r="E520" s="197">
        <v>3.9473684210526327E-2</v>
      </c>
      <c r="F520" s="167"/>
      <c r="G520" s="37">
        <v>512</v>
      </c>
      <c r="H520" s="167">
        <f t="shared" ca="1" si="18"/>
        <v>-7.4955914801336426E-2</v>
      </c>
    </row>
    <row r="521" spans="1:8" x14ac:dyDescent="0.3">
      <c r="A521"/>
      <c r="B521" s="314">
        <v>36937</v>
      </c>
      <c r="C521" s="197">
        <v>20.02</v>
      </c>
      <c r="D521" s="197">
        <f t="shared" ref="D521:D584" si="19">C521/C522-1</f>
        <v>-0.56600910470409715</v>
      </c>
      <c r="E521" s="197">
        <v>3.9460020768431914E-2</v>
      </c>
      <c r="F521" s="167"/>
      <c r="G521" s="37">
        <v>513</v>
      </c>
      <c r="H521" s="167">
        <f t="shared" ca="1" si="18"/>
        <v>9.3396494842674996E-2</v>
      </c>
    </row>
    <row r="522" spans="1:8" x14ac:dyDescent="0.3">
      <c r="A522"/>
      <c r="B522" s="314">
        <v>37840</v>
      </c>
      <c r="C522" s="197">
        <v>46.13</v>
      </c>
      <c r="D522" s="197">
        <f t="shared" si="19"/>
        <v>-0.84494638835669389</v>
      </c>
      <c r="E522" s="197">
        <v>3.9432176656151396E-2</v>
      </c>
      <c r="F522" s="167"/>
      <c r="G522" s="37">
        <v>514</v>
      </c>
      <c r="H522" s="167">
        <f t="shared" ref="H522:H585" ca="1" si="20">_xlfn.NORM.INV(RAND(),N$11,N$12)</f>
        <v>6.2308828944380348E-2</v>
      </c>
    </row>
    <row r="523" spans="1:8" x14ac:dyDescent="0.3">
      <c r="A523"/>
      <c r="B523" s="314">
        <v>41015</v>
      </c>
      <c r="C523" s="197">
        <v>297.51</v>
      </c>
      <c r="D523" s="197">
        <f t="shared" si="19"/>
        <v>-0.27744990892531873</v>
      </c>
      <c r="E523" s="197">
        <v>3.9408866995073843E-2</v>
      </c>
      <c r="F523" s="167"/>
      <c r="G523" s="37">
        <v>515</v>
      </c>
      <c r="H523" s="167">
        <f t="shared" ca="1" si="20"/>
        <v>-2.69050150028943E-2</v>
      </c>
    </row>
    <row r="524" spans="1:8" x14ac:dyDescent="0.3">
      <c r="A524"/>
      <c r="B524" s="314">
        <v>42317</v>
      </c>
      <c r="C524" s="197">
        <v>411.75</v>
      </c>
      <c r="D524" s="197">
        <f t="shared" si="19"/>
        <v>13.827151602448685</v>
      </c>
      <c r="E524" s="197">
        <v>3.9379023097311672E-2</v>
      </c>
      <c r="F524" s="167"/>
      <c r="G524" s="37">
        <v>516</v>
      </c>
      <c r="H524" s="167">
        <f t="shared" ca="1" si="20"/>
        <v>-1.6861440582161834E-2</v>
      </c>
    </row>
    <row r="525" spans="1:8" x14ac:dyDescent="0.3">
      <c r="A525"/>
      <c r="B525" s="314">
        <v>39840</v>
      </c>
      <c r="C525" s="197">
        <v>27.77</v>
      </c>
      <c r="D525" s="197">
        <f t="shared" si="19"/>
        <v>-0.84796058034492194</v>
      </c>
      <c r="E525" s="197">
        <v>3.9296407185628768E-2</v>
      </c>
      <c r="F525" s="167"/>
      <c r="G525" s="37">
        <v>517</v>
      </c>
      <c r="H525" s="167">
        <f t="shared" ca="1" si="20"/>
        <v>5.6008503546273666E-2</v>
      </c>
    </row>
    <row r="526" spans="1:8" x14ac:dyDescent="0.3">
      <c r="A526"/>
      <c r="B526" s="314">
        <v>43522</v>
      </c>
      <c r="C526" s="197">
        <v>182.65</v>
      </c>
      <c r="D526" s="197">
        <f t="shared" si="19"/>
        <v>-0.55723358867448847</v>
      </c>
      <c r="E526" s="197">
        <v>3.9260312944523479E-2</v>
      </c>
      <c r="F526" s="167"/>
      <c r="G526" s="37">
        <v>518</v>
      </c>
      <c r="H526" s="167">
        <f t="shared" ca="1" si="20"/>
        <v>7.5520211431341217E-2</v>
      </c>
    </row>
    <row r="527" spans="1:8" x14ac:dyDescent="0.3">
      <c r="A527"/>
      <c r="B527" s="314">
        <v>41698</v>
      </c>
      <c r="C527" s="197">
        <v>412.52</v>
      </c>
      <c r="D527" s="197">
        <f t="shared" si="19"/>
        <v>-0.14874122988031369</v>
      </c>
      <c r="E527" s="197">
        <v>3.9250264523605471E-2</v>
      </c>
      <c r="F527" s="167"/>
      <c r="G527" s="37">
        <v>519</v>
      </c>
      <c r="H527" s="167">
        <f t="shared" ca="1" si="20"/>
        <v>7.3278631821176415E-2</v>
      </c>
    </row>
    <row r="528" spans="1:8" x14ac:dyDescent="0.3">
      <c r="A528"/>
      <c r="B528" s="314">
        <v>42562</v>
      </c>
      <c r="C528" s="197">
        <v>484.6</v>
      </c>
      <c r="D528" s="197">
        <f t="shared" si="19"/>
        <v>2.1596792071461173</v>
      </c>
      <c r="E528" s="197">
        <v>3.9245121166630925E-2</v>
      </c>
      <c r="F528" s="167"/>
      <c r="G528" s="37">
        <v>520</v>
      </c>
      <c r="H528" s="167">
        <f t="shared" ca="1" si="20"/>
        <v>-5.6703423561502334E-2</v>
      </c>
    </row>
    <row r="529" spans="1:8" x14ac:dyDescent="0.3">
      <c r="A529"/>
      <c r="B529" s="314">
        <v>38764</v>
      </c>
      <c r="C529" s="197">
        <v>153.37</v>
      </c>
      <c r="D529" s="197">
        <f t="shared" si="19"/>
        <v>0.8855421686746987</v>
      </c>
      <c r="E529" s="197">
        <v>3.9232958395446493E-2</v>
      </c>
      <c r="F529" s="167"/>
      <c r="G529" s="37">
        <v>521</v>
      </c>
      <c r="H529" s="167">
        <f t="shared" ca="1" si="20"/>
        <v>-0.12871564723129694</v>
      </c>
    </row>
    <row r="530" spans="1:8" x14ac:dyDescent="0.3">
      <c r="A530"/>
      <c r="B530" s="314">
        <v>37956</v>
      </c>
      <c r="C530" s="197">
        <v>81.34</v>
      </c>
      <c r="D530" s="197">
        <f t="shared" si="19"/>
        <v>-0.82680719684871717</v>
      </c>
      <c r="E530" s="197">
        <v>3.9223201737575097E-2</v>
      </c>
      <c r="F530" s="167"/>
      <c r="G530" s="37">
        <v>522</v>
      </c>
      <c r="H530" s="167">
        <f t="shared" ca="1" si="20"/>
        <v>-0.1017521844250487</v>
      </c>
    </row>
    <row r="531" spans="1:8" x14ac:dyDescent="0.3">
      <c r="A531"/>
      <c r="B531" s="314">
        <v>44803</v>
      </c>
      <c r="C531" s="197">
        <v>469.65</v>
      </c>
      <c r="D531" s="197">
        <f t="shared" si="19"/>
        <v>5.3414798811774231</v>
      </c>
      <c r="E531" s="197">
        <v>3.9163624294722865E-2</v>
      </c>
      <c r="F531" s="167"/>
      <c r="G531" s="37">
        <v>523</v>
      </c>
      <c r="H531" s="167">
        <f t="shared" ca="1" si="20"/>
        <v>6.47380098118399E-2</v>
      </c>
    </row>
    <row r="532" spans="1:8" x14ac:dyDescent="0.3">
      <c r="A532"/>
      <c r="B532" s="314">
        <v>37907</v>
      </c>
      <c r="C532" s="197">
        <v>74.06</v>
      </c>
      <c r="D532" s="197">
        <f t="shared" si="19"/>
        <v>1.6290379836705715</v>
      </c>
      <c r="E532" s="197">
        <v>3.9146906131612313E-2</v>
      </c>
      <c r="F532" s="167"/>
      <c r="G532" s="37">
        <v>524</v>
      </c>
      <c r="H532" s="167">
        <f t="shared" ca="1" si="20"/>
        <v>-0.10802242134243782</v>
      </c>
    </row>
    <row r="533" spans="1:8" x14ac:dyDescent="0.3">
      <c r="A533"/>
      <c r="B533" s="314">
        <v>36269</v>
      </c>
      <c r="C533" s="197">
        <v>28.17</v>
      </c>
      <c r="D533" s="197">
        <f t="shared" si="19"/>
        <v>-7.8508341511285495E-2</v>
      </c>
      <c r="E533" s="197">
        <v>3.9099963113242486E-2</v>
      </c>
      <c r="F533" s="167"/>
      <c r="G533" s="37">
        <v>525</v>
      </c>
      <c r="H533" s="167">
        <f t="shared" ca="1" si="20"/>
        <v>4.751759177604295E-2</v>
      </c>
    </row>
    <row r="534" spans="1:8" x14ac:dyDescent="0.3">
      <c r="A534"/>
      <c r="B534" s="314">
        <v>37747</v>
      </c>
      <c r="C534" s="197">
        <v>30.57</v>
      </c>
      <c r="D534" s="197">
        <f t="shared" si="19"/>
        <v>-0.63441760344415221</v>
      </c>
      <c r="E534" s="197">
        <v>3.9089055064581935E-2</v>
      </c>
      <c r="F534" s="167"/>
      <c r="G534" s="37">
        <v>526</v>
      </c>
      <c r="H534" s="167">
        <f t="shared" ca="1" si="20"/>
        <v>-6.5648079741758417E-2</v>
      </c>
    </row>
    <row r="535" spans="1:8" x14ac:dyDescent="0.3">
      <c r="A535"/>
      <c r="B535" s="314">
        <v>39699</v>
      </c>
      <c r="C535" s="197">
        <v>83.62</v>
      </c>
      <c r="D535" s="197">
        <f t="shared" si="19"/>
        <v>0.65978562921794359</v>
      </c>
      <c r="E535" s="197">
        <v>3.9015904572564652E-2</v>
      </c>
      <c r="F535" s="167"/>
      <c r="G535" s="37">
        <v>527</v>
      </c>
      <c r="H535" s="167">
        <f t="shared" ca="1" si="20"/>
        <v>-7.8196228221803138E-2</v>
      </c>
    </row>
    <row r="536" spans="1:8" x14ac:dyDescent="0.3">
      <c r="A536"/>
      <c r="B536" s="314">
        <v>35873</v>
      </c>
      <c r="C536" s="197">
        <v>50.38</v>
      </c>
      <c r="D536" s="197">
        <f t="shared" si="19"/>
        <v>-0.15639651707970526</v>
      </c>
      <c r="E536" s="197">
        <v>3.897710868220261E-2</v>
      </c>
      <c r="F536" s="167"/>
      <c r="G536" s="37">
        <v>528</v>
      </c>
      <c r="H536" s="167">
        <f t="shared" ca="1" si="20"/>
        <v>-1.7786928335368376E-2</v>
      </c>
    </row>
    <row r="537" spans="1:8" x14ac:dyDescent="0.3">
      <c r="A537"/>
      <c r="B537" s="314">
        <v>34705</v>
      </c>
      <c r="C537" s="197">
        <v>59.72</v>
      </c>
      <c r="D537" s="197">
        <f t="shared" si="19"/>
        <v>-0.84979879275653925</v>
      </c>
      <c r="E537" s="197">
        <v>3.8970076548364707E-2</v>
      </c>
      <c r="F537" s="167"/>
      <c r="G537" s="37">
        <v>529</v>
      </c>
      <c r="H537" s="167">
        <f t="shared" ca="1" si="20"/>
        <v>-4.8458268428554045E-2</v>
      </c>
    </row>
    <row r="538" spans="1:8" x14ac:dyDescent="0.3">
      <c r="A538"/>
      <c r="B538" s="314">
        <v>44733</v>
      </c>
      <c r="C538" s="197">
        <v>397.6</v>
      </c>
      <c r="D538" s="197">
        <f t="shared" si="19"/>
        <v>1.6108083262197126</v>
      </c>
      <c r="E538" s="197">
        <v>3.8933890776064795E-2</v>
      </c>
      <c r="F538" s="167"/>
      <c r="G538" s="37">
        <v>530</v>
      </c>
      <c r="H538" s="167">
        <f t="shared" ca="1" si="20"/>
        <v>-7.6873417841461567E-2</v>
      </c>
    </row>
    <row r="539" spans="1:8" x14ac:dyDescent="0.3">
      <c r="A539"/>
      <c r="B539" s="314">
        <v>38898</v>
      </c>
      <c r="C539" s="197">
        <v>152.29</v>
      </c>
      <c r="D539" s="197">
        <f t="shared" si="19"/>
        <v>-0.7384232222603917</v>
      </c>
      <c r="E539" s="197">
        <v>3.8813096862210017E-2</v>
      </c>
      <c r="F539" s="167"/>
      <c r="G539" s="37">
        <v>531</v>
      </c>
      <c r="H539" s="167">
        <f t="shared" ca="1" si="20"/>
        <v>0.17959133243218567</v>
      </c>
    </row>
    <row r="540" spans="1:8" x14ac:dyDescent="0.3">
      <c r="A540"/>
      <c r="B540" s="314">
        <v>42027</v>
      </c>
      <c r="C540" s="197">
        <v>582.20000000000005</v>
      </c>
      <c r="D540" s="197">
        <f t="shared" si="19"/>
        <v>3.7402703142810623</v>
      </c>
      <c r="E540" s="197">
        <v>3.8733964923549191E-2</v>
      </c>
      <c r="F540" s="167"/>
      <c r="G540" s="37">
        <v>532</v>
      </c>
      <c r="H540" s="167">
        <f t="shared" ca="1" si="20"/>
        <v>8.5036148182768903E-2</v>
      </c>
    </row>
    <row r="541" spans="1:8" x14ac:dyDescent="0.3">
      <c r="A541"/>
      <c r="B541" s="314">
        <v>38736</v>
      </c>
      <c r="C541" s="197">
        <v>122.82</v>
      </c>
      <c r="D541" s="197">
        <f t="shared" si="19"/>
        <v>1.2530915086562233E-2</v>
      </c>
      <c r="E541" s="197">
        <v>3.8646934460887961E-2</v>
      </c>
      <c r="F541" s="167"/>
      <c r="G541" s="37">
        <v>533</v>
      </c>
      <c r="H541" s="167">
        <f t="shared" ca="1" si="20"/>
        <v>-1.5159265140406076E-2</v>
      </c>
    </row>
    <row r="542" spans="1:8" x14ac:dyDescent="0.3">
      <c r="A542"/>
      <c r="B542" s="314">
        <v>43749</v>
      </c>
      <c r="C542" s="197">
        <v>121.3</v>
      </c>
      <c r="D542" s="197">
        <f t="shared" si="19"/>
        <v>-0.13127551385805347</v>
      </c>
      <c r="E542" s="197">
        <v>3.8527397260273988E-2</v>
      </c>
      <c r="F542" s="167"/>
      <c r="G542" s="37">
        <v>534</v>
      </c>
      <c r="H542" s="167">
        <f t="shared" ca="1" si="20"/>
        <v>-6.8610854455892151E-3</v>
      </c>
    </row>
    <row r="543" spans="1:8" x14ac:dyDescent="0.3">
      <c r="A543"/>
      <c r="B543" s="314">
        <v>38924</v>
      </c>
      <c r="C543" s="197">
        <v>139.63</v>
      </c>
      <c r="D543" s="197">
        <f t="shared" si="19"/>
        <v>-0.41158870627897182</v>
      </c>
      <c r="E543" s="197">
        <v>3.8527333581257039E-2</v>
      </c>
      <c r="F543" s="167"/>
      <c r="G543" s="37">
        <v>535</v>
      </c>
      <c r="H543" s="167">
        <f t="shared" ca="1" si="20"/>
        <v>-0.16074297198455559</v>
      </c>
    </row>
    <row r="544" spans="1:8" x14ac:dyDescent="0.3">
      <c r="A544"/>
      <c r="B544" s="314">
        <v>40935</v>
      </c>
      <c r="C544" s="197">
        <v>237.3</v>
      </c>
      <c r="D544" s="197">
        <f t="shared" si="19"/>
        <v>0.86395412771973934</v>
      </c>
      <c r="E544" s="197">
        <v>3.8512035010940915E-2</v>
      </c>
      <c r="F544" s="167"/>
      <c r="G544" s="37">
        <v>536</v>
      </c>
      <c r="H544" s="167">
        <f t="shared" ca="1" si="20"/>
        <v>-4.4532788544192584E-2</v>
      </c>
    </row>
    <row r="545" spans="1:8" x14ac:dyDescent="0.3">
      <c r="A545"/>
      <c r="B545" s="314">
        <v>39568</v>
      </c>
      <c r="C545" s="197">
        <v>127.31</v>
      </c>
      <c r="D545" s="197">
        <f t="shared" si="19"/>
        <v>1.4079818422545869</v>
      </c>
      <c r="E545" s="197">
        <v>3.8502324822579315E-2</v>
      </c>
      <c r="F545" s="167"/>
      <c r="G545" s="37">
        <v>537</v>
      </c>
      <c r="H545" s="167">
        <f t="shared" ca="1" si="20"/>
        <v>3.4378853251346819E-2</v>
      </c>
    </row>
    <row r="546" spans="1:8" x14ac:dyDescent="0.3">
      <c r="A546"/>
      <c r="B546" s="314">
        <v>39945</v>
      </c>
      <c r="C546" s="197">
        <v>52.87</v>
      </c>
      <c r="D546" s="197">
        <f t="shared" si="19"/>
        <v>1.543049543049543</v>
      </c>
      <c r="E546" s="197">
        <v>3.8499312512276562E-2</v>
      </c>
      <c r="F546" s="167"/>
      <c r="G546" s="37">
        <v>538</v>
      </c>
      <c r="H546" s="167">
        <f t="shared" ca="1" si="20"/>
        <v>-2.4350755121899308E-2</v>
      </c>
    </row>
    <row r="547" spans="1:8" x14ac:dyDescent="0.3">
      <c r="A547"/>
      <c r="B547" s="314">
        <v>36938</v>
      </c>
      <c r="C547" s="197">
        <v>20.79</v>
      </c>
      <c r="D547" s="197">
        <f t="shared" si="19"/>
        <v>-0.96242340990836306</v>
      </c>
      <c r="E547" s="197">
        <v>3.8461538461538547E-2</v>
      </c>
      <c r="F547" s="167"/>
      <c r="G547" s="37">
        <v>539</v>
      </c>
      <c r="H547" s="167">
        <f t="shared" ca="1" si="20"/>
        <v>5.5078870620286158E-2</v>
      </c>
    </row>
    <row r="548" spans="1:8" x14ac:dyDescent="0.3">
      <c r="A548"/>
      <c r="B548" s="314">
        <v>42024</v>
      </c>
      <c r="C548" s="197">
        <v>553.27</v>
      </c>
      <c r="D548" s="197">
        <f t="shared" si="19"/>
        <v>0.55216720437649047</v>
      </c>
      <c r="E548" s="197">
        <v>3.8458650850257126E-2</v>
      </c>
      <c r="F548" s="167"/>
      <c r="G548" s="37">
        <v>540</v>
      </c>
      <c r="H548" s="167">
        <f t="shared" ca="1" si="20"/>
        <v>5.5729083921307723E-2</v>
      </c>
    </row>
    <row r="549" spans="1:8" x14ac:dyDescent="0.3">
      <c r="A549"/>
      <c r="B549" s="314">
        <v>42286</v>
      </c>
      <c r="C549" s="197">
        <v>356.45</v>
      </c>
      <c r="D549" s="197">
        <f t="shared" si="19"/>
        <v>4.4931422407150556</v>
      </c>
      <c r="E549" s="197">
        <v>3.8455935906773542E-2</v>
      </c>
      <c r="F549" s="167"/>
      <c r="G549" s="37">
        <v>541</v>
      </c>
      <c r="H549" s="167">
        <f t="shared" ca="1" si="20"/>
        <v>-1.4797955777494818E-2</v>
      </c>
    </row>
    <row r="550" spans="1:8" x14ac:dyDescent="0.3">
      <c r="A550"/>
      <c r="B550" s="314">
        <v>40014</v>
      </c>
      <c r="C550" s="197">
        <v>64.89</v>
      </c>
      <c r="D550" s="197">
        <f t="shared" si="19"/>
        <v>-0.17568597560975607</v>
      </c>
      <c r="E550" s="197">
        <v>3.8406144983197388E-2</v>
      </c>
      <c r="F550" s="167"/>
      <c r="G550" s="37">
        <v>542</v>
      </c>
      <c r="H550" s="167">
        <f t="shared" ca="1" si="20"/>
        <v>3.6397232620409115E-2</v>
      </c>
    </row>
    <row r="551" spans="1:8" x14ac:dyDescent="0.3">
      <c r="A551"/>
      <c r="B551" s="314">
        <v>39646</v>
      </c>
      <c r="C551" s="197">
        <v>78.72</v>
      </c>
      <c r="D551" s="197">
        <f t="shared" si="19"/>
        <v>-7.333725721012363E-2</v>
      </c>
      <c r="E551" s="197">
        <v>3.8385437277403955E-2</v>
      </c>
      <c r="F551" s="167"/>
      <c r="G551" s="37">
        <v>543</v>
      </c>
      <c r="H551" s="167">
        <f t="shared" ca="1" si="20"/>
        <v>-3.0111036150851089E-2</v>
      </c>
    </row>
    <row r="552" spans="1:8" x14ac:dyDescent="0.3">
      <c r="A552"/>
      <c r="B552" s="314">
        <v>38538</v>
      </c>
      <c r="C552" s="197">
        <v>84.95</v>
      </c>
      <c r="D552" s="197">
        <f t="shared" si="19"/>
        <v>4.9239888423988845</v>
      </c>
      <c r="E552" s="197">
        <v>3.8381615939371727E-2</v>
      </c>
      <c r="F552" s="167"/>
      <c r="G552" s="37">
        <v>544</v>
      </c>
      <c r="H552" s="167">
        <f t="shared" ca="1" si="20"/>
        <v>-3.8749939638957672E-3</v>
      </c>
    </row>
    <row r="553" spans="1:8" x14ac:dyDescent="0.3">
      <c r="A553"/>
      <c r="B553" s="314">
        <v>37083</v>
      </c>
      <c r="C553" s="197">
        <v>14.34</v>
      </c>
      <c r="D553" s="197">
        <f t="shared" si="19"/>
        <v>-0.72968897266729504</v>
      </c>
      <c r="E553" s="197">
        <v>3.8377986965966615E-2</v>
      </c>
      <c r="F553" s="167"/>
      <c r="G553" s="37">
        <v>545</v>
      </c>
      <c r="H553" s="167">
        <f t="shared" ca="1" si="20"/>
        <v>-6.0057324952117769E-2</v>
      </c>
    </row>
    <row r="554" spans="1:8" x14ac:dyDescent="0.3">
      <c r="A554"/>
      <c r="B554" s="314">
        <v>34822</v>
      </c>
      <c r="C554" s="197">
        <v>53.05</v>
      </c>
      <c r="D554" s="197">
        <f t="shared" si="19"/>
        <v>-0.80216296848778668</v>
      </c>
      <c r="E554" s="197">
        <v>3.8363671951458178E-2</v>
      </c>
      <c r="F554" s="167"/>
      <c r="G554" s="37">
        <v>546</v>
      </c>
      <c r="H554" s="167">
        <f t="shared" ca="1" si="20"/>
        <v>-3.9106310255862635E-2</v>
      </c>
    </row>
    <row r="555" spans="1:8" x14ac:dyDescent="0.3">
      <c r="A555"/>
      <c r="B555" s="314">
        <v>43308</v>
      </c>
      <c r="C555" s="197">
        <v>268.14999999999998</v>
      </c>
      <c r="D555" s="197">
        <f t="shared" si="19"/>
        <v>0.82514293493057456</v>
      </c>
      <c r="E555" s="197">
        <v>3.8334946757018207E-2</v>
      </c>
      <c r="F555" s="167"/>
      <c r="G555" s="37">
        <v>547</v>
      </c>
      <c r="H555" s="167">
        <f t="shared" ca="1" si="20"/>
        <v>6.035572840539058E-2</v>
      </c>
    </row>
    <row r="556" spans="1:8" x14ac:dyDescent="0.3">
      <c r="A556"/>
      <c r="B556" s="314">
        <v>39149</v>
      </c>
      <c r="C556" s="197">
        <v>146.91999999999999</v>
      </c>
      <c r="D556" s="197">
        <f t="shared" si="19"/>
        <v>-0.35814766273481879</v>
      </c>
      <c r="E556" s="197">
        <v>3.8230513744611727E-2</v>
      </c>
      <c r="F556" s="167"/>
      <c r="G556" s="37">
        <v>548</v>
      </c>
      <c r="H556" s="167">
        <f t="shared" ca="1" si="20"/>
        <v>2.6916882163407613E-2</v>
      </c>
    </row>
    <row r="557" spans="1:8" x14ac:dyDescent="0.3">
      <c r="A557"/>
      <c r="B557" s="314">
        <v>40577</v>
      </c>
      <c r="C557" s="197">
        <v>228.9</v>
      </c>
      <c r="D557" s="197">
        <f t="shared" si="19"/>
        <v>-0.52515299242817137</v>
      </c>
      <c r="E557" s="197">
        <v>3.8189404934688032E-2</v>
      </c>
      <c r="F557" s="167"/>
      <c r="G557" s="37">
        <v>549</v>
      </c>
      <c r="H557" s="167">
        <f t="shared" ca="1" si="20"/>
        <v>2.1133580207093182E-2</v>
      </c>
    </row>
    <row r="558" spans="1:8" x14ac:dyDescent="0.3">
      <c r="A558"/>
      <c r="B558" s="314">
        <v>42541</v>
      </c>
      <c r="C558" s="197">
        <v>482.05</v>
      </c>
      <c r="D558" s="197">
        <f t="shared" si="19"/>
        <v>0.62634952766531726</v>
      </c>
      <c r="E558" s="197">
        <v>3.8006029285099219E-2</v>
      </c>
      <c r="F558" s="167"/>
      <c r="G558" s="37">
        <v>550</v>
      </c>
      <c r="H558" s="167">
        <f t="shared" ca="1" si="20"/>
        <v>2.697506360012299E-2</v>
      </c>
    </row>
    <row r="559" spans="1:8" x14ac:dyDescent="0.3">
      <c r="A559"/>
      <c r="B559" s="314">
        <v>44281</v>
      </c>
      <c r="C559" s="197">
        <v>296.39999999999998</v>
      </c>
      <c r="D559" s="197">
        <f t="shared" si="19"/>
        <v>0.64347102855558624</v>
      </c>
      <c r="E559" s="197">
        <v>3.7996848187707766E-2</v>
      </c>
      <c r="F559" s="167"/>
      <c r="G559" s="37">
        <v>551</v>
      </c>
      <c r="H559" s="167">
        <f t="shared" ca="1" si="20"/>
        <v>-1.3437711619178441E-2</v>
      </c>
    </row>
    <row r="560" spans="1:8" x14ac:dyDescent="0.3">
      <c r="A560"/>
      <c r="B560" s="314">
        <v>44162</v>
      </c>
      <c r="C560" s="197">
        <v>180.35</v>
      </c>
      <c r="D560" s="197">
        <f t="shared" si="19"/>
        <v>-0.53856978380452869</v>
      </c>
      <c r="E560" s="197">
        <v>3.7985611510791273E-2</v>
      </c>
      <c r="F560" s="167"/>
      <c r="G560" s="37">
        <v>552</v>
      </c>
      <c r="H560" s="167">
        <f t="shared" ca="1" si="20"/>
        <v>1.3386827661613814E-3</v>
      </c>
    </row>
    <row r="561" spans="1:8" x14ac:dyDescent="0.3">
      <c r="A561"/>
      <c r="B561" s="314">
        <v>42979</v>
      </c>
      <c r="C561" s="197">
        <v>390.85</v>
      </c>
      <c r="D561" s="197">
        <f t="shared" si="19"/>
        <v>1.2101900022619319</v>
      </c>
      <c r="E561" s="197">
        <v>3.7976364360642778E-2</v>
      </c>
      <c r="F561" s="167"/>
      <c r="G561" s="37">
        <v>553</v>
      </c>
      <c r="H561" s="167">
        <f t="shared" ca="1" si="20"/>
        <v>5.8921110140917637E-2</v>
      </c>
    </row>
    <row r="562" spans="1:8" x14ac:dyDescent="0.3">
      <c r="A562"/>
      <c r="B562" s="314">
        <v>40396</v>
      </c>
      <c r="C562" s="197">
        <v>176.84</v>
      </c>
      <c r="D562" s="197">
        <f t="shared" si="19"/>
        <v>7.763558805606352E-2</v>
      </c>
      <c r="E562" s="197">
        <v>3.7976169513411984E-2</v>
      </c>
      <c r="F562" s="167"/>
      <c r="G562" s="37">
        <v>554</v>
      </c>
      <c r="H562" s="167">
        <f t="shared" ca="1" si="20"/>
        <v>7.7081942175828269E-2</v>
      </c>
    </row>
    <row r="563" spans="1:8" x14ac:dyDescent="0.3">
      <c r="A563"/>
      <c r="B563" s="314">
        <v>43446</v>
      </c>
      <c r="C563" s="197">
        <v>164.1</v>
      </c>
      <c r="D563" s="197">
        <f t="shared" si="19"/>
        <v>-0.40370639534883723</v>
      </c>
      <c r="E563" s="197">
        <v>3.7950664136622292E-2</v>
      </c>
      <c r="F563" s="167"/>
      <c r="G563" s="37">
        <v>555</v>
      </c>
      <c r="H563" s="167">
        <f t="shared" ca="1" si="20"/>
        <v>2.0408841718757492E-2</v>
      </c>
    </row>
    <row r="564" spans="1:8" x14ac:dyDescent="0.3">
      <c r="A564"/>
      <c r="B564" s="314">
        <v>41375</v>
      </c>
      <c r="C564" s="197">
        <v>275.2</v>
      </c>
      <c r="D564" s="197">
        <f t="shared" si="19"/>
        <v>-0.31948565776458948</v>
      </c>
      <c r="E564" s="197">
        <v>3.7863931211344015E-2</v>
      </c>
      <c r="F564" s="167"/>
      <c r="G564" s="37">
        <v>556</v>
      </c>
      <c r="H564" s="167">
        <f t="shared" ca="1" si="20"/>
        <v>1.3247666350935749E-2</v>
      </c>
    </row>
    <row r="565" spans="1:8" x14ac:dyDescent="0.3">
      <c r="A565"/>
      <c r="B565" s="314">
        <v>42992</v>
      </c>
      <c r="C565" s="197">
        <v>404.4</v>
      </c>
      <c r="D565" s="197">
        <f t="shared" si="19"/>
        <v>1.5860084409771069</v>
      </c>
      <c r="E565" s="197">
        <v>3.7854484794045851E-2</v>
      </c>
      <c r="F565" s="167"/>
      <c r="G565" s="37">
        <v>557</v>
      </c>
      <c r="H565" s="167">
        <f t="shared" ca="1" si="20"/>
        <v>-9.7120685618228023E-2</v>
      </c>
    </row>
    <row r="566" spans="1:8" x14ac:dyDescent="0.3">
      <c r="A566"/>
      <c r="B566" s="314">
        <v>38776</v>
      </c>
      <c r="C566" s="197">
        <v>156.38</v>
      </c>
      <c r="D566" s="197">
        <f t="shared" si="19"/>
        <v>1.6384342837860637</v>
      </c>
      <c r="E566" s="197">
        <v>3.7828510751260813E-2</v>
      </c>
      <c r="F566" s="167"/>
      <c r="G566" s="37">
        <v>558</v>
      </c>
      <c r="H566" s="167">
        <f t="shared" ca="1" si="20"/>
        <v>-0.1024424465742601</v>
      </c>
    </row>
    <row r="567" spans="1:8" x14ac:dyDescent="0.3">
      <c r="A567"/>
      <c r="B567" s="314">
        <v>34808</v>
      </c>
      <c r="C567" s="197">
        <v>59.27</v>
      </c>
      <c r="D567" s="197">
        <f t="shared" si="19"/>
        <v>-0.2424591002044989</v>
      </c>
      <c r="E567" s="197">
        <v>3.7821747504815262E-2</v>
      </c>
      <c r="F567" s="167"/>
      <c r="G567" s="37">
        <v>559</v>
      </c>
      <c r="H567" s="167">
        <f t="shared" ca="1" si="20"/>
        <v>2.6959499703137064E-2</v>
      </c>
    </row>
    <row r="568" spans="1:8" x14ac:dyDescent="0.3">
      <c r="A568"/>
      <c r="B568" s="314">
        <v>37950</v>
      </c>
      <c r="C568" s="197">
        <v>78.239999999999995</v>
      </c>
      <c r="D568" s="197">
        <f t="shared" si="19"/>
        <v>-0.5682119205298013</v>
      </c>
      <c r="E568" s="197">
        <v>3.7803422204536252E-2</v>
      </c>
      <c r="F568" s="167"/>
      <c r="G568" s="37">
        <v>560</v>
      </c>
      <c r="H568" s="167">
        <f t="shared" ca="1" si="20"/>
        <v>7.6627184615935318E-2</v>
      </c>
    </row>
    <row r="569" spans="1:8" x14ac:dyDescent="0.3">
      <c r="A569"/>
      <c r="B569" s="314">
        <v>43496</v>
      </c>
      <c r="C569" s="197">
        <v>181.2</v>
      </c>
      <c r="D569" s="197">
        <f t="shared" si="19"/>
        <v>-0.13956028301438816</v>
      </c>
      <c r="E569" s="197">
        <v>3.7800687285223233E-2</v>
      </c>
      <c r="F569" s="167"/>
      <c r="G569" s="37">
        <v>561</v>
      </c>
      <c r="H569" s="167">
        <f t="shared" ca="1" si="20"/>
        <v>-2.7176294714377235E-2</v>
      </c>
    </row>
    <row r="570" spans="1:8" x14ac:dyDescent="0.3">
      <c r="A570"/>
      <c r="B570" s="314">
        <v>41117</v>
      </c>
      <c r="C570" s="197">
        <v>210.59</v>
      </c>
      <c r="D570" s="197">
        <f t="shared" si="19"/>
        <v>0.36525121555915718</v>
      </c>
      <c r="E570" s="197">
        <v>3.7798147053025977E-2</v>
      </c>
      <c r="F570" s="167"/>
      <c r="G570" s="37">
        <v>562</v>
      </c>
      <c r="H570" s="167">
        <f t="shared" ca="1" si="20"/>
        <v>5.484776623828188E-2</v>
      </c>
    </row>
    <row r="571" spans="1:8" x14ac:dyDescent="0.3">
      <c r="A571"/>
      <c r="B571" s="314">
        <v>39163</v>
      </c>
      <c r="C571" s="197">
        <v>154.25</v>
      </c>
      <c r="D571" s="197">
        <f t="shared" si="19"/>
        <v>5.437813021702838</v>
      </c>
      <c r="E571" s="197">
        <v>3.7742195909580278E-2</v>
      </c>
      <c r="F571" s="167"/>
      <c r="G571" s="37">
        <v>563</v>
      </c>
      <c r="H571" s="167">
        <f t="shared" ca="1" si="20"/>
        <v>-5.6870938080723479E-2</v>
      </c>
    </row>
    <row r="572" spans="1:8" x14ac:dyDescent="0.3">
      <c r="A572"/>
      <c r="B572" s="314">
        <v>37287</v>
      </c>
      <c r="C572" s="197">
        <v>23.96</v>
      </c>
      <c r="D572" s="197">
        <f t="shared" si="19"/>
        <v>-0.77174430789749449</v>
      </c>
      <c r="E572" s="197">
        <v>3.7678648765699485E-2</v>
      </c>
      <c r="F572" s="167"/>
      <c r="G572" s="37">
        <v>564</v>
      </c>
      <c r="H572" s="167">
        <f t="shared" ca="1" si="20"/>
        <v>-7.0220567898711034E-2</v>
      </c>
    </row>
    <row r="573" spans="1:8" x14ac:dyDescent="0.3">
      <c r="A573"/>
      <c r="B573" s="314">
        <v>35263</v>
      </c>
      <c r="C573" s="197">
        <v>104.97</v>
      </c>
      <c r="D573" s="197">
        <f t="shared" si="19"/>
        <v>-0.69049093321539146</v>
      </c>
      <c r="E573" s="197">
        <v>3.7663107947805585E-2</v>
      </c>
      <c r="F573" s="167"/>
      <c r="G573" s="37">
        <v>565</v>
      </c>
      <c r="H573" s="167">
        <f t="shared" ca="1" si="20"/>
        <v>-7.1522068034932931E-3</v>
      </c>
    </row>
    <row r="574" spans="1:8" x14ac:dyDescent="0.3">
      <c r="A574"/>
      <c r="B574" s="314">
        <v>43192</v>
      </c>
      <c r="C574" s="197">
        <v>339.15</v>
      </c>
      <c r="D574" s="197">
        <f t="shared" si="19"/>
        <v>2.7957470621152769</v>
      </c>
      <c r="E574" s="197">
        <v>3.7631941257457502E-2</v>
      </c>
      <c r="F574" s="167"/>
      <c r="G574" s="37">
        <v>566</v>
      </c>
      <c r="H574" s="167">
        <f t="shared" ca="1" si="20"/>
        <v>1.2906391021291385E-2</v>
      </c>
    </row>
    <row r="575" spans="1:8" x14ac:dyDescent="0.3">
      <c r="A575"/>
      <c r="B575" s="314">
        <v>38072</v>
      </c>
      <c r="C575" s="197">
        <v>89.35</v>
      </c>
      <c r="D575" s="197">
        <f t="shared" si="19"/>
        <v>-0.3725421348314607</v>
      </c>
      <c r="E575" s="197">
        <v>3.7626291952154167E-2</v>
      </c>
      <c r="F575" s="167"/>
      <c r="G575" s="37">
        <v>567</v>
      </c>
      <c r="H575" s="167">
        <f t="shared" ca="1" si="20"/>
        <v>-1.7580101276113778E-2</v>
      </c>
    </row>
    <row r="576" spans="1:8" x14ac:dyDescent="0.3">
      <c r="A576"/>
      <c r="B576" s="314">
        <v>39273</v>
      </c>
      <c r="C576" s="197">
        <v>142.4</v>
      </c>
      <c r="D576" s="197">
        <f t="shared" si="19"/>
        <v>-0.79901199717713478</v>
      </c>
      <c r="E576" s="197">
        <v>3.7598367822792245E-2</v>
      </c>
      <c r="F576" s="167"/>
      <c r="G576" s="37">
        <v>568</v>
      </c>
      <c r="H576" s="167">
        <f t="shared" ca="1" si="20"/>
        <v>-3.2946247827695938E-2</v>
      </c>
    </row>
    <row r="577" spans="1:8" x14ac:dyDescent="0.3">
      <c r="A577"/>
      <c r="B577" s="314">
        <v>45786</v>
      </c>
      <c r="C577" s="197">
        <v>708.5</v>
      </c>
      <c r="D577" s="197">
        <f t="shared" si="19"/>
        <v>1.3964146795197023</v>
      </c>
      <c r="E577" s="197">
        <v>3.7563154426301537E-2</v>
      </c>
      <c r="F577" s="167"/>
      <c r="G577" s="37">
        <v>569</v>
      </c>
      <c r="H577" s="167">
        <f t="shared" ca="1" si="20"/>
        <v>-7.3849140190053288E-3</v>
      </c>
    </row>
    <row r="578" spans="1:8" x14ac:dyDescent="0.3">
      <c r="A578"/>
      <c r="B578" s="314">
        <v>43257</v>
      </c>
      <c r="C578" s="197">
        <v>295.64999999999998</v>
      </c>
      <c r="D578" s="197">
        <f t="shared" si="19"/>
        <v>19.18088737201365</v>
      </c>
      <c r="E578" s="197">
        <v>3.7550447446920376E-2</v>
      </c>
      <c r="F578" s="167"/>
      <c r="G578" s="37">
        <v>570</v>
      </c>
      <c r="H578" s="167">
        <f t="shared" ca="1" si="20"/>
        <v>5.8901710820010347E-2</v>
      </c>
    </row>
    <row r="579" spans="1:8" x14ac:dyDescent="0.3">
      <c r="A579"/>
      <c r="B579" s="314">
        <v>37180</v>
      </c>
      <c r="C579" s="197">
        <v>14.65</v>
      </c>
      <c r="D579" s="197">
        <f t="shared" si="19"/>
        <v>-0.45921004060538939</v>
      </c>
      <c r="E579" s="197">
        <v>3.7535410764872656E-2</v>
      </c>
      <c r="F579" s="167"/>
      <c r="G579" s="37">
        <v>571</v>
      </c>
      <c r="H579" s="167">
        <f t="shared" ca="1" si="20"/>
        <v>-7.7657944176742891E-2</v>
      </c>
    </row>
    <row r="580" spans="1:8" x14ac:dyDescent="0.3">
      <c r="A580"/>
      <c r="B580" s="314">
        <v>36147</v>
      </c>
      <c r="C580" s="197">
        <v>27.09</v>
      </c>
      <c r="D580" s="197">
        <f t="shared" si="19"/>
        <v>-0.68489007793416312</v>
      </c>
      <c r="E580" s="197">
        <v>3.7533512064343189E-2</v>
      </c>
      <c r="F580" s="167"/>
      <c r="G580" s="37">
        <v>572</v>
      </c>
      <c r="H580" s="167">
        <f t="shared" ca="1" si="20"/>
        <v>-7.9646749890298113E-4</v>
      </c>
    </row>
    <row r="581" spans="1:8" x14ac:dyDescent="0.3">
      <c r="A581"/>
      <c r="B581" s="314">
        <v>38488</v>
      </c>
      <c r="C581" s="197">
        <v>85.97</v>
      </c>
      <c r="D581" s="197">
        <f t="shared" si="19"/>
        <v>0.2432393347794648</v>
      </c>
      <c r="E581" s="197">
        <v>3.7533188510741056E-2</v>
      </c>
      <c r="F581" s="167"/>
      <c r="G581" s="37">
        <v>573</v>
      </c>
      <c r="H581" s="167">
        <f t="shared" ca="1" si="20"/>
        <v>8.2903849962802964E-2</v>
      </c>
    </row>
    <row r="582" spans="1:8" x14ac:dyDescent="0.3">
      <c r="A582"/>
      <c r="B582" s="314">
        <v>39966</v>
      </c>
      <c r="C582" s="197">
        <v>69.150000000000006</v>
      </c>
      <c r="D582" s="197">
        <f t="shared" si="19"/>
        <v>0.2234607218683653</v>
      </c>
      <c r="E582" s="197">
        <v>3.7509377344336015E-2</v>
      </c>
      <c r="F582" s="167"/>
      <c r="G582" s="37">
        <v>574</v>
      </c>
      <c r="H582" s="167">
        <f t="shared" ca="1" si="20"/>
        <v>4.2310405564828166E-2</v>
      </c>
    </row>
    <row r="583" spans="1:8" x14ac:dyDescent="0.3">
      <c r="A583"/>
      <c r="B583" s="314">
        <v>36458</v>
      </c>
      <c r="C583" s="197">
        <v>56.52</v>
      </c>
      <c r="D583" s="197">
        <f t="shared" si="19"/>
        <v>-0.78680547697182301</v>
      </c>
      <c r="E583" s="197">
        <v>3.7444933920705026E-2</v>
      </c>
      <c r="F583" s="167"/>
      <c r="G583" s="37">
        <v>575</v>
      </c>
      <c r="H583" s="167">
        <f t="shared" ca="1" si="20"/>
        <v>-1.2566676110171295E-2</v>
      </c>
    </row>
    <row r="584" spans="1:8" x14ac:dyDescent="0.3">
      <c r="A584"/>
      <c r="B584" s="314">
        <v>40953</v>
      </c>
      <c r="C584" s="197">
        <v>265.11</v>
      </c>
      <c r="D584" s="197">
        <f t="shared" si="19"/>
        <v>0.33180950467195824</v>
      </c>
      <c r="E584" s="197">
        <v>3.7368915323211738E-2</v>
      </c>
      <c r="F584" s="167"/>
      <c r="G584" s="37">
        <v>576</v>
      </c>
      <c r="H584" s="167">
        <f t="shared" ca="1" si="20"/>
        <v>0.1341400317662482</v>
      </c>
    </row>
    <row r="585" spans="1:8" x14ac:dyDescent="0.3">
      <c r="A585"/>
      <c r="B585" s="314">
        <v>40912</v>
      </c>
      <c r="C585" s="197">
        <v>199.06</v>
      </c>
      <c r="D585" s="197">
        <f t="shared" ref="D585:D648" si="21">C585/C586-1</f>
        <v>5.6353333333333335</v>
      </c>
      <c r="E585" s="197">
        <v>3.7365157121267423E-2</v>
      </c>
      <c r="F585" s="167"/>
      <c r="G585" s="37">
        <v>577</v>
      </c>
      <c r="H585" s="167">
        <f t="shared" ca="1" si="20"/>
        <v>-7.9927518577014189E-2</v>
      </c>
    </row>
    <row r="586" spans="1:8" x14ac:dyDescent="0.3">
      <c r="A586"/>
      <c r="B586" s="314">
        <v>35982</v>
      </c>
      <c r="C586" s="197">
        <v>30</v>
      </c>
      <c r="D586" s="197">
        <f t="shared" si="21"/>
        <v>0.63487738419618522</v>
      </c>
      <c r="E586" s="197">
        <v>3.734439834024883E-2</v>
      </c>
      <c r="F586" s="167"/>
      <c r="G586" s="37">
        <v>578</v>
      </c>
      <c r="H586" s="167">
        <f t="shared" ref="H586:H649" ca="1" si="22">_xlfn.NORM.INV(RAND(),N$11,N$12)</f>
        <v>-2.2706963694296683E-2</v>
      </c>
    </row>
    <row r="587" spans="1:8" x14ac:dyDescent="0.3">
      <c r="A587"/>
      <c r="B587" s="314">
        <v>36761</v>
      </c>
      <c r="C587" s="197">
        <v>18.350000000000001</v>
      </c>
      <c r="D587" s="197">
        <f t="shared" si="21"/>
        <v>-0.89898155794109547</v>
      </c>
      <c r="E587" s="197">
        <v>3.7309214245336397E-2</v>
      </c>
      <c r="F587" s="167"/>
      <c r="G587" s="37">
        <v>579</v>
      </c>
      <c r="H587" s="167">
        <f t="shared" ca="1" si="22"/>
        <v>-2.5029989093274925E-2</v>
      </c>
    </row>
    <row r="588" spans="1:8" x14ac:dyDescent="0.3">
      <c r="A588"/>
      <c r="B588" s="314">
        <v>40899</v>
      </c>
      <c r="C588" s="197">
        <v>181.65</v>
      </c>
      <c r="D588" s="197">
        <f t="shared" si="21"/>
        <v>-0.61392136025504773</v>
      </c>
      <c r="E588" s="197">
        <v>3.7288716308816916E-2</v>
      </c>
      <c r="F588" s="167"/>
      <c r="G588" s="37">
        <v>580</v>
      </c>
      <c r="H588" s="167">
        <f t="shared" ca="1" si="22"/>
        <v>-1.505946585090605E-2</v>
      </c>
    </row>
    <row r="589" spans="1:8" x14ac:dyDescent="0.3">
      <c r="A589"/>
      <c r="B589" s="314">
        <v>44552</v>
      </c>
      <c r="C589" s="197">
        <v>470.5</v>
      </c>
      <c r="D589" s="197">
        <f t="shared" si="21"/>
        <v>0.58252329218660659</v>
      </c>
      <c r="E589" s="197">
        <v>3.7257495590828915E-2</v>
      </c>
      <c r="F589" s="167"/>
      <c r="G589" s="37">
        <v>581</v>
      </c>
      <c r="H589" s="167">
        <f t="shared" ca="1" si="22"/>
        <v>1.6082550653873141E-2</v>
      </c>
    </row>
    <row r="590" spans="1:8" x14ac:dyDescent="0.3">
      <c r="A590"/>
      <c r="B590" s="314">
        <v>41338</v>
      </c>
      <c r="C590" s="197">
        <v>297.31</v>
      </c>
      <c r="D590" s="197">
        <f t="shared" si="21"/>
        <v>-0.23619781631342329</v>
      </c>
      <c r="E590" s="197">
        <v>3.7115847490145404E-2</v>
      </c>
      <c r="F590" s="167"/>
      <c r="G590" s="37">
        <v>582</v>
      </c>
      <c r="H590" s="167">
        <f t="shared" ca="1" si="22"/>
        <v>1.1015407651667085E-2</v>
      </c>
    </row>
    <row r="591" spans="1:8" x14ac:dyDescent="0.3">
      <c r="A591"/>
      <c r="B591" s="314">
        <v>42963</v>
      </c>
      <c r="C591" s="197">
        <v>389.25</v>
      </c>
      <c r="D591" s="197">
        <f t="shared" si="21"/>
        <v>19.660828025477706</v>
      </c>
      <c r="E591" s="197">
        <v>3.6893979754928141E-2</v>
      </c>
      <c r="F591" s="167"/>
      <c r="G591" s="37">
        <v>583</v>
      </c>
      <c r="H591" s="167">
        <f t="shared" ca="1" si="22"/>
        <v>3.9561009802100804E-2</v>
      </c>
    </row>
    <row r="592" spans="1:8" x14ac:dyDescent="0.3">
      <c r="A592"/>
      <c r="B592" s="314">
        <v>36740</v>
      </c>
      <c r="C592" s="197">
        <v>18.84</v>
      </c>
      <c r="D592" s="197">
        <f t="shared" si="21"/>
        <v>-0.37387836490528414</v>
      </c>
      <c r="E592" s="197">
        <v>3.6873968079251362E-2</v>
      </c>
      <c r="F592" s="167"/>
      <c r="G592" s="37">
        <v>584</v>
      </c>
      <c r="H592" s="167">
        <f t="shared" ca="1" si="22"/>
        <v>6.2685702571694854E-2</v>
      </c>
    </row>
    <row r="593" spans="1:8" x14ac:dyDescent="0.3">
      <c r="A593"/>
      <c r="B593" s="314">
        <v>39842</v>
      </c>
      <c r="C593" s="197">
        <v>30.09</v>
      </c>
      <c r="D593" s="197">
        <f t="shared" si="21"/>
        <v>-0.90640746500777603</v>
      </c>
      <c r="E593" s="197">
        <v>3.6871123363197755E-2</v>
      </c>
      <c r="F593" s="167"/>
      <c r="G593" s="37">
        <v>585</v>
      </c>
      <c r="H593" s="167">
        <f t="shared" ca="1" si="22"/>
        <v>-0.16178186697349065</v>
      </c>
    </row>
    <row r="594" spans="1:8" x14ac:dyDescent="0.3">
      <c r="A594"/>
      <c r="B594" s="314">
        <v>44462</v>
      </c>
      <c r="C594" s="197">
        <v>321.5</v>
      </c>
      <c r="D594" s="197">
        <f t="shared" si="21"/>
        <v>-0.36533943976153349</v>
      </c>
      <c r="E594" s="197">
        <v>3.6762334730731983E-2</v>
      </c>
      <c r="F594" s="167"/>
      <c r="G594" s="37">
        <v>586</v>
      </c>
      <c r="H594" s="167">
        <f t="shared" ca="1" si="22"/>
        <v>3.9832468847948603E-2</v>
      </c>
    </row>
    <row r="595" spans="1:8" x14ac:dyDescent="0.3">
      <c r="A595"/>
      <c r="B595" s="314">
        <v>42012</v>
      </c>
      <c r="C595" s="197">
        <v>506.57</v>
      </c>
      <c r="D595" s="197">
        <f t="shared" si="21"/>
        <v>2.4469923788786061</v>
      </c>
      <c r="E595" s="197">
        <v>3.6757332023495071E-2</v>
      </c>
      <c r="F595" s="167"/>
      <c r="G595" s="37">
        <v>587</v>
      </c>
      <c r="H595" s="167">
        <f t="shared" ca="1" si="22"/>
        <v>3.9880645546337523E-2</v>
      </c>
    </row>
    <row r="596" spans="1:8" x14ac:dyDescent="0.3">
      <c r="A596"/>
      <c r="B596" s="314">
        <v>39276</v>
      </c>
      <c r="C596" s="197">
        <v>146.96</v>
      </c>
      <c r="D596" s="197">
        <f t="shared" si="21"/>
        <v>1.7275426874536004</v>
      </c>
      <c r="E596" s="197">
        <v>3.6754850088183577E-2</v>
      </c>
      <c r="F596" s="167"/>
      <c r="G596" s="37">
        <v>588</v>
      </c>
      <c r="H596" s="167">
        <f t="shared" ca="1" si="22"/>
        <v>-5.3341585067590021E-2</v>
      </c>
    </row>
    <row r="597" spans="1:8" x14ac:dyDescent="0.3">
      <c r="A597"/>
      <c r="B597" s="314">
        <v>40008</v>
      </c>
      <c r="C597" s="197">
        <v>53.88</v>
      </c>
      <c r="D597" s="197">
        <f t="shared" si="21"/>
        <v>-0.81349948078920042</v>
      </c>
      <c r="E597" s="197">
        <v>3.6751972291706902E-2</v>
      </c>
      <c r="F597" s="167"/>
      <c r="G597" s="37">
        <v>589</v>
      </c>
      <c r="H597" s="167">
        <f t="shared" ca="1" si="22"/>
        <v>1.1963692126245876E-2</v>
      </c>
    </row>
    <row r="598" spans="1:8" x14ac:dyDescent="0.3">
      <c r="A598"/>
      <c r="B598" s="314">
        <v>41309</v>
      </c>
      <c r="C598" s="197">
        <v>288.89999999999998</v>
      </c>
      <c r="D598" s="197">
        <f t="shared" si="21"/>
        <v>3.0298507462686564</v>
      </c>
      <c r="E598" s="197">
        <v>3.6747290605038119E-2</v>
      </c>
      <c r="F598" s="167"/>
      <c r="G598" s="37">
        <v>590</v>
      </c>
      <c r="H598" s="167">
        <f t="shared" ca="1" si="22"/>
        <v>-6.8454273022163448E-2</v>
      </c>
    </row>
    <row r="599" spans="1:8" x14ac:dyDescent="0.3">
      <c r="A599"/>
      <c r="B599" s="314">
        <v>39967</v>
      </c>
      <c r="C599" s="197">
        <v>71.69</v>
      </c>
      <c r="D599" s="197">
        <f t="shared" si="21"/>
        <v>-0.81194092494950287</v>
      </c>
      <c r="E599" s="197">
        <v>3.6731742588575367E-2</v>
      </c>
      <c r="F599" s="167"/>
      <c r="G599" s="37">
        <v>591</v>
      </c>
      <c r="H599" s="167">
        <f t="shared" ca="1" si="22"/>
        <v>-2.431248228497495E-2</v>
      </c>
    </row>
    <row r="600" spans="1:8" x14ac:dyDescent="0.3">
      <c r="A600"/>
      <c r="B600" s="314">
        <v>41558</v>
      </c>
      <c r="C600" s="197">
        <v>381.21</v>
      </c>
      <c r="D600" s="197">
        <f t="shared" si="21"/>
        <v>16.998583569405099</v>
      </c>
      <c r="E600" s="197">
        <v>3.6713714612058412E-2</v>
      </c>
      <c r="F600" s="167"/>
      <c r="G600" s="37">
        <v>592</v>
      </c>
      <c r="H600" s="167">
        <f t="shared" ca="1" si="22"/>
        <v>-1.656880988976836E-2</v>
      </c>
    </row>
    <row r="601" spans="1:8" x14ac:dyDescent="0.3">
      <c r="A601"/>
      <c r="B601" s="314">
        <v>37229</v>
      </c>
      <c r="C601" s="197">
        <v>21.18</v>
      </c>
      <c r="D601" s="197">
        <f t="shared" si="21"/>
        <v>-0.95192373169901257</v>
      </c>
      <c r="E601" s="197">
        <v>3.6710719530102853E-2</v>
      </c>
      <c r="F601" s="167"/>
      <c r="G601" s="37">
        <v>593</v>
      </c>
      <c r="H601" s="167">
        <f t="shared" ca="1" si="22"/>
        <v>-3.7252434348034678E-2</v>
      </c>
    </row>
    <row r="602" spans="1:8" x14ac:dyDescent="0.3">
      <c r="A602"/>
      <c r="B602" s="314">
        <v>44671</v>
      </c>
      <c r="C602" s="197">
        <v>440.55</v>
      </c>
      <c r="D602" s="197">
        <f t="shared" si="21"/>
        <v>17.56510745891277</v>
      </c>
      <c r="E602" s="197">
        <v>3.6710201200141235E-2</v>
      </c>
      <c r="F602" s="167"/>
      <c r="G602" s="37">
        <v>594</v>
      </c>
      <c r="H602" s="167">
        <f t="shared" ca="1" si="22"/>
        <v>3.8461802787811153E-2</v>
      </c>
    </row>
    <row r="603" spans="1:8" x14ac:dyDescent="0.3">
      <c r="A603"/>
      <c r="B603" s="314">
        <v>37405</v>
      </c>
      <c r="C603" s="197">
        <v>23.73</v>
      </c>
      <c r="D603" s="197">
        <f t="shared" si="21"/>
        <v>-0.57587131367292232</v>
      </c>
      <c r="E603" s="197">
        <v>3.669724770642202E-2</v>
      </c>
      <c r="F603" s="167"/>
      <c r="G603" s="37">
        <v>595</v>
      </c>
      <c r="H603" s="167">
        <f t="shared" ca="1" si="22"/>
        <v>-9.8187416916300063E-2</v>
      </c>
    </row>
    <row r="604" spans="1:8" x14ac:dyDescent="0.3">
      <c r="A604"/>
      <c r="B604" s="314">
        <v>35900</v>
      </c>
      <c r="C604" s="197">
        <v>55.95</v>
      </c>
      <c r="D604" s="197">
        <f t="shared" si="21"/>
        <v>-0.60720303285593924</v>
      </c>
      <c r="E604" s="197">
        <v>3.6687048360200203E-2</v>
      </c>
      <c r="F604" s="167"/>
      <c r="G604" s="37">
        <v>596</v>
      </c>
      <c r="H604" s="167">
        <f t="shared" ca="1" si="22"/>
        <v>-1.7404045569101054E-2</v>
      </c>
    </row>
    <row r="605" spans="1:8" x14ac:dyDescent="0.3">
      <c r="A605"/>
      <c r="B605" s="314">
        <v>40210</v>
      </c>
      <c r="C605" s="197">
        <v>142.44</v>
      </c>
      <c r="D605" s="197">
        <f t="shared" si="21"/>
        <v>-0.12133736351859858</v>
      </c>
      <c r="E605" s="197">
        <v>3.6681222707423577E-2</v>
      </c>
      <c r="F605" s="167"/>
      <c r="G605" s="37">
        <v>597</v>
      </c>
      <c r="H605" s="167">
        <f t="shared" ca="1" si="22"/>
        <v>-1.2090199311405387E-2</v>
      </c>
    </row>
    <row r="606" spans="1:8" x14ac:dyDescent="0.3">
      <c r="A606"/>
      <c r="B606" s="314">
        <v>38777</v>
      </c>
      <c r="C606" s="197">
        <v>162.11000000000001</v>
      </c>
      <c r="D606" s="197">
        <f t="shared" si="21"/>
        <v>-0.2846615479657576</v>
      </c>
      <c r="E606" s="197">
        <v>3.6641514260135732E-2</v>
      </c>
      <c r="F606" s="167"/>
      <c r="G606" s="37">
        <v>598</v>
      </c>
      <c r="H606" s="167">
        <f t="shared" ca="1" si="22"/>
        <v>-7.8008742721463242E-2</v>
      </c>
    </row>
    <row r="607" spans="1:8" x14ac:dyDescent="0.3">
      <c r="A607"/>
      <c r="B607" s="314">
        <v>41127</v>
      </c>
      <c r="C607" s="197">
        <v>226.62</v>
      </c>
      <c r="D607" s="197">
        <f t="shared" si="21"/>
        <v>0.55977699772868061</v>
      </c>
      <c r="E607" s="197">
        <v>3.6640592836558294E-2</v>
      </c>
      <c r="F607" s="167"/>
      <c r="G607" s="37">
        <v>599</v>
      </c>
      <c r="H607" s="167">
        <f t="shared" ca="1" si="22"/>
        <v>-1.1947251159586466E-2</v>
      </c>
    </row>
    <row r="608" spans="1:8" x14ac:dyDescent="0.3">
      <c r="A608"/>
      <c r="B608" s="314">
        <v>38931</v>
      </c>
      <c r="C608" s="197">
        <v>145.29</v>
      </c>
      <c r="D608" s="197">
        <f t="shared" si="21"/>
        <v>-0.57940597498842061</v>
      </c>
      <c r="E608" s="197">
        <v>3.6527074266961668E-2</v>
      </c>
      <c r="F608" s="167"/>
      <c r="G608" s="37">
        <v>600</v>
      </c>
      <c r="H608" s="167">
        <f t="shared" ca="1" si="22"/>
        <v>8.2021307235704388E-2</v>
      </c>
    </row>
    <row r="609" spans="1:8" x14ac:dyDescent="0.3">
      <c r="A609"/>
      <c r="B609" s="314">
        <v>41536</v>
      </c>
      <c r="C609" s="197">
        <v>345.44</v>
      </c>
      <c r="D609" s="197">
        <f t="shared" si="21"/>
        <v>0.52775197912520455</v>
      </c>
      <c r="E609" s="197">
        <v>3.6485837734037574E-2</v>
      </c>
      <c r="F609" s="167"/>
      <c r="G609" s="37">
        <v>601</v>
      </c>
      <c r="H609" s="167">
        <f t="shared" ca="1" si="22"/>
        <v>-4.2115970941536726E-2</v>
      </c>
    </row>
    <row r="610" spans="1:8" x14ac:dyDescent="0.3">
      <c r="A610"/>
      <c r="B610" s="314">
        <v>40585</v>
      </c>
      <c r="C610" s="197">
        <v>226.11</v>
      </c>
      <c r="D610" s="197">
        <f t="shared" si="21"/>
        <v>-0.36414510686164225</v>
      </c>
      <c r="E610" s="197">
        <v>3.6441144114411461E-2</v>
      </c>
      <c r="F610" s="167"/>
      <c r="G610" s="37">
        <v>602</v>
      </c>
      <c r="H610" s="167">
        <f t="shared" ca="1" si="22"/>
        <v>-8.3831187442900426E-2</v>
      </c>
    </row>
    <row r="611" spans="1:8" x14ac:dyDescent="0.3">
      <c r="A611"/>
      <c r="B611" s="314">
        <v>43194</v>
      </c>
      <c r="C611" s="197">
        <v>355.6</v>
      </c>
      <c r="D611" s="197">
        <f t="shared" si="21"/>
        <v>2.3215019615169066</v>
      </c>
      <c r="E611" s="197">
        <v>3.6432526960070044E-2</v>
      </c>
      <c r="F611" s="167"/>
      <c r="G611" s="37">
        <v>603</v>
      </c>
      <c r="H611" s="167">
        <f t="shared" ca="1" si="22"/>
        <v>8.2131785475153901E-2</v>
      </c>
    </row>
    <row r="612" spans="1:8" x14ac:dyDescent="0.3">
      <c r="A612"/>
      <c r="B612" s="314">
        <v>38636</v>
      </c>
      <c r="C612" s="197">
        <v>107.06</v>
      </c>
      <c r="D612" s="197">
        <f t="shared" si="21"/>
        <v>-0.79404409218575656</v>
      </c>
      <c r="E612" s="197">
        <v>3.6398838334946726E-2</v>
      </c>
      <c r="F612" s="167"/>
      <c r="G612" s="37">
        <v>604</v>
      </c>
      <c r="H612" s="167">
        <f t="shared" ca="1" si="22"/>
        <v>-2.161603811874143E-2</v>
      </c>
    </row>
    <row r="613" spans="1:8" x14ac:dyDescent="0.3">
      <c r="A613"/>
      <c r="B613" s="314">
        <v>41900</v>
      </c>
      <c r="C613" s="197">
        <v>519.82000000000005</v>
      </c>
      <c r="D613" s="197">
        <f t="shared" si="21"/>
        <v>0.1262485104539055</v>
      </c>
      <c r="E613" s="197">
        <v>3.6385748748928526E-2</v>
      </c>
      <c r="F613" s="167"/>
      <c r="G613" s="37">
        <v>605</v>
      </c>
      <c r="H613" s="167">
        <f t="shared" ca="1" si="22"/>
        <v>-4.7430769283021819E-2</v>
      </c>
    </row>
    <row r="614" spans="1:8" x14ac:dyDescent="0.3">
      <c r="A614"/>
      <c r="B614" s="314">
        <v>42712</v>
      </c>
      <c r="C614" s="197">
        <v>461.55</v>
      </c>
      <c r="D614" s="197">
        <f t="shared" si="21"/>
        <v>9.3139664804469273</v>
      </c>
      <c r="E614" s="197">
        <v>3.6375884136072623E-2</v>
      </c>
      <c r="F614" s="167"/>
      <c r="G614" s="37">
        <v>606</v>
      </c>
      <c r="H614" s="167">
        <f t="shared" ca="1" si="22"/>
        <v>-2.5290566554476448E-2</v>
      </c>
    </row>
    <row r="615" spans="1:8" x14ac:dyDescent="0.3">
      <c r="A615"/>
      <c r="B615" s="314">
        <v>35835</v>
      </c>
      <c r="C615" s="197">
        <v>44.75</v>
      </c>
      <c r="D615" s="197">
        <f t="shared" si="21"/>
        <v>-0.90583903208837457</v>
      </c>
      <c r="E615" s="197">
        <v>3.63594256600277E-2</v>
      </c>
      <c r="F615" s="167"/>
      <c r="G615" s="37">
        <v>607</v>
      </c>
      <c r="H615" s="167">
        <f t="shared" ca="1" si="22"/>
        <v>0.10589238406588725</v>
      </c>
    </row>
    <row r="616" spans="1:8" x14ac:dyDescent="0.3">
      <c r="A616"/>
      <c r="B616" s="314">
        <v>44531</v>
      </c>
      <c r="C616" s="197">
        <v>475.25</v>
      </c>
      <c r="D616" s="197">
        <f t="shared" si="21"/>
        <v>2.7347740667976423</v>
      </c>
      <c r="E616" s="197">
        <v>3.6306149149585742E-2</v>
      </c>
      <c r="F616" s="167"/>
      <c r="G616" s="37">
        <v>608</v>
      </c>
      <c r="H616" s="167">
        <f t="shared" ca="1" si="22"/>
        <v>-4.969312835386016E-2</v>
      </c>
    </row>
    <row r="617" spans="1:8" x14ac:dyDescent="0.3">
      <c r="A617"/>
      <c r="B617" s="314">
        <v>44099</v>
      </c>
      <c r="C617" s="197">
        <v>127.25</v>
      </c>
      <c r="D617" s="197">
        <f t="shared" si="21"/>
        <v>0.90038829151732402</v>
      </c>
      <c r="E617" s="197">
        <v>3.6237785016286717E-2</v>
      </c>
      <c r="F617" s="167"/>
      <c r="G617" s="37">
        <v>609</v>
      </c>
      <c r="H617" s="167">
        <f t="shared" ca="1" si="22"/>
        <v>1.8188975275100477E-2</v>
      </c>
    </row>
    <row r="618" spans="1:8" x14ac:dyDescent="0.3">
      <c r="A618"/>
      <c r="B618" s="314">
        <v>35488</v>
      </c>
      <c r="C618" s="197">
        <v>66.959999999999994</v>
      </c>
      <c r="D618" s="197">
        <f t="shared" si="21"/>
        <v>1.5392491467576788</v>
      </c>
      <c r="E618" s="197">
        <v>3.6211699164345301E-2</v>
      </c>
      <c r="F618" s="167"/>
      <c r="G618" s="37">
        <v>610</v>
      </c>
      <c r="H618" s="167">
        <f t="shared" ca="1" si="22"/>
        <v>2.9953421381859292E-2</v>
      </c>
    </row>
    <row r="619" spans="1:8" x14ac:dyDescent="0.3">
      <c r="A619"/>
      <c r="B619" s="314">
        <v>39785</v>
      </c>
      <c r="C619" s="197">
        <v>26.37</v>
      </c>
      <c r="D619" s="197">
        <f t="shared" si="21"/>
        <v>-0.93503325942350335</v>
      </c>
      <c r="E619" s="197">
        <v>3.6149312377210308E-2</v>
      </c>
      <c r="F619" s="167"/>
      <c r="G619" s="37">
        <v>611</v>
      </c>
      <c r="H619" s="167">
        <f t="shared" ca="1" si="22"/>
        <v>0.12936602409373929</v>
      </c>
    </row>
    <row r="620" spans="1:8" x14ac:dyDescent="0.3">
      <c r="A620"/>
      <c r="B620" s="314">
        <v>44629</v>
      </c>
      <c r="C620" s="197">
        <v>405.9</v>
      </c>
      <c r="D620" s="197">
        <f t="shared" si="21"/>
        <v>-2.4278846153846234E-2</v>
      </c>
      <c r="E620" s="197">
        <v>3.6119974473516114E-2</v>
      </c>
      <c r="F620" s="167"/>
      <c r="G620" s="37">
        <v>612</v>
      </c>
      <c r="H620" s="167">
        <f t="shared" ca="1" si="22"/>
        <v>2.4909518981843615E-2</v>
      </c>
    </row>
    <row r="621" spans="1:8" x14ac:dyDescent="0.3">
      <c r="A621"/>
      <c r="B621" s="314">
        <v>43011</v>
      </c>
      <c r="C621" s="197">
        <v>416</v>
      </c>
      <c r="D621" s="197">
        <f t="shared" si="21"/>
        <v>5.7412088802463135</v>
      </c>
      <c r="E621" s="197">
        <v>3.6114570361145626E-2</v>
      </c>
      <c r="F621" s="167"/>
      <c r="G621" s="37">
        <v>613</v>
      </c>
      <c r="H621" s="167">
        <f t="shared" ca="1" si="22"/>
        <v>0.12031455536034298</v>
      </c>
    </row>
    <row r="622" spans="1:8" x14ac:dyDescent="0.3">
      <c r="A622"/>
      <c r="B622" s="314">
        <v>35761</v>
      </c>
      <c r="C622" s="197">
        <v>61.71</v>
      </c>
      <c r="D622" s="197">
        <f t="shared" si="21"/>
        <v>-0.27125649504015126</v>
      </c>
      <c r="E622" s="197">
        <v>3.6098052384150314E-2</v>
      </c>
      <c r="F622" s="167"/>
      <c r="G622" s="37">
        <v>614</v>
      </c>
      <c r="H622" s="167">
        <f t="shared" ca="1" si="22"/>
        <v>-8.0434291423190307E-2</v>
      </c>
    </row>
    <row r="623" spans="1:8" x14ac:dyDescent="0.3">
      <c r="A623"/>
      <c r="B623" s="314">
        <v>35104</v>
      </c>
      <c r="C623" s="197">
        <v>84.68</v>
      </c>
      <c r="D623" s="197">
        <f t="shared" si="21"/>
        <v>0.47320807237299944</v>
      </c>
      <c r="E623" s="197">
        <v>3.6094457359598708E-2</v>
      </c>
      <c r="F623" s="167"/>
      <c r="G623" s="37">
        <v>615</v>
      </c>
      <c r="H623" s="167">
        <f t="shared" ca="1" si="22"/>
        <v>3.5826747770878103E-2</v>
      </c>
    </row>
    <row r="624" spans="1:8" x14ac:dyDescent="0.3">
      <c r="A624"/>
      <c r="B624" s="314">
        <v>34759</v>
      </c>
      <c r="C624" s="197">
        <v>57.48</v>
      </c>
      <c r="D624" s="197">
        <f t="shared" si="21"/>
        <v>3.0708215297450421</v>
      </c>
      <c r="E624" s="197">
        <v>3.6049026676279849E-2</v>
      </c>
      <c r="F624" s="167"/>
      <c r="G624" s="37">
        <v>616</v>
      </c>
      <c r="H624" s="167">
        <f t="shared" ca="1" si="22"/>
        <v>1.1403231122302633E-2</v>
      </c>
    </row>
    <row r="625" spans="1:8" x14ac:dyDescent="0.3">
      <c r="A625"/>
      <c r="B625" s="314">
        <v>37179</v>
      </c>
      <c r="C625" s="197">
        <v>14.12</v>
      </c>
      <c r="D625" s="197">
        <f t="shared" si="21"/>
        <v>-0.98315859782206794</v>
      </c>
      <c r="E625" s="197">
        <v>3.5950110051357287E-2</v>
      </c>
      <c r="F625" s="167"/>
      <c r="G625" s="37">
        <v>617</v>
      </c>
      <c r="H625" s="167">
        <f t="shared" ca="1" si="22"/>
        <v>-8.3185869098513082E-3</v>
      </c>
    </row>
    <row r="626" spans="1:8" x14ac:dyDescent="0.3">
      <c r="A626"/>
      <c r="B626" s="314">
        <v>45320</v>
      </c>
      <c r="C626" s="197">
        <v>838.41</v>
      </c>
      <c r="D626" s="197">
        <f t="shared" si="21"/>
        <v>16.290369148277993</v>
      </c>
      <c r="E626" s="197">
        <v>3.5905356149996903E-2</v>
      </c>
      <c r="F626" s="167"/>
      <c r="G626" s="37">
        <v>618</v>
      </c>
      <c r="H626" s="167">
        <f t="shared" ca="1" si="22"/>
        <v>7.8749794610301876E-2</v>
      </c>
    </row>
    <row r="627" spans="1:8" x14ac:dyDescent="0.3">
      <c r="A627"/>
      <c r="B627" s="314">
        <v>35872</v>
      </c>
      <c r="C627" s="197">
        <v>48.49</v>
      </c>
      <c r="D627" s="197">
        <f t="shared" si="21"/>
        <v>-0.93075330239200282</v>
      </c>
      <c r="E627" s="197">
        <v>3.5889767143772788E-2</v>
      </c>
      <c r="F627" s="167"/>
      <c r="G627" s="37">
        <v>619</v>
      </c>
      <c r="H627" s="167">
        <f t="shared" ca="1" si="22"/>
        <v>9.4450529418312709E-2</v>
      </c>
    </row>
    <row r="628" spans="1:8" x14ac:dyDescent="0.3">
      <c r="A628"/>
      <c r="B628" s="314">
        <v>45888</v>
      </c>
      <c r="C628" s="197">
        <v>700.25</v>
      </c>
      <c r="D628" s="197">
        <f t="shared" si="21"/>
        <v>0.71967092337917493</v>
      </c>
      <c r="E628" s="197">
        <v>3.5872781065088732E-2</v>
      </c>
      <c r="F628" s="167"/>
      <c r="G628" s="37">
        <v>620</v>
      </c>
      <c r="H628" s="167">
        <f t="shared" ca="1" si="22"/>
        <v>5.1421695769416171E-3</v>
      </c>
    </row>
    <row r="629" spans="1:8" x14ac:dyDescent="0.3">
      <c r="A629"/>
      <c r="B629" s="314">
        <v>44735</v>
      </c>
      <c r="C629" s="197">
        <v>407.2</v>
      </c>
      <c r="D629" s="197">
        <f t="shared" si="21"/>
        <v>2.8404225219277563</v>
      </c>
      <c r="E629" s="197">
        <v>3.5868735690663955E-2</v>
      </c>
      <c r="F629" s="167"/>
      <c r="G629" s="37">
        <v>621</v>
      </c>
      <c r="H629" s="167">
        <f t="shared" ca="1" si="22"/>
        <v>9.1269137848555643E-2</v>
      </c>
    </row>
    <row r="630" spans="1:8" x14ac:dyDescent="0.3">
      <c r="A630"/>
      <c r="B630" s="314">
        <v>38628</v>
      </c>
      <c r="C630" s="197">
        <v>106.03</v>
      </c>
      <c r="D630" s="197">
        <f t="shared" si="21"/>
        <v>1.3961581920903954</v>
      </c>
      <c r="E630" s="197">
        <v>3.5853849159828144E-2</v>
      </c>
      <c r="F630" s="167"/>
      <c r="G630" s="37">
        <v>622</v>
      </c>
      <c r="H630" s="167">
        <f t="shared" ca="1" si="22"/>
        <v>7.744324149766478E-2</v>
      </c>
    </row>
    <row r="631" spans="1:8" x14ac:dyDescent="0.3">
      <c r="A631"/>
      <c r="B631" s="314">
        <v>36496</v>
      </c>
      <c r="C631" s="197">
        <v>44.25</v>
      </c>
      <c r="D631" s="197">
        <f t="shared" si="21"/>
        <v>-0.90598108998193982</v>
      </c>
      <c r="E631" s="197">
        <v>3.5814606741572996E-2</v>
      </c>
      <c r="F631" s="167"/>
      <c r="G631" s="37">
        <v>623</v>
      </c>
      <c r="H631" s="167">
        <f t="shared" ca="1" si="22"/>
        <v>2.3573135012934142E-2</v>
      </c>
    </row>
    <row r="632" spans="1:8" x14ac:dyDescent="0.3">
      <c r="A632"/>
      <c r="B632" s="314">
        <v>42717</v>
      </c>
      <c r="C632" s="197">
        <v>470.65</v>
      </c>
      <c r="D632" s="197">
        <f t="shared" si="21"/>
        <v>0.41272699984991745</v>
      </c>
      <c r="E632" s="197">
        <v>3.5761443661971759E-2</v>
      </c>
      <c r="F632" s="167"/>
      <c r="G632" s="37">
        <v>624</v>
      </c>
      <c r="H632" s="167">
        <f t="shared" ca="1" si="22"/>
        <v>-2.863728096092916E-2</v>
      </c>
    </row>
    <row r="633" spans="1:8" x14ac:dyDescent="0.3">
      <c r="A633"/>
      <c r="B633" s="314">
        <v>44252</v>
      </c>
      <c r="C633" s="197">
        <v>333.15</v>
      </c>
      <c r="D633" s="197">
        <f t="shared" si="21"/>
        <v>-0.38561549100968195</v>
      </c>
      <c r="E633" s="197">
        <v>3.5753147831493859E-2</v>
      </c>
      <c r="F633" s="167"/>
      <c r="G633" s="37">
        <v>625</v>
      </c>
      <c r="H633" s="167">
        <f t="shared" ca="1" si="22"/>
        <v>1.1742537890658307E-2</v>
      </c>
    </row>
    <row r="634" spans="1:8" x14ac:dyDescent="0.3">
      <c r="A634"/>
      <c r="B634" s="314">
        <v>42767</v>
      </c>
      <c r="C634" s="197">
        <v>542.25</v>
      </c>
      <c r="D634" s="197">
        <f t="shared" si="21"/>
        <v>0.77205882352941169</v>
      </c>
      <c r="E634" s="197">
        <v>3.571769649508183E-2</v>
      </c>
      <c r="F634" s="167"/>
      <c r="G634" s="37">
        <v>626</v>
      </c>
      <c r="H634" s="167">
        <f t="shared" ca="1" si="22"/>
        <v>-9.0438134926931354E-2</v>
      </c>
    </row>
    <row r="635" spans="1:8" x14ac:dyDescent="0.3">
      <c r="A635"/>
      <c r="B635" s="314">
        <v>44420</v>
      </c>
      <c r="C635" s="197">
        <v>306</v>
      </c>
      <c r="D635" s="197">
        <f t="shared" si="21"/>
        <v>0.77216656049111032</v>
      </c>
      <c r="E635" s="197">
        <v>3.5708241665256324E-2</v>
      </c>
      <c r="F635" s="167"/>
      <c r="G635" s="37">
        <v>627</v>
      </c>
      <c r="H635" s="167">
        <f t="shared" ca="1" si="22"/>
        <v>-5.7069729916649553E-3</v>
      </c>
    </row>
    <row r="636" spans="1:8" x14ac:dyDescent="0.3">
      <c r="A636"/>
      <c r="B636" s="314">
        <v>40298</v>
      </c>
      <c r="C636" s="197">
        <v>172.67</v>
      </c>
      <c r="D636" s="197">
        <f t="shared" si="21"/>
        <v>-0.48777810738653227</v>
      </c>
      <c r="E636" s="197">
        <v>3.5688579654510555E-2</v>
      </c>
      <c r="F636" s="167"/>
      <c r="G636" s="37">
        <v>628</v>
      </c>
      <c r="H636" s="167">
        <f t="shared" ca="1" si="22"/>
        <v>-5.465977548057125E-2</v>
      </c>
    </row>
    <row r="637" spans="1:8" x14ac:dyDescent="0.3">
      <c r="A637"/>
      <c r="B637" s="314">
        <v>42405</v>
      </c>
      <c r="C637" s="197">
        <v>337.1</v>
      </c>
      <c r="D637" s="197">
        <f t="shared" si="21"/>
        <v>0.24460033228724387</v>
      </c>
      <c r="E637" s="197">
        <v>3.5637480798771159E-2</v>
      </c>
      <c r="F637" s="167"/>
      <c r="G637" s="37">
        <v>629</v>
      </c>
      <c r="H637" s="167">
        <f t="shared" ca="1" si="22"/>
        <v>8.7088939228958263E-3</v>
      </c>
    </row>
    <row r="638" spans="1:8" x14ac:dyDescent="0.3">
      <c r="A638"/>
      <c r="B638" s="314">
        <v>43287</v>
      </c>
      <c r="C638" s="197">
        <v>270.85000000000002</v>
      </c>
      <c r="D638" s="197">
        <f t="shared" si="21"/>
        <v>2.9511305616338444</v>
      </c>
      <c r="E638" s="197">
        <v>3.5557254826992901E-2</v>
      </c>
      <c r="F638" s="167"/>
      <c r="G638" s="37">
        <v>630</v>
      </c>
      <c r="H638" s="167">
        <f t="shared" ca="1" si="22"/>
        <v>4.4541194971810472E-2</v>
      </c>
    </row>
    <row r="639" spans="1:8" x14ac:dyDescent="0.3">
      <c r="A639"/>
      <c r="B639" s="314">
        <v>43914</v>
      </c>
      <c r="C639" s="197">
        <v>68.55</v>
      </c>
      <c r="D639" s="197">
        <f t="shared" si="21"/>
        <v>-0.53047945205479452</v>
      </c>
      <c r="E639" s="197">
        <v>3.5498489425981772E-2</v>
      </c>
      <c r="F639" s="167"/>
      <c r="G639" s="37">
        <v>631</v>
      </c>
      <c r="H639" s="167">
        <f t="shared" ca="1" si="22"/>
        <v>-7.8627223835173704E-2</v>
      </c>
    </row>
    <row r="640" spans="1:8" x14ac:dyDescent="0.3">
      <c r="A640"/>
      <c r="B640" s="314">
        <v>44145</v>
      </c>
      <c r="C640" s="197">
        <v>146</v>
      </c>
      <c r="D640" s="197">
        <f t="shared" si="21"/>
        <v>0.26516464471403811</v>
      </c>
      <c r="E640" s="197">
        <v>3.5460992907801359E-2</v>
      </c>
      <c r="F640" s="167"/>
      <c r="G640" s="37">
        <v>632</v>
      </c>
      <c r="H640" s="167">
        <f t="shared" ca="1" si="22"/>
        <v>-2.1292052685612451E-2</v>
      </c>
    </row>
    <row r="641" spans="1:8" x14ac:dyDescent="0.3">
      <c r="A641"/>
      <c r="B641" s="314">
        <v>44048</v>
      </c>
      <c r="C641" s="197">
        <v>115.4</v>
      </c>
      <c r="D641" s="197">
        <f t="shared" si="21"/>
        <v>3.9891915261565067</v>
      </c>
      <c r="E641" s="197">
        <v>3.5441902198295239E-2</v>
      </c>
      <c r="F641" s="167"/>
      <c r="G641" s="37">
        <v>633</v>
      </c>
      <c r="H641" s="167">
        <f t="shared" ca="1" si="22"/>
        <v>-1.1495705575074374E-2</v>
      </c>
    </row>
    <row r="642" spans="1:8" x14ac:dyDescent="0.3">
      <c r="A642"/>
      <c r="B642" s="314">
        <v>37278</v>
      </c>
      <c r="C642" s="197">
        <v>23.13</v>
      </c>
      <c r="D642" s="197">
        <f t="shared" si="21"/>
        <v>-0.93042562791397199</v>
      </c>
      <c r="E642" s="197">
        <v>3.5362578334825479E-2</v>
      </c>
      <c r="F642" s="167"/>
      <c r="G642" s="37">
        <v>634</v>
      </c>
      <c r="H642" s="167">
        <f t="shared" ca="1" si="22"/>
        <v>7.2280421733037462E-2</v>
      </c>
    </row>
    <row r="643" spans="1:8" x14ac:dyDescent="0.3">
      <c r="A643"/>
      <c r="B643" s="314">
        <v>44334</v>
      </c>
      <c r="C643" s="197">
        <v>332.45</v>
      </c>
      <c r="D643" s="197">
        <f t="shared" si="21"/>
        <v>20.001263423878711</v>
      </c>
      <c r="E643" s="197">
        <v>3.5347243849268128E-2</v>
      </c>
      <c r="F643" s="167"/>
      <c r="G643" s="37">
        <v>635</v>
      </c>
      <c r="H643" s="167">
        <f t="shared" ca="1" si="22"/>
        <v>2.9495315358481825E-2</v>
      </c>
    </row>
    <row r="644" spans="1:8" x14ac:dyDescent="0.3">
      <c r="A644"/>
      <c r="B644" s="314">
        <v>37119</v>
      </c>
      <c r="C644" s="197">
        <v>15.83</v>
      </c>
      <c r="D644" s="197">
        <f t="shared" si="21"/>
        <v>-0.97723448622995612</v>
      </c>
      <c r="E644" s="197">
        <v>3.5317200784826808E-2</v>
      </c>
      <c r="F644" s="167"/>
      <c r="G644" s="37">
        <v>636</v>
      </c>
      <c r="H644" s="167">
        <f t="shared" ca="1" si="22"/>
        <v>9.4242459857281323E-3</v>
      </c>
    </row>
    <row r="645" spans="1:8" x14ac:dyDescent="0.3">
      <c r="A645"/>
      <c r="B645" s="314">
        <v>45258</v>
      </c>
      <c r="C645" s="197">
        <v>695.35</v>
      </c>
      <c r="D645" s="197">
        <f t="shared" si="21"/>
        <v>0.35376917685538523</v>
      </c>
      <c r="E645" s="197">
        <v>3.5317064455131497E-2</v>
      </c>
      <c r="F645" s="167"/>
      <c r="G645" s="37">
        <v>637</v>
      </c>
      <c r="H645" s="167">
        <f t="shared" ca="1" si="22"/>
        <v>-3.512109924764388E-2</v>
      </c>
    </row>
    <row r="646" spans="1:8" x14ac:dyDescent="0.3">
      <c r="A646"/>
      <c r="B646" s="314">
        <v>41934</v>
      </c>
      <c r="C646" s="197">
        <v>513.64</v>
      </c>
      <c r="D646" s="197">
        <f t="shared" si="21"/>
        <v>0.22266127112592238</v>
      </c>
      <c r="E646" s="197">
        <v>3.5293169129058999E-2</v>
      </c>
      <c r="F646" s="167"/>
      <c r="G646" s="37">
        <v>638</v>
      </c>
      <c r="H646" s="167">
        <f t="shared" ca="1" si="22"/>
        <v>6.4260884890537679E-3</v>
      </c>
    </row>
    <row r="647" spans="1:8" x14ac:dyDescent="0.3">
      <c r="A647"/>
      <c r="B647" s="314">
        <v>43088</v>
      </c>
      <c r="C647" s="197">
        <v>420.1</v>
      </c>
      <c r="D647" s="197">
        <f t="shared" si="21"/>
        <v>4.0167184141390022</v>
      </c>
      <c r="E647" s="197">
        <v>3.5239034006899983E-2</v>
      </c>
      <c r="F647" s="167"/>
      <c r="G647" s="37">
        <v>639</v>
      </c>
      <c r="H647" s="167">
        <f t="shared" ca="1" si="22"/>
        <v>4.4031775125069374E-2</v>
      </c>
    </row>
    <row r="648" spans="1:8" x14ac:dyDescent="0.3">
      <c r="A648"/>
      <c r="B648" s="314">
        <v>38265</v>
      </c>
      <c r="C648" s="197">
        <v>83.74</v>
      </c>
      <c r="D648" s="197">
        <f t="shared" si="21"/>
        <v>-0.33729028173472619</v>
      </c>
      <c r="E648" s="197">
        <v>3.5233032513289686E-2</v>
      </c>
      <c r="F648" s="167"/>
      <c r="G648" s="37">
        <v>640</v>
      </c>
      <c r="H648" s="167">
        <f t="shared" ca="1" si="22"/>
        <v>-2.3492450392593241E-2</v>
      </c>
    </row>
    <row r="649" spans="1:8" x14ac:dyDescent="0.3">
      <c r="A649"/>
      <c r="B649" s="314">
        <v>38713</v>
      </c>
      <c r="C649" s="197">
        <v>126.36</v>
      </c>
      <c r="D649" s="197">
        <f t="shared" ref="D649:D712" si="23">C649/C650-1</f>
        <v>0.57989497374343579</v>
      </c>
      <c r="E649" s="197">
        <v>3.5228576110109655E-2</v>
      </c>
      <c r="F649" s="167"/>
      <c r="G649" s="37">
        <v>641</v>
      </c>
      <c r="H649" s="167">
        <f t="shared" ca="1" si="22"/>
        <v>-6.2057154797116106E-2</v>
      </c>
    </row>
    <row r="650" spans="1:8" x14ac:dyDescent="0.3">
      <c r="A650"/>
      <c r="B650" s="314">
        <v>38261</v>
      </c>
      <c r="C650" s="197">
        <v>79.98</v>
      </c>
      <c r="D650" s="197">
        <f t="shared" si="23"/>
        <v>2.3961783439490447</v>
      </c>
      <c r="E650" s="197">
        <v>3.5205798602122584E-2</v>
      </c>
      <c r="F650" s="167"/>
      <c r="G650" s="37">
        <v>642</v>
      </c>
      <c r="H650" s="167">
        <f t="shared" ref="H650:H713" ca="1" si="24">_xlfn.NORM.INV(RAND(),N$11,N$12)</f>
        <v>-3.6057574215231897E-2</v>
      </c>
    </row>
    <row r="651" spans="1:8" x14ac:dyDescent="0.3">
      <c r="A651"/>
      <c r="B651" s="314">
        <v>36675</v>
      </c>
      <c r="C651" s="197">
        <v>23.55</v>
      </c>
      <c r="D651" s="197">
        <f t="shared" si="23"/>
        <v>-0.97688366249165648</v>
      </c>
      <c r="E651" s="197">
        <v>3.5164835164835262E-2</v>
      </c>
      <c r="F651" s="167"/>
      <c r="G651" s="37">
        <v>643</v>
      </c>
      <c r="H651" s="167">
        <f t="shared" ca="1" si="24"/>
        <v>-1.8675530524417124E-2</v>
      </c>
    </row>
    <row r="652" spans="1:8" x14ac:dyDescent="0.3">
      <c r="A652"/>
      <c r="B652" s="314">
        <v>45356</v>
      </c>
      <c r="C652" s="197">
        <v>1018.76</v>
      </c>
      <c r="D652" s="197">
        <f t="shared" si="23"/>
        <v>29.890236506973928</v>
      </c>
      <c r="E652" s="197">
        <v>3.5156885059340004E-2</v>
      </c>
      <c r="F652" s="167"/>
      <c r="G652" s="37">
        <v>644</v>
      </c>
      <c r="H652" s="167">
        <f t="shared" ca="1" si="24"/>
        <v>7.199088602950382E-2</v>
      </c>
    </row>
    <row r="653" spans="1:8" x14ac:dyDescent="0.3">
      <c r="A653"/>
      <c r="B653" s="314">
        <v>36157</v>
      </c>
      <c r="C653" s="197">
        <v>32.979999999999997</v>
      </c>
      <c r="D653" s="197">
        <f t="shared" si="23"/>
        <v>-0.79940392920138681</v>
      </c>
      <c r="E653" s="197">
        <v>3.5153797865662195E-2</v>
      </c>
      <c r="F653" s="167"/>
      <c r="G653" s="37">
        <v>645</v>
      </c>
      <c r="H653" s="167">
        <f t="shared" ca="1" si="24"/>
        <v>7.4382314424580459E-2</v>
      </c>
    </row>
    <row r="654" spans="1:8" x14ac:dyDescent="0.3">
      <c r="A654"/>
      <c r="B654" s="314">
        <v>40311</v>
      </c>
      <c r="C654" s="197">
        <v>164.41</v>
      </c>
      <c r="D654" s="197">
        <f t="shared" si="23"/>
        <v>-6.265678449258838E-2</v>
      </c>
      <c r="E654" s="197">
        <v>3.513190203362071E-2</v>
      </c>
      <c r="F654" s="167"/>
      <c r="G654" s="37">
        <v>646</v>
      </c>
      <c r="H654" s="167">
        <f t="shared" ca="1" si="24"/>
        <v>7.0903891720272394E-2</v>
      </c>
    </row>
    <row r="655" spans="1:8" x14ac:dyDescent="0.3">
      <c r="A655"/>
      <c r="B655" s="314">
        <v>43601</v>
      </c>
      <c r="C655" s="197">
        <v>175.4</v>
      </c>
      <c r="D655" s="197">
        <f t="shared" si="23"/>
        <v>3.0308228970092888E-3</v>
      </c>
      <c r="E655" s="197">
        <v>3.5113602832694157E-2</v>
      </c>
      <c r="F655" s="167"/>
      <c r="G655" s="37">
        <v>647</v>
      </c>
      <c r="H655" s="167">
        <f t="shared" ca="1" si="24"/>
        <v>5.0602634020690582E-2</v>
      </c>
    </row>
    <row r="656" spans="1:8" x14ac:dyDescent="0.3">
      <c r="A656"/>
      <c r="B656" s="314">
        <v>40827</v>
      </c>
      <c r="C656" s="197">
        <v>174.87</v>
      </c>
      <c r="D656" s="197">
        <f t="shared" si="23"/>
        <v>2.0233402489626555</v>
      </c>
      <c r="E656" s="197">
        <v>3.5101219367822845E-2</v>
      </c>
      <c r="F656" s="167"/>
      <c r="G656" s="37">
        <v>648</v>
      </c>
      <c r="H656" s="167">
        <f t="shared" ca="1" si="24"/>
        <v>-0.11780367566452207</v>
      </c>
    </row>
    <row r="657" spans="1:8" x14ac:dyDescent="0.3">
      <c r="A657"/>
      <c r="B657" s="314">
        <v>37890</v>
      </c>
      <c r="C657" s="197">
        <v>57.84</v>
      </c>
      <c r="D657" s="197">
        <f t="shared" si="23"/>
        <v>1.1760722347629802</v>
      </c>
      <c r="E657" s="197">
        <v>3.5075161059413107E-2</v>
      </c>
      <c r="F657" s="167"/>
      <c r="G657" s="37">
        <v>649</v>
      </c>
      <c r="H657" s="167">
        <f t="shared" ca="1" si="24"/>
        <v>-2.6393221416840494E-3</v>
      </c>
    </row>
    <row r="658" spans="1:8" x14ac:dyDescent="0.3">
      <c r="A658"/>
      <c r="B658" s="314">
        <v>36045</v>
      </c>
      <c r="C658" s="197">
        <v>26.58</v>
      </c>
      <c r="D658" s="197">
        <f t="shared" si="23"/>
        <v>-0.15939278937381407</v>
      </c>
      <c r="E658" s="197">
        <v>3.5046728971962482E-2</v>
      </c>
      <c r="F658" s="167"/>
      <c r="G658" s="37">
        <v>650</v>
      </c>
      <c r="H658" s="167">
        <f t="shared" ca="1" si="24"/>
        <v>7.4955284921547086E-2</v>
      </c>
    </row>
    <row r="659" spans="1:8" x14ac:dyDescent="0.3">
      <c r="A659"/>
      <c r="B659" s="314">
        <v>39750</v>
      </c>
      <c r="C659" s="197">
        <v>31.62</v>
      </c>
      <c r="D659" s="197">
        <f t="shared" si="23"/>
        <v>-0.92802185294787165</v>
      </c>
      <c r="E659" s="197">
        <v>3.5024549918166947E-2</v>
      </c>
      <c r="F659" s="167"/>
      <c r="G659" s="37">
        <v>651</v>
      </c>
      <c r="H659" s="167">
        <f t="shared" ca="1" si="24"/>
        <v>7.2358741258203019E-2</v>
      </c>
    </row>
    <row r="660" spans="1:8" x14ac:dyDescent="0.3">
      <c r="A660"/>
      <c r="B660" s="314">
        <v>43102</v>
      </c>
      <c r="C660" s="197">
        <v>439.3</v>
      </c>
      <c r="D660" s="197">
        <f t="shared" si="23"/>
        <v>20.790674603174605</v>
      </c>
      <c r="E660" s="197">
        <v>3.4986453056897293E-2</v>
      </c>
      <c r="F660" s="167"/>
      <c r="G660" s="37">
        <v>652</v>
      </c>
      <c r="H660" s="167">
        <f t="shared" ca="1" si="24"/>
        <v>0.10454099356432668</v>
      </c>
    </row>
    <row r="661" spans="1:8" x14ac:dyDescent="0.3">
      <c r="A661"/>
      <c r="B661" s="314">
        <v>36895</v>
      </c>
      <c r="C661" s="197">
        <v>20.16</v>
      </c>
      <c r="D661" s="197">
        <f t="shared" si="23"/>
        <v>-0.78003273322422262</v>
      </c>
      <c r="E661" s="197">
        <v>3.4907597535934309E-2</v>
      </c>
      <c r="F661" s="167"/>
      <c r="G661" s="37">
        <v>653</v>
      </c>
      <c r="H661" s="167">
        <f t="shared" ca="1" si="24"/>
        <v>1.5663260981221536E-2</v>
      </c>
    </row>
    <row r="662" spans="1:8" x14ac:dyDescent="0.3">
      <c r="A662"/>
      <c r="B662" s="314">
        <v>38377</v>
      </c>
      <c r="C662" s="197">
        <v>91.65</v>
      </c>
      <c r="D662" s="197">
        <f t="shared" si="23"/>
        <v>-0.85697565543071152</v>
      </c>
      <c r="E662" s="197">
        <v>3.4891598915989253E-2</v>
      </c>
      <c r="F662" s="167"/>
      <c r="G662" s="37">
        <v>654</v>
      </c>
      <c r="H662" s="167">
        <f t="shared" ca="1" si="24"/>
        <v>-4.0684307453669466E-2</v>
      </c>
    </row>
    <row r="663" spans="1:8" x14ac:dyDescent="0.3">
      <c r="A663"/>
      <c r="B663" s="314">
        <v>45721</v>
      </c>
      <c r="C663" s="197">
        <v>640.79999999999995</v>
      </c>
      <c r="D663" s="197">
        <f t="shared" si="23"/>
        <v>3.6428053905231117</v>
      </c>
      <c r="E663" s="197">
        <v>3.4883720930232398E-2</v>
      </c>
      <c r="F663" s="167"/>
      <c r="G663" s="37">
        <v>655</v>
      </c>
      <c r="H663" s="167">
        <f t="shared" ca="1" si="24"/>
        <v>-2.6493524396677567E-2</v>
      </c>
    </row>
    <row r="664" spans="1:8" x14ac:dyDescent="0.3">
      <c r="A664"/>
      <c r="B664" s="314">
        <v>39344</v>
      </c>
      <c r="C664" s="197">
        <v>138.02000000000001</v>
      </c>
      <c r="D664" s="197">
        <f t="shared" si="23"/>
        <v>-0.67866455578319984</v>
      </c>
      <c r="E664" s="197">
        <v>3.4865412011696906E-2</v>
      </c>
      <c r="F664" s="167"/>
      <c r="G664" s="37">
        <v>656</v>
      </c>
      <c r="H664" s="167">
        <f t="shared" ca="1" si="24"/>
        <v>4.2709059794033992E-2</v>
      </c>
    </row>
    <row r="665" spans="1:8" x14ac:dyDescent="0.3">
      <c r="A665"/>
      <c r="B665" s="314">
        <v>44749</v>
      </c>
      <c r="C665" s="197">
        <v>429.52</v>
      </c>
      <c r="D665" s="197">
        <f t="shared" si="23"/>
        <v>3.6145251396648046</v>
      </c>
      <c r="E665" s="197">
        <v>3.4813404967836803E-2</v>
      </c>
      <c r="F665" s="167"/>
      <c r="G665" s="37">
        <v>657</v>
      </c>
      <c r="H665" s="167">
        <f t="shared" ca="1" si="24"/>
        <v>-9.4369905730038728E-2</v>
      </c>
    </row>
    <row r="666" spans="1:8" x14ac:dyDescent="0.3">
      <c r="A666"/>
      <c r="B666" s="314">
        <v>38077</v>
      </c>
      <c r="C666" s="197">
        <v>93.08</v>
      </c>
      <c r="D666" s="197">
        <f t="shared" si="23"/>
        <v>2.126637554585153</v>
      </c>
      <c r="E666" s="197">
        <v>3.4797109505280588E-2</v>
      </c>
      <c r="F666" s="167"/>
      <c r="G666" s="37">
        <v>658</v>
      </c>
      <c r="H666" s="167">
        <f t="shared" ca="1" si="24"/>
        <v>5.0254838700094832E-2</v>
      </c>
    </row>
    <row r="667" spans="1:8" x14ac:dyDescent="0.3">
      <c r="A667"/>
      <c r="B667" s="314">
        <v>37435</v>
      </c>
      <c r="C667" s="197">
        <v>29.77</v>
      </c>
      <c r="D667" s="197">
        <f t="shared" si="23"/>
        <v>-0.43574677786201665</v>
      </c>
      <c r="E667" s="197">
        <v>3.4758428919012818E-2</v>
      </c>
      <c r="F667" s="167"/>
      <c r="G667" s="37">
        <v>659</v>
      </c>
      <c r="H667" s="167">
        <f t="shared" ca="1" si="24"/>
        <v>-3.4619127459450366E-2</v>
      </c>
    </row>
    <row r="668" spans="1:8" x14ac:dyDescent="0.3">
      <c r="A668"/>
      <c r="B668" s="314">
        <v>36441</v>
      </c>
      <c r="C668" s="197">
        <v>52.76</v>
      </c>
      <c r="D668" s="197">
        <f t="shared" si="23"/>
        <v>-0.60238149069259173</v>
      </c>
      <c r="E668" s="197">
        <v>3.4712688762502442E-2</v>
      </c>
      <c r="F668" s="167"/>
      <c r="G668" s="37">
        <v>660</v>
      </c>
      <c r="H668" s="167">
        <f t="shared" ca="1" si="24"/>
        <v>2.1349215314475072E-2</v>
      </c>
    </row>
    <row r="669" spans="1:8" x14ac:dyDescent="0.3">
      <c r="A669"/>
      <c r="B669" s="314">
        <v>39307</v>
      </c>
      <c r="C669" s="197">
        <v>132.69</v>
      </c>
      <c r="D669" s="197">
        <f t="shared" si="23"/>
        <v>-9.0167306637410904E-2</v>
      </c>
      <c r="E669" s="197">
        <v>3.4619883040935662E-2</v>
      </c>
      <c r="F669" s="167"/>
      <c r="G669" s="37">
        <v>661</v>
      </c>
      <c r="H669" s="167">
        <f t="shared" ca="1" si="24"/>
        <v>-6.4299650087190255E-2</v>
      </c>
    </row>
    <row r="670" spans="1:8" x14ac:dyDescent="0.3">
      <c r="A670"/>
      <c r="B670" s="314">
        <v>40777</v>
      </c>
      <c r="C670" s="197">
        <v>145.84</v>
      </c>
      <c r="D670" s="197">
        <f t="shared" si="23"/>
        <v>6.6236278097229491</v>
      </c>
      <c r="E670" s="197">
        <v>3.4619750283768402E-2</v>
      </c>
      <c r="F670" s="167"/>
      <c r="G670" s="37">
        <v>662</v>
      </c>
      <c r="H670" s="167">
        <f t="shared" ca="1" si="24"/>
        <v>4.5025468805137477E-2</v>
      </c>
    </row>
    <row r="671" spans="1:8" x14ac:dyDescent="0.3">
      <c r="A671"/>
      <c r="B671" s="314">
        <v>37256</v>
      </c>
      <c r="C671" s="197">
        <v>19.13</v>
      </c>
      <c r="D671" s="197">
        <f t="shared" si="23"/>
        <v>-0.41871771498024912</v>
      </c>
      <c r="E671" s="197">
        <v>3.4613304488912977E-2</v>
      </c>
      <c r="F671" s="167"/>
      <c r="G671" s="37">
        <v>663</v>
      </c>
      <c r="H671" s="167">
        <f t="shared" ca="1" si="24"/>
        <v>-3.6418335278402464E-2</v>
      </c>
    </row>
    <row r="672" spans="1:8" x14ac:dyDescent="0.3">
      <c r="A672"/>
      <c r="B672" s="314">
        <v>37764</v>
      </c>
      <c r="C672" s="197">
        <v>32.909999999999997</v>
      </c>
      <c r="D672" s="197">
        <f t="shared" si="23"/>
        <v>-0.95767474760465565</v>
      </c>
      <c r="E672" s="197">
        <v>3.458032065388239E-2</v>
      </c>
      <c r="F672" s="167"/>
      <c r="G672" s="37">
        <v>664</v>
      </c>
      <c r="H672" s="167">
        <f t="shared" ca="1" si="24"/>
        <v>-1.00285083998849E-2</v>
      </c>
    </row>
    <row r="673" spans="1:8" x14ac:dyDescent="0.3">
      <c r="A673"/>
      <c r="B673" s="314">
        <v>45289</v>
      </c>
      <c r="C673" s="197">
        <v>777.55</v>
      </c>
      <c r="D673" s="197">
        <f t="shared" si="23"/>
        <v>4.9124781385445973</v>
      </c>
      <c r="E673" s="197">
        <v>3.4553873173847061E-2</v>
      </c>
      <c r="F673" s="167"/>
      <c r="G673" s="37">
        <v>665</v>
      </c>
      <c r="H673" s="167">
        <f t="shared" ca="1" si="24"/>
        <v>-7.9804187983582159E-2</v>
      </c>
    </row>
    <row r="674" spans="1:8" x14ac:dyDescent="0.3">
      <c r="A674"/>
      <c r="B674" s="314">
        <v>39253</v>
      </c>
      <c r="C674" s="197">
        <v>131.51</v>
      </c>
      <c r="D674" s="197">
        <f t="shared" si="23"/>
        <v>-0.74739733394798513</v>
      </c>
      <c r="E674" s="197">
        <v>3.4534298300818111E-2</v>
      </c>
      <c r="F674" s="167"/>
      <c r="G674" s="37">
        <v>666</v>
      </c>
      <c r="H674" s="167">
        <f t="shared" ca="1" si="24"/>
        <v>-2.2465958007006667E-2</v>
      </c>
    </row>
    <row r="675" spans="1:8" x14ac:dyDescent="0.3">
      <c r="A675"/>
      <c r="B675" s="314">
        <v>41941</v>
      </c>
      <c r="C675" s="197">
        <v>520.62</v>
      </c>
      <c r="D675" s="197">
        <f t="shared" si="23"/>
        <v>0.34094011590470052</v>
      </c>
      <c r="E675" s="197">
        <v>3.4515648286140177E-2</v>
      </c>
      <c r="F675" s="167"/>
      <c r="G675" s="37">
        <v>667</v>
      </c>
      <c r="H675" s="167">
        <f t="shared" ca="1" si="24"/>
        <v>-6.4359369823164508E-2</v>
      </c>
    </row>
    <row r="676" spans="1:8" x14ac:dyDescent="0.3">
      <c r="A676"/>
      <c r="B676" s="314">
        <v>42990</v>
      </c>
      <c r="C676" s="197">
        <v>388.25</v>
      </c>
      <c r="D676" s="197">
        <f t="shared" si="23"/>
        <v>5.9489698458179863E-2</v>
      </c>
      <c r="E676" s="197">
        <v>3.4505728750332976E-2</v>
      </c>
      <c r="F676" s="167"/>
      <c r="G676" s="37">
        <v>668</v>
      </c>
      <c r="H676" s="167">
        <f t="shared" ca="1" si="24"/>
        <v>9.1241828695940684E-3</v>
      </c>
    </row>
    <row r="677" spans="1:8" x14ac:dyDescent="0.3">
      <c r="A677"/>
      <c r="B677" s="314">
        <v>42443</v>
      </c>
      <c r="C677" s="197">
        <v>366.45</v>
      </c>
      <c r="D677" s="197">
        <f t="shared" si="23"/>
        <v>-0.62124813957334224</v>
      </c>
      <c r="E677" s="197">
        <v>3.4438955539872973E-2</v>
      </c>
      <c r="F677" s="167"/>
      <c r="G677" s="37">
        <v>669</v>
      </c>
      <c r="H677" s="167">
        <f t="shared" ca="1" si="24"/>
        <v>-2.0079820204834741E-2</v>
      </c>
    </row>
    <row r="678" spans="1:8" x14ac:dyDescent="0.3">
      <c r="A678"/>
      <c r="B678" s="314">
        <v>45450</v>
      </c>
      <c r="C678" s="197">
        <v>967.52</v>
      </c>
      <c r="D678" s="197">
        <f t="shared" si="23"/>
        <v>75.302839116719241</v>
      </c>
      <c r="E678" s="197">
        <v>3.4382483749572312E-2</v>
      </c>
      <c r="F678" s="167"/>
      <c r="G678" s="37">
        <v>670</v>
      </c>
      <c r="H678" s="167">
        <f t="shared" ca="1" si="24"/>
        <v>-3.9542827134869278E-2</v>
      </c>
    </row>
    <row r="679" spans="1:8" x14ac:dyDescent="0.3">
      <c r="A679"/>
      <c r="B679" s="314">
        <v>37784</v>
      </c>
      <c r="C679" s="197">
        <v>12.68</v>
      </c>
      <c r="D679" s="197">
        <f t="shared" si="23"/>
        <v>-0.60387378944079972</v>
      </c>
      <c r="E679" s="197">
        <v>3.4257748776509001E-2</v>
      </c>
      <c r="F679" s="167"/>
      <c r="G679" s="37">
        <v>671</v>
      </c>
      <c r="H679" s="167">
        <f t="shared" ca="1" si="24"/>
        <v>-1.3879132317938988E-2</v>
      </c>
    </row>
    <row r="680" spans="1:8" x14ac:dyDescent="0.3">
      <c r="A680"/>
      <c r="B680" s="314">
        <v>37586</v>
      </c>
      <c r="C680" s="197">
        <v>32.01</v>
      </c>
      <c r="D680" s="197">
        <f t="shared" si="23"/>
        <v>1.3519470977222632</v>
      </c>
      <c r="E680" s="197">
        <v>3.4248788368336003E-2</v>
      </c>
      <c r="F680" s="167"/>
      <c r="G680" s="37">
        <v>672</v>
      </c>
      <c r="H680" s="167">
        <f t="shared" ca="1" si="24"/>
        <v>1.5672505409586787E-3</v>
      </c>
    </row>
    <row r="681" spans="1:8" x14ac:dyDescent="0.3">
      <c r="A681"/>
      <c r="B681" s="314">
        <v>37159</v>
      </c>
      <c r="C681" s="197">
        <v>13.61</v>
      </c>
      <c r="D681" s="197">
        <f t="shared" si="23"/>
        <v>-0.96461902409857803</v>
      </c>
      <c r="E681" s="197">
        <v>3.4194528875379993E-2</v>
      </c>
      <c r="F681" s="167"/>
      <c r="G681" s="37">
        <v>673</v>
      </c>
      <c r="H681" s="167">
        <f t="shared" ca="1" si="24"/>
        <v>1.9428881621858504E-2</v>
      </c>
    </row>
    <row r="682" spans="1:8" x14ac:dyDescent="0.3">
      <c r="A682"/>
      <c r="B682" s="314">
        <v>41684</v>
      </c>
      <c r="C682" s="197">
        <v>384.67</v>
      </c>
      <c r="D682" s="197">
        <f t="shared" si="23"/>
        <v>1.5307236842105265</v>
      </c>
      <c r="E682" s="197">
        <v>3.4170340896870766E-2</v>
      </c>
      <c r="F682" s="167"/>
      <c r="G682" s="37">
        <v>674</v>
      </c>
      <c r="H682" s="167">
        <f t="shared" ca="1" si="24"/>
        <v>-0.17015063292983604</v>
      </c>
    </row>
    <row r="683" spans="1:8" x14ac:dyDescent="0.3">
      <c r="A683"/>
      <c r="B683" s="314">
        <v>38938</v>
      </c>
      <c r="C683" s="197">
        <v>152</v>
      </c>
      <c r="D683" s="197">
        <f t="shared" si="23"/>
        <v>-0.49095780308104486</v>
      </c>
      <c r="E683" s="197">
        <v>3.415430670839581E-2</v>
      </c>
      <c r="F683" s="167"/>
      <c r="G683" s="37">
        <v>675</v>
      </c>
      <c r="H683" s="167">
        <f t="shared" ca="1" si="24"/>
        <v>-4.7002176707629024E-2</v>
      </c>
    </row>
    <row r="684" spans="1:8" x14ac:dyDescent="0.3">
      <c r="A684"/>
      <c r="B684" s="314">
        <v>42277</v>
      </c>
      <c r="C684" s="197">
        <v>298.60000000000002</v>
      </c>
      <c r="D684" s="197">
        <f t="shared" si="23"/>
        <v>1.0060463553913337</v>
      </c>
      <c r="E684" s="197">
        <v>3.4112554112554205E-2</v>
      </c>
      <c r="F684" s="167"/>
      <c r="G684" s="37">
        <v>676</v>
      </c>
      <c r="H684" s="167">
        <f t="shared" ca="1" si="24"/>
        <v>5.1900403105709203E-2</v>
      </c>
    </row>
    <row r="685" spans="1:8" x14ac:dyDescent="0.3">
      <c r="A685"/>
      <c r="B685" s="314">
        <v>39353</v>
      </c>
      <c r="C685" s="197">
        <v>148.85</v>
      </c>
      <c r="D685" s="197">
        <f t="shared" si="23"/>
        <v>5.2046686119216341</v>
      </c>
      <c r="E685" s="197">
        <v>3.4111435320272276E-2</v>
      </c>
      <c r="F685" s="167"/>
      <c r="G685" s="37">
        <v>677</v>
      </c>
      <c r="H685" s="167">
        <f t="shared" ca="1" si="24"/>
        <v>0.10573101458249658</v>
      </c>
    </row>
    <row r="686" spans="1:8" x14ac:dyDescent="0.3">
      <c r="A686"/>
      <c r="B686" s="314">
        <v>37410</v>
      </c>
      <c r="C686" s="197">
        <v>23.99</v>
      </c>
      <c r="D686" s="197">
        <f t="shared" si="23"/>
        <v>0.23341902313624674</v>
      </c>
      <c r="E686" s="197">
        <v>3.4051724137931005E-2</v>
      </c>
      <c r="F686" s="167"/>
      <c r="G686" s="37">
        <v>678</v>
      </c>
      <c r="H686" s="167">
        <f t="shared" ca="1" si="24"/>
        <v>-3.2129422311392694E-2</v>
      </c>
    </row>
    <row r="687" spans="1:8" x14ac:dyDescent="0.3">
      <c r="A687"/>
      <c r="B687" s="314">
        <v>36091</v>
      </c>
      <c r="C687" s="197">
        <v>19.45</v>
      </c>
      <c r="D687" s="197">
        <f t="shared" si="23"/>
        <v>-0.89449416870084075</v>
      </c>
      <c r="E687" s="197">
        <v>3.4024455077086735E-2</v>
      </c>
      <c r="F687" s="167"/>
      <c r="G687" s="37">
        <v>679</v>
      </c>
      <c r="H687" s="167">
        <f t="shared" ca="1" si="24"/>
        <v>3.3661459638462274E-2</v>
      </c>
    </row>
    <row r="688" spans="1:8" x14ac:dyDescent="0.3">
      <c r="A688"/>
      <c r="B688" s="314">
        <v>38854</v>
      </c>
      <c r="C688" s="197">
        <v>184.35</v>
      </c>
      <c r="D688" s="197">
        <f t="shared" si="23"/>
        <v>0.17570153061224469</v>
      </c>
      <c r="E688" s="197">
        <v>3.3989567558472267E-2</v>
      </c>
      <c r="F688" s="167"/>
      <c r="G688" s="37">
        <v>680</v>
      </c>
      <c r="H688" s="167">
        <f t="shared" ca="1" si="24"/>
        <v>-1.7970915254026745E-2</v>
      </c>
    </row>
    <row r="689" spans="1:8" x14ac:dyDescent="0.3">
      <c r="A689"/>
      <c r="B689" s="314">
        <v>43657</v>
      </c>
      <c r="C689" s="197">
        <v>156.80000000000001</v>
      </c>
      <c r="D689" s="197">
        <f t="shared" si="23"/>
        <v>-0.45510147345009722</v>
      </c>
      <c r="E689" s="197">
        <v>3.3959775799538461E-2</v>
      </c>
      <c r="F689" s="167"/>
      <c r="G689" s="37">
        <v>681</v>
      </c>
      <c r="H689" s="167">
        <f t="shared" ca="1" si="24"/>
        <v>1.8754200320218579E-2</v>
      </c>
    </row>
    <row r="690" spans="1:8" x14ac:dyDescent="0.3">
      <c r="A690"/>
      <c r="B690" s="314">
        <v>41499</v>
      </c>
      <c r="C690" s="197">
        <v>287.76</v>
      </c>
      <c r="D690" s="197">
        <f t="shared" si="23"/>
        <v>-0.37835385612443295</v>
      </c>
      <c r="E690" s="197">
        <v>3.3954942330494786E-2</v>
      </c>
      <c r="F690" s="167"/>
      <c r="G690" s="37">
        <v>682</v>
      </c>
      <c r="H690" s="167">
        <f t="shared" ca="1" si="24"/>
        <v>7.2319265376205685E-2</v>
      </c>
    </row>
    <row r="691" spans="1:8" x14ac:dyDescent="0.3">
      <c r="A691"/>
      <c r="B691" s="314">
        <v>43045</v>
      </c>
      <c r="C691" s="197">
        <v>462.9</v>
      </c>
      <c r="D691" s="197">
        <f t="shared" si="23"/>
        <v>4.3286520087487048</v>
      </c>
      <c r="E691" s="197">
        <v>3.3951306678579485E-2</v>
      </c>
      <c r="F691" s="167"/>
      <c r="G691" s="37">
        <v>683</v>
      </c>
      <c r="H691" s="167">
        <f t="shared" ca="1" si="24"/>
        <v>-7.3401640245690181E-2</v>
      </c>
    </row>
    <row r="692" spans="1:8" x14ac:dyDescent="0.3">
      <c r="A692"/>
      <c r="B692" s="314">
        <v>35152</v>
      </c>
      <c r="C692" s="197">
        <v>86.87</v>
      </c>
      <c r="D692" s="197">
        <f t="shared" si="23"/>
        <v>-0.42451142762504135</v>
      </c>
      <c r="E692" s="197">
        <v>3.3920495120209671E-2</v>
      </c>
      <c r="F692" s="167"/>
      <c r="G692" s="37">
        <v>684</v>
      </c>
      <c r="H692" s="167">
        <f t="shared" ca="1" si="24"/>
        <v>-8.3932031149494407E-2</v>
      </c>
    </row>
    <row r="693" spans="1:8" x14ac:dyDescent="0.3">
      <c r="A693"/>
      <c r="B693" s="314">
        <v>44146</v>
      </c>
      <c r="C693" s="197">
        <v>150.94999999999999</v>
      </c>
      <c r="D693" s="197">
        <f t="shared" si="23"/>
        <v>-0.37675474814203136</v>
      </c>
      <c r="E693" s="197">
        <v>3.3904109589041109E-2</v>
      </c>
      <c r="F693" s="167"/>
      <c r="G693" s="37">
        <v>685</v>
      </c>
      <c r="H693" s="167">
        <f t="shared" ca="1" si="24"/>
        <v>-1.9630381168248202E-2</v>
      </c>
    </row>
    <row r="694" spans="1:8" x14ac:dyDescent="0.3">
      <c r="A694"/>
      <c r="B694" s="314">
        <v>40630</v>
      </c>
      <c r="C694" s="197">
        <v>242.2</v>
      </c>
      <c r="D694" s="197">
        <f t="shared" si="23"/>
        <v>-0.77948741293758816</v>
      </c>
      <c r="E694" s="197">
        <v>3.3893963971655339E-2</v>
      </c>
      <c r="F694" s="167"/>
      <c r="G694" s="37">
        <v>686</v>
      </c>
      <c r="H694" s="167">
        <f t="shared" ca="1" si="24"/>
        <v>5.8790840783037139E-2</v>
      </c>
    </row>
    <row r="695" spans="1:8" x14ac:dyDescent="0.3">
      <c r="A695"/>
      <c r="B695" s="314">
        <v>45520</v>
      </c>
      <c r="C695" s="197">
        <v>1098.3499999999999</v>
      </c>
      <c r="D695" s="197">
        <f t="shared" si="23"/>
        <v>6.4032758155837142</v>
      </c>
      <c r="E695" s="197">
        <v>3.3887137007577506E-2</v>
      </c>
      <c r="F695" s="167"/>
      <c r="G695" s="37">
        <v>687</v>
      </c>
      <c r="H695" s="167">
        <f t="shared" ca="1" si="24"/>
        <v>4.6828580926151324E-2</v>
      </c>
    </row>
    <row r="696" spans="1:8" x14ac:dyDescent="0.3">
      <c r="A696"/>
      <c r="B696" s="314">
        <v>40263</v>
      </c>
      <c r="C696" s="197">
        <v>148.36000000000001</v>
      </c>
      <c r="D696" s="197">
        <f t="shared" si="23"/>
        <v>0.55709487825356852</v>
      </c>
      <c r="E696" s="197">
        <v>3.3867595818815488E-2</v>
      </c>
      <c r="F696" s="167"/>
      <c r="G696" s="37">
        <v>688</v>
      </c>
      <c r="H696" s="167">
        <f t="shared" ca="1" si="24"/>
        <v>4.5398795098134589E-2</v>
      </c>
    </row>
    <row r="697" spans="1:8" x14ac:dyDescent="0.3">
      <c r="A697"/>
      <c r="B697" s="314">
        <v>38575</v>
      </c>
      <c r="C697" s="197">
        <v>95.28</v>
      </c>
      <c r="D697" s="197">
        <f t="shared" si="23"/>
        <v>2.7102803738317758</v>
      </c>
      <c r="E697" s="197">
        <v>3.3854166666666741E-2</v>
      </c>
      <c r="F697" s="167"/>
      <c r="G697" s="37">
        <v>689</v>
      </c>
      <c r="H697" s="167">
        <f t="shared" ca="1" si="24"/>
        <v>-2.4241683459300434E-2</v>
      </c>
    </row>
    <row r="698" spans="1:8" x14ac:dyDescent="0.3">
      <c r="A698"/>
      <c r="B698" s="314">
        <v>36042</v>
      </c>
      <c r="C698" s="197">
        <v>25.68</v>
      </c>
      <c r="D698" s="197">
        <f t="shared" si="23"/>
        <v>-0.50879877582249433</v>
      </c>
      <c r="E698" s="197">
        <v>3.3816425120772875E-2</v>
      </c>
      <c r="F698" s="167"/>
      <c r="G698" s="37">
        <v>690</v>
      </c>
      <c r="H698" s="167">
        <f t="shared" ca="1" si="24"/>
        <v>-6.423864292046666E-2</v>
      </c>
    </row>
    <row r="699" spans="1:8" x14ac:dyDescent="0.3">
      <c r="A699"/>
      <c r="B699" s="314">
        <v>36362</v>
      </c>
      <c r="C699" s="197">
        <v>52.28</v>
      </c>
      <c r="D699" s="197">
        <f t="shared" si="23"/>
        <v>-0.45433670806805138</v>
      </c>
      <c r="E699" s="197">
        <v>3.3814514534308948E-2</v>
      </c>
      <c r="F699" s="167"/>
      <c r="G699" s="37">
        <v>691</v>
      </c>
      <c r="H699" s="167">
        <f t="shared" ca="1" si="24"/>
        <v>4.5833450934066967E-2</v>
      </c>
    </row>
    <row r="700" spans="1:8" x14ac:dyDescent="0.3">
      <c r="A700"/>
      <c r="B700" s="314">
        <v>35179</v>
      </c>
      <c r="C700" s="197">
        <v>95.81</v>
      </c>
      <c r="D700" s="197">
        <f t="shared" si="23"/>
        <v>-0.7716634890371783</v>
      </c>
      <c r="E700" s="197">
        <v>3.3772119119551025E-2</v>
      </c>
      <c r="F700" s="167"/>
      <c r="G700" s="37">
        <v>692</v>
      </c>
      <c r="H700" s="167">
        <f t="shared" ca="1" si="24"/>
        <v>1.3000385660604601E-3</v>
      </c>
    </row>
    <row r="701" spans="1:8" x14ac:dyDescent="0.3">
      <c r="A701"/>
      <c r="B701" s="314">
        <v>44630</v>
      </c>
      <c r="C701" s="197">
        <v>419.6</v>
      </c>
      <c r="D701" s="197">
        <f t="shared" si="23"/>
        <v>1.3612830613393361</v>
      </c>
      <c r="E701" s="197">
        <v>3.3752155703375308E-2</v>
      </c>
      <c r="F701" s="167"/>
      <c r="G701" s="37">
        <v>693</v>
      </c>
      <c r="H701" s="167">
        <f t="shared" ca="1" si="24"/>
        <v>2.3342532570190533E-2</v>
      </c>
    </row>
    <row r="702" spans="1:8" x14ac:dyDescent="0.3">
      <c r="A702"/>
      <c r="B702" s="314">
        <v>43769</v>
      </c>
      <c r="C702" s="197">
        <v>177.7</v>
      </c>
      <c r="D702" s="197">
        <f t="shared" si="23"/>
        <v>-0.84705426690192365</v>
      </c>
      <c r="E702" s="197">
        <v>3.3740546829551965E-2</v>
      </c>
      <c r="F702" s="167"/>
      <c r="G702" s="37">
        <v>694</v>
      </c>
      <c r="H702" s="167">
        <f t="shared" ca="1" si="24"/>
        <v>0.10225159111268853</v>
      </c>
    </row>
    <row r="703" spans="1:8" x14ac:dyDescent="0.3">
      <c r="A703"/>
      <c r="B703" s="314">
        <v>45503</v>
      </c>
      <c r="C703" s="197">
        <v>1161.8499999999999</v>
      </c>
      <c r="D703" s="197">
        <f t="shared" si="23"/>
        <v>1.7607223476297964</v>
      </c>
      <c r="E703" s="197">
        <v>3.3674377224199192E-2</v>
      </c>
      <c r="F703" s="167"/>
      <c r="G703" s="37">
        <v>695</v>
      </c>
      <c r="H703" s="167">
        <f t="shared" ca="1" si="24"/>
        <v>-5.0856813120045391E-2</v>
      </c>
    </row>
    <row r="704" spans="1:8" x14ac:dyDescent="0.3">
      <c r="A704"/>
      <c r="B704" s="314">
        <v>44950</v>
      </c>
      <c r="C704" s="197">
        <v>420.85</v>
      </c>
      <c r="D704" s="197">
        <f t="shared" si="23"/>
        <v>1.5421322863183327</v>
      </c>
      <c r="E704" s="197">
        <v>3.367392051874063E-2</v>
      </c>
      <c r="F704" s="167"/>
      <c r="G704" s="37">
        <v>696</v>
      </c>
      <c r="H704" s="167">
        <f t="shared" ca="1" si="24"/>
        <v>-3.2579021296840274E-2</v>
      </c>
    </row>
    <row r="705" spans="1:8" x14ac:dyDescent="0.3">
      <c r="A705"/>
      <c r="B705" s="314">
        <v>40290</v>
      </c>
      <c r="C705" s="197">
        <v>165.55</v>
      </c>
      <c r="D705" s="197">
        <f t="shared" si="23"/>
        <v>-0.76701146998803738</v>
      </c>
      <c r="E705" s="197">
        <v>3.3653846153846256E-2</v>
      </c>
      <c r="F705" s="167"/>
      <c r="G705" s="37">
        <v>697</v>
      </c>
      <c r="H705" s="167">
        <f t="shared" ca="1" si="24"/>
        <v>0.1233380568532005</v>
      </c>
    </row>
    <row r="706" spans="1:8" x14ac:dyDescent="0.3">
      <c r="A706"/>
      <c r="B706" s="314">
        <v>45692</v>
      </c>
      <c r="C706" s="197">
        <v>710.55</v>
      </c>
      <c r="D706" s="197">
        <f t="shared" si="23"/>
        <v>8.0205662054081497</v>
      </c>
      <c r="E706" s="197">
        <v>3.3602443814095384E-2</v>
      </c>
      <c r="F706" s="167"/>
      <c r="G706" s="37">
        <v>698</v>
      </c>
      <c r="H706" s="167">
        <f t="shared" ca="1" si="24"/>
        <v>-0.10006073044799134</v>
      </c>
    </row>
    <row r="707" spans="1:8" x14ac:dyDescent="0.3">
      <c r="A707"/>
      <c r="B707" s="314">
        <v>35348</v>
      </c>
      <c r="C707" s="197">
        <v>78.77</v>
      </c>
      <c r="D707" s="197">
        <f t="shared" si="23"/>
        <v>-0.48647239063824232</v>
      </c>
      <c r="E707" s="197">
        <v>3.3591392205747361E-2</v>
      </c>
      <c r="F707" s="167"/>
      <c r="G707" s="37">
        <v>699</v>
      </c>
      <c r="H707" s="167">
        <f t="shared" ca="1" si="24"/>
        <v>9.4689805089590379E-2</v>
      </c>
    </row>
    <row r="708" spans="1:8" x14ac:dyDescent="0.3">
      <c r="A708"/>
      <c r="B708" s="314">
        <v>39380</v>
      </c>
      <c r="C708" s="197">
        <v>153.38999999999999</v>
      </c>
      <c r="D708" s="197">
        <f t="shared" si="23"/>
        <v>0.67109706939753755</v>
      </c>
      <c r="E708" s="197">
        <v>3.355569031736394E-2</v>
      </c>
      <c r="F708" s="167"/>
      <c r="G708" s="37">
        <v>700</v>
      </c>
      <c r="H708" s="167">
        <f t="shared" ca="1" si="24"/>
        <v>2.4451783506586965E-2</v>
      </c>
    </row>
    <row r="709" spans="1:8" x14ac:dyDescent="0.3">
      <c r="A709"/>
      <c r="B709" s="314">
        <v>38414</v>
      </c>
      <c r="C709" s="197">
        <v>91.79</v>
      </c>
      <c r="D709" s="197">
        <f t="shared" si="23"/>
        <v>-0.4536309523809523</v>
      </c>
      <c r="E709" s="197">
        <v>3.3554779867132067E-2</v>
      </c>
      <c r="F709" s="167"/>
      <c r="G709" s="37">
        <v>701</v>
      </c>
      <c r="H709" s="167">
        <f t="shared" ca="1" si="24"/>
        <v>2.3873241724440469E-2</v>
      </c>
    </row>
    <row r="710" spans="1:8" x14ac:dyDescent="0.3">
      <c r="A710"/>
      <c r="B710" s="314">
        <v>43647</v>
      </c>
      <c r="C710" s="197">
        <v>168</v>
      </c>
      <c r="D710" s="197">
        <f t="shared" si="23"/>
        <v>10.847672778561355</v>
      </c>
      <c r="E710" s="197">
        <v>3.3528145186096481E-2</v>
      </c>
      <c r="F710" s="167"/>
      <c r="G710" s="37">
        <v>702</v>
      </c>
      <c r="H710" s="167">
        <f t="shared" ca="1" si="24"/>
        <v>-2.1806010175867595E-2</v>
      </c>
    </row>
    <row r="711" spans="1:8" x14ac:dyDescent="0.3">
      <c r="A711"/>
      <c r="B711" s="314">
        <v>37110</v>
      </c>
      <c r="C711" s="197">
        <v>14.18</v>
      </c>
      <c r="D711" s="197">
        <f t="shared" si="23"/>
        <v>-0.86672932330827068</v>
      </c>
      <c r="E711" s="197">
        <v>3.3527696793002937E-2</v>
      </c>
      <c r="F711" s="167"/>
      <c r="G711" s="37">
        <v>703</v>
      </c>
      <c r="H711" s="167">
        <f t="shared" ca="1" si="24"/>
        <v>1.9988072674473594E-2</v>
      </c>
    </row>
    <row r="712" spans="1:8" x14ac:dyDescent="0.3">
      <c r="A712"/>
      <c r="B712" s="314">
        <v>44029</v>
      </c>
      <c r="C712" s="197">
        <v>106.4</v>
      </c>
      <c r="D712" s="197">
        <f t="shared" si="23"/>
        <v>0.95948434622467782</v>
      </c>
      <c r="E712" s="197">
        <v>3.3511413307430793E-2</v>
      </c>
      <c r="F712" s="167"/>
      <c r="G712" s="37">
        <v>704</v>
      </c>
      <c r="H712" s="167">
        <f t="shared" ca="1" si="24"/>
        <v>-2.8525829897619606E-2</v>
      </c>
    </row>
    <row r="713" spans="1:8" x14ac:dyDescent="0.3">
      <c r="A713"/>
      <c r="B713" s="314">
        <v>37869</v>
      </c>
      <c r="C713" s="197">
        <v>54.3</v>
      </c>
      <c r="D713" s="197">
        <f t="shared" ref="D713:D776" si="25">C713/C714-1</f>
        <v>0.95464362850971907</v>
      </c>
      <c r="E713" s="197">
        <v>3.3498287019413819E-2</v>
      </c>
      <c r="F713" s="167"/>
      <c r="G713" s="37">
        <v>705</v>
      </c>
      <c r="H713" s="167">
        <f t="shared" ca="1" si="24"/>
        <v>5.0898262339677536E-2</v>
      </c>
    </row>
    <row r="714" spans="1:8" x14ac:dyDescent="0.3">
      <c r="A714"/>
      <c r="B714" s="314">
        <v>39778</v>
      </c>
      <c r="C714" s="197">
        <v>27.78</v>
      </c>
      <c r="D714" s="197">
        <f t="shared" si="25"/>
        <v>-0.90778423236514527</v>
      </c>
      <c r="E714" s="197">
        <v>3.3482142857143016E-2</v>
      </c>
      <c r="F714" s="167"/>
      <c r="G714" s="37">
        <v>706</v>
      </c>
      <c r="H714" s="167">
        <f t="shared" ref="H714:H777" ca="1" si="26">_xlfn.NORM.INV(RAND(),N$11,N$12)</f>
        <v>2.3522962574393073E-2</v>
      </c>
    </row>
    <row r="715" spans="1:8" x14ac:dyDescent="0.3">
      <c r="A715"/>
      <c r="B715" s="314">
        <v>44322</v>
      </c>
      <c r="C715" s="197">
        <v>301.25</v>
      </c>
      <c r="D715" s="197">
        <f t="shared" si="25"/>
        <v>3.9183673469387754</v>
      </c>
      <c r="E715" s="197">
        <v>3.3447684391080701E-2</v>
      </c>
      <c r="F715" s="167"/>
      <c r="G715" s="37">
        <v>707</v>
      </c>
      <c r="H715" s="167">
        <f t="shared" ca="1" si="26"/>
        <v>-4.5597381635273451E-2</v>
      </c>
    </row>
    <row r="716" spans="1:8" x14ac:dyDescent="0.3">
      <c r="A716"/>
      <c r="B716" s="314">
        <v>34682</v>
      </c>
      <c r="C716" s="197">
        <v>61.25</v>
      </c>
      <c r="D716" s="197">
        <f t="shared" si="25"/>
        <v>-1.6064257028112428E-2</v>
      </c>
      <c r="E716" s="197">
        <v>3.3406445081828773E-2</v>
      </c>
      <c r="F716" s="167"/>
      <c r="G716" s="37">
        <v>708</v>
      </c>
      <c r="H716" s="167">
        <f t="shared" ca="1" si="26"/>
        <v>-7.3335196489711816E-3</v>
      </c>
    </row>
    <row r="717" spans="1:8" x14ac:dyDescent="0.3">
      <c r="A717"/>
      <c r="B717" s="314">
        <v>34837</v>
      </c>
      <c r="C717" s="197">
        <v>62.25</v>
      </c>
      <c r="D717" s="197">
        <f t="shared" si="25"/>
        <v>-0.81664212076583209</v>
      </c>
      <c r="E717" s="197">
        <v>3.3366533864541692E-2</v>
      </c>
      <c r="F717" s="167"/>
      <c r="G717" s="37">
        <v>709</v>
      </c>
      <c r="H717" s="167">
        <f t="shared" ca="1" si="26"/>
        <v>-7.8250603002047295E-2</v>
      </c>
    </row>
    <row r="718" spans="1:8" x14ac:dyDescent="0.3">
      <c r="A718"/>
      <c r="B718" s="314">
        <v>42391</v>
      </c>
      <c r="C718" s="197">
        <v>339.5</v>
      </c>
      <c r="D718" s="197">
        <f t="shared" si="25"/>
        <v>12.189588189588191</v>
      </c>
      <c r="E718" s="197">
        <v>3.3328260538730836E-2</v>
      </c>
      <c r="F718" s="167"/>
      <c r="G718" s="37">
        <v>710</v>
      </c>
      <c r="H718" s="167">
        <f t="shared" ca="1" si="26"/>
        <v>8.4942399070752753E-2</v>
      </c>
    </row>
    <row r="719" spans="1:8" x14ac:dyDescent="0.3">
      <c r="A719"/>
      <c r="B719" s="314">
        <v>37526</v>
      </c>
      <c r="C719" s="197">
        <v>25.74</v>
      </c>
      <c r="D719" s="197">
        <f t="shared" si="25"/>
        <v>-0.96579401993355485</v>
      </c>
      <c r="E719" s="197">
        <v>3.3319951826575656E-2</v>
      </c>
      <c r="F719" s="167"/>
      <c r="G719" s="37">
        <v>711</v>
      </c>
      <c r="H719" s="167">
        <f t="shared" ca="1" si="26"/>
        <v>2.7364918179352014E-2</v>
      </c>
    </row>
    <row r="720" spans="1:8" x14ac:dyDescent="0.3">
      <c r="A720"/>
      <c r="B720" s="314">
        <v>45686</v>
      </c>
      <c r="C720" s="197">
        <v>752.5</v>
      </c>
      <c r="D720" s="197">
        <f t="shared" si="25"/>
        <v>0.6099700470688918</v>
      </c>
      <c r="E720" s="197">
        <v>3.3299004462753246E-2</v>
      </c>
      <c r="F720" s="167"/>
      <c r="G720" s="37">
        <v>712</v>
      </c>
      <c r="H720" s="167">
        <f t="shared" ca="1" si="26"/>
        <v>3.9184915363361654E-2</v>
      </c>
    </row>
    <row r="721" spans="1:8" x14ac:dyDescent="0.3">
      <c r="A721"/>
      <c r="B721" s="314">
        <v>42906</v>
      </c>
      <c r="C721" s="197">
        <v>467.4</v>
      </c>
      <c r="D721" s="197">
        <f t="shared" si="25"/>
        <v>1.8226342170420917</v>
      </c>
      <c r="E721" s="197">
        <v>3.327069746877398E-2</v>
      </c>
      <c r="F721" s="167"/>
      <c r="G721" s="37">
        <v>713</v>
      </c>
      <c r="H721" s="167">
        <f t="shared" ca="1" si="26"/>
        <v>-4.2341284501470386E-2</v>
      </c>
    </row>
    <row r="722" spans="1:8" x14ac:dyDescent="0.3">
      <c r="A722"/>
      <c r="B722" s="314">
        <v>39072</v>
      </c>
      <c r="C722" s="197">
        <v>165.59</v>
      </c>
      <c r="D722" s="197">
        <f t="shared" si="25"/>
        <v>0.99530063863116047</v>
      </c>
      <c r="E722" s="197">
        <v>3.3258455010607868E-2</v>
      </c>
      <c r="F722" s="167"/>
      <c r="G722" s="37">
        <v>714</v>
      </c>
      <c r="H722" s="167">
        <f t="shared" ca="1" si="26"/>
        <v>0.20491097783515275</v>
      </c>
    </row>
    <row r="723" spans="1:8" x14ac:dyDescent="0.3">
      <c r="A723"/>
      <c r="B723" s="314">
        <v>35360</v>
      </c>
      <c r="C723" s="197">
        <v>82.99</v>
      </c>
      <c r="D723" s="197">
        <f t="shared" si="25"/>
        <v>0.48249374776705967</v>
      </c>
      <c r="E723" s="197">
        <v>3.3242031872509958E-2</v>
      </c>
      <c r="F723" s="167"/>
      <c r="G723" s="37">
        <v>715</v>
      </c>
      <c r="H723" s="167">
        <f t="shared" ca="1" si="26"/>
        <v>-1.7609722412605087E-2</v>
      </c>
    </row>
    <row r="724" spans="1:8" x14ac:dyDescent="0.3">
      <c r="A724"/>
      <c r="B724" s="314">
        <v>34723</v>
      </c>
      <c r="C724" s="197">
        <v>55.98</v>
      </c>
      <c r="D724" s="197">
        <f t="shared" si="25"/>
        <v>1.6061452513966477</v>
      </c>
      <c r="E724" s="197">
        <v>3.3222591362126241E-2</v>
      </c>
      <c r="F724" s="167"/>
      <c r="G724" s="37">
        <v>716</v>
      </c>
      <c r="H724" s="167">
        <f t="shared" ca="1" si="26"/>
        <v>8.1515507956967954E-3</v>
      </c>
    </row>
    <row r="725" spans="1:8" x14ac:dyDescent="0.3">
      <c r="A725"/>
      <c r="B725" s="314">
        <v>36941</v>
      </c>
      <c r="C725" s="197">
        <v>21.48</v>
      </c>
      <c r="D725" s="197">
        <f t="shared" si="25"/>
        <v>-0.57185569065178399</v>
      </c>
      <c r="E725" s="197">
        <v>3.3189033189033212E-2</v>
      </c>
      <c r="F725" s="167"/>
      <c r="G725" s="37">
        <v>717</v>
      </c>
      <c r="H725" s="167">
        <f t="shared" ca="1" si="26"/>
        <v>1.2890613964494372E-2</v>
      </c>
    </row>
    <row r="726" spans="1:8" x14ac:dyDescent="0.3">
      <c r="A726"/>
      <c r="B726" s="314">
        <v>39927</v>
      </c>
      <c r="C726" s="197">
        <v>50.17</v>
      </c>
      <c r="D726" s="197">
        <f t="shared" si="25"/>
        <v>-0.93652580971659916</v>
      </c>
      <c r="E726" s="197">
        <v>3.3154859967051031E-2</v>
      </c>
      <c r="F726" s="167"/>
      <c r="G726" s="37">
        <v>718</v>
      </c>
      <c r="H726" s="167">
        <f t="shared" ca="1" si="26"/>
        <v>-1.2617752198269468E-2</v>
      </c>
    </row>
    <row r="727" spans="1:8" x14ac:dyDescent="0.3">
      <c r="A727"/>
      <c r="B727" s="314">
        <v>45660</v>
      </c>
      <c r="C727" s="197">
        <v>790.4</v>
      </c>
      <c r="D727" s="197">
        <f t="shared" si="25"/>
        <v>1.4245398773006133</v>
      </c>
      <c r="E727" s="197">
        <v>3.3135089209855639E-2</v>
      </c>
      <c r="F727" s="167"/>
      <c r="G727" s="37">
        <v>719</v>
      </c>
      <c r="H727" s="167">
        <f t="shared" ca="1" si="26"/>
        <v>-2.076668513777221E-2</v>
      </c>
    </row>
    <row r="728" spans="1:8" x14ac:dyDescent="0.3">
      <c r="A728"/>
      <c r="B728" s="314">
        <v>44328</v>
      </c>
      <c r="C728" s="197">
        <v>326</v>
      </c>
      <c r="D728" s="197">
        <f t="shared" si="25"/>
        <v>1.267983859746765</v>
      </c>
      <c r="E728" s="197">
        <v>3.3116780225003861E-2</v>
      </c>
      <c r="F728" s="167"/>
      <c r="G728" s="37">
        <v>720</v>
      </c>
      <c r="H728" s="167">
        <f t="shared" ca="1" si="26"/>
        <v>-9.351901700541107E-2</v>
      </c>
    </row>
    <row r="729" spans="1:8" x14ac:dyDescent="0.3">
      <c r="A729"/>
      <c r="B729" s="314">
        <v>39188</v>
      </c>
      <c r="C729" s="197">
        <v>143.74</v>
      </c>
      <c r="D729" s="197">
        <f t="shared" si="25"/>
        <v>-0.52933857236411264</v>
      </c>
      <c r="E729" s="197">
        <v>3.2985986345670071E-2</v>
      </c>
      <c r="F729" s="167"/>
      <c r="G729" s="37">
        <v>721</v>
      </c>
      <c r="H729" s="167">
        <f t="shared" ca="1" si="26"/>
        <v>-7.2994173330186596E-2</v>
      </c>
    </row>
    <row r="730" spans="1:8" x14ac:dyDescent="0.3">
      <c r="A730"/>
      <c r="B730" s="314">
        <v>43258</v>
      </c>
      <c r="C730" s="197">
        <v>305.39999999999998</v>
      </c>
      <c r="D730" s="197">
        <f t="shared" si="25"/>
        <v>9.9540889526542315</v>
      </c>
      <c r="E730" s="197">
        <v>3.2978183663115113E-2</v>
      </c>
      <c r="F730" s="167"/>
      <c r="G730" s="37">
        <v>722</v>
      </c>
      <c r="H730" s="167">
        <f t="shared" ca="1" si="26"/>
        <v>1.8508102344123263E-2</v>
      </c>
    </row>
    <row r="731" spans="1:8" x14ac:dyDescent="0.3">
      <c r="A731"/>
      <c r="B731" s="314">
        <v>36014</v>
      </c>
      <c r="C731" s="197">
        <v>27.88</v>
      </c>
      <c r="D731" s="197">
        <f t="shared" si="25"/>
        <v>-0.92506383550598037</v>
      </c>
      <c r="E731" s="197">
        <v>3.2975175991107886E-2</v>
      </c>
      <c r="F731" s="167"/>
      <c r="G731" s="37">
        <v>723</v>
      </c>
      <c r="H731" s="167">
        <f t="shared" ca="1" si="26"/>
        <v>5.6024616971620422E-2</v>
      </c>
    </row>
    <row r="732" spans="1:8" x14ac:dyDescent="0.3">
      <c r="A732"/>
      <c r="B732" s="314">
        <v>43157</v>
      </c>
      <c r="C732" s="197">
        <v>372.05</v>
      </c>
      <c r="D732" s="197">
        <f t="shared" si="25"/>
        <v>-0.26646293375394314</v>
      </c>
      <c r="E732" s="197">
        <v>3.2898389783453608E-2</v>
      </c>
      <c r="F732" s="167"/>
      <c r="G732" s="37">
        <v>724</v>
      </c>
      <c r="H732" s="167">
        <f t="shared" ca="1" si="26"/>
        <v>9.4521673694179468E-3</v>
      </c>
    </row>
    <row r="733" spans="1:8" x14ac:dyDescent="0.3">
      <c r="A733"/>
      <c r="B733" s="314">
        <v>42573</v>
      </c>
      <c r="C733" s="197">
        <v>507.2</v>
      </c>
      <c r="D733" s="197">
        <f t="shared" si="25"/>
        <v>5.5895803559828501</v>
      </c>
      <c r="E733" s="197">
        <v>3.2888707870888823E-2</v>
      </c>
      <c r="F733" s="167"/>
      <c r="G733" s="37">
        <v>725</v>
      </c>
      <c r="H733" s="167">
        <f t="shared" ca="1" si="26"/>
        <v>5.1143081377654463E-2</v>
      </c>
    </row>
    <row r="734" spans="1:8" x14ac:dyDescent="0.3">
      <c r="A734"/>
      <c r="B734" s="314">
        <v>35494</v>
      </c>
      <c r="C734" s="197">
        <v>76.97</v>
      </c>
      <c r="D734" s="197">
        <f t="shared" si="25"/>
        <v>-0.71353604525661551</v>
      </c>
      <c r="E734" s="197">
        <v>3.28770799785294E-2</v>
      </c>
      <c r="F734" s="167"/>
      <c r="G734" s="37">
        <v>726</v>
      </c>
      <c r="H734" s="167">
        <f t="shared" ca="1" si="26"/>
        <v>1.380938423202315E-2</v>
      </c>
    </row>
    <row r="735" spans="1:8" x14ac:dyDescent="0.3">
      <c r="A735"/>
      <c r="B735" s="314">
        <v>40518</v>
      </c>
      <c r="C735" s="197">
        <v>268.69</v>
      </c>
      <c r="D735" s="197">
        <f t="shared" si="25"/>
        <v>-0.47968628969790861</v>
      </c>
      <c r="E735" s="197">
        <v>3.2827215068230053E-2</v>
      </c>
      <c r="F735" s="167"/>
      <c r="G735" s="37">
        <v>727</v>
      </c>
      <c r="H735" s="167">
        <f t="shared" ca="1" si="26"/>
        <v>0.10442875399904375</v>
      </c>
    </row>
    <row r="736" spans="1:8" x14ac:dyDescent="0.3">
      <c r="A736"/>
      <c r="B736" s="314">
        <v>42587</v>
      </c>
      <c r="C736" s="197">
        <v>516.4</v>
      </c>
      <c r="D736" s="197">
        <f t="shared" si="25"/>
        <v>1.1221336401742419</v>
      </c>
      <c r="E736" s="197">
        <v>3.279999999999994E-2</v>
      </c>
      <c r="F736" s="167"/>
      <c r="G736" s="37">
        <v>728</v>
      </c>
      <c r="H736" s="167">
        <f t="shared" ca="1" si="26"/>
        <v>-4.8470757471933565E-2</v>
      </c>
    </row>
    <row r="737" spans="1:8" x14ac:dyDescent="0.3">
      <c r="A737"/>
      <c r="B737" s="314">
        <v>41080</v>
      </c>
      <c r="C737" s="197">
        <v>243.34</v>
      </c>
      <c r="D737" s="197">
        <f t="shared" si="25"/>
        <v>2.6554003304791953</v>
      </c>
      <c r="E737" s="197">
        <v>3.2764620999915062E-2</v>
      </c>
      <c r="F737" s="167"/>
      <c r="G737" s="37">
        <v>729</v>
      </c>
      <c r="H737" s="167">
        <f t="shared" ca="1" si="26"/>
        <v>-4.6656172390522381E-2</v>
      </c>
    </row>
    <row r="738" spans="1:8" x14ac:dyDescent="0.3">
      <c r="A738"/>
      <c r="B738" s="314">
        <v>35416</v>
      </c>
      <c r="C738" s="197">
        <v>66.569999999999993</v>
      </c>
      <c r="D738" s="197">
        <f t="shared" si="25"/>
        <v>-0.83713761467889913</v>
      </c>
      <c r="E738" s="197">
        <v>3.2733478125969606E-2</v>
      </c>
      <c r="F738" s="167"/>
      <c r="G738" s="37">
        <v>730</v>
      </c>
      <c r="H738" s="167">
        <f t="shared" ca="1" si="26"/>
        <v>-2.3534511696623107E-2</v>
      </c>
    </row>
    <row r="739" spans="1:8" x14ac:dyDescent="0.3">
      <c r="A739"/>
      <c r="B739" s="314">
        <v>42473</v>
      </c>
      <c r="C739" s="197">
        <v>408.75</v>
      </c>
      <c r="D739" s="197">
        <f t="shared" si="25"/>
        <v>11.431569343065693</v>
      </c>
      <c r="E739" s="197">
        <v>3.2718544719555265E-2</v>
      </c>
      <c r="F739" s="167"/>
      <c r="G739" s="37">
        <v>731</v>
      </c>
      <c r="H739" s="167">
        <f t="shared" ca="1" si="26"/>
        <v>-4.8703607046478345E-2</v>
      </c>
    </row>
    <row r="740" spans="1:8" x14ac:dyDescent="0.3">
      <c r="A740"/>
      <c r="B740" s="314">
        <v>39895</v>
      </c>
      <c r="C740" s="197">
        <v>32.880000000000003</v>
      </c>
      <c r="D740" s="197">
        <f t="shared" si="25"/>
        <v>-0.76858108108108114</v>
      </c>
      <c r="E740" s="197">
        <v>3.2663316582914659E-2</v>
      </c>
      <c r="F740" s="167"/>
      <c r="G740" s="37">
        <v>732</v>
      </c>
      <c r="H740" s="167">
        <f t="shared" ca="1" si="26"/>
        <v>-3.2698207597407179E-2</v>
      </c>
    </row>
    <row r="741" spans="1:8" x14ac:dyDescent="0.3">
      <c r="A741"/>
      <c r="B741" s="314">
        <v>39196</v>
      </c>
      <c r="C741" s="197">
        <v>142.08000000000001</v>
      </c>
      <c r="D741" s="197">
        <f t="shared" si="25"/>
        <v>3.0780711825487943</v>
      </c>
      <c r="E741" s="197">
        <v>3.263318555127559E-2</v>
      </c>
      <c r="F741" s="167"/>
      <c r="G741" s="37">
        <v>733</v>
      </c>
      <c r="H741" s="167">
        <f t="shared" ca="1" si="26"/>
        <v>7.6918005171437417E-2</v>
      </c>
    </row>
    <row r="742" spans="1:8" x14ac:dyDescent="0.3">
      <c r="A742"/>
      <c r="B742" s="314">
        <v>39815</v>
      </c>
      <c r="C742" s="197">
        <v>34.840000000000003</v>
      </c>
      <c r="D742" s="197">
        <f t="shared" si="25"/>
        <v>-0.41816967267869065</v>
      </c>
      <c r="E742" s="197">
        <v>3.2602252519265074E-2</v>
      </c>
      <c r="F742" s="167"/>
      <c r="G742" s="37">
        <v>734</v>
      </c>
      <c r="H742" s="167">
        <f t="shared" ca="1" si="26"/>
        <v>-6.0061928219410796E-2</v>
      </c>
    </row>
    <row r="743" spans="1:8" x14ac:dyDescent="0.3">
      <c r="A743"/>
      <c r="B743" s="314">
        <v>34801</v>
      </c>
      <c r="C743" s="197">
        <v>59.88</v>
      </c>
      <c r="D743" s="197">
        <f t="shared" si="25"/>
        <v>-0.75350924134524344</v>
      </c>
      <c r="E743" s="197">
        <v>3.259182617692713E-2</v>
      </c>
      <c r="F743" s="167"/>
      <c r="G743" s="37">
        <v>735</v>
      </c>
      <c r="H743" s="167">
        <f t="shared" ca="1" si="26"/>
        <v>1.4527396970617085E-4</v>
      </c>
    </row>
    <row r="744" spans="1:8" x14ac:dyDescent="0.3">
      <c r="A744"/>
      <c r="B744" s="314">
        <v>40504</v>
      </c>
      <c r="C744" s="197">
        <v>242.93</v>
      </c>
      <c r="D744" s="197">
        <f t="shared" si="25"/>
        <v>-0.31103233125354512</v>
      </c>
      <c r="E744" s="197">
        <v>3.2514450867052069E-2</v>
      </c>
      <c r="F744" s="167"/>
      <c r="G744" s="37">
        <v>736</v>
      </c>
      <c r="H744" s="167">
        <f t="shared" ca="1" si="26"/>
        <v>5.8127748765424677E-3</v>
      </c>
    </row>
    <row r="745" spans="1:8" x14ac:dyDescent="0.3">
      <c r="A745"/>
      <c r="B745" s="314">
        <v>43171</v>
      </c>
      <c r="C745" s="197">
        <v>352.6</v>
      </c>
      <c r="D745" s="197">
        <f t="shared" si="25"/>
        <v>3.0640848317196863</v>
      </c>
      <c r="E745" s="197">
        <v>3.2503660322108496E-2</v>
      </c>
      <c r="F745" s="167"/>
      <c r="G745" s="37">
        <v>737</v>
      </c>
      <c r="H745" s="167">
        <f t="shared" ca="1" si="26"/>
        <v>-9.4727320408154563E-3</v>
      </c>
    </row>
    <row r="746" spans="1:8" x14ac:dyDescent="0.3">
      <c r="A746"/>
      <c r="B746" s="314">
        <v>35601</v>
      </c>
      <c r="C746" s="197">
        <v>86.76</v>
      </c>
      <c r="D746" s="197">
        <f t="shared" si="25"/>
        <v>3.2633906633906635</v>
      </c>
      <c r="E746" s="197">
        <v>3.2488397001071201E-2</v>
      </c>
      <c r="F746" s="167"/>
      <c r="G746" s="37">
        <v>738</v>
      </c>
      <c r="H746" s="167">
        <f t="shared" ca="1" si="26"/>
        <v>-4.8461319089487954E-2</v>
      </c>
    </row>
    <row r="747" spans="1:8" x14ac:dyDescent="0.3">
      <c r="A747"/>
      <c r="B747" s="314">
        <v>36951</v>
      </c>
      <c r="C747" s="197">
        <v>20.350000000000001</v>
      </c>
      <c r="D747" s="197">
        <f t="shared" si="25"/>
        <v>-0.96111514502999962</v>
      </c>
      <c r="E747" s="197">
        <v>3.2470826991374935E-2</v>
      </c>
      <c r="F747" s="167"/>
      <c r="G747" s="37">
        <v>739</v>
      </c>
      <c r="H747" s="167">
        <f t="shared" ca="1" si="26"/>
        <v>-0.10360795137866945</v>
      </c>
    </row>
    <row r="748" spans="1:8" x14ac:dyDescent="0.3">
      <c r="A748"/>
      <c r="B748" s="314">
        <v>45065</v>
      </c>
      <c r="C748" s="197">
        <v>523.34</v>
      </c>
      <c r="D748" s="197">
        <f t="shared" si="25"/>
        <v>12.259184190524451</v>
      </c>
      <c r="E748" s="197">
        <v>3.2452800410345484E-2</v>
      </c>
      <c r="F748" s="167"/>
      <c r="G748" s="37">
        <v>740</v>
      </c>
      <c r="H748" s="167">
        <f t="shared" ca="1" si="26"/>
        <v>-4.5427498503384763E-3</v>
      </c>
    </row>
    <row r="749" spans="1:8" x14ac:dyDescent="0.3">
      <c r="A749"/>
      <c r="B749" s="314">
        <v>36207</v>
      </c>
      <c r="C749" s="197">
        <v>39.47</v>
      </c>
      <c r="D749" s="197">
        <f t="shared" si="25"/>
        <v>-0.51612112296187318</v>
      </c>
      <c r="E749" s="197">
        <v>3.2435260266806321E-2</v>
      </c>
      <c r="F749" s="167"/>
      <c r="G749" s="37">
        <v>741</v>
      </c>
      <c r="H749" s="167">
        <f t="shared" ca="1" si="26"/>
        <v>1.3711444378473152E-2</v>
      </c>
    </row>
    <row r="750" spans="1:8" x14ac:dyDescent="0.3">
      <c r="A750"/>
      <c r="B750" s="314">
        <v>35122</v>
      </c>
      <c r="C750" s="197">
        <v>81.569999999999993</v>
      </c>
      <c r="D750" s="197">
        <f t="shared" si="25"/>
        <v>-0.24785615491009694</v>
      </c>
      <c r="E750" s="197">
        <v>3.2400961903556347E-2</v>
      </c>
      <c r="F750" s="167"/>
      <c r="G750" s="37">
        <v>742</v>
      </c>
      <c r="H750" s="167">
        <f t="shared" ca="1" si="26"/>
        <v>1.8719753117631858E-2</v>
      </c>
    </row>
    <row r="751" spans="1:8" x14ac:dyDescent="0.3">
      <c r="A751"/>
      <c r="B751" s="314">
        <v>44033</v>
      </c>
      <c r="C751" s="197">
        <v>108.45</v>
      </c>
      <c r="D751" s="197">
        <f t="shared" si="25"/>
        <v>-3.8819462908800784E-2</v>
      </c>
      <c r="E751" s="197">
        <v>3.2365540218943334E-2</v>
      </c>
      <c r="F751" s="167"/>
      <c r="G751" s="37">
        <v>743</v>
      </c>
      <c r="H751" s="167">
        <f t="shared" ca="1" si="26"/>
        <v>9.045607976713807E-2</v>
      </c>
    </row>
    <row r="752" spans="1:8" x14ac:dyDescent="0.3">
      <c r="A752"/>
      <c r="B752" s="314">
        <v>40121</v>
      </c>
      <c r="C752" s="197">
        <v>112.83</v>
      </c>
      <c r="D752" s="197">
        <f t="shared" si="25"/>
        <v>-0.76876729173071012</v>
      </c>
      <c r="E752" s="197">
        <v>3.2296431838975348E-2</v>
      </c>
      <c r="F752" s="167"/>
      <c r="G752" s="37">
        <v>744</v>
      </c>
      <c r="H752" s="167">
        <f t="shared" ca="1" si="26"/>
        <v>-0.10341929694048041</v>
      </c>
    </row>
    <row r="753" spans="1:8" x14ac:dyDescent="0.3">
      <c r="A753"/>
      <c r="B753" s="314">
        <v>42544</v>
      </c>
      <c r="C753" s="197">
        <v>487.95</v>
      </c>
      <c r="D753" s="197">
        <f t="shared" si="25"/>
        <v>-5.4818401937046013E-2</v>
      </c>
      <c r="E753" s="197">
        <v>3.2261476623651308E-2</v>
      </c>
      <c r="F753" s="167"/>
      <c r="G753" s="37">
        <v>745</v>
      </c>
      <c r="H753" s="167">
        <f t="shared" ca="1" si="26"/>
        <v>6.5160359687023196E-3</v>
      </c>
    </row>
    <row r="754" spans="1:8" x14ac:dyDescent="0.3">
      <c r="A754"/>
      <c r="B754" s="314">
        <v>42745</v>
      </c>
      <c r="C754" s="197">
        <v>516.25</v>
      </c>
      <c r="D754" s="197">
        <f t="shared" si="25"/>
        <v>0.35126292370108625</v>
      </c>
      <c r="E754" s="197">
        <v>3.2190342897130853E-2</v>
      </c>
      <c r="F754" s="167"/>
      <c r="G754" s="37">
        <v>746</v>
      </c>
      <c r="H754" s="167">
        <f t="shared" ca="1" si="26"/>
        <v>0.11518475567886392</v>
      </c>
    </row>
    <row r="755" spans="1:8" x14ac:dyDescent="0.3">
      <c r="A755"/>
      <c r="B755" s="314">
        <v>41603</v>
      </c>
      <c r="C755" s="197">
        <v>382.05</v>
      </c>
      <c r="D755" s="197">
        <f t="shared" si="25"/>
        <v>1.1453840970350404</v>
      </c>
      <c r="E755" s="197">
        <v>3.2065481657572059E-2</v>
      </c>
      <c r="F755" s="167"/>
      <c r="G755" s="37">
        <v>747</v>
      </c>
      <c r="H755" s="167">
        <f t="shared" ca="1" si="26"/>
        <v>-5.6793785392566618E-2</v>
      </c>
    </row>
    <row r="756" spans="1:8" x14ac:dyDescent="0.3">
      <c r="A756"/>
      <c r="B756" s="314">
        <v>39084</v>
      </c>
      <c r="C756" s="197">
        <v>178.08</v>
      </c>
      <c r="D756" s="197">
        <f t="shared" si="25"/>
        <v>0.81807044410413488</v>
      </c>
      <c r="E756" s="197">
        <v>3.2048681541582136E-2</v>
      </c>
      <c r="F756" s="167"/>
      <c r="G756" s="37">
        <v>748</v>
      </c>
      <c r="H756" s="167">
        <f t="shared" ca="1" si="26"/>
        <v>-6.70241861486542E-2</v>
      </c>
    </row>
    <row r="757" spans="1:8" x14ac:dyDescent="0.3">
      <c r="A757"/>
      <c r="B757" s="314">
        <v>38603</v>
      </c>
      <c r="C757" s="197">
        <v>97.95</v>
      </c>
      <c r="D757" s="197">
        <f t="shared" si="25"/>
        <v>-0.58249861472230513</v>
      </c>
      <c r="E757" s="197">
        <v>3.2030344536929878E-2</v>
      </c>
      <c r="F757" s="167"/>
      <c r="G757" s="37">
        <v>749</v>
      </c>
      <c r="H757" s="167">
        <f t="shared" ca="1" si="26"/>
        <v>7.1664520135298379E-2</v>
      </c>
    </row>
    <row r="758" spans="1:8" x14ac:dyDescent="0.3">
      <c r="A758"/>
      <c r="B758" s="314">
        <v>40476</v>
      </c>
      <c r="C758" s="197">
        <v>234.61</v>
      </c>
      <c r="D758" s="197">
        <f t="shared" si="25"/>
        <v>2.1474376173866379</v>
      </c>
      <c r="E758" s="197">
        <v>3.2023929969647646E-2</v>
      </c>
      <c r="F758" s="167"/>
      <c r="G758" s="37">
        <v>750</v>
      </c>
      <c r="H758" s="167">
        <f t="shared" ca="1" si="26"/>
        <v>6.8190174104371101E-2</v>
      </c>
    </row>
    <row r="759" spans="1:8" x14ac:dyDescent="0.3">
      <c r="A759"/>
      <c r="B759" s="314">
        <v>38229</v>
      </c>
      <c r="C759" s="197">
        <v>74.540000000000006</v>
      </c>
      <c r="D759" s="197">
        <f t="shared" si="25"/>
        <v>-0.57074575295133889</v>
      </c>
      <c r="E759" s="197">
        <v>3.1981171258479879E-2</v>
      </c>
      <c r="F759" s="167"/>
      <c r="G759" s="37">
        <v>751</v>
      </c>
      <c r="H759" s="167">
        <f t="shared" ca="1" si="26"/>
        <v>-5.2529016868334082E-4</v>
      </c>
    </row>
    <row r="760" spans="1:8" x14ac:dyDescent="0.3">
      <c r="A760"/>
      <c r="B760" s="314">
        <v>39114</v>
      </c>
      <c r="C760" s="197">
        <v>173.65</v>
      </c>
      <c r="D760" s="197">
        <f t="shared" si="25"/>
        <v>0.97779043280182254</v>
      </c>
      <c r="E760" s="197">
        <v>3.1972425268913085E-2</v>
      </c>
      <c r="F760" s="167"/>
      <c r="G760" s="37">
        <v>752</v>
      </c>
      <c r="H760" s="167">
        <f t="shared" ca="1" si="26"/>
        <v>-0.1094772657233508</v>
      </c>
    </row>
    <row r="761" spans="1:8" x14ac:dyDescent="0.3">
      <c r="A761"/>
      <c r="B761" s="314">
        <v>38315</v>
      </c>
      <c r="C761" s="197">
        <v>87.8</v>
      </c>
      <c r="D761" s="197">
        <f t="shared" si="25"/>
        <v>4.9124579124579126</v>
      </c>
      <c r="E761" s="197">
        <v>3.1969910672308366E-2</v>
      </c>
      <c r="F761" s="167"/>
      <c r="G761" s="37">
        <v>753</v>
      </c>
      <c r="H761" s="167">
        <f t="shared" ca="1" si="26"/>
        <v>-2.2794122330063111E-3</v>
      </c>
    </row>
    <row r="762" spans="1:8" x14ac:dyDescent="0.3">
      <c r="A762"/>
      <c r="B762" s="314">
        <v>36844</v>
      </c>
      <c r="C762" s="197">
        <v>14.85</v>
      </c>
      <c r="D762" s="197">
        <f t="shared" si="25"/>
        <v>-0.89870395634379263</v>
      </c>
      <c r="E762" s="197">
        <v>3.1966643502432168E-2</v>
      </c>
      <c r="F762" s="167"/>
      <c r="G762" s="37">
        <v>754</v>
      </c>
      <c r="H762" s="167">
        <f t="shared" ca="1" si="26"/>
        <v>4.0747244427710733E-3</v>
      </c>
    </row>
    <row r="763" spans="1:8" x14ac:dyDescent="0.3">
      <c r="A763"/>
      <c r="B763" s="314">
        <v>38897</v>
      </c>
      <c r="C763" s="197">
        <v>146.6</v>
      </c>
      <c r="D763" s="197">
        <f t="shared" si="25"/>
        <v>11.267782426778243</v>
      </c>
      <c r="E763" s="197">
        <v>3.1958327467267234E-2</v>
      </c>
      <c r="F763" s="167"/>
      <c r="G763" s="37">
        <v>755</v>
      </c>
      <c r="H763" s="167">
        <f t="shared" ca="1" si="26"/>
        <v>2.761076279292585E-2</v>
      </c>
    </row>
    <row r="764" spans="1:8" x14ac:dyDescent="0.3">
      <c r="A764"/>
      <c r="B764" s="314">
        <v>37069</v>
      </c>
      <c r="C764" s="197">
        <v>11.95</v>
      </c>
      <c r="D764" s="197">
        <f t="shared" si="25"/>
        <v>-0.97546453136228317</v>
      </c>
      <c r="E764" s="197">
        <v>3.1951640759930955E-2</v>
      </c>
      <c r="F764" s="167"/>
      <c r="G764" s="37">
        <v>756</v>
      </c>
      <c r="H764" s="167">
        <f t="shared" ca="1" si="26"/>
        <v>2.9921991346477803E-2</v>
      </c>
    </row>
    <row r="765" spans="1:8" x14ac:dyDescent="0.3">
      <c r="A765"/>
      <c r="B765" s="314">
        <v>42737</v>
      </c>
      <c r="C765" s="197">
        <v>487.05</v>
      </c>
      <c r="D765" s="197">
        <f t="shared" si="25"/>
        <v>2.1481481481481479</v>
      </c>
      <c r="E765" s="197">
        <v>3.1885593220339015E-2</v>
      </c>
      <c r="F765" s="167"/>
      <c r="G765" s="37">
        <v>757</v>
      </c>
      <c r="H765" s="167">
        <f t="shared" ca="1" si="26"/>
        <v>-5.1451978359504609E-2</v>
      </c>
    </row>
    <row r="766" spans="1:8" x14ac:dyDescent="0.3">
      <c r="A766"/>
      <c r="B766" s="314">
        <v>38862</v>
      </c>
      <c r="C766" s="197">
        <v>154.71</v>
      </c>
      <c r="D766" s="197">
        <f t="shared" si="25"/>
        <v>1.0076563716584479</v>
      </c>
      <c r="E766" s="197">
        <v>3.1881544720869792E-2</v>
      </c>
      <c r="F766" s="167"/>
      <c r="G766" s="37">
        <v>758</v>
      </c>
      <c r="H766" s="167">
        <f t="shared" ca="1" si="26"/>
        <v>2.7176852164615899E-2</v>
      </c>
    </row>
    <row r="767" spans="1:8" x14ac:dyDescent="0.3">
      <c r="A767"/>
      <c r="B767" s="314">
        <v>38155</v>
      </c>
      <c r="C767" s="197">
        <v>77.06</v>
      </c>
      <c r="D767" s="197">
        <f t="shared" si="25"/>
        <v>-0.84653987852235391</v>
      </c>
      <c r="E767" s="197">
        <v>3.1869309051954842E-2</v>
      </c>
      <c r="F767" s="167"/>
      <c r="G767" s="37">
        <v>759</v>
      </c>
      <c r="H767" s="167">
        <f t="shared" ca="1" si="26"/>
        <v>1.6940020286638595E-2</v>
      </c>
    </row>
    <row r="768" spans="1:8" x14ac:dyDescent="0.3">
      <c r="A768"/>
      <c r="B768" s="314">
        <v>42740</v>
      </c>
      <c r="C768" s="197">
        <v>502.15</v>
      </c>
      <c r="D768" s="197">
        <f t="shared" si="25"/>
        <v>2.9255003126954344</v>
      </c>
      <c r="E768" s="197">
        <v>3.185040583581622E-2</v>
      </c>
      <c r="F768" s="167"/>
      <c r="G768" s="37">
        <v>760</v>
      </c>
      <c r="H768" s="167">
        <f t="shared" ca="1" si="26"/>
        <v>6.3084041114061726E-2</v>
      </c>
    </row>
    <row r="769" spans="1:8" x14ac:dyDescent="0.3">
      <c r="A769"/>
      <c r="B769" s="314">
        <v>40135</v>
      </c>
      <c r="C769" s="197">
        <v>127.92</v>
      </c>
      <c r="D769" s="197">
        <f t="shared" si="25"/>
        <v>1.0549397590361447</v>
      </c>
      <c r="E769" s="197">
        <v>3.1779319245039517E-2</v>
      </c>
      <c r="F769" s="167"/>
      <c r="G769" s="37">
        <v>761</v>
      </c>
      <c r="H769" s="167">
        <f t="shared" ca="1" si="26"/>
        <v>0.11785599217321865</v>
      </c>
    </row>
    <row r="770" spans="1:8" x14ac:dyDescent="0.3">
      <c r="A770"/>
      <c r="B770" s="314">
        <v>35697</v>
      </c>
      <c r="C770" s="197">
        <v>62.25</v>
      </c>
      <c r="D770" s="197">
        <f t="shared" si="25"/>
        <v>-0.85585272664119483</v>
      </c>
      <c r="E770" s="197">
        <v>3.1653960888299526E-2</v>
      </c>
      <c r="F770" s="167"/>
      <c r="G770" s="37">
        <v>762</v>
      </c>
      <c r="H770" s="167">
        <f t="shared" ca="1" si="26"/>
        <v>-9.4328370141606808E-3</v>
      </c>
    </row>
    <row r="771" spans="1:8" x14ac:dyDescent="0.3">
      <c r="A771"/>
      <c r="B771" s="314">
        <v>43098</v>
      </c>
      <c r="C771" s="197">
        <v>431.85</v>
      </c>
      <c r="D771" s="197">
        <f t="shared" si="25"/>
        <v>14.9589800443459</v>
      </c>
      <c r="E771" s="197">
        <v>3.1653129479216391E-2</v>
      </c>
      <c r="F771" s="167"/>
      <c r="G771" s="37">
        <v>763</v>
      </c>
      <c r="H771" s="167">
        <f t="shared" ca="1" si="26"/>
        <v>4.6832374860557156E-2</v>
      </c>
    </row>
    <row r="772" spans="1:8" x14ac:dyDescent="0.3">
      <c r="A772"/>
      <c r="B772" s="314">
        <v>37312</v>
      </c>
      <c r="C772" s="197">
        <v>27.06</v>
      </c>
      <c r="D772" s="197">
        <f t="shared" si="25"/>
        <v>-0.95860803059273425</v>
      </c>
      <c r="E772" s="197">
        <v>3.1643156690811969E-2</v>
      </c>
      <c r="F772" s="167"/>
      <c r="G772" s="37">
        <v>764</v>
      </c>
      <c r="H772" s="167">
        <f t="shared" ca="1" si="26"/>
        <v>1.793316023798958E-2</v>
      </c>
    </row>
    <row r="773" spans="1:8" x14ac:dyDescent="0.3">
      <c r="A773"/>
      <c r="B773" s="314">
        <v>45880</v>
      </c>
      <c r="C773" s="197">
        <v>653.75</v>
      </c>
      <c r="D773" s="197">
        <f t="shared" si="25"/>
        <v>0.11361894216846946</v>
      </c>
      <c r="E773" s="197">
        <v>3.1639577086949533E-2</v>
      </c>
      <c r="F773" s="167"/>
      <c r="G773" s="37">
        <v>765</v>
      </c>
      <c r="H773" s="167">
        <f t="shared" ca="1" si="26"/>
        <v>-9.0093948384030995E-2</v>
      </c>
    </row>
    <row r="774" spans="1:8" x14ac:dyDescent="0.3">
      <c r="A774"/>
      <c r="B774" s="314">
        <v>42063</v>
      </c>
      <c r="C774" s="197">
        <v>587.04999999999995</v>
      </c>
      <c r="D774" s="197">
        <f t="shared" si="25"/>
        <v>1.4422764904106167</v>
      </c>
      <c r="E774" s="197">
        <v>3.1631666813109582E-2</v>
      </c>
      <c r="F774" s="167"/>
      <c r="G774" s="37">
        <v>766</v>
      </c>
      <c r="H774" s="167">
        <f t="shared" ca="1" si="26"/>
        <v>-2.4002061148890561E-2</v>
      </c>
    </row>
    <row r="775" spans="1:8" x14ac:dyDescent="0.3">
      <c r="A775"/>
      <c r="B775" s="314">
        <v>41072</v>
      </c>
      <c r="C775" s="197">
        <v>240.37</v>
      </c>
      <c r="D775" s="197">
        <f t="shared" si="25"/>
        <v>-0.65171339563862929</v>
      </c>
      <c r="E775" s="197">
        <v>3.1630901287553748E-2</v>
      </c>
      <c r="F775" s="167"/>
      <c r="G775" s="37">
        <v>767</v>
      </c>
      <c r="H775" s="167">
        <f t="shared" ca="1" si="26"/>
        <v>-1.9446101733242089E-2</v>
      </c>
    </row>
    <row r="776" spans="1:8" x14ac:dyDescent="0.3">
      <c r="A776"/>
      <c r="B776" s="314">
        <v>45901</v>
      </c>
      <c r="C776" s="197">
        <v>690.15</v>
      </c>
      <c r="D776" s="197">
        <f t="shared" si="25"/>
        <v>49.302478134110785</v>
      </c>
      <c r="E776" s="197">
        <v>3.1614349775784811E-2</v>
      </c>
      <c r="F776" s="167"/>
      <c r="G776" s="37">
        <v>768</v>
      </c>
      <c r="H776" s="167">
        <f t="shared" ca="1" si="26"/>
        <v>0.11139754142223299</v>
      </c>
    </row>
    <row r="777" spans="1:8" x14ac:dyDescent="0.3">
      <c r="A777"/>
      <c r="B777" s="314">
        <v>37109</v>
      </c>
      <c r="C777" s="197">
        <v>13.72</v>
      </c>
      <c r="D777" s="197">
        <f t="shared" ref="D777:D840" si="27">C777/C778-1</f>
        <v>-0.5579896907216495</v>
      </c>
      <c r="E777" s="197">
        <v>3.1578947368421151E-2</v>
      </c>
      <c r="F777" s="167"/>
      <c r="G777" s="37">
        <v>769</v>
      </c>
      <c r="H777" s="167">
        <f t="shared" ca="1" si="26"/>
        <v>6.6298046610369712E-2</v>
      </c>
    </row>
    <row r="778" spans="1:8" x14ac:dyDescent="0.3">
      <c r="A778"/>
      <c r="B778" s="314">
        <v>37760</v>
      </c>
      <c r="C778" s="197">
        <v>31.04</v>
      </c>
      <c r="D778" s="197">
        <f t="shared" si="27"/>
        <v>0.93757802746566798</v>
      </c>
      <c r="E778" s="197">
        <v>3.1571950814224037E-2</v>
      </c>
      <c r="F778" s="167"/>
      <c r="G778" s="37">
        <v>770</v>
      </c>
      <c r="H778" s="167">
        <f t="shared" ref="H778:H841" ca="1" si="28">_xlfn.NORM.INV(RAND(),N$11,N$12)</f>
        <v>-1.2455220024455633E-2</v>
      </c>
    </row>
    <row r="779" spans="1:8" x14ac:dyDescent="0.3">
      <c r="A779"/>
      <c r="B779" s="314">
        <v>36853</v>
      </c>
      <c r="C779" s="197">
        <v>16.02</v>
      </c>
      <c r="D779" s="197">
        <f t="shared" si="27"/>
        <v>-0.9637400692605419</v>
      </c>
      <c r="E779" s="197">
        <v>3.1551835157759278E-2</v>
      </c>
      <c r="F779" s="167"/>
      <c r="G779" s="37">
        <v>771</v>
      </c>
      <c r="H779" s="167">
        <f t="shared" ca="1" si="28"/>
        <v>-1.7704234186909439E-2</v>
      </c>
    </row>
    <row r="780" spans="1:8" x14ac:dyDescent="0.3">
      <c r="A780"/>
      <c r="B780" s="314">
        <v>41862</v>
      </c>
      <c r="C780" s="197">
        <v>441.81</v>
      </c>
      <c r="D780" s="197">
        <f t="shared" si="27"/>
        <v>2.6486084730365844</v>
      </c>
      <c r="E780" s="197">
        <v>3.1519226728304206E-2</v>
      </c>
      <c r="F780" s="167"/>
      <c r="G780" s="37">
        <v>772</v>
      </c>
      <c r="H780" s="167">
        <f t="shared" ca="1" si="28"/>
        <v>4.4252405747140032E-2</v>
      </c>
    </row>
    <row r="781" spans="1:8" x14ac:dyDescent="0.3">
      <c r="A781"/>
      <c r="B781" s="314">
        <v>39545</v>
      </c>
      <c r="C781" s="197">
        <v>121.09</v>
      </c>
      <c r="D781" s="197">
        <f t="shared" si="27"/>
        <v>-0.75665192926045011</v>
      </c>
      <c r="E781" s="197">
        <v>3.1518868728171112E-2</v>
      </c>
      <c r="F781" s="167"/>
      <c r="G781" s="37">
        <v>773</v>
      </c>
      <c r="H781" s="167">
        <f t="shared" ca="1" si="28"/>
        <v>-3.2050583639568669E-2</v>
      </c>
    </row>
    <row r="782" spans="1:8" x14ac:dyDescent="0.3">
      <c r="A782"/>
      <c r="B782" s="314">
        <v>44564</v>
      </c>
      <c r="C782" s="197">
        <v>497.6</v>
      </c>
      <c r="D782" s="197">
        <f t="shared" si="27"/>
        <v>0.63426169206516025</v>
      </c>
      <c r="E782" s="197">
        <v>3.1509121061360057E-2</v>
      </c>
      <c r="F782" s="167"/>
      <c r="G782" s="37">
        <v>774</v>
      </c>
      <c r="H782" s="167">
        <f t="shared" ca="1" si="28"/>
        <v>-1.2954733968754288E-2</v>
      </c>
    </row>
    <row r="783" spans="1:8" x14ac:dyDescent="0.3">
      <c r="A783"/>
      <c r="B783" s="314">
        <v>41262</v>
      </c>
      <c r="C783" s="197">
        <v>304.48</v>
      </c>
      <c r="D783" s="197">
        <f t="shared" si="27"/>
        <v>-0.11872648335745295</v>
      </c>
      <c r="E783" s="197">
        <v>3.1506199607019392E-2</v>
      </c>
      <c r="F783" s="167"/>
      <c r="G783" s="37">
        <v>775</v>
      </c>
      <c r="H783" s="167">
        <f t="shared" ca="1" si="28"/>
        <v>2.2311071015391211E-2</v>
      </c>
    </row>
    <row r="784" spans="1:8" x14ac:dyDescent="0.3">
      <c r="A784"/>
      <c r="B784" s="314">
        <v>44354</v>
      </c>
      <c r="C784" s="197">
        <v>345.5</v>
      </c>
      <c r="D784" s="197">
        <f t="shared" si="27"/>
        <v>3.0523105794041756</v>
      </c>
      <c r="E784" s="197">
        <v>3.149723839379015E-2</v>
      </c>
      <c r="F784" s="167"/>
      <c r="G784" s="37">
        <v>776</v>
      </c>
      <c r="H784" s="167">
        <f t="shared" ca="1" si="28"/>
        <v>3.1884175119415763E-2</v>
      </c>
    </row>
    <row r="785" spans="1:8" x14ac:dyDescent="0.3">
      <c r="A785"/>
      <c r="B785" s="314">
        <v>35599</v>
      </c>
      <c r="C785" s="197">
        <v>85.26</v>
      </c>
      <c r="D785" s="197">
        <f t="shared" si="27"/>
        <v>-0.53906038817105473</v>
      </c>
      <c r="E785" s="197">
        <v>3.1454149528187925E-2</v>
      </c>
      <c r="F785" s="167"/>
      <c r="G785" s="37">
        <v>777</v>
      </c>
      <c r="H785" s="167">
        <f t="shared" ca="1" si="28"/>
        <v>-4.9170235572674244E-3</v>
      </c>
    </row>
    <row r="786" spans="1:8" x14ac:dyDescent="0.3">
      <c r="A786"/>
      <c r="B786" s="314">
        <v>40835</v>
      </c>
      <c r="C786" s="197">
        <v>184.97</v>
      </c>
      <c r="D786" s="197">
        <f t="shared" si="27"/>
        <v>-0.30852336448598128</v>
      </c>
      <c r="E786" s="197">
        <v>3.1450398706295513E-2</v>
      </c>
      <c r="F786" s="167"/>
      <c r="G786" s="37">
        <v>778</v>
      </c>
      <c r="H786" s="167">
        <f t="shared" ca="1" si="28"/>
        <v>2.0813595233255895E-3</v>
      </c>
    </row>
    <row r="787" spans="1:8" x14ac:dyDescent="0.3">
      <c r="A787"/>
      <c r="B787" s="314">
        <v>43343</v>
      </c>
      <c r="C787" s="197">
        <v>267.5</v>
      </c>
      <c r="D787" s="197">
        <f t="shared" si="27"/>
        <v>-0.43428148461457128</v>
      </c>
      <c r="E787" s="197">
        <v>3.1424715635241851E-2</v>
      </c>
      <c r="F787" s="167"/>
      <c r="G787" s="37">
        <v>779</v>
      </c>
      <c r="H787" s="167">
        <f t="shared" ca="1" si="28"/>
        <v>7.7916332125498686E-2</v>
      </c>
    </row>
    <row r="788" spans="1:8" x14ac:dyDescent="0.3">
      <c r="A788"/>
      <c r="B788" s="314">
        <v>42691</v>
      </c>
      <c r="C788" s="197">
        <v>472.85</v>
      </c>
      <c r="D788" s="197">
        <f t="shared" si="27"/>
        <v>0.19466902475997983</v>
      </c>
      <c r="E788" s="197">
        <v>3.1410186497982329E-2</v>
      </c>
      <c r="F788" s="167"/>
      <c r="G788" s="37">
        <v>780</v>
      </c>
      <c r="H788" s="167">
        <f t="shared" ca="1" si="28"/>
        <v>4.2675616234433576E-2</v>
      </c>
    </row>
    <row r="789" spans="1:8" x14ac:dyDescent="0.3">
      <c r="A789"/>
      <c r="B789" s="314">
        <v>43136</v>
      </c>
      <c r="C789" s="197">
        <v>395.8</v>
      </c>
      <c r="D789" s="197">
        <f t="shared" si="27"/>
        <v>2.6008005822416305</v>
      </c>
      <c r="E789" s="197">
        <v>3.1400651465798068E-2</v>
      </c>
      <c r="F789" s="167"/>
      <c r="G789" s="37">
        <v>781</v>
      </c>
      <c r="H789" s="167">
        <f t="shared" ca="1" si="28"/>
        <v>6.4780282882409265E-2</v>
      </c>
    </row>
    <row r="790" spans="1:8" x14ac:dyDescent="0.3">
      <c r="A790"/>
      <c r="B790" s="314">
        <v>38681</v>
      </c>
      <c r="C790" s="197">
        <v>109.92</v>
      </c>
      <c r="D790" s="197">
        <f t="shared" si="27"/>
        <v>-0.25654379438620223</v>
      </c>
      <c r="E790" s="197">
        <v>3.1337962094201588E-2</v>
      </c>
      <c r="F790" s="167"/>
      <c r="G790" s="37">
        <v>782</v>
      </c>
      <c r="H790" s="167">
        <f t="shared" ca="1" si="28"/>
        <v>4.3621971416630746E-2</v>
      </c>
    </row>
    <row r="791" spans="1:8" x14ac:dyDescent="0.3">
      <c r="A791"/>
      <c r="B791" s="314">
        <v>39160</v>
      </c>
      <c r="C791" s="197">
        <v>147.85</v>
      </c>
      <c r="D791" s="197">
        <f t="shared" si="27"/>
        <v>3.7251518056887187</v>
      </c>
      <c r="E791" s="197">
        <v>3.1319754464285587E-2</v>
      </c>
      <c r="F791" s="167"/>
      <c r="G791" s="37">
        <v>783</v>
      </c>
      <c r="H791" s="167">
        <f t="shared" ca="1" si="28"/>
        <v>0.11397010563497839</v>
      </c>
    </row>
    <row r="792" spans="1:8" x14ac:dyDescent="0.3">
      <c r="A792"/>
      <c r="B792" s="314">
        <v>39797</v>
      </c>
      <c r="C792" s="197">
        <v>31.29</v>
      </c>
      <c r="D792" s="197">
        <f t="shared" si="27"/>
        <v>-0.63603582645108758</v>
      </c>
      <c r="E792" s="197">
        <v>3.1311799604482493E-2</v>
      </c>
      <c r="F792" s="167"/>
      <c r="G792" s="37">
        <v>784</v>
      </c>
      <c r="H792" s="167">
        <f t="shared" ca="1" si="28"/>
        <v>5.4637383330693352E-2</v>
      </c>
    </row>
    <row r="793" spans="1:8" x14ac:dyDescent="0.3">
      <c r="A793"/>
      <c r="B793" s="314">
        <v>38544</v>
      </c>
      <c r="C793" s="197">
        <v>85.97</v>
      </c>
      <c r="D793" s="197">
        <f t="shared" si="27"/>
        <v>-0.46218329684078818</v>
      </c>
      <c r="E793" s="197">
        <v>3.1309980806142113E-2</v>
      </c>
      <c r="F793" s="167"/>
      <c r="G793" s="37">
        <v>785</v>
      </c>
      <c r="H793" s="167">
        <f t="shared" ca="1" si="28"/>
        <v>-6.7727271855039253E-2</v>
      </c>
    </row>
    <row r="794" spans="1:8" x14ac:dyDescent="0.3">
      <c r="A794"/>
      <c r="B794" s="314">
        <v>43510</v>
      </c>
      <c r="C794" s="197">
        <v>159.85</v>
      </c>
      <c r="D794" s="197">
        <f t="shared" si="27"/>
        <v>8.897832817337461</v>
      </c>
      <c r="E794" s="197">
        <v>3.1290322580645125E-2</v>
      </c>
      <c r="F794" s="167"/>
      <c r="G794" s="37">
        <v>786</v>
      </c>
      <c r="H794" s="167">
        <f t="shared" ca="1" si="28"/>
        <v>-3.1746377337680029E-2</v>
      </c>
    </row>
    <row r="795" spans="1:8" x14ac:dyDescent="0.3">
      <c r="A795"/>
      <c r="B795" s="314">
        <v>36803</v>
      </c>
      <c r="C795" s="197">
        <v>16.149999999999999</v>
      </c>
      <c r="D795" s="197">
        <f t="shared" si="27"/>
        <v>-0.61140519730510112</v>
      </c>
      <c r="E795" s="197">
        <v>3.1289910600255322E-2</v>
      </c>
      <c r="F795" s="167"/>
      <c r="G795" s="37">
        <v>787</v>
      </c>
      <c r="H795" s="167">
        <f t="shared" ca="1" si="28"/>
        <v>-1.4691591297705106E-2</v>
      </c>
    </row>
    <row r="796" spans="1:8" x14ac:dyDescent="0.3">
      <c r="A796"/>
      <c r="B796" s="314">
        <v>39909</v>
      </c>
      <c r="C796" s="197">
        <v>41.56</v>
      </c>
      <c r="D796" s="197">
        <f t="shared" si="27"/>
        <v>-0.91374014113740143</v>
      </c>
      <c r="E796" s="197">
        <v>3.1265508684863663E-2</v>
      </c>
      <c r="F796" s="167"/>
      <c r="G796" s="37">
        <v>788</v>
      </c>
      <c r="H796" s="167">
        <f t="shared" ca="1" si="28"/>
        <v>-6.3098334516074189E-2</v>
      </c>
    </row>
    <row r="797" spans="1:8" x14ac:dyDescent="0.3">
      <c r="A797"/>
      <c r="B797" s="314">
        <v>44537</v>
      </c>
      <c r="C797" s="197">
        <v>481.8</v>
      </c>
      <c r="D797" s="197">
        <f t="shared" si="27"/>
        <v>-0.2790662875953912</v>
      </c>
      <c r="E797" s="197">
        <v>3.125E-2</v>
      </c>
      <c r="F797" s="167"/>
      <c r="G797" s="37">
        <v>789</v>
      </c>
      <c r="H797" s="167">
        <f t="shared" ca="1" si="28"/>
        <v>-8.2466485754177976E-2</v>
      </c>
    </row>
    <row r="798" spans="1:8" x14ac:dyDescent="0.3">
      <c r="A798"/>
      <c r="B798" s="314">
        <v>45728</v>
      </c>
      <c r="C798" s="197">
        <v>668.3</v>
      </c>
      <c r="D798" s="197">
        <f t="shared" si="27"/>
        <v>18.644326866549086</v>
      </c>
      <c r="E798" s="197">
        <v>3.1247588920608083E-2</v>
      </c>
      <c r="F798" s="167"/>
      <c r="G798" s="37">
        <v>790</v>
      </c>
      <c r="H798" s="167">
        <f t="shared" ca="1" si="28"/>
        <v>-2.7052611237991683E-2</v>
      </c>
    </row>
    <row r="799" spans="1:8" x14ac:dyDescent="0.3">
      <c r="A799"/>
      <c r="B799" s="314">
        <v>39889</v>
      </c>
      <c r="C799" s="197">
        <v>34.020000000000003</v>
      </c>
      <c r="D799" s="197">
        <f t="shared" si="27"/>
        <v>-0.93577496696243156</v>
      </c>
      <c r="E799" s="197">
        <v>3.1221582297666028E-2</v>
      </c>
      <c r="F799" s="167"/>
      <c r="G799" s="37">
        <v>791</v>
      </c>
      <c r="H799" s="167">
        <f t="shared" ca="1" si="28"/>
        <v>8.2271194178931153E-2</v>
      </c>
    </row>
    <row r="800" spans="1:8" x14ac:dyDescent="0.3">
      <c r="A800"/>
      <c r="B800" s="314">
        <v>42135</v>
      </c>
      <c r="C800" s="197">
        <v>529.70000000000005</v>
      </c>
      <c r="D800" s="197">
        <f t="shared" si="27"/>
        <v>3.7699234579018466</v>
      </c>
      <c r="E800" s="197">
        <v>3.1146583609110268E-2</v>
      </c>
      <c r="F800" s="167"/>
      <c r="G800" s="37">
        <v>792</v>
      </c>
      <c r="H800" s="167">
        <f t="shared" ca="1" si="28"/>
        <v>8.0870555738573782E-2</v>
      </c>
    </row>
    <row r="801" spans="1:8" x14ac:dyDescent="0.3">
      <c r="A801"/>
      <c r="B801" s="314">
        <v>43700</v>
      </c>
      <c r="C801" s="197">
        <v>111.05</v>
      </c>
      <c r="D801" s="197">
        <f t="shared" si="27"/>
        <v>-0.30240593002072991</v>
      </c>
      <c r="E801" s="197">
        <v>3.1104921077065972E-2</v>
      </c>
      <c r="F801" s="167"/>
      <c r="G801" s="37">
        <v>793</v>
      </c>
      <c r="H801" s="167">
        <f t="shared" ca="1" si="28"/>
        <v>-8.1634405819415265E-2</v>
      </c>
    </row>
    <row r="802" spans="1:8" x14ac:dyDescent="0.3">
      <c r="A802"/>
      <c r="B802" s="314">
        <v>40815</v>
      </c>
      <c r="C802" s="197">
        <v>159.19</v>
      </c>
      <c r="D802" s="197">
        <f t="shared" si="27"/>
        <v>5.2256550645287447</v>
      </c>
      <c r="E802" s="197">
        <v>3.1090096508841425E-2</v>
      </c>
      <c r="F802" s="167"/>
      <c r="G802" s="37">
        <v>794</v>
      </c>
      <c r="H802" s="167">
        <f t="shared" ca="1" si="28"/>
        <v>4.9609950615405421E-2</v>
      </c>
    </row>
    <row r="803" spans="1:8" x14ac:dyDescent="0.3">
      <c r="A803"/>
      <c r="B803" s="314">
        <v>37323</v>
      </c>
      <c r="C803" s="197">
        <v>25.57</v>
      </c>
      <c r="D803" s="197">
        <f t="shared" si="27"/>
        <v>-0.43127224199288261</v>
      </c>
      <c r="E803" s="197">
        <v>3.1048387096774155E-2</v>
      </c>
      <c r="F803" s="167"/>
      <c r="G803" s="37">
        <v>795</v>
      </c>
      <c r="H803" s="167">
        <f t="shared" ca="1" si="28"/>
        <v>-6.1615915283370635E-3</v>
      </c>
    </row>
    <row r="804" spans="1:8" x14ac:dyDescent="0.3">
      <c r="A804"/>
      <c r="B804" s="314">
        <v>35839</v>
      </c>
      <c r="C804" s="197">
        <v>44.96</v>
      </c>
      <c r="D804" s="197">
        <f t="shared" si="27"/>
        <v>-0.64492181329963671</v>
      </c>
      <c r="E804" s="197">
        <v>3.0956202705801461E-2</v>
      </c>
      <c r="F804" s="167"/>
      <c r="G804" s="37">
        <v>796</v>
      </c>
      <c r="H804" s="167">
        <f t="shared" ca="1" si="28"/>
        <v>4.1561483343777593E-2</v>
      </c>
    </row>
    <row r="805" spans="1:8" x14ac:dyDescent="0.3">
      <c r="A805"/>
      <c r="B805" s="314">
        <v>38737</v>
      </c>
      <c r="C805" s="197">
        <v>126.62</v>
      </c>
      <c r="D805" s="197">
        <f t="shared" si="27"/>
        <v>2.8381327675053045</v>
      </c>
      <c r="E805" s="197">
        <v>3.0939586386582008E-2</v>
      </c>
      <c r="F805" s="167"/>
      <c r="G805" s="37">
        <v>797</v>
      </c>
      <c r="H805" s="167">
        <f t="shared" ca="1" si="28"/>
        <v>-7.0772805730124913E-2</v>
      </c>
    </row>
    <row r="806" spans="1:8" x14ac:dyDescent="0.3">
      <c r="A806"/>
      <c r="B806" s="314">
        <v>39888</v>
      </c>
      <c r="C806" s="197">
        <v>32.99</v>
      </c>
      <c r="D806" s="197">
        <f t="shared" si="27"/>
        <v>0.70402892561983488</v>
      </c>
      <c r="E806" s="197">
        <v>3.0937500000000062E-2</v>
      </c>
      <c r="F806" s="167"/>
      <c r="G806" s="37">
        <v>798</v>
      </c>
      <c r="H806" s="167">
        <f t="shared" ca="1" si="28"/>
        <v>-3.3864990917904375E-2</v>
      </c>
    </row>
    <row r="807" spans="1:8" x14ac:dyDescent="0.3">
      <c r="A807"/>
      <c r="B807" s="314">
        <v>36774</v>
      </c>
      <c r="C807" s="197">
        <v>19.36</v>
      </c>
      <c r="D807" s="197">
        <f t="shared" si="27"/>
        <v>-0.8938771035465658</v>
      </c>
      <c r="E807" s="197">
        <v>3.0883919062832721E-2</v>
      </c>
      <c r="F807" s="167"/>
      <c r="G807" s="37">
        <v>799</v>
      </c>
      <c r="H807" s="167">
        <f t="shared" ca="1" si="28"/>
        <v>0.11518416135036721</v>
      </c>
    </row>
    <row r="808" spans="1:8" x14ac:dyDescent="0.3">
      <c r="A808"/>
      <c r="B808" s="314">
        <v>38827</v>
      </c>
      <c r="C808" s="197">
        <v>182.43</v>
      </c>
      <c r="D808" s="197">
        <f t="shared" si="27"/>
        <v>-0.38732536270822138</v>
      </c>
      <c r="E808" s="197">
        <v>3.0852686896084114E-2</v>
      </c>
      <c r="F808" s="167"/>
      <c r="G808" s="37">
        <v>800</v>
      </c>
      <c r="H808" s="167">
        <f t="shared" ca="1" si="28"/>
        <v>-0.10684725748406933</v>
      </c>
    </row>
    <row r="809" spans="1:8" x14ac:dyDescent="0.3">
      <c r="A809"/>
      <c r="B809" s="314">
        <v>41509</v>
      </c>
      <c r="C809" s="197">
        <v>297.76</v>
      </c>
      <c r="D809" s="197">
        <f t="shared" si="27"/>
        <v>1.2146522870955745</v>
      </c>
      <c r="E809" s="197">
        <v>3.0846460100397932E-2</v>
      </c>
      <c r="F809" s="167"/>
      <c r="G809" s="37">
        <v>801</v>
      </c>
      <c r="H809" s="167">
        <f t="shared" ca="1" si="28"/>
        <v>4.6820732554576444E-2</v>
      </c>
    </row>
    <row r="810" spans="1:8" x14ac:dyDescent="0.3">
      <c r="A810"/>
      <c r="B810" s="314">
        <v>39325</v>
      </c>
      <c r="C810" s="197">
        <v>134.44999999999999</v>
      </c>
      <c r="D810" s="197">
        <f t="shared" si="27"/>
        <v>-6.2151227678571619E-2</v>
      </c>
      <c r="E810" s="197">
        <v>3.0821130108103834E-2</v>
      </c>
      <c r="F810" s="167"/>
      <c r="G810" s="37">
        <v>802</v>
      </c>
      <c r="H810" s="167">
        <f t="shared" ca="1" si="28"/>
        <v>1.4002889864101798E-2</v>
      </c>
    </row>
    <row r="811" spans="1:8" x14ac:dyDescent="0.3">
      <c r="A811"/>
      <c r="B811" s="314">
        <v>39157</v>
      </c>
      <c r="C811" s="197">
        <v>143.36000000000001</v>
      </c>
      <c r="D811" s="197">
        <f t="shared" si="27"/>
        <v>4.1438823107283822</v>
      </c>
      <c r="E811" s="197">
        <v>3.0699547055863086E-2</v>
      </c>
      <c r="F811" s="167"/>
      <c r="G811" s="37">
        <v>803</v>
      </c>
      <c r="H811" s="167">
        <f t="shared" ca="1" si="28"/>
        <v>4.5183773852951956E-2</v>
      </c>
    </row>
    <row r="812" spans="1:8" x14ac:dyDescent="0.3">
      <c r="A812"/>
      <c r="B812" s="314">
        <v>36052</v>
      </c>
      <c r="C812" s="197">
        <v>27.87</v>
      </c>
      <c r="D812" s="197">
        <f t="shared" si="27"/>
        <v>-0.91857543531611541</v>
      </c>
      <c r="E812" s="197">
        <v>3.0695266272189325E-2</v>
      </c>
      <c r="F812" s="167"/>
      <c r="G812" s="37">
        <v>804</v>
      </c>
      <c r="H812" s="167">
        <f t="shared" ca="1" si="28"/>
        <v>5.3177796999013009E-3</v>
      </c>
    </row>
    <row r="813" spans="1:8" x14ac:dyDescent="0.3">
      <c r="A813"/>
      <c r="B813" s="314">
        <v>41550</v>
      </c>
      <c r="C813" s="197">
        <v>342.28</v>
      </c>
      <c r="D813" s="197">
        <f t="shared" si="27"/>
        <v>-0.20470282076304669</v>
      </c>
      <c r="E813" s="197">
        <v>3.0684453009726331E-2</v>
      </c>
      <c r="F813" s="167"/>
      <c r="G813" s="37">
        <v>805</v>
      </c>
      <c r="H813" s="167">
        <f t="shared" ca="1" si="28"/>
        <v>-7.7785682853587612E-2</v>
      </c>
    </row>
    <row r="814" spans="1:8" x14ac:dyDescent="0.3">
      <c r="A814"/>
      <c r="B814" s="314">
        <v>41795</v>
      </c>
      <c r="C814" s="197">
        <v>430.38</v>
      </c>
      <c r="D814" s="197">
        <f t="shared" si="27"/>
        <v>0.36256569366174873</v>
      </c>
      <c r="E814" s="197">
        <v>3.0677491199080364E-2</v>
      </c>
      <c r="F814" s="167"/>
      <c r="G814" s="37">
        <v>806</v>
      </c>
      <c r="H814" s="167">
        <f t="shared" ca="1" si="28"/>
        <v>7.6136473413383782E-2</v>
      </c>
    </row>
    <row r="815" spans="1:8" x14ac:dyDescent="0.3">
      <c r="A815"/>
      <c r="B815" s="314">
        <v>41018</v>
      </c>
      <c r="C815" s="197">
        <v>315.86</v>
      </c>
      <c r="D815" s="197">
        <f t="shared" si="27"/>
        <v>-0.68196143583547297</v>
      </c>
      <c r="E815" s="197">
        <v>3.0672844743196537E-2</v>
      </c>
      <c r="F815" s="167"/>
      <c r="G815" s="37">
        <v>807</v>
      </c>
      <c r="H815" s="167">
        <f t="shared" ca="1" si="28"/>
        <v>6.8921007414745883E-2</v>
      </c>
    </row>
    <row r="816" spans="1:8" x14ac:dyDescent="0.3">
      <c r="A816"/>
      <c r="B816" s="314">
        <v>45561</v>
      </c>
      <c r="C816" s="197">
        <v>993.15</v>
      </c>
      <c r="D816" s="197">
        <f t="shared" si="27"/>
        <v>12.659056525924909</v>
      </c>
      <c r="E816" s="197">
        <v>3.0666251556662472E-2</v>
      </c>
      <c r="F816" s="167"/>
      <c r="G816" s="37">
        <v>808</v>
      </c>
      <c r="H816" s="167">
        <f t="shared" ca="1" si="28"/>
        <v>-7.8511413153801359E-3</v>
      </c>
    </row>
    <row r="817" spans="1:8" x14ac:dyDescent="0.3">
      <c r="A817"/>
      <c r="B817" s="314">
        <v>37909</v>
      </c>
      <c r="C817" s="197">
        <v>72.709999999999994</v>
      </c>
      <c r="D817" s="197">
        <f t="shared" si="27"/>
        <v>-0.84355366210517257</v>
      </c>
      <c r="E817" s="197">
        <v>3.061658398299083E-2</v>
      </c>
      <c r="F817" s="167"/>
      <c r="G817" s="37">
        <v>809</v>
      </c>
      <c r="H817" s="167">
        <f t="shared" ca="1" si="28"/>
        <v>-0.12110962055524864</v>
      </c>
    </row>
    <row r="818" spans="1:8" x14ac:dyDescent="0.3">
      <c r="A818"/>
      <c r="B818" s="314">
        <v>41823</v>
      </c>
      <c r="C818" s="197">
        <v>464.76</v>
      </c>
      <c r="D818" s="197">
        <f t="shared" si="27"/>
        <v>-0.43099902056807049</v>
      </c>
      <c r="E818" s="197">
        <v>3.0601383714741859E-2</v>
      </c>
      <c r="F818" s="167"/>
      <c r="G818" s="37">
        <v>810</v>
      </c>
      <c r="H818" s="167">
        <f t="shared" ca="1" si="28"/>
        <v>-3.0621386462531479E-2</v>
      </c>
    </row>
    <row r="819" spans="1:8" x14ac:dyDescent="0.3">
      <c r="A819"/>
      <c r="B819" s="314">
        <v>45632</v>
      </c>
      <c r="C819" s="197">
        <v>816.8</v>
      </c>
      <c r="D819" s="197">
        <f t="shared" si="27"/>
        <v>12.776353516613256</v>
      </c>
      <c r="E819" s="197">
        <v>3.0597438647403941E-2</v>
      </c>
      <c r="F819" s="167"/>
      <c r="G819" s="37">
        <v>811</v>
      </c>
      <c r="H819" s="167">
        <f t="shared" ca="1" si="28"/>
        <v>4.7588241204402359E-2</v>
      </c>
    </row>
    <row r="820" spans="1:8" x14ac:dyDescent="0.3">
      <c r="A820"/>
      <c r="B820" s="314">
        <v>39995</v>
      </c>
      <c r="C820" s="197">
        <v>59.29</v>
      </c>
      <c r="D820" s="197">
        <f t="shared" si="27"/>
        <v>-0.18524117081214786</v>
      </c>
      <c r="E820" s="197">
        <v>3.0592734225621365E-2</v>
      </c>
      <c r="F820" s="167"/>
      <c r="G820" s="37">
        <v>812</v>
      </c>
      <c r="H820" s="167">
        <f t="shared" ca="1" si="28"/>
        <v>4.6698762307384066E-5</v>
      </c>
    </row>
    <row r="821" spans="1:8" x14ac:dyDescent="0.3">
      <c r="A821"/>
      <c r="B821" s="314">
        <v>35564</v>
      </c>
      <c r="C821" s="197">
        <v>72.77</v>
      </c>
      <c r="D821" s="197">
        <f t="shared" si="27"/>
        <v>1.055069189494493</v>
      </c>
      <c r="E821" s="197">
        <v>3.0590567908228339E-2</v>
      </c>
      <c r="F821" s="167"/>
      <c r="G821" s="37">
        <v>813</v>
      </c>
      <c r="H821" s="167">
        <f t="shared" ca="1" si="28"/>
        <v>-5.1328567889774711E-2</v>
      </c>
    </row>
    <row r="822" spans="1:8" x14ac:dyDescent="0.3">
      <c r="A822"/>
      <c r="B822" s="314">
        <v>39801</v>
      </c>
      <c r="C822" s="197">
        <v>35.409999999999997</v>
      </c>
      <c r="D822" s="197">
        <f t="shared" si="27"/>
        <v>-0.52968521716031347</v>
      </c>
      <c r="E822" s="197">
        <v>3.0558789289871768E-2</v>
      </c>
      <c r="F822" s="167"/>
      <c r="G822" s="37">
        <v>814</v>
      </c>
      <c r="H822" s="167">
        <f t="shared" ca="1" si="28"/>
        <v>-6.995618017182288E-3</v>
      </c>
    </row>
    <row r="823" spans="1:8" x14ac:dyDescent="0.3">
      <c r="A823"/>
      <c r="B823" s="314">
        <v>35566</v>
      </c>
      <c r="C823" s="197">
        <v>75.290000000000006</v>
      </c>
      <c r="D823" s="197">
        <f t="shared" si="27"/>
        <v>-0.31392381993803531</v>
      </c>
      <c r="E823" s="197">
        <v>3.0522857924993207E-2</v>
      </c>
      <c r="F823" s="167"/>
      <c r="G823" s="37">
        <v>815</v>
      </c>
      <c r="H823" s="167">
        <f t="shared" ca="1" si="28"/>
        <v>1.9245514795998456E-2</v>
      </c>
    </row>
    <row r="824" spans="1:8" x14ac:dyDescent="0.3">
      <c r="A824"/>
      <c r="B824" s="314">
        <v>38687</v>
      </c>
      <c r="C824" s="197">
        <v>109.74</v>
      </c>
      <c r="D824" s="197">
        <f t="shared" si="27"/>
        <v>-0.24437099772774218</v>
      </c>
      <c r="E824" s="197">
        <v>3.0519297586627747E-2</v>
      </c>
      <c r="F824" s="167"/>
      <c r="G824" s="37">
        <v>816</v>
      </c>
      <c r="H824" s="167">
        <f t="shared" ca="1" si="28"/>
        <v>-7.009020004310953E-3</v>
      </c>
    </row>
    <row r="825" spans="1:8" x14ac:dyDescent="0.3">
      <c r="A825"/>
      <c r="B825" s="314">
        <v>40165</v>
      </c>
      <c r="C825" s="197">
        <v>145.22999999999999</v>
      </c>
      <c r="D825" s="197">
        <f t="shared" si="27"/>
        <v>2.3051888939462901</v>
      </c>
      <c r="E825" s="197">
        <v>3.0511601504292774E-2</v>
      </c>
      <c r="F825" s="167"/>
      <c r="G825" s="37">
        <v>817</v>
      </c>
      <c r="H825" s="167">
        <f t="shared" ca="1" si="28"/>
        <v>9.6013154713049567E-2</v>
      </c>
    </row>
    <row r="826" spans="1:8" x14ac:dyDescent="0.3">
      <c r="A826"/>
      <c r="B826" s="314">
        <v>37830</v>
      </c>
      <c r="C826" s="197">
        <v>43.94</v>
      </c>
      <c r="D826" s="197">
        <f t="shared" si="27"/>
        <v>0.68417018014564968</v>
      </c>
      <c r="E826" s="197">
        <v>3.0487804878048808E-2</v>
      </c>
      <c r="F826" s="167"/>
      <c r="G826" s="37">
        <v>818</v>
      </c>
      <c r="H826" s="167">
        <f t="shared" ca="1" si="28"/>
        <v>2.3030979825635289E-2</v>
      </c>
    </row>
    <row r="827" spans="1:8" x14ac:dyDescent="0.3">
      <c r="A827"/>
      <c r="B827" s="314">
        <v>36020</v>
      </c>
      <c r="C827" s="197">
        <v>26.09</v>
      </c>
      <c r="D827" s="197">
        <f t="shared" si="27"/>
        <v>-0.95513018952292505</v>
      </c>
      <c r="E827" s="197">
        <v>3.0410742496050469E-2</v>
      </c>
      <c r="F827" s="167"/>
      <c r="G827" s="37">
        <v>819</v>
      </c>
      <c r="H827" s="167">
        <f t="shared" ca="1" si="28"/>
        <v>-3.4358565792873649E-2</v>
      </c>
    </row>
    <row r="828" spans="1:8" x14ac:dyDescent="0.3">
      <c r="A828"/>
      <c r="B828" s="314">
        <v>45097</v>
      </c>
      <c r="C828" s="197">
        <v>581.46</v>
      </c>
      <c r="D828" s="197">
        <f t="shared" si="27"/>
        <v>1.013017136922278</v>
      </c>
      <c r="E828" s="197">
        <v>3.0391097092024033E-2</v>
      </c>
      <c r="F828" s="167"/>
      <c r="G828" s="37">
        <v>820</v>
      </c>
      <c r="H828" s="167">
        <f t="shared" ca="1" si="28"/>
        <v>-7.4375407480245922E-3</v>
      </c>
    </row>
    <row r="829" spans="1:8" x14ac:dyDescent="0.3">
      <c r="A829"/>
      <c r="B829" s="314">
        <v>41508</v>
      </c>
      <c r="C829" s="197">
        <v>288.85000000000002</v>
      </c>
      <c r="D829" s="197">
        <f t="shared" si="27"/>
        <v>0.52218591905564948</v>
      </c>
      <c r="E829" s="197">
        <v>3.0355996290219123E-2</v>
      </c>
      <c r="F829" s="167"/>
      <c r="G829" s="37">
        <v>821</v>
      </c>
      <c r="H829" s="167">
        <f t="shared" ca="1" si="28"/>
        <v>-8.0577472906955785E-2</v>
      </c>
    </row>
    <row r="830" spans="1:8" x14ac:dyDescent="0.3">
      <c r="A830"/>
      <c r="B830" s="314">
        <v>40841</v>
      </c>
      <c r="C830" s="197">
        <v>189.76</v>
      </c>
      <c r="D830" s="197">
        <f t="shared" si="27"/>
        <v>-0.51837563451776658</v>
      </c>
      <c r="E830" s="197">
        <v>3.0352391811912849E-2</v>
      </c>
      <c r="F830" s="167"/>
      <c r="G830" s="37">
        <v>822</v>
      </c>
      <c r="H830" s="167">
        <f t="shared" ca="1" si="28"/>
        <v>-7.2701900530548022E-2</v>
      </c>
    </row>
    <row r="831" spans="1:8" x14ac:dyDescent="0.3">
      <c r="A831"/>
      <c r="B831" s="314">
        <v>42366</v>
      </c>
      <c r="C831" s="197">
        <v>394</v>
      </c>
      <c r="D831" s="197">
        <f t="shared" si="27"/>
        <v>7.2825310069371447</v>
      </c>
      <c r="E831" s="197">
        <v>3.0334728033472924E-2</v>
      </c>
      <c r="F831" s="167"/>
      <c r="G831" s="37">
        <v>823</v>
      </c>
      <c r="H831" s="167">
        <f t="shared" ca="1" si="28"/>
        <v>3.161221350476031E-2</v>
      </c>
    </row>
    <row r="832" spans="1:8" x14ac:dyDescent="0.3">
      <c r="A832"/>
      <c r="B832" s="314">
        <v>35858</v>
      </c>
      <c r="C832" s="197">
        <v>47.57</v>
      </c>
      <c r="D832" s="197">
        <f t="shared" si="27"/>
        <v>-0.79566151202749147</v>
      </c>
      <c r="E832" s="197">
        <v>3.0322720381199986E-2</v>
      </c>
      <c r="F832" s="167"/>
      <c r="G832" s="37">
        <v>824</v>
      </c>
      <c r="H832" s="167">
        <f t="shared" ca="1" si="28"/>
        <v>7.2624278133700343E-2</v>
      </c>
    </row>
    <row r="833" spans="1:8" x14ac:dyDescent="0.3">
      <c r="A833"/>
      <c r="B833" s="314">
        <v>40605</v>
      </c>
      <c r="C833" s="197">
        <v>232.8</v>
      </c>
      <c r="D833" s="197">
        <f t="shared" si="27"/>
        <v>-0.4199576429550268</v>
      </c>
      <c r="E833" s="197">
        <v>3.0316441690639628E-2</v>
      </c>
      <c r="F833" s="167"/>
      <c r="G833" s="37">
        <v>825</v>
      </c>
      <c r="H833" s="167">
        <f t="shared" ca="1" si="28"/>
        <v>-7.1581402710612335E-2</v>
      </c>
    </row>
    <row r="834" spans="1:8" x14ac:dyDescent="0.3">
      <c r="A834"/>
      <c r="B834" s="314">
        <v>42208</v>
      </c>
      <c r="C834" s="197">
        <v>401.35</v>
      </c>
      <c r="D834" s="197">
        <f t="shared" si="27"/>
        <v>0.74530353104887803</v>
      </c>
      <c r="E834" s="197">
        <v>3.0291361827750052E-2</v>
      </c>
      <c r="F834" s="167"/>
      <c r="G834" s="37">
        <v>826</v>
      </c>
      <c r="H834" s="167">
        <f t="shared" ca="1" si="28"/>
        <v>1.2555909076656444E-2</v>
      </c>
    </row>
    <row r="835" spans="1:8" x14ac:dyDescent="0.3">
      <c r="A835"/>
      <c r="B835" s="314">
        <v>40610</v>
      </c>
      <c r="C835" s="197">
        <v>229.96</v>
      </c>
      <c r="D835" s="197">
        <f t="shared" si="27"/>
        <v>0.63789173789173792</v>
      </c>
      <c r="E835" s="197">
        <v>3.0286738351254616E-2</v>
      </c>
      <c r="F835" s="167"/>
      <c r="G835" s="37">
        <v>827</v>
      </c>
      <c r="H835" s="167">
        <f t="shared" ca="1" si="28"/>
        <v>-2.1070081932555537E-2</v>
      </c>
    </row>
    <row r="836" spans="1:8" x14ac:dyDescent="0.3">
      <c r="A836"/>
      <c r="B836" s="314">
        <v>40163</v>
      </c>
      <c r="C836" s="197">
        <v>140.4</v>
      </c>
      <c r="D836" s="197">
        <f t="shared" si="27"/>
        <v>-0.51032366071428581</v>
      </c>
      <c r="E836" s="197">
        <v>3.0231875550337683E-2</v>
      </c>
      <c r="F836" s="167"/>
      <c r="G836" s="37">
        <v>828</v>
      </c>
      <c r="H836" s="167">
        <f t="shared" ca="1" si="28"/>
        <v>-0.13070787764088049</v>
      </c>
    </row>
    <row r="837" spans="1:8" x14ac:dyDescent="0.3">
      <c r="A837"/>
      <c r="B837" s="314">
        <v>41456</v>
      </c>
      <c r="C837" s="197">
        <v>286.72000000000003</v>
      </c>
      <c r="D837" s="197">
        <f t="shared" si="27"/>
        <v>1.0936108068638193</v>
      </c>
      <c r="E837" s="197">
        <v>3.0218102116345236E-2</v>
      </c>
      <c r="F837" s="167"/>
      <c r="G837" s="37">
        <v>829</v>
      </c>
      <c r="H837" s="167">
        <f t="shared" ca="1" si="28"/>
        <v>2.0697334623540658E-2</v>
      </c>
    </row>
    <row r="838" spans="1:8" x14ac:dyDescent="0.3">
      <c r="A838"/>
      <c r="B838" s="314">
        <v>39491</v>
      </c>
      <c r="C838" s="197">
        <v>136.94999999999999</v>
      </c>
      <c r="D838" s="197">
        <f t="shared" si="27"/>
        <v>0.39162686718829387</v>
      </c>
      <c r="E838" s="197">
        <v>3.0163983752068635E-2</v>
      </c>
      <c r="F838" s="167"/>
      <c r="G838" s="37">
        <v>830</v>
      </c>
      <c r="H838" s="167">
        <f t="shared" ca="1" si="28"/>
        <v>6.5394651903807582E-2</v>
      </c>
    </row>
    <row r="839" spans="1:8" x14ac:dyDescent="0.3">
      <c r="A839"/>
      <c r="B839" s="314">
        <v>38667</v>
      </c>
      <c r="C839" s="197">
        <v>98.41</v>
      </c>
      <c r="D839" s="197">
        <f t="shared" si="27"/>
        <v>1.5040712468193385</v>
      </c>
      <c r="E839" s="197">
        <v>3.0147597613315202E-2</v>
      </c>
      <c r="F839" s="167"/>
      <c r="G839" s="37">
        <v>831</v>
      </c>
      <c r="H839" s="167">
        <f t="shared" ca="1" si="28"/>
        <v>-0.11431752561609997</v>
      </c>
    </row>
    <row r="840" spans="1:8" x14ac:dyDescent="0.3">
      <c r="A840"/>
      <c r="B840" s="314">
        <v>36202</v>
      </c>
      <c r="C840" s="197">
        <v>39.299999999999997</v>
      </c>
      <c r="D840" s="197">
        <f t="shared" si="27"/>
        <v>-0.59688173145963686</v>
      </c>
      <c r="E840" s="197">
        <v>3.0144167758846541E-2</v>
      </c>
      <c r="F840" s="167"/>
      <c r="G840" s="37">
        <v>832</v>
      </c>
      <c r="H840" s="167">
        <f t="shared" ca="1" si="28"/>
        <v>2.1880931996604834E-3</v>
      </c>
    </row>
    <row r="841" spans="1:8" x14ac:dyDescent="0.3">
      <c r="A841"/>
      <c r="B841" s="314">
        <v>38000</v>
      </c>
      <c r="C841" s="197">
        <v>97.49</v>
      </c>
      <c r="D841" s="197">
        <f t="shared" ref="D841:D904" si="29">C841/C842-1</f>
        <v>-2.2264567245010469E-2</v>
      </c>
      <c r="E841" s="197">
        <v>3.0114116652578238E-2</v>
      </c>
      <c r="F841" s="167"/>
      <c r="G841" s="37">
        <v>833</v>
      </c>
      <c r="H841" s="167">
        <f t="shared" ca="1" si="28"/>
        <v>5.3164520696027548E-2</v>
      </c>
    </row>
    <row r="842" spans="1:8" x14ac:dyDescent="0.3">
      <c r="A842"/>
      <c r="B842" s="314">
        <v>38355</v>
      </c>
      <c r="C842" s="197">
        <v>99.71</v>
      </c>
      <c r="D842" s="197">
        <f t="shared" si="29"/>
        <v>2.9852118305355715</v>
      </c>
      <c r="E842" s="197">
        <v>3.006198347107425E-2</v>
      </c>
      <c r="F842" s="167"/>
      <c r="G842" s="37">
        <v>834</v>
      </c>
      <c r="H842" s="167">
        <f t="shared" ref="H842:H905" ca="1" si="30">_xlfn.NORM.INV(RAND(),N$11,N$12)</f>
        <v>-2.3475291621238646E-2</v>
      </c>
    </row>
    <row r="843" spans="1:8" x14ac:dyDescent="0.3">
      <c r="A843"/>
      <c r="B843" s="314">
        <v>37480</v>
      </c>
      <c r="C843" s="197">
        <v>25.02</v>
      </c>
      <c r="D843" s="197">
        <f t="shared" si="29"/>
        <v>0.65695364238410603</v>
      </c>
      <c r="E843" s="197">
        <v>3.0053519967064624E-2</v>
      </c>
      <c r="F843" s="167"/>
      <c r="G843" s="37">
        <v>835</v>
      </c>
      <c r="H843" s="167">
        <f t="shared" ca="1" si="30"/>
        <v>8.7262358524303418E-2</v>
      </c>
    </row>
    <row r="844" spans="1:8" x14ac:dyDescent="0.3">
      <c r="A844"/>
      <c r="B844" s="314">
        <v>37116</v>
      </c>
      <c r="C844" s="197">
        <v>15.1</v>
      </c>
      <c r="D844" s="197">
        <f t="shared" si="29"/>
        <v>-0.91620421753607106</v>
      </c>
      <c r="E844" s="197">
        <v>3.0013642564802101E-2</v>
      </c>
      <c r="F844" s="167"/>
      <c r="G844" s="37">
        <v>836</v>
      </c>
      <c r="H844" s="167">
        <f t="shared" ca="1" si="30"/>
        <v>-5.5708771409578049E-2</v>
      </c>
    </row>
    <row r="845" spans="1:8" x14ac:dyDescent="0.3">
      <c r="A845"/>
      <c r="B845" s="314">
        <v>43816</v>
      </c>
      <c r="C845" s="197">
        <v>180.2</v>
      </c>
      <c r="D845" s="197">
        <f t="shared" si="29"/>
        <v>1.1180065820404326</v>
      </c>
      <c r="E845" s="197">
        <v>3.0008573878250955E-2</v>
      </c>
      <c r="F845" s="167"/>
      <c r="G845" s="37">
        <v>837</v>
      </c>
      <c r="H845" s="167">
        <f t="shared" ca="1" si="30"/>
        <v>-6.9949313343229097E-2</v>
      </c>
    </row>
    <row r="846" spans="1:8" x14ac:dyDescent="0.3">
      <c r="A846"/>
      <c r="B846" s="314">
        <v>38314</v>
      </c>
      <c r="C846" s="197">
        <v>85.08</v>
      </c>
      <c r="D846" s="197">
        <f t="shared" si="29"/>
        <v>-0.72568112203772372</v>
      </c>
      <c r="E846" s="197">
        <v>2.989952790219097E-2</v>
      </c>
      <c r="F846" s="167"/>
      <c r="G846" s="37">
        <v>838</v>
      </c>
      <c r="H846" s="167">
        <f t="shared" ca="1" si="30"/>
        <v>0.1653290140659579</v>
      </c>
    </row>
    <row r="847" spans="1:8" x14ac:dyDescent="0.3">
      <c r="A847"/>
      <c r="B847" s="314">
        <v>42417</v>
      </c>
      <c r="C847" s="197">
        <v>310.14999999999998</v>
      </c>
      <c r="D847" s="197">
        <f t="shared" si="29"/>
        <v>-0.39581953481123633</v>
      </c>
      <c r="E847" s="197">
        <v>2.9885439149925253E-2</v>
      </c>
      <c r="F847" s="167"/>
      <c r="G847" s="37">
        <v>839</v>
      </c>
      <c r="H847" s="167">
        <f t="shared" ca="1" si="30"/>
        <v>-6.4357326552000133E-2</v>
      </c>
    </row>
    <row r="848" spans="1:8" x14ac:dyDescent="0.3">
      <c r="A848"/>
      <c r="B848" s="314">
        <v>41870</v>
      </c>
      <c r="C848" s="197">
        <v>513.34</v>
      </c>
      <c r="D848" s="197">
        <f t="shared" si="29"/>
        <v>6.6333085501858742</v>
      </c>
      <c r="E848" s="197">
        <v>2.987260507573497E-2</v>
      </c>
      <c r="F848" s="167"/>
      <c r="G848" s="37">
        <v>840</v>
      </c>
      <c r="H848" s="167">
        <f t="shared" ca="1" si="30"/>
        <v>-3.0324121612863714E-2</v>
      </c>
    </row>
    <row r="849" spans="1:8" x14ac:dyDescent="0.3">
      <c r="A849"/>
      <c r="B849" s="314">
        <v>43928</v>
      </c>
      <c r="C849" s="197">
        <v>67.25</v>
      </c>
      <c r="D849" s="197">
        <f t="shared" si="29"/>
        <v>-0.74594839635827892</v>
      </c>
      <c r="E849" s="197">
        <v>2.9862174578866751E-2</v>
      </c>
      <c r="F849" s="167"/>
      <c r="G849" s="37">
        <v>841</v>
      </c>
      <c r="H849" s="167">
        <f t="shared" ca="1" si="30"/>
        <v>3.3071965586274142E-2</v>
      </c>
    </row>
    <row r="850" spans="1:8" x14ac:dyDescent="0.3">
      <c r="A850"/>
      <c r="B850" s="314">
        <v>41180</v>
      </c>
      <c r="C850" s="197">
        <v>264.70999999999998</v>
      </c>
      <c r="D850" s="197">
        <f t="shared" si="29"/>
        <v>2.0173258862418781</v>
      </c>
      <c r="E850" s="197">
        <v>2.9839713663242895E-2</v>
      </c>
      <c r="F850" s="167"/>
      <c r="G850" s="37">
        <v>842</v>
      </c>
      <c r="H850" s="167">
        <f t="shared" ca="1" si="30"/>
        <v>-3.3253924368031394E-2</v>
      </c>
    </row>
    <row r="851" spans="1:8" x14ac:dyDescent="0.3">
      <c r="A851"/>
      <c r="B851" s="314">
        <v>35170</v>
      </c>
      <c r="C851" s="197">
        <v>87.73</v>
      </c>
      <c r="D851" s="197">
        <f t="shared" si="29"/>
        <v>-0.71308499852830554</v>
      </c>
      <c r="E851" s="197">
        <v>2.9815706068787584E-2</v>
      </c>
      <c r="F851" s="167"/>
      <c r="G851" s="37">
        <v>843</v>
      </c>
      <c r="H851" s="167">
        <f t="shared" ca="1" si="30"/>
        <v>-0.12695883014664031</v>
      </c>
    </row>
    <row r="852" spans="1:8" x14ac:dyDescent="0.3">
      <c r="A852"/>
      <c r="B852" s="314">
        <v>41404</v>
      </c>
      <c r="C852" s="197">
        <v>305.77</v>
      </c>
      <c r="D852" s="197">
        <f t="shared" si="29"/>
        <v>-0.30883815551537075</v>
      </c>
      <c r="E852" s="197">
        <v>2.980600835241809E-2</v>
      </c>
      <c r="F852" s="167"/>
      <c r="G852" s="37">
        <v>844</v>
      </c>
      <c r="H852" s="167">
        <f t="shared" ca="1" si="30"/>
        <v>-8.022862969456783E-2</v>
      </c>
    </row>
    <row r="853" spans="1:8" x14ac:dyDescent="0.3">
      <c r="A853"/>
      <c r="B853" s="314">
        <v>44711</v>
      </c>
      <c r="C853" s="197">
        <v>442.4</v>
      </c>
      <c r="D853" s="197">
        <f t="shared" si="29"/>
        <v>14.788722341184867</v>
      </c>
      <c r="E853" s="197">
        <v>2.9795158286778367E-2</v>
      </c>
      <c r="F853" s="167"/>
      <c r="G853" s="37">
        <v>845</v>
      </c>
      <c r="H853" s="167">
        <f t="shared" ca="1" si="30"/>
        <v>3.1670525388999768E-2</v>
      </c>
    </row>
    <row r="854" spans="1:8" x14ac:dyDescent="0.3">
      <c r="A854"/>
      <c r="B854" s="314">
        <v>39853</v>
      </c>
      <c r="C854" s="197">
        <v>28.02</v>
      </c>
      <c r="D854" s="197">
        <f t="shared" si="29"/>
        <v>5.1407129455909972E-2</v>
      </c>
      <c r="E854" s="197">
        <v>2.9768467475192795E-2</v>
      </c>
      <c r="F854" s="167"/>
      <c r="G854" s="37">
        <v>846</v>
      </c>
      <c r="H854" s="167">
        <f t="shared" ca="1" si="30"/>
        <v>6.7067212368816548E-2</v>
      </c>
    </row>
    <row r="855" spans="1:8" x14ac:dyDescent="0.3">
      <c r="A855"/>
      <c r="B855" s="314">
        <v>37294</v>
      </c>
      <c r="C855" s="197">
        <v>26.65</v>
      </c>
      <c r="D855" s="197">
        <f t="shared" si="29"/>
        <v>-0.97187424144881951</v>
      </c>
      <c r="E855" s="197">
        <v>2.975270479134462E-2</v>
      </c>
      <c r="F855" s="167"/>
      <c r="G855" s="37">
        <v>847</v>
      </c>
      <c r="H855" s="167">
        <f t="shared" ca="1" si="30"/>
        <v>5.3198656070365231E-2</v>
      </c>
    </row>
    <row r="856" spans="1:8" x14ac:dyDescent="0.3">
      <c r="A856"/>
      <c r="B856" s="314">
        <v>45446</v>
      </c>
      <c r="C856" s="197">
        <v>947.53</v>
      </c>
      <c r="D856" s="197">
        <f t="shared" si="29"/>
        <v>4.9499529042386188</v>
      </c>
      <c r="E856" s="197">
        <v>2.9744826986610962E-2</v>
      </c>
      <c r="F856" s="167"/>
      <c r="G856" s="37">
        <v>848</v>
      </c>
      <c r="H856" s="167">
        <f t="shared" ca="1" si="30"/>
        <v>-0.11857985582131474</v>
      </c>
    </row>
    <row r="857" spans="1:8" x14ac:dyDescent="0.3">
      <c r="A857"/>
      <c r="B857" s="314">
        <v>43636</v>
      </c>
      <c r="C857" s="197">
        <v>159.25</v>
      </c>
      <c r="D857" s="197">
        <f t="shared" si="29"/>
        <v>-6.1579257513258656E-2</v>
      </c>
      <c r="E857" s="197">
        <v>2.9744584545748465E-2</v>
      </c>
      <c r="F857" s="167"/>
      <c r="G857" s="37">
        <v>849</v>
      </c>
      <c r="H857" s="167">
        <f t="shared" ca="1" si="30"/>
        <v>5.2959877922363778E-2</v>
      </c>
    </row>
    <row r="858" spans="1:8" x14ac:dyDescent="0.3">
      <c r="A858"/>
      <c r="B858" s="314">
        <v>43517</v>
      </c>
      <c r="C858" s="197">
        <v>169.7</v>
      </c>
      <c r="D858" s="197">
        <f t="shared" si="29"/>
        <v>0.17765440666204024</v>
      </c>
      <c r="E858" s="197">
        <v>2.9733009708737823E-2</v>
      </c>
      <c r="F858" s="167"/>
      <c r="G858" s="37">
        <v>850</v>
      </c>
      <c r="H858" s="167">
        <f t="shared" ca="1" si="30"/>
        <v>-9.7505601463120262E-2</v>
      </c>
    </row>
    <row r="859" spans="1:8" x14ac:dyDescent="0.3">
      <c r="A859"/>
      <c r="B859" s="314">
        <v>39442</v>
      </c>
      <c r="C859" s="197">
        <v>144.1</v>
      </c>
      <c r="D859" s="197">
        <f t="shared" si="29"/>
        <v>4.0086896072297531</v>
      </c>
      <c r="E859" s="197">
        <v>2.9727025868229173E-2</v>
      </c>
      <c r="F859" s="167"/>
      <c r="G859" s="37">
        <v>851</v>
      </c>
      <c r="H859" s="167">
        <f t="shared" ca="1" si="30"/>
        <v>-4.1682927079222602E-2</v>
      </c>
    </row>
    <row r="860" spans="1:8" x14ac:dyDescent="0.3">
      <c r="A860"/>
      <c r="B860" s="314">
        <v>37434</v>
      </c>
      <c r="C860" s="197">
        <v>28.77</v>
      </c>
      <c r="D860" s="197">
        <f t="shared" si="29"/>
        <v>-0.90177534994878794</v>
      </c>
      <c r="E860" s="197">
        <v>2.970651395848245E-2</v>
      </c>
      <c r="F860" s="167"/>
      <c r="G860" s="37">
        <v>852</v>
      </c>
      <c r="H860" s="167">
        <f t="shared" ca="1" si="30"/>
        <v>-8.5963979792033577E-3</v>
      </c>
    </row>
    <row r="861" spans="1:8" x14ac:dyDescent="0.3">
      <c r="A861"/>
      <c r="B861" s="314">
        <v>44406</v>
      </c>
      <c r="C861" s="197">
        <v>292.89999999999998</v>
      </c>
      <c r="D861" s="197">
        <f t="shared" si="29"/>
        <v>-0.60344967642360081</v>
      </c>
      <c r="E861" s="197">
        <v>2.9706451045877991E-2</v>
      </c>
      <c r="F861" s="167"/>
      <c r="G861" s="37">
        <v>853</v>
      </c>
      <c r="H861" s="167">
        <f t="shared" ca="1" si="30"/>
        <v>9.7109994651300338E-2</v>
      </c>
    </row>
    <row r="862" spans="1:8" x14ac:dyDescent="0.3">
      <c r="A862"/>
      <c r="B862" s="314">
        <v>45287</v>
      </c>
      <c r="C862" s="197">
        <v>738.62</v>
      </c>
      <c r="D862" s="197">
        <f t="shared" si="29"/>
        <v>1.4128446360904219</v>
      </c>
      <c r="E862" s="197">
        <v>2.9665151810856827E-2</v>
      </c>
      <c r="F862" s="167"/>
      <c r="G862" s="37">
        <v>854</v>
      </c>
      <c r="H862" s="167">
        <f t="shared" ca="1" si="30"/>
        <v>-8.5419136127433432E-2</v>
      </c>
    </row>
    <row r="863" spans="1:8" x14ac:dyDescent="0.3">
      <c r="A863"/>
      <c r="B863" s="314">
        <v>41339</v>
      </c>
      <c r="C863" s="197">
        <v>306.12</v>
      </c>
      <c r="D863" s="197">
        <f t="shared" si="29"/>
        <v>-0.41691428571428568</v>
      </c>
      <c r="E863" s="197">
        <v>2.9632370253271034E-2</v>
      </c>
      <c r="F863" s="167"/>
      <c r="G863" s="37">
        <v>855</v>
      </c>
      <c r="H863" s="167">
        <f t="shared" ca="1" si="30"/>
        <v>-0.10817533666111344</v>
      </c>
    </row>
    <row r="864" spans="1:8" x14ac:dyDescent="0.3">
      <c r="A864"/>
      <c r="B864" s="314">
        <v>44578</v>
      </c>
      <c r="C864" s="197">
        <v>525</v>
      </c>
      <c r="D864" s="197">
        <f t="shared" si="29"/>
        <v>1.2579673992516454</v>
      </c>
      <c r="E864" s="197">
        <v>2.9613649735242165E-2</v>
      </c>
      <c r="F864" s="167"/>
      <c r="G864" s="37">
        <v>856</v>
      </c>
      <c r="H864" s="167">
        <f t="shared" ca="1" si="30"/>
        <v>-4.850991562483728E-2</v>
      </c>
    </row>
    <row r="865" spans="1:8" x14ac:dyDescent="0.3">
      <c r="A865"/>
      <c r="B865" s="314">
        <v>41135</v>
      </c>
      <c r="C865" s="197">
        <v>232.51</v>
      </c>
      <c r="D865" s="197">
        <f t="shared" si="29"/>
        <v>-0.47077434333318158</v>
      </c>
      <c r="E865" s="197">
        <v>2.9579772395164516E-2</v>
      </c>
      <c r="F865" s="167"/>
      <c r="G865" s="37">
        <v>857</v>
      </c>
      <c r="H865" s="167">
        <f t="shared" ca="1" si="30"/>
        <v>-4.7168429898425332E-2</v>
      </c>
    </row>
    <row r="866" spans="1:8" x14ac:dyDescent="0.3">
      <c r="A866"/>
      <c r="B866" s="314">
        <v>41785</v>
      </c>
      <c r="C866" s="197">
        <v>439.34</v>
      </c>
      <c r="D866" s="197">
        <f t="shared" si="29"/>
        <v>1.7608873248287562</v>
      </c>
      <c r="E866" s="197">
        <v>2.9574428196475377E-2</v>
      </c>
      <c r="F866" s="167"/>
      <c r="G866" s="37">
        <v>858</v>
      </c>
      <c r="H866" s="167">
        <f t="shared" ca="1" si="30"/>
        <v>9.45665682876346E-2</v>
      </c>
    </row>
    <row r="867" spans="1:8" x14ac:dyDescent="0.3">
      <c r="A867"/>
      <c r="B867" s="314">
        <v>39366</v>
      </c>
      <c r="C867" s="197">
        <v>159.13</v>
      </c>
      <c r="D867" s="197">
        <f t="shared" si="29"/>
        <v>4.571778711484594</v>
      </c>
      <c r="E867" s="197">
        <v>2.9567805383022838E-2</v>
      </c>
      <c r="F867" s="167"/>
      <c r="G867" s="37">
        <v>859</v>
      </c>
      <c r="H867" s="167">
        <f t="shared" ca="1" si="30"/>
        <v>-8.4228723619342249E-2</v>
      </c>
    </row>
    <row r="868" spans="1:8" x14ac:dyDescent="0.3">
      <c r="A868"/>
      <c r="B868" s="314">
        <v>36054</v>
      </c>
      <c r="C868" s="197">
        <v>28.56</v>
      </c>
      <c r="D868" s="197">
        <f t="shared" si="29"/>
        <v>-0.89826886086770674</v>
      </c>
      <c r="E868" s="197">
        <v>2.956020187454933E-2</v>
      </c>
      <c r="F868" s="167"/>
      <c r="G868" s="37">
        <v>860</v>
      </c>
      <c r="H868" s="167">
        <f t="shared" ca="1" si="30"/>
        <v>-8.1894502769423644E-2</v>
      </c>
    </row>
    <row r="869" spans="1:8" x14ac:dyDescent="0.3">
      <c r="A869"/>
      <c r="B869" s="314">
        <v>41009</v>
      </c>
      <c r="C869" s="197">
        <v>280.74</v>
      </c>
      <c r="D869" s="197">
        <f t="shared" si="29"/>
        <v>-0.68151291010573134</v>
      </c>
      <c r="E869" s="197">
        <v>2.9558456799178456E-2</v>
      </c>
      <c r="F869" s="167"/>
      <c r="G869" s="37">
        <v>861</v>
      </c>
      <c r="H869" s="167">
        <f t="shared" ca="1" si="30"/>
        <v>-7.969810655397562E-2</v>
      </c>
    </row>
    <row r="870" spans="1:8" x14ac:dyDescent="0.3">
      <c r="A870"/>
      <c r="B870" s="314">
        <v>45322</v>
      </c>
      <c r="C870" s="197">
        <v>881.48</v>
      </c>
      <c r="D870" s="197">
        <f t="shared" si="29"/>
        <v>4.1563615092132205</v>
      </c>
      <c r="E870" s="197">
        <v>2.9513787505401679E-2</v>
      </c>
      <c r="F870" s="167"/>
      <c r="G870" s="37">
        <v>862</v>
      </c>
      <c r="H870" s="167">
        <f t="shared" ca="1" si="30"/>
        <v>0.11249495135337347</v>
      </c>
    </row>
    <row r="871" spans="1:8" x14ac:dyDescent="0.3">
      <c r="A871"/>
      <c r="B871" s="314">
        <v>43469</v>
      </c>
      <c r="C871" s="197">
        <v>170.95</v>
      </c>
      <c r="D871" s="197">
        <f t="shared" si="29"/>
        <v>0.2594857437559861</v>
      </c>
      <c r="E871" s="197">
        <v>2.9509183980728659E-2</v>
      </c>
      <c r="F871" s="167"/>
      <c r="G871" s="37">
        <v>863</v>
      </c>
      <c r="H871" s="167">
        <f t="shared" ca="1" si="30"/>
        <v>1.8868576281607017E-2</v>
      </c>
    </row>
    <row r="872" spans="1:8" x14ac:dyDescent="0.3">
      <c r="A872"/>
      <c r="B872" s="314">
        <v>38748</v>
      </c>
      <c r="C872" s="197">
        <v>135.72999999999999</v>
      </c>
      <c r="D872" s="197">
        <f t="shared" si="29"/>
        <v>-0.60307062436028658</v>
      </c>
      <c r="E872" s="197">
        <v>2.9505461165048485E-2</v>
      </c>
      <c r="F872" s="167"/>
      <c r="G872" s="37">
        <v>864</v>
      </c>
      <c r="H872" s="167">
        <f t="shared" ca="1" si="30"/>
        <v>4.1596248548231296E-2</v>
      </c>
    </row>
    <row r="873" spans="1:8" x14ac:dyDescent="0.3">
      <c r="A873"/>
      <c r="B873" s="314">
        <v>43229</v>
      </c>
      <c r="C873" s="197">
        <v>341.95</v>
      </c>
      <c r="D873" s="197">
        <f t="shared" si="29"/>
        <v>1.0618028338860417</v>
      </c>
      <c r="E873" s="197">
        <v>2.9504741833509041E-2</v>
      </c>
      <c r="F873" s="167"/>
      <c r="G873" s="37">
        <v>865</v>
      </c>
      <c r="H873" s="167">
        <f t="shared" ca="1" si="30"/>
        <v>0.10226764296711513</v>
      </c>
    </row>
    <row r="874" spans="1:8" x14ac:dyDescent="0.3">
      <c r="A874"/>
      <c r="B874" s="314">
        <v>43643</v>
      </c>
      <c r="C874" s="197">
        <v>165.85</v>
      </c>
      <c r="D874" s="197">
        <f t="shared" si="29"/>
        <v>1.1581001951854262</v>
      </c>
      <c r="E874" s="197">
        <v>2.9484792054624398E-2</v>
      </c>
      <c r="F874" s="167"/>
      <c r="G874" s="37">
        <v>866</v>
      </c>
      <c r="H874" s="167">
        <f t="shared" ca="1" si="30"/>
        <v>-6.2239904382505561E-2</v>
      </c>
    </row>
    <row r="875" spans="1:8" x14ac:dyDescent="0.3">
      <c r="A875"/>
      <c r="B875" s="314">
        <v>43938</v>
      </c>
      <c r="C875" s="197">
        <v>76.849999999999994</v>
      </c>
      <c r="D875" s="197">
        <f t="shared" si="29"/>
        <v>-0.48266576910131276</v>
      </c>
      <c r="E875" s="197">
        <v>2.9470864032149935E-2</v>
      </c>
      <c r="F875" s="167"/>
      <c r="G875" s="37">
        <v>867</v>
      </c>
      <c r="H875" s="167">
        <f t="shared" ca="1" si="30"/>
        <v>3.219879541789432E-3</v>
      </c>
    </row>
    <row r="876" spans="1:8" x14ac:dyDescent="0.3">
      <c r="A876"/>
      <c r="B876" s="314">
        <v>44088</v>
      </c>
      <c r="C876" s="197">
        <v>148.55000000000001</v>
      </c>
      <c r="D876" s="197">
        <f t="shared" si="29"/>
        <v>-0.66819298637480451</v>
      </c>
      <c r="E876" s="197">
        <v>2.9452529452529408E-2</v>
      </c>
      <c r="F876" s="167"/>
      <c r="G876" s="37">
        <v>868</v>
      </c>
      <c r="H876" s="167">
        <f t="shared" ca="1" si="30"/>
        <v>6.0354771282725768E-2</v>
      </c>
    </row>
    <row r="877" spans="1:8" x14ac:dyDescent="0.3">
      <c r="A877"/>
      <c r="B877" s="314">
        <v>43042</v>
      </c>
      <c r="C877" s="197">
        <v>447.7</v>
      </c>
      <c r="D877" s="197">
        <f t="shared" si="29"/>
        <v>7.8268927444794958</v>
      </c>
      <c r="E877" s="197">
        <v>2.9432053345596731E-2</v>
      </c>
      <c r="F877" s="167"/>
      <c r="G877" s="37">
        <v>869</v>
      </c>
      <c r="H877" s="167">
        <f t="shared" ca="1" si="30"/>
        <v>1.3009702235656537E-2</v>
      </c>
    </row>
    <row r="878" spans="1:8" x14ac:dyDescent="0.3">
      <c r="A878"/>
      <c r="B878" s="314">
        <v>35775</v>
      </c>
      <c r="C878" s="197">
        <v>50.72</v>
      </c>
      <c r="D878" s="197">
        <f t="shared" si="29"/>
        <v>-0.72131868131868138</v>
      </c>
      <c r="E878" s="197">
        <v>2.942967322914547E-2</v>
      </c>
      <c r="F878" s="167"/>
      <c r="G878" s="37">
        <v>870</v>
      </c>
      <c r="H878" s="167">
        <f t="shared" ca="1" si="30"/>
        <v>-9.1135284038222283E-2</v>
      </c>
    </row>
    <row r="879" spans="1:8" x14ac:dyDescent="0.3">
      <c r="A879"/>
      <c r="B879" s="314">
        <v>40910</v>
      </c>
      <c r="C879" s="197">
        <v>182</v>
      </c>
      <c r="D879" s="197">
        <f t="shared" si="29"/>
        <v>4.7106997176027612</v>
      </c>
      <c r="E879" s="197">
        <v>2.9411764705882248E-2</v>
      </c>
      <c r="F879" s="167"/>
      <c r="G879" s="37">
        <v>871</v>
      </c>
      <c r="H879" s="167">
        <f t="shared" ca="1" si="30"/>
        <v>3.3307676977672847E-2</v>
      </c>
    </row>
    <row r="880" spans="1:8" x14ac:dyDescent="0.3">
      <c r="A880"/>
      <c r="B880" s="314">
        <v>37638</v>
      </c>
      <c r="C880" s="197">
        <v>31.87</v>
      </c>
      <c r="D880" s="197">
        <f t="shared" si="29"/>
        <v>-0.48893521488133418</v>
      </c>
      <c r="E880" s="197">
        <v>2.9392764857881115E-2</v>
      </c>
      <c r="F880" s="167"/>
      <c r="G880" s="37">
        <v>872</v>
      </c>
      <c r="H880" s="167">
        <f t="shared" ca="1" si="30"/>
        <v>-1.9028496742908355E-2</v>
      </c>
    </row>
    <row r="881" spans="1:8" x14ac:dyDescent="0.3">
      <c r="A881"/>
      <c r="B881" s="314">
        <v>35752</v>
      </c>
      <c r="C881" s="197">
        <v>62.36</v>
      </c>
      <c r="D881" s="197">
        <f t="shared" si="29"/>
        <v>-0.59089418093551138</v>
      </c>
      <c r="E881" s="197">
        <v>2.9382634532849172E-2</v>
      </c>
      <c r="F881" s="167"/>
      <c r="G881" s="37">
        <v>873</v>
      </c>
      <c r="H881" s="167">
        <f t="shared" ca="1" si="30"/>
        <v>7.9793877313640727E-3</v>
      </c>
    </row>
    <row r="882" spans="1:8" x14ac:dyDescent="0.3">
      <c r="A882"/>
      <c r="B882" s="314">
        <v>39378</v>
      </c>
      <c r="C882" s="197">
        <v>152.43</v>
      </c>
      <c r="D882" s="197">
        <f t="shared" si="29"/>
        <v>0.94699195299527394</v>
      </c>
      <c r="E882" s="197">
        <v>2.9376012965964371E-2</v>
      </c>
      <c r="F882" s="167"/>
      <c r="G882" s="37">
        <v>874</v>
      </c>
      <c r="H882" s="167">
        <f t="shared" ca="1" si="30"/>
        <v>-4.3424956341497581E-2</v>
      </c>
    </row>
    <row r="883" spans="1:8" x14ac:dyDescent="0.3">
      <c r="A883"/>
      <c r="B883" s="314">
        <v>39665</v>
      </c>
      <c r="C883" s="197">
        <v>78.290000000000006</v>
      </c>
      <c r="D883" s="197">
        <f t="shared" si="29"/>
        <v>-0.1257398101619206</v>
      </c>
      <c r="E883" s="197">
        <v>2.9318958716802568E-2</v>
      </c>
      <c r="F883" s="167"/>
      <c r="G883" s="37">
        <v>875</v>
      </c>
      <c r="H883" s="167">
        <f t="shared" ca="1" si="30"/>
        <v>5.8497339456858789E-2</v>
      </c>
    </row>
    <row r="884" spans="1:8" x14ac:dyDescent="0.3">
      <c r="A884"/>
      <c r="B884" s="314">
        <v>43983</v>
      </c>
      <c r="C884" s="197">
        <v>89.55</v>
      </c>
      <c r="D884" s="197">
        <f t="shared" si="29"/>
        <v>-0.35640362225097022</v>
      </c>
      <c r="E884" s="197">
        <v>2.931034482758621E-2</v>
      </c>
      <c r="F884" s="167"/>
      <c r="G884" s="37">
        <v>876</v>
      </c>
      <c r="H884" s="167">
        <f t="shared" ca="1" si="30"/>
        <v>0.1245267438792261</v>
      </c>
    </row>
    <row r="885" spans="1:8" x14ac:dyDescent="0.3">
      <c r="A885"/>
      <c r="B885" s="314">
        <v>40225</v>
      </c>
      <c r="C885" s="197">
        <v>139.13999999999999</v>
      </c>
      <c r="D885" s="197">
        <f t="shared" si="29"/>
        <v>0.48812834224598922</v>
      </c>
      <c r="E885" s="197">
        <v>2.92942743009319E-2</v>
      </c>
      <c r="F885" s="167"/>
      <c r="G885" s="37">
        <v>877</v>
      </c>
      <c r="H885" s="167">
        <f t="shared" ca="1" si="30"/>
        <v>-9.7416782760636894E-2</v>
      </c>
    </row>
    <row r="886" spans="1:8" x14ac:dyDescent="0.3">
      <c r="A886"/>
      <c r="B886" s="314">
        <v>39625</v>
      </c>
      <c r="C886" s="197">
        <v>93.5</v>
      </c>
      <c r="D886" s="197">
        <f t="shared" si="29"/>
        <v>-0.36674568235692517</v>
      </c>
      <c r="E886" s="197">
        <v>2.9282254513430139E-2</v>
      </c>
      <c r="F886" s="167"/>
      <c r="G886" s="37">
        <v>878</v>
      </c>
      <c r="H886" s="167">
        <f t="shared" ca="1" si="30"/>
        <v>5.5521723796499209E-2</v>
      </c>
    </row>
    <row r="887" spans="1:8" x14ac:dyDescent="0.3">
      <c r="A887"/>
      <c r="B887" s="314">
        <v>40331</v>
      </c>
      <c r="C887" s="197">
        <v>147.65</v>
      </c>
      <c r="D887" s="197">
        <f t="shared" si="29"/>
        <v>0.79317464172941454</v>
      </c>
      <c r="E887" s="197">
        <v>2.9278494248867304E-2</v>
      </c>
      <c r="F887" s="167"/>
      <c r="G887" s="37">
        <v>879</v>
      </c>
      <c r="H887" s="167">
        <f t="shared" ca="1" si="30"/>
        <v>7.6790710017284871E-4</v>
      </c>
    </row>
    <row r="888" spans="1:8" x14ac:dyDescent="0.3">
      <c r="A888"/>
      <c r="B888" s="314">
        <v>38532</v>
      </c>
      <c r="C888" s="197">
        <v>82.34</v>
      </c>
      <c r="D888" s="197">
        <f t="shared" si="29"/>
        <v>1.338540187446748</v>
      </c>
      <c r="E888" s="197">
        <v>2.9249999999999998E-2</v>
      </c>
      <c r="F888" s="167"/>
      <c r="G888" s="37">
        <v>880</v>
      </c>
      <c r="H888" s="167">
        <f t="shared" ca="1" si="30"/>
        <v>1.6492498882244067E-2</v>
      </c>
    </row>
    <row r="889" spans="1:8" x14ac:dyDescent="0.3">
      <c r="A889"/>
      <c r="B889" s="314">
        <v>36166</v>
      </c>
      <c r="C889" s="197">
        <v>35.21</v>
      </c>
      <c r="D889" s="197">
        <f t="shared" si="29"/>
        <v>0.87987186332087552</v>
      </c>
      <c r="E889" s="197">
        <v>2.9231218941829784E-2</v>
      </c>
      <c r="F889" s="167"/>
      <c r="G889" s="37">
        <v>881</v>
      </c>
      <c r="H889" s="167">
        <f t="shared" ca="1" si="30"/>
        <v>-6.9214708501368002E-2</v>
      </c>
    </row>
    <row r="890" spans="1:8" x14ac:dyDescent="0.3">
      <c r="A890"/>
      <c r="B890" s="314">
        <v>36948</v>
      </c>
      <c r="C890" s="197">
        <v>18.73</v>
      </c>
      <c r="D890" s="197">
        <f t="shared" si="29"/>
        <v>-0.81624644363779064</v>
      </c>
      <c r="E890" s="197">
        <v>2.9120879120879239E-2</v>
      </c>
      <c r="F890" s="167"/>
      <c r="G890" s="37">
        <v>882</v>
      </c>
      <c r="H890" s="167">
        <f t="shared" ca="1" si="30"/>
        <v>-2.7277586064130308E-2</v>
      </c>
    </row>
    <row r="891" spans="1:8" x14ac:dyDescent="0.3">
      <c r="A891"/>
      <c r="B891" s="314">
        <v>38023</v>
      </c>
      <c r="C891" s="197">
        <v>101.93</v>
      </c>
      <c r="D891" s="197">
        <f t="shared" si="29"/>
        <v>5.3986189579409922</v>
      </c>
      <c r="E891" s="197">
        <v>2.9076224129227723E-2</v>
      </c>
      <c r="F891" s="167"/>
      <c r="G891" s="37">
        <v>883</v>
      </c>
      <c r="H891" s="167">
        <f t="shared" ca="1" si="30"/>
        <v>1.6715523251568843E-3</v>
      </c>
    </row>
    <row r="892" spans="1:8" x14ac:dyDescent="0.3">
      <c r="A892"/>
      <c r="B892" s="314">
        <v>37201</v>
      </c>
      <c r="C892" s="197">
        <v>15.93</v>
      </c>
      <c r="D892" s="197">
        <f t="shared" si="29"/>
        <v>-0.87469519389601191</v>
      </c>
      <c r="E892" s="197">
        <v>2.9069767441860517E-2</v>
      </c>
      <c r="F892" s="167"/>
      <c r="G892" s="37">
        <v>884</v>
      </c>
      <c r="H892" s="167">
        <f t="shared" ca="1" si="30"/>
        <v>8.6131578665199646E-2</v>
      </c>
    </row>
    <row r="893" spans="1:8" x14ac:dyDescent="0.3">
      <c r="A893"/>
      <c r="B893" s="314">
        <v>38741</v>
      </c>
      <c r="C893" s="197">
        <v>127.13</v>
      </c>
      <c r="D893" s="197">
        <f t="shared" si="29"/>
        <v>3.072069186418962</v>
      </c>
      <c r="E893" s="197">
        <v>2.9059413954994229E-2</v>
      </c>
      <c r="F893" s="167"/>
      <c r="G893" s="37">
        <v>885</v>
      </c>
      <c r="H893" s="167">
        <f t="shared" ca="1" si="30"/>
        <v>0.11481431469697892</v>
      </c>
    </row>
    <row r="894" spans="1:8" x14ac:dyDescent="0.3">
      <c r="A894"/>
      <c r="B894" s="314">
        <v>37658</v>
      </c>
      <c r="C894" s="197">
        <v>31.22</v>
      </c>
      <c r="D894" s="197">
        <f t="shared" si="29"/>
        <v>-0.64114942528735641</v>
      </c>
      <c r="E894" s="197">
        <v>2.9004614370468085E-2</v>
      </c>
      <c r="F894" s="167"/>
      <c r="G894" s="37">
        <v>886</v>
      </c>
      <c r="H894" s="167">
        <f t="shared" ca="1" si="30"/>
        <v>-0.10547936191130852</v>
      </c>
    </row>
    <row r="895" spans="1:8" x14ac:dyDescent="0.3">
      <c r="A895"/>
      <c r="B895" s="314">
        <v>43979</v>
      </c>
      <c r="C895" s="197">
        <v>87</v>
      </c>
      <c r="D895" s="197">
        <f t="shared" si="29"/>
        <v>-0.80242988531849668</v>
      </c>
      <c r="E895" s="197">
        <v>2.897693672383217E-2</v>
      </c>
      <c r="F895" s="167"/>
      <c r="G895" s="37">
        <v>887</v>
      </c>
      <c r="H895" s="167">
        <f t="shared" ca="1" si="30"/>
        <v>-8.1220781873436176E-2</v>
      </c>
    </row>
    <row r="896" spans="1:8" x14ac:dyDescent="0.3">
      <c r="A896"/>
      <c r="B896" s="314">
        <v>44642</v>
      </c>
      <c r="C896" s="197">
        <v>440.35</v>
      </c>
      <c r="D896" s="197">
        <f t="shared" si="29"/>
        <v>-0.28549407755962997</v>
      </c>
      <c r="E896" s="197">
        <v>2.897534758733511E-2</v>
      </c>
      <c r="F896" s="167"/>
      <c r="G896" s="37">
        <v>888</v>
      </c>
      <c r="H896" s="167">
        <f t="shared" ca="1" si="30"/>
        <v>-1.8763890287904924E-2</v>
      </c>
    </row>
    <row r="897" spans="1:8" x14ac:dyDescent="0.3">
      <c r="A897"/>
      <c r="B897" s="314">
        <v>45114</v>
      </c>
      <c r="C897" s="197">
        <v>616.29999999999995</v>
      </c>
      <c r="D897" s="197">
        <f t="shared" si="29"/>
        <v>18.062789978348285</v>
      </c>
      <c r="E897" s="197">
        <v>2.8967359545871707E-2</v>
      </c>
      <c r="F897" s="167"/>
      <c r="G897" s="37">
        <v>889</v>
      </c>
      <c r="H897" s="167">
        <f t="shared" ca="1" si="30"/>
        <v>2.7180371604610495E-2</v>
      </c>
    </row>
    <row r="898" spans="1:8" x14ac:dyDescent="0.3">
      <c r="A898"/>
      <c r="B898" s="314">
        <v>36292</v>
      </c>
      <c r="C898" s="197">
        <v>32.33</v>
      </c>
      <c r="D898" s="197">
        <f t="shared" si="29"/>
        <v>-0.73258891645988422</v>
      </c>
      <c r="E898" s="197">
        <v>2.8962444302991663E-2</v>
      </c>
      <c r="F898" s="167"/>
      <c r="G898" s="37">
        <v>890</v>
      </c>
      <c r="H898" s="167">
        <f t="shared" ca="1" si="30"/>
        <v>-3.2679595340429218E-2</v>
      </c>
    </row>
    <row r="899" spans="1:8" x14ac:dyDescent="0.3">
      <c r="A899"/>
      <c r="B899" s="314">
        <v>43747</v>
      </c>
      <c r="C899" s="197">
        <v>120.9</v>
      </c>
      <c r="D899" s="197">
        <f t="shared" si="29"/>
        <v>2.6938588450962424</v>
      </c>
      <c r="E899" s="197">
        <v>2.8936170212765955E-2</v>
      </c>
      <c r="F899" s="167"/>
      <c r="G899" s="37">
        <v>891</v>
      </c>
      <c r="H899" s="167">
        <f t="shared" ca="1" si="30"/>
        <v>6.3401504423743656E-4</v>
      </c>
    </row>
    <row r="900" spans="1:8" x14ac:dyDescent="0.3">
      <c r="A900"/>
      <c r="B900" s="314">
        <v>37770</v>
      </c>
      <c r="C900" s="197">
        <v>32.729999999999997</v>
      </c>
      <c r="D900" s="197">
        <f t="shared" si="29"/>
        <v>0.16352648418059013</v>
      </c>
      <c r="E900" s="197">
        <v>2.8921722728701527E-2</v>
      </c>
      <c r="F900" s="167"/>
      <c r="G900" s="37">
        <v>892</v>
      </c>
      <c r="H900" s="167">
        <f t="shared" ca="1" si="30"/>
        <v>2.0764949882329235E-2</v>
      </c>
    </row>
    <row r="901" spans="1:8" x14ac:dyDescent="0.3">
      <c r="A901"/>
      <c r="B901" s="314">
        <v>37390</v>
      </c>
      <c r="C901" s="197">
        <v>28.13</v>
      </c>
      <c r="D901" s="197">
        <f t="shared" si="29"/>
        <v>-0.94684630210498466</v>
      </c>
      <c r="E901" s="197">
        <v>2.8895391367959045E-2</v>
      </c>
      <c r="F901" s="167"/>
      <c r="G901" s="37">
        <v>893</v>
      </c>
      <c r="H901" s="167">
        <f t="shared" ca="1" si="30"/>
        <v>4.196211685238338E-2</v>
      </c>
    </row>
    <row r="902" spans="1:8" x14ac:dyDescent="0.3">
      <c r="A902"/>
      <c r="B902" s="314">
        <v>45061</v>
      </c>
      <c r="C902" s="197">
        <v>529.22</v>
      </c>
      <c r="D902" s="197">
        <f t="shared" si="29"/>
        <v>0.21089120237959036</v>
      </c>
      <c r="E902" s="197">
        <v>2.8890271405241474E-2</v>
      </c>
      <c r="F902" s="167"/>
      <c r="G902" s="37">
        <v>894</v>
      </c>
      <c r="H902" s="167">
        <f t="shared" ca="1" si="30"/>
        <v>-0.13117866924399904</v>
      </c>
    </row>
    <row r="903" spans="1:8" x14ac:dyDescent="0.3">
      <c r="A903"/>
      <c r="B903" s="314">
        <v>43024</v>
      </c>
      <c r="C903" s="197">
        <v>437.05</v>
      </c>
      <c r="D903" s="197">
        <f t="shared" si="29"/>
        <v>-0.52857867089495092</v>
      </c>
      <c r="E903" s="197">
        <v>2.8837099811676037E-2</v>
      </c>
      <c r="F903" s="167"/>
      <c r="G903" s="37">
        <v>895</v>
      </c>
      <c r="H903" s="167">
        <f t="shared" ca="1" si="30"/>
        <v>2.1520328114923593E-2</v>
      </c>
    </row>
    <row r="904" spans="1:8" x14ac:dyDescent="0.3">
      <c r="A904"/>
      <c r="B904" s="314">
        <v>45448</v>
      </c>
      <c r="C904" s="197">
        <v>927.09</v>
      </c>
      <c r="D904" s="197">
        <f t="shared" si="29"/>
        <v>9.8634872275603467</v>
      </c>
      <c r="E904" s="197">
        <v>2.8819691051136465E-2</v>
      </c>
      <c r="F904" s="167"/>
      <c r="G904" s="37">
        <v>896</v>
      </c>
      <c r="H904" s="167">
        <f t="shared" ca="1" si="30"/>
        <v>-6.7908787166724672E-3</v>
      </c>
    </row>
    <row r="905" spans="1:8" x14ac:dyDescent="0.3">
      <c r="A905"/>
      <c r="B905" s="314">
        <v>38496</v>
      </c>
      <c r="C905" s="197">
        <v>85.34</v>
      </c>
      <c r="D905" s="197">
        <f t="shared" ref="D905:D968" si="31">C905/C906-1</f>
        <v>-0.53091848513164397</v>
      </c>
      <c r="E905" s="197">
        <v>2.8812537673297278E-2</v>
      </c>
      <c r="F905" s="167"/>
      <c r="G905" s="37">
        <v>897</v>
      </c>
      <c r="H905" s="167">
        <f t="shared" ca="1" si="30"/>
        <v>-8.1936941953293804E-2</v>
      </c>
    </row>
    <row r="906" spans="1:8" x14ac:dyDescent="0.3">
      <c r="A906"/>
      <c r="B906" s="314">
        <v>40399</v>
      </c>
      <c r="C906" s="197">
        <v>181.93</v>
      </c>
      <c r="D906" s="197">
        <f t="shared" si="31"/>
        <v>1.906694360121425</v>
      </c>
      <c r="E906" s="197">
        <v>2.8783080750961254E-2</v>
      </c>
      <c r="F906" s="167"/>
      <c r="G906" s="37">
        <v>898</v>
      </c>
      <c r="H906" s="167">
        <f t="shared" ref="H906:H969" ca="1" si="32">_xlfn.NORM.INV(RAND(),N$11,N$12)</f>
        <v>-5.4022576236746389E-2</v>
      </c>
    </row>
    <row r="907" spans="1:8" x14ac:dyDescent="0.3">
      <c r="A907"/>
      <c r="B907" s="314">
        <v>34845</v>
      </c>
      <c r="C907" s="197">
        <v>62.59</v>
      </c>
      <c r="D907" s="197">
        <f t="shared" si="31"/>
        <v>-0.32958440445586967</v>
      </c>
      <c r="E907" s="197">
        <v>2.8763971071663397E-2</v>
      </c>
      <c r="F907" s="167"/>
      <c r="G907" s="37">
        <v>899</v>
      </c>
      <c r="H907" s="167">
        <f t="shared" ca="1" si="32"/>
        <v>-8.6574103530120225E-2</v>
      </c>
    </row>
    <row r="908" spans="1:8" x14ac:dyDescent="0.3">
      <c r="A908"/>
      <c r="B908" s="314">
        <v>38365</v>
      </c>
      <c r="C908" s="197">
        <v>93.36</v>
      </c>
      <c r="D908" s="197">
        <f t="shared" si="31"/>
        <v>-0.86271597676641421</v>
      </c>
      <c r="E908" s="197">
        <v>2.8760330578512461E-2</v>
      </c>
      <c r="F908" s="167"/>
      <c r="G908" s="37">
        <v>900</v>
      </c>
      <c r="H908" s="167">
        <f t="shared" ca="1" si="32"/>
        <v>2.7429703605931638E-2</v>
      </c>
    </row>
    <row r="909" spans="1:8" x14ac:dyDescent="0.3">
      <c r="A909"/>
      <c r="B909" s="314">
        <v>45734</v>
      </c>
      <c r="C909" s="197">
        <v>680.05</v>
      </c>
      <c r="D909" s="197">
        <f t="shared" si="31"/>
        <v>0.2663873370577281</v>
      </c>
      <c r="E909" s="197">
        <v>2.8742152635957918E-2</v>
      </c>
      <c r="F909" s="167"/>
      <c r="G909" s="37">
        <v>901</v>
      </c>
      <c r="H909" s="167">
        <f t="shared" ca="1" si="32"/>
        <v>8.4959007956559335E-2</v>
      </c>
    </row>
    <row r="910" spans="1:8" x14ac:dyDescent="0.3">
      <c r="A910"/>
      <c r="B910" s="314">
        <v>42671</v>
      </c>
      <c r="C910" s="197">
        <v>537</v>
      </c>
      <c r="D910" s="197">
        <f t="shared" si="31"/>
        <v>3.2243549402139706</v>
      </c>
      <c r="E910" s="197">
        <v>2.8735632183908066E-2</v>
      </c>
      <c r="F910" s="167"/>
      <c r="G910" s="37">
        <v>902</v>
      </c>
      <c r="H910" s="167">
        <f t="shared" ca="1" si="32"/>
        <v>-4.612023313411627E-2</v>
      </c>
    </row>
    <row r="911" spans="1:8" x14ac:dyDescent="0.3">
      <c r="A911"/>
      <c r="B911" s="314">
        <v>39252</v>
      </c>
      <c r="C911" s="197">
        <v>127.12</v>
      </c>
      <c r="D911" s="197">
        <f t="shared" si="31"/>
        <v>-0.65692386581383422</v>
      </c>
      <c r="E911" s="197">
        <v>2.8728655822610749E-2</v>
      </c>
      <c r="F911" s="167"/>
      <c r="G911" s="37">
        <v>903</v>
      </c>
      <c r="H911" s="167">
        <f t="shared" ca="1" si="32"/>
        <v>-5.2059765916902263E-2</v>
      </c>
    </row>
    <row r="912" spans="1:8" x14ac:dyDescent="0.3">
      <c r="A912"/>
      <c r="B912" s="314">
        <v>41681</v>
      </c>
      <c r="C912" s="197">
        <v>370.53</v>
      </c>
      <c r="D912" s="197">
        <f t="shared" si="31"/>
        <v>0.25885030916627039</v>
      </c>
      <c r="E912" s="197">
        <v>2.8707071267941808E-2</v>
      </c>
      <c r="F912" s="167"/>
      <c r="G912" s="37">
        <v>904</v>
      </c>
      <c r="H912" s="167">
        <f t="shared" ca="1" si="32"/>
        <v>-3.8162810797768273E-2</v>
      </c>
    </row>
    <row r="913" spans="1:8" x14ac:dyDescent="0.3">
      <c r="A913"/>
      <c r="B913" s="314">
        <v>41040</v>
      </c>
      <c r="C913" s="197">
        <v>294.33999999999997</v>
      </c>
      <c r="D913" s="197">
        <f t="shared" si="31"/>
        <v>7.1286937310135308</v>
      </c>
      <c r="E913" s="197">
        <v>2.8693251319330315E-2</v>
      </c>
      <c r="F913" s="167"/>
      <c r="G913" s="37">
        <v>905</v>
      </c>
      <c r="H913" s="167">
        <f t="shared" ca="1" si="32"/>
        <v>4.4189601566137722E-2</v>
      </c>
    </row>
    <row r="914" spans="1:8" x14ac:dyDescent="0.3">
      <c r="A914"/>
      <c r="B914" s="314">
        <v>36314</v>
      </c>
      <c r="C914" s="197">
        <v>36.21</v>
      </c>
      <c r="D914" s="197">
        <f t="shared" si="31"/>
        <v>-0.85633802816901405</v>
      </c>
      <c r="E914" s="197">
        <v>2.8693181818181701E-2</v>
      </c>
      <c r="F914" s="167"/>
      <c r="G914" s="37">
        <v>906</v>
      </c>
      <c r="H914" s="167">
        <f t="shared" ca="1" si="32"/>
        <v>6.083558668811917E-2</v>
      </c>
    </row>
    <row r="915" spans="1:8" x14ac:dyDescent="0.3">
      <c r="A915"/>
      <c r="B915" s="314">
        <v>41213</v>
      </c>
      <c r="C915" s="197">
        <v>252.05</v>
      </c>
      <c r="D915" s="197">
        <f t="shared" si="31"/>
        <v>4.1302666395277834</v>
      </c>
      <c r="E915" s="197">
        <v>2.8691535384866462E-2</v>
      </c>
      <c r="F915" s="167"/>
      <c r="G915" s="37">
        <v>907</v>
      </c>
      <c r="H915" s="167">
        <f t="shared" ca="1" si="32"/>
        <v>-3.8778310695209463E-3</v>
      </c>
    </row>
    <row r="916" spans="1:8" x14ac:dyDescent="0.3">
      <c r="A916"/>
      <c r="B916" s="314">
        <v>35856</v>
      </c>
      <c r="C916" s="197">
        <v>49.13</v>
      </c>
      <c r="D916" s="197">
        <f t="shared" si="31"/>
        <v>-0.94957871078315659</v>
      </c>
      <c r="E916" s="197">
        <v>2.8685092127303191E-2</v>
      </c>
      <c r="F916" s="167"/>
      <c r="G916" s="37">
        <v>908</v>
      </c>
      <c r="H916" s="167">
        <f t="shared" ca="1" si="32"/>
        <v>-0.15676505989888342</v>
      </c>
    </row>
    <row r="917" spans="1:8" x14ac:dyDescent="0.3">
      <c r="A917"/>
      <c r="B917" s="314">
        <v>45352</v>
      </c>
      <c r="C917" s="197">
        <v>974.39</v>
      </c>
      <c r="D917" s="197">
        <f t="shared" si="31"/>
        <v>6.5300618238021633</v>
      </c>
      <c r="E917" s="197">
        <v>2.861878219744951E-2</v>
      </c>
      <c r="F917" s="167"/>
      <c r="G917" s="37">
        <v>909</v>
      </c>
      <c r="H917" s="167">
        <f t="shared" ca="1" si="32"/>
        <v>5.9631390732545059E-2</v>
      </c>
    </row>
    <row r="918" spans="1:8" x14ac:dyDescent="0.3">
      <c r="A918"/>
      <c r="B918" s="314">
        <v>39321</v>
      </c>
      <c r="C918" s="197">
        <v>129.4</v>
      </c>
      <c r="D918" s="197">
        <f t="shared" si="31"/>
        <v>-5.4508256612596839E-2</v>
      </c>
      <c r="E918" s="197">
        <v>2.8616852146263971E-2</v>
      </c>
      <c r="F918" s="167"/>
      <c r="G918" s="37">
        <v>910</v>
      </c>
      <c r="H918" s="167">
        <f t="shared" ca="1" si="32"/>
        <v>-1.2577015696044165E-2</v>
      </c>
    </row>
    <row r="919" spans="1:8" x14ac:dyDescent="0.3">
      <c r="A919"/>
      <c r="B919" s="314">
        <v>39409</v>
      </c>
      <c r="C919" s="197">
        <v>136.86000000000001</v>
      </c>
      <c r="D919" s="197">
        <f t="shared" si="31"/>
        <v>-0.59140170174652928</v>
      </c>
      <c r="E919" s="197">
        <v>2.8558545017285608E-2</v>
      </c>
      <c r="F919" s="167"/>
      <c r="G919" s="37">
        <v>911</v>
      </c>
      <c r="H919" s="167">
        <f t="shared" ca="1" si="32"/>
        <v>1.0570396863071149E-2</v>
      </c>
    </row>
    <row r="920" spans="1:8" x14ac:dyDescent="0.3">
      <c r="A920"/>
      <c r="B920" s="314">
        <v>44351</v>
      </c>
      <c r="C920" s="197">
        <v>334.95</v>
      </c>
      <c r="D920" s="197">
        <f t="shared" si="31"/>
        <v>1.2676189831426443</v>
      </c>
      <c r="E920" s="197">
        <v>2.8558268079226234E-2</v>
      </c>
      <c r="F920" s="167"/>
      <c r="G920" s="37">
        <v>912</v>
      </c>
      <c r="H920" s="167">
        <f t="shared" ca="1" si="32"/>
        <v>2.8547419729571387E-2</v>
      </c>
    </row>
    <row r="921" spans="1:8" x14ac:dyDescent="0.3">
      <c r="A921"/>
      <c r="B921" s="314">
        <v>40170</v>
      </c>
      <c r="C921" s="197">
        <v>147.71</v>
      </c>
      <c r="D921" s="197">
        <f t="shared" si="31"/>
        <v>-0.58197254846469504</v>
      </c>
      <c r="E921" s="197">
        <v>2.854954390362785E-2</v>
      </c>
      <c r="F921" s="167"/>
      <c r="G921" s="37">
        <v>913</v>
      </c>
      <c r="H921" s="167">
        <f t="shared" ca="1" si="32"/>
        <v>2.4125068861618974E-2</v>
      </c>
    </row>
    <row r="922" spans="1:8" x14ac:dyDescent="0.3">
      <c r="A922"/>
      <c r="B922" s="314">
        <v>42377</v>
      </c>
      <c r="C922" s="197">
        <v>353.35</v>
      </c>
      <c r="D922" s="197">
        <f t="shared" si="31"/>
        <v>0.22181881051175667</v>
      </c>
      <c r="E922" s="197">
        <v>2.8525687672827926E-2</v>
      </c>
      <c r="F922" s="167"/>
      <c r="G922" s="37">
        <v>914</v>
      </c>
      <c r="H922" s="167">
        <f t="shared" ca="1" si="32"/>
        <v>-9.2996138821068112E-3</v>
      </c>
    </row>
    <row r="923" spans="1:8" x14ac:dyDescent="0.3">
      <c r="A923"/>
      <c r="B923" s="314">
        <v>41459</v>
      </c>
      <c r="C923" s="197">
        <v>289.2</v>
      </c>
      <c r="D923" s="197">
        <f t="shared" si="31"/>
        <v>1.0665999714163212</v>
      </c>
      <c r="E923" s="197">
        <v>2.8522654527348923E-2</v>
      </c>
      <c r="F923" s="167"/>
      <c r="G923" s="37">
        <v>915</v>
      </c>
      <c r="H923" s="167">
        <f t="shared" ca="1" si="32"/>
        <v>6.4665241293210787E-2</v>
      </c>
    </row>
    <row r="924" spans="1:8" x14ac:dyDescent="0.3">
      <c r="A924"/>
      <c r="B924" s="314">
        <v>39440</v>
      </c>
      <c r="C924" s="197">
        <v>139.94</v>
      </c>
      <c r="D924" s="197">
        <f t="shared" si="31"/>
        <v>1.3642507180266938</v>
      </c>
      <c r="E924" s="197">
        <v>2.8516830809936833E-2</v>
      </c>
      <c r="F924" s="167"/>
      <c r="G924" s="37">
        <v>916</v>
      </c>
      <c r="H924" s="167">
        <f t="shared" ca="1" si="32"/>
        <v>0.11205323813173554</v>
      </c>
    </row>
    <row r="925" spans="1:8" x14ac:dyDescent="0.3">
      <c r="A925"/>
      <c r="B925" s="314">
        <v>36398</v>
      </c>
      <c r="C925" s="197">
        <v>59.19</v>
      </c>
      <c r="D925" s="197">
        <f t="shared" si="31"/>
        <v>-0.80629642962332693</v>
      </c>
      <c r="E925" s="197">
        <v>2.8496959165942748E-2</v>
      </c>
      <c r="F925" s="167"/>
      <c r="G925" s="37">
        <v>917</v>
      </c>
      <c r="H925" s="167">
        <f t="shared" ca="1" si="32"/>
        <v>-6.2898073795906853E-2</v>
      </c>
    </row>
    <row r="926" spans="1:8" x14ac:dyDescent="0.3">
      <c r="A926"/>
      <c r="B926" s="314">
        <v>41409</v>
      </c>
      <c r="C926" s="197">
        <v>305.57</v>
      </c>
      <c r="D926" s="197">
        <f t="shared" si="31"/>
        <v>10.431724653946876</v>
      </c>
      <c r="E926" s="197">
        <v>2.8474302446905186E-2</v>
      </c>
      <c r="F926" s="167"/>
      <c r="G926" s="37">
        <v>918</v>
      </c>
      <c r="H926" s="167">
        <f t="shared" ca="1" si="32"/>
        <v>3.5371832261899425E-2</v>
      </c>
    </row>
    <row r="927" spans="1:8" x14ac:dyDescent="0.3">
      <c r="A927"/>
      <c r="B927" s="314">
        <v>37498</v>
      </c>
      <c r="C927" s="197">
        <v>26.73</v>
      </c>
      <c r="D927" s="197">
        <f t="shared" si="31"/>
        <v>-0.84819400272603362</v>
      </c>
      <c r="E927" s="197">
        <v>2.8472489419007374E-2</v>
      </c>
      <c r="F927" s="167"/>
      <c r="G927" s="37">
        <v>919</v>
      </c>
      <c r="H927" s="167">
        <f t="shared" ca="1" si="32"/>
        <v>6.9683000581475835E-2</v>
      </c>
    </row>
    <row r="928" spans="1:8" x14ac:dyDescent="0.3">
      <c r="A928"/>
      <c r="B928" s="314">
        <v>38792</v>
      </c>
      <c r="C928" s="197">
        <v>176.08</v>
      </c>
      <c r="D928" s="197">
        <f t="shared" si="31"/>
        <v>1.1735588198987781</v>
      </c>
      <c r="E928" s="197">
        <v>2.8444600198586523E-2</v>
      </c>
      <c r="F928" s="167"/>
      <c r="G928" s="37">
        <v>920</v>
      </c>
      <c r="H928" s="167">
        <f t="shared" ca="1" si="32"/>
        <v>6.4224673307689039E-3</v>
      </c>
    </row>
    <row r="929" spans="1:8" x14ac:dyDescent="0.3">
      <c r="A929"/>
      <c r="B929" s="314">
        <v>35349</v>
      </c>
      <c r="C929" s="197">
        <v>81.010000000000005</v>
      </c>
      <c r="D929" s="197">
        <f t="shared" si="31"/>
        <v>-0.51525849688846337</v>
      </c>
      <c r="E929" s="197">
        <v>2.8437222292751141E-2</v>
      </c>
      <c r="F929" s="167"/>
      <c r="G929" s="37">
        <v>921</v>
      </c>
      <c r="H929" s="167">
        <f t="shared" ca="1" si="32"/>
        <v>3.5910400663069539E-2</v>
      </c>
    </row>
    <row r="930" spans="1:8" x14ac:dyDescent="0.3">
      <c r="A930"/>
      <c r="B930" s="314">
        <v>40386</v>
      </c>
      <c r="C930" s="197">
        <v>167.12</v>
      </c>
      <c r="D930" s="197">
        <f t="shared" si="31"/>
        <v>1.0086538461538463</v>
      </c>
      <c r="E930" s="197">
        <v>2.8430769230769259E-2</v>
      </c>
      <c r="F930" s="167"/>
      <c r="G930" s="37">
        <v>922</v>
      </c>
      <c r="H930" s="167">
        <f t="shared" ca="1" si="32"/>
        <v>1.5513234356780132E-2</v>
      </c>
    </row>
    <row r="931" spans="1:8" x14ac:dyDescent="0.3">
      <c r="A931"/>
      <c r="B931" s="314">
        <v>43957</v>
      </c>
      <c r="C931" s="197">
        <v>83.2</v>
      </c>
      <c r="D931" s="197">
        <f t="shared" si="31"/>
        <v>-0.40888099467140315</v>
      </c>
      <c r="E931" s="197">
        <v>2.8430160692212603E-2</v>
      </c>
      <c r="F931" s="167"/>
      <c r="G931" s="37">
        <v>923</v>
      </c>
      <c r="H931" s="167">
        <f t="shared" ca="1" si="32"/>
        <v>-2.1016809839403846E-2</v>
      </c>
    </row>
    <row r="932" spans="1:8" x14ac:dyDescent="0.3">
      <c r="A932"/>
      <c r="B932" s="314">
        <v>39218</v>
      </c>
      <c r="C932" s="197">
        <v>140.75</v>
      </c>
      <c r="D932" s="197">
        <f t="shared" si="31"/>
        <v>-0.60674471235785532</v>
      </c>
      <c r="E932" s="197">
        <v>2.8423206196112716E-2</v>
      </c>
      <c r="F932" s="167"/>
      <c r="G932" s="37">
        <v>924</v>
      </c>
      <c r="H932" s="167">
        <f t="shared" ca="1" si="32"/>
        <v>4.4105555417314417E-2</v>
      </c>
    </row>
    <row r="933" spans="1:8" x14ac:dyDescent="0.3">
      <c r="A933"/>
      <c r="B933" s="314">
        <v>41669</v>
      </c>
      <c r="C933" s="197">
        <v>357.91</v>
      </c>
      <c r="D933" s="197">
        <f t="shared" si="31"/>
        <v>-0.18443659564771564</v>
      </c>
      <c r="E933" s="197">
        <v>2.8417907016838218E-2</v>
      </c>
      <c r="F933" s="167"/>
      <c r="G933" s="37">
        <v>925</v>
      </c>
      <c r="H933" s="167">
        <f t="shared" ca="1" si="32"/>
        <v>-5.440879363787348E-2</v>
      </c>
    </row>
    <row r="934" spans="1:8" x14ac:dyDescent="0.3">
      <c r="A934"/>
      <c r="B934" s="314">
        <v>44757</v>
      </c>
      <c r="C934" s="197">
        <v>438.85</v>
      </c>
      <c r="D934" s="197">
        <f t="shared" si="31"/>
        <v>1.5895438720717534</v>
      </c>
      <c r="E934" s="197">
        <v>2.8402034073067295E-2</v>
      </c>
      <c r="F934" s="167"/>
      <c r="G934" s="37">
        <v>926</v>
      </c>
      <c r="H934" s="167">
        <f t="shared" ca="1" si="32"/>
        <v>-2.1342996870241111E-2</v>
      </c>
    </row>
    <row r="935" spans="1:8" x14ac:dyDescent="0.3">
      <c r="A935"/>
      <c r="B935" s="314">
        <v>39077</v>
      </c>
      <c r="C935" s="197">
        <v>169.47</v>
      </c>
      <c r="D935" s="197">
        <f t="shared" si="31"/>
        <v>1.3388076179961361</v>
      </c>
      <c r="E935" s="197">
        <v>2.8399781540142E-2</v>
      </c>
      <c r="F935" s="167"/>
      <c r="G935" s="37">
        <v>927</v>
      </c>
      <c r="H935" s="167">
        <f t="shared" ca="1" si="32"/>
        <v>-5.3529148983933184E-3</v>
      </c>
    </row>
    <row r="936" spans="1:8" x14ac:dyDescent="0.3">
      <c r="A936"/>
      <c r="B936" s="314">
        <v>35096</v>
      </c>
      <c r="C936" s="197">
        <v>72.459999999999994</v>
      </c>
      <c r="D936" s="197">
        <f t="shared" si="31"/>
        <v>-0.82727467760005724</v>
      </c>
      <c r="E936" s="197">
        <v>2.8384899233607763E-2</v>
      </c>
      <c r="F936" s="167"/>
      <c r="G936" s="37">
        <v>928</v>
      </c>
      <c r="H936" s="167">
        <f t="shared" ca="1" si="32"/>
        <v>1.8458897732831919E-2</v>
      </c>
    </row>
    <row r="937" spans="1:8" x14ac:dyDescent="0.3">
      <c r="A937"/>
      <c r="B937" s="314">
        <v>45016</v>
      </c>
      <c r="C937" s="197">
        <v>419.51</v>
      </c>
      <c r="D937" s="197">
        <f t="shared" si="31"/>
        <v>13.64258289703316</v>
      </c>
      <c r="E937" s="197">
        <v>2.8362014021669824E-2</v>
      </c>
      <c r="F937" s="167"/>
      <c r="G937" s="37">
        <v>929</v>
      </c>
      <c r="H937" s="167">
        <f t="shared" ca="1" si="32"/>
        <v>-1.988732740517328E-2</v>
      </c>
    </row>
    <row r="938" spans="1:8" x14ac:dyDescent="0.3">
      <c r="A938"/>
      <c r="B938" s="314">
        <v>36606</v>
      </c>
      <c r="C938" s="197">
        <v>28.65</v>
      </c>
      <c r="D938" s="197">
        <f t="shared" si="31"/>
        <v>-0.91077545935845527</v>
      </c>
      <c r="E938" s="197">
        <v>2.8356066044508133E-2</v>
      </c>
      <c r="F938" s="167"/>
      <c r="G938" s="37">
        <v>930</v>
      </c>
      <c r="H938" s="167">
        <f t="shared" ca="1" si="32"/>
        <v>-6.5438344745946925E-2</v>
      </c>
    </row>
    <row r="939" spans="1:8" x14ac:dyDescent="0.3">
      <c r="A939"/>
      <c r="B939" s="314">
        <v>44333</v>
      </c>
      <c r="C939" s="197">
        <v>321.10000000000002</v>
      </c>
      <c r="D939" s="197">
        <f t="shared" si="31"/>
        <v>11.460225067908421</v>
      </c>
      <c r="E939" s="197">
        <v>2.8342674139311574E-2</v>
      </c>
      <c r="F939" s="167"/>
      <c r="G939" s="37">
        <v>931</v>
      </c>
      <c r="H939" s="167">
        <f t="shared" ca="1" si="32"/>
        <v>4.6269297565486998E-2</v>
      </c>
    </row>
    <row r="940" spans="1:8" x14ac:dyDescent="0.3">
      <c r="A940"/>
      <c r="B940" s="314">
        <v>36075</v>
      </c>
      <c r="C940" s="197">
        <v>25.77</v>
      </c>
      <c r="D940" s="197">
        <f t="shared" si="31"/>
        <v>-0.94126495726495729</v>
      </c>
      <c r="E940" s="197">
        <v>2.8332003192338417E-2</v>
      </c>
      <c r="F940" s="167"/>
      <c r="G940" s="37">
        <v>932</v>
      </c>
      <c r="H940" s="167">
        <f t="shared" ca="1" si="32"/>
        <v>4.9061566298199966E-2</v>
      </c>
    </row>
    <row r="941" spans="1:8" x14ac:dyDescent="0.3">
      <c r="A941"/>
      <c r="B941" s="314">
        <v>44991</v>
      </c>
      <c r="C941" s="197">
        <v>438.75</v>
      </c>
      <c r="D941" s="197">
        <f t="shared" si="31"/>
        <v>1.6637726913970008</v>
      </c>
      <c r="E941" s="197">
        <v>2.8288178494422E-2</v>
      </c>
      <c r="F941" s="167"/>
      <c r="G941" s="37">
        <v>933</v>
      </c>
      <c r="H941" s="167">
        <f t="shared" ca="1" si="32"/>
        <v>5.1369424148367274E-2</v>
      </c>
    </row>
    <row r="942" spans="1:8" x14ac:dyDescent="0.3">
      <c r="A942"/>
      <c r="B942" s="314">
        <v>40375</v>
      </c>
      <c r="C942" s="197">
        <v>164.71</v>
      </c>
      <c r="D942" s="197">
        <f t="shared" si="31"/>
        <v>-0.65170226263480646</v>
      </c>
      <c r="E942" s="197">
        <v>2.8280684230240993E-2</v>
      </c>
      <c r="F942" s="167"/>
      <c r="G942" s="37">
        <v>934</v>
      </c>
      <c r="H942" s="167">
        <f t="shared" ca="1" si="32"/>
        <v>8.4565658980479172E-2</v>
      </c>
    </row>
    <row r="943" spans="1:8" x14ac:dyDescent="0.3">
      <c r="A943"/>
      <c r="B943" s="314">
        <v>42817</v>
      </c>
      <c r="C943" s="197">
        <v>472.9</v>
      </c>
      <c r="D943" s="197">
        <f t="shared" si="31"/>
        <v>2.1148728757739428</v>
      </c>
      <c r="E943" s="197">
        <v>2.8267014568384541E-2</v>
      </c>
      <c r="F943" s="167"/>
      <c r="G943" s="37">
        <v>935</v>
      </c>
      <c r="H943" s="167">
        <f t="shared" ca="1" si="32"/>
        <v>1.1327437733318997E-2</v>
      </c>
    </row>
    <row r="944" spans="1:8" x14ac:dyDescent="0.3">
      <c r="A944"/>
      <c r="B944" s="314">
        <v>40332</v>
      </c>
      <c r="C944" s="197">
        <v>151.82</v>
      </c>
      <c r="D944" s="197">
        <f t="shared" si="31"/>
        <v>0.45143403441682595</v>
      </c>
      <c r="E944" s="197">
        <v>2.824246528953589E-2</v>
      </c>
      <c r="F944" s="167"/>
      <c r="G944" s="37">
        <v>936</v>
      </c>
      <c r="H944" s="167">
        <f t="shared" ca="1" si="32"/>
        <v>1.8679307239540931E-2</v>
      </c>
    </row>
    <row r="945" spans="1:8" x14ac:dyDescent="0.3">
      <c r="A945"/>
      <c r="B945" s="314">
        <v>38674</v>
      </c>
      <c r="C945" s="197">
        <v>104.6</v>
      </c>
      <c r="D945" s="197">
        <f t="shared" si="31"/>
        <v>0.78163856242548113</v>
      </c>
      <c r="E945" s="197">
        <v>2.8211933549592061E-2</v>
      </c>
      <c r="F945" s="167"/>
      <c r="G945" s="37">
        <v>937</v>
      </c>
      <c r="H945" s="167">
        <f t="shared" ca="1" si="32"/>
        <v>-0.13234025226221574</v>
      </c>
    </row>
    <row r="946" spans="1:8" x14ac:dyDescent="0.3">
      <c r="A946"/>
      <c r="B946" s="314">
        <v>40010</v>
      </c>
      <c r="C946" s="197">
        <v>58.71</v>
      </c>
      <c r="D946" s="197">
        <f t="shared" si="31"/>
        <v>-0.56849919153314721</v>
      </c>
      <c r="E946" s="197">
        <v>2.8196147110332692E-2</v>
      </c>
      <c r="F946" s="167"/>
      <c r="G946" s="37">
        <v>938</v>
      </c>
      <c r="H946" s="167">
        <f t="shared" ca="1" si="32"/>
        <v>4.0222503035365703E-2</v>
      </c>
    </row>
    <row r="947" spans="1:8" x14ac:dyDescent="0.3">
      <c r="A947"/>
      <c r="B947" s="314">
        <v>39436</v>
      </c>
      <c r="C947" s="197">
        <v>136.06</v>
      </c>
      <c r="D947" s="197">
        <f t="shared" si="31"/>
        <v>6.9289044289044286</v>
      </c>
      <c r="E947" s="197">
        <v>2.8187107987606597E-2</v>
      </c>
      <c r="F947" s="167"/>
      <c r="G947" s="37">
        <v>939</v>
      </c>
      <c r="H947" s="167">
        <f t="shared" ca="1" si="32"/>
        <v>-1.2906836852582062E-2</v>
      </c>
    </row>
    <row r="948" spans="1:8" x14ac:dyDescent="0.3">
      <c r="A948"/>
      <c r="B948" s="314">
        <v>36754</v>
      </c>
      <c r="C948" s="197">
        <v>17.16</v>
      </c>
      <c r="D948" s="197">
        <f t="shared" si="31"/>
        <v>-0.7814012738853503</v>
      </c>
      <c r="E948" s="197">
        <v>2.8160575194727366E-2</v>
      </c>
      <c r="F948" s="167"/>
      <c r="G948" s="37">
        <v>940</v>
      </c>
      <c r="H948" s="167">
        <f t="shared" ca="1" si="32"/>
        <v>2.5697053517541663E-2</v>
      </c>
    </row>
    <row r="949" spans="1:8" x14ac:dyDescent="0.3">
      <c r="A949"/>
      <c r="B949" s="314">
        <v>34964</v>
      </c>
      <c r="C949" s="197">
        <v>78.5</v>
      </c>
      <c r="D949" s="197">
        <f t="shared" si="31"/>
        <v>-0.91902708724444537</v>
      </c>
      <c r="E949" s="197">
        <v>2.8159790438768928E-2</v>
      </c>
      <c r="F949" s="167"/>
      <c r="G949" s="37">
        <v>941</v>
      </c>
      <c r="H949" s="167">
        <f t="shared" ca="1" si="32"/>
        <v>-0.10259530589918976</v>
      </c>
    </row>
    <row r="950" spans="1:8" x14ac:dyDescent="0.3">
      <c r="A950"/>
      <c r="B950" s="314">
        <v>45369</v>
      </c>
      <c r="C950" s="197">
        <v>969.46</v>
      </c>
      <c r="D950" s="197">
        <f t="shared" si="31"/>
        <v>39.767872161480234</v>
      </c>
      <c r="E950" s="197">
        <v>2.8124801153837975E-2</v>
      </c>
      <c r="F950" s="167"/>
      <c r="G950" s="37">
        <v>942</v>
      </c>
      <c r="H950" s="167">
        <f t="shared" ca="1" si="32"/>
        <v>3.0784143310060751E-2</v>
      </c>
    </row>
    <row r="951" spans="1:8" x14ac:dyDescent="0.3">
      <c r="A951"/>
      <c r="B951" s="314">
        <v>37279</v>
      </c>
      <c r="C951" s="197">
        <v>23.78</v>
      </c>
      <c r="D951" s="197">
        <f t="shared" si="31"/>
        <v>-0.95752054305108969</v>
      </c>
      <c r="E951" s="197">
        <v>2.8102031993082699E-2</v>
      </c>
      <c r="F951" s="167"/>
      <c r="G951" s="37">
        <v>943</v>
      </c>
      <c r="H951" s="167">
        <f t="shared" ca="1" si="32"/>
        <v>4.6257113758672579E-2</v>
      </c>
    </row>
    <row r="952" spans="1:8" x14ac:dyDescent="0.3">
      <c r="A952"/>
      <c r="B952" s="314">
        <v>42667</v>
      </c>
      <c r="C952" s="197">
        <v>559.79999999999995</v>
      </c>
      <c r="D952" s="197">
        <f t="shared" si="31"/>
        <v>0.63598106259863219</v>
      </c>
      <c r="E952" s="197">
        <v>2.8099173553718826E-2</v>
      </c>
      <c r="F952" s="167"/>
      <c r="G952" s="37">
        <v>944</v>
      </c>
      <c r="H952" s="167">
        <f t="shared" ca="1" si="32"/>
        <v>-1.3008225190851408E-2</v>
      </c>
    </row>
    <row r="953" spans="1:8" x14ac:dyDescent="0.3">
      <c r="A953"/>
      <c r="B953" s="314">
        <v>41674</v>
      </c>
      <c r="C953" s="197">
        <v>342.18</v>
      </c>
      <c r="D953" s="197">
        <f t="shared" si="31"/>
        <v>0.82447347374033586</v>
      </c>
      <c r="E953" s="197">
        <v>2.8092419553525927E-2</v>
      </c>
      <c r="F953" s="167"/>
      <c r="G953" s="37">
        <v>945</v>
      </c>
      <c r="H953" s="167">
        <f t="shared" ca="1" si="32"/>
        <v>-0.11296311930564022</v>
      </c>
    </row>
    <row r="954" spans="1:8" x14ac:dyDescent="0.3">
      <c r="A954"/>
      <c r="B954" s="314">
        <v>38828</v>
      </c>
      <c r="C954" s="197">
        <v>187.55</v>
      </c>
      <c r="D954" s="197">
        <f t="shared" si="31"/>
        <v>-0.31466052766206243</v>
      </c>
      <c r="E954" s="197">
        <v>2.8065559392643769E-2</v>
      </c>
      <c r="F954" s="167"/>
      <c r="G954" s="37">
        <v>946</v>
      </c>
      <c r="H954" s="167">
        <f t="shared" ca="1" si="32"/>
        <v>-9.5986442646707762E-2</v>
      </c>
    </row>
    <row r="955" spans="1:8" x14ac:dyDescent="0.3">
      <c r="A955"/>
      <c r="B955" s="314">
        <v>41057</v>
      </c>
      <c r="C955" s="197">
        <v>273.66000000000003</v>
      </c>
      <c r="D955" s="197">
        <f t="shared" si="31"/>
        <v>-0.17955329036126511</v>
      </c>
      <c r="E955" s="197">
        <v>2.8062662008339956E-2</v>
      </c>
      <c r="F955" s="167"/>
      <c r="G955" s="37">
        <v>947</v>
      </c>
      <c r="H955" s="167">
        <f t="shared" ca="1" si="32"/>
        <v>3.607645998473212E-2</v>
      </c>
    </row>
    <row r="956" spans="1:8" x14ac:dyDescent="0.3">
      <c r="A956"/>
      <c r="B956" s="314">
        <v>42250</v>
      </c>
      <c r="C956" s="197">
        <v>333.55</v>
      </c>
      <c r="D956" s="197">
        <f t="shared" si="31"/>
        <v>1.101234723447146</v>
      </c>
      <c r="E956" s="197">
        <v>2.8047464940668787E-2</v>
      </c>
      <c r="F956" s="167"/>
      <c r="G956" s="37">
        <v>948</v>
      </c>
      <c r="H956" s="167">
        <f t="shared" ca="1" si="32"/>
        <v>2.015801370834795E-3</v>
      </c>
    </row>
    <row r="957" spans="1:8" x14ac:dyDescent="0.3">
      <c r="A957"/>
      <c r="B957" s="314">
        <v>40346</v>
      </c>
      <c r="C957" s="197">
        <v>158.74</v>
      </c>
      <c r="D957" s="197">
        <f t="shared" si="31"/>
        <v>1.1431078709329014</v>
      </c>
      <c r="E957" s="197">
        <v>2.8042225244478969E-2</v>
      </c>
      <c r="F957" s="167"/>
      <c r="G957" s="37">
        <v>949</v>
      </c>
      <c r="H957" s="167">
        <f t="shared" ca="1" si="32"/>
        <v>0.1201466930978643</v>
      </c>
    </row>
    <row r="958" spans="1:8" x14ac:dyDescent="0.3">
      <c r="A958"/>
      <c r="B958" s="314">
        <v>37946</v>
      </c>
      <c r="C958" s="197">
        <v>74.069999999999993</v>
      </c>
      <c r="D958" s="197">
        <f t="shared" si="31"/>
        <v>-0.88936189281233191</v>
      </c>
      <c r="E958" s="197">
        <v>2.8036086051353104E-2</v>
      </c>
      <c r="F958" s="167"/>
      <c r="G958" s="37">
        <v>950</v>
      </c>
      <c r="H958" s="167">
        <f t="shared" ca="1" si="32"/>
        <v>2.0258675608297527E-2</v>
      </c>
    </row>
    <row r="959" spans="1:8" x14ac:dyDescent="0.3">
      <c r="A959"/>
      <c r="B959" s="314">
        <v>45245</v>
      </c>
      <c r="C959" s="197">
        <v>669.48</v>
      </c>
      <c r="D959" s="197">
        <f t="shared" si="31"/>
        <v>32.158989598811289</v>
      </c>
      <c r="E959" s="197">
        <v>2.8008107610097754E-2</v>
      </c>
      <c r="F959" s="167"/>
      <c r="G959" s="37">
        <v>951</v>
      </c>
      <c r="H959" s="167">
        <f t="shared" ca="1" si="32"/>
        <v>-2.9819469730730463E-2</v>
      </c>
    </row>
    <row r="960" spans="1:8" x14ac:dyDescent="0.3">
      <c r="A960"/>
      <c r="B960" s="314">
        <v>37236</v>
      </c>
      <c r="C960" s="197">
        <v>20.190000000000001</v>
      </c>
      <c r="D960" s="197">
        <f t="shared" si="31"/>
        <v>-0.75341963849535909</v>
      </c>
      <c r="E960" s="197">
        <v>2.800407331975574E-2</v>
      </c>
      <c r="F960" s="167"/>
      <c r="G960" s="37">
        <v>952</v>
      </c>
      <c r="H960" s="167">
        <f t="shared" ca="1" si="32"/>
        <v>-3.7582933972547762E-3</v>
      </c>
    </row>
    <row r="961" spans="1:8" x14ac:dyDescent="0.3">
      <c r="A961"/>
      <c r="B961" s="314">
        <v>39682</v>
      </c>
      <c r="C961" s="197">
        <v>81.88</v>
      </c>
      <c r="D961" s="197">
        <f t="shared" si="31"/>
        <v>-0.47663790348354107</v>
      </c>
      <c r="E961" s="197">
        <v>2.7997489014438104E-2</v>
      </c>
      <c r="F961" s="167"/>
      <c r="G961" s="37">
        <v>953</v>
      </c>
      <c r="H961" s="167">
        <f t="shared" ca="1" si="32"/>
        <v>-1.1266873217254626E-2</v>
      </c>
    </row>
    <row r="962" spans="1:8" x14ac:dyDescent="0.3">
      <c r="A962"/>
      <c r="B962" s="314">
        <v>40794</v>
      </c>
      <c r="C962" s="197">
        <v>156.44999999999999</v>
      </c>
      <c r="D962" s="197">
        <f t="shared" si="31"/>
        <v>0.68298192771084332</v>
      </c>
      <c r="E962" s="197">
        <v>2.7991326631184643E-2</v>
      </c>
      <c r="F962" s="167"/>
      <c r="G962" s="37">
        <v>954</v>
      </c>
      <c r="H962" s="167">
        <f t="shared" ca="1" si="32"/>
        <v>5.0916244903667945E-2</v>
      </c>
    </row>
    <row r="963" spans="1:8" x14ac:dyDescent="0.3">
      <c r="A963"/>
      <c r="B963" s="314">
        <v>38657</v>
      </c>
      <c r="C963" s="197">
        <v>92.96</v>
      </c>
      <c r="D963" s="197">
        <f t="shared" si="31"/>
        <v>4.2698412698412689</v>
      </c>
      <c r="E963" s="197">
        <v>2.7977441114674262E-2</v>
      </c>
      <c r="F963" s="167"/>
      <c r="G963" s="37">
        <v>955</v>
      </c>
      <c r="H963" s="167">
        <f t="shared" ca="1" si="32"/>
        <v>8.6833091499280701E-2</v>
      </c>
    </row>
    <row r="964" spans="1:8" x14ac:dyDescent="0.3">
      <c r="A964"/>
      <c r="B964" s="314">
        <v>36858</v>
      </c>
      <c r="C964" s="197">
        <v>17.64</v>
      </c>
      <c r="D964" s="197">
        <f t="shared" si="31"/>
        <v>-0.94670694864048333</v>
      </c>
      <c r="E964" s="197">
        <v>2.7972027972027913E-2</v>
      </c>
      <c r="F964" s="167"/>
      <c r="G964" s="37">
        <v>956</v>
      </c>
      <c r="H964" s="167">
        <f t="shared" ca="1" si="32"/>
        <v>4.7385184861827641E-2</v>
      </c>
    </row>
    <row r="965" spans="1:8" x14ac:dyDescent="0.3">
      <c r="A965"/>
      <c r="B965" s="314">
        <v>44230</v>
      </c>
      <c r="C965" s="197">
        <v>331</v>
      </c>
      <c r="D965" s="197">
        <f t="shared" si="31"/>
        <v>0.20407420880320126</v>
      </c>
      <c r="E965" s="197">
        <v>2.7950310559006208E-2</v>
      </c>
      <c r="F965" s="167"/>
      <c r="G965" s="37">
        <v>957</v>
      </c>
      <c r="H965" s="167">
        <f t="shared" ca="1" si="32"/>
        <v>-8.3468355257498741E-4</v>
      </c>
    </row>
    <row r="966" spans="1:8" x14ac:dyDescent="0.3">
      <c r="A966"/>
      <c r="B966" s="314">
        <v>41169</v>
      </c>
      <c r="C966" s="197">
        <v>274.89999999999998</v>
      </c>
      <c r="D966" s="197">
        <f t="shared" si="31"/>
        <v>0.60563051223643449</v>
      </c>
      <c r="E966" s="197">
        <v>2.7932543095389395E-2</v>
      </c>
      <c r="F966" s="167"/>
      <c r="G966" s="37">
        <v>958</v>
      </c>
      <c r="H966" s="167">
        <f t="shared" ca="1" si="32"/>
        <v>-9.2684815785807118E-2</v>
      </c>
    </row>
    <row r="967" spans="1:8" x14ac:dyDescent="0.3">
      <c r="A967"/>
      <c r="B967" s="314">
        <v>40871</v>
      </c>
      <c r="C967" s="197">
        <v>171.21</v>
      </c>
      <c r="D967" s="197">
        <f t="shared" si="31"/>
        <v>4.4682210156499522</v>
      </c>
      <c r="E967" s="197">
        <v>2.7917867435158561E-2</v>
      </c>
      <c r="F967" s="167"/>
      <c r="G967" s="37">
        <v>959</v>
      </c>
      <c r="H967" s="167">
        <f t="shared" ca="1" si="32"/>
        <v>-2.3007470126817354E-2</v>
      </c>
    </row>
    <row r="968" spans="1:8" x14ac:dyDescent="0.3">
      <c r="A968"/>
      <c r="B968" s="314">
        <v>37630</v>
      </c>
      <c r="C968" s="197">
        <v>31.31</v>
      </c>
      <c r="D968" s="197">
        <f t="shared" si="31"/>
        <v>-0.80959620530284604</v>
      </c>
      <c r="E968" s="197">
        <v>2.7905449770190272E-2</v>
      </c>
      <c r="F968" s="167"/>
      <c r="G968" s="37">
        <v>960</v>
      </c>
      <c r="H968" s="167">
        <f t="shared" ca="1" si="32"/>
        <v>2.7731746394933081E-2</v>
      </c>
    </row>
    <row r="969" spans="1:8" x14ac:dyDescent="0.3">
      <c r="A969"/>
      <c r="B969" s="314">
        <v>40806</v>
      </c>
      <c r="C969" s="197">
        <v>164.44</v>
      </c>
      <c r="D969" s="197">
        <f t="shared" ref="D969:D1032" si="33">C969/C970-1</f>
        <v>-0.46342100110944329</v>
      </c>
      <c r="E969" s="197">
        <v>2.7878484810601289E-2</v>
      </c>
      <c r="F969" s="167"/>
      <c r="G969" s="37">
        <v>961</v>
      </c>
      <c r="H969" s="167">
        <f t="shared" ca="1" si="32"/>
        <v>4.0126227763485754E-2</v>
      </c>
    </row>
    <row r="970" spans="1:8" x14ac:dyDescent="0.3">
      <c r="A970"/>
      <c r="B970" s="314">
        <v>41017</v>
      </c>
      <c r="C970" s="197">
        <v>306.45999999999998</v>
      </c>
      <c r="D970" s="197">
        <f t="shared" si="33"/>
        <v>11.219298245614034</v>
      </c>
      <c r="E970" s="197">
        <v>2.7871876572195253E-2</v>
      </c>
      <c r="F970" s="167"/>
      <c r="G970" s="37">
        <v>962</v>
      </c>
      <c r="H970" s="167">
        <f t="shared" ref="H970:H1033" ca="1" si="34">_xlfn.NORM.INV(RAND(),N$11,N$12)</f>
        <v>4.5194444638022871E-2</v>
      </c>
    </row>
    <row r="971" spans="1:8" x14ac:dyDescent="0.3">
      <c r="A971"/>
      <c r="B971" s="314">
        <v>36650</v>
      </c>
      <c r="C971" s="197">
        <v>25.08</v>
      </c>
      <c r="D971" s="197">
        <f t="shared" si="33"/>
        <v>0.47616244849911715</v>
      </c>
      <c r="E971" s="197">
        <v>2.7868852459016491E-2</v>
      </c>
      <c r="F971" s="167"/>
      <c r="G971" s="37">
        <v>963</v>
      </c>
      <c r="H971" s="167">
        <f t="shared" ca="1" si="34"/>
        <v>-2.3999197393064411E-3</v>
      </c>
    </row>
    <row r="972" spans="1:8" x14ac:dyDescent="0.3">
      <c r="A972"/>
      <c r="B972" s="314">
        <v>36864</v>
      </c>
      <c r="C972" s="197">
        <v>16.989999999999998</v>
      </c>
      <c r="D972" s="197">
        <f t="shared" si="33"/>
        <v>-0.9477969642966878</v>
      </c>
      <c r="E972" s="197">
        <v>2.7828191167573957E-2</v>
      </c>
      <c r="F972" s="167"/>
      <c r="G972" s="37">
        <v>964</v>
      </c>
      <c r="H972" s="167">
        <f t="shared" ca="1" si="34"/>
        <v>-2.3007235710624772E-2</v>
      </c>
    </row>
    <row r="973" spans="1:8" x14ac:dyDescent="0.3">
      <c r="A973"/>
      <c r="B973" s="314">
        <v>41291</v>
      </c>
      <c r="C973" s="197">
        <v>325.45999999999998</v>
      </c>
      <c r="D973" s="197">
        <f t="shared" si="33"/>
        <v>1.9864195265186271</v>
      </c>
      <c r="E973" s="197">
        <v>2.7822516974577605E-2</v>
      </c>
      <c r="F973" s="167"/>
      <c r="G973" s="37">
        <v>965</v>
      </c>
      <c r="H973" s="167">
        <f t="shared" ca="1" si="34"/>
        <v>2.8768655569996641E-2</v>
      </c>
    </row>
    <row r="974" spans="1:8" x14ac:dyDescent="0.3">
      <c r="A974"/>
      <c r="B974" s="314">
        <v>38629</v>
      </c>
      <c r="C974" s="197">
        <v>108.98</v>
      </c>
      <c r="D974" s="197">
        <f t="shared" si="33"/>
        <v>8.762475049900198E-2</v>
      </c>
      <c r="E974" s="197">
        <v>2.7822314439309714E-2</v>
      </c>
      <c r="F974" s="167"/>
      <c r="G974" s="37">
        <v>966</v>
      </c>
      <c r="H974" s="167">
        <f t="shared" ca="1" si="34"/>
        <v>1.0484420409566294E-2</v>
      </c>
    </row>
    <row r="975" spans="1:8" x14ac:dyDescent="0.3">
      <c r="A975"/>
      <c r="B975" s="314">
        <v>38047</v>
      </c>
      <c r="C975" s="197">
        <v>100.2</v>
      </c>
      <c r="D975" s="197">
        <f t="shared" si="33"/>
        <v>0.39651567944250865</v>
      </c>
      <c r="E975" s="197">
        <v>2.7797722843368566E-2</v>
      </c>
      <c r="F975" s="167"/>
      <c r="G975" s="37">
        <v>967</v>
      </c>
      <c r="H975" s="167">
        <f t="shared" ca="1" si="34"/>
        <v>-2.4598186587972255E-2</v>
      </c>
    </row>
    <row r="976" spans="1:8" x14ac:dyDescent="0.3">
      <c r="A976"/>
      <c r="B976" s="314">
        <v>37925</v>
      </c>
      <c r="C976" s="197">
        <v>71.75</v>
      </c>
      <c r="D976" s="197">
        <f t="shared" si="33"/>
        <v>1.8850020104543628</v>
      </c>
      <c r="E976" s="197">
        <v>2.7789714940552823E-2</v>
      </c>
      <c r="F976" s="167"/>
      <c r="G976" s="37">
        <v>968</v>
      </c>
      <c r="H976" s="167">
        <f t="shared" ca="1" si="34"/>
        <v>-6.6269491920485105E-2</v>
      </c>
    </row>
    <row r="977" spans="1:8" x14ac:dyDescent="0.3">
      <c r="A977"/>
      <c r="B977" s="314">
        <v>36713</v>
      </c>
      <c r="C977" s="197">
        <v>24.87</v>
      </c>
      <c r="D977" s="197">
        <f t="shared" si="33"/>
        <v>-0.91576629974597801</v>
      </c>
      <c r="E977" s="197">
        <v>2.7685950413223193E-2</v>
      </c>
      <c r="F977" s="167"/>
      <c r="G977" s="37">
        <v>969</v>
      </c>
      <c r="H977" s="167">
        <f t="shared" ca="1" si="34"/>
        <v>0.13525674209203176</v>
      </c>
    </row>
    <row r="978" spans="1:8" x14ac:dyDescent="0.3">
      <c r="A978"/>
      <c r="B978" s="314">
        <v>44440</v>
      </c>
      <c r="C978" s="197">
        <v>295.25</v>
      </c>
      <c r="D978" s="197">
        <f t="shared" si="33"/>
        <v>2.3673585766423355</v>
      </c>
      <c r="E978" s="197">
        <v>2.7671423599025413E-2</v>
      </c>
      <c r="F978" s="167"/>
      <c r="G978" s="37">
        <v>970</v>
      </c>
      <c r="H978" s="167">
        <f t="shared" ca="1" si="34"/>
        <v>-5.8304380875640757E-2</v>
      </c>
    </row>
    <row r="979" spans="1:8" x14ac:dyDescent="0.3">
      <c r="A979"/>
      <c r="B979" s="314">
        <v>40029</v>
      </c>
      <c r="C979" s="197">
        <v>87.68</v>
      </c>
      <c r="D979" s="197">
        <f t="shared" si="33"/>
        <v>-0.6604840271055179</v>
      </c>
      <c r="E979" s="197">
        <v>2.7660571964369662E-2</v>
      </c>
      <c r="F979" s="167"/>
      <c r="G979" s="37">
        <v>971</v>
      </c>
      <c r="H979" s="167">
        <f t="shared" ca="1" si="34"/>
        <v>-1.603951667778461E-2</v>
      </c>
    </row>
    <row r="980" spans="1:8" x14ac:dyDescent="0.3">
      <c r="A980"/>
      <c r="B980" s="314">
        <v>43329</v>
      </c>
      <c r="C980" s="197">
        <v>258.25</v>
      </c>
      <c r="D980" s="197">
        <f t="shared" si="33"/>
        <v>-0.35013462845064036</v>
      </c>
      <c r="E980" s="197">
        <v>2.7656187823318801E-2</v>
      </c>
      <c r="F980" s="167"/>
      <c r="G980" s="37">
        <v>972</v>
      </c>
      <c r="H980" s="167">
        <f t="shared" ca="1" si="34"/>
        <v>0.10554436733535374</v>
      </c>
    </row>
    <row r="981" spans="1:8" x14ac:dyDescent="0.3">
      <c r="A981"/>
      <c r="B981" s="314">
        <v>41724</v>
      </c>
      <c r="C981" s="197">
        <v>397.39</v>
      </c>
      <c r="D981" s="197">
        <f t="shared" si="33"/>
        <v>3.7084123222748806</v>
      </c>
      <c r="E981" s="197">
        <v>2.7644168606154595E-2</v>
      </c>
      <c r="F981" s="167"/>
      <c r="G981" s="37">
        <v>973</v>
      </c>
      <c r="H981" s="167">
        <f t="shared" ca="1" si="34"/>
        <v>-5.8501814859852001E-2</v>
      </c>
    </row>
    <row r="982" spans="1:8" x14ac:dyDescent="0.3">
      <c r="A982"/>
      <c r="B982" s="314">
        <v>38119</v>
      </c>
      <c r="C982" s="197">
        <v>84.4</v>
      </c>
      <c r="D982" s="197">
        <f t="shared" si="33"/>
        <v>-0.41044984632578929</v>
      </c>
      <c r="E982" s="197">
        <v>2.7639108730062256E-2</v>
      </c>
      <c r="F982" s="167"/>
      <c r="G982" s="37">
        <v>974</v>
      </c>
      <c r="H982" s="167">
        <f t="shared" ca="1" si="34"/>
        <v>5.6417499602757831E-3</v>
      </c>
    </row>
    <row r="983" spans="1:8" x14ac:dyDescent="0.3">
      <c r="A983"/>
      <c r="B983" s="314">
        <v>40155</v>
      </c>
      <c r="C983" s="197">
        <v>143.16</v>
      </c>
      <c r="D983" s="197">
        <f t="shared" si="33"/>
        <v>-0.80008378718056139</v>
      </c>
      <c r="E983" s="197">
        <v>2.7636207020314441E-2</v>
      </c>
      <c r="F983" s="167"/>
      <c r="G983" s="37">
        <v>975</v>
      </c>
      <c r="H983" s="167">
        <f t="shared" ca="1" si="34"/>
        <v>-2.86667515293338E-2</v>
      </c>
    </row>
    <row r="984" spans="1:8" x14ac:dyDescent="0.3">
      <c r="A984"/>
      <c r="B984" s="314">
        <v>45688</v>
      </c>
      <c r="C984" s="197">
        <v>716.1</v>
      </c>
      <c r="D984" s="197">
        <f t="shared" si="33"/>
        <v>7.5514688320993564</v>
      </c>
      <c r="E984" s="197">
        <v>2.7624309392265234E-2</v>
      </c>
      <c r="F984" s="167"/>
      <c r="G984" s="37">
        <v>976</v>
      </c>
      <c r="H984" s="167">
        <f t="shared" ca="1" si="34"/>
        <v>-4.1518244186036807E-2</v>
      </c>
    </row>
    <row r="985" spans="1:8" x14ac:dyDescent="0.3">
      <c r="A985"/>
      <c r="B985" s="314">
        <v>38481</v>
      </c>
      <c r="C985" s="197">
        <v>83.74</v>
      </c>
      <c r="D985" s="197">
        <f t="shared" si="33"/>
        <v>-0.47939073671122168</v>
      </c>
      <c r="E985" s="197">
        <v>2.76107497852498E-2</v>
      </c>
      <c r="F985" s="167"/>
      <c r="G985" s="37">
        <v>977</v>
      </c>
      <c r="H985" s="167">
        <f t="shared" ca="1" si="34"/>
        <v>2.706403679659985E-3</v>
      </c>
    </row>
    <row r="986" spans="1:8" x14ac:dyDescent="0.3">
      <c r="A986"/>
      <c r="B986" s="314">
        <v>39139</v>
      </c>
      <c r="C986" s="197">
        <v>160.85</v>
      </c>
      <c r="D986" s="197">
        <f t="shared" si="33"/>
        <v>-0.42015140591204037</v>
      </c>
      <c r="E986" s="197">
        <v>2.7598543410208842E-2</v>
      </c>
      <c r="F986" s="167"/>
      <c r="G986" s="37">
        <v>978</v>
      </c>
      <c r="H986" s="167">
        <f t="shared" ca="1" si="34"/>
        <v>7.2761552992553685E-2</v>
      </c>
    </row>
    <row r="987" spans="1:8" x14ac:dyDescent="0.3">
      <c r="A987"/>
      <c r="B987" s="314">
        <v>43350</v>
      </c>
      <c r="C987" s="197">
        <v>277.39999999999998</v>
      </c>
      <c r="D987" s="197">
        <f t="shared" si="33"/>
        <v>9.6365030674846626</v>
      </c>
      <c r="E987" s="197">
        <v>2.7597703278384955E-2</v>
      </c>
      <c r="F987" s="167"/>
      <c r="G987" s="37">
        <v>979</v>
      </c>
      <c r="H987" s="167">
        <f t="shared" ca="1" si="34"/>
        <v>1.9934362516922464E-2</v>
      </c>
    </row>
    <row r="988" spans="1:8" x14ac:dyDescent="0.3">
      <c r="A988"/>
      <c r="B988" s="314">
        <v>37358</v>
      </c>
      <c r="C988" s="197">
        <v>26.08</v>
      </c>
      <c r="D988" s="197">
        <f t="shared" si="33"/>
        <v>-0.82144324250308087</v>
      </c>
      <c r="E988" s="197">
        <v>2.7580772261623254E-2</v>
      </c>
      <c r="F988" s="167"/>
      <c r="G988" s="37">
        <v>980</v>
      </c>
      <c r="H988" s="167">
        <f t="shared" ca="1" si="34"/>
        <v>6.7642845839499782E-2</v>
      </c>
    </row>
    <row r="989" spans="1:8" x14ac:dyDescent="0.3">
      <c r="A989"/>
      <c r="B989" s="314">
        <v>39448</v>
      </c>
      <c r="C989" s="197">
        <v>146.06</v>
      </c>
      <c r="D989" s="197">
        <f t="shared" si="33"/>
        <v>0.87448665297741268</v>
      </c>
      <c r="E989" s="197">
        <v>2.7578443787815043E-2</v>
      </c>
      <c r="F989" s="167"/>
      <c r="G989" s="37">
        <v>981</v>
      </c>
      <c r="H989" s="167">
        <f t="shared" ca="1" si="34"/>
        <v>-7.0225565659887051E-2</v>
      </c>
    </row>
    <row r="990" spans="1:8" x14ac:dyDescent="0.3">
      <c r="A990"/>
      <c r="B990" s="314">
        <v>38146</v>
      </c>
      <c r="C990" s="197">
        <v>77.92</v>
      </c>
      <c r="D990" s="197">
        <f t="shared" si="33"/>
        <v>0.34739754452706206</v>
      </c>
      <c r="E990" s="197">
        <v>2.7561651061585257E-2</v>
      </c>
      <c r="F990" s="167"/>
      <c r="G990" s="37">
        <v>982</v>
      </c>
      <c r="H990" s="167">
        <f t="shared" ca="1" si="34"/>
        <v>1.7989333766454181E-2</v>
      </c>
    </row>
    <row r="991" spans="1:8" x14ac:dyDescent="0.3">
      <c r="A991"/>
      <c r="B991" s="314">
        <v>34715</v>
      </c>
      <c r="C991" s="197">
        <v>57.83</v>
      </c>
      <c r="D991" s="197">
        <f t="shared" si="33"/>
        <v>-0.38301504320921798</v>
      </c>
      <c r="E991" s="197">
        <v>2.7540867093105881E-2</v>
      </c>
      <c r="F991" s="167"/>
      <c r="G991" s="37">
        <v>983</v>
      </c>
      <c r="H991" s="167">
        <f t="shared" ca="1" si="34"/>
        <v>-0.18029133083400692</v>
      </c>
    </row>
    <row r="992" spans="1:8" x14ac:dyDescent="0.3">
      <c r="A992"/>
      <c r="B992" s="314">
        <v>35214</v>
      </c>
      <c r="C992" s="197">
        <v>93.73</v>
      </c>
      <c r="D992" s="197">
        <f t="shared" si="33"/>
        <v>0.20599588265568713</v>
      </c>
      <c r="E992" s="197">
        <v>2.7515895636921694E-2</v>
      </c>
      <c r="F992" s="167"/>
      <c r="G992" s="37">
        <v>984</v>
      </c>
      <c r="H992" s="167">
        <f t="shared" ca="1" si="34"/>
        <v>0.10625227360784956</v>
      </c>
    </row>
    <row r="993" spans="1:8" x14ac:dyDescent="0.3">
      <c r="A993"/>
      <c r="B993" s="314">
        <v>35648</v>
      </c>
      <c r="C993" s="197">
        <v>77.72</v>
      </c>
      <c r="D993" s="197">
        <f t="shared" si="33"/>
        <v>-0.91901973451143015</v>
      </c>
      <c r="E993" s="197">
        <v>2.7498677948175621E-2</v>
      </c>
      <c r="F993" s="167"/>
      <c r="G993" s="37">
        <v>985</v>
      </c>
      <c r="H993" s="167">
        <f t="shared" ca="1" si="34"/>
        <v>3.3499111453037154E-2</v>
      </c>
    </row>
    <row r="994" spans="1:8" x14ac:dyDescent="0.3">
      <c r="A994"/>
      <c r="B994" s="314">
        <v>45349</v>
      </c>
      <c r="C994" s="197">
        <v>959.74</v>
      </c>
      <c r="D994" s="197">
        <f t="shared" si="33"/>
        <v>1.6192347579280608</v>
      </c>
      <c r="E994" s="197">
        <v>2.7481880372991263E-2</v>
      </c>
      <c r="F994" s="167"/>
      <c r="G994" s="37">
        <v>986</v>
      </c>
      <c r="H994" s="167">
        <f t="shared" ca="1" si="34"/>
        <v>-1.5302073552389028E-2</v>
      </c>
    </row>
    <row r="995" spans="1:8" x14ac:dyDescent="0.3">
      <c r="A995"/>
      <c r="B995" s="314">
        <v>41621</v>
      </c>
      <c r="C995" s="197">
        <v>366.42</v>
      </c>
      <c r="D995" s="197">
        <f t="shared" si="33"/>
        <v>0.75488505747126444</v>
      </c>
      <c r="E995" s="197">
        <v>2.7480231058269355E-2</v>
      </c>
      <c r="F995" s="167"/>
      <c r="G995" s="37">
        <v>987</v>
      </c>
      <c r="H995" s="167">
        <f t="shared" ca="1" si="34"/>
        <v>-2.5891955336162547E-2</v>
      </c>
    </row>
    <row r="996" spans="1:8" x14ac:dyDescent="0.3">
      <c r="A996"/>
      <c r="B996" s="314">
        <v>40435</v>
      </c>
      <c r="C996" s="197">
        <v>208.8</v>
      </c>
      <c r="D996" s="197">
        <f t="shared" si="33"/>
        <v>10.619365609348916</v>
      </c>
      <c r="E996" s="197">
        <v>2.7457927369353374E-2</v>
      </c>
      <c r="F996" s="167"/>
      <c r="G996" s="37">
        <v>988</v>
      </c>
      <c r="H996" s="167">
        <f t="shared" ca="1" si="34"/>
        <v>4.3262393532895245E-2</v>
      </c>
    </row>
    <row r="997" spans="1:8" x14ac:dyDescent="0.3">
      <c r="A997"/>
      <c r="B997" s="314">
        <v>36878</v>
      </c>
      <c r="C997" s="197">
        <v>17.97</v>
      </c>
      <c r="D997" s="197">
        <f t="shared" si="33"/>
        <v>-0.95743723353860732</v>
      </c>
      <c r="E997" s="197">
        <v>2.7444253859348233E-2</v>
      </c>
      <c r="F997" s="167"/>
      <c r="G997" s="37">
        <v>989</v>
      </c>
      <c r="H997" s="167">
        <f t="shared" ca="1" si="34"/>
        <v>3.1049149323261811E-2</v>
      </c>
    </row>
    <row r="998" spans="1:8" x14ac:dyDescent="0.3">
      <c r="A998"/>
      <c r="B998" s="314">
        <v>44876</v>
      </c>
      <c r="C998" s="197">
        <v>422.2</v>
      </c>
      <c r="D998" s="197">
        <f t="shared" si="33"/>
        <v>11.234135033323675</v>
      </c>
      <c r="E998" s="197">
        <v>2.742559560022384E-2</v>
      </c>
      <c r="F998" s="167"/>
      <c r="G998" s="37">
        <v>990</v>
      </c>
      <c r="H998" s="167">
        <f t="shared" ca="1" si="34"/>
        <v>-5.4036063947437506E-2</v>
      </c>
    </row>
    <row r="999" spans="1:8" x14ac:dyDescent="0.3">
      <c r="A999"/>
      <c r="B999" s="314">
        <v>36558</v>
      </c>
      <c r="C999" s="197">
        <v>34.51</v>
      </c>
      <c r="D999" s="197">
        <f t="shared" si="33"/>
        <v>-0.79789165446559296</v>
      </c>
      <c r="E999" s="197">
        <v>2.7389103899970069E-2</v>
      </c>
      <c r="F999" s="167"/>
      <c r="G999" s="37">
        <v>991</v>
      </c>
      <c r="H999" s="167">
        <f t="shared" ca="1" si="34"/>
        <v>6.0174714109135288E-2</v>
      </c>
    </row>
    <row r="1000" spans="1:8" x14ac:dyDescent="0.3">
      <c r="A1000"/>
      <c r="B1000" s="314">
        <v>43627</v>
      </c>
      <c r="C1000" s="197">
        <v>170.75</v>
      </c>
      <c r="D1000" s="197">
        <f t="shared" si="33"/>
        <v>11.994672754946727</v>
      </c>
      <c r="E1000" s="197">
        <v>2.7376654632972341E-2</v>
      </c>
      <c r="F1000" s="167"/>
      <c r="G1000" s="37">
        <v>992</v>
      </c>
      <c r="H1000" s="167">
        <f t="shared" ca="1" si="34"/>
        <v>8.7430233839299792E-2</v>
      </c>
    </row>
    <row r="1001" spans="1:8" x14ac:dyDescent="0.3">
      <c r="A1001"/>
      <c r="B1001" s="314">
        <v>37004</v>
      </c>
      <c r="C1001" s="197">
        <v>13.14</v>
      </c>
      <c r="D1001" s="197">
        <f t="shared" si="33"/>
        <v>-0.97803153160684131</v>
      </c>
      <c r="E1001" s="197">
        <v>2.7365129007036915E-2</v>
      </c>
      <c r="F1001" s="167"/>
      <c r="G1001" s="37">
        <v>993</v>
      </c>
      <c r="H1001" s="167">
        <f t="shared" ca="1" si="34"/>
        <v>0.1243670138316209</v>
      </c>
    </row>
    <row r="1002" spans="1:8" x14ac:dyDescent="0.3">
      <c r="A1002"/>
      <c r="B1002" s="314">
        <v>42031</v>
      </c>
      <c r="C1002" s="197">
        <v>598.13</v>
      </c>
      <c r="D1002" s="197">
        <f t="shared" si="33"/>
        <v>2.8005464480874318</v>
      </c>
      <c r="E1002" s="197">
        <v>2.7361731363792385E-2</v>
      </c>
      <c r="F1002" s="167"/>
      <c r="G1002" s="37">
        <v>994</v>
      </c>
      <c r="H1002" s="167">
        <f t="shared" ca="1" si="34"/>
        <v>-7.827138038012614E-2</v>
      </c>
    </row>
    <row r="1003" spans="1:8" x14ac:dyDescent="0.3">
      <c r="A1003"/>
      <c r="B1003" s="314">
        <v>40275</v>
      </c>
      <c r="C1003" s="197">
        <v>157.38</v>
      </c>
      <c r="D1003" s="197">
        <f t="shared" si="33"/>
        <v>4.6428827536751518</v>
      </c>
      <c r="E1003" s="197">
        <v>2.7351654807755033E-2</v>
      </c>
      <c r="F1003" s="167"/>
      <c r="G1003" s="37">
        <v>995</v>
      </c>
      <c r="H1003" s="167">
        <f t="shared" ca="1" si="34"/>
        <v>-3.7952831670979466E-2</v>
      </c>
    </row>
    <row r="1004" spans="1:8" x14ac:dyDescent="0.3">
      <c r="A1004"/>
      <c r="B1004" s="314">
        <v>39769</v>
      </c>
      <c r="C1004" s="197">
        <v>27.89</v>
      </c>
      <c r="D1004" s="197">
        <f t="shared" si="33"/>
        <v>-0.93959280918345245</v>
      </c>
      <c r="E1004" s="197">
        <v>2.7255985267035099E-2</v>
      </c>
      <c r="F1004" s="167"/>
      <c r="G1004" s="37">
        <v>996</v>
      </c>
      <c r="H1004" s="167">
        <f t="shared" ca="1" si="34"/>
        <v>5.549375640693812E-2</v>
      </c>
    </row>
    <row r="1005" spans="1:8" x14ac:dyDescent="0.3">
      <c r="A1005"/>
      <c r="B1005" s="314">
        <v>42796</v>
      </c>
      <c r="C1005" s="197">
        <v>461.7</v>
      </c>
      <c r="D1005" s="197">
        <f t="shared" si="33"/>
        <v>0.56619966755995788</v>
      </c>
      <c r="E1005" s="197">
        <v>2.7255534542218296E-2</v>
      </c>
      <c r="F1005" s="167"/>
      <c r="G1005" s="37">
        <v>997</v>
      </c>
      <c r="H1005" s="167">
        <f t="shared" ca="1" si="34"/>
        <v>-1.4579410186108773E-2</v>
      </c>
    </row>
    <row r="1006" spans="1:8" x14ac:dyDescent="0.3">
      <c r="A1006"/>
      <c r="B1006" s="314">
        <v>41514</v>
      </c>
      <c r="C1006" s="197">
        <v>294.79000000000002</v>
      </c>
      <c r="D1006" s="197">
        <f t="shared" si="33"/>
        <v>-0.47404949240842831</v>
      </c>
      <c r="E1006" s="197">
        <v>2.7250235216224716E-2</v>
      </c>
      <c r="F1006" s="167"/>
      <c r="G1006" s="37">
        <v>998</v>
      </c>
      <c r="H1006" s="167">
        <f t="shared" ca="1" si="34"/>
        <v>5.5003371854711498E-2</v>
      </c>
    </row>
    <row r="1007" spans="1:8" x14ac:dyDescent="0.3">
      <c r="A1007"/>
      <c r="B1007" s="314">
        <v>42026</v>
      </c>
      <c r="C1007" s="197">
        <v>560.49</v>
      </c>
      <c r="D1007" s="197">
        <f t="shared" si="33"/>
        <v>0.31911037891268546</v>
      </c>
      <c r="E1007" s="197">
        <v>2.7196921103271432E-2</v>
      </c>
      <c r="F1007" s="167"/>
      <c r="G1007" s="37">
        <v>999</v>
      </c>
      <c r="H1007" s="167">
        <f t="shared" ca="1" si="34"/>
        <v>-0.13359220542342032</v>
      </c>
    </row>
    <row r="1008" spans="1:8" x14ac:dyDescent="0.3">
      <c r="A1008"/>
      <c r="B1008" s="314">
        <v>44636</v>
      </c>
      <c r="C1008" s="197">
        <v>424.9</v>
      </c>
      <c r="D1008" s="197">
        <f t="shared" si="33"/>
        <v>7.0351739788199694</v>
      </c>
      <c r="E1008" s="197">
        <v>2.7196905596518883E-2</v>
      </c>
      <c r="F1008" s="167"/>
      <c r="G1008" s="37">
        <v>1000</v>
      </c>
      <c r="H1008" s="167">
        <f t="shared" ca="1" si="34"/>
        <v>-3.2780610276912814E-2</v>
      </c>
    </row>
    <row r="1009" spans="1:8" x14ac:dyDescent="0.3">
      <c r="A1009"/>
      <c r="B1009" s="314">
        <v>35779</v>
      </c>
      <c r="C1009" s="197">
        <v>52.88</v>
      </c>
      <c r="D1009" s="197">
        <f t="shared" si="33"/>
        <v>-0.43792517006802723</v>
      </c>
      <c r="E1009" s="197">
        <v>2.7195027195027199E-2</v>
      </c>
      <c r="F1009" s="167"/>
      <c r="G1009" s="37">
        <v>1001</v>
      </c>
      <c r="H1009" s="167">
        <f t="shared" ca="1" si="34"/>
        <v>3.3926683062278626E-2</v>
      </c>
    </row>
    <row r="1010" spans="1:8" x14ac:dyDescent="0.3">
      <c r="A1010"/>
      <c r="B1010" s="314">
        <v>35186</v>
      </c>
      <c r="C1010" s="197">
        <v>94.08</v>
      </c>
      <c r="D1010" s="197">
        <f t="shared" si="33"/>
        <v>-0.77037416709379802</v>
      </c>
      <c r="E1010" s="197">
        <v>2.7186374058303153E-2</v>
      </c>
      <c r="F1010" s="167"/>
      <c r="G1010" s="37">
        <v>1002</v>
      </c>
      <c r="H1010" s="167">
        <f t="shared" ca="1" si="34"/>
        <v>2.3106277927527161E-2</v>
      </c>
    </row>
    <row r="1011" spans="1:8" x14ac:dyDescent="0.3">
      <c r="A1011"/>
      <c r="B1011" s="314">
        <v>41731</v>
      </c>
      <c r="C1011" s="197">
        <v>409.71</v>
      </c>
      <c r="D1011" s="197">
        <f t="shared" si="33"/>
        <v>2.6132815944968688</v>
      </c>
      <c r="E1011" s="197">
        <v>2.7176774387644986E-2</v>
      </c>
      <c r="F1011" s="167"/>
      <c r="G1011" s="37">
        <v>1003</v>
      </c>
      <c r="H1011" s="167">
        <f t="shared" ca="1" si="34"/>
        <v>8.0808233239478305E-2</v>
      </c>
    </row>
    <row r="1012" spans="1:8" x14ac:dyDescent="0.3">
      <c r="A1012"/>
      <c r="B1012" s="314">
        <v>38698</v>
      </c>
      <c r="C1012" s="197">
        <v>113.39</v>
      </c>
      <c r="D1012" s="197">
        <f t="shared" si="33"/>
        <v>5.6621621621621623</v>
      </c>
      <c r="E1012" s="197">
        <v>2.7176374671618708E-2</v>
      </c>
      <c r="F1012" s="167"/>
      <c r="G1012" s="37">
        <v>1004</v>
      </c>
      <c r="H1012" s="167">
        <f t="shared" ca="1" si="34"/>
        <v>3.143590386009415E-2</v>
      </c>
    </row>
    <row r="1013" spans="1:8" x14ac:dyDescent="0.3">
      <c r="A1013"/>
      <c r="B1013" s="314">
        <v>36836</v>
      </c>
      <c r="C1013" s="197">
        <v>17.02</v>
      </c>
      <c r="D1013" s="197">
        <f t="shared" si="33"/>
        <v>-0.88977397836927663</v>
      </c>
      <c r="E1013" s="197">
        <v>2.7157513578756731E-2</v>
      </c>
      <c r="F1013" s="167"/>
      <c r="G1013" s="37">
        <v>1005</v>
      </c>
      <c r="H1013" s="167">
        <f t="shared" ca="1" si="34"/>
        <v>-5.2321587841457941E-3</v>
      </c>
    </row>
    <row r="1014" spans="1:8" x14ac:dyDescent="0.3">
      <c r="A1014"/>
      <c r="B1014" s="314">
        <v>40345</v>
      </c>
      <c r="C1014" s="197">
        <v>154.41</v>
      </c>
      <c r="D1014" s="197">
        <f t="shared" si="33"/>
        <v>9.7303683113273092</v>
      </c>
      <c r="E1014" s="197">
        <v>2.7140291359009971E-2</v>
      </c>
      <c r="F1014" s="167"/>
      <c r="G1014" s="37">
        <v>1006</v>
      </c>
      <c r="H1014" s="167">
        <f t="shared" ca="1" si="34"/>
        <v>3.8724961124734912E-2</v>
      </c>
    </row>
    <row r="1015" spans="1:8" x14ac:dyDescent="0.3">
      <c r="A1015"/>
      <c r="B1015" s="314">
        <v>37132</v>
      </c>
      <c r="C1015" s="197">
        <v>14.39</v>
      </c>
      <c r="D1015" s="197">
        <f t="shared" si="33"/>
        <v>-0.88131958762886597</v>
      </c>
      <c r="E1015" s="197">
        <v>2.7123483226267009E-2</v>
      </c>
      <c r="F1015" s="167"/>
      <c r="G1015" s="37">
        <v>1007</v>
      </c>
      <c r="H1015" s="167">
        <f t="shared" ca="1" si="34"/>
        <v>-1.3305257922235011E-2</v>
      </c>
    </row>
    <row r="1016" spans="1:8" x14ac:dyDescent="0.3">
      <c r="A1016"/>
      <c r="B1016" s="314">
        <v>43714</v>
      </c>
      <c r="C1016" s="197">
        <v>121.25</v>
      </c>
      <c r="D1016" s="197">
        <f t="shared" si="33"/>
        <v>-0.30436029833620204</v>
      </c>
      <c r="E1016" s="197">
        <v>2.7107157983905061E-2</v>
      </c>
      <c r="F1016" s="167"/>
      <c r="G1016" s="37">
        <v>1008</v>
      </c>
      <c r="H1016" s="167">
        <f t="shared" ca="1" si="34"/>
        <v>1.2863876889796758E-3</v>
      </c>
    </row>
    <row r="1017" spans="1:8" x14ac:dyDescent="0.3">
      <c r="A1017"/>
      <c r="B1017" s="314">
        <v>43518</v>
      </c>
      <c r="C1017" s="197">
        <v>174.3</v>
      </c>
      <c r="D1017" s="197">
        <f t="shared" si="33"/>
        <v>-0.2570015772198303</v>
      </c>
      <c r="E1017" s="197">
        <v>2.710665880966423E-2</v>
      </c>
      <c r="F1017" s="167"/>
      <c r="G1017" s="37">
        <v>1009</v>
      </c>
      <c r="H1017" s="167">
        <f t="shared" ca="1" si="34"/>
        <v>-6.5766018123383285E-2</v>
      </c>
    </row>
    <row r="1018" spans="1:8" x14ac:dyDescent="0.3">
      <c r="A1018"/>
      <c r="B1018" s="314">
        <v>40485</v>
      </c>
      <c r="C1018" s="197">
        <v>234.59</v>
      </c>
      <c r="D1018" s="197">
        <f t="shared" si="33"/>
        <v>-0.47764417724337571</v>
      </c>
      <c r="E1018" s="197">
        <v>2.7101576182136489E-2</v>
      </c>
      <c r="F1018" s="167"/>
      <c r="G1018" s="37">
        <v>1010</v>
      </c>
      <c r="H1018" s="167">
        <f t="shared" ca="1" si="34"/>
        <v>9.0806866945354295E-2</v>
      </c>
    </row>
    <row r="1019" spans="1:8" x14ac:dyDescent="0.3">
      <c r="A1019"/>
      <c r="B1019" s="314">
        <v>42872</v>
      </c>
      <c r="C1019" s="197">
        <v>449.1</v>
      </c>
      <c r="D1019" s="197">
        <f t="shared" si="33"/>
        <v>8.19396116286919E-3</v>
      </c>
      <c r="E1019" s="197">
        <v>2.7101200686106441E-2</v>
      </c>
      <c r="F1019" s="167"/>
      <c r="G1019" s="37">
        <v>1011</v>
      </c>
      <c r="H1019" s="167">
        <f t="shared" ca="1" si="34"/>
        <v>-4.1687869018704041E-2</v>
      </c>
    </row>
    <row r="1020" spans="1:8" x14ac:dyDescent="0.3">
      <c r="A1020"/>
      <c r="B1020" s="314">
        <v>42173</v>
      </c>
      <c r="C1020" s="197">
        <v>445.45</v>
      </c>
      <c r="D1020" s="197">
        <f t="shared" si="33"/>
        <v>0.10836028862901226</v>
      </c>
      <c r="E1020" s="197">
        <v>2.7092460225962567E-2</v>
      </c>
      <c r="F1020" s="167"/>
      <c r="G1020" s="37">
        <v>1012</v>
      </c>
      <c r="H1020" s="167">
        <f t="shared" ca="1" si="34"/>
        <v>-1.8020963976976053E-2</v>
      </c>
    </row>
    <row r="1021" spans="1:8" x14ac:dyDescent="0.3">
      <c r="A1021"/>
      <c r="B1021" s="314">
        <v>42370</v>
      </c>
      <c r="C1021" s="197">
        <v>401.9</v>
      </c>
      <c r="D1021" s="197">
        <f t="shared" si="33"/>
        <v>4.1426743442098521</v>
      </c>
      <c r="E1021" s="197">
        <v>2.708918987988751E-2</v>
      </c>
      <c r="F1021" s="167"/>
      <c r="G1021" s="37">
        <v>1013</v>
      </c>
      <c r="H1021" s="167">
        <f t="shared" ca="1" si="34"/>
        <v>-8.82682362615464E-4</v>
      </c>
    </row>
    <row r="1022" spans="1:8" x14ac:dyDescent="0.3">
      <c r="A1022"/>
      <c r="B1022" s="314">
        <v>35634</v>
      </c>
      <c r="C1022" s="197">
        <v>78.150000000000006</v>
      </c>
      <c r="D1022" s="197">
        <f t="shared" si="33"/>
        <v>-0.74000266152105931</v>
      </c>
      <c r="E1022" s="197">
        <v>2.70732027861742E-2</v>
      </c>
      <c r="F1022" s="167"/>
      <c r="G1022" s="37">
        <v>1014</v>
      </c>
      <c r="H1022" s="167">
        <f t="shared" ca="1" si="34"/>
        <v>-2.545949859651717E-2</v>
      </c>
    </row>
    <row r="1023" spans="1:8" x14ac:dyDescent="0.3">
      <c r="A1023"/>
      <c r="B1023" s="314">
        <v>41423</v>
      </c>
      <c r="C1023" s="197">
        <v>300.58</v>
      </c>
      <c r="D1023" s="197">
        <f t="shared" si="33"/>
        <v>3.8882745161814922</v>
      </c>
      <c r="E1023" s="197">
        <v>2.7062119866056111E-2</v>
      </c>
      <c r="F1023" s="167"/>
      <c r="G1023" s="37">
        <v>1015</v>
      </c>
      <c r="H1023" s="167">
        <f t="shared" ca="1" si="34"/>
        <v>-3.0134358171517897E-2</v>
      </c>
    </row>
    <row r="1024" spans="1:8" x14ac:dyDescent="0.3">
      <c r="A1024"/>
      <c r="B1024" s="314">
        <v>34663</v>
      </c>
      <c r="C1024" s="197">
        <v>61.49</v>
      </c>
      <c r="D1024" s="197">
        <f t="shared" si="33"/>
        <v>1.3133935289691498</v>
      </c>
      <c r="E1024" s="197">
        <v>2.7058627025221327E-2</v>
      </c>
      <c r="F1024" s="167"/>
      <c r="G1024" s="37">
        <v>1016</v>
      </c>
      <c r="H1024" s="167">
        <f t="shared" ca="1" si="34"/>
        <v>6.655047069322996E-2</v>
      </c>
    </row>
    <row r="1025" spans="1:8" x14ac:dyDescent="0.3">
      <c r="A1025"/>
      <c r="B1025" s="314">
        <v>36591</v>
      </c>
      <c r="C1025" s="197">
        <v>26.58</v>
      </c>
      <c r="D1025" s="197">
        <f t="shared" si="33"/>
        <v>-1.4094955489614369E-2</v>
      </c>
      <c r="E1025" s="197">
        <v>2.7047913446677008E-2</v>
      </c>
      <c r="F1025" s="167"/>
      <c r="G1025" s="37">
        <v>1017</v>
      </c>
      <c r="H1025" s="167">
        <f t="shared" ca="1" si="34"/>
        <v>6.5086338757748191E-2</v>
      </c>
    </row>
    <row r="1026" spans="1:8" x14ac:dyDescent="0.3">
      <c r="A1026"/>
      <c r="B1026" s="314">
        <v>37417</v>
      </c>
      <c r="C1026" s="197">
        <v>26.96</v>
      </c>
      <c r="D1026" s="197">
        <f t="shared" si="33"/>
        <v>-0.92605595172792099</v>
      </c>
      <c r="E1026" s="197">
        <v>2.7047619047618987E-2</v>
      </c>
      <c r="F1026" s="167"/>
      <c r="G1026" s="37">
        <v>1018</v>
      </c>
      <c r="H1026" s="167">
        <f t="shared" ca="1" si="34"/>
        <v>0.11253203909701937</v>
      </c>
    </row>
    <row r="1027" spans="1:8" x14ac:dyDescent="0.3">
      <c r="A1027"/>
      <c r="B1027" s="314">
        <v>42382</v>
      </c>
      <c r="C1027" s="197">
        <v>364.6</v>
      </c>
      <c r="D1027" s="197">
        <f t="shared" si="33"/>
        <v>1.6789125642909628</v>
      </c>
      <c r="E1027" s="197">
        <v>2.7042253521126769E-2</v>
      </c>
      <c r="F1027" s="167"/>
      <c r="G1027" s="37">
        <v>1019</v>
      </c>
      <c r="H1027" s="167">
        <f t="shared" ca="1" si="34"/>
        <v>-6.7075906728811766E-2</v>
      </c>
    </row>
    <row r="1028" spans="1:8" x14ac:dyDescent="0.3">
      <c r="A1028"/>
      <c r="B1028" s="314">
        <v>40220</v>
      </c>
      <c r="C1028" s="197">
        <v>136.1</v>
      </c>
      <c r="D1028" s="197">
        <f t="shared" si="33"/>
        <v>-0.55045417010734932</v>
      </c>
      <c r="E1028" s="197">
        <v>2.7014790220343921E-2</v>
      </c>
      <c r="F1028" s="167"/>
      <c r="G1028" s="37">
        <v>1020</v>
      </c>
      <c r="H1028" s="167">
        <f t="shared" ca="1" si="34"/>
        <v>-3.2874084340647057E-2</v>
      </c>
    </row>
    <row r="1029" spans="1:8" x14ac:dyDescent="0.3">
      <c r="A1029"/>
      <c r="B1029" s="314">
        <v>41515</v>
      </c>
      <c r="C1029" s="197">
        <v>302.75</v>
      </c>
      <c r="D1029" s="197">
        <f t="shared" si="33"/>
        <v>-2.3702031602708895E-2</v>
      </c>
      <c r="E1029" s="197">
        <v>2.7002272804369065E-2</v>
      </c>
      <c r="F1029" s="167"/>
      <c r="G1029" s="37">
        <v>1021</v>
      </c>
      <c r="H1029" s="167">
        <f t="shared" ca="1" si="34"/>
        <v>1.476373530368184E-2</v>
      </c>
    </row>
    <row r="1030" spans="1:8" x14ac:dyDescent="0.3">
      <c r="A1030"/>
      <c r="B1030" s="314">
        <v>44461</v>
      </c>
      <c r="C1030" s="197">
        <v>310.10000000000002</v>
      </c>
      <c r="D1030" s="197">
        <f t="shared" si="33"/>
        <v>6.3734906695938731E-2</v>
      </c>
      <c r="E1030" s="197">
        <v>2.6991223712535373E-2</v>
      </c>
      <c r="F1030" s="167"/>
      <c r="G1030" s="37">
        <v>1022</v>
      </c>
      <c r="H1030" s="167">
        <f t="shared" ca="1" si="34"/>
        <v>-1.7666801464637706E-2</v>
      </c>
    </row>
    <row r="1031" spans="1:8" x14ac:dyDescent="0.3">
      <c r="A1031"/>
      <c r="B1031" s="314">
        <v>41474</v>
      </c>
      <c r="C1031" s="197">
        <v>291.52</v>
      </c>
      <c r="D1031" s="197">
        <f t="shared" si="33"/>
        <v>5.0695398709140118</v>
      </c>
      <c r="E1031" s="197">
        <v>2.6985133516522097E-2</v>
      </c>
      <c r="F1031" s="167"/>
      <c r="G1031" s="37">
        <v>1023</v>
      </c>
      <c r="H1031" s="167">
        <f t="shared" ca="1" si="34"/>
        <v>-9.1285234033934376E-2</v>
      </c>
    </row>
    <row r="1032" spans="1:8" x14ac:dyDescent="0.3">
      <c r="A1032"/>
      <c r="B1032" s="314">
        <v>35811</v>
      </c>
      <c r="C1032" s="197">
        <v>48.03</v>
      </c>
      <c r="D1032" s="197">
        <f t="shared" si="33"/>
        <v>-0.77984048404840478</v>
      </c>
      <c r="E1032" s="197">
        <v>2.6940346375881941E-2</v>
      </c>
      <c r="F1032" s="167"/>
      <c r="G1032" s="37">
        <v>1024</v>
      </c>
      <c r="H1032" s="167">
        <f t="shared" ca="1" si="34"/>
        <v>-3.6982324823531962E-2</v>
      </c>
    </row>
    <row r="1033" spans="1:8" x14ac:dyDescent="0.3">
      <c r="A1033"/>
      <c r="B1033" s="314">
        <v>40584</v>
      </c>
      <c r="C1033" s="197">
        <v>218.16</v>
      </c>
      <c r="D1033" s="197">
        <f t="shared" ref="D1033:D1096" si="35">C1033/C1034-1</f>
        <v>-0.5778637770897832</v>
      </c>
      <c r="E1033" s="197">
        <v>2.6925249482206759E-2</v>
      </c>
      <c r="F1033" s="167"/>
      <c r="G1033" s="37">
        <v>1025</v>
      </c>
      <c r="H1033" s="167">
        <f t="shared" ca="1" si="34"/>
        <v>1.0191490488225503E-2</v>
      </c>
    </row>
    <row r="1034" spans="1:8" x14ac:dyDescent="0.3">
      <c r="A1034"/>
      <c r="B1034" s="314">
        <v>42594</v>
      </c>
      <c r="C1034" s="197">
        <v>516.79999999999995</v>
      </c>
      <c r="D1034" s="197">
        <f t="shared" si="35"/>
        <v>-4.3348425007224689E-3</v>
      </c>
      <c r="E1034" s="197">
        <v>2.6924987580725146E-2</v>
      </c>
      <c r="F1034" s="167"/>
      <c r="G1034" s="37">
        <v>1026</v>
      </c>
      <c r="H1034" s="167">
        <f t="shared" ref="H1034:H1097" ca="1" si="36">_xlfn.NORM.INV(RAND(),N$11,N$12)</f>
        <v>1.0421327801114924E-2</v>
      </c>
    </row>
    <row r="1035" spans="1:8" x14ac:dyDescent="0.3">
      <c r="A1035"/>
      <c r="B1035" s="314">
        <v>44516</v>
      </c>
      <c r="C1035" s="197">
        <v>519.04999999999995</v>
      </c>
      <c r="D1035" s="197">
        <f t="shared" si="35"/>
        <v>5.4111907114624502</v>
      </c>
      <c r="E1035" s="197">
        <v>2.690671678702139E-2</v>
      </c>
      <c r="F1035" s="167"/>
      <c r="G1035" s="37">
        <v>1027</v>
      </c>
      <c r="H1035" s="167">
        <f t="shared" ca="1" si="36"/>
        <v>-5.2133281522082658E-2</v>
      </c>
    </row>
    <row r="1036" spans="1:8" x14ac:dyDescent="0.3">
      <c r="A1036"/>
      <c r="B1036" s="314">
        <v>35117</v>
      </c>
      <c r="C1036" s="197">
        <v>80.959999999999994</v>
      </c>
      <c r="D1036" s="197">
        <f t="shared" si="35"/>
        <v>1.0579562785968477</v>
      </c>
      <c r="E1036" s="197">
        <v>2.6889903602232312E-2</v>
      </c>
      <c r="F1036" s="167"/>
      <c r="G1036" s="37">
        <v>1028</v>
      </c>
      <c r="H1036" s="167">
        <f t="shared" ca="1" si="36"/>
        <v>1.6322215241215014E-2</v>
      </c>
    </row>
    <row r="1037" spans="1:8" x14ac:dyDescent="0.3">
      <c r="A1037"/>
      <c r="B1037" s="314">
        <v>37804</v>
      </c>
      <c r="C1037" s="197">
        <v>39.340000000000003</v>
      </c>
      <c r="D1037" s="197">
        <f t="shared" si="35"/>
        <v>-0.9</v>
      </c>
      <c r="E1037" s="197">
        <v>2.6885930566431737E-2</v>
      </c>
      <c r="F1037" s="167"/>
      <c r="G1037" s="37">
        <v>1029</v>
      </c>
      <c r="H1037" s="167">
        <f t="shared" ca="1" si="36"/>
        <v>-7.9206681486245073E-2</v>
      </c>
    </row>
    <row r="1038" spans="1:8" x14ac:dyDescent="0.3">
      <c r="A1038"/>
      <c r="B1038" s="314">
        <v>42223</v>
      </c>
      <c r="C1038" s="197">
        <v>393.4</v>
      </c>
      <c r="D1038" s="197">
        <f t="shared" si="35"/>
        <v>2.8235008261249877</v>
      </c>
      <c r="E1038" s="197">
        <v>2.6885930566431515E-2</v>
      </c>
      <c r="F1038" s="167"/>
      <c r="G1038" s="37">
        <v>1030</v>
      </c>
      <c r="H1038" s="167">
        <f t="shared" ca="1" si="36"/>
        <v>-4.7005458451186283E-3</v>
      </c>
    </row>
    <row r="1039" spans="1:8" x14ac:dyDescent="0.3">
      <c r="A1039"/>
      <c r="B1039" s="314">
        <v>38049</v>
      </c>
      <c r="C1039" s="197">
        <v>102.89</v>
      </c>
      <c r="D1039" s="197">
        <f t="shared" si="35"/>
        <v>-0.77596080566140446</v>
      </c>
      <c r="E1039" s="197">
        <v>2.6846307385229418E-2</v>
      </c>
      <c r="F1039" s="167"/>
      <c r="G1039" s="37">
        <v>1031</v>
      </c>
      <c r="H1039" s="167">
        <f t="shared" ca="1" si="36"/>
        <v>3.5630096873271169E-3</v>
      </c>
    </row>
    <row r="1040" spans="1:8" x14ac:dyDescent="0.3">
      <c r="A1040"/>
      <c r="B1040" s="314">
        <v>42551</v>
      </c>
      <c r="C1040" s="197">
        <v>459.25</v>
      </c>
      <c r="D1040" s="197">
        <f t="shared" si="35"/>
        <v>4.6816775949523697</v>
      </c>
      <c r="E1040" s="197">
        <v>2.6830631637786428E-2</v>
      </c>
      <c r="F1040" s="167"/>
      <c r="G1040" s="37">
        <v>1032</v>
      </c>
      <c r="H1040" s="167">
        <f t="shared" ca="1" si="36"/>
        <v>5.7522482327446202E-2</v>
      </c>
    </row>
    <row r="1041" spans="1:8" x14ac:dyDescent="0.3">
      <c r="A1041"/>
      <c r="B1041" s="314">
        <v>39647</v>
      </c>
      <c r="C1041" s="197">
        <v>80.83</v>
      </c>
      <c r="D1041" s="197">
        <f t="shared" si="35"/>
        <v>0.40622825330549772</v>
      </c>
      <c r="E1041" s="197">
        <v>2.6803861788617933E-2</v>
      </c>
      <c r="F1041" s="167"/>
      <c r="G1041" s="37">
        <v>1033</v>
      </c>
      <c r="H1041" s="167">
        <f t="shared" ca="1" si="36"/>
        <v>5.314980558276694E-2</v>
      </c>
    </row>
    <row r="1042" spans="1:8" x14ac:dyDescent="0.3">
      <c r="A1042"/>
      <c r="B1042" s="314">
        <v>34724</v>
      </c>
      <c r="C1042" s="197">
        <v>57.48</v>
      </c>
      <c r="D1042" s="197">
        <f t="shared" si="35"/>
        <v>-0.88648616624207599</v>
      </c>
      <c r="E1042" s="197">
        <v>2.6795284030010746E-2</v>
      </c>
      <c r="F1042" s="167"/>
      <c r="G1042" s="37">
        <v>1034</v>
      </c>
      <c r="H1042" s="167">
        <f t="shared" ca="1" si="36"/>
        <v>0.15681876924626992</v>
      </c>
    </row>
    <row r="1043" spans="1:8" x14ac:dyDescent="0.3">
      <c r="A1043"/>
      <c r="B1043" s="314">
        <v>42006</v>
      </c>
      <c r="C1043" s="197">
        <v>506.37</v>
      </c>
      <c r="D1043" s="197">
        <f t="shared" si="35"/>
        <v>16.365226337448561</v>
      </c>
      <c r="E1043" s="197">
        <v>2.6786438478384245E-2</v>
      </c>
      <c r="F1043" s="167"/>
      <c r="G1043" s="37">
        <v>1035</v>
      </c>
      <c r="H1043" s="167">
        <f t="shared" ca="1" si="36"/>
        <v>-8.4775592270551578E-2</v>
      </c>
    </row>
    <row r="1044" spans="1:8" x14ac:dyDescent="0.3">
      <c r="A1044"/>
      <c r="B1044" s="314">
        <v>36062</v>
      </c>
      <c r="C1044" s="197">
        <v>29.16</v>
      </c>
      <c r="D1044" s="197">
        <f t="shared" si="35"/>
        <v>-0.88545390265938639</v>
      </c>
      <c r="E1044" s="197">
        <v>2.6760563380281654E-2</v>
      </c>
      <c r="F1044" s="167"/>
      <c r="G1044" s="37">
        <v>1036</v>
      </c>
      <c r="H1044" s="167">
        <f t="shared" ca="1" si="36"/>
        <v>-5.5383136182681578E-2</v>
      </c>
    </row>
    <row r="1045" spans="1:8" x14ac:dyDescent="0.3">
      <c r="A1045"/>
      <c r="B1045" s="314">
        <v>40948</v>
      </c>
      <c r="C1045" s="197">
        <v>254.57</v>
      </c>
      <c r="D1045" s="197">
        <f t="shared" si="35"/>
        <v>-0.27541058264309903</v>
      </c>
      <c r="E1045" s="197">
        <v>2.6740340404936669E-2</v>
      </c>
      <c r="F1045" s="167"/>
      <c r="G1045" s="37">
        <v>1037</v>
      </c>
      <c r="H1045" s="167">
        <f t="shared" ca="1" si="36"/>
        <v>-4.735873824136881E-3</v>
      </c>
    </row>
    <row r="1046" spans="1:8" x14ac:dyDescent="0.3">
      <c r="A1046"/>
      <c r="B1046" s="314">
        <v>41675</v>
      </c>
      <c r="C1046" s="197">
        <v>351.33</v>
      </c>
      <c r="D1046" s="197">
        <f t="shared" si="35"/>
        <v>5.5290838134175795</v>
      </c>
      <c r="E1046" s="197">
        <v>2.6740312116429799E-2</v>
      </c>
      <c r="F1046" s="167"/>
      <c r="G1046" s="37">
        <v>1038</v>
      </c>
      <c r="H1046" s="167">
        <f t="shared" ca="1" si="36"/>
        <v>3.7565097783601793E-2</v>
      </c>
    </row>
    <row r="1047" spans="1:8" x14ac:dyDescent="0.3">
      <c r="A1047"/>
      <c r="B1047" s="314">
        <v>39940</v>
      </c>
      <c r="C1047" s="197">
        <v>53.81</v>
      </c>
      <c r="D1047" s="197">
        <f t="shared" si="35"/>
        <v>-0.90372159599212742</v>
      </c>
      <c r="E1047" s="197">
        <v>2.6712459454302673E-2</v>
      </c>
      <c r="F1047" s="167"/>
      <c r="G1047" s="37">
        <v>1039</v>
      </c>
      <c r="H1047" s="167">
        <f t="shared" ca="1" si="36"/>
        <v>-5.4954039818692464E-2</v>
      </c>
    </row>
    <row r="1048" spans="1:8" x14ac:dyDescent="0.3">
      <c r="A1048"/>
      <c r="B1048" s="314">
        <v>42095</v>
      </c>
      <c r="C1048" s="197">
        <v>558.9</v>
      </c>
      <c r="D1048" s="197">
        <f t="shared" si="35"/>
        <v>0.15391762155466071</v>
      </c>
      <c r="E1048" s="197">
        <v>2.6710265265633026E-2</v>
      </c>
      <c r="F1048" s="167"/>
      <c r="G1048" s="37">
        <v>1040</v>
      </c>
      <c r="H1048" s="167">
        <f t="shared" ca="1" si="36"/>
        <v>3.3150245115142049E-3</v>
      </c>
    </row>
    <row r="1049" spans="1:8" x14ac:dyDescent="0.3">
      <c r="A1049"/>
      <c r="B1049" s="314">
        <v>42152</v>
      </c>
      <c r="C1049" s="197">
        <v>484.35</v>
      </c>
      <c r="D1049" s="197">
        <f t="shared" si="35"/>
        <v>0.78213996614909154</v>
      </c>
      <c r="E1049" s="197">
        <v>2.6709062003179795E-2</v>
      </c>
      <c r="F1049" s="167"/>
      <c r="G1049" s="37">
        <v>1041</v>
      </c>
      <c r="H1049" s="167">
        <f t="shared" ca="1" si="36"/>
        <v>5.8881077788689402E-2</v>
      </c>
    </row>
    <row r="1050" spans="1:8" x14ac:dyDescent="0.3">
      <c r="A1050"/>
      <c r="B1050" s="314">
        <v>41183</v>
      </c>
      <c r="C1050" s="197">
        <v>271.77999999999997</v>
      </c>
      <c r="D1050" s="197">
        <f t="shared" si="35"/>
        <v>-0.46043279729998021</v>
      </c>
      <c r="E1050" s="197">
        <v>2.6708473423746826E-2</v>
      </c>
      <c r="F1050" s="167"/>
      <c r="G1050" s="37">
        <v>1042</v>
      </c>
      <c r="H1050" s="167">
        <f t="shared" ca="1" si="36"/>
        <v>-6.1084960552307159E-2</v>
      </c>
    </row>
    <row r="1051" spans="1:8" x14ac:dyDescent="0.3">
      <c r="A1051"/>
      <c r="B1051" s="314">
        <v>44571</v>
      </c>
      <c r="C1051" s="197">
        <v>503.7</v>
      </c>
      <c r="D1051" s="197">
        <f t="shared" si="35"/>
        <v>0.7404975812024881</v>
      </c>
      <c r="E1051" s="197">
        <v>2.6701997554015477E-2</v>
      </c>
      <c r="F1051" s="167"/>
      <c r="G1051" s="37">
        <v>1043</v>
      </c>
      <c r="H1051" s="167">
        <f t="shared" ca="1" si="36"/>
        <v>-9.543601241308812E-2</v>
      </c>
    </row>
    <row r="1052" spans="1:8" x14ac:dyDescent="0.3">
      <c r="A1052"/>
      <c r="B1052" s="314">
        <v>41467</v>
      </c>
      <c r="C1052" s="197">
        <v>289.39999999999998</v>
      </c>
      <c r="D1052" s="197">
        <f t="shared" si="35"/>
        <v>0.40553666828557544</v>
      </c>
      <c r="E1052" s="197">
        <v>2.6678019015183629E-2</v>
      </c>
      <c r="F1052" s="167"/>
      <c r="G1052" s="37">
        <v>1044</v>
      </c>
      <c r="H1052" s="167">
        <f t="shared" ca="1" si="36"/>
        <v>-7.5388001710399957E-2</v>
      </c>
    </row>
    <row r="1053" spans="1:8" x14ac:dyDescent="0.3">
      <c r="A1053"/>
      <c r="B1053" s="314">
        <v>43564</v>
      </c>
      <c r="C1053" s="197">
        <v>205.9</v>
      </c>
      <c r="D1053" s="197">
        <f t="shared" si="35"/>
        <v>-0.41852584015814742</v>
      </c>
      <c r="E1053" s="197">
        <v>2.6676639242084299E-2</v>
      </c>
      <c r="F1053" s="167"/>
      <c r="G1053" s="37">
        <v>1045</v>
      </c>
      <c r="H1053" s="167">
        <f t="shared" ca="1" si="36"/>
        <v>0.10425838195505654</v>
      </c>
    </row>
    <row r="1054" spans="1:8" x14ac:dyDescent="0.3">
      <c r="A1054"/>
      <c r="B1054" s="314">
        <v>42257</v>
      </c>
      <c r="C1054" s="197">
        <v>354.1</v>
      </c>
      <c r="D1054" s="197">
        <f t="shared" si="35"/>
        <v>29.578583765112263</v>
      </c>
      <c r="E1054" s="197">
        <v>2.6674398376341113E-2</v>
      </c>
      <c r="F1054" s="167"/>
      <c r="G1054" s="37">
        <v>1046</v>
      </c>
      <c r="H1054" s="167">
        <f t="shared" ca="1" si="36"/>
        <v>-1.2884139830718892E-2</v>
      </c>
    </row>
    <row r="1055" spans="1:8" x14ac:dyDescent="0.3">
      <c r="A1055"/>
      <c r="B1055" s="314">
        <v>37068</v>
      </c>
      <c r="C1055" s="197">
        <v>11.58</v>
      </c>
      <c r="D1055" s="197">
        <f t="shared" si="35"/>
        <v>-0.30282962071041541</v>
      </c>
      <c r="E1055" s="197">
        <v>2.659574468085113E-2</v>
      </c>
      <c r="F1055" s="167"/>
      <c r="G1055" s="37">
        <v>1047</v>
      </c>
      <c r="H1055" s="167">
        <f t="shared" ca="1" si="36"/>
        <v>-6.390676278022607E-2</v>
      </c>
    </row>
    <row r="1056" spans="1:8" x14ac:dyDescent="0.3">
      <c r="A1056"/>
      <c r="B1056" s="314">
        <v>37187</v>
      </c>
      <c r="C1056" s="197">
        <v>16.61</v>
      </c>
      <c r="D1056" s="197">
        <f t="shared" si="35"/>
        <v>-0.75483394833948336</v>
      </c>
      <c r="E1056" s="197">
        <v>2.6576019777503124E-2</v>
      </c>
      <c r="F1056" s="167"/>
      <c r="G1056" s="37">
        <v>1048</v>
      </c>
      <c r="H1056" s="167">
        <f t="shared" ca="1" si="36"/>
        <v>-4.0308040821082324E-2</v>
      </c>
    </row>
    <row r="1057" spans="1:8" x14ac:dyDescent="0.3">
      <c r="A1057"/>
      <c r="B1057" s="314">
        <v>39987</v>
      </c>
      <c r="C1057" s="197">
        <v>67.75</v>
      </c>
      <c r="D1057" s="197">
        <f t="shared" si="35"/>
        <v>0.71562420866042031</v>
      </c>
      <c r="E1057" s="197">
        <v>2.6515151515151603E-2</v>
      </c>
      <c r="F1057" s="167"/>
      <c r="G1057" s="37">
        <v>1049</v>
      </c>
      <c r="H1057" s="167">
        <f t="shared" ca="1" si="36"/>
        <v>-4.7780450685295454E-2</v>
      </c>
    </row>
    <row r="1058" spans="1:8" x14ac:dyDescent="0.3">
      <c r="A1058"/>
      <c r="B1058" s="314">
        <v>36343</v>
      </c>
      <c r="C1058" s="197">
        <v>39.49</v>
      </c>
      <c r="D1058" s="197">
        <f t="shared" si="35"/>
        <v>-0.52999285884313252</v>
      </c>
      <c r="E1058" s="197">
        <v>2.6514166883285784E-2</v>
      </c>
      <c r="F1058" s="167"/>
      <c r="G1058" s="37">
        <v>1050</v>
      </c>
      <c r="H1058" s="167">
        <f t="shared" ca="1" si="36"/>
        <v>5.1550773542872082E-2</v>
      </c>
    </row>
    <row r="1059" spans="1:8" x14ac:dyDescent="0.3">
      <c r="A1059"/>
      <c r="B1059" s="314">
        <v>35151</v>
      </c>
      <c r="C1059" s="197">
        <v>84.02</v>
      </c>
      <c r="D1059" s="197">
        <f t="shared" si="35"/>
        <v>1.2567821649207631</v>
      </c>
      <c r="E1059" s="197">
        <v>2.6511912034208995E-2</v>
      </c>
      <c r="F1059" s="167"/>
      <c r="G1059" s="37">
        <v>1051</v>
      </c>
      <c r="H1059" s="167">
        <f t="shared" ca="1" si="36"/>
        <v>1.97367535998135E-2</v>
      </c>
    </row>
    <row r="1060" spans="1:8" x14ac:dyDescent="0.3">
      <c r="A1060"/>
      <c r="B1060" s="314">
        <v>36328</v>
      </c>
      <c r="C1060" s="197">
        <v>37.229999999999997</v>
      </c>
      <c r="D1060" s="197">
        <f t="shared" si="35"/>
        <v>-0.25090543259557352</v>
      </c>
      <c r="E1060" s="197">
        <v>2.6468155500413371E-2</v>
      </c>
      <c r="F1060" s="167"/>
      <c r="G1060" s="37">
        <v>1052</v>
      </c>
      <c r="H1060" s="167">
        <f t="shared" ca="1" si="36"/>
        <v>0.15513126638935137</v>
      </c>
    </row>
    <row r="1061" spans="1:8" x14ac:dyDescent="0.3">
      <c r="A1061"/>
      <c r="B1061" s="314">
        <v>36378</v>
      </c>
      <c r="C1061" s="197">
        <v>49.7</v>
      </c>
      <c r="D1061" s="197">
        <f t="shared" si="35"/>
        <v>-0.6817570596145226</v>
      </c>
      <c r="E1061" s="197">
        <v>2.6435357290375938E-2</v>
      </c>
      <c r="F1061" s="167"/>
      <c r="G1061" s="37">
        <v>1053</v>
      </c>
      <c r="H1061" s="167">
        <f t="shared" ca="1" si="36"/>
        <v>-7.6920486063116786E-2</v>
      </c>
    </row>
    <row r="1062" spans="1:8" x14ac:dyDescent="0.3">
      <c r="A1062"/>
      <c r="B1062" s="314">
        <v>40357</v>
      </c>
      <c r="C1062" s="197">
        <v>156.16999999999999</v>
      </c>
      <c r="D1062" s="197">
        <f t="shared" si="35"/>
        <v>-0.58980353015339371</v>
      </c>
      <c r="E1062" s="197">
        <v>2.6421294774892967E-2</v>
      </c>
      <c r="F1062" s="167"/>
      <c r="G1062" s="37">
        <v>1054</v>
      </c>
      <c r="H1062" s="167">
        <f t="shared" ca="1" si="36"/>
        <v>-7.2016706519010973E-2</v>
      </c>
    </row>
    <row r="1063" spans="1:8" x14ac:dyDescent="0.3">
      <c r="A1063"/>
      <c r="B1063" s="314">
        <v>41660</v>
      </c>
      <c r="C1063" s="197">
        <v>380.72</v>
      </c>
      <c r="D1063" s="197">
        <f t="shared" si="35"/>
        <v>4.0147523709167547</v>
      </c>
      <c r="E1063" s="197">
        <v>2.6420791545346711E-2</v>
      </c>
      <c r="F1063" s="167"/>
      <c r="G1063" s="37">
        <v>1055</v>
      </c>
      <c r="H1063" s="167">
        <f t="shared" ca="1" si="36"/>
        <v>1.4264185058807929E-2</v>
      </c>
    </row>
    <row r="1064" spans="1:8" x14ac:dyDescent="0.3">
      <c r="A1064"/>
      <c r="B1064" s="314">
        <v>38218</v>
      </c>
      <c r="C1064" s="197">
        <v>75.92</v>
      </c>
      <c r="D1064" s="197">
        <f t="shared" si="35"/>
        <v>0.21065220857917399</v>
      </c>
      <c r="E1064" s="197">
        <v>2.6362038664323517E-2</v>
      </c>
      <c r="F1064" s="167"/>
      <c r="G1064" s="37">
        <v>1056</v>
      </c>
      <c r="H1064" s="167">
        <f t="shared" ca="1" si="36"/>
        <v>3.1638679528927363E-2</v>
      </c>
    </row>
    <row r="1065" spans="1:8" x14ac:dyDescent="0.3">
      <c r="A1065"/>
      <c r="B1065" s="314">
        <v>35737</v>
      </c>
      <c r="C1065" s="197">
        <v>62.71</v>
      </c>
      <c r="D1065" s="197">
        <f t="shared" si="35"/>
        <v>-0.59247465557577339</v>
      </c>
      <c r="E1065" s="197">
        <v>2.6350245499181746E-2</v>
      </c>
      <c r="F1065" s="167"/>
      <c r="G1065" s="37">
        <v>1057</v>
      </c>
      <c r="H1065" s="167">
        <f t="shared" ca="1" si="36"/>
        <v>-5.3411586289604122E-2</v>
      </c>
    </row>
    <row r="1066" spans="1:8" x14ac:dyDescent="0.3">
      <c r="A1066"/>
      <c r="B1066" s="314">
        <v>40269</v>
      </c>
      <c r="C1066" s="197">
        <v>153.88</v>
      </c>
      <c r="D1066" s="197">
        <f t="shared" si="35"/>
        <v>7.2288770053475933</v>
      </c>
      <c r="E1066" s="197">
        <v>2.6345627959714513E-2</v>
      </c>
      <c r="F1066" s="167"/>
      <c r="G1066" s="37">
        <v>1058</v>
      </c>
      <c r="H1066" s="167">
        <f t="shared" ca="1" si="36"/>
        <v>-5.8755563965249419E-3</v>
      </c>
    </row>
    <row r="1067" spans="1:8" x14ac:dyDescent="0.3">
      <c r="A1067"/>
      <c r="B1067" s="314">
        <v>37813</v>
      </c>
      <c r="C1067" s="197">
        <v>18.7</v>
      </c>
      <c r="D1067" s="197">
        <f t="shared" si="35"/>
        <v>-2.0429544264012556E-2</v>
      </c>
      <c r="E1067" s="197">
        <v>2.6344676180021898E-2</v>
      </c>
      <c r="F1067" s="167"/>
      <c r="G1067" s="37">
        <v>1059</v>
      </c>
      <c r="H1067" s="167">
        <f t="shared" ca="1" si="36"/>
        <v>0.11041912695763108</v>
      </c>
    </row>
    <row r="1068" spans="1:8" x14ac:dyDescent="0.3">
      <c r="A1068"/>
      <c r="B1068" s="314">
        <v>36868</v>
      </c>
      <c r="C1068" s="197">
        <v>19.09</v>
      </c>
      <c r="D1068" s="197">
        <f t="shared" si="35"/>
        <v>-0.37999350438454038</v>
      </c>
      <c r="E1068" s="197">
        <v>2.6344086021505397E-2</v>
      </c>
      <c r="F1068" s="167"/>
      <c r="G1068" s="37">
        <v>1060</v>
      </c>
      <c r="H1068" s="167">
        <f t="shared" ca="1" si="36"/>
        <v>-1.7560618782705612E-2</v>
      </c>
    </row>
    <row r="1069" spans="1:8" x14ac:dyDescent="0.3">
      <c r="A1069"/>
      <c r="B1069" s="314">
        <v>35983</v>
      </c>
      <c r="C1069" s="197">
        <v>30.79</v>
      </c>
      <c r="D1069" s="197">
        <f t="shared" si="35"/>
        <v>-0.89576139210508499</v>
      </c>
      <c r="E1069" s="197">
        <v>2.633333333333332E-2</v>
      </c>
      <c r="F1069" s="167"/>
      <c r="G1069" s="37">
        <v>1061</v>
      </c>
      <c r="H1069" s="167">
        <f t="shared" ca="1" si="36"/>
        <v>-5.3385224980478672E-2</v>
      </c>
    </row>
    <row r="1070" spans="1:8" x14ac:dyDescent="0.3">
      <c r="A1070"/>
      <c r="B1070" s="314">
        <v>41317</v>
      </c>
      <c r="C1070" s="197">
        <v>295.38</v>
      </c>
      <c r="D1070" s="197">
        <f t="shared" si="35"/>
        <v>2.8226996246926364</v>
      </c>
      <c r="E1070" s="197">
        <v>2.6302074285118549E-2</v>
      </c>
      <c r="F1070" s="167"/>
      <c r="G1070" s="37">
        <v>1062</v>
      </c>
      <c r="H1070" s="167">
        <f t="shared" ca="1" si="36"/>
        <v>1.4589687681148992E-2</v>
      </c>
    </row>
    <row r="1071" spans="1:8" x14ac:dyDescent="0.3">
      <c r="A1071"/>
      <c r="B1071" s="314">
        <v>38286</v>
      </c>
      <c r="C1071" s="197">
        <v>77.27</v>
      </c>
      <c r="D1071" s="197">
        <f t="shared" si="35"/>
        <v>-0.86335502581877344</v>
      </c>
      <c r="E1071" s="197">
        <v>2.6298313189002442E-2</v>
      </c>
      <c r="F1071" s="167"/>
      <c r="G1071" s="37">
        <v>1063</v>
      </c>
      <c r="H1071" s="167">
        <f t="shared" ca="1" si="36"/>
        <v>-4.5841413735471091E-2</v>
      </c>
    </row>
    <row r="1072" spans="1:8" x14ac:dyDescent="0.3">
      <c r="A1072"/>
      <c r="B1072" s="314">
        <v>42080</v>
      </c>
      <c r="C1072" s="197">
        <v>565.48</v>
      </c>
      <c r="D1072" s="197">
        <f t="shared" si="35"/>
        <v>3.6286322337726125</v>
      </c>
      <c r="E1072" s="197">
        <v>2.6298117933174936E-2</v>
      </c>
      <c r="F1072" s="167"/>
      <c r="G1072" s="37">
        <v>1064</v>
      </c>
      <c r="H1072" s="167">
        <f t="shared" ca="1" si="36"/>
        <v>5.5539562444127867E-2</v>
      </c>
    </row>
    <row r="1073" spans="1:8" x14ac:dyDescent="0.3">
      <c r="A1073"/>
      <c r="B1073" s="314">
        <v>39521</v>
      </c>
      <c r="C1073" s="197">
        <v>122.17</v>
      </c>
      <c r="D1073" s="197">
        <f t="shared" si="35"/>
        <v>2.6349300803332341</v>
      </c>
      <c r="E1073" s="197">
        <v>2.6293682795698992E-2</v>
      </c>
      <c r="F1073" s="167"/>
      <c r="G1073" s="37">
        <v>1065</v>
      </c>
      <c r="H1073" s="167">
        <f t="shared" ca="1" si="36"/>
        <v>-9.8458864067365384E-2</v>
      </c>
    </row>
    <row r="1074" spans="1:8" x14ac:dyDescent="0.3">
      <c r="A1074"/>
      <c r="B1074" s="314">
        <v>35970</v>
      </c>
      <c r="C1074" s="197">
        <v>33.61</v>
      </c>
      <c r="D1074" s="197">
        <f t="shared" si="35"/>
        <v>-0.81322589608224505</v>
      </c>
      <c r="E1074" s="197">
        <v>2.6259541984732904E-2</v>
      </c>
      <c r="F1074" s="167"/>
      <c r="G1074" s="37">
        <v>1066</v>
      </c>
      <c r="H1074" s="167">
        <f t="shared" ca="1" si="36"/>
        <v>8.7780872556306774E-2</v>
      </c>
    </row>
    <row r="1075" spans="1:8" x14ac:dyDescent="0.3">
      <c r="A1075"/>
      <c r="B1075" s="314">
        <v>43473</v>
      </c>
      <c r="C1075" s="197">
        <v>179.95</v>
      </c>
      <c r="D1075" s="197">
        <f t="shared" si="35"/>
        <v>0.31350364963503652</v>
      </c>
      <c r="E1075" s="197">
        <v>2.6233247790133918E-2</v>
      </c>
      <c r="F1075" s="167"/>
      <c r="G1075" s="37">
        <v>1067</v>
      </c>
      <c r="H1075" s="167">
        <f t="shared" ca="1" si="36"/>
        <v>-2.4696448277330203E-2</v>
      </c>
    </row>
    <row r="1076" spans="1:8" x14ac:dyDescent="0.3">
      <c r="A1076"/>
      <c r="B1076" s="314">
        <v>44127</v>
      </c>
      <c r="C1076" s="197">
        <v>137</v>
      </c>
      <c r="D1076" s="197">
        <f t="shared" si="35"/>
        <v>-0.78193741444624831</v>
      </c>
      <c r="E1076" s="197">
        <v>2.621722846441954E-2</v>
      </c>
      <c r="F1076" s="167"/>
      <c r="G1076" s="37">
        <v>1068</v>
      </c>
      <c r="H1076" s="167">
        <f t="shared" ca="1" si="36"/>
        <v>1.2042953080770885E-2</v>
      </c>
    </row>
    <row r="1077" spans="1:8" x14ac:dyDescent="0.3">
      <c r="A1077"/>
      <c r="B1077" s="314">
        <v>45198</v>
      </c>
      <c r="C1077" s="197">
        <v>628.26</v>
      </c>
      <c r="D1077" s="197">
        <f t="shared" si="35"/>
        <v>16.9965625895159</v>
      </c>
      <c r="E1077" s="197">
        <v>2.6216494340177254E-2</v>
      </c>
      <c r="F1077" s="167"/>
      <c r="G1077" s="37">
        <v>1069</v>
      </c>
      <c r="H1077" s="167">
        <f t="shared" ca="1" si="36"/>
        <v>1.838838060026474E-2</v>
      </c>
    </row>
    <row r="1078" spans="1:8" x14ac:dyDescent="0.3">
      <c r="A1078"/>
      <c r="B1078" s="314">
        <v>39890</v>
      </c>
      <c r="C1078" s="197">
        <v>34.909999999999997</v>
      </c>
      <c r="D1078" s="197">
        <f t="shared" si="35"/>
        <v>-0.81088840736728063</v>
      </c>
      <c r="E1078" s="197">
        <v>2.6161081716637113E-2</v>
      </c>
      <c r="F1078" s="167"/>
      <c r="G1078" s="37">
        <v>1070</v>
      </c>
      <c r="H1078" s="167">
        <f t="shared" ca="1" si="36"/>
        <v>-3.8720139461821533E-2</v>
      </c>
    </row>
    <row r="1079" spans="1:8" x14ac:dyDescent="0.3">
      <c r="A1079"/>
      <c r="B1079" s="314">
        <v>43423</v>
      </c>
      <c r="C1079" s="197">
        <v>184.6</v>
      </c>
      <c r="D1079" s="197">
        <f t="shared" si="35"/>
        <v>2.4280408542246978</v>
      </c>
      <c r="E1079" s="197">
        <v>2.6125625347415138E-2</v>
      </c>
      <c r="F1079" s="167"/>
      <c r="G1079" s="37">
        <v>1071</v>
      </c>
      <c r="H1079" s="167">
        <f t="shared" ca="1" si="36"/>
        <v>8.5966785482403302E-2</v>
      </c>
    </row>
    <row r="1080" spans="1:8" x14ac:dyDescent="0.3">
      <c r="A1080"/>
      <c r="B1080" s="314">
        <v>37862</v>
      </c>
      <c r="C1080" s="197">
        <v>53.85</v>
      </c>
      <c r="D1080" s="197">
        <f t="shared" si="35"/>
        <v>-0.84254385964912282</v>
      </c>
      <c r="E1080" s="197">
        <v>2.6105182926829285E-2</v>
      </c>
      <c r="F1080" s="167"/>
      <c r="G1080" s="37">
        <v>1072</v>
      </c>
      <c r="H1080" s="167">
        <f t="shared" ca="1" si="36"/>
        <v>-1.6744230197402725E-3</v>
      </c>
    </row>
    <row r="1081" spans="1:8" x14ac:dyDescent="0.3">
      <c r="A1081"/>
      <c r="B1081" s="314">
        <v>44473</v>
      </c>
      <c r="C1081" s="197">
        <v>342</v>
      </c>
      <c r="D1081" s="197">
        <f t="shared" si="35"/>
        <v>-0.35207638678387398</v>
      </c>
      <c r="E1081" s="197">
        <v>2.6102610261026005E-2</v>
      </c>
      <c r="F1081" s="167"/>
      <c r="G1081" s="37">
        <v>1073</v>
      </c>
      <c r="H1081" s="167">
        <f t="shared" ca="1" si="36"/>
        <v>-9.9592400373742354E-2</v>
      </c>
    </row>
    <row r="1082" spans="1:8" x14ac:dyDescent="0.3">
      <c r="A1082"/>
      <c r="B1082" s="314">
        <v>41971</v>
      </c>
      <c r="C1082" s="197">
        <v>527.84</v>
      </c>
      <c r="D1082" s="197">
        <f t="shared" si="35"/>
        <v>6.531963470319635</v>
      </c>
      <c r="E1082" s="197">
        <v>2.6067686565713677E-2</v>
      </c>
      <c r="F1082" s="167"/>
      <c r="G1082" s="37">
        <v>1074</v>
      </c>
      <c r="H1082" s="167">
        <f t="shared" ca="1" si="36"/>
        <v>-1.8607897398295773E-2</v>
      </c>
    </row>
    <row r="1083" spans="1:8" x14ac:dyDescent="0.3">
      <c r="A1083"/>
      <c r="B1083" s="314">
        <v>35522</v>
      </c>
      <c r="C1083" s="197">
        <v>70.08</v>
      </c>
      <c r="D1083" s="197">
        <f t="shared" si="35"/>
        <v>-2.2321428571428714E-2</v>
      </c>
      <c r="E1083" s="197">
        <v>2.6061493411420278E-2</v>
      </c>
      <c r="F1083" s="167"/>
      <c r="G1083" s="37">
        <v>1075</v>
      </c>
      <c r="H1083" s="167">
        <f t="shared" ca="1" si="36"/>
        <v>-1.6980054410264019E-2</v>
      </c>
    </row>
    <row r="1084" spans="1:8" x14ac:dyDescent="0.3">
      <c r="A1084"/>
      <c r="B1084" s="314">
        <v>35046</v>
      </c>
      <c r="C1084" s="197">
        <v>71.680000000000007</v>
      </c>
      <c r="D1084" s="197">
        <f t="shared" si="35"/>
        <v>-0.8357093742837497</v>
      </c>
      <c r="E1084" s="197">
        <v>2.6052104208416971E-2</v>
      </c>
      <c r="F1084" s="167"/>
      <c r="G1084" s="37">
        <v>1076</v>
      </c>
      <c r="H1084" s="167">
        <f t="shared" ca="1" si="36"/>
        <v>3.002716476389471E-2</v>
      </c>
    </row>
    <row r="1085" spans="1:8" x14ac:dyDescent="0.3">
      <c r="A1085"/>
      <c r="B1085" s="314">
        <v>45022</v>
      </c>
      <c r="C1085" s="197">
        <v>436.3</v>
      </c>
      <c r="D1085" s="197">
        <f t="shared" si="35"/>
        <v>1.3931764576819705</v>
      </c>
      <c r="E1085" s="197">
        <v>2.6008842065657012E-2</v>
      </c>
      <c r="F1085" s="167"/>
      <c r="G1085" s="37">
        <v>1077</v>
      </c>
      <c r="H1085" s="167">
        <f t="shared" ca="1" si="36"/>
        <v>-3.6495799466994015E-2</v>
      </c>
    </row>
    <row r="1086" spans="1:8" x14ac:dyDescent="0.3">
      <c r="A1086"/>
      <c r="B1086" s="314">
        <v>38836</v>
      </c>
      <c r="C1086" s="197">
        <v>182.31</v>
      </c>
      <c r="D1086" s="197">
        <f t="shared" si="35"/>
        <v>-0.81047477467175366</v>
      </c>
      <c r="E1086" s="197">
        <v>2.600033766672305E-2</v>
      </c>
      <c r="F1086" s="167"/>
      <c r="G1086" s="37">
        <v>1078</v>
      </c>
      <c r="H1086" s="167">
        <f t="shared" ca="1" si="36"/>
        <v>7.5012442648292085E-2</v>
      </c>
    </row>
    <row r="1087" spans="1:8" x14ac:dyDescent="0.3">
      <c r="A1087"/>
      <c r="B1087" s="314">
        <v>45372</v>
      </c>
      <c r="C1087" s="197">
        <v>961.93</v>
      </c>
      <c r="D1087" s="197">
        <f t="shared" si="35"/>
        <v>0.2484490590525632</v>
      </c>
      <c r="E1087" s="197">
        <v>2.5993003114467284E-2</v>
      </c>
      <c r="F1087" s="167"/>
      <c r="G1087" s="37">
        <v>1079</v>
      </c>
      <c r="H1087" s="167">
        <f t="shared" ca="1" si="36"/>
        <v>5.9023868305450984E-2</v>
      </c>
    </row>
    <row r="1088" spans="1:8" x14ac:dyDescent="0.3">
      <c r="A1088"/>
      <c r="B1088" s="314">
        <v>45671</v>
      </c>
      <c r="C1088" s="197">
        <v>770.5</v>
      </c>
      <c r="D1088" s="197">
        <f t="shared" si="35"/>
        <v>8.5583674482074183</v>
      </c>
      <c r="E1088" s="197">
        <v>2.5965379494008012E-2</v>
      </c>
      <c r="F1088" s="167"/>
      <c r="G1088" s="37">
        <v>1080</v>
      </c>
      <c r="H1088" s="167">
        <f t="shared" ca="1" si="36"/>
        <v>3.8867087467718822E-3</v>
      </c>
    </row>
    <row r="1089" spans="1:8" x14ac:dyDescent="0.3">
      <c r="A1089"/>
      <c r="B1089" s="314">
        <v>38460</v>
      </c>
      <c r="C1089" s="197">
        <v>80.61</v>
      </c>
      <c r="D1089" s="197">
        <f t="shared" si="35"/>
        <v>-0.69142135283083883</v>
      </c>
      <c r="E1089" s="197">
        <v>2.5964108438335298E-2</v>
      </c>
      <c r="F1089" s="167"/>
      <c r="G1089" s="37">
        <v>1081</v>
      </c>
      <c r="H1089" s="167">
        <f t="shared" ca="1" si="36"/>
        <v>3.6012603807596175E-2</v>
      </c>
    </row>
    <row r="1090" spans="1:8" x14ac:dyDescent="0.3">
      <c r="A1090"/>
      <c r="B1090" s="314">
        <v>40514</v>
      </c>
      <c r="C1090" s="197">
        <v>261.23</v>
      </c>
      <c r="D1090" s="197">
        <f t="shared" si="35"/>
        <v>-0.54093664880063264</v>
      </c>
      <c r="E1090" s="197">
        <v>2.5960254496897317E-2</v>
      </c>
      <c r="F1090" s="167"/>
      <c r="G1090" s="37">
        <v>1082</v>
      </c>
      <c r="H1090" s="167">
        <f t="shared" ca="1" si="36"/>
        <v>8.3576863028572104E-2</v>
      </c>
    </row>
    <row r="1091" spans="1:8" x14ac:dyDescent="0.3">
      <c r="A1091"/>
      <c r="B1091" s="314">
        <v>42062</v>
      </c>
      <c r="C1091" s="197">
        <v>569.04999999999995</v>
      </c>
      <c r="D1091" s="197">
        <f t="shared" si="35"/>
        <v>-0.44628782718692228</v>
      </c>
      <c r="E1091" s="197">
        <v>2.5869839552911333E-2</v>
      </c>
      <c r="F1091" s="167"/>
      <c r="G1091" s="37">
        <v>1083</v>
      </c>
      <c r="H1091" s="167">
        <f t="shared" ca="1" si="36"/>
        <v>7.2311204484941716E-2</v>
      </c>
    </row>
    <row r="1092" spans="1:8" x14ac:dyDescent="0.3">
      <c r="A1092"/>
      <c r="B1092" s="314">
        <v>45497</v>
      </c>
      <c r="C1092" s="197">
        <v>1027.7</v>
      </c>
      <c r="D1092" s="197">
        <f t="shared" si="35"/>
        <v>0.81668729008308283</v>
      </c>
      <c r="E1092" s="197">
        <v>2.5853463765222795E-2</v>
      </c>
      <c r="F1092" s="167"/>
      <c r="G1092" s="37">
        <v>1084</v>
      </c>
      <c r="H1092" s="167">
        <f t="shared" ca="1" si="36"/>
        <v>-4.2320434531775853E-3</v>
      </c>
    </row>
    <row r="1093" spans="1:8" x14ac:dyDescent="0.3">
      <c r="A1093"/>
      <c r="B1093" s="314">
        <v>42650</v>
      </c>
      <c r="C1093" s="197">
        <v>565.70000000000005</v>
      </c>
      <c r="D1093" s="197">
        <f t="shared" si="35"/>
        <v>37.482993197278915</v>
      </c>
      <c r="E1093" s="197">
        <v>2.5840964729349825E-2</v>
      </c>
      <c r="F1093" s="167"/>
      <c r="G1093" s="37">
        <v>1085</v>
      </c>
      <c r="H1093" s="167">
        <f t="shared" ca="1" si="36"/>
        <v>-5.3951801576596431E-2</v>
      </c>
    </row>
    <row r="1094" spans="1:8" x14ac:dyDescent="0.3">
      <c r="A1094"/>
      <c r="B1094" s="314">
        <v>37130</v>
      </c>
      <c r="C1094" s="197">
        <v>14.7</v>
      </c>
      <c r="D1094" s="197">
        <f t="shared" si="35"/>
        <v>-0.72813020159053088</v>
      </c>
      <c r="E1094" s="197">
        <v>2.5819958129797538E-2</v>
      </c>
      <c r="F1094" s="167"/>
      <c r="G1094" s="37">
        <v>1086</v>
      </c>
      <c r="H1094" s="167">
        <f t="shared" ca="1" si="36"/>
        <v>4.8467372283636234E-3</v>
      </c>
    </row>
    <row r="1095" spans="1:8" x14ac:dyDescent="0.3">
      <c r="A1095"/>
      <c r="B1095" s="314">
        <v>36392</v>
      </c>
      <c r="C1095" s="197">
        <v>54.07</v>
      </c>
      <c r="D1095" s="197">
        <f t="shared" si="35"/>
        <v>-0.68043735224586288</v>
      </c>
      <c r="E1095" s="197">
        <v>2.5801555682033683E-2</v>
      </c>
      <c r="F1095" s="167"/>
      <c r="G1095" s="37">
        <v>1087</v>
      </c>
      <c r="H1095" s="167">
        <f t="shared" ca="1" si="36"/>
        <v>6.2327574123186451E-2</v>
      </c>
    </row>
    <row r="1096" spans="1:8" x14ac:dyDescent="0.3">
      <c r="A1096"/>
      <c r="B1096" s="314">
        <v>44188</v>
      </c>
      <c r="C1096" s="197">
        <v>169.2</v>
      </c>
      <c r="D1096" s="197">
        <f t="shared" si="35"/>
        <v>0.73413959208773183</v>
      </c>
      <c r="E1096" s="197">
        <v>2.5765383449530166E-2</v>
      </c>
      <c r="F1096" s="167"/>
      <c r="G1096" s="37">
        <v>1088</v>
      </c>
      <c r="H1096" s="167">
        <f t="shared" ca="1" si="36"/>
        <v>-7.5057524762291661E-2</v>
      </c>
    </row>
    <row r="1097" spans="1:8" x14ac:dyDescent="0.3">
      <c r="A1097"/>
      <c r="B1097" s="314">
        <v>38082</v>
      </c>
      <c r="C1097" s="197">
        <v>97.57</v>
      </c>
      <c r="D1097" s="197">
        <f t="shared" ref="D1097:D1160" si="37">C1097/C1098-1</f>
        <v>0.42437956204379557</v>
      </c>
      <c r="E1097" s="197">
        <v>2.575693860386874E-2</v>
      </c>
      <c r="F1097" s="167"/>
      <c r="G1097" s="37">
        <v>1089</v>
      </c>
      <c r="H1097" s="167">
        <f t="shared" ca="1" si="36"/>
        <v>-0.12180456306552825</v>
      </c>
    </row>
    <row r="1098" spans="1:8" x14ac:dyDescent="0.3">
      <c r="A1098"/>
      <c r="B1098" s="314">
        <v>35440</v>
      </c>
      <c r="C1098" s="197">
        <v>68.5</v>
      </c>
      <c r="D1098" s="197">
        <f t="shared" si="37"/>
        <v>-0.83154633090694474</v>
      </c>
      <c r="E1098" s="197">
        <v>2.5756214435459723E-2</v>
      </c>
      <c r="F1098" s="167"/>
      <c r="G1098" s="37">
        <v>1090</v>
      </c>
      <c r="H1098" s="167">
        <f t="shared" ref="H1098:H1161" ca="1" si="38">_xlfn.NORM.INV(RAND(),N$11,N$12)</f>
        <v>4.5053103681500742E-2</v>
      </c>
    </row>
    <row r="1099" spans="1:8" x14ac:dyDescent="0.3">
      <c r="A1099"/>
      <c r="B1099" s="314">
        <v>44838</v>
      </c>
      <c r="C1099" s="197">
        <v>406.64</v>
      </c>
      <c r="D1099" s="197">
        <f t="shared" si="37"/>
        <v>-0.16730147028709508</v>
      </c>
      <c r="E1099" s="197">
        <v>2.5754862144640844E-2</v>
      </c>
      <c r="F1099" s="167"/>
      <c r="G1099" s="37">
        <v>1091</v>
      </c>
      <c r="H1099" s="167">
        <f t="shared" ca="1" si="38"/>
        <v>-5.051079096059817E-2</v>
      </c>
    </row>
    <row r="1100" spans="1:8" x14ac:dyDescent="0.3">
      <c r="A1100"/>
      <c r="B1100" s="314">
        <v>44789</v>
      </c>
      <c r="C1100" s="197">
        <v>488.34</v>
      </c>
      <c r="D1100" s="197">
        <f t="shared" si="37"/>
        <v>1.7849443969204448</v>
      </c>
      <c r="E1100" s="197">
        <v>2.5751974458074312E-2</v>
      </c>
      <c r="F1100" s="167"/>
      <c r="G1100" s="37">
        <v>1092</v>
      </c>
      <c r="H1100" s="167">
        <f t="shared" ca="1" si="38"/>
        <v>-0.11716414963910055</v>
      </c>
    </row>
    <row r="1101" spans="1:8" x14ac:dyDescent="0.3">
      <c r="A1101"/>
      <c r="B1101" s="314">
        <v>43472</v>
      </c>
      <c r="C1101" s="197">
        <v>175.35</v>
      </c>
      <c r="D1101" s="197">
        <f t="shared" si="37"/>
        <v>-8.3376894929430345E-2</v>
      </c>
      <c r="E1101" s="197">
        <v>2.5738520035097912E-2</v>
      </c>
      <c r="F1101" s="167"/>
      <c r="G1101" s="37">
        <v>1093</v>
      </c>
      <c r="H1101" s="167">
        <f t="shared" ca="1" si="38"/>
        <v>9.6859365778807965E-2</v>
      </c>
    </row>
    <row r="1102" spans="1:8" x14ac:dyDescent="0.3">
      <c r="A1102"/>
      <c r="B1102" s="314">
        <v>44200</v>
      </c>
      <c r="C1102" s="197">
        <v>191.3</v>
      </c>
      <c r="D1102" s="197">
        <f t="shared" si="37"/>
        <v>-0.35764413552264862</v>
      </c>
      <c r="E1102" s="197">
        <v>2.5737265415549659E-2</v>
      </c>
      <c r="F1102" s="167"/>
      <c r="G1102" s="37">
        <v>1094</v>
      </c>
      <c r="H1102" s="167">
        <f t="shared" ca="1" si="38"/>
        <v>-9.5044402348388908E-3</v>
      </c>
    </row>
    <row r="1103" spans="1:8" x14ac:dyDescent="0.3">
      <c r="A1103"/>
      <c r="B1103" s="314">
        <v>41299</v>
      </c>
      <c r="C1103" s="197">
        <v>297.81</v>
      </c>
      <c r="D1103" s="197">
        <f t="shared" si="37"/>
        <v>0.15546674943741756</v>
      </c>
      <c r="E1103" s="197">
        <v>2.5728456292622548E-2</v>
      </c>
      <c r="F1103" s="167"/>
      <c r="G1103" s="37">
        <v>1095</v>
      </c>
      <c r="H1103" s="167">
        <f t="shared" ca="1" si="38"/>
        <v>-5.6591570896358495E-2</v>
      </c>
    </row>
    <row r="1104" spans="1:8" x14ac:dyDescent="0.3">
      <c r="A1104"/>
      <c r="B1104" s="314">
        <v>40492</v>
      </c>
      <c r="C1104" s="197">
        <v>257.74</v>
      </c>
      <c r="D1104" s="197">
        <f t="shared" si="37"/>
        <v>4.2880590890439061</v>
      </c>
      <c r="E1104" s="197">
        <v>2.5708373129576634E-2</v>
      </c>
      <c r="F1104" s="167"/>
      <c r="G1104" s="37">
        <v>1096</v>
      </c>
      <c r="H1104" s="167">
        <f t="shared" ca="1" si="38"/>
        <v>7.6104432362071456E-2</v>
      </c>
    </row>
    <row r="1105" spans="1:8" x14ac:dyDescent="0.3">
      <c r="A1105"/>
      <c r="B1105" s="314">
        <v>37847</v>
      </c>
      <c r="C1105" s="197">
        <v>48.74</v>
      </c>
      <c r="D1105" s="197">
        <f t="shared" si="37"/>
        <v>0.9653225806451613</v>
      </c>
      <c r="E1105" s="197">
        <v>2.5673400673400737E-2</v>
      </c>
      <c r="F1105" s="167"/>
      <c r="G1105" s="37">
        <v>1097</v>
      </c>
      <c r="H1105" s="167">
        <f t="shared" ca="1" si="38"/>
        <v>8.7086220058554806E-2</v>
      </c>
    </row>
    <row r="1106" spans="1:8" x14ac:dyDescent="0.3">
      <c r="A1106"/>
      <c r="B1106" s="314">
        <v>37322</v>
      </c>
      <c r="C1106" s="197">
        <v>24.8</v>
      </c>
      <c r="D1106" s="197">
        <f t="shared" si="37"/>
        <v>0.8787878787878789</v>
      </c>
      <c r="E1106" s="197">
        <v>2.5641025641025772E-2</v>
      </c>
      <c r="F1106" s="167"/>
      <c r="G1106" s="37">
        <v>1098</v>
      </c>
      <c r="H1106" s="167">
        <f t="shared" ca="1" si="38"/>
        <v>1.3550745531494816E-2</v>
      </c>
    </row>
    <row r="1107" spans="1:8" x14ac:dyDescent="0.3">
      <c r="A1107"/>
      <c r="B1107" s="314">
        <v>36977</v>
      </c>
      <c r="C1107" s="197">
        <v>13.2</v>
      </c>
      <c r="D1107" s="197">
        <f t="shared" si="37"/>
        <v>-0.90209167779261235</v>
      </c>
      <c r="E1107" s="197">
        <v>2.564102564102555E-2</v>
      </c>
      <c r="F1107" s="167"/>
      <c r="G1107" s="37">
        <v>1099</v>
      </c>
      <c r="H1107" s="167">
        <f t="shared" ca="1" si="38"/>
        <v>1.34042422832356E-2</v>
      </c>
    </row>
    <row r="1108" spans="1:8" x14ac:dyDescent="0.3">
      <c r="A1108"/>
      <c r="B1108" s="314">
        <v>39181</v>
      </c>
      <c r="C1108" s="197">
        <v>134.82</v>
      </c>
      <c r="D1108" s="197">
        <f t="shared" si="37"/>
        <v>-4.0153780435711384E-2</v>
      </c>
      <c r="E1108" s="197">
        <v>2.563712438189425E-2</v>
      </c>
      <c r="F1108" s="167"/>
      <c r="G1108" s="37">
        <v>1100</v>
      </c>
      <c r="H1108" s="167">
        <f t="shared" ca="1" si="38"/>
        <v>-3.5981296977640694E-2</v>
      </c>
    </row>
    <row r="1109" spans="1:8" x14ac:dyDescent="0.3">
      <c r="A1109"/>
      <c r="B1109" s="314">
        <v>39492</v>
      </c>
      <c r="C1109" s="197">
        <v>140.46</v>
      </c>
      <c r="D1109" s="197">
        <f t="shared" si="37"/>
        <v>0.48682121308351878</v>
      </c>
      <c r="E1109" s="197">
        <v>2.5629791894852261E-2</v>
      </c>
      <c r="F1109" s="167"/>
      <c r="G1109" s="37">
        <v>1101</v>
      </c>
      <c r="H1109" s="167">
        <f t="shared" ca="1" si="38"/>
        <v>0.14224257666303844</v>
      </c>
    </row>
    <row r="1110" spans="1:8" x14ac:dyDescent="0.3">
      <c r="A1110"/>
      <c r="B1110" s="314">
        <v>38663</v>
      </c>
      <c r="C1110" s="197">
        <v>94.47</v>
      </c>
      <c r="D1110" s="197">
        <f t="shared" si="37"/>
        <v>1.7438280569270983</v>
      </c>
      <c r="E1110" s="197">
        <v>2.5621539463684728E-2</v>
      </c>
      <c r="F1110" s="167"/>
      <c r="G1110" s="37">
        <v>1102</v>
      </c>
      <c r="H1110" s="167">
        <f t="shared" ca="1" si="38"/>
        <v>3.8863958340897779E-2</v>
      </c>
    </row>
    <row r="1111" spans="1:8" x14ac:dyDescent="0.3">
      <c r="A1111"/>
      <c r="B1111" s="314">
        <v>36556</v>
      </c>
      <c r="C1111" s="197">
        <v>34.43</v>
      </c>
      <c r="D1111" s="197">
        <f t="shared" si="37"/>
        <v>-0.60016258274300316</v>
      </c>
      <c r="E1111" s="197">
        <v>2.5618111408996169E-2</v>
      </c>
      <c r="F1111" s="167"/>
      <c r="G1111" s="37">
        <v>1103</v>
      </c>
      <c r="H1111" s="167">
        <f t="shared" ca="1" si="38"/>
        <v>-4.1323900092065678E-2</v>
      </c>
    </row>
    <row r="1112" spans="1:8" x14ac:dyDescent="0.3">
      <c r="A1112"/>
      <c r="B1112" s="314">
        <v>38071</v>
      </c>
      <c r="C1112" s="197">
        <v>86.11</v>
      </c>
      <c r="D1112" s="197">
        <f t="shared" si="37"/>
        <v>-0.52756899105722277</v>
      </c>
      <c r="E1112" s="197">
        <v>2.5607432110528849E-2</v>
      </c>
      <c r="F1112" s="167"/>
      <c r="G1112" s="37">
        <v>1104</v>
      </c>
      <c r="H1112" s="167">
        <f t="shared" ca="1" si="38"/>
        <v>-4.4678893537374864E-2</v>
      </c>
    </row>
    <row r="1113" spans="1:8" x14ac:dyDescent="0.3">
      <c r="A1113"/>
      <c r="B1113" s="314">
        <v>38817</v>
      </c>
      <c r="C1113" s="197">
        <v>182.27</v>
      </c>
      <c r="D1113" s="197">
        <f t="shared" si="37"/>
        <v>1.2855172413793103</v>
      </c>
      <c r="E1113" s="197">
        <v>2.5602070672968713E-2</v>
      </c>
      <c r="F1113" s="167"/>
      <c r="G1113" s="37">
        <v>1105</v>
      </c>
      <c r="H1113" s="167">
        <f t="shared" ca="1" si="38"/>
        <v>-1.3261428052043037E-2</v>
      </c>
    </row>
    <row r="1114" spans="1:8" x14ac:dyDescent="0.3">
      <c r="A1114"/>
      <c r="B1114" s="314">
        <v>38279</v>
      </c>
      <c r="C1114" s="197">
        <v>79.75</v>
      </c>
      <c r="D1114" s="197">
        <f t="shared" si="37"/>
        <v>-0.66297595402104559</v>
      </c>
      <c r="E1114" s="197">
        <v>2.5591563786008242E-2</v>
      </c>
      <c r="F1114" s="167"/>
      <c r="G1114" s="37">
        <v>1106</v>
      </c>
      <c r="H1114" s="167">
        <f t="shared" ca="1" si="38"/>
        <v>-4.4589547498714042E-2</v>
      </c>
    </row>
    <row r="1115" spans="1:8" x14ac:dyDescent="0.3">
      <c r="A1115"/>
      <c r="B1115" s="314">
        <v>40570</v>
      </c>
      <c r="C1115" s="197">
        <v>236.63</v>
      </c>
      <c r="D1115" s="197">
        <f t="shared" si="37"/>
        <v>0.6426935091981949</v>
      </c>
      <c r="E1115" s="197">
        <v>2.5571013739002391E-2</v>
      </c>
      <c r="F1115" s="167"/>
      <c r="G1115" s="37">
        <v>1107</v>
      </c>
      <c r="H1115" s="167">
        <f t="shared" ca="1" si="38"/>
        <v>-3.4112145131469769E-2</v>
      </c>
    </row>
    <row r="1116" spans="1:8" x14ac:dyDescent="0.3">
      <c r="A1116"/>
      <c r="B1116" s="314">
        <v>39493</v>
      </c>
      <c r="C1116" s="197">
        <v>144.05000000000001</v>
      </c>
      <c r="D1116" s="197">
        <f t="shared" si="37"/>
        <v>5.6413093591516832</v>
      </c>
      <c r="E1116" s="197">
        <v>2.5558877972376548E-2</v>
      </c>
      <c r="F1116" s="167"/>
      <c r="G1116" s="37">
        <v>1108</v>
      </c>
      <c r="H1116" s="167">
        <f t="shared" ca="1" si="38"/>
        <v>-1.4687068170367871E-3</v>
      </c>
    </row>
    <row r="1117" spans="1:8" x14ac:dyDescent="0.3">
      <c r="A1117"/>
      <c r="B1117" s="314">
        <v>36097</v>
      </c>
      <c r="C1117" s="197">
        <v>21.69</v>
      </c>
      <c r="D1117" s="197">
        <f t="shared" si="37"/>
        <v>-0.8699016314779271</v>
      </c>
      <c r="E1117" s="197">
        <v>2.5531914893617058E-2</v>
      </c>
      <c r="F1117" s="167"/>
      <c r="G1117" s="37">
        <v>1109</v>
      </c>
      <c r="H1117" s="167">
        <f t="shared" ca="1" si="38"/>
        <v>3.9216841160921905E-3</v>
      </c>
    </row>
    <row r="1118" spans="1:8" x14ac:dyDescent="0.3">
      <c r="A1118"/>
      <c r="B1118" s="314">
        <v>40297</v>
      </c>
      <c r="C1118" s="197">
        <v>166.72</v>
      </c>
      <c r="D1118" s="197">
        <f t="shared" si="37"/>
        <v>-0.65439469320066335</v>
      </c>
      <c r="E1118" s="197">
        <v>2.5527465091960355E-2</v>
      </c>
      <c r="F1118" s="167"/>
      <c r="G1118" s="37">
        <v>1110</v>
      </c>
      <c r="H1118" s="167">
        <f t="shared" ca="1" si="38"/>
        <v>5.671302053839309E-2</v>
      </c>
    </row>
    <row r="1119" spans="1:8" x14ac:dyDescent="0.3">
      <c r="A1119"/>
      <c r="B1119" s="314">
        <v>44561</v>
      </c>
      <c r="C1119" s="197">
        <v>482.4</v>
      </c>
      <c r="D1119" s="197">
        <f t="shared" si="37"/>
        <v>2.7022256331542591</v>
      </c>
      <c r="E1119" s="197">
        <v>2.5510204081632626E-2</v>
      </c>
      <c r="F1119" s="167"/>
      <c r="G1119" s="37">
        <v>1111</v>
      </c>
      <c r="H1119" s="167">
        <f t="shared" ca="1" si="38"/>
        <v>4.309832971902533E-2</v>
      </c>
    </row>
    <row r="1120" spans="1:8" x14ac:dyDescent="0.3">
      <c r="A1120"/>
      <c r="B1120" s="314">
        <v>39532</v>
      </c>
      <c r="C1120" s="197">
        <v>130.30000000000001</v>
      </c>
      <c r="D1120" s="197">
        <f t="shared" si="37"/>
        <v>-0.19143654979832447</v>
      </c>
      <c r="E1120" s="197">
        <v>2.5499763891075222E-2</v>
      </c>
      <c r="F1120" s="167"/>
      <c r="G1120" s="37">
        <v>1112</v>
      </c>
      <c r="H1120" s="167">
        <f t="shared" ca="1" si="38"/>
        <v>2.0779027370552334E-2</v>
      </c>
    </row>
    <row r="1121" spans="1:8" x14ac:dyDescent="0.3">
      <c r="A1121"/>
      <c r="B1121" s="314">
        <v>39064</v>
      </c>
      <c r="C1121" s="197">
        <v>161.15</v>
      </c>
      <c r="D1121" s="197">
        <f t="shared" si="37"/>
        <v>0.59950372208436731</v>
      </c>
      <c r="E1121" s="197">
        <v>2.5453388482341799E-2</v>
      </c>
      <c r="F1121" s="167"/>
      <c r="G1121" s="37">
        <v>1113</v>
      </c>
      <c r="H1121" s="167">
        <f t="shared" ca="1" si="38"/>
        <v>-2.7807703317013224E-2</v>
      </c>
    </row>
    <row r="1122" spans="1:8" x14ac:dyDescent="0.3">
      <c r="A1122"/>
      <c r="B1122" s="314">
        <v>44013</v>
      </c>
      <c r="C1122" s="197">
        <v>100.75</v>
      </c>
      <c r="D1122" s="197">
        <f t="shared" si="37"/>
        <v>-9.7707325810496126E-2</v>
      </c>
      <c r="E1122" s="197">
        <v>2.5445292620865034E-2</v>
      </c>
      <c r="F1122" s="167"/>
      <c r="G1122" s="37">
        <v>1114</v>
      </c>
      <c r="H1122" s="167">
        <f t="shared" ca="1" si="38"/>
        <v>7.6311397365832895E-2</v>
      </c>
    </row>
    <row r="1123" spans="1:8" x14ac:dyDescent="0.3">
      <c r="A1123"/>
      <c r="B1123" s="314">
        <v>40070</v>
      </c>
      <c r="C1123" s="197">
        <v>111.66</v>
      </c>
      <c r="D1123" s="197">
        <f t="shared" si="37"/>
        <v>7.9256594724220619</v>
      </c>
      <c r="E1123" s="197">
        <v>2.5438515933510875E-2</v>
      </c>
      <c r="F1123" s="167"/>
      <c r="G1123" s="37">
        <v>1115</v>
      </c>
      <c r="H1123" s="167">
        <f t="shared" ca="1" si="38"/>
        <v>6.7553713140226207E-2</v>
      </c>
    </row>
    <row r="1124" spans="1:8" x14ac:dyDescent="0.3">
      <c r="A1124"/>
      <c r="B1124" s="314">
        <v>37152</v>
      </c>
      <c r="C1124" s="197">
        <v>12.51</v>
      </c>
      <c r="D1124" s="197">
        <f t="shared" si="37"/>
        <v>-0.90950520833333337</v>
      </c>
      <c r="E1124" s="197">
        <v>2.5409836065573899E-2</v>
      </c>
      <c r="F1124" s="167"/>
      <c r="G1124" s="37">
        <v>1116</v>
      </c>
      <c r="H1124" s="167">
        <f t="shared" ca="1" si="38"/>
        <v>-0.16879765305769456</v>
      </c>
    </row>
    <row r="1125" spans="1:8" x14ac:dyDescent="0.3">
      <c r="A1125"/>
      <c r="B1125" s="314">
        <v>39182</v>
      </c>
      <c r="C1125" s="197">
        <v>138.24</v>
      </c>
      <c r="D1125" s="197">
        <f t="shared" si="37"/>
        <v>2.3824321017861516</v>
      </c>
      <c r="E1125" s="197">
        <v>2.5367156208277786E-2</v>
      </c>
      <c r="F1125" s="167"/>
      <c r="G1125" s="37">
        <v>1117</v>
      </c>
      <c r="H1125" s="167">
        <f t="shared" ca="1" si="38"/>
        <v>0.1204492324787562</v>
      </c>
    </row>
    <row r="1126" spans="1:8" x14ac:dyDescent="0.3">
      <c r="A1126"/>
      <c r="B1126" s="314">
        <v>37825</v>
      </c>
      <c r="C1126" s="197">
        <v>40.869999999999997</v>
      </c>
      <c r="D1126" s="197">
        <f t="shared" si="37"/>
        <v>-0.91294994675186369</v>
      </c>
      <c r="E1126" s="197">
        <v>2.5338685398896166E-2</v>
      </c>
      <c r="F1126" s="167"/>
      <c r="G1126" s="37">
        <v>1118</v>
      </c>
      <c r="H1126" s="167">
        <f t="shared" ca="1" si="38"/>
        <v>-6.0057494052261212E-2</v>
      </c>
    </row>
    <row r="1127" spans="1:8" x14ac:dyDescent="0.3">
      <c r="A1127"/>
      <c r="B1127" s="314">
        <v>42555</v>
      </c>
      <c r="C1127" s="197">
        <v>469.5</v>
      </c>
      <c r="D1127" s="197">
        <f t="shared" si="37"/>
        <v>6.7258515714990947</v>
      </c>
      <c r="E1127" s="197">
        <v>2.5333042148940832E-2</v>
      </c>
      <c r="F1127" s="167"/>
      <c r="G1127" s="37">
        <v>1119</v>
      </c>
      <c r="H1127" s="167">
        <f t="shared" ca="1" si="38"/>
        <v>-8.0058662665350666E-2</v>
      </c>
    </row>
    <row r="1128" spans="1:8" x14ac:dyDescent="0.3">
      <c r="A1128"/>
      <c r="B1128" s="314">
        <v>34677</v>
      </c>
      <c r="C1128" s="197">
        <v>60.77</v>
      </c>
      <c r="D1128" s="197">
        <f t="shared" si="37"/>
        <v>-0.94310457822301286</v>
      </c>
      <c r="E1128" s="197">
        <v>2.5307912940779387E-2</v>
      </c>
      <c r="F1128" s="167"/>
      <c r="G1128" s="37">
        <v>1120</v>
      </c>
      <c r="H1128" s="167">
        <f t="shared" ca="1" si="38"/>
        <v>2.4814043933429043E-2</v>
      </c>
    </row>
    <row r="1129" spans="1:8" x14ac:dyDescent="0.3">
      <c r="A1129"/>
      <c r="B1129" s="314">
        <v>45513</v>
      </c>
      <c r="C1129" s="197">
        <v>1068.0999999999999</v>
      </c>
      <c r="D1129" s="197">
        <f t="shared" si="37"/>
        <v>1.3318415020194299</v>
      </c>
      <c r="E1129" s="197">
        <v>2.5293976481881364E-2</v>
      </c>
      <c r="F1129" s="167"/>
      <c r="G1129" s="37">
        <v>1121</v>
      </c>
      <c r="H1129" s="167">
        <f t="shared" ca="1" si="38"/>
        <v>-5.0627768154987554E-2</v>
      </c>
    </row>
    <row r="1130" spans="1:8" x14ac:dyDescent="0.3">
      <c r="A1130"/>
      <c r="B1130" s="314">
        <v>44656</v>
      </c>
      <c r="C1130" s="197">
        <v>458.05</v>
      </c>
      <c r="D1130" s="197">
        <f t="shared" si="37"/>
        <v>-6.6252165936194096E-2</v>
      </c>
      <c r="E1130" s="197">
        <v>2.5293788472299905E-2</v>
      </c>
      <c r="F1130" s="167"/>
      <c r="G1130" s="37">
        <v>1122</v>
      </c>
      <c r="H1130" s="167">
        <f t="shared" ca="1" si="38"/>
        <v>-1.543395508117624E-2</v>
      </c>
    </row>
    <row r="1131" spans="1:8" x14ac:dyDescent="0.3">
      <c r="A1131"/>
      <c r="B1131" s="314">
        <v>44586</v>
      </c>
      <c r="C1131" s="197">
        <v>490.55</v>
      </c>
      <c r="D1131" s="197">
        <f t="shared" si="37"/>
        <v>10.517961962902088</v>
      </c>
      <c r="E1131" s="197">
        <v>2.528999895495887E-2</v>
      </c>
      <c r="F1131" s="167"/>
      <c r="G1131" s="37">
        <v>1123</v>
      </c>
      <c r="H1131" s="167">
        <f t="shared" ca="1" si="38"/>
        <v>-3.0252240458673897E-3</v>
      </c>
    </row>
    <row r="1132" spans="1:8" x14ac:dyDescent="0.3">
      <c r="A1132"/>
      <c r="B1132" s="314">
        <v>36348</v>
      </c>
      <c r="C1132" s="197">
        <v>42.59</v>
      </c>
      <c r="D1132" s="197">
        <f t="shared" si="37"/>
        <v>-0.81430128624373221</v>
      </c>
      <c r="E1132" s="197">
        <v>2.5276841598459443E-2</v>
      </c>
      <c r="F1132" s="167"/>
      <c r="G1132" s="37">
        <v>1124</v>
      </c>
      <c r="H1132" s="167">
        <f t="shared" ca="1" si="38"/>
        <v>-9.0834514995763602E-2</v>
      </c>
    </row>
    <row r="1133" spans="1:8" x14ac:dyDescent="0.3">
      <c r="A1133"/>
      <c r="B1133" s="314">
        <v>43374</v>
      </c>
      <c r="C1133" s="197">
        <v>229.35</v>
      </c>
      <c r="D1133" s="197">
        <f t="shared" si="37"/>
        <v>1.3732408940397351</v>
      </c>
      <c r="E1133" s="197">
        <v>2.5257040679481424E-2</v>
      </c>
      <c r="F1133" s="167"/>
      <c r="G1133" s="37">
        <v>1125</v>
      </c>
      <c r="H1133" s="167">
        <f t="shared" ca="1" si="38"/>
        <v>0.10172755116209267</v>
      </c>
    </row>
    <row r="1134" spans="1:8" x14ac:dyDescent="0.3">
      <c r="A1134"/>
      <c r="B1134" s="314">
        <v>38383</v>
      </c>
      <c r="C1134" s="197">
        <v>96.64</v>
      </c>
      <c r="D1134" s="197">
        <f t="shared" si="37"/>
        <v>-0.21970125151392805</v>
      </c>
      <c r="E1134" s="197">
        <v>2.5249310417992721E-2</v>
      </c>
      <c r="F1134" s="167"/>
      <c r="G1134" s="37">
        <v>1126</v>
      </c>
      <c r="H1134" s="167">
        <f t="shared" ca="1" si="38"/>
        <v>3.9100355300130271E-2</v>
      </c>
    </row>
    <row r="1135" spans="1:8" x14ac:dyDescent="0.3">
      <c r="A1135"/>
      <c r="B1135" s="314">
        <v>43697</v>
      </c>
      <c r="C1135" s="197">
        <v>123.85</v>
      </c>
      <c r="D1135" s="197">
        <f t="shared" si="37"/>
        <v>-0.58049656200250654</v>
      </c>
      <c r="E1135" s="197">
        <v>2.5248344370860876E-2</v>
      </c>
      <c r="F1135" s="167"/>
      <c r="G1135" s="37">
        <v>1127</v>
      </c>
      <c r="H1135" s="167">
        <f t="shared" ca="1" si="38"/>
        <v>-5.9803330149350797E-2</v>
      </c>
    </row>
    <row r="1136" spans="1:8" x14ac:dyDescent="0.3">
      <c r="A1136"/>
      <c r="B1136" s="314">
        <v>41401</v>
      </c>
      <c r="C1136" s="197">
        <v>295.23</v>
      </c>
      <c r="D1136" s="197">
        <f t="shared" si="37"/>
        <v>0.8882635113527344</v>
      </c>
      <c r="E1136" s="197">
        <v>2.5246562022503305E-2</v>
      </c>
      <c r="F1136" s="167"/>
      <c r="G1136" s="37">
        <v>1128</v>
      </c>
      <c r="H1136" s="167">
        <f t="shared" ca="1" si="38"/>
        <v>9.4444144882826625E-3</v>
      </c>
    </row>
    <row r="1137" spans="1:8" x14ac:dyDescent="0.3">
      <c r="A1137"/>
      <c r="B1137" s="314">
        <v>40371</v>
      </c>
      <c r="C1137" s="197">
        <v>156.35</v>
      </c>
      <c r="D1137" s="197">
        <f t="shared" si="37"/>
        <v>0.16288583116400157</v>
      </c>
      <c r="E1137" s="197">
        <v>2.5245901639344259E-2</v>
      </c>
      <c r="F1137" s="167"/>
      <c r="G1137" s="37">
        <v>1129</v>
      </c>
      <c r="H1137" s="167">
        <f t="shared" ca="1" si="38"/>
        <v>7.2528633769659137E-2</v>
      </c>
    </row>
    <row r="1138" spans="1:8" x14ac:dyDescent="0.3">
      <c r="A1138"/>
      <c r="B1138" s="314">
        <v>38923</v>
      </c>
      <c r="C1138" s="197">
        <v>134.44999999999999</v>
      </c>
      <c r="D1138" s="197">
        <f t="shared" si="37"/>
        <v>-0.41546019738272255</v>
      </c>
      <c r="E1138" s="197">
        <v>2.5240201311575339E-2</v>
      </c>
      <c r="F1138" s="167"/>
      <c r="G1138" s="37">
        <v>1130</v>
      </c>
      <c r="H1138" s="167">
        <f t="shared" ca="1" si="38"/>
        <v>3.9279079527942178E-2</v>
      </c>
    </row>
    <row r="1139" spans="1:8" x14ac:dyDescent="0.3">
      <c r="A1139"/>
      <c r="B1139" s="314">
        <v>40689</v>
      </c>
      <c r="C1139" s="197">
        <v>230.01</v>
      </c>
      <c r="D1139" s="197">
        <f t="shared" si="37"/>
        <v>-0.24261582534821691</v>
      </c>
      <c r="E1139" s="197">
        <v>2.5228437708936902E-2</v>
      </c>
      <c r="F1139" s="167"/>
      <c r="G1139" s="37">
        <v>1131</v>
      </c>
      <c r="H1139" s="167">
        <f t="shared" ca="1" si="38"/>
        <v>1.8368252665556906E-2</v>
      </c>
    </row>
    <row r="1140" spans="1:8" x14ac:dyDescent="0.3">
      <c r="A1140"/>
      <c r="B1140" s="314">
        <v>41267</v>
      </c>
      <c r="C1140" s="197">
        <v>303.69</v>
      </c>
      <c r="D1140" s="197">
        <f t="shared" si="37"/>
        <v>4.4512654819601503</v>
      </c>
      <c r="E1140" s="197">
        <v>2.5217743568968887E-2</v>
      </c>
      <c r="F1140" s="167"/>
      <c r="G1140" s="37">
        <v>1132</v>
      </c>
      <c r="H1140" s="167">
        <f t="shared" ca="1" si="38"/>
        <v>-5.6086017742267439E-3</v>
      </c>
    </row>
    <row r="1141" spans="1:8" x14ac:dyDescent="0.3">
      <c r="A1141"/>
      <c r="B1141" s="314">
        <v>35885</v>
      </c>
      <c r="C1141" s="197">
        <v>55.71</v>
      </c>
      <c r="D1141" s="197">
        <f t="shared" si="37"/>
        <v>-0.85042287555376561</v>
      </c>
      <c r="E1141" s="197">
        <v>2.5211630474788249E-2</v>
      </c>
      <c r="F1141" s="167"/>
      <c r="G1141" s="37">
        <v>1133</v>
      </c>
      <c r="H1141" s="167">
        <f t="shared" ca="1" si="38"/>
        <v>1.0435395298015097E-3</v>
      </c>
    </row>
    <row r="1142" spans="1:8" x14ac:dyDescent="0.3">
      <c r="A1142"/>
      <c r="B1142" s="314">
        <v>42458</v>
      </c>
      <c r="C1142" s="197">
        <v>372.45</v>
      </c>
      <c r="D1142" s="197">
        <f t="shared" si="37"/>
        <v>4.678457081872236</v>
      </c>
      <c r="E1142" s="197">
        <v>2.5185796862097432E-2</v>
      </c>
      <c r="F1142" s="167"/>
      <c r="G1142" s="37">
        <v>1134</v>
      </c>
      <c r="H1142" s="167">
        <f t="shared" ca="1" si="38"/>
        <v>2.1149163521062015E-2</v>
      </c>
    </row>
    <row r="1143" spans="1:8" x14ac:dyDescent="0.3">
      <c r="A1143"/>
      <c r="B1143" s="314">
        <v>35475</v>
      </c>
      <c r="C1143" s="197">
        <v>65.59</v>
      </c>
      <c r="D1143" s="197">
        <f t="shared" si="37"/>
        <v>-0.87621024818344817</v>
      </c>
      <c r="E1143" s="197">
        <v>2.5164113785558051E-2</v>
      </c>
      <c r="F1143" s="167"/>
      <c r="G1143" s="37">
        <v>1135</v>
      </c>
      <c r="H1143" s="167">
        <f t="shared" ca="1" si="38"/>
        <v>-0.12834252047390463</v>
      </c>
    </row>
    <row r="1144" spans="1:8" x14ac:dyDescent="0.3">
      <c r="A1144"/>
      <c r="B1144" s="314">
        <v>42122</v>
      </c>
      <c r="C1144" s="197">
        <v>529.85</v>
      </c>
      <c r="D1144" s="197">
        <f t="shared" si="37"/>
        <v>40.918512658227847</v>
      </c>
      <c r="E1144" s="197">
        <v>2.5152365289735856E-2</v>
      </c>
      <c r="F1144" s="167"/>
      <c r="G1144" s="37">
        <v>1136</v>
      </c>
      <c r="H1144" s="167">
        <f t="shared" ca="1" si="38"/>
        <v>-2.7899899153313187E-2</v>
      </c>
    </row>
    <row r="1145" spans="1:8" x14ac:dyDescent="0.3">
      <c r="A1145"/>
      <c r="B1145" s="314">
        <v>36990</v>
      </c>
      <c r="C1145" s="197">
        <v>12.64</v>
      </c>
      <c r="D1145" s="197">
        <f t="shared" si="37"/>
        <v>-0.50019770660340046</v>
      </c>
      <c r="E1145" s="197">
        <v>2.5141930251419309E-2</v>
      </c>
      <c r="F1145" s="167"/>
      <c r="G1145" s="37">
        <v>1137</v>
      </c>
      <c r="H1145" s="167">
        <f t="shared" ca="1" si="38"/>
        <v>-1.9625184066191254E-3</v>
      </c>
    </row>
    <row r="1146" spans="1:8" x14ac:dyDescent="0.3">
      <c r="A1146"/>
      <c r="B1146" s="314">
        <v>36278</v>
      </c>
      <c r="C1146" s="197">
        <v>25.29</v>
      </c>
      <c r="D1146" s="197">
        <f t="shared" si="37"/>
        <v>-0.6395895681915349</v>
      </c>
      <c r="E1146" s="197">
        <v>2.5131738954195182E-2</v>
      </c>
      <c r="F1146" s="167"/>
      <c r="G1146" s="37">
        <v>1138</v>
      </c>
      <c r="H1146" s="167">
        <f t="shared" ca="1" si="38"/>
        <v>-2.77199045077084E-2</v>
      </c>
    </row>
    <row r="1147" spans="1:8" x14ac:dyDescent="0.3">
      <c r="A1147"/>
      <c r="B1147" s="314">
        <v>34894</v>
      </c>
      <c r="C1147" s="197">
        <v>70.17</v>
      </c>
      <c r="D1147" s="197">
        <f t="shared" si="37"/>
        <v>-0.88693928847641146</v>
      </c>
      <c r="E1147" s="197">
        <v>2.5127830533235862E-2</v>
      </c>
      <c r="F1147" s="167"/>
      <c r="G1147" s="37">
        <v>1139</v>
      </c>
      <c r="H1147" s="167">
        <f t="shared" ca="1" si="38"/>
        <v>-1.8375691902564426E-2</v>
      </c>
    </row>
    <row r="1148" spans="1:8" x14ac:dyDescent="0.3">
      <c r="A1148"/>
      <c r="B1148" s="314">
        <v>45147</v>
      </c>
      <c r="C1148" s="197">
        <v>620.64</v>
      </c>
      <c r="D1148" s="197">
        <f t="shared" si="37"/>
        <v>0.2566106499291354</v>
      </c>
      <c r="E1148" s="197">
        <v>2.5122640107031469E-2</v>
      </c>
      <c r="F1148" s="167"/>
      <c r="G1148" s="37">
        <v>1140</v>
      </c>
      <c r="H1148" s="167">
        <f t="shared" ca="1" si="38"/>
        <v>5.304548595220826E-2</v>
      </c>
    </row>
    <row r="1149" spans="1:8" x14ac:dyDescent="0.3">
      <c r="A1149"/>
      <c r="B1149" s="314">
        <v>44538</v>
      </c>
      <c r="C1149" s="197">
        <v>493.9</v>
      </c>
      <c r="D1149" s="197">
        <f t="shared" si="37"/>
        <v>23.198922097011266</v>
      </c>
      <c r="E1149" s="197">
        <v>2.5114155251141579E-2</v>
      </c>
      <c r="F1149" s="167"/>
      <c r="G1149" s="37">
        <v>1141</v>
      </c>
      <c r="H1149" s="167">
        <f t="shared" ca="1" si="38"/>
        <v>-1.1091766991771872E-2</v>
      </c>
    </row>
    <row r="1150" spans="1:8" x14ac:dyDescent="0.3">
      <c r="A1150"/>
      <c r="B1150" s="314">
        <v>37243</v>
      </c>
      <c r="C1150" s="197">
        <v>20.41</v>
      </c>
      <c r="D1150" s="197">
        <f t="shared" si="37"/>
        <v>-0.93314334381551367</v>
      </c>
      <c r="E1150" s="197">
        <v>2.5113008538422799E-2</v>
      </c>
      <c r="F1150" s="167"/>
      <c r="G1150" s="37">
        <v>1142</v>
      </c>
      <c r="H1150" s="167">
        <f t="shared" ca="1" si="38"/>
        <v>2.0158532523705489E-2</v>
      </c>
    </row>
    <row r="1151" spans="1:8" x14ac:dyDescent="0.3">
      <c r="A1151"/>
      <c r="B1151" s="314">
        <v>41302</v>
      </c>
      <c r="C1151" s="197">
        <v>305.27999999999997</v>
      </c>
      <c r="D1151" s="197">
        <f t="shared" si="37"/>
        <v>0.75731061478240824</v>
      </c>
      <c r="E1151" s="197">
        <v>2.5083106678754907E-2</v>
      </c>
      <c r="F1151" s="167"/>
      <c r="G1151" s="37">
        <v>1143</v>
      </c>
      <c r="H1151" s="167">
        <f t="shared" ca="1" si="38"/>
        <v>4.4811016698169767E-2</v>
      </c>
    </row>
    <row r="1152" spans="1:8" x14ac:dyDescent="0.3">
      <c r="A1152"/>
      <c r="B1152" s="314">
        <v>39078</v>
      </c>
      <c r="C1152" s="197">
        <v>173.72</v>
      </c>
      <c r="D1152" s="197">
        <f t="shared" si="37"/>
        <v>-0.84465706876508984</v>
      </c>
      <c r="E1152" s="197">
        <v>2.5078184929486103E-2</v>
      </c>
      <c r="F1152" s="167"/>
      <c r="G1152" s="37">
        <v>1144</v>
      </c>
      <c r="H1152" s="167">
        <f t="shared" ca="1" si="38"/>
        <v>7.575716456644209E-2</v>
      </c>
    </row>
    <row r="1153" spans="1:8" x14ac:dyDescent="0.3">
      <c r="A1153"/>
      <c r="B1153" s="314">
        <v>45499</v>
      </c>
      <c r="C1153" s="197">
        <v>1118.3</v>
      </c>
      <c r="D1153" s="197">
        <f t="shared" si="37"/>
        <v>32.765096618357489</v>
      </c>
      <c r="E1153" s="197">
        <v>2.5069893212337879E-2</v>
      </c>
      <c r="F1153" s="167"/>
      <c r="G1153" s="37">
        <v>1145</v>
      </c>
      <c r="H1153" s="167">
        <f t="shared" ca="1" si="38"/>
        <v>0.18684014673131183</v>
      </c>
    </row>
    <row r="1154" spans="1:8" x14ac:dyDescent="0.3">
      <c r="A1154"/>
      <c r="B1154" s="314">
        <v>35992</v>
      </c>
      <c r="C1154" s="197">
        <v>33.119999999999997</v>
      </c>
      <c r="D1154" s="197">
        <f t="shared" si="37"/>
        <v>-0.92295882763433357</v>
      </c>
      <c r="E1154" s="197">
        <v>2.50696378830082E-2</v>
      </c>
      <c r="F1154" s="167"/>
      <c r="G1154" s="37">
        <v>1146</v>
      </c>
      <c r="H1154" s="167">
        <f t="shared" ca="1" si="38"/>
        <v>8.5817504883486259E-2</v>
      </c>
    </row>
    <row r="1155" spans="1:8" x14ac:dyDescent="0.3">
      <c r="A1155"/>
      <c r="B1155" s="314">
        <v>43035</v>
      </c>
      <c r="C1155" s="197">
        <v>429.9</v>
      </c>
      <c r="D1155" s="197">
        <f t="shared" si="37"/>
        <v>0.76485077384129063</v>
      </c>
      <c r="E1155" s="197">
        <v>2.5035765379113117E-2</v>
      </c>
      <c r="F1155" s="167"/>
      <c r="G1155" s="37">
        <v>1147</v>
      </c>
      <c r="H1155" s="167">
        <f t="shared" ca="1" si="38"/>
        <v>2.3015764125407102E-2</v>
      </c>
    </row>
    <row r="1156" spans="1:8" x14ac:dyDescent="0.3">
      <c r="A1156"/>
      <c r="B1156" s="314">
        <v>41142</v>
      </c>
      <c r="C1156" s="197">
        <v>243.59</v>
      </c>
      <c r="D1156" s="197">
        <f t="shared" si="37"/>
        <v>1.1901636396331594</v>
      </c>
      <c r="E1156" s="197">
        <v>2.4994740164106855E-2</v>
      </c>
      <c r="F1156" s="167"/>
      <c r="G1156" s="37">
        <v>1148</v>
      </c>
      <c r="H1156" s="167">
        <f t="shared" ca="1" si="38"/>
        <v>-0.12104761561830128</v>
      </c>
    </row>
    <row r="1157" spans="1:8" x14ac:dyDescent="0.3">
      <c r="A1157"/>
      <c r="B1157" s="314">
        <v>40114</v>
      </c>
      <c r="C1157" s="197">
        <v>111.22</v>
      </c>
      <c r="D1157" s="197">
        <f t="shared" si="37"/>
        <v>-0.16689138576779028</v>
      </c>
      <c r="E1157" s="197">
        <v>2.4974656713666832E-2</v>
      </c>
      <c r="F1157" s="167"/>
      <c r="G1157" s="37">
        <v>1149</v>
      </c>
      <c r="H1157" s="167">
        <f t="shared" ca="1" si="38"/>
        <v>9.5406547428749551E-3</v>
      </c>
    </row>
    <row r="1158" spans="1:8" x14ac:dyDescent="0.3">
      <c r="A1158"/>
      <c r="B1158" s="314">
        <v>44126</v>
      </c>
      <c r="C1158" s="197">
        <v>133.5</v>
      </c>
      <c r="D1158" s="197">
        <f t="shared" si="37"/>
        <v>1.3045054375971001</v>
      </c>
      <c r="E1158" s="197">
        <v>2.4952015355086399E-2</v>
      </c>
      <c r="F1158" s="167"/>
      <c r="G1158" s="37">
        <v>1150</v>
      </c>
      <c r="H1158" s="167">
        <f t="shared" ca="1" si="38"/>
        <v>3.3063108891033116E-2</v>
      </c>
    </row>
    <row r="1159" spans="1:8" x14ac:dyDescent="0.3">
      <c r="A1159"/>
      <c r="B1159" s="314">
        <v>34795</v>
      </c>
      <c r="C1159" s="197">
        <v>57.93</v>
      </c>
      <c r="D1159" s="197">
        <f t="shared" si="37"/>
        <v>-0.75479365079365079</v>
      </c>
      <c r="E1159" s="197">
        <v>2.4946921443736558E-2</v>
      </c>
      <c r="F1159" s="167"/>
      <c r="G1159" s="37">
        <v>1151</v>
      </c>
      <c r="H1159" s="167">
        <f t="shared" ca="1" si="38"/>
        <v>0.10174136158313381</v>
      </c>
    </row>
    <row r="1160" spans="1:8" x14ac:dyDescent="0.3">
      <c r="A1160"/>
      <c r="B1160" s="314">
        <v>43573</v>
      </c>
      <c r="C1160" s="197">
        <v>236.25</v>
      </c>
      <c r="D1160" s="197">
        <f t="shared" si="37"/>
        <v>3.5989877360327043</v>
      </c>
      <c r="E1160" s="197">
        <v>2.4945770065075923E-2</v>
      </c>
      <c r="F1160" s="167"/>
      <c r="G1160" s="37">
        <v>1152</v>
      </c>
      <c r="H1160" s="167">
        <f t="shared" ca="1" si="38"/>
        <v>-3.8919455426967585E-2</v>
      </c>
    </row>
    <row r="1161" spans="1:8" x14ac:dyDescent="0.3">
      <c r="A1161"/>
      <c r="B1161" s="314">
        <v>35942</v>
      </c>
      <c r="C1161" s="197">
        <v>51.37</v>
      </c>
      <c r="D1161" s="197">
        <f t="shared" ref="D1161:D1224" si="39">C1161/C1162-1</f>
        <v>-0.59018747506980462</v>
      </c>
      <c r="E1161" s="197">
        <v>2.4940143655227454E-2</v>
      </c>
      <c r="F1161" s="167"/>
      <c r="G1161" s="37">
        <v>1153</v>
      </c>
      <c r="H1161" s="167">
        <f t="shared" ca="1" si="38"/>
        <v>5.8767125732245773E-3</v>
      </c>
    </row>
    <row r="1162" spans="1:8" x14ac:dyDescent="0.3">
      <c r="A1162"/>
      <c r="B1162" s="314">
        <v>44055</v>
      </c>
      <c r="C1162" s="197">
        <v>125.35</v>
      </c>
      <c r="D1162" s="197">
        <f t="shared" si="39"/>
        <v>-0.62118464792988815</v>
      </c>
      <c r="E1162" s="197">
        <v>2.493867538838912E-2</v>
      </c>
      <c r="F1162" s="167"/>
      <c r="G1162" s="37">
        <v>1154</v>
      </c>
      <c r="H1162" s="167">
        <f t="shared" ref="H1162:H1225" ca="1" si="40">_xlfn.NORM.INV(RAND(),N$11,N$12)</f>
        <v>-1.2375708621289365E-2</v>
      </c>
    </row>
    <row r="1163" spans="1:8" x14ac:dyDescent="0.3">
      <c r="A1163"/>
      <c r="B1163" s="314">
        <v>42255</v>
      </c>
      <c r="C1163" s="197">
        <v>330.9</v>
      </c>
      <c r="D1163" s="197">
        <f t="shared" si="39"/>
        <v>-0.11086629406706805</v>
      </c>
      <c r="E1163" s="197">
        <v>2.4934179959733571E-2</v>
      </c>
      <c r="F1163" s="167"/>
      <c r="G1163" s="37">
        <v>1155</v>
      </c>
      <c r="H1163" s="167">
        <f t="shared" ca="1" si="40"/>
        <v>-7.303724926626857E-3</v>
      </c>
    </row>
    <row r="1164" spans="1:8" x14ac:dyDescent="0.3">
      <c r="A1164"/>
      <c r="B1164" s="314">
        <v>41652</v>
      </c>
      <c r="C1164" s="197">
        <v>372.16</v>
      </c>
      <c r="D1164" s="197">
        <f t="shared" si="39"/>
        <v>2.8174171709918969</v>
      </c>
      <c r="E1164" s="197">
        <v>2.4923576877530218E-2</v>
      </c>
      <c r="F1164" s="167"/>
      <c r="G1164" s="37">
        <v>1156</v>
      </c>
      <c r="H1164" s="167">
        <f t="shared" ca="1" si="40"/>
        <v>2.8285239698178144E-2</v>
      </c>
    </row>
    <row r="1165" spans="1:8" x14ac:dyDescent="0.3">
      <c r="A1165"/>
      <c r="B1165" s="314">
        <v>38044</v>
      </c>
      <c r="C1165" s="197">
        <v>97.49</v>
      </c>
      <c r="D1165" s="197">
        <f t="shared" si="39"/>
        <v>-0.45938002550878954</v>
      </c>
      <c r="E1165" s="197">
        <v>2.4915895710681202E-2</v>
      </c>
      <c r="F1165" s="167"/>
      <c r="G1165" s="37">
        <v>1157</v>
      </c>
      <c r="H1165" s="167">
        <f t="shared" ca="1" si="40"/>
        <v>6.7484601033485289E-2</v>
      </c>
    </row>
    <row r="1166" spans="1:8" x14ac:dyDescent="0.3">
      <c r="A1166"/>
      <c r="B1166" s="314">
        <v>39094</v>
      </c>
      <c r="C1166" s="197">
        <v>180.33</v>
      </c>
      <c r="D1166" s="197">
        <f t="shared" si="39"/>
        <v>-0.53163472027427139</v>
      </c>
      <c r="E1166" s="197">
        <v>2.4893435635123806E-2</v>
      </c>
      <c r="F1166" s="167"/>
      <c r="G1166" s="37">
        <v>1158</v>
      </c>
      <c r="H1166" s="167">
        <f t="shared" ca="1" si="40"/>
        <v>-8.1071468863996909E-2</v>
      </c>
    </row>
    <row r="1167" spans="1:8" x14ac:dyDescent="0.3">
      <c r="A1167"/>
      <c r="B1167" s="314">
        <v>41719</v>
      </c>
      <c r="C1167" s="197">
        <v>385.02</v>
      </c>
      <c r="D1167" s="197">
        <f t="shared" si="39"/>
        <v>1.1491487580240021</v>
      </c>
      <c r="E1167" s="197">
        <v>2.4888865227460144E-2</v>
      </c>
      <c r="F1167" s="167"/>
      <c r="G1167" s="37">
        <v>1159</v>
      </c>
      <c r="H1167" s="167">
        <f t="shared" ca="1" si="40"/>
        <v>-6.217111166313103E-2</v>
      </c>
    </row>
    <row r="1168" spans="1:8" x14ac:dyDescent="0.3">
      <c r="A1168"/>
      <c r="B1168" s="314">
        <v>43818</v>
      </c>
      <c r="C1168" s="197">
        <v>179.15</v>
      </c>
      <c r="D1168" s="197">
        <f t="shared" si="39"/>
        <v>0.47254644090087128</v>
      </c>
      <c r="E1168" s="197">
        <v>2.4885583524027366E-2</v>
      </c>
      <c r="F1168" s="167"/>
      <c r="G1168" s="37">
        <v>1160</v>
      </c>
      <c r="H1168" s="167">
        <f t="shared" ca="1" si="40"/>
        <v>2.9272578160001155E-2</v>
      </c>
    </row>
    <row r="1169" spans="1:8" x14ac:dyDescent="0.3">
      <c r="A1169"/>
      <c r="B1169" s="314">
        <v>40078</v>
      </c>
      <c r="C1169" s="197">
        <v>121.66</v>
      </c>
      <c r="D1169" s="197">
        <f t="shared" si="39"/>
        <v>-0.72361934619141732</v>
      </c>
      <c r="E1169" s="197">
        <v>2.4850475949793616E-2</v>
      </c>
      <c r="F1169" s="167"/>
      <c r="G1169" s="37">
        <v>1161</v>
      </c>
      <c r="H1169" s="167">
        <f t="shared" ca="1" si="40"/>
        <v>2.5343763197849273E-2</v>
      </c>
    </row>
    <row r="1170" spans="1:8" x14ac:dyDescent="0.3">
      <c r="A1170"/>
      <c r="B1170" s="314">
        <v>44750</v>
      </c>
      <c r="C1170" s="197">
        <v>440.19</v>
      </c>
      <c r="D1170" s="197">
        <f t="shared" si="39"/>
        <v>5.5397414945773287</v>
      </c>
      <c r="E1170" s="197">
        <v>2.4841683739988962E-2</v>
      </c>
      <c r="F1170" s="167"/>
      <c r="G1170" s="37">
        <v>1162</v>
      </c>
      <c r="H1170" s="167">
        <f t="shared" ca="1" si="40"/>
        <v>-7.620034053935143E-2</v>
      </c>
    </row>
    <row r="1171" spans="1:8" x14ac:dyDescent="0.3">
      <c r="A1171"/>
      <c r="B1171" s="314">
        <v>35719</v>
      </c>
      <c r="C1171" s="197">
        <v>67.31</v>
      </c>
      <c r="D1171" s="197">
        <f t="shared" si="39"/>
        <v>2.7044578976334614</v>
      </c>
      <c r="E1171" s="197">
        <v>2.4817295980511522E-2</v>
      </c>
      <c r="F1171" s="167"/>
      <c r="G1171" s="37">
        <v>1163</v>
      </c>
      <c r="H1171" s="167">
        <f t="shared" ca="1" si="40"/>
        <v>3.3335534430030803E-2</v>
      </c>
    </row>
    <row r="1172" spans="1:8" x14ac:dyDescent="0.3">
      <c r="A1172"/>
      <c r="B1172" s="314">
        <v>36739</v>
      </c>
      <c r="C1172" s="197">
        <v>18.170000000000002</v>
      </c>
      <c r="D1172" s="197">
        <f t="shared" si="39"/>
        <v>-0.97367048253876254</v>
      </c>
      <c r="E1172" s="197">
        <v>2.4816694867456413E-2</v>
      </c>
      <c r="F1172" s="167"/>
      <c r="G1172" s="37">
        <v>1164</v>
      </c>
      <c r="H1172" s="167">
        <f t="shared" ca="1" si="40"/>
        <v>2.6718873284128667E-3</v>
      </c>
    </row>
    <row r="1173" spans="1:8" x14ac:dyDescent="0.3">
      <c r="A1173"/>
      <c r="B1173" s="314">
        <v>45861</v>
      </c>
      <c r="C1173" s="197">
        <v>690.1</v>
      </c>
      <c r="D1173" s="197">
        <f t="shared" si="39"/>
        <v>8.8234875444839869</v>
      </c>
      <c r="E1173" s="197">
        <v>2.4799524799524963E-2</v>
      </c>
      <c r="F1173" s="167"/>
      <c r="G1173" s="37">
        <v>1165</v>
      </c>
      <c r="H1173" s="167">
        <f t="shared" ca="1" si="40"/>
        <v>2.6429480527797103E-2</v>
      </c>
    </row>
    <row r="1174" spans="1:8" x14ac:dyDescent="0.3">
      <c r="A1174"/>
      <c r="B1174" s="314">
        <v>43915</v>
      </c>
      <c r="C1174" s="197">
        <v>70.25</v>
      </c>
      <c r="D1174" s="197">
        <f t="shared" si="39"/>
        <v>-0.60558082084105336</v>
      </c>
      <c r="E1174" s="197">
        <v>2.479941648431816E-2</v>
      </c>
      <c r="F1174" s="167"/>
      <c r="G1174" s="37">
        <v>1166</v>
      </c>
      <c r="H1174" s="167">
        <f t="shared" ca="1" si="40"/>
        <v>-2.9308037203118189E-3</v>
      </c>
    </row>
    <row r="1175" spans="1:8" x14ac:dyDescent="0.3">
      <c r="A1175"/>
      <c r="B1175" s="314">
        <v>38824</v>
      </c>
      <c r="C1175" s="197">
        <v>178.11</v>
      </c>
      <c r="D1175" s="197">
        <f t="shared" si="39"/>
        <v>0.77012522361359581</v>
      </c>
      <c r="E1175" s="197">
        <v>2.4798619102416541E-2</v>
      </c>
      <c r="F1175" s="167"/>
      <c r="G1175" s="37">
        <v>1167</v>
      </c>
      <c r="H1175" s="167">
        <f t="shared" ca="1" si="40"/>
        <v>-4.5616198809295815E-2</v>
      </c>
    </row>
    <row r="1176" spans="1:8" x14ac:dyDescent="0.3">
      <c r="A1176"/>
      <c r="B1176" s="314">
        <v>38099</v>
      </c>
      <c r="C1176" s="197">
        <v>100.62</v>
      </c>
      <c r="D1176" s="197">
        <f t="shared" si="39"/>
        <v>-0.79104105663198554</v>
      </c>
      <c r="E1176" s="197">
        <v>2.4747937671860676E-2</v>
      </c>
      <c r="F1176" s="167"/>
      <c r="G1176" s="37">
        <v>1168</v>
      </c>
      <c r="H1176" s="167">
        <f t="shared" ca="1" si="40"/>
        <v>2.4812463314679914E-2</v>
      </c>
    </row>
    <row r="1177" spans="1:8" x14ac:dyDescent="0.3">
      <c r="A1177"/>
      <c r="B1177" s="314">
        <v>41842</v>
      </c>
      <c r="C1177" s="197">
        <v>481.53</v>
      </c>
      <c r="D1177" s="197">
        <f t="shared" si="39"/>
        <v>0.67827268925135908</v>
      </c>
      <c r="E1177" s="197">
        <v>2.4728139430954643E-2</v>
      </c>
      <c r="F1177" s="167"/>
      <c r="G1177" s="37">
        <v>1169</v>
      </c>
      <c r="H1177" s="167">
        <f t="shared" ca="1" si="40"/>
        <v>6.0329202797026971E-2</v>
      </c>
    </row>
    <row r="1178" spans="1:8" x14ac:dyDescent="0.3">
      <c r="A1178"/>
      <c r="B1178" s="314">
        <v>40982</v>
      </c>
      <c r="C1178" s="197">
        <v>286.92</v>
      </c>
      <c r="D1178" s="197">
        <f t="shared" si="39"/>
        <v>9.4677125136811391</v>
      </c>
      <c r="E1178" s="197">
        <v>2.4714285714285689E-2</v>
      </c>
      <c r="F1178" s="167"/>
      <c r="G1178" s="37">
        <v>1170</v>
      </c>
      <c r="H1178" s="167">
        <f t="shared" ca="1" si="40"/>
        <v>1.8582039954334707E-2</v>
      </c>
    </row>
    <row r="1179" spans="1:8" x14ac:dyDescent="0.3">
      <c r="A1179"/>
      <c r="B1179" s="314">
        <v>36280</v>
      </c>
      <c r="C1179" s="197">
        <v>27.41</v>
      </c>
      <c r="D1179" s="197">
        <f t="shared" si="39"/>
        <v>0.34692874692874676</v>
      </c>
      <c r="E1179" s="197">
        <v>2.4672897196261756E-2</v>
      </c>
      <c r="F1179" s="167"/>
      <c r="G1179" s="37">
        <v>1171</v>
      </c>
      <c r="H1179" s="167">
        <f t="shared" ca="1" si="40"/>
        <v>-6.5917704567452051E-2</v>
      </c>
    </row>
    <row r="1180" spans="1:8" x14ac:dyDescent="0.3">
      <c r="A1180"/>
      <c r="B1180" s="314">
        <v>36734</v>
      </c>
      <c r="C1180" s="197">
        <v>20.350000000000001</v>
      </c>
      <c r="D1180" s="197">
        <f t="shared" si="39"/>
        <v>-0.18436873747494986</v>
      </c>
      <c r="E1180" s="197">
        <v>2.4672708962739209E-2</v>
      </c>
      <c r="F1180" s="167"/>
      <c r="G1180" s="37">
        <v>1172</v>
      </c>
      <c r="H1180" s="167">
        <f t="shared" ca="1" si="40"/>
        <v>7.0904163731995345E-2</v>
      </c>
    </row>
    <row r="1181" spans="1:8" x14ac:dyDescent="0.3">
      <c r="A1181"/>
      <c r="B1181" s="314">
        <v>36005</v>
      </c>
      <c r="C1181" s="197">
        <v>24.95</v>
      </c>
      <c r="D1181" s="197">
        <f t="shared" si="39"/>
        <v>-0.58074273231389684</v>
      </c>
      <c r="E1181" s="197">
        <v>2.4640657084188833E-2</v>
      </c>
      <c r="F1181" s="167"/>
      <c r="G1181" s="37">
        <v>1173</v>
      </c>
      <c r="H1181" s="167">
        <f t="shared" ca="1" si="40"/>
        <v>-8.5155199208583957E-2</v>
      </c>
    </row>
    <row r="1182" spans="1:8" x14ac:dyDescent="0.3">
      <c r="A1182"/>
      <c r="B1182" s="314">
        <v>34729</v>
      </c>
      <c r="C1182" s="197">
        <v>59.51</v>
      </c>
      <c r="D1182" s="197">
        <f t="shared" si="39"/>
        <v>-0.66499662238234625</v>
      </c>
      <c r="E1182" s="197">
        <v>2.4621212121212155E-2</v>
      </c>
      <c r="F1182" s="167"/>
      <c r="G1182" s="37">
        <v>1174</v>
      </c>
      <c r="H1182" s="167">
        <f t="shared" ca="1" si="40"/>
        <v>-7.4149798149649226E-2</v>
      </c>
    </row>
    <row r="1183" spans="1:8" x14ac:dyDescent="0.3">
      <c r="A1183"/>
      <c r="B1183" s="314">
        <v>38782</v>
      </c>
      <c r="C1183" s="197">
        <v>177.64</v>
      </c>
      <c r="D1183" s="197">
        <f t="shared" si="39"/>
        <v>1.8390602525171804</v>
      </c>
      <c r="E1183" s="197">
        <v>2.4570307994001617E-2</v>
      </c>
      <c r="F1183" s="167"/>
      <c r="G1183" s="37">
        <v>1175</v>
      </c>
      <c r="H1183" s="167">
        <f t="shared" ca="1" si="40"/>
        <v>6.1635147817198817E-3</v>
      </c>
    </row>
    <row r="1184" spans="1:8" x14ac:dyDescent="0.3">
      <c r="A1184"/>
      <c r="B1184" s="314">
        <v>34655</v>
      </c>
      <c r="C1184" s="197">
        <v>62.57</v>
      </c>
      <c r="D1184" s="197">
        <f t="shared" si="39"/>
        <v>-0.30892423238347699</v>
      </c>
      <c r="E1184" s="197">
        <v>2.4561978057966227E-2</v>
      </c>
      <c r="F1184" s="167"/>
      <c r="G1184" s="37">
        <v>1176</v>
      </c>
      <c r="H1184" s="167">
        <f t="shared" ca="1" si="40"/>
        <v>-2.2593963760122075E-2</v>
      </c>
    </row>
    <row r="1185" spans="1:8" x14ac:dyDescent="0.3">
      <c r="A1185"/>
      <c r="B1185" s="314">
        <v>38372</v>
      </c>
      <c r="C1185" s="197">
        <v>90.54</v>
      </c>
      <c r="D1185" s="197">
        <f t="shared" si="39"/>
        <v>2.741322314049587</v>
      </c>
      <c r="E1185" s="197">
        <v>2.4555844743691324E-2</v>
      </c>
      <c r="F1185" s="167"/>
      <c r="G1185" s="37">
        <v>1177</v>
      </c>
      <c r="H1185" s="167">
        <f t="shared" ca="1" si="40"/>
        <v>-4.8126979119634938E-3</v>
      </c>
    </row>
    <row r="1186" spans="1:8" x14ac:dyDescent="0.3">
      <c r="A1186"/>
      <c r="B1186" s="314">
        <v>36712</v>
      </c>
      <c r="C1186" s="197">
        <v>24.2</v>
      </c>
      <c r="D1186" s="197">
        <f t="shared" si="39"/>
        <v>0.23343527013251775</v>
      </c>
      <c r="E1186" s="197">
        <v>2.4555461473327655E-2</v>
      </c>
      <c r="F1186" s="167"/>
      <c r="G1186" s="37">
        <v>1178</v>
      </c>
      <c r="H1186" s="167">
        <f t="shared" ca="1" si="40"/>
        <v>-4.5129055788799407E-3</v>
      </c>
    </row>
    <row r="1187" spans="1:8" x14ac:dyDescent="0.3">
      <c r="A1187"/>
      <c r="B1187" s="314">
        <v>37223</v>
      </c>
      <c r="C1187" s="197">
        <v>19.62</v>
      </c>
      <c r="D1187" s="197">
        <f t="shared" si="39"/>
        <v>-0.80014260975858198</v>
      </c>
      <c r="E1187" s="197">
        <v>2.4543080939947837E-2</v>
      </c>
      <c r="F1187" s="167"/>
      <c r="G1187" s="37">
        <v>1179</v>
      </c>
      <c r="H1187" s="167">
        <f t="shared" ca="1" si="40"/>
        <v>-9.9550546624634084E-3</v>
      </c>
    </row>
    <row r="1188" spans="1:8" x14ac:dyDescent="0.3">
      <c r="A1188"/>
      <c r="B1188" s="314">
        <v>38618</v>
      </c>
      <c r="C1188" s="197">
        <v>98.17</v>
      </c>
      <c r="D1188" s="197">
        <f t="shared" si="39"/>
        <v>0.49649390243902447</v>
      </c>
      <c r="E1188" s="197">
        <v>2.4525151325401895E-2</v>
      </c>
      <c r="F1188" s="167"/>
      <c r="G1188" s="37">
        <v>1180</v>
      </c>
      <c r="H1188" s="167">
        <f t="shared" ca="1" si="40"/>
        <v>-9.237650369554512E-2</v>
      </c>
    </row>
    <row r="1189" spans="1:8" x14ac:dyDescent="0.3">
      <c r="A1189"/>
      <c r="B1189" s="314">
        <v>35713</v>
      </c>
      <c r="C1189" s="197">
        <v>65.599999999999994</v>
      </c>
      <c r="D1189" s="197">
        <f t="shared" si="39"/>
        <v>-0.85931803559939957</v>
      </c>
      <c r="E1189" s="197">
        <v>2.4519756364204115E-2</v>
      </c>
      <c r="F1189" s="167"/>
      <c r="G1189" s="37">
        <v>1181</v>
      </c>
      <c r="H1189" s="167">
        <f t="shared" ca="1" si="40"/>
        <v>0.11327449234159842</v>
      </c>
    </row>
    <row r="1190" spans="1:8" x14ac:dyDescent="0.3">
      <c r="A1190"/>
      <c r="B1190" s="314">
        <v>42559</v>
      </c>
      <c r="C1190" s="197">
        <v>466.3</v>
      </c>
      <c r="D1190" s="197">
        <f t="shared" si="39"/>
        <v>0.19212578294771832</v>
      </c>
      <c r="E1190" s="197">
        <v>2.4497418433483631E-2</v>
      </c>
      <c r="F1190" s="167"/>
      <c r="G1190" s="37">
        <v>1182</v>
      </c>
      <c r="H1190" s="167">
        <f t="shared" ca="1" si="40"/>
        <v>5.173336065815487E-2</v>
      </c>
    </row>
    <row r="1191" spans="1:8" x14ac:dyDescent="0.3">
      <c r="A1191"/>
      <c r="B1191" s="314">
        <v>42495</v>
      </c>
      <c r="C1191" s="197">
        <v>391.15</v>
      </c>
      <c r="D1191" s="197">
        <f t="shared" si="39"/>
        <v>28.168530947054435</v>
      </c>
      <c r="E1191" s="197">
        <v>2.4489261393399575E-2</v>
      </c>
      <c r="F1191" s="167"/>
      <c r="G1191" s="37">
        <v>1183</v>
      </c>
      <c r="H1191" s="167">
        <f t="shared" ca="1" si="40"/>
        <v>-9.3699628135492832E-2</v>
      </c>
    </row>
    <row r="1192" spans="1:8" x14ac:dyDescent="0.3">
      <c r="A1192"/>
      <c r="B1192" s="314">
        <v>37175</v>
      </c>
      <c r="C1192" s="197">
        <v>13.41</v>
      </c>
      <c r="D1192" s="197">
        <f t="shared" si="39"/>
        <v>-0.95977201139943003</v>
      </c>
      <c r="E1192" s="197">
        <v>2.4446142093200951E-2</v>
      </c>
      <c r="F1192" s="167"/>
      <c r="G1192" s="37">
        <v>1184</v>
      </c>
      <c r="H1192" s="167">
        <f t="shared" ca="1" si="40"/>
        <v>-9.4523471553957846E-3</v>
      </c>
    </row>
    <row r="1193" spans="1:8" x14ac:dyDescent="0.3">
      <c r="A1193"/>
      <c r="B1193" s="314">
        <v>44242</v>
      </c>
      <c r="C1193" s="197">
        <v>333.35</v>
      </c>
      <c r="D1193" s="197">
        <f t="shared" si="39"/>
        <v>13.191145168156664</v>
      </c>
      <c r="E1193" s="197">
        <v>2.4431468961278568E-2</v>
      </c>
      <c r="F1193" s="167"/>
      <c r="G1193" s="37">
        <v>1185</v>
      </c>
      <c r="H1193" s="167">
        <f t="shared" ca="1" si="40"/>
        <v>6.7526863511573762E-2</v>
      </c>
    </row>
    <row r="1194" spans="1:8" x14ac:dyDescent="0.3">
      <c r="A1194"/>
      <c r="B1194" s="314">
        <v>36133</v>
      </c>
      <c r="C1194" s="197">
        <v>23.49</v>
      </c>
      <c r="D1194" s="197">
        <f t="shared" si="39"/>
        <v>-0.86409395973154357</v>
      </c>
      <c r="E1194" s="197">
        <v>2.4422154382904404E-2</v>
      </c>
      <c r="F1194" s="167"/>
      <c r="G1194" s="37">
        <v>1186</v>
      </c>
      <c r="H1194" s="167">
        <f t="shared" ca="1" si="40"/>
        <v>5.6650714621489601E-2</v>
      </c>
    </row>
    <row r="1195" spans="1:8" x14ac:dyDescent="0.3">
      <c r="A1195"/>
      <c r="B1195" s="314">
        <v>39002</v>
      </c>
      <c r="C1195" s="197">
        <v>172.84</v>
      </c>
      <c r="D1195" s="197">
        <f t="shared" si="39"/>
        <v>7.7153184594291435E-2</v>
      </c>
      <c r="E1195" s="197">
        <v>2.4419155998103292E-2</v>
      </c>
      <c r="F1195" s="167"/>
      <c r="G1195" s="37">
        <v>1187</v>
      </c>
      <c r="H1195" s="167">
        <f t="shared" ca="1" si="40"/>
        <v>-2.686372016893717E-2</v>
      </c>
    </row>
    <row r="1196" spans="1:8" x14ac:dyDescent="0.3">
      <c r="A1196"/>
      <c r="B1196" s="314">
        <v>38946</v>
      </c>
      <c r="C1196" s="197">
        <v>160.46</v>
      </c>
      <c r="D1196" s="197">
        <f t="shared" si="39"/>
        <v>1</v>
      </c>
      <c r="E1196" s="197">
        <v>2.4387129724208423E-2</v>
      </c>
      <c r="F1196" s="167"/>
      <c r="G1196" s="37">
        <v>1188</v>
      </c>
      <c r="H1196" s="167">
        <f t="shared" ca="1" si="40"/>
        <v>0.12559338426237127</v>
      </c>
    </row>
    <row r="1197" spans="1:8" x14ac:dyDescent="0.3">
      <c r="A1197"/>
      <c r="B1197" s="314">
        <v>38194</v>
      </c>
      <c r="C1197" s="197">
        <v>80.23</v>
      </c>
      <c r="D1197" s="197">
        <f t="shared" si="39"/>
        <v>-0.73364982404886803</v>
      </c>
      <c r="E1197" s="197">
        <v>2.4387129724208423E-2</v>
      </c>
      <c r="F1197" s="167"/>
      <c r="G1197" s="37">
        <v>1189</v>
      </c>
      <c r="H1197" s="167">
        <f t="shared" ca="1" si="40"/>
        <v>-5.1192541151730275E-2</v>
      </c>
    </row>
    <row r="1198" spans="1:8" x14ac:dyDescent="0.3">
      <c r="A1198"/>
      <c r="B1198" s="314">
        <v>41320</v>
      </c>
      <c r="C1198" s="197">
        <v>301.22000000000003</v>
      </c>
      <c r="D1198" s="197">
        <f t="shared" si="39"/>
        <v>0.64736122504785354</v>
      </c>
      <c r="E1198" s="197">
        <v>2.4383608229892939E-2</v>
      </c>
      <c r="F1198" s="167"/>
      <c r="G1198" s="37">
        <v>1190</v>
      </c>
      <c r="H1198" s="167">
        <f t="shared" ca="1" si="40"/>
        <v>-3.3963240713554131E-2</v>
      </c>
    </row>
    <row r="1199" spans="1:8" x14ac:dyDescent="0.3">
      <c r="A1199"/>
      <c r="B1199" s="314">
        <v>43503</v>
      </c>
      <c r="C1199" s="197">
        <v>182.85</v>
      </c>
      <c r="D1199" s="197">
        <f t="shared" si="39"/>
        <v>3.4750367107195297</v>
      </c>
      <c r="E1199" s="197">
        <v>2.4369747899159577E-2</v>
      </c>
      <c r="F1199" s="167"/>
      <c r="G1199" s="37">
        <v>1191</v>
      </c>
      <c r="H1199" s="167">
        <f t="shared" ca="1" si="40"/>
        <v>-2.3033264488368243E-2</v>
      </c>
    </row>
    <row r="1200" spans="1:8" x14ac:dyDescent="0.3">
      <c r="A1200"/>
      <c r="B1200" s="314">
        <v>36530</v>
      </c>
      <c r="C1200" s="197">
        <v>40.86</v>
      </c>
      <c r="D1200" s="197">
        <f t="shared" si="39"/>
        <v>-0.89601465872652319</v>
      </c>
      <c r="E1200" s="197">
        <v>2.4316871396339979E-2</v>
      </c>
      <c r="F1200" s="167"/>
      <c r="G1200" s="37">
        <v>1192</v>
      </c>
      <c r="H1200" s="167">
        <f t="shared" ca="1" si="40"/>
        <v>-4.4835825228213368E-2</v>
      </c>
    </row>
    <row r="1201" spans="1:8" x14ac:dyDescent="0.3">
      <c r="A1201"/>
      <c r="B1201" s="314">
        <v>44922</v>
      </c>
      <c r="C1201" s="197">
        <v>392.94</v>
      </c>
      <c r="D1201" s="197">
        <f t="shared" si="39"/>
        <v>-0.12584814575871506</v>
      </c>
      <c r="E1201" s="197">
        <v>2.4294875136854133E-2</v>
      </c>
      <c r="F1201" s="167"/>
      <c r="G1201" s="37">
        <v>1193</v>
      </c>
      <c r="H1201" s="167">
        <f t="shared" ca="1" si="40"/>
        <v>-1.7974428768328894E-2</v>
      </c>
    </row>
    <row r="1202" spans="1:8" x14ac:dyDescent="0.3">
      <c r="A1202"/>
      <c r="B1202" s="314">
        <v>44760</v>
      </c>
      <c r="C1202" s="197">
        <v>449.51</v>
      </c>
      <c r="D1202" s="197">
        <f t="shared" si="39"/>
        <v>3.2639916524378672</v>
      </c>
      <c r="E1202" s="197">
        <v>2.4290759940754247E-2</v>
      </c>
      <c r="F1202" s="167"/>
      <c r="G1202" s="37">
        <v>1194</v>
      </c>
      <c r="H1202" s="167">
        <f t="shared" ca="1" si="40"/>
        <v>-6.6993830551049349E-2</v>
      </c>
    </row>
    <row r="1203" spans="1:8" x14ac:dyDescent="0.3">
      <c r="A1203"/>
      <c r="B1203" s="314">
        <v>38679</v>
      </c>
      <c r="C1203" s="197">
        <v>105.42</v>
      </c>
      <c r="D1203" s="197">
        <f t="shared" si="39"/>
        <v>6.3514644351464433</v>
      </c>
      <c r="E1203" s="197">
        <v>2.4290711232024975E-2</v>
      </c>
      <c r="F1203" s="167"/>
      <c r="G1203" s="37">
        <v>1195</v>
      </c>
      <c r="H1203" s="167">
        <f t="shared" ca="1" si="40"/>
        <v>-5.3138436023253764E-2</v>
      </c>
    </row>
    <row r="1204" spans="1:8" x14ac:dyDescent="0.3">
      <c r="A1204"/>
      <c r="B1204" s="314">
        <v>36969</v>
      </c>
      <c r="C1204" s="197">
        <v>14.34</v>
      </c>
      <c r="D1204" s="197">
        <f t="shared" si="39"/>
        <v>-0.404485049833887</v>
      </c>
      <c r="E1204" s="197">
        <v>2.4285714285714244E-2</v>
      </c>
      <c r="F1204" s="167"/>
      <c r="G1204" s="37">
        <v>1196</v>
      </c>
      <c r="H1204" s="167">
        <f t="shared" ca="1" si="40"/>
        <v>2.5739226899561998E-2</v>
      </c>
    </row>
    <row r="1205" spans="1:8" x14ac:dyDescent="0.3">
      <c r="A1205"/>
      <c r="B1205" s="314">
        <v>36640</v>
      </c>
      <c r="C1205" s="197">
        <v>24.08</v>
      </c>
      <c r="D1205" s="197">
        <f t="shared" si="39"/>
        <v>-0.9548031082247832</v>
      </c>
      <c r="E1205" s="197">
        <v>2.42450021267544E-2</v>
      </c>
      <c r="F1205" s="167"/>
      <c r="G1205" s="37">
        <v>1197</v>
      </c>
      <c r="H1205" s="167">
        <f t="shared" ca="1" si="40"/>
        <v>0.12186068129919801</v>
      </c>
    </row>
    <row r="1206" spans="1:8" x14ac:dyDescent="0.3">
      <c r="A1206"/>
      <c r="B1206" s="314">
        <v>42023</v>
      </c>
      <c r="C1206" s="197">
        <v>532.78</v>
      </c>
      <c r="D1206" s="197">
        <f t="shared" si="39"/>
        <v>1.041172789167244E-2</v>
      </c>
      <c r="E1206" s="197">
        <v>2.4242074706346095E-2</v>
      </c>
      <c r="F1206" s="167"/>
      <c r="G1206" s="37">
        <v>1198</v>
      </c>
      <c r="H1206" s="167">
        <f t="shared" ca="1" si="40"/>
        <v>1.8647216769595902E-2</v>
      </c>
    </row>
    <row r="1207" spans="1:8" x14ac:dyDescent="0.3">
      <c r="A1207"/>
      <c r="B1207" s="314">
        <v>42019</v>
      </c>
      <c r="C1207" s="197">
        <v>527.29</v>
      </c>
      <c r="D1207" s="197">
        <f t="shared" si="39"/>
        <v>6.0663361029214675</v>
      </c>
      <c r="E1207" s="197">
        <v>2.4202163821066991E-2</v>
      </c>
      <c r="F1207" s="167"/>
      <c r="G1207" s="37">
        <v>1199</v>
      </c>
      <c r="H1207" s="167">
        <f t="shared" ca="1" si="40"/>
        <v>3.923557524803413E-2</v>
      </c>
    </row>
    <row r="1208" spans="1:8" x14ac:dyDescent="0.3">
      <c r="A1208"/>
      <c r="B1208" s="314">
        <v>38169</v>
      </c>
      <c r="C1208" s="197">
        <v>74.62</v>
      </c>
      <c r="D1208" s="197">
        <f t="shared" si="39"/>
        <v>-0.85357142857142854</v>
      </c>
      <c r="E1208" s="197">
        <v>2.4155915454296073E-2</v>
      </c>
      <c r="F1208" s="167"/>
      <c r="G1208" s="37">
        <v>1200</v>
      </c>
      <c r="H1208" s="167">
        <f t="shared" ca="1" si="40"/>
        <v>-0.13365082871355896</v>
      </c>
    </row>
    <row r="1209" spans="1:8" x14ac:dyDescent="0.3">
      <c r="A1209"/>
      <c r="B1209" s="314">
        <v>44487</v>
      </c>
      <c r="C1209" s="197">
        <v>509.6</v>
      </c>
      <c r="D1209" s="197">
        <f t="shared" si="39"/>
        <v>4.9959995293563955</v>
      </c>
      <c r="E1209" s="197">
        <v>2.4115755627009738E-2</v>
      </c>
      <c r="F1209" s="167"/>
      <c r="G1209" s="37">
        <v>1201</v>
      </c>
      <c r="H1209" s="167">
        <f t="shared" ca="1" si="40"/>
        <v>5.5083871664062894E-2</v>
      </c>
    </row>
    <row r="1210" spans="1:8" x14ac:dyDescent="0.3">
      <c r="A1210"/>
      <c r="B1210" s="314">
        <v>35361</v>
      </c>
      <c r="C1210" s="197">
        <v>84.99</v>
      </c>
      <c r="D1210" s="197">
        <f t="shared" si="39"/>
        <v>-0.80343224553044845</v>
      </c>
      <c r="E1210" s="197">
        <v>2.4099289070972363E-2</v>
      </c>
      <c r="F1210" s="167"/>
      <c r="G1210" s="37">
        <v>1202</v>
      </c>
      <c r="H1210" s="167">
        <f t="shared" ca="1" si="40"/>
        <v>1.2104900278646236E-2</v>
      </c>
    </row>
    <row r="1211" spans="1:8" x14ac:dyDescent="0.3">
      <c r="A1211"/>
      <c r="B1211" s="314">
        <v>44879</v>
      </c>
      <c r="C1211" s="197">
        <v>432.37</v>
      </c>
      <c r="D1211" s="197">
        <f t="shared" si="39"/>
        <v>5.2725953866241104</v>
      </c>
      <c r="E1211" s="197">
        <v>2.4088109900521015E-2</v>
      </c>
      <c r="F1211" s="167"/>
      <c r="G1211" s="37">
        <v>1203</v>
      </c>
      <c r="H1211" s="167">
        <f t="shared" ca="1" si="40"/>
        <v>-3.7254444926539926E-2</v>
      </c>
    </row>
    <row r="1212" spans="1:8" x14ac:dyDescent="0.3">
      <c r="A1212"/>
      <c r="B1212" s="314">
        <v>34878</v>
      </c>
      <c r="C1212" s="197">
        <v>68.930000000000007</v>
      </c>
      <c r="D1212" s="197">
        <f t="shared" si="39"/>
        <v>-0.45128164305046958</v>
      </c>
      <c r="E1212" s="197">
        <v>2.4067746248700006E-2</v>
      </c>
      <c r="F1212" s="167"/>
      <c r="G1212" s="37">
        <v>1204</v>
      </c>
      <c r="H1212" s="167">
        <f t="shared" ca="1" si="40"/>
        <v>-3.5715895546873759E-3</v>
      </c>
    </row>
    <row r="1213" spans="1:8" x14ac:dyDescent="0.3">
      <c r="A1213"/>
      <c r="B1213" s="314">
        <v>40133</v>
      </c>
      <c r="C1213" s="197">
        <v>125.62</v>
      </c>
      <c r="D1213" s="197">
        <f t="shared" si="39"/>
        <v>-0.49166396892198116</v>
      </c>
      <c r="E1213" s="197">
        <v>2.4048259558164142E-2</v>
      </c>
      <c r="F1213" s="167"/>
      <c r="G1213" s="37">
        <v>1205</v>
      </c>
      <c r="H1213" s="167">
        <f t="shared" ca="1" si="40"/>
        <v>7.5155632960462085E-2</v>
      </c>
    </row>
    <row r="1214" spans="1:8" x14ac:dyDescent="0.3">
      <c r="A1214"/>
      <c r="B1214" s="314">
        <v>40646</v>
      </c>
      <c r="C1214" s="197">
        <v>247.12</v>
      </c>
      <c r="D1214" s="197">
        <f t="shared" si="39"/>
        <v>2.3103817816476888</v>
      </c>
      <c r="E1214" s="197">
        <v>2.4034477042930602E-2</v>
      </c>
      <c r="F1214" s="167"/>
      <c r="G1214" s="37">
        <v>1206</v>
      </c>
      <c r="H1214" s="167">
        <f t="shared" ca="1" si="40"/>
        <v>-2.7823156523475973E-2</v>
      </c>
    </row>
    <row r="1215" spans="1:8" x14ac:dyDescent="0.3">
      <c r="A1215"/>
      <c r="B1215" s="314">
        <v>43937</v>
      </c>
      <c r="C1215" s="197">
        <v>74.650000000000006</v>
      </c>
      <c r="D1215" s="197">
        <f t="shared" si="39"/>
        <v>3.486177884615385</v>
      </c>
      <c r="E1215" s="197">
        <v>2.4005486968449841E-2</v>
      </c>
      <c r="F1215" s="167"/>
      <c r="G1215" s="37">
        <v>1207</v>
      </c>
      <c r="H1215" s="167">
        <f t="shared" ca="1" si="40"/>
        <v>-8.7738685994233987E-3</v>
      </c>
    </row>
    <row r="1216" spans="1:8" x14ac:dyDescent="0.3">
      <c r="A1216"/>
      <c r="B1216" s="314">
        <v>36888</v>
      </c>
      <c r="C1216" s="197">
        <v>16.64</v>
      </c>
      <c r="D1216" s="197">
        <f t="shared" si="39"/>
        <v>-0.92399744222161329</v>
      </c>
      <c r="E1216" s="197">
        <v>2.4000000000000021E-2</v>
      </c>
      <c r="F1216" s="167"/>
      <c r="G1216" s="37">
        <v>1208</v>
      </c>
      <c r="H1216" s="167">
        <f t="shared" ca="1" si="40"/>
        <v>0.10434989342652723</v>
      </c>
    </row>
    <row r="1217" spans="1:8" x14ac:dyDescent="0.3">
      <c r="A1217"/>
      <c r="B1217" s="314">
        <v>40450</v>
      </c>
      <c r="C1217" s="197">
        <v>218.94</v>
      </c>
      <c r="D1217" s="197">
        <f t="shared" si="39"/>
        <v>0.94821142552055537</v>
      </c>
      <c r="E1217" s="197">
        <v>2.3993265048407375E-2</v>
      </c>
      <c r="F1217" s="167"/>
      <c r="G1217" s="37">
        <v>1209</v>
      </c>
      <c r="H1217" s="167">
        <f t="shared" ca="1" si="40"/>
        <v>-5.2364721307216248E-2</v>
      </c>
    </row>
    <row r="1218" spans="1:8" x14ac:dyDescent="0.3">
      <c r="A1218"/>
      <c r="B1218" s="314">
        <v>38684</v>
      </c>
      <c r="C1218" s="197">
        <v>112.38</v>
      </c>
      <c r="D1218" s="197">
        <f t="shared" si="39"/>
        <v>-0.56786895331846499</v>
      </c>
      <c r="E1218" s="197">
        <v>2.3963553530751636E-2</v>
      </c>
      <c r="F1218" s="167"/>
      <c r="G1218" s="37">
        <v>1210</v>
      </c>
      <c r="H1218" s="167">
        <f t="shared" ca="1" si="40"/>
        <v>-9.282813448470182E-3</v>
      </c>
    </row>
    <row r="1219" spans="1:8" x14ac:dyDescent="0.3">
      <c r="A1219"/>
      <c r="B1219" s="314">
        <v>41373</v>
      </c>
      <c r="C1219" s="197">
        <v>260.06</v>
      </c>
      <c r="D1219" s="197">
        <f t="shared" si="39"/>
        <v>8.4947060971157349</v>
      </c>
      <c r="E1219" s="197">
        <v>2.3938892826206759E-2</v>
      </c>
      <c r="F1219" s="167"/>
      <c r="G1219" s="37">
        <v>1211</v>
      </c>
      <c r="H1219" s="167">
        <f t="shared" ca="1" si="40"/>
        <v>2.4590985066879172E-3</v>
      </c>
    </row>
    <row r="1220" spans="1:8" x14ac:dyDescent="0.3">
      <c r="A1220"/>
      <c r="B1220" s="314">
        <v>36140</v>
      </c>
      <c r="C1220" s="197">
        <v>27.39</v>
      </c>
      <c r="D1220" s="197">
        <f t="shared" si="39"/>
        <v>-0.84624452677669249</v>
      </c>
      <c r="E1220" s="197">
        <v>2.3925233644859878E-2</v>
      </c>
      <c r="F1220" s="167"/>
      <c r="G1220" s="37">
        <v>1212</v>
      </c>
      <c r="H1220" s="167">
        <f t="shared" ca="1" si="40"/>
        <v>8.2450765971455273E-2</v>
      </c>
    </row>
    <row r="1221" spans="1:8" x14ac:dyDescent="0.3">
      <c r="A1221"/>
      <c r="B1221" s="314">
        <v>40830</v>
      </c>
      <c r="C1221" s="197">
        <v>178.14</v>
      </c>
      <c r="D1221" s="197">
        <f t="shared" si="39"/>
        <v>3.6731374606505769</v>
      </c>
      <c r="E1221" s="197">
        <v>2.3910794344177422E-2</v>
      </c>
      <c r="F1221" s="167"/>
      <c r="G1221" s="37">
        <v>1213</v>
      </c>
      <c r="H1221" s="167">
        <f t="shared" ca="1" si="40"/>
        <v>-2.0578241451046985E-2</v>
      </c>
    </row>
    <row r="1222" spans="1:8" x14ac:dyDescent="0.3">
      <c r="A1222"/>
      <c r="B1222" s="314">
        <v>36329</v>
      </c>
      <c r="C1222" s="197">
        <v>38.119999999999997</v>
      </c>
      <c r="D1222" s="197">
        <f t="shared" si="39"/>
        <v>-0.92397287594734745</v>
      </c>
      <c r="E1222" s="197">
        <v>2.3905452591995724E-2</v>
      </c>
      <c r="F1222" s="167"/>
      <c r="G1222" s="37">
        <v>1214</v>
      </c>
      <c r="H1222" s="167">
        <f t="shared" ca="1" si="40"/>
        <v>-0.1080713723913977</v>
      </c>
    </row>
    <row r="1223" spans="1:8" x14ac:dyDescent="0.3">
      <c r="A1223"/>
      <c r="B1223" s="314">
        <v>44508</v>
      </c>
      <c r="C1223" s="197">
        <v>501.4</v>
      </c>
      <c r="D1223" s="197">
        <f t="shared" si="39"/>
        <v>2.0371312617360227</v>
      </c>
      <c r="E1223" s="197">
        <v>2.3892178885031701E-2</v>
      </c>
      <c r="F1223" s="167"/>
      <c r="G1223" s="37">
        <v>1215</v>
      </c>
      <c r="H1223" s="167">
        <f t="shared" ca="1" si="40"/>
        <v>-4.4373393787294359E-2</v>
      </c>
    </row>
    <row r="1224" spans="1:8" x14ac:dyDescent="0.3">
      <c r="A1224"/>
      <c r="B1224" s="314">
        <v>38989</v>
      </c>
      <c r="C1224" s="197">
        <v>165.09</v>
      </c>
      <c r="D1224" s="197">
        <f t="shared" si="39"/>
        <v>-0.12535099337748346</v>
      </c>
      <c r="E1224" s="197">
        <v>2.3877449764326375E-2</v>
      </c>
      <c r="F1224" s="167"/>
      <c r="G1224" s="37">
        <v>1216</v>
      </c>
      <c r="H1224" s="167">
        <f t="shared" ca="1" si="40"/>
        <v>5.823293624580661E-2</v>
      </c>
    </row>
    <row r="1225" spans="1:8" x14ac:dyDescent="0.3">
      <c r="A1225"/>
      <c r="B1225" s="314">
        <v>43383</v>
      </c>
      <c r="C1225" s="197">
        <v>188.75</v>
      </c>
      <c r="D1225" s="197">
        <f t="shared" ref="D1225:D1288" si="41">C1225/C1226-1</f>
        <v>-0.57536557930258714</v>
      </c>
      <c r="E1225" s="197">
        <v>2.3867643070246913E-2</v>
      </c>
      <c r="F1225" s="167"/>
      <c r="G1225" s="37">
        <v>1217</v>
      </c>
      <c r="H1225" s="167">
        <f t="shared" ca="1" si="40"/>
        <v>5.3989021261967508E-2</v>
      </c>
    </row>
    <row r="1226" spans="1:8" x14ac:dyDescent="0.3">
      <c r="A1226"/>
      <c r="B1226" s="314">
        <v>42186</v>
      </c>
      <c r="C1226" s="197">
        <v>444.5</v>
      </c>
      <c r="D1226" s="197">
        <f t="shared" si="41"/>
        <v>1.1561969439728355</v>
      </c>
      <c r="E1226" s="197">
        <v>2.3839686744212774E-2</v>
      </c>
      <c r="F1226" s="167"/>
      <c r="G1226" s="37">
        <v>1218</v>
      </c>
      <c r="H1226" s="167">
        <f t="shared" ref="H1226:H1289" ca="1" si="42">_xlfn.NORM.INV(RAND(),N$11,N$12)</f>
        <v>3.1088589236706002E-2</v>
      </c>
    </row>
    <row r="1227" spans="1:8" x14ac:dyDescent="0.3">
      <c r="A1227"/>
      <c r="B1227" s="314">
        <v>43559</v>
      </c>
      <c r="C1227" s="197">
        <v>206.15</v>
      </c>
      <c r="D1227" s="197">
        <f t="shared" si="41"/>
        <v>-0.79568677588479564</v>
      </c>
      <c r="E1227" s="197">
        <v>2.3839086168363499E-2</v>
      </c>
      <c r="F1227" s="167"/>
      <c r="G1227" s="37">
        <v>1219</v>
      </c>
      <c r="H1227" s="167">
        <f t="shared" ca="1" si="42"/>
        <v>-4.4580932530044366E-2</v>
      </c>
    </row>
    <row r="1228" spans="1:8" x14ac:dyDescent="0.3">
      <c r="A1228"/>
      <c r="B1228" s="314">
        <v>45420</v>
      </c>
      <c r="C1228" s="197">
        <v>1008.99</v>
      </c>
      <c r="D1228" s="197">
        <f t="shared" si="41"/>
        <v>11.478233984664852</v>
      </c>
      <c r="E1228" s="197">
        <v>2.3825227547158434E-2</v>
      </c>
      <c r="F1228" s="167"/>
      <c r="G1228" s="37">
        <v>1220</v>
      </c>
      <c r="H1228" s="167">
        <f t="shared" ca="1" si="42"/>
        <v>2.4448736754604846E-2</v>
      </c>
    </row>
    <row r="1229" spans="1:8" x14ac:dyDescent="0.3">
      <c r="A1229"/>
      <c r="B1229" s="314">
        <v>38449</v>
      </c>
      <c r="C1229" s="197">
        <v>80.86</v>
      </c>
      <c r="D1229" s="197">
        <f t="shared" si="41"/>
        <v>4.6943661971830988</v>
      </c>
      <c r="E1229" s="197">
        <v>2.3803494555583615E-2</v>
      </c>
      <c r="F1229" s="167"/>
      <c r="G1229" s="37">
        <v>1221</v>
      </c>
      <c r="H1229" s="167">
        <f t="shared" ca="1" si="42"/>
        <v>-5.4806717105057778E-3</v>
      </c>
    </row>
    <row r="1230" spans="1:8" x14ac:dyDescent="0.3">
      <c r="A1230"/>
      <c r="B1230" s="314">
        <v>37006</v>
      </c>
      <c r="C1230" s="197">
        <v>14.2</v>
      </c>
      <c r="D1230" s="197">
        <f t="shared" si="41"/>
        <v>-0.90501672240802677</v>
      </c>
      <c r="E1230" s="197">
        <v>2.3792357606344572E-2</v>
      </c>
      <c r="F1230" s="167"/>
      <c r="G1230" s="37">
        <v>1222</v>
      </c>
      <c r="H1230" s="167">
        <f t="shared" ca="1" si="42"/>
        <v>-6.1457220376795289E-2</v>
      </c>
    </row>
    <row r="1231" spans="1:8" x14ac:dyDescent="0.3">
      <c r="A1231"/>
      <c r="B1231" s="314">
        <v>38890</v>
      </c>
      <c r="C1231" s="197">
        <v>149.5</v>
      </c>
      <c r="D1231" s="197">
        <f t="shared" si="41"/>
        <v>-0.4084596209393424</v>
      </c>
      <c r="E1231" s="197">
        <v>2.3762240635485821E-2</v>
      </c>
      <c r="F1231" s="167"/>
      <c r="G1231" s="37">
        <v>1223</v>
      </c>
      <c r="H1231" s="167">
        <f t="shared" ca="1" si="42"/>
        <v>-1.8565596831189812E-2</v>
      </c>
    </row>
    <row r="1232" spans="1:8" x14ac:dyDescent="0.3">
      <c r="A1232"/>
      <c r="B1232" s="314">
        <v>40525</v>
      </c>
      <c r="C1232" s="197">
        <v>252.73</v>
      </c>
      <c r="D1232" s="197">
        <f t="shared" si="41"/>
        <v>-6.7038281221159846E-2</v>
      </c>
      <c r="E1232" s="197">
        <v>2.3737189613966869E-2</v>
      </c>
      <c r="F1232" s="167"/>
      <c r="G1232" s="37">
        <v>1224</v>
      </c>
      <c r="H1232" s="167">
        <f t="shared" ca="1" si="42"/>
        <v>5.5825609172283554E-2</v>
      </c>
    </row>
    <row r="1233" spans="1:8" x14ac:dyDescent="0.3">
      <c r="A1233"/>
      <c r="B1233" s="314">
        <v>41193</v>
      </c>
      <c r="C1233" s="197">
        <v>270.89</v>
      </c>
      <c r="D1233" s="197">
        <f t="shared" si="41"/>
        <v>0.28092491015698884</v>
      </c>
      <c r="E1233" s="197">
        <v>2.3733041079324169E-2</v>
      </c>
      <c r="F1233" s="167"/>
      <c r="G1233" s="37">
        <v>1225</v>
      </c>
      <c r="H1233" s="167">
        <f t="shared" ca="1" si="42"/>
        <v>6.5607496967598723E-3</v>
      </c>
    </row>
    <row r="1234" spans="1:8" x14ac:dyDescent="0.3">
      <c r="A1234"/>
      <c r="B1234" s="314">
        <v>40924</v>
      </c>
      <c r="C1234" s="197">
        <v>211.48</v>
      </c>
      <c r="D1234" s="197">
        <f t="shared" si="41"/>
        <v>9.6431806743834922</v>
      </c>
      <c r="E1234" s="197">
        <v>2.3719624358601976E-2</v>
      </c>
      <c r="F1234" s="167"/>
      <c r="G1234" s="37">
        <v>1226</v>
      </c>
      <c r="H1234" s="167">
        <f t="shared" ca="1" si="42"/>
        <v>-3.5881643822173572E-3</v>
      </c>
    </row>
    <row r="1235" spans="1:8" x14ac:dyDescent="0.3">
      <c r="A1235"/>
      <c r="B1235" s="314">
        <v>37217</v>
      </c>
      <c r="C1235" s="197">
        <v>19.87</v>
      </c>
      <c r="D1235" s="197">
        <f t="shared" si="41"/>
        <v>-0.66447146234380272</v>
      </c>
      <c r="E1235" s="197">
        <v>2.3699124162802621E-2</v>
      </c>
      <c r="F1235" s="167"/>
      <c r="G1235" s="37">
        <v>1227</v>
      </c>
      <c r="H1235" s="167">
        <f t="shared" ca="1" si="42"/>
        <v>-8.849324262002637E-3</v>
      </c>
    </row>
    <row r="1236" spans="1:8" x14ac:dyDescent="0.3">
      <c r="A1236"/>
      <c r="B1236" s="314">
        <v>39734</v>
      </c>
      <c r="C1236" s="197">
        <v>59.22</v>
      </c>
      <c r="D1236" s="197">
        <f t="shared" si="41"/>
        <v>-0.3717377466581796</v>
      </c>
      <c r="E1236" s="197">
        <v>2.3681936041486606E-2</v>
      </c>
      <c r="F1236" s="167"/>
      <c r="G1236" s="37">
        <v>1228</v>
      </c>
      <c r="H1236" s="167">
        <f t="shared" ca="1" si="42"/>
        <v>5.3923216900165494E-2</v>
      </c>
    </row>
    <row r="1237" spans="1:8" x14ac:dyDescent="0.3">
      <c r="A1237"/>
      <c r="B1237" s="314">
        <v>38380</v>
      </c>
      <c r="C1237" s="197">
        <v>94.26</v>
      </c>
      <c r="D1237" s="197">
        <f t="shared" si="41"/>
        <v>-0.76184941889843349</v>
      </c>
      <c r="E1237" s="197">
        <v>2.3675065160729813E-2</v>
      </c>
      <c r="F1237" s="167"/>
      <c r="G1237" s="37">
        <v>1229</v>
      </c>
      <c r="H1237" s="167">
        <f t="shared" ca="1" si="42"/>
        <v>-9.4492239018342153E-2</v>
      </c>
    </row>
    <row r="1238" spans="1:8" x14ac:dyDescent="0.3">
      <c r="A1238"/>
      <c r="B1238" s="314">
        <v>42472</v>
      </c>
      <c r="C1238" s="197">
        <v>395.8</v>
      </c>
      <c r="D1238" s="197">
        <f t="shared" si="41"/>
        <v>18.87945755901557</v>
      </c>
      <c r="E1238" s="197">
        <v>2.3664813138497331E-2</v>
      </c>
      <c r="F1238" s="167"/>
      <c r="G1238" s="37">
        <v>1230</v>
      </c>
      <c r="H1238" s="167">
        <f t="shared" ca="1" si="42"/>
        <v>-1.6625440950433498E-2</v>
      </c>
    </row>
    <row r="1239" spans="1:8" x14ac:dyDescent="0.3">
      <c r="A1239"/>
      <c r="B1239" s="314">
        <v>37239</v>
      </c>
      <c r="C1239" s="197">
        <v>19.91</v>
      </c>
      <c r="D1239" s="197">
        <f t="shared" si="41"/>
        <v>-0.81238220882020351</v>
      </c>
      <c r="E1239" s="197">
        <v>2.3650385604113255E-2</v>
      </c>
      <c r="F1239" s="167"/>
      <c r="G1239" s="37">
        <v>1231</v>
      </c>
      <c r="H1239" s="167">
        <f t="shared" ca="1" si="42"/>
        <v>-1.7728748486819136E-2</v>
      </c>
    </row>
    <row r="1240" spans="1:8" x14ac:dyDescent="0.3">
      <c r="A1240"/>
      <c r="B1240" s="314">
        <v>38030</v>
      </c>
      <c r="C1240" s="197">
        <v>106.12</v>
      </c>
      <c r="D1240" s="197">
        <f t="shared" si="41"/>
        <v>-0.71678676274352815</v>
      </c>
      <c r="E1240" s="197">
        <v>2.363268062120194E-2</v>
      </c>
      <c r="F1240" s="167"/>
      <c r="G1240" s="37">
        <v>1232</v>
      </c>
      <c r="H1240" s="167">
        <f t="shared" ca="1" si="42"/>
        <v>-1.7333489732278287E-2</v>
      </c>
    </row>
    <row r="1241" spans="1:8" x14ac:dyDescent="0.3">
      <c r="A1241"/>
      <c r="B1241" s="314">
        <v>42450</v>
      </c>
      <c r="C1241" s="197">
        <v>374.7</v>
      </c>
      <c r="D1241" s="197">
        <f t="shared" si="41"/>
        <v>-0.35931194856712956</v>
      </c>
      <c r="E1241" s="197">
        <v>2.3630651550334614E-2</v>
      </c>
      <c r="F1241" s="167"/>
      <c r="G1241" s="37">
        <v>1233</v>
      </c>
      <c r="H1241" s="167">
        <f t="shared" ca="1" si="42"/>
        <v>6.5087156593221507E-2</v>
      </c>
    </row>
    <row r="1242" spans="1:8" x14ac:dyDescent="0.3">
      <c r="A1242"/>
      <c r="B1242" s="314">
        <v>45105</v>
      </c>
      <c r="C1242" s="197">
        <v>584.84</v>
      </c>
      <c r="D1242" s="197">
        <f t="shared" si="41"/>
        <v>4.8250645253799851E-2</v>
      </c>
      <c r="E1242" s="197">
        <v>2.3628662442678694E-2</v>
      </c>
      <c r="F1242" s="167"/>
      <c r="G1242" s="37">
        <v>1234</v>
      </c>
      <c r="H1242" s="167">
        <f t="shared" ca="1" si="42"/>
        <v>0.12350160599551821</v>
      </c>
    </row>
    <row r="1243" spans="1:8" x14ac:dyDescent="0.3">
      <c r="A1243"/>
      <c r="B1243" s="314">
        <v>42075</v>
      </c>
      <c r="C1243" s="197">
        <v>557.91999999999996</v>
      </c>
      <c r="D1243" s="197">
        <f t="shared" si="41"/>
        <v>21.578713071630915</v>
      </c>
      <c r="E1243" s="197">
        <v>2.3612512613521597E-2</v>
      </c>
      <c r="F1243" s="167"/>
      <c r="G1243" s="37">
        <v>1235</v>
      </c>
      <c r="H1243" s="167">
        <f t="shared" ca="1" si="42"/>
        <v>-3.6738230245951756E-2</v>
      </c>
    </row>
    <row r="1244" spans="1:8" x14ac:dyDescent="0.3">
      <c r="A1244"/>
      <c r="B1244" s="314">
        <v>37369</v>
      </c>
      <c r="C1244" s="197">
        <v>24.71</v>
      </c>
      <c r="D1244" s="197">
        <f t="shared" si="41"/>
        <v>-0.68522292993630574</v>
      </c>
      <c r="E1244" s="197">
        <v>2.3612261806130963E-2</v>
      </c>
      <c r="F1244" s="167"/>
      <c r="G1244" s="37">
        <v>1236</v>
      </c>
      <c r="H1244" s="167">
        <f t="shared" ca="1" si="42"/>
        <v>-9.0650942729023128E-3</v>
      </c>
    </row>
    <row r="1245" spans="1:8" x14ac:dyDescent="0.3">
      <c r="A1245"/>
      <c r="B1245" s="314">
        <v>39643</v>
      </c>
      <c r="C1245" s="197">
        <v>78.5</v>
      </c>
      <c r="D1245" s="197">
        <f t="shared" si="41"/>
        <v>2.2900251466890196</v>
      </c>
      <c r="E1245" s="197">
        <v>2.3601512583126816E-2</v>
      </c>
      <c r="F1245" s="167"/>
      <c r="G1245" s="37">
        <v>1237</v>
      </c>
      <c r="H1245" s="167">
        <f t="shared" ca="1" si="42"/>
        <v>2.4921800344809644E-2</v>
      </c>
    </row>
    <row r="1246" spans="1:8" x14ac:dyDescent="0.3">
      <c r="A1246"/>
      <c r="B1246" s="314">
        <v>36635</v>
      </c>
      <c r="C1246" s="197">
        <v>23.86</v>
      </c>
      <c r="D1246" s="197">
        <f t="shared" si="41"/>
        <v>-0.94932030586236194</v>
      </c>
      <c r="E1246" s="197">
        <v>2.3595023595023523E-2</v>
      </c>
      <c r="F1246" s="167"/>
      <c r="G1246" s="37">
        <v>1238</v>
      </c>
      <c r="H1246" s="167">
        <f t="shared" ca="1" si="42"/>
        <v>-1.6672971071738339E-2</v>
      </c>
    </row>
    <row r="1247" spans="1:8" x14ac:dyDescent="0.3">
      <c r="A1247"/>
      <c r="B1247" s="314">
        <v>42800</v>
      </c>
      <c r="C1247" s="197">
        <v>470.8</v>
      </c>
      <c r="D1247" s="197">
        <f t="shared" si="41"/>
        <v>2.2372962937495702</v>
      </c>
      <c r="E1247" s="197">
        <v>2.3589520600065361E-2</v>
      </c>
      <c r="F1247" s="167"/>
      <c r="G1247" s="37">
        <v>1239</v>
      </c>
      <c r="H1247" s="167">
        <f t="shared" ca="1" si="42"/>
        <v>-3.9432876461154509E-2</v>
      </c>
    </row>
    <row r="1248" spans="1:8" x14ac:dyDescent="0.3">
      <c r="A1248"/>
      <c r="B1248" s="314">
        <v>39197</v>
      </c>
      <c r="C1248" s="197">
        <v>145.43</v>
      </c>
      <c r="D1248" s="197">
        <f t="shared" si="41"/>
        <v>1.6165887009715729</v>
      </c>
      <c r="E1248" s="197">
        <v>2.3578265765765716E-2</v>
      </c>
      <c r="F1248" s="167"/>
      <c r="G1248" s="37">
        <v>1240</v>
      </c>
      <c r="H1248" s="167">
        <f t="shared" ca="1" si="42"/>
        <v>-2.8417394095457845E-2</v>
      </c>
    </row>
    <row r="1249" spans="1:8" x14ac:dyDescent="0.3">
      <c r="A1249"/>
      <c r="B1249" s="314">
        <v>37872</v>
      </c>
      <c r="C1249" s="197">
        <v>55.58</v>
      </c>
      <c r="D1249" s="197">
        <f t="shared" si="41"/>
        <v>-0.6218533133759695</v>
      </c>
      <c r="E1249" s="197">
        <v>2.3572744014733082E-2</v>
      </c>
      <c r="F1249" s="167"/>
      <c r="G1249" s="37">
        <v>1241</v>
      </c>
      <c r="H1249" s="167">
        <f t="shared" ca="1" si="42"/>
        <v>8.0553363598288186E-2</v>
      </c>
    </row>
    <row r="1250" spans="1:8" x14ac:dyDescent="0.3">
      <c r="A1250"/>
      <c r="B1250" s="314">
        <v>38937</v>
      </c>
      <c r="C1250" s="197">
        <v>146.97999999999999</v>
      </c>
      <c r="D1250" s="197">
        <f t="shared" si="41"/>
        <v>-0.65516270558149359</v>
      </c>
      <c r="E1250" s="197">
        <v>2.3537604456824512E-2</v>
      </c>
      <c r="F1250" s="167"/>
      <c r="G1250" s="37">
        <v>1242</v>
      </c>
      <c r="H1250" s="167">
        <f t="shared" ca="1" si="42"/>
        <v>-3.2500578415562434E-2</v>
      </c>
    </row>
    <row r="1251" spans="1:8" x14ac:dyDescent="0.3">
      <c r="A1251"/>
      <c r="B1251" s="314">
        <v>41739</v>
      </c>
      <c r="C1251" s="197">
        <v>426.23</v>
      </c>
      <c r="D1251" s="197">
        <f t="shared" si="41"/>
        <v>4.5311445626784321</v>
      </c>
      <c r="E1251" s="197">
        <v>2.3533366952428914E-2</v>
      </c>
      <c r="F1251" s="167"/>
      <c r="G1251" s="37">
        <v>1243</v>
      </c>
      <c r="H1251" s="167">
        <f t="shared" ca="1" si="42"/>
        <v>-1.0901843678779275E-2</v>
      </c>
    </row>
    <row r="1252" spans="1:8" x14ac:dyDescent="0.3">
      <c r="A1252"/>
      <c r="B1252" s="314">
        <v>35569</v>
      </c>
      <c r="C1252" s="197">
        <v>77.06</v>
      </c>
      <c r="D1252" s="197">
        <f t="shared" si="41"/>
        <v>-0.59218882303132947</v>
      </c>
      <c r="E1252" s="197">
        <v>2.3509098153805308E-2</v>
      </c>
      <c r="F1252" s="167"/>
      <c r="G1252" s="37">
        <v>1244</v>
      </c>
      <c r="H1252" s="167">
        <f t="shared" ca="1" si="42"/>
        <v>1.0066110838904603E-3</v>
      </c>
    </row>
    <row r="1253" spans="1:8" x14ac:dyDescent="0.3">
      <c r="A1253"/>
      <c r="B1253" s="314">
        <v>38846</v>
      </c>
      <c r="C1253" s="197">
        <v>188.96</v>
      </c>
      <c r="D1253" s="197">
        <f t="shared" si="41"/>
        <v>2.4400145639905335</v>
      </c>
      <c r="E1253" s="197">
        <v>2.3507745639692379E-2</v>
      </c>
      <c r="F1253" s="167"/>
      <c r="G1253" s="37">
        <v>1245</v>
      </c>
      <c r="H1253" s="167">
        <f t="shared" ca="1" si="42"/>
        <v>2.2088335439346741E-3</v>
      </c>
    </row>
    <row r="1254" spans="1:8" x14ac:dyDescent="0.3">
      <c r="A1254"/>
      <c r="B1254" s="314">
        <v>37866</v>
      </c>
      <c r="C1254" s="197">
        <v>54.93</v>
      </c>
      <c r="D1254" s="197">
        <f t="shared" si="41"/>
        <v>-0.88543361281441624</v>
      </c>
      <c r="E1254" s="197">
        <v>2.347680268306318E-2</v>
      </c>
      <c r="F1254" s="167"/>
      <c r="G1254" s="37">
        <v>1246</v>
      </c>
      <c r="H1254" s="167">
        <f t="shared" ca="1" si="42"/>
        <v>-1.1378569480678905E-2</v>
      </c>
    </row>
    <row r="1255" spans="1:8" x14ac:dyDescent="0.3">
      <c r="A1255"/>
      <c r="B1255" s="314">
        <v>41865</v>
      </c>
      <c r="C1255" s="197">
        <v>479.46</v>
      </c>
      <c r="D1255" s="197">
        <f t="shared" si="41"/>
        <v>0.96596686895194361</v>
      </c>
      <c r="E1255" s="197">
        <v>2.3459346382906032E-2</v>
      </c>
      <c r="F1255" s="167"/>
      <c r="G1255" s="37">
        <v>1247</v>
      </c>
      <c r="H1255" s="167">
        <f t="shared" ca="1" si="42"/>
        <v>9.4608416997124564E-2</v>
      </c>
    </row>
    <row r="1256" spans="1:8" x14ac:dyDescent="0.3">
      <c r="A1256"/>
      <c r="B1256" s="314">
        <v>41100</v>
      </c>
      <c r="C1256" s="197">
        <v>243.88</v>
      </c>
      <c r="D1256" s="197">
        <f t="shared" si="41"/>
        <v>2.1942370661427639</v>
      </c>
      <c r="E1256" s="197">
        <v>2.3458810692853271E-2</v>
      </c>
      <c r="F1256" s="167"/>
      <c r="G1256" s="37">
        <v>1248</v>
      </c>
      <c r="H1256" s="167">
        <f t="shared" ca="1" si="42"/>
        <v>6.7467559153215817E-3</v>
      </c>
    </row>
    <row r="1257" spans="1:8" x14ac:dyDescent="0.3">
      <c r="A1257"/>
      <c r="B1257" s="314">
        <v>34963</v>
      </c>
      <c r="C1257" s="197">
        <v>76.349999999999994</v>
      </c>
      <c r="D1257" s="197">
        <f t="shared" si="41"/>
        <v>-0.41673032849503444</v>
      </c>
      <c r="E1257" s="197">
        <v>2.3458445040214437E-2</v>
      </c>
      <c r="F1257" s="167"/>
      <c r="G1257" s="37">
        <v>1249</v>
      </c>
      <c r="H1257" s="167">
        <f t="shared" ca="1" si="42"/>
        <v>-4.4708950848981209E-2</v>
      </c>
    </row>
    <row r="1258" spans="1:8" x14ac:dyDescent="0.3">
      <c r="A1258"/>
      <c r="B1258" s="314">
        <v>43732</v>
      </c>
      <c r="C1258" s="197">
        <v>130.9</v>
      </c>
      <c r="D1258" s="197">
        <f t="shared" si="41"/>
        <v>-0.74741432540907682</v>
      </c>
      <c r="E1258" s="197">
        <v>2.3455824863174435E-2</v>
      </c>
      <c r="F1258" s="167"/>
      <c r="G1258" s="37">
        <v>1250</v>
      </c>
      <c r="H1258" s="167">
        <f t="shared" ca="1" si="42"/>
        <v>7.4408617478507841E-2</v>
      </c>
    </row>
    <row r="1259" spans="1:8" x14ac:dyDescent="0.3">
      <c r="A1259"/>
      <c r="B1259" s="314">
        <v>42009</v>
      </c>
      <c r="C1259" s="197">
        <v>518.24</v>
      </c>
      <c r="D1259" s="197">
        <f t="shared" si="41"/>
        <v>5.204980842911878</v>
      </c>
      <c r="E1259" s="197">
        <v>2.3441357110413286E-2</v>
      </c>
      <c r="F1259" s="167"/>
      <c r="G1259" s="37">
        <v>1251</v>
      </c>
      <c r="H1259" s="167">
        <f t="shared" ca="1" si="42"/>
        <v>3.4110212936656337E-2</v>
      </c>
    </row>
    <row r="1260" spans="1:8" x14ac:dyDescent="0.3">
      <c r="A1260"/>
      <c r="B1260" s="314">
        <v>38204</v>
      </c>
      <c r="C1260" s="197">
        <v>83.52</v>
      </c>
      <c r="D1260" s="197">
        <f t="shared" si="41"/>
        <v>3.3364485981308407</v>
      </c>
      <c r="E1260" s="197">
        <v>2.3403994608503842E-2</v>
      </c>
      <c r="F1260" s="167"/>
      <c r="G1260" s="37">
        <v>1252</v>
      </c>
      <c r="H1260" s="167">
        <f t="shared" ca="1" si="42"/>
        <v>6.3819561198171851E-2</v>
      </c>
    </row>
    <row r="1261" spans="1:8" x14ac:dyDescent="0.3">
      <c r="A1261"/>
      <c r="B1261" s="314">
        <v>36936</v>
      </c>
      <c r="C1261" s="197">
        <v>19.260000000000002</v>
      </c>
      <c r="D1261" s="197">
        <f t="shared" si="41"/>
        <v>-0.73659737417943105</v>
      </c>
      <c r="E1261" s="197">
        <v>2.3379383634431594E-2</v>
      </c>
      <c r="F1261" s="167"/>
      <c r="G1261" s="37">
        <v>1253</v>
      </c>
      <c r="H1261" s="167">
        <f t="shared" ca="1" si="42"/>
        <v>4.2001225880559726E-2</v>
      </c>
    </row>
    <row r="1262" spans="1:8" x14ac:dyDescent="0.3">
      <c r="A1262"/>
      <c r="B1262" s="314">
        <v>38223</v>
      </c>
      <c r="C1262" s="197">
        <v>73.12</v>
      </c>
      <c r="D1262" s="197">
        <f t="shared" si="41"/>
        <v>1.9808397880146758</v>
      </c>
      <c r="E1262" s="197">
        <v>2.3372988103568915E-2</v>
      </c>
      <c r="F1262" s="167"/>
      <c r="G1262" s="37">
        <v>1254</v>
      </c>
      <c r="H1262" s="167">
        <f t="shared" ca="1" si="42"/>
        <v>0.11138985701912697</v>
      </c>
    </row>
    <row r="1263" spans="1:8" x14ac:dyDescent="0.3">
      <c r="A1263"/>
      <c r="B1263" s="314">
        <v>37351</v>
      </c>
      <c r="C1263" s="197">
        <v>24.53</v>
      </c>
      <c r="D1263" s="197">
        <f t="shared" si="41"/>
        <v>-0.62417649762524885</v>
      </c>
      <c r="E1263" s="197">
        <v>2.336253650396336E-2</v>
      </c>
      <c r="F1263" s="167"/>
      <c r="G1263" s="37">
        <v>1255</v>
      </c>
      <c r="H1263" s="167">
        <f t="shared" ca="1" si="42"/>
        <v>-0.14341782832786751</v>
      </c>
    </row>
    <row r="1264" spans="1:8" x14ac:dyDescent="0.3">
      <c r="A1264"/>
      <c r="B1264" s="314">
        <v>35674</v>
      </c>
      <c r="C1264" s="197">
        <v>65.27</v>
      </c>
      <c r="D1264" s="197">
        <f t="shared" si="41"/>
        <v>-0.85037366466461872</v>
      </c>
      <c r="E1264" s="197">
        <v>2.3361555346503415E-2</v>
      </c>
      <c r="F1264" s="167"/>
      <c r="G1264" s="37">
        <v>1256</v>
      </c>
      <c r="H1264" s="167">
        <f t="shared" ca="1" si="42"/>
        <v>2.6578452393707697E-2</v>
      </c>
    </row>
    <row r="1265" spans="1:8" x14ac:dyDescent="0.3">
      <c r="A1265"/>
      <c r="B1265" s="314">
        <v>41807</v>
      </c>
      <c r="C1265" s="197">
        <v>436.22</v>
      </c>
      <c r="D1265" s="197">
        <f t="shared" si="41"/>
        <v>3.417417721518988</v>
      </c>
      <c r="E1265" s="197">
        <v>2.3318006943793046E-2</v>
      </c>
      <c r="F1265" s="167"/>
      <c r="G1265" s="37">
        <v>1257</v>
      </c>
      <c r="H1265" s="167">
        <f t="shared" ca="1" si="42"/>
        <v>-4.4646818583298623E-2</v>
      </c>
    </row>
    <row r="1266" spans="1:8" x14ac:dyDescent="0.3">
      <c r="A1266"/>
      <c r="B1266" s="314">
        <v>43985</v>
      </c>
      <c r="C1266" s="197">
        <v>98.75</v>
      </c>
      <c r="D1266" s="197">
        <f t="shared" si="41"/>
        <v>2.5675578034682083</v>
      </c>
      <c r="E1266" s="197">
        <v>2.3316062176165886E-2</v>
      </c>
      <c r="F1266" s="167"/>
      <c r="G1266" s="37">
        <v>1258</v>
      </c>
      <c r="H1266" s="167">
        <f t="shared" ca="1" si="42"/>
        <v>4.0596669201535804E-2</v>
      </c>
    </row>
    <row r="1267" spans="1:8" x14ac:dyDescent="0.3">
      <c r="A1267"/>
      <c r="B1267" s="314">
        <v>36654</v>
      </c>
      <c r="C1267" s="197">
        <v>27.68</v>
      </c>
      <c r="D1267" s="197">
        <f t="shared" si="41"/>
        <v>-0.66670680313064423</v>
      </c>
      <c r="E1267" s="197">
        <v>2.3290203327171799E-2</v>
      </c>
      <c r="F1267" s="167"/>
      <c r="G1267" s="37">
        <v>1259</v>
      </c>
      <c r="H1267" s="167">
        <f t="shared" ca="1" si="42"/>
        <v>-7.6167438483330449E-2</v>
      </c>
    </row>
    <row r="1268" spans="1:8" x14ac:dyDescent="0.3">
      <c r="A1268"/>
      <c r="B1268" s="314">
        <v>37973</v>
      </c>
      <c r="C1268" s="197">
        <v>83.05</v>
      </c>
      <c r="D1268" s="197">
        <f t="shared" si="41"/>
        <v>1.9643953345610754E-2</v>
      </c>
      <c r="E1268" s="197">
        <v>2.3287333661902387E-2</v>
      </c>
      <c r="F1268" s="167"/>
      <c r="G1268" s="37">
        <v>1260</v>
      </c>
      <c r="H1268" s="167">
        <f t="shared" ca="1" si="42"/>
        <v>4.635842615154144E-2</v>
      </c>
    </row>
    <row r="1269" spans="1:8" x14ac:dyDescent="0.3">
      <c r="A1269"/>
      <c r="B1269" s="314">
        <v>38180</v>
      </c>
      <c r="C1269" s="197">
        <v>81.45</v>
      </c>
      <c r="D1269" s="197">
        <f t="shared" si="41"/>
        <v>-0.6673337689919947</v>
      </c>
      <c r="E1269" s="197">
        <v>2.3241206030150785E-2</v>
      </c>
      <c r="F1269" s="167"/>
      <c r="G1269" s="37">
        <v>1261</v>
      </c>
      <c r="H1269" s="167">
        <f t="shared" ca="1" si="42"/>
        <v>1.4219895269623297E-2</v>
      </c>
    </row>
    <row r="1270" spans="1:8" x14ac:dyDescent="0.3">
      <c r="A1270"/>
      <c r="B1270" s="314">
        <v>40589</v>
      </c>
      <c r="C1270" s="197">
        <v>244.84</v>
      </c>
      <c r="D1270" s="197">
        <f t="shared" si="41"/>
        <v>-0.44989664779365501</v>
      </c>
      <c r="E1270" s="197">
        <v>2.3236375794048802E-2</v>
      </c>
      <c r="F1270" s="167"/>
      <c r="G1270" s="37">
        <v>1262</v>
      </c>
      <c r="H1270" s="167">
        <f t="shared" ca="1" si="42"/>
        <v>4.9735387452980652E-2</v>
      </c>
    </row>
    <row r="1271" spans="1:8" x14ac:dyDescent="0.3">
      <c r="A1271"/>
      <c r="B1271" s="314">
        <v>41775</v>
      </c>
      <c r="C1271" s="197">
        <v>445.08</v>
      </c>
      <c r="D1271" s="197">
        <f t="shared" si="41"/>
        <v>0.72545066873425079</v>
      </c>
      <c r="E1271" s="197">
        <v>2.3219458365901779E-2</v>
      </c>
      <c r="F1271" s="167"/>
      <c r="G1271" s="37">
        <v>1263</v>
      </c>
      <c r="H1271" s="167">
        <f t="shared" ca="1" si="42"/>
        <v>9.6377358517649808E-2</v>
      </c>
    </row>
    <row r="1272" spans="1:8" x14ac:dyDescent="0.3">
      <c r="A1272"/>
      <c r="B1272" s="314">
        <v>43298</v>
      </c>
      <c r="C1272" s="197">
        <v>257.95</v>
      </c>
      <c r="D1272" s="197">
        <f t="shared" si="41"/>
        <v>-0.59637291105964829</v>
      </c>
      <c r="E1272" s="197">
        <v>2.3205077350257897E-2</v>
      </c>
      <c r="F1272" s="167"/>
      <c r="G1272" s="37">
        <v>1264</v>
      </c>
      <c r="H1272" s="167">
        <f t="shared" ca="1" si="42"/>
        <v>9.8355664935645584E-2</v>
      </c>
    </row>
    <row r="1273" spans="1:8" x14ac:dyDescent="0.3">
      <c r="A1273"/>
      <c r="B1273" s="314">
        <v>45226</v>
      </c>
      <c r="C1273" s="197">
        <v>639.08000000000004</v>
      </c>
      <c r="D1273" s="197">
        <f t="shared" si="41"/>
        <v>0.47979716118276339</v>
      </c>
      <c r="E1273" s="197">
        <v>2.3150075245749413E-2</v>
      </c>
      <c r="F1273" s="167"/>
      <c r="G1273" s="37">
        <v>1265</v>
      </c>
      <c r="H1273" s="167">
        <f t="shared" ca="1" si="42"/>
        <v>-4.644766243247244E-2</v>
      </c>
    </row>
    <row r="1274" spans="1:8" x14ac:dyDescent="0.3">
      <c r="A1274"/>
      <c r="B1274" s="314">
        <v>44890</v>
      </c>
      <c r="C1274" s="197">
        <v>431.87</v>
      </c>
      <c r="D1274" s="197">
        <f t="shared" si="41"/>
        <v>3.4380844723050048</v>
      </c>
      <c r="E1274" s="197">
        <v>2.3146173892442556E-2</v>
      </c>
      <c r="F1274" s="167"/>
      <c r="G1274" s="37">
        <v>1266</v>
      </c>
      <c r="H1274" s="167">
        <f t="shared" ca="1" si="42"/>
        <v>-5.63251423837281E-2</v>
      </c>
    </row>
    <row r="1275" spans="1:8" x14ac:dyDescent="0.3">
      <c r="A1275"/>
      <c r="B1275" s="314">
        <v>35222</v>
      </c>
      <c r="C1275" s="197">
        <v>97.31</v>
      </c>
      <c r="D1275" s="197">
        <f t="shared" si="41"/>
        <v>-0.64124023005456421</v>
      </c>
      <c r="E1275" s="197">
        <v>2.3131111344758759E-2</v>
      </c>
      <c r="F1275" s="167"/>
      <c r="G1275" s="37">
        <v>1267</v>
      </c>
      <c r="H1275" s="167">
        <f t="shared" ca="1" si="42"/>
        <v>-1.586125564964732E-2</v>
      </c>
    </row>
    <row r="1276" spans="1:8" x14ac:dyDescent="0.3">
      <c r="A1276"/>
      <c r="B1276" s="314">
        <v>40973</v>
      </c>
      <c r="C1276" s="197">
        <v>271.24</v>
      </c>
      <c r="D1276" s="197">
        <f t="shared" si="41"/>
        <v>-0.39313122273184919</v>
      </c>
      <c r="E1276" s="197">
        <v>2.3122477462185431E-2</v>
      </c>
      <c r="F1276" s="167"/>
      <c r="G1276" s="37">
        <v>1268</v>
      </c>
      <c r="H1276" s="167">
        <f t="shared" ca="1" si="42"/>
        <v>-9.5225466949691404E-2</v>
      </c>
    </row>
    <row r="1277" spans="1:8" x14ac:dyDescent="0.3">
      <c r="A1277"/>
      <c r="B1277" s="314">
        <v>42926</v>
      </c>
      <c r="C1277" s="197">
        <v>446.95</v>
      </c>
      <c r="D1277" s="197">
        <f t="shared" si="41"/>
        <v>13.848837209302324</v>
      </c>
      <c r="E1277" s="197">
        <v>2.3120064095227155E-2</v>
      </c>
      <c r="F1277" s="167"/>
      <c r="G1277" s="37">
        <v>1269</v>
      </c>
      <c r="H1277" s="167">
        <f t="shared" ca="1" si="42"/>
        <v>0.14004958447997201</v>
      </c>
    </row>
    <row r="1278" spans="1:8" x14ac:dyDescent="0.3">
      <c r="A1278"/>
      <c r="B1278" s="314">
        <v>37420</v>
      </c>
      <c r="C1278" s="197">
        <v>30.1</v>
      </c>
      <c r="D1278" s="197">
        <f t="shared" si="41"/>
        <v>-0.96984572230014021</v>
      </c>
      <c r="E1278" s="197">
        <v>2.3113528212100665E-2</v>
      </c>
      <c r="F1278" s="167"/>
      <c r="G1278" s="37">
        <v>1270</v>
      </c>
      <c r="H1278" s="167">
        <f t="shared" ca="1" si="42"/>
        <v>1.373755486133286E-2</v>
      </c>
    </row>
    <row r="1279" spans="1:8" x14ac:dyDescent="0.3">
      <c r="A1279"/>
      <c r="B1279" s="314">
        <v>45477</v>
      </c>
      <c r="C1279" s="197">
        <v>998.2</v>
      </c>
      <c r="D1279" s="197">
        <f t="shared" si="41"/>
        <v>5.009632751354606</v>
      </c>
      <c r="E1279" s="197">
        <v>2.3112796597140495E-2</v>
      </c>
      <c r="F1279" s="167"/>
      <c r="G1279" s="37">
        <v>1271</v>
      </c>
      <c r="H1279" s="167">
        <f t="shared" ca="1" si="42"/>
        <v>6.4937079734277037E-2</v>
      </c>
    </row>
    <row r="1280" spans="1:8" x14ac:dyDescent="0.3">
      <c r="A1280"/>
      <c r="B1280" s="314">
        <v>43794</v>
      </c>
      <c r="C1280" s="197">
        <v>166.1</v>
      </c>
      <c r="D1280" s="197">
        <f t="shared" si="41"/>
        <v>-0.45307869608165952</v>
      </c>
      <c r="E1280" s="197">
        <v>2.3098244533415357E-2</v>
      </c>
      <c r="F1280" s="167"/>
      <c r="G1280" s="37">
        <v>1272</v>
      </c>
      <c r="H1280" s="167">
        <f t="shared" ca="1" si="42"/>
        <v>2.4392777260010164E-2</v>
      </c>
    </row>
    <row r="1281" spans="1:8" x14ac:dyDescent="0.3">
      <c r="A1281"/>
      <c r="B1281" s="314">
        <v>44411</v>
      </c>
      <c r="C1281" s="197">
        <v>303.7</v>
      </c>
      <c r="D1281" s="197">
        <f t="shared" si="41"/>
        <v>-0.21807415036045308</v>
      </c>
      <c r="E1281" s="197">
        <v>2.3075627421256462E-2</v>
      </c>
      <c r="F1281" s="167"/>
      <c r="G1281" s="37">
        <v>1273</v>
      </c>
      <c r="H1281" s="167">
        <f t="shared" ca="1" si="42"/>
        <v>-3.680950720673333E-2</v>
      </c>
    </row>
    <row r="1282" spans="1:8" x14ac:dyDescent="0.3">
      <c r="A1282"/>
      <c r="B1282" s="314">
        <v>42464</v>
      </c>
      <c r="C1282" s="197">
        <v>388.4</v>
      </c>
      <c r="D1282" s="197">
        <f t="shared" si="41"/>
        <v>0.10193775356767931</v>
      </c>
      <c r="E1282" s="197">
        <v>2.3047543790333247E-2</v>
      </c>
      <c r="F1282" s="167"/>
      <c r="G1282" s="37">
        <v>1274</v>
      </c>
      <c r="H1282" s="167">
        <f t="shared" ca="1" si="42"/>
        <v>-3.2620136983109345E-2</v>
      </c>
    </row>
    <row r="1283" spans="1:8" x14ac:dyDescent="0.3">
      <c r="A1283"/>
      <c r="B1283" s="314">
        <v>41667</v>
      </c>
      <c r="C1283" s="197">
        <v>352.47</v>
      </c>
      <c r="D1283" s="197">
        <f t="shared" si="41"/>
        <v>0.97429003528818692</v>
      </c>
      <c r="E1283" s="197">
        <v>2.2986504135829477E-2</v>
      </c>
      <c r="F1283" s="167"/>
      <c r="G1283" s="37">
        <v>1275</v>
      </c>
      <c r="H1283" s="167">
        <f t="shared" ca="1" si="42"/>
        <v>0.12378385577771261</v>
      </c>
    </row>
    <row r="1284" spans="1:8" x14ac:dyDescent="0.3">
      <c r="A1284"/>
      <c r="B1284" s="314">
        <v>38807</v>
      </c>
      <c r="C1284" s="197">
        <v>178.53</v>
      </c>
      <c r="D1284" s="197">
        <f t="shared" si="41"/>
        <v>-0.10890940853506359</v>
      </c>
      <c r="E1284" s="197">
        <v>2.2977309190923556E-2</v>
      </c>
      <c r="F1284" s="167"/>
      <c r="G1284" s="37">
        <v>1276</v>
      </c>
      <c r="H1284" s="167">
        <f t="shared" ca="1" si="42"/>
        <v>5.9593575475291219E-2</v>
      </c>
    </row>
    <row r="1285" spans="1:8" x14ac:dyDescent="0.3">
      <c r="A1285"/>
      <c r="B1285" s="314">
        <v>43845</v>
      </c>
      <c r="C1285" s="197">
        <v>200.35</v>
      </c>
      <c r="D1285" s="197">
        <f t="shared" si="41"/>
        <v>-0.14475369247844272</v>
      </c>
      <c r="E1285" s="197">
        <v>2.297676793464376E-2</v>
      </c>
      <c r="F1285" s="167"/>
      <c r="G1285" s="37">
        <v>1277</v>
      </c>
      <c r="H1285" s="167">
        <f t="shared" ca="1" si="42"/>
        <v>5.7563016190255334E-2</v>
      </c>
    </row>
    <row r="1286" spans="1:8" x14ac:dyDescent="0.3">
      <c r="A1286"/>
      <c r="B1286" s="314">
        <v>40627</v>
      </c>
      <c r="C1286" s="197">
        <v>234.26</v>
      </c>
      <c r="D1286" s="197">
        <f t="shared" si="41"/>
        <v>-0.46134743619222807</v>
      </c>
      <c r="E1286" s="197">
        <v>2.2969432314410509E-2</v>
      </c>
      <c r="F1286" s="167"/>
      <c r="G1286" s="37">
        <v>1278</v>
      </c>
      <c r="H1286" s="167">
        <f t="shared" ca="1" si="42"/>
        <v>6.1274938371838346E-2</v>
      </c>
    </row>
    <row r="1287" spans="1:8" x14ac:dyDescent="0.3">
      <c r="A1287"/>
      <c r="B1287" s="314">
        <v>44677</v>
      </c>
      <c r="C1287" s="197">
        <v>434.9</v>
      </c>
      <c r="D1287" s="197">
        <f t="shared" si="41"/>
        <v>0.27405888384356225</v>
      </c>
      <c r="E1287" s="197">
        <v>2.2933082441491282E-2</v>
      </c>
      <c r="F1287" s="167"/>
      <c r="G1287" s="37">
        <v>1279</v>
      </c>
      <c r="H1287" s="167">
        <f t="shared" ca="1" si="42"/>
        <v>6.625471384673709E-2</v>
      </c>
    </row>
    <row r="1288" spans="1:8" x14ac:dyDescent="0.3">
      <c r="A1288"/>
      <c r="B1288" s="314">
        <v>42284</v>
      </c>
      <c r="C1288" s="197">
        <v>341.35</v>
      </c>
      <c r="D1288" s="197">
        <f t="shared" si="41"/>
        <v>-0.13573526433056504</v>
      </c>
      <c r="E1288" s="197">
        <v>2.2924782738987126E-2</v>
      </c>
      <c r="F1288" s="167"/>
      <c r="G1288" s="37">
        <v>1280</v>
      </c>
      <c r="H1288" s="167">
        <f t="shared" ca="1" si="42"/>
        <v>0.14841274770861002</v>
      </c>
    </row>
    <row r="1289" spans="1:8" x14ac:dyDescent="0.3">
      <c r="A1289"/>
      <c r="B1289" s="314">
        <v>41605</v>
      </c>
      <c r="C1289" s="197">
        <v>394.96</v>
      </c>
      <c r="D1289" s="197">
        <f t="shared" ref="D1289:D1352" si="43">C1289/C1290-1</f>
        <v>1.7561758548499649</v>
      </c>
      <c r="E1289" s="197">
        <v>2.2920929268861023E-2</v>
      </c>
      <c r="F1289" s="167"/>
      <c r="G1289" s="37">
        <v>1281</v>
      </c>
      <c r="H1289" s="167">
        <f t="shared" ca="1" si="42"/>
        <v>-5.245211371756428E-2</v>
      </c>
    </row>
    <row r="1290" spans="1:8" x14ac:dyDescent="0.3">
      <c r="A1290"/>
      <c r="B1290" s="314">
        <v>44084</v>
      </c>
      <c r="C1290" s="197">
        <v>143.30000000000001</v>
      </c>
      <c r="D1290" s="197">
        <f t="shared" si="43"/>
        <v>-0.68292952760261083</v>
      </c>
      <c r="E1290" s="197">
        <v>2.28408279800143E-2</v>
      </c>
      <c r="F1290" s="167"/>
      <c r="G1290" s="37">
        <v>1282</v>
      </c>
      <c r="H1290" s="167">
        <f t="shared" ref="H1290:H1353" ca="1" si="44">_xlfn.NORM.INV(RAND(),N$11,N$12)</f>
        <v>1.4663221663449844E-2</v>
      </c>
    </row>
    <row r="1291" spans="1:8" x14ac:dyDescent="0.3">
      <c r="A1291"/>
      <c r="B1291" s="314">
        <v>41856</v>
      </c>
      <c r="C1291" s="197">
        <v>451.95</v>
      </c>
      <c r="D1291" s="197">
        <f t="shared" si="43"/>
        <v>14.284071694284748</v>
      </c>
      <c r="E1291" s="197">
        <v>2.2835287195039022E-2</v>
      </c>
      <c r="F1291" s="167"/>
      <c r="G1291" s="37">
        <v>1283</v>
      </c>
      <c r="H1291" s="167">
        <f t="shared" ca="1" si="44"/>
        <v>2.863226100773477E-2</v>
      </c>
    </row>
    <row r="1292" spans="1:8" x14ac:dyDescent="0.3">
      <c r="A1292"/>
      <c r="B1292" s="314">
        <v>37739</v>
      </c>
      <c r="C1292" s="197">
        <v>29.57</v>
      </c>
      <c r="D1292" s="197">
        <f t="shared" si="43"/>
        <v>-0.69767917390859835</v>
      </c>
      <c r="E1292" s="197">
        <v>2.2829470771359439E-2</v>
      </c>
      <c r="F1292" s="167"/>
      <c r="G1292" s="37">
        <v>1284</v>
      </c>
      <c r="H1292" s="167">
        <f t="shared" ca="1" si="44"/>
        <v>-0.21114101938238228</v>
      </c>
    </row>
    <row r="1293" spans="1:8" x14ac:dyDescent="0.3">
      <c r="A1293"/>
      <c r="B1293" s="314">
        <v>38090</v>
      </c>
      <c r="C1293" s="197">
        <v>97.81</v>
      </c>
      <c r="D1293" s="197">
        <f t="shared" si="43"/>
        <v>6.2613214550853744</v>
      </c>
      <c r="E1293" s="197">
        <v>2.2796193663076503E-2</v>
      </c>
      <c r="F1293" s="167"/>
      <c r="G1293" s="37">
        <v>1285</v>
      </c>
      <c r="H1293" s="167">
        <f t="shared" ca="1" si="44"/>
        <v>3.8438606586815985E-2</v>
      </c>
    </row>
    <row r="1294" spans="1:8" x14ac:dyDescent="0.3">
      <c r="A1294"/>
      <c r="B1294" s="314">
        <v>37169</v>
      </c>
      <c r="C1294" s="197">
        <v>13.47</v>
      </c>
      <c r="D1294" s="197">
        <f t="shared" si="43"/>
        <v>-0.84212376933895916</v>
      </c>
      <c r="E1294" s="197">
        <v>2.277904328018221E-2</v>
      </c>
      <c r="F1294" s="167"/>
      <c r="G1294" s="37">
        <v>1286</v>
      </c>
      <c r="H1294" s="167">
        <f t="shared" ca="1" si="44"/>
        <v>6.7726654608612526E-4</v>
      </c>
    </row>
    <row r="1295" spans="1:8" x14ac:dyDescent="0.3">
      <c r="A1295"/>
      <c r="B1295" s="314">
        <v>40028</v>
      </c>
      <c r="C1295" s="197">
        <v>85.32</v>
      </c>
      <c r="D1295" s="197">
        <f t="shared" si="43"/>
        <v>-0.83435261226629387</v>
      </c>
      <c r="E1295" s="197">
        <v>2.2776312634859686E-2</v>
      </c>
      <c r="F1295" s="167"/>
      <c r="G1295" s="37">
        <v>1287</v>
      </c>
      <c r="H1295" s="167">
        <f t="shared" ca="1" si="44"/>
        <v>-8.3609820137358806E-2</v>
      </c>
    </row>
    <row r="1296" spans="1:8" x14ac:dyDescent="0.3">
      <c r="A1296"/>
      <c r="B1296" s="314">
        <v>41921</v>
      </c>
      <c r="C1296" s="197">
        <v>515.07000000000005</v>
      </c>
      <c r="D1296" s="197">
        <f t="shared" si="43"/>
        <v>0.85564001873401319</v>
      </c>
      <c r="E1296" s="197">
        <v>2.2776012708498827E-2</v>
      </c>
      <c r="F1296" s="167"/>
      <c r="G1296" s="37">
        <v>1288</v>
      </c>
      <c r="H1296" s="167">
        <f t="shared" ca="1" si="44"/>
        <v>-0.1124434024967231</v>
      </c>
    </row>
    <row r="1297" spans="1:8" x14ac:dyDescent="0.3">
      <c r="A1297"/>
      <c r="B1297" s="314">
        <v>41187</v>
      </c>
      <c r="C1297" s="197">
        <v>277.57</v>
      </c>
      <c r="D1297" s="197">
        <f t="shared" si="43"/>
        <v>3.0639824304538799</v>
      </c>
      <c r="E1297" s="197">
        <v>2.2771657024945657E-2</v>
      </c>
      <c r="F1297" s="167"/>
      <c r="G1297" s="37">
        <v>1289</v>
      </c>
      <c r="H1297" s="167">
        <f t="shared" ca="1" si="44"/>
        <v>2.1489322149683139E-2</v>
      </c>
    </row>
    <row r="1298" spans="1:8" x14ac:dyDescent="0.3">
      <c r="A1298"/>
      <c r="B1298" s="314">
        <v>35521</v>
      </c>
      <c r="C1298" s="197">
        <v>68.3</v>
      </c>
      <c r="D1298" s="197">
        <f t="shared" si="43"/>
        <v>-0.83388057886416145</v>
      </c>
      <c r="E1298" s="197">
        <v>2.2761305780173657E-2</v>
      </c>
      <c r="F1298" s="167"/>
      <c r="G1298" s="37">
        <v>1290</v>
      </c>
      <c r="H1298" s="167">
        <f t="shared" ca="1" si="44"/>
        <v>-4.8369809847675214E-2</v>
      </c>
    </row>
    <row r="1299" spans="1:8" x14ac:dyDescent="0.3">
      <c r="A1299"/>
      <c r="B1299" s="314">
        <v>43077</v>
      </c>
      <c r="C1299" s="197">
        <v>411.15</v>
      </c>
      <c r="D1299" s="197">
        <f t="shared" si="43"/>
        <v>1.149916335494666</v>
      </c>
      <c r="E1299" s="197">
        <v>2.2761194029850662E-2</v>
      </c>
      <c r="F1299" s="167"/>
      <c r="G1299" s="37">
        <v>1291</v>
      </c>
      <c r="H1299" s="167">
        <f t="shared" ca="1" si="44"/>
        <v>8.9707525879309996E-2</v>
      </c>
    </row>
    <row r="1300" spans="1:8" x14ac:dyDescent="0.3">
      <c r="A1300"/>
      <c r="B1300" s="314">
        <v>40718</v>
      </c>
      <c r="C1300" s="197">
        <v>191.24</v>
      </c>
      <c r="D1300" s="197">
        <f t="shared" si="43"/>
        <v>0.8798781087191585</v>
      </c>
      <c r="E1300" s="197">
        <v>2.2728488154446724E-2</v>
      </c>
      <c r="F1300" s="167"/>
      <c r="G1300" s="37">
        <v>1292</v>
      </c>
      <c r="H1300" s="167">
        <f t="shared" ca="1" si="44"/>
        <v>-1.4804488714289613E-2</v>
      </c>
    </row>
    <row r="1301" spans="1:8" x14ac:dyDescent="0.3">
      <c r="A1301"/>
      <c r="B1301" s="314">
        <v>38673</v>
      </c>
      <c r="C1301" s="197">
        <v>101.73</v>
      </c>
      <c r="D1301" s="197">
        <f t="shared" si="43"/>
        <v>2.8917368018362661</v>
      </c>
      <c r="E1301" s="197">
        <v>2.2720418216547689E-2</v>
      </c>
      <c r="F1301" s="167"/>
      <c r="G1301" s="37">
        <v>1293</v>
      </c>
      <c r="H1301" s="167">
        <f t="shared" ca="1" si="44"/>
        <v>8.0963729707614868E-2</v>
      </c>
    </row>
    <row r="1302" spans="1:8" x14ac:dyDescent="0.3">
      <c r="A1302"/>
      <c r="B1302" s="314">
        <v>37494</v>
      </c>
      <c r="C1302" s="197">
        <v>26.14</v>
      </c>
      <c r="D1302" s="197">
        <f t="shared" si="43"/>
        <v>-0.93972236314163171</v>
      </c>
      <c r="E1302" s="197">
        <v>2.2691705790297334E-2</v>
      </c>
      <c r="F1302" s="167"/>
      <c r="G1302" s="37">
        <v>1294</v>
      </c>
      <c r="H1302" s="167">
        <f t="shared" ca="1" si="44"/>
        <v>1.6746578723031848E-2</v>
      </c>
    </row>
    <row r="1303" spans="1:8" x14ac:dyDescent="0.3">
      <c r="A1303"/>
      <c r="B1303" s="314">
        <v>44872</v>
      </c>
      <c r="C1303" s="197">
        <v>433.66</v>
      </c>
      <c r="D1303" s="197">
        <f t="shared" si="43"/>
        <v>4.5583183799025893</v>
      </c>
      <c r="E1303" s="197">
        <v>2.2686539005754236E-2</v>
      </c>
      <c r="F1303" s="167"/>
      <c r="G1303" s="37">
        <v>1295</v>
      </c>
      <c r="H1303" s="167">
        <f t="shared" ca="1" si="44"/>
        <v>-0.10238937856895762</v>
      </c>
    </row>
    <row r="1304" spans="1:8" x14ac:dyDescent="0.3">
      <c r="A1304"/>
      <c r="B1304" s="314">
        <v>38183</v>
      </c>
      <c r="C1304" s="197">
        <v>78.02</v>
      </c>
      <c r="D1304" s="197">
        <f t="shared" si="43"/>
        <v>-0.60264833206009683</v>
      </c>
      <c r="E1304" s="197">
        <v>2.2676628653820918E-2</v>
      </c>
      <c r="F1304" s="167"/>
      <c r="G1304" s="37">
        <v>1296</v>
      </c>
      <c r="H1304" s="167">
        <f t="shared" ca="1" si="44"/>
        <v>1.1160095992495078E-2</v>
      </c>
    </row>
    <row r="1305" spans="1:8" x14ac:dyDescent="0.3">
      <c r="A1305"/>
      <c r="B1305" s="314">
        <v>43840</v>
      </c>
      <c r="C1305" s="197">
        <v>196.35</v>
      </c>
      <c r="D1305" s="197">
        <f t="shared" si="43"/>
        <v>6.6282051282051286</v>
      </c>
      <c r="E1305" s="197">
        <v>2.2656250000000044E-2</v>
      </c>
      <c r="F1305" s="167"/>
      <c r="G1305" s="37">
        <v>1297</v>
      </c>
      <c r="H1305" s="167">
        <f t="shared" ca="1" si="44"/>
        <v>0.19751543870325378</v>
      </c>
    </row>
    <row r="1306" spans="1:8" x14ac:dyDescent="0.3">
      <c r="A1306"/>
      <c r="B1306" s="314">
        <v>37382</v>
      </c>
      <c r="C1306" s="197">
        <v>25.74</v>
      </c>
      <c r="D1306" s="197">
        <f t="shared" si="43"/>
        <v>-0.85606441872169103</v>
      </c>
      <c r="E1306" s="197">
        <v>2.2646007151370551E-2</v>
      </c>
      <c r="F1306" s="167"/>
      <c r="G1306" s="37">
        <v>1298</v>
      </c>
      <c r="H1306" s="167">
        <f t="shared" ca="1" si="44"/>
        <v>-3.8077298705386613E-2</v>
      </c>
    </row>
    <row r="1307" spans="1:8" x14ac:dyDescent="0.3">
      <c r="A1307"/>
      <c r="B1307" s="314">
        <v>40828</v>
      </c>
      <c r="C1307" s="197">
        <v>178.83</v>
      </c>
      <c r="D1307" s="197">
        <f t="shared" si="43"/>
        <v>4.6538096743597857</v>
      </c>
      <c r="E1307" s="197">
        <v>2.2645393721050011E-2</v>
      </c>
      <c r="F1307" s="167"/>
      <c r="G1307" s="37">
        <v>1299</v>
      </c>
      <c r="H1307" s="167">
        <f t="shared" ca="1" si="44"/>
        <v>-9.9672590774551179E-3</v>
      </c>
    </row>
    <row r="1308" spans="1:8" x14ac:dyDescent="0.3">
      <c r="A1308"/>
      <c r="B1308" s="314">
        <v>39813</v>
      </c>
      <c r="C1308" s="197">
        <v>31.63</v>
      </c>
      <c r="D1308" s="197">
        <f t="shared" si="43"/>
        <v>-0.7880737018425461</v>
      </c>
      <c r="E1308" s="197">
        <v>2.2631749110895605E-2</v>
      </c>
      <c r="F1308" s="167"/>
      <c r="G1308" s="37">
        <v>1300</v>
      </c>
      <c r="H1308" s="167">
        <f t="shared" ca="1" si="44"/>
        <v>7.7735882143338569E-2</v>
      </c>
    </row>
    <row r="1309" spans="1:8" x14ac:dyDescent="0.3">
      <c r="A1309"/>
      <c r="B1309" s="314">
        <v>38860</v>
      </c>
      <c r="C1309" s="197">
        <v>149.25</v>
      </c>
      <c r="D1309" s="197">
        <f t="shared" si="43"/>
        <v>0.11073900424201821</v>
      </c>
      <c r="E1309" s="197">
        <v>2.2610483042137863E-2</v>
      </c>
      <c r="F1309" s="167"/>
      <c r="G1309" s="37">
        <v>1301</v>
      </c>
      <c r="H1309" s="167">
        <f t="shared" ca="1" si="44"/>
        <v>4.3749454455631227E-2</v>
      </c>
    </row>
    <row r="1310" spans="1:8" x14ac:dyDescent="0.3">
      <c r="A1310"/>
      <c r="B1310" s="314">
        <v>39267</v>
      </c>
      <c r="C1310" s="197">
        <v>134.37</v>
      </c>
      <c r="D1310" s="197">
        <f t="shared" si="43"/>
        <v>-0.50103973264017831</v>
      </c>
      <c r="E1310" s="197">
        <v>2.2602739726027332E-2</v>
      </c>
      <c r="F1310" s="167"/>
      <c r="G1310" s="37">
        <v>1302</v>
      </c>
      <c r="H1310" s="167">
        <f t="shared" ca="1" si="44"/>
        <v>3.3638516607907828E-2</v>
      </c>
    </row>
    <row r="1311" spans="1:8" x14ac:dyDescent="0.3">
      <c r="A1311"/>
      <c r="B1311" s="314">
        <v>43280</v>
      </c>
      <c r="C1311" s="197">
        <v>269.3</v>
      </c>
      <c r="D1311" s="197">
        <f t="shared" si="43"/>
        <v>2.4996751137102016</v>
      </c>
      <c r="E1311" s="197">
        <v>2.2593506740079761E-2</v>
      </c>
      <c r="F1311" s="167"/>
      <c r="G1311" s="37">
        <v>1303</v>
      </c>
      <c r="H1311" s="167">
        <f t="shared" ca="1" si="44"/>
        <v>5.414523741847535E-2</v>
      </c>
    </row>
    <row r="1312" spans="1:8" x14ac:dyDescent="0.3">
      <c r="A1312"/>
      <c r="B1312" s="314">
        <v>43949</v>
      </c>
      <c r="C1312" s="197">
        <v>76.95</v>
      </c>
      <c r="D1312" s="197">
        <f t="shared" si="43"/>
        <v>-0.24521824423737126</v>
      </c>
      <c r="E1312" s="197">
        <v>2.2591362126245906E-2</v>
      </c>
      <c r="F1312" s="167"/>
      <c r="G1312" s="37">
        <v>1304</v>
      </c>
      <c r="H1312" s="167">
        <f t="shared" ca="1" si="44"/>
        <v>3.1407480004925291E-2</v>
      </c>
    </row>
    <row r="1313" spans="1:8" x14ac:dyDescent="0.3">
      <c r="A1313"/>
      <c r="B1313" s="314">
        <v>35229</v>
      </c>
      <c r="C1313" s="197">
        <v>101.95</v>
      </c>
      <c r="D1313" s="197">
        <f t="shared" si="43"/>
        <v>-0.77402695274403754</v>
      </c>
      <c r="E1313" s="197">
        <v>2.2567703109327875E-2</v>
      </c>
      <c r="F1313" s="167"/>
      <c r="G1313" s="37">
        <v>1305</v>
      </c>
      <c r="H1313" s="167">
        <f t="shared" ca="1" si="44"/>
        <v>-4.7876184033953384E-2</v>
      </c>
    </row>
    <row r="1314" spans="1:8" x14ac:dyDescent="0.3">
      <c r="A1314"/>
      <c r="B1314" s="314">
        <v>41834</v>
      </c>
      <c r="C1314" s="197">
        <v>451.16</v>
      </c>
      <c r="D1314" s="197">
        <f t="shared" si="43"/>
        <v>1.628065474456807</v>
      </c>
      <c r="E1314" s="197">
        <v>2.2528443860205805E-2</v>
      </c>
      <c r="F1314" s="167"/>
      <c r="G1314" s="37">
        <v>1306</v>
      </c>
      <c r="H1314" s="167">
        <f t="shared" ca="1" si="44"/>
        <v>-0.15063041529215077</v>
      </c>
    </row>
    <row r="1315" spans="1:8" x14ac:dyDescent="0.3">
      <c r="A1315"/>
      <c r="B1315" s="314">
        <v>38786</v>
      </c>
      <c r="C1315" s="197">
        <v>171.67</v>
      </c>
      <c r="D1315" s="197">
        <f t="shared" si="43"/>
        <v>-0.33569383174676892</v>
      </c>
      <c r="E1315" s="197">
        <v>2.251474179522317E-2</v>
      </c>
      <c r="F1315" s="167"/>
      <c r="G1315" s="37">
        <v>1307</v>
      </c>
      <c r="H1315" s="167">
        <f t="shared" ca="1" si="44"/>
        <v>1.8672917956160742E-2</v>
      </c>
    </row>
    <row r="1316" spans="1:8" x14ac:dyDescent="0.3">
      <c r="A1316"/>
      <c r="B1316" s="314">
        <v>40526</v>
      </c>
      <c r="C1316" s="197">
        <v>258.42</v>
      </c>
      <c r="D1316" s="197">
        <f t="shared" si="43"/>
        <v>1.8576799734601348</v>
      </c>
      <c r="E1316" s="197">
        <v>2.2514145530803775E-2</v>
      </c>
      <c r="F1316" s="167"/>
      <c r="G1316" s="37">
        <v>1308</v>
      </c>
      <c r="H1316" s="167">
        <f t="shared" ca="1" si="44"/>
        <v>1.1611712822967449E-2</v>
      </c>
    </row>
    <row r="1317" spans="1:8" x14ac:dyDescent="0.3">
      <c r="A1317"/>
      <c r="B1317" s="314">
        <v>38656</v>
      </c>
      <c r="C1317" s="197">
        <v>90.43</v>
      </c>
      <c r="D1317" s="197">
        <f t="shared" si="43"/>
        <v>0.19127914635752874</v>
      </c>
      <c r="E1317" s="197">
        <v>2.250113071008597E-2</v>
      </c>
      <c r="F1317" s="167"/>
      <c r="G1317" s="37">
        <v>1309</v>
      </c>
      <c r="H1317" s="167">
        <f t="shared" ca="1" si="44"/>
        <v>4.2489654887962296E-2</v>
      </c>
    </row>
    <row r="1318" spans="1:8" x14ac:dyDescent="0.3">
      <c r="A1318"/>
      <c r="B1318" s="314">
        <v>38153</v>
      </c>
      <c r="C1318" s="197">
        <v>75.91</v>
      </c>
      <c r="D1318" s="197">
        <f t="shared" si="43"/>
        <v>-8.2991060642667369E-2</v>
      </c>
      <c r="E1318" s="197">
        <v>2.2494612068965525E-2</v>
      </c>
      <c r="F1318" s="167"/>
      <c r="G1318" s="37">
        <v>1310</v>
      </c>
      <c r="H1318" s="167">
        <f t="shared" ca="1" si="44"/>
        <v>1.955466992791997E-2</v>
      </c>
    </row>
    <row r="1319" spans="1:8" x14ac:dyDescent="0.3">
      <c r="A1319"/>
      <c r="B1319" s="314">
        <v>35118</v>
      </c>
      <c r="C1319" s="197">
        <v>82.78</v>
      </c>
      <c r="D1319" s="197">
        <f t="shared" si="43"/>
        <v>-0.50297208045631947</v>
      </c>
      <c r="E1319" s="197">
        <v>2.2480237154150373E-2</v>
      </c>
      <c r="F1319" s="167"/>
      <c r="G1319" s="37">
        <v>1311</v>
      </c>
      <c r="H1319" s="167">
        <f t="shared" ca="1" si="44"/>
        <v>-3.9286926517883035E-2</v>
      </c>
    </row>
    <row r="1320" spans="1:8" x14ac:dyDescent="0.3">
      <c r="A1320"/>
      <c r="B1320" s="314">
        <v>39128</v>
      </c>
      <c r="C1320" s="197">
        <v>166.55</v>
      </c>
      <c r="D1320" s="197">
        <f t="shared" si="43"/>
        <v>-0.68360562310030393</v>
      </c>
      <c r="E1320" s="197">
        <v>2.2469150960771289E-2</v>
      </c>
      <c r="F1320" s="167"/>
      <c r="G1320" s="37">
        <v>1312</v>
      </c>
      <c r="H1320" s="167">
        <f t="shared" ca="1" si="44"/>
        <v>2.4714895869091095E-2</v>
      </c>
    </row>
    <row r="1321" spans="1:8" x14ac:dyDescent="0.3">
      <c r="A1321"/>
      <c r="B1321" s="314">
        <v>42751</v>
      </c>
      <c r="C1321" s="197">
        <v>526.4</v>
      </c>
      <c r="D1321" s="197">
        <f t="shared" si="43"/>
        <v>4.6047700170357748</v>
      </c>
      <c r="E1321" s="197">
        <v>2.2433718558803495E-2</v>
      </c>
      <c r="F1321" s="167"/>
      <c r="G1321" s="37">
        <v>1313</v>
      </c>
      <c r="H1321" s="167">
        <f t="shared" ca="1" si="44"/>
        <v>-0.14296426593404127</v>
      </c>
    </row>
    <row r="1322" spans="1:8" x14ac:dyDescent="0.3">
      <c r="A1322"/>
      <c r="B1322" s="314">
        <v>38323</v>
      </c>
      <c r="C1322" s="197">
        <v>93.92</v>
      </c>
      <c r="D1322" s="197">
        <f t="shared" si="43"/>
        <v>-0.53715750049280508</v>
      </c>
      <c r="E1322" s="197">
        <v>2.2425430002177338E-2</v>
      </c>
      <c r="F1322" s="167"/>
      <c r="G1322" s="37">
        <v>1314</v>
      </c>
      <c r="H1322" s="167">
        <f t="shared" ca="1" si="44"/>
        <v>0.17011937833543231</v>
      </c>
    </row>
    <row r="1323" spans="1:8" x14ac:dyDescent="0.3">
      <c r="A1323"/>
      <c r="B1323" s="314">
        <v>40918</v>
      </c>
      <c r="C1323" s="197">
        <v>202.92</v>
      </c>
      <c r="D1323" s="197">
        <f t="shared" si="43"/>
        <v>3.7333799860041985</v>
      </c>
      <c r="E1323" s="197">
        <v>2.2421524663676973E-2</v>
      </c>
      <c r="F1323" s="167"/>
      <c r="G1323" s="37">
        <v>1315</v>
      </c>
      <c r="H1323" s="167">
        <f t="shared" ca="1" si="44"/>
        <v>4.6495036018573306E-2</v>
      </c>
    </row>
    <row r="1324" spans="1:8" x14ac:dyDescent="0.3">
      <c r="A1324"/>
      <c r="B1324" s="314">
        <v>36468</v>
      </c>
      <c r="C1324" s="197">
        <v>42.87</v>
      </c>
      <c r="D1324" s="197">
        <f t="shared" si="43"/>
        <v>-0.90618229565597985</v>
      </c>
      <c r="E1324" s="197">
        <v>2.2418316241354486E-2</v>
      </c>
      <c r="F1324" s="167"/>
      <c r="G1324" s="37">
        <v>1316</v>
      </c>
      <c r="H1324" s="167">
        <f t="shared" ca="1" si="44"/>
        <v>1.4941839701994994E-2</v>
      </c>
    </row>
    <row r="1325" spans="1:8" x14ac:dyDescent="0.3">
      <c r="A1325"/>
      <c r="B1325" s="314">
        <v>42927</v>
      </c>
      <c r="C1325" s="197">
        <v>456.95</v>
      </c>
      <c r="D1325" s="197">
        <f t="shared" si="43"/>
        <v>-0.36751699032485785</v>
      </c>
      <c r="E1325" s="197">
        <v>2.2373867322966756E-2</v>
      </c>
      <c r="F1325" s="167"/>
      <c r="G1325" s="37">
        <v>1317</v>
      </c>
      <c r="H1325" s="167">
        <f t="shared" ca="1" si="44"/>
        <v>-3.1178445873011419E-2</v>
      </c>
    </row>
    <row r="1326" spans="1:8" x14ac:dyDescent="0.3">
      <c r="A1326"/>
      <c r="B1326" s="314">
        <v>45282</v>
      </c>
      <c r="C1326" s="197">
        <v>722.47</v>
      </c>
      <c r="D1326" s="197">
        <f t="shared" si="43"/>
        <v>2.2054217134744225</v>
      </c>
      <c r="E1326" s="197">
        <v>2.235838510195709E-2</v>
      </c>
      <c r="F1326" s="167"/>
      <c r="G1326" s="37">
        <v>1318</v>
      </c>
      <c r="H1326" s="167">
        <f t="shared" ca="1" si="44"/>
        <v>-1.2997729423384626E-2</v>
      </c>
    </row>
    <row r="1327" spans="1:8" x14ac:dyDescent="0.3">
      <c r="A1327"/>
      <c r="B1327" s="314">
        <v>40455</v>
      </c>
      <c r="C1327" s="197">
        <v>225.39</v>
      </c>
      <c r="D1327" s="197">
        <f t="shared" si="43"/>
        <v>1.4949081248616336</v>
      </c>
      <c r="E1327" s="197">
        <v>2.2315961355286351E-2</v>
      </c>
      <c r="F1327" s="167"/>
      <c r="G1327" s="37">
        <v>1319</v>
      </c>
      <c r="H1327" s="167">
        <f t="shared" ca="1" si="44"/>
        <v>-2.641693720316677E-2</v>
      </c>
    </row>
    <row r="1328" spans="1:8" x14ac:dyDescent="0.3">
      <c r="A1328"/>
      <c r="B1328" s="314">
        <v>38555</v>
      </c>
      <c r="C1328" s="197">
        <v>90.34</v>
      </c>
      <c r="D1328" s="197">
        <f t="shared" si="43"/>
        <v>2.7161661867544225</v>
      </c>
      <c r="E1328" s="197">
        <v>2.2292633246576932E-2</v>
      </c>
      <c r="F1328" s="167"/>
      <c r="G1328" s="37">
        <v>1320</v>
      </c>
      <c r="H1328" s="167">
        <f t="shared" ca="1" si="44"/>
        <v>5.1277553789740117E-2</v>
      </c>
    </row>
    <row r="1329" spans="1:8" x14ac:dyDescent="0.3">
      <c r="A1329"/>
      <c r="B1329" s="314">
        <v>37400</v>
      </c>
      <c r="C1329" s="197">
        <v>24.31</v>
      </c>
      <c r="D1329" s="197">
        <f t="shared" si="43"/>
        <v>-0.7619700381866249</v>
      </c>
      <c r="E1329" s="197">
        <v>2.2287636669469979E-2</v>
      </c>
      <c r="F1329" s="167"/>
      <c r="G1329" s="37">
        <v>1321</v>
      </c>
      <c r="H1329" s="167">
        <f t="shared" ca="1" si="44"/>
        <v>-9.5248614358882308E-2</v>
      </c>
    </row>
    <row r="1330" spans="1:8" x14ac:dyDescent="0.3">
      <c r="A1330"/>
      <c r="B1330" s="314">
        <v>38051</v>
      </c>
      <c r="C1330" s="197">
        <v>102.13</v>
      </c>
      <c r="D1330" s="197">
        <f t="shared" si="43"/>
        <v>-0.64948347461989919</v>
      </c>
      <c r="E1330" s="197">
        <v>2.2219997998198293E-2</v>
      </c>
      <c r="F1330" s="167"/>
      <c r="G1330" s="37">
        <v>1322</v>
      </c>
      <c r="H1330" s="167">
        <f t="shared" ca="1" si="44"/>
        <v>-5.6432906123278843E-2</v>
      </c>
    </row>
    <row r="1331" spans="1:8" x14ac:dyDescent="0.3">
      <c r="A1331"/>
      <c r="B1331" s="314">
        <v>41421</v>
      </c>
      <c r="C1331" s="197">
        <v>291.37</v>
      </c>
      <c r="D1331" s="197">
        <f t="shared" si="43"/>
        <v>2.6371239545624765</v>
      </c>
      <c r="E1331" s="197">
        <v>2.2207409486387775E-2</v>
      </c>
      <c r="F1331" s="167"/>
      <c r="G1331" s="37">
        <v>1323</v>
      </c>
      <c r="H1331" s="167">
        <f t="shared" ca="1" si="44"/>
        <v>-1.0880683843495409E-2</v>
      </c>
    </row>
    <row r="1332" spans="1:8" x14ac:dyDescent="0.3">
      <c r="A1332"/>
      <c r="B1332" s="314">
        <v>38288</v>
      </c>
      <c r="C1332" s="197">
        <v>80.11</v>
      </c>
      <c r="D1332" s="197">
        <f t="shared" si="43"/>
        <v>-0.31798058913672733</v>
      </c>
      <c r="E1332" s="197">
        <v>2.2202373357151917E-2</v>
      </c>
      <c r="F1332" s="167"/>
      <c r="G1332" s="37">
        <v>1324</v>
      </c>
      <c r="H1332" s="167">
        <f t="shared" ca="1" si="44"/>
        <v>-2.8081965665179034E-2</v>
      </c>
    </row>
    <row r="1333" spans="1:8" x14ac:dyDescent="0.3">
      <c r="A1333"/>
      <c r="B1333" s="314">
        <v>40127</v>
      </c>
      <c r="C1333" s="197">
        <v>117.46</v>
      </c>
      <c r="D1333" s="197">
        <f t="shared" si="43"/>
        <v>0.56404793608521975</v>
      </c>
      <c r="E1333" s="197">
        <v>2.2191280132277447E-2</v>
      </c>
      <c r="F1333" s="167"/>
      <c r="G1333" s="37">
        <v>1325</v>
      </c>
      <c r="H1333" s="167">
        <f t="shared" ca="1" si="44"/>
        <v>3.4553804731796825E-2</v>
      </c>
    </row>
    <row r="1334" spans="1:8" x14ac:dyDescent="0.3">
      <c r="A1334"/>
      <c r="B1334" s="314">
        <v>35514</v>
      </c>
      <c r="C1334" s="197">
        <v>75.099999999999994</v>
      </c>
      <c r="D1334" s="197">
        <f t="shared" si="43"/>
        <v>-0.90505689001264222</v>
      </c>
      <c r="E1334" s="197">
        <v>2.218592622839255E-2</v>
      </c>
      <c r="F1334" s="167"/>
      <c r="G1334" s="37">
        <v>1326</v>
      </c>
      <c r="H1334" s="167">
        <f t="shared" ca="1" si="44"/>
        <v>0.12316570280352242</v>
      </c>
    </row>
    <row r="1335" spans="1:8" x14ac:dyDescent="0.3">
      <c r="A1335"/>
      <c r="B1335" s="314">
        <v>45618</v>
      </c>
      <c r="C1335" s="197">
        <v>791</v>
      </c>
      <c r="D1335" s="197">
        <f t="shared" si="43"/>
        <v>23.481584648715565</v>
      </c>
      <c r="E1335" s="197">
        <v>2.2161917684305754E-2</v>
      </c>
      <c r="F1335" s="167"/>
      <c r="G1335" s="37">
        <v>1327</v>
      </c>
      <c r="H1335" s="167">
        <f t="shared" ca="1" si="44"/>
        <v>9.227063857867205E-3</v>
      </c>
    </row>
    <row r="1336" spans="1:8" x14ac:dyDescent="0.3">
      <c r="A1336"/>
      <c r="B1336" s="314">
        <v>37596</v>
      </c>
      <c r="C1336" s="197">
        <v>32.31</v>
      </c>
      <c r="D1336" s="197">
        <f t="shared" si="43"/>
        <v>-0.57863849765258224</v>
      </c>
      <c r="E1336" s="197">
        <v>2.2144890857323629E-2</v>
      </c>
      <c r="F1336" s="167"/>
      <c r="G1336" s="37">
        <v>1328</v>
      </c>
      <c r="H1336" s="167">
        <f t="shared" ca="1" si="44"/>
        <v>-8.6824477934222863E-2</v>
      </c>
    </row>
    <row r="1337" spans="1:8" x14ac:dyDescent="0.3">
      <c r="A1337"/>
      <c r="B1337" s="314">
        <v>39633</v>
      </c>
      <c r="C1337" s="197">
        <v>76.680000000000007</v>
      </c>
      <c r="D1337" s="197">
        <f t="shared" si="43"/>
        <v>-0.83488372093023255</v>
      </c>
      <c r="E1337" s="197">
        <v>2.2127432684617476E-2</v>
      </c>
      <c r="F1337" s="167"/>
      <c r="G1337" s="37">
        <v>1329</v>
      </c>
      <c r="H1337" s="167">
        <f t="shared" ca="1" si="44"/>
        <v>-9.9441159754519431E-3</v>
      </c>
    </row>
    <row r="1338" spans="1:8" x14ac:dyDescent="0.3">
      <c r="A1338"/>
      <c r="B1338" s="314">
        <v>42538</v>
      </c>
      <c r="C1338" s="197">
        <v>464.4</v>
      </c>
      <c r="D1338" s="197">
        <f t="shared" si="43"/>
        <v>22.9258114374034</v>
      </c>
      <c r="E1338" s="197">
        <v>2.2119511389897539E-2</v>
      </c>
      <c r="F1338" s="167"/>
      <c r="G1338" s="37">
        <v>1330</v>
      </c>
      <c r="H1338" s="167">
        <f t="shared" ca="1" si="44"/>
        <v>1.7994798765714148E-2</v>
      </c>
    </row>
    <row r="1339" spans="1:8" x14ac:dyDescent="0.3">
      <c r="A1339"/>
      <c r="B1339" s="314">
        <v>37216</v>
      </c>
      <c r="C1339" s="197">
        <v>19.41</v>
      </c>
      <c r="D1339" s="197">
        <f t="shared" si="43"/>
        <v>-0.23672827369248917</v>
      </c>
      <c r="E1339" s="197">
        <v>2.2116903633491392E-2</v>
      </c>
      <c r="F1339" s="167"/>
      <c r="G1339" s="37">
        <v>1331</v>
      </c>
      <c r="H1339" s="167">
        <f t="shared" ca="1" si="44"/>
        <v>8.0244202608681314E-2</v>
      </c>
    </row>
    <row r="1340" spans="1:8" x14ac:dyDescent="0.3">
      <c r="A1340"/>
      <c r="B1340" s="314">
        <v>37356</v>
      </c>
      <c r="C1340" s="197">
        <v>25.43</v>
      </c>
      <c r="D1340" s="197">
        <f t="shared" si="43"/>
        <v>-0.93858971262979951</v>
      </c>
      <c r="E1340" s="197">
        <v>2.2106109324758982E-2</v>
      </c>
      <c r="F1340" s="167"/>
      <c r="G1340" s="37">
        <v>1332</v>
      </c>
      <c r="H1340" s="167">
        <f t="shared" ca="1" si="44"/>
        <v>-6.6697338708185307E-5</v>
      </c>
    </row>
    <row r="1341" spans="1:8" x14ac:dyDescent="0.3">
      <c r="A1341"/>
      <c r="B1341" s="314">
        <v>44727</v>
      </c>
      <c r="C1341" s="197">
        <v>414.1</v>
      </c>
      <c r="D1341" s="197">
        <f t="shared" si="43"/>
        <v>2.1288250850018891</v>
      </c>
      <c r="E1341" s="197">
        <v>2.2090583734419411E-2</v>
      </c>
      <c r="F1341" s="167"/>
      <c r="G1341" s="37">
        <v>1333</v>
      </c>
      <c r="H1341" s="167">
        <f t="shared" ca="1" si="44"/>
        <v>-4.5280496521550383E-2</v>
      </c>
    </row>
    <row r="1342" spans="1:8" x14ac:dyDescent="0.3">
      <c r="A1342"/>
      <c r="B1342" s="314">
        <v>38744</v>
      </c>
      <c r="C1342" s="197">
        <v>132.35</v>
      </c>
      <c r="D1342" s="197">
        <f t="shared" si="43"/>
        <v>1.5305927342256216</v>
      </c>
      <c r="E1342" s="197">
        <v>2.2086647617576505E-2</v>
      </c>
      <c r="F1342" s="167"/>
      <c r="G1342" s="37">
        <v>1334</v>
      </c>
      <c r="H1342" s="167">
        <f t="shared" ca="1" si="44"/>
        <v>8.4342658424184841E-2</v>
      </c>
    </row>
    <row r="1343" spans="1:8" x14ac:dyDescent="0.3">
      <c r="A1343"/>
      <c r="B1343" s="314">
        <v>37883</v>
      </c>
      <c r="C1343" s="197">
        <v>52.3</v>
      </c>
      <c r="D1343" s="197">
        <f t="shared" si="43"/>
        <v>1.1665285832642915</v>
      </c>
      <c r="E1343" s="197">
        <v>2.208325190541327E-2</v>
      </c>
      <c r="F1343" s="167"/>
      <c r="G1343" s="37">
        <v>1335</v>
      </c>
      <c r="H1343" s="167">
        <f t="shared" ca="1" si="44"/>
        <v>-3.7677764650067613E-2</v>
      </c>
    </row>
    <row r="1344" spans="1:8" x14ac:dyDescent="0.3">
      <c r="A1344"/>
      <c r="B1344" s="314">
        <v>37343</v>
      </c>
      <c r="C1344" s="197">
        <v>24.14</v>
      </c>
      <c r="D1344" s="197">
        <f t="shared" si="43"/>
        <v>-0.84479876559084477</v>
      </c>
      <c r="E1344" s="197">
        <v>2.201524132091448E-2</v>
      </c>
      <c r="F1344" s="167"/>
      <c r="G1344" s="37">
        <v>1336</v>
      </c>
      <c r="H1344" s="167">
        <f t="shared" ca="1" si="44"/>
        <v>2.9248255078450257E-2</v>
      </c>
    </row>
    <row r="1345" spans="1:8" x14ac:dyDescent="0.3">
      <c r="A1345"/>
      <c r="B1345" s="314">
        <v>40253</v>
      </c>
      <c r="C1345" s="197">
        <v>155.54</v>
      </c>
      <c r="D1345" s="197">
        <f t="shared" si="43"/>
        <v>5.3099391480730223</v>
      </c>
      <c r="E1345" s="197">
        <v>2.201195873579076E-2</v>
      </c>
      <c r="F1345" s="167"/>
      <c r="G1345" s="37">
        <v>1337</v>
      </c>
      <c r="H1345" s="167">
        <f t="shared" ca="1" si="44"/>
        <v>-1.3601586222784803E-2</v>
      </c>
    </row>
    <row r="1346" spans="1:8" x14ac:dyDescent="0.3">
      <c r="A1346"/>
      <c r="B1346" s="314">
        <v>36040</v>
      </c>
      <c r="C1346" s="197">
        <v>24.65</v>
      </c>
      <c r="D1346" s="197">
        <f t="shared" si="43"/>
        <v>-0.80388256822340676</v>
      </c>
      <c r="E1346" s="197">
        <v>2.1973466003316622E-2</v>
      </c>
      <c r="F1346" s="167"/>
      <c r="G1346" s="37">
        <v>1338</v>
      </c>
      <c r="H1346" s="167">
        <f t="shared" ca="1" si="44"/>
        <v>7.3906355513270294E-2</v>
      </c>
    </row>
    <row r="1347" spans="1:8" x14ac:dyDescent="0.3">
      <c r="A1347"/>
      <c r="B1347" s="314">
        <v>38715</v>
      </c>
      <c r="C1347" s="197">
        <v>125.69</v>
      </c>
      <c r="D1347" s="197">
        <f t="shared" si="43"/>
        <v>-0.77801130342635116</v>
      </c>
      <c r="E1347" s="197">
        <v>2.1953004309293478E-2</v>
      </c>
      <c r="F1347" s="167"/>
      <c r="G1347" s="37">
        <v>1339</v>
      </c>
      <c r="H1347" s="167">
        <f t="shared" ca="1" si="44"/>
        <v>-4.7146398265116296E-2</v>
      </c>
    </row>
    <row r="1348" spans="1:8" x14ac:dyDescent="0.3">
      <c r="A1348"/>
      <c r="B1348" s="314">
        <v>45084</v>
      </c>
      <c r="C1348" s="197">
        <v>566.20000000000005</v>
      </c>
      <c r="D1348" s="197">
        <f t="shared" si="43"/>
        <v>-0.28622754491017954</v>
      </c>
      <c r="E1348" s="197">
        <v>2.1947873799725848E-2</v>
      </c>
      <c r="F1348" s="167"/>
      <c r="G1348" s="37">
        <v>1340</v>
      </c>
      <c r="H1348" s="167">
        <f t="shared" ca="1" si="44"/>
        <v>6.1499179728534267E-3</v>
      </c>
    </row>
    <row r="1349" spans="1:8" x14ac:dyDescent="0.3">
      <c r="A1349"/>
      <c r="B1349" s="314">
        <v>45664</v>
      </c>
      <c r="C1349" s="197">
        <v>793.25</v>
      </c>
      <c r="D1349" s="197">
        <f t="shared" si="43"/>
        <v>4.3772369848156174</v>
      </c>
      <c r="E1349" s="197">
        <v>2.1900161030595777E-2</v>
      </c>
      <c r="F1349" s="167"/>
      <c r="G1349" s="37">
        <v>1341</v>
      </c>
      <c r="H1349" s="167">
        <f t="shared" ca="1" si="44"/>
        <v>-4.7177752014216853E-2</v>
      </c>
    </row>
    <row r="1350" spans="1:8" x14ac:dyDescent="0.3">
      <c r="A1350"/>
      <c r="B1350" s="314">
        <v>39482</v>
      </c>
      <c r="C1350" s="197">
        <v>147.52000000000001</v>
      </c>
      <c r="D1350" s="197">
        <f t="shared" si="43"/>
        <v>1.0255389262666483</v>
      </c>
      <c r="E1350" s="197">
        <v>2.188972014408419E-2</v>
      </c>
      <c r="F1350" s="167"/>
      <c r="G1350" s="37">
        <v>1342</v>
      </c>
      <c r="H1350" s="167">
        <f t="shared" ca="1" si="44"/>
        <v>-1.2261675003664436E-2</v>
      </c>
    </row>
    <row r="1351" spans="1:8" x14ac:dyDescent="0.3">
      <c r="A1351"/>
      <c r="B1351" s="314">
        <v>38163</v>
      </c>
      <c r="C1351" s="197">
        <v>72.83</v>
      </c>
      <c r="D1351" s="197">
        <f t="shared" si="43"/>
        <v>-0.65940232895290651</v>
      </c>
      <c r="E1351" s="197">
        <v>2.1888592675740171E-2</v>
      </c>
      <c r="F1351" s="167"/>
      <c r="G1351" s="37">
        <v>1343</v>
      </c>
      <c r="H1351" s="167">
        <f t="shared" ca="1" si="44"/>
        <v>5.4083058292694261E-2</v>
      </c>
    </row>
    <row r="1352" spans="1:8" x14ac:dyDescent="0.3">
      <c r="A1352"/>
      <c r="B1352" s="314">
        <v>40442</v>
      </c>
      <c r="C1352" s="197">
        <v>213.83</v>
      </c>
      <c r="D1352" s="197">
        <f t="shared" si="43"/>
        <v>9.6489043824701213</v>
      </c>
      <c r="E1352" s="197">
        <v>2.188769414575864E-2</v>
      </c>
      <c r="F1352" s="167"/>
      <c r="G1352" s="37">
        <v>1344</v>
      </c>
      <c r="H1352" s="167">
        <f t="shared" ca="1" si="44"/>
        <v>-6.1295893943155311E-3</v>
      </c>
    </row>
    <row r="1353" spans="1:8" x14ac:dyDescent="0.3">
      <c r="A1353"/>
      <c r="B1353" s="314">
        <v>36929</v>
      </c>
      <c r="C1353" s="197">
        <v>20.079999999999998</v>
      </c>
      <c r="D1353" s="197">
        <f t="shared" ref="D1353:D1416" si="45">C1353/C1354-1</f>
        <v>-0.95497757847533637</v>
      </c>
      <c r="E1353" s="197">
        <v>2.1882951653944049E-2</v>
      </c>
      <c r="F1353" s="167"/>
      <c r="G1353" s="37">
        <v>1345</v>
      </c>
      <c r="H1353" s="167">
        <f t="shared" ca="1" si="44"/>
        <v>-5.8517177416029164E-3</v>
      </c>
    </row>
    <row r="1354" spans="1:8" x14ac:dyDescent="0.3">
      <c r="A1354"/>
      <c r="B1354" s="314">
        <v>42782</v>
      </c>
      <c r="C1354" s="197">
        <v>446</v>
      </c>
      <c r="D1354" s="197">
        <f t="shared" si="45"/>
        <v>0.46167207419788281</v>
      </c>
      <c r="E1354" s="197">
        <v>2.1881086035055564E-2</v>
      </c>
      <c r="F1354" s="167"/>
      <c r="G1354" s="37">
        <v>1346</v>
      </c>
      <c r="H1354" s="167">
        <f t="shared" ref="H1354:H1417" ca="1" si="46">_xlfn.NORM.INV(RAND(),N$11,N$12)</f>
        <v>-1.3984139531338939E-2</v>
      </c>
    </row>
    <row r="1355" spans="1:8" x14ac:dyDescent="0.3">
      <c r="A1355"/>
      <c r="B1355" s="314">
        <v>41036</v>
      </c>
      <c r="C1355" s="197">
        <v>305.13</v>
      </c>
      <c r="D1355" s="197">
        <f t="shared" si="45"/>
        <v>-0.28042165833411947</v>
      </c>
      <c r="E1355" s="197">
        <v>2.1868720696583965E-2</v>
      </c>
      <c r="F1355" s="167"/>
      <c r="G1355" s="37">
        <v>1347</v>
      </c>
      <c r="H1355" s="167">
        <f t="shared" ca="1" si="46"/>
        <v>-5.9932865096503161E-2</v>
      </c>
    </row>
    <row r="1356" spans="1:8" x14ac:dyDescent="0.3">
      <c r="A1356"/>
      <c r="B1356" s="314">
        <v>44869</v>
      </c>
      <c r="C1356" s="197">
        <v>424.04</v>
      </c>
      <c r="D1356" s="197">
        <f t="shared" si="45"/>
        <v>3.3154895176063501</v>
      </c>
      <c r="E1356" s="197">
        <v>2.1857001710966939E-2</v>
      </c>
      <c r="F1356" s="167"/>
      <c r="G1356" s="37">
        <v>1348</v>
      </c>
      <c r="H1356" s="167">
        <f t="shared" ca="1" si="46"/>
        <v>-3.3631961831549304E-2</v>
      </c>
    </row>
    <row r="1357" spans="1:8" x14ac:dyDescent="0.3">
      <c r="A1357"/>
      <c r="B1357" s="314">
        <v>38646</v>
      </c>
      <c r="C1357" s="197">
        <v>98.26</v>
      </c>
      <c r="D1357" s="197">
        <f t="shared" si="45"/>
        <v>0.13451102644036483</v>
      </c>
      <c r="E1357" s="197">
        <v>2.1838602329451007E-2</v>
      </c>
      <c r="F1357" s="167"/>
      <c r="G1357" s="37">
        <v>1349</v>
      </c>
      <c r="H1357" s="167">
        <f t="shared" ca="1" si="46"/>
        <v>8.6045069024879989E-2</v>
      </c>
    </row>
    <row r="1358" spans="1:8" x14ac:dyDescent="0.3">
      <c r="A1358"/>
      <c r="B1358" s="314">
        <v>37986</v>
      </c>
      <c r="C1358" s="197">
        <v>86.61</v>
      </c>
      <c r="D1358" s="197">
        <f t="shared" si="45"/>
        <v>-0.80214734437464308</v>
      </c>
      <c r="E1358" s="197">
        <v>2.1826333176026447E-2</v>
      </c>
      <c r="F1358" s="167"/>
      <c r="G1358" s="37">
        <v>1350</v>
      </c>
      <c r="H1358" s="167">
        <f t="shared" ca="1" si="46"/>
        <v>2.8094436755738663E-2</v>
      </c>
    </row>
    <row r="1359" spans="1:8" x14ac:dyDescent="0.3">
      <c r="A1359"/>
      <c r="B1359" s="314">
        <v>43040</v>
      </c>
      <c r="C1359" s="197">
        <v>437.75</v>
      </c>
      <c r="D1359" s="197">
        <f t="shared" si="45"/>
        <v>4.9924709103353866</v>
      </c>
      <c r="E1359" s="197">
        <v>2.182539682539697E-2</v>
      </c>
      <c r="F1359" s="167"/>
      <c r="G1359" s="37">
        <v>1351</v>
      </c>
      <c r="H1359" s="167">
        <f t="shared" ca="1" si="46"/>
        <v>7.2728283410682021E-2</v>
      </c>
    </row>
    <row r="1360" spans="1:8" x14ac:dyDescent="0.3">
      <c r="A1360"/>
      <c r="B1360" s="314">
        <v>39975</v>
      </c>
      <c r="C1360" s="197">
        <v>73.05</v>
      </c>
      <c r="D1360" s="197">
        <f t="shared" si="45"/>
        <v>0.22731854838709675</v>
      </c>
      <c r="E1360" s="197">
        <v>2.182123373898448E-2</v>
      </c>
      <c r="F1360" s="167"/>
      <c r="G1360" s="37">
        <v>1352</v>
      </c>
      <c r="H1360" s="167">
        <f t="shared" ca="1" si="46"/>
        <v>3.2104430694516388E-4</v>
      </c>
    </row>
    <row r="1361" spans="1:8" x14ac:dyDescent="0.3">
      <c r="A1361"/>
      <c r="B1361" s="314">
        <v>39997</v>
      </c>
      <c r="C1361" s="197">
        <v>59.52</v>
      </c>
      <c r="D1361" s="197">
        <f t="shared" si="45"/>
        <v>0.95339678372169367</v>
      </c>
      <c r="E1361" s="197">
        <v>2.1802575107296107E-2</v>
      </c>
      <c r="F1361" s="167"/>
      <c r="G1361" s="37">
        <v>1353</v>
      </c>
      <c r="H1361" s="167">
        <f t="shared" ca="1" si="46"/>
        <v>2.3605547370101423E-2</v>
      </c>
    </row>
    <row r="1362" spans="1:8" x14ac:dyDescent="0.3">
      <c r="A1362"/>
      <c r="B1362" s="314">
        <v>37712</v>
      </c>
      <c r="C1362" s="197">
        <v>30.47</v>
      </c>
      <c r="D1362" s="197">
        <f t="shared" si="45"/>
        <v>-0.78812321813503927</v>
      </c>
      <c r="E1362" s="197">
        <v>2.1797451374916177E-2</v>
      </c>
      <c r="F1362" s="167"/>
      <c r="G1362" s="37">
        <v>1354</v>
      </c>
      <c r="H1362" s="167">
        <f t="shared" ca="1" si="46"/>
        <v>3.2704684194809021E-2</v>
      </c>
    </row>
    <row r="1363" spans="1:8" x14ac:dyDescent="0.3">
      <c r="A1363"/>
      <c r="B1363" s="314">
        <v>39219</v>
      </c>
      <c r="C1363" s="197">
        <v>143.81</v>
      </c>
      <c r="D1363" s="197">
        <f t="shared" si="45"/>
        <v>0.7469630709426629</v>
      </c>
      <c r="E1363" s="197">
        <v>2.1740674955595063E-2</v>
      </c>
      <c r="F1363" s="167"/>
      <c r="G1363" s="37">
        <v>1355</v>
      </c>
      <c r="H1363" s="167">
        <f t="shared" ca="1" si="46"/>
        <v>-6.3263486927556149E-3</v>
      </c>
    </row>
    <row r="1364" spans="1:8" x14ac:dyDescent="0.3">
      <c r="A1364"/>
      <c r="B1364" s="314">
        <v>38299</v>
      </c>
      <c r="C1364" s="197">
        <v>82.32</v>
      </c>
      <c r="D1364" s="197">
        <f t="shared" si="45"/>
        <v>-2.255996200427457E-2</v>
      </c>
      <c r="E1364" s="197">
        <v>2.1720243266724504E-2</v>
      </c>
      <c r="F1364" s="167"/>
      <c r="G1364" s="37">
        <v>1356</v>
      </c>
      <c r="H1364" s="167">
        <f t="shared" ca="1" si="46"/>
        <v>5.0393034811973311E-2</v>
      </c>
    </row>
    <row r="1365" spans="1:8" x14ac:dyDescent="0.3">
      <c r="A1365"/>
      <c r="B1365" s="314">
        <v>38307</v>
      </c>
      <c r="C1365" s="197">
        <v>84.22</v>
      </c>
      <c r="D1365" s="197">
        <f t="shared" si="45"/>
        <v>-0.71152594622366849</v>
      </c>
      <c r="E1365" s="197">
        <v>2.1715394880504668E-2</v>
      </c>
      <c r="F1365" s="167"/>
      <c r="G1365" s="37">
        <v>1357</v>
      </c>
      <c r="H1365" s="167">
        <f t="shared" ca="1" si="46"/>
        <v>-1.2255877078166126E-2</v>
      </c>
    </row>
    <row r="1366" spans="1:8" x14ac:dyDescent="0.3">
      <c r="A1366"/>
      <c r="B1366" s="314">
        <v>44438</v>
      </c>
      <c r="C1366" s="197">
        <v>291.95</v>
      </c>
      <c r="D1366" s="197">
        <f t="shared" si="45"/>
        <v>0.67546628407460529</v>
      </c>
      <c r="E1366" s="197">
        <v>2.169728783902003E-2</v>
      </c>
      <c r="F1366" s="167"/>
      <c r="G1366" s="37">
        <v>1358</v>
      </c>
      <c r="H1366" s="167">
        <f t="shared" ca="1" si="46"/>
        <v>4.9929182655962759E-2</v>
      </c>
    </row>
    <row r="1367" spans="1:8" x14ac:dyDescent="0.3">
      <c r="A1367"/>
      <c r="B1367" s="314">
        <v>43553</v>
      </c>
      <c r="C1367" s="197">
        <v>174.25</v>
      </c>
      <c r="D1367" s="197">
        <f t="shared" si="45"/>
        <v>1.5516180992824715</v>
      </c>
      <c r="E1367" s="197">
        <v>2.1694517736734031E-2</v>
      </c>
      <c r="F1367" s="167"/>
      <c r="G1367" s="37">
        <v>1359</v>
      </c>
      <c r="H1367" s="167">
        <f t="shared" ca="1" si="46"/>
        <v>-1.038359482333483E-2</v>
      </c>
    </row>
    <row r="1368" spans="1:8" x14ac:dyDescent="0.3">
      <c r="A1368"/>
      <c r="B1368" s="314">
        <v>37903</v>
      </c>
      <c r="C1368" s="197">
        <v>68.290000000000006</v>
      </c>
      <c r="D1368" s="197">
        <f t="shared" si="45"/>
        <v>1.6822466614296938</v>
      </c>
      <c r="E1368" s="197">
        <v>2.1693596648713287E-2</v>
      </c>
      <c r="F1368" s="167"/>
      <c r="G1368" s="37">
        <v>1360</v>
      </c>
      <c r="H1368" s="167">
        <f t="shared" ca="1" si="46"/>
        <v>-2.6721671695073983E-2</v>
      </c>
    </row>
    <row r="1369" spans="1:8" x14ac:dyDescent="0.3">
      <c r="A1369"/>
      <c r="B1369" s="314">
        <v>36137</v>
      </c>
      <c r="C1369" s="197">
        <v>25.46</v>
      </c>
      <c r="D1369" s="197">
        <f t="shared" si="45"/>
        <v>-0.77318485523385294</v>
      </c>
      <c r="E1369" s="197">
        <v>2.1669341894061001E-2</v>
      </c>
      <c r="F1369" s="167"/>
      <c r="G1369" s="37">
        <v>1361</v>
      </c>
      <c r="H1369" s="167">
        <f t="shared" ca="1" si="46"/>
        <v>-6.0354873629307089E-2</v>
      </c>
    </row>
    <row r="1370" spans="1:8" x14ac:dyDescent="0.3">
      <c r="A1370"/>
      <c r="B1370" s="314">
        <v>40116</v>
      </c>
      <c r="C1370" s="197">
        <v>112.25</v>
      </c>
      <c r="D1370" s="197">
        <f t="shared" si="45"/>
        <v>-0.74709354722422494</v>
      </c>
      <c r="E1370" s="197">
        <v>2.1661964139437551E-2</v>
      </c>
      <c r="F1370" s="167"/>
      <c r="G1370" s="37">
        <v>1362</v>
      </c>
      <c r="H1370" s="167">
        <f t="shared" ca="1" si="46"/>
        <v>-6.440576683127433E-2</v>
      </c>
    </row>
    <row r="1371" spans="1:8" x14ac:dyDescent="0.3">
      <c r="A1371"/>
      <c r="B1371" s="314">
        <v>41799</v>
      </c>
      <c r="C1371" s="197">
        <v>443.84</v>
      </c>
      <c r="D1371" s="197">
        <f t="shared" si="45"/>
        <v>0.12564037534871919</v>
      </c>
      <c r="E1371" s="197">
        <v>2.1637049995396396E-2</v>
      </c>
      <c r="F1371" s="167"/>
      <c r="G1371" s="37">
        <v>1363</v>
      </c>
      <c r="H1371" s="167">
        <f t="shared" ca="1" si="46"/>
        <v>4.9866643474225231E-2</v>
      </c>
    </row>
    <row r="1372" spans="1:8" x14ac:dyDescent="0.3">
      <c r="A1372"/>
      <c r="B1372" s="314">
        <v>42200</v>
      </c>
      <c r="C1372" s="197">
        <v>394.3</v>
      </c>
      <c r="D1372" s="197">
        <f t="shared" si="45"/>
        <v>4.350793866196228</v>
      </c>
      <c r="E1372" s="197">
        <v>2.1634926803990151E-2</v>
      </c>
      <c r="F1372" s="167"/>
      <c r="G1372" s="37">
        <v>1364</v>
      </c>
      <c r="H1372" s="167">
        <f t="shared" ca="1" si="46"/>
        <v>-2.3793565840416094E-2</v>
      </c>
    </row>
    <row r="1373" spans="1:8" x14ac:dyDescent="0.3">
      <c r="A1373"/>
      <c r="B1373" s="314">
        <v>35040</v>
      </c>
      <c r="C1373" s="197">
        <v>73.69</v>
      </c>
      <c r="D1373" s="197">
        <f t="shared" si="45"/>
        <v>0.29987652143235133</v>
      </c>
      <c r="E1373" s="197">
        <v>2.162761680299452E-2</v>
      </c>
      <c r="F1373" s="167"/>
      <c r="G1373" s="37">
        <v>1365</v>
      </c>
      <c r="H1373" s="167">
        <f t="shared" ca="1" si="46"/>
        <v>-3.28092830145797E-2</v>
      </c>
    </row>
    <row r="1374" spans="1:8" x14ac:dyDescent="0.3">
      <c r="A1374"/>
      <c r="B1374" s="314">
        <v>37888</v>
      </c>
      <c r="C1374" s="197">
        <v>56.69</v>
      </c>
      <c r="D1374" s="197">
        <f t="shared" si="45"/>
        <v>1.1812235475182762</v>
      </c>
      <c r="E1374" s="197">
        <v>2.1625518111371367E-2</v>
      </c>
      <c r="F1374" s="167"/>
      <c r="G1374" s="37">
        <v>1366</v>
      </c>
      <c r="H1374" s="167">
        <f t="shared" ca="1" si="46"/>
        <v>0.11031108910642741</v>
      </c>
    </row>
    <row r="1375" spans="1:8" x14ac:dyDescent="0.3">
      <c r="A1375"/>
      <c r="B1375" s="314">
        <v>37558</v>
      </c>
      <c r="C1375" s="197">
        <v>25.99</v>
      </c>
      <c r="D1375" s="197">
        <f t="shared" si="45"/>
        <v>-0.16698717948717956</v>
      </c>
      <c r="E1375" s="197">
        <v>2.161949685534581E-2</v>
      </c>
      <c r="F1375" s="167"/>
      <c r="G1375" s="37">
        <v>1367</v>
      </c>
      <c r="H1375" s="167">
        <f t="shared" ca="1" si="46"/>
        <v>-1.9403514292947475E-2</v>
      </c>
    </row>
    <row r="1376" spans="1:8" x14ac:dyDescent="0.3">
      <c r="A1376"/>
      <c r="B1376" s="314">
        <v>37617</v>
      </c>
      <c r="C1376" s="197">
        <v>31.2</v>
      </c>
      <c r="D1376" s="197">
        <f t="shared" si="45"/>
        <v>9.8591549295774739E-2</v>
      </c>
      <c r="E1376" s="197">
        <v>2.16110019646365E-2</v>
      </c>
      <c r="F1376" s="167"/>
      <c r="G1376" s="37">
        <v>1368</v>
      </c>
      <c r="H1376" s="167">
        <f t="shared" ca="1" si="46"/>
        <v>-2.3671391262106295E-2</v>
      </c>
    </row>
    <row r="1377" spans="1:8" x14ac:dyDescent="0.3">
      <c r="A1377"/>
      <c r="B1377" s="314">
        <v>36061</v>
      </c>
      <c r="C1377" s="197">
        <v>28.4</v>
      </c>
      <c r="D1377" s="197">
        <f t="shared" si="45"/>
        <v>-0.59779068120662804</v>
      </c>
      <c r="E1377" s="197">
        <v>2.1582733812949506E-2</v>
      </c>
      <c r="F1377" s="167"/>
      <c r="G1377" s="37">
        <v>1369</v>
      </c>
      <c r="H1377" s="167">
        <f t="shared" ca="1" si="46"/>
        <v>2.2498930084128177E-2</v>
      </c>
    </row>
    <row r="1378" spans="1:8" x14ac:dyDescent="0.3">
      <c r="A1378"/>
      <c r="B1378" s="314">
        <v>35563</v>
      </c>
      <c r="C1378" s="197">
        <v>70.61</v>
      </c>
      <c r="D1378" s="197">
        <f t="shared" si="45"/>
        <v>-0.67329847776801</v>
      </c>
      <c r="E1378" s="197">
        <v>2.1556712962962798E-2</v>
      </c>
      <c r="F1378" s="167"/>
      <c r="G1378" s="37">
        <v>1370</v>
      </c>
      <c r="H1378" s="167">
        <f t="shared" ca="1" si="46"/>
        <v>-7.6433966107042589E-2</v>
      </c>
    </row>
    <row r="1379" spans="1:8" x14ac:dyDescent="0.3">
      <c r="A1379"/>
      <c r="B1379" s="314">
        <v>40927</v>
      </c>
      <c r="C1379" s="197">
        <v>216.13</v>
      </c>
      <c r="D1379" s="197">
        <f t="shared" si="45"/>
        <v>9.5790504160548213</v>
      </c>
      <c r="E1379" s="197">
        <v>2.1504868134984312E-2</v>
      </c>
      <c r="F1379" s="167"/>
      <c r="G1379" s="37">
        <v>1371</v>
      </c>
      <c r="H1379" s="167">
        <f t="shared" ca="1" si="46"/>
        <v>-8.2924522256496741E-2</v>
      </c>
    </row>
    <row r="1380" spans="1:8" x14ac:dyDescent="0.3">
      <c r="A1380"/>
      <c r="B1380" s="314">
        <v>37228</v>
      </c>
      <c r="C1380" s="197">
        <v>20.43</v>
      </c>
      <c r="D1380" s="197">
        <f t="shared" si="45"/>
        <v>-0.87244005994005991</v>
      </c>
      <c r="E1380" s="197">
        <v>2.1500000000000075E-2</v>
      </c>
      <c r="F1380" s="167"/>
      <c r="G1380" s="37">
        <v>1372</v>
      </c>
      <c r="H1380" s="167">
        <f t="shared" ca="1" si="46"/>
        <v>5.7138384049101685E-3</v>
      </c>
    </row>
    <row r="1381" spans="1:8" x14ac:dyDescent="0.3">
      <c r="A1381"/>
      <c r="B1381" s="314">
        <v>40289</v>
      </c>
      <c r="C1381" s="197">
        <v>160.16</v>
      </c>
      <c r="D1381" s="197">
        <f t="shared" si="45"/>
        <v>1.0293968575772934</v>
      </c>
      <c r="E1381" s="197">
        <v>2.1493717711588811E-2</v>
      </c>
      <c r="F1381" s="167"/>
      <c r="G1381" s="37">
        <v>1373</v>
      </c>
      <c r="H1381" s="167">
        <f t="shared" ca="1" si="46"/>
        <v>-7.7336909885938776E-2</v>
      </c>
    </row>
    <row r="1382" spans="1:8" x14ac:dyDescent="0.3">
      <c r="A1382"/>
      <c r="B1382" s="314">
        <v>39707</v>
      </c>
      <c r="C1382" s="197">
        <v>78.92</v>
      </c>
      <c r="D1382" s="197">
        <f t="shared" si="45"/>
        <v>-0.83320300116242207</v>
      </c>
      <c r="E1382" s="197">
        <v>2.1485891793942447E-2</v>
      </c>
      <c r="F1382" s="167"/>
      <c r="G1382" s="37">
        <v>1374</v>
      </c>
      <c r="H1382" s="167">
        <f t="shared" ca="1" si="46"/>
        <v>-8.3173817146252049E-3</v>
      </c>
    </row>
    <row r="1383" spans="1:8" x14ac:dyDescent="0.3">
      <c r="A1383"/>
      <c r="B1383" s="314">
        <v>42720</v>
      </c>
      <c r="C1383" s="197">
        <v>473.15</v>
      </c>
      <c r="D1383" s="197">
        <f t="shared" si="45"/>
        <v>32.156972669936927</v>
      </c>
      <c r="E1383" s="197">
        <v>2.1481001727115645E-2</v>
      </c>
      <c r="F1383" s="167"/>
      <c r="G1383" s="37">
        <v>1375</v>
      </c>
      <c r="H1383" s="167">
        <f t="shared" ca="1" si="46"/>
        <v>-5.4937561069714119E-2</v>
      </c>
    </row>
    <row r="1384" spans="1:8" x14ac:dyDescent="0.3">
      <c r="A1384"/>
      <c r="B1384" s="314">
        <v>37015</v>
      </c>
      <c r="C1384" s="197">
        <v>14.27</v>
      </c>
      <c r="D1384" s="197">
        <f t="shared" si="45"/>
        <v>-0.94864504984345199</v>
      </c>
      <c r="E1384" s="197">
        <v>2.1474588403722183E-2</v>
      </c>
      <c r="F1384" s="167"/>
      <c r="G1384" s="37">
        <v>1376</v>
      </c>
      <c r="H1384" s="167">
        <f t="shared" ca="1" si="46"/>
        <v>3.3856529701354554E-2</v>
      </c>
    </row>
    <row r="1385" spans="1:8" x14ac:dyDescent="0.3">
      <c r="A1385"/>
      <c r="B1385" s="314">
        <v>41249</v>
      </c>
      <c r="C1385" s="197">
        <v>277.87</v>
      </c>
      <c r="D1385" s="197">
        <f t="shared" si="45"/>
        <v>1.8479040688736292</v>
      </c>
      <c r="E1385" s="197">
        <v>2.1468220416865913E-2</v>
      </c>
      <c r="F1385" s="167"/>
      <c r="G1385" s="37">
        <v>1377</v>
      </c>
      <c r="H1385" s="167">
        <f t="shared" ca="1" si="46"/>
        <v>-4.290429564301821E-2</v>
      </c>
    </row>
    <row r="1386" spans="1:8" x14ac:dyDescent="0.3">
      <c r="A1386"/>
      <c r="B1386" s="314">
        <v>35307</v>
      </c>
      <c r="C1386" s="197">
        <v>97.57</v>
      </c>
      <c r="D1386" s="197">
        <f t="shared" si="45"/>
        <v>2.864158415841584</v>
      </c>
      <c r="E1386" s="197">
        <v>2.1461474036850836E-2</v>
      </c>
      <c r="F1386" s="167"/>
      <c r="G1386" s="37">
        <v>1378</v>
      </c>
      <c r="H1386" s="167">
        <f t="shared" ca="1" si="46"/>
        <v>-1.0944614265241921E-2</v>
      </c>
    </row>
    <row r="1387" spans="1:8" x14ac:dyDescent="0.3">
      <c r="A1387"/>
      <c r="B1387" s="314">
        <v>36633</v>
      </c>
      <c r="C1387" s="197">
        <v>25.25</v>
      </c>
      <c r="D1387" s="197">
        <f t="shared" si="45"/>
        <v>-0.89468635301968635</v>
      </c>
      <c r="E1387" s="197">
        <v>2.1440129449838308E-2</v>
      </c>
      <c r="F1387" s="167"/>
      <c r="G1387" s="37">
        <v>1379</v>
      </c>
      <c r="H1387" s="167">
        <f t="shared" ca="1" si="46"/>
        <v>-1.9863505114310977E-2</v>
      </c>
    </row>
    <row r="1388" spans="1:8" x14ac:dyDescent="0.3">
      <c r="A1388"/>
      <c r="B1388" s="314">
        <v>40674</v>
      </c>
      <c r="C1388" s="197">
        <v>239.76</v>
      </c>
      <c r="D1388" s="197">
        <f t="shared" si="45"/>
        <v>12.972027972027972</v>
      </c>
      <c r="E1388" s="197">
        <v>2.1428875729561536E-2</v>
      </c>
      <c r="F1388" s="167"/>
      <c r="G1388" s="37">
        <v>1380</v>
      </c>
      <c r="H1388" s="167">
        <f t="shared" ca="1" si="46"/>
        <v>-2.4003779974313015E-2</v>
      </c>
    </row>
    <row r="1389" spans="1:8" x14ac:dyDescent="0.3">
      <c r="A1389"/>
      <c r="B1389" s="314">
        <v>36857</v>
      </c>
      <c r="C1389" s="197">
        <v>17.16</v>
      </c>
      <c r="D1389" s="197">
        <f t="shared" si="45"/>
        <v>-0.9065359477124183</v>
      </c>
      <c r="E1389" s="197">
        <v>2.1428571428571352E-2</v>
      </c>
      <c r="F1389" s="167"/>
      <c r="G1389" s="37">
        <v>1381</v>
      </c>
      <c r="H1389" s="167">
        <f t="shared" ca="1" si="46"/>
        <v>2.3744376580801734E-2</v>
      </c>
    </row>
    <row r="1390" spans="1:8" x14ac:dyDescent="0.3">
      <c r="A1390"/>
      <c r="B1390" s="314">
        <v>44167</v>
      </c>
      <c r="C1390" s="197">
        <v>183.6</v>
      </c>
      <c r="D1390" s="197">
        <f t="shared" si="45"/>
        <v>-0.40774193548387094</v>
      </c>
      <c r="E1390" s="197">
        <v>2.1418636995827578E-2</v>
      </c>
      <c r="F1390" s="167"/>
      <c r="G1390" s="37">
        <v>1382</v>
      </c>
      <c r="H1390" s="167">
        <f t="shared" ca="1" si="46"/>
        <v>-8.9169081888623838E-2</v>
      </c>
    </row>
    <row r="1391" spans="1:8" x14ac:dyDescent="0.3">
      <c r="A1391"/>
      <c r="B1391" s="314">
        <v>44302</v>
      </c>
      <c r="C1391" s="197">
        <v>310</v>
      </c>
      <c r="D1391" s="197">
        <f t="shared" si="45"/>
        <v>0.46676129642772657</v>
      </c>
      <c r="E1391" s="197">
        <v>2.1416803953871577E-2</v>
      </c>
      <c r="F1391" s="167"/>
      <c r="G1391" s="37">
        <v>1383</v>
      </c>
      <c r="H1391" s="167">
        <f t="shared" ca="1" si="46"/>
        <v>-1.3165931374280427E-2</v>
      </c>
    </row>
    <row r="1392" spans="1:8" x14ac:dyDescent="0.3">
      <c r="A1392"/>
      <c r="B1392" s="314">
        <v>40738</v>
      </c>
      <c r="C1392" s="197">
        <v>211.35</v>
      </c>
      <c r="D1392" s="197">
        <f t="shared" si="45"/>
        <v>0.96806034081385595</v>
      </c>
      <c r="E1392" s="197">
        <v>2.1409240286101028E-2</v>
      </c>
      <c r="F1392" s="167"/>
      <c r="G1392" s="37">
        <v>1384</v>
      </c>
      <c r="H1392" s="167">
        <f t="shared" ca="1" si="46"/>
        <v>-5.9348001721769308E-2</v>
      </c>
    </row>
    <row r="1393" spans="1:8" x14ac:dyDescent="0.3">
      <c r="A1393"/>
      <c r="B1393" s="314">
        <v>38693</v>
      </c>
      <c r="C1393" s="197">
        <v>107.39</v>
      </c>
      <c r="D1393" s="197">
        <f t="shared" si="45"/>
        <v>2.4608443441830485</v>
      </c>
      <c r="E1393" s="197">
        <v>2.1400038044512071E-2</v>
      </c>
      <c r="F1393" s="167"/>
      <c r="G1393" s="37">
        <v>1385</v>
      </c>
      <c r="H1393" s="167">
        <f t="shared" ca="1" si="46"/>
        <v>0.10422194374993385</v>
      </c>
    </row>
    <row r="1394" spans="1:8" x14ac:dyDescent="0.3">
      <c r="A1394"/>
      <c r="B1394" s="314">
        <v>37669</v>
      </c>
      <c r="C1394" s="197">
        <v>31.03</v>
      </c>
      <c r="D1394" s="197">
        <f t="shared" si="45"/>
        <v>0.62460732984293177</v>
      </c>
      <c r="E1394" s="197">
        <v>2.1395655036207994E-2</v>
      </c>
      <c r="F1394" s="167"/>
      <c r="G1394" s="37">
        <v>1386</v>
      </c>
      <c r="H1394" s="167">
        <f t="shared" ca="1" si="46"/>
        <v>-1.4227540900050422E-2</v>
      </c>
    </row>
    <row r="1395" spans="1:8" x14ac:dyDescent="0.3">
      <c r="A1395"/>
      <c r="B1395" s="314">
        <v>37816</v>
      </c>
      <c r="C1395" s="197">
        <v>19.100000000000001</v>
      </c>
      <c r="D1395" s="197">
        <f t="shared" si="45"/>
        <v>-0.9639724606243516</v>
      </c>
      <c r="E1395" s="197">
        <v>2.1390374331550888E-2</v>
      </c>
      <c r="F1395" s="167"/>
      <c r="G1395" s="37">
        <v>1387</v>
      </c>
      <c r="H1395" s="167">
        <f t="shared" ca="1" si="46"/>
        <v>-8.7088909514342946E-3</v>
      </c>
    </row>
    <row r="1396" spans="1:8" x14ac:dyDescent="0.3">
      <c r="A1396"/>
      <c r="B1396" s="314">
        <v>44517</v>
      </c>
      <c r="C1396" s="197">
        <v>530.15</v>
      </c>
      <c r="D1396" s="197">
        <f t="shared" si="45"/>
        <v>-0.15663129762491856</v>
      </c>
      <c r="E1396" s="197">
        <v>2.1385223003564269E-2</v>
      </c>
      <c r="F1396" s="167"/>
      <c r="G1396" s="37">
        <v>1388</v>
      </c>
      <c r="H1396" s="167">
        <f t="shared" ca="1" si="46"/>
        <v>-0.14129577822052869</v>
      </c>
    </row>
    <row r="1397" spans="1:8" x14ac:dyDescent="0.3">
      <c r="A1397"/>
      <c r="B1397" s="314">
        <v>45209</v>
      </c>
      <c r="C1397" s="197">
        <v>628.61</v>
      </c>
      <c r="D1397" s="197">
        <f t="shared" si="45"/>
        <v>3.0092480387779839</v>
      </c>
      <c r="E1397" s="197">
        <v>2.1382728085140856E-2</v>
      </c>
      <c r="F1397" s="167"/>
      <c r="G1397" s="37">
        <v>1389</v>
      </c>
      <c r="H1397" s="167">
        <f t="shared" ca="1" si="46"/>
        <v>2.6402808315359075E-2</v>
      </c>
    </row>
    <row r="1398" spans="1:8" x14ac:dyDescent="0.3">
      <c r="A1398"/>
      <c r="B1398" s="314">
        <v>40288</v>
      </c>
      <c r="C1398" s="197">
        <v>156.79</v>
      </c>
      <c r="D1398" s="197">
        <f t="shared" si="45"/>
        <v>1.0885839882776076</v>
      </c>
      <c r="E1398" s="197">
        <v>2.1366686209367547E-2</v>
      </c>
      <c r="F1398" s="167"/>
      <c r="G1398" s="37">
        <v>1390</v>
      </c>
      <c r="H1398" s="167">
        <f t="shared" ca="1" si="46"/>
        <v>-6.7867520045600135E-2</v>
      </c>
    </row>
    <row r="1399" spans="1:8" x14ac:dyDescent="0.3">
      <c r="A1399"/>
      <c r="B1399" s="314">
        <v>38236</v>
      </c>
      <c r="C1399" s="197">
        <v>75.069999999999993</v>
      </c>
      <c r="D1399" s="197">
        <f t="shared" si="45"/>
        <v>-0.74636799783769181</v>
      </c>
      <c r="E1399" s="197">
        <v>2.1360544217686961E-2</v>
      </c>
      <c r="F1399" s="167"/>
      <c r="G1399" s="37">
        <v>1391</v>
      </c>
      <c r="H1399" s="167">
        <f t="shared" ca="1" si="46"/>
        <v>-5.9131291052636745E-2</v>
      </c>
    </row>
    <row r="1400" spans="1:8" x14ac:dyDescent="0.3">
      <c r="A1400"/>
      <c r="B1400" s="314">
        <v>41330</v>
      </c>
      <c r="C1400" s="197">
        <v>295.98</v>
      </c>
      <c r="D1400" s="197">
        <f t="shared" si="45"/>
        <v>1.3434679334916866</v>
      </c>
      <c r="E1400" s="197">
        <v>2.1360295386314121E-2</v>
      </c>
      <c r="F1400" s="167"/>
      <c r="G1400" s="37">
        <v>1392</v>
      </c>
      <c r="H1400" s="167">
        <f t="shared" ca="1" si="46"/>
        <v>-0.1229703515250688</v>
      </c>
    </row>
    <row r="1401" spans="1:8" x14ac:dyDescent="0.3">
      <c r="A1401"/>
      <c r="B1401" s="314">
        <v>38721</v>
      </c>
      <c r="C1401" s="197">
        <v>126.3</v>
      </c>
      <c r="D1401" s="197">
        <f t="shared" si="45"/>
        <v>-0.78913097921362385</v>
      </c>
      <c r="E1401" s="197">
        <v>2.134885977680745E-2</v>
      </c>
      <c r="F1401" s="167"/>
      <c r="G1401" s="37">
        <v>1393</v>
      </c>
      <c r="H1401" s="167">
        <f t="shared" ca="1" si="46"/>
        <v>-6.8799749863818094E-2</v>
      </c>
    </row>
    <row r="1402" spans="1:8" x14ac:dyDescent="0.3">
      <c r="A1402"/>
      <c r="B1402" s="314">
        <v>45113</v>
      </c>
      <c r="C1402" s="197">
        <v>598.95000000000005</v>
      </c>
      <c r="D1402" s="197">
        <f t="shared" si="45"/>
        <v>1.5948791265921498</v>
      </c>
      <c r="E1402" s="197">
        <v>2.1332105586249206E-2</v>
      </c>
      <c r="F1402" s="167"/>
      <c r="G1402" s="37">
        <v>1394</v>
      </c>
      <c r="H1402" s="167">
        <f t="shared" ca="1" si="46"/>
        <v>-2.5050987927027094E-2</v>
      </c>
    </row>
    <row r="1403" spans="1:8" x14ac:dyDescent="0.3">
      <c r="A1403"/>
      <c r="B1403" s="314">
        <v>40618</v>
      </c>
      <c r="C1403" s="197">
        <v>230.82</v>
      </c>
      <c r="D1403" s="197">
        <f t="shared" si="45"/>
        <v>-0.68304840370751796</v>
      </c>
      <c r="E1403" s="197">
        <v>2.132743362831846E-2</v>
      </c>
      <c r="F1403" s="167"/>
      <c r="G1403" s="37">
        <v>1395</v>
      </c>
      <c r="H1403" s="167">
        <f t="shared" ca="1" si="46"/>
        <v>5.8777907896884085E-2</v>
      </c>
    </row>
    <row r="1404" spans="1:8" x14ac:dyDescent="0.3">
      <c r="A1404"/>
      <c r="B1404" s="314">
        <v>45685</v>
      </c>
      <c r="C1404" s="197">
        <v>728.25</v>
      </c>
      <c r="D1404" s="197">
        <f t="shared" si="45"/>
        <v>2.5473132815140298E-2</v>
      </c>
      <c r="E1404" s="197">
        <v>2.1316878199284739E-2</v>
      </c>
      <c r="F1404" s="167"/>
      <c r="G1404" s="37">
        <v>1396</v>
      </c>
      <c r="H1404" s="167">
        <f t="shared" ca="1" si="46"/>
        <v>1.5562228275011742E-2</v>
      </c>
    </row>
    <row r="1405" spans="1:8" x14ac:dyDescent="0.3">
      <c r="A1405"/>
      <c r="B1405" s="314">
        <v>45259</v>
      </c>
      <c r="C1405" s="197">
        <v>710.16</v>
      </c>
      <c r="D1405" s="197">
        <f t="shared" si="45"/>
        <v>22.139784946236556</v>
      </c>
      <c r="E1405" s="197">
        <v>2.1298626590925407E-2</v>
      </c>
      <c r="F1405" s="167"/>
      <c r="G1405" s="37">
        <v>1397</v>
      </c>
      <c r="H1405" s="167">
        <f t="shared" ca="1" si="46"/>
        <v>-1.304654102751941E-2</v>
      </c>
    </row>
    <row r="1406" spans="1:8" x14ac:dyDescent="0.3">
      <c r="A1406"/>
      <c r="B1406" s="314">
        <v>37656</v>
      </c>
      <c r="C1406" s="197">
        <v>30.69</v>
      </c>
      <c r="D1406" s="197">
        <f t="shared" si="45"/>
        <v>-0.78165907797381906</v>
      </c>
      <c r="E1406" s="197">
        <v>2.129783693843601E-2</v>
      </c>
      <c r="F1406" s="167"/>
      <c r="G1406" s="37">
        <v>1398</v>
      </c>
      <c r="H1406" s="167">
        <f t="shared" ca="1" si="46"/>
        <v>3.5775685360713044E-2</v>
      </c>
    </row>
    <row r="1407" spans="1:8" x14ac:dyDescent="0.3">
      <c r="A1407"/>
      <c r="B1407" s="314">
        <v>38754</v>
      </c>
      <c r="C1407" s="197">
        <v>140.56</v>
      </c>
      <c r="D1407" s="197">
        <f t="shared" si="45"/>
        <v>-0.67281191806331475</v>
      </c>
      <c r="E1407" s="197">
        <v>2.1288963162101382E-2</v>
      </c>
      <c r="F1407" s="167"/>
      <c r="G1407" s="37">
        <v>1399</v>
      </c>
      <c r="H1407" s="167">
        <f t="shared" ca="1" si="46"/>
        <v>6.7490057871352795E-3</v>
      </c>
    </row>
    <row r="1408" spans="1:8" x14ac:dyDescent="0.3">
      <c r="A1408"/>
      <c r="B1408" s="314">
        <v>44708</v>
      </c>
      <c r="C1408" s="197">
        <v>429.6</v>
      </c>
      <c r="D1408" s="197">
        <f t="shared" si="45"/>
        <v>-0.5580701573912149</v>
      </c>
      <c r="E1408" s="197">
        <v>2.1276595744680993E-2</v>
      </c>
      <c r="F1408" s="167"/>
      <c r="G1408" s="37">
        <v>1400</v>
      </c>
      <c r="H1408" s="167">
        <f t="shared" ca="1" si="46"/>
        <v>0.11050843287154341</v>
      </c>
    </row>
    <row r="1409" spans="1:8" x14ac:dyDescent="0.3">
      <c r="A1409"/>
      <c r="B1409" s="314">
        <v>45470</v>
      </c>
      <c r="C1409" s="197">
        <v>972.1</v>
      </c>
      <c r="D1409" s="197">
        <f t="shared" si="45"/>
        <v>-6.1770099411253665E-2</v>
      </c>
      <c r="E1409" s="197">
        <v>2.1274360455954211E-2</v>
      </c>
      <c r="F1409" s="167"/>
      <c r="G1409" s="37">
        <v>1401</v>
      </c>
      <c r="H1409" s="167">
        <f t="shared" ca="1" si="46"/>
        <v>-8.0309434639135244E-3</v>
      </c>
    </row>
    <row r="1410" spans="1:8" x14ac:dyDescent="0.3">
      <c r="A1410"/>
      <c r="B1410" s="314">
        <v>45358</v>
      </c>
      <c r="C1410" s="197">
        <v>1036.0999999999999</v>
      </c>
      <c r="D1410" s="197">
        <f t="shared" si="45"/>
        <v>1.7301712779973646</v>
      </c>
      <c r="E1410" s="197">
        <v>2.12711430035879E-2</v>
      </c>
      <c r="F1410" s="167"/>
      <c r="G1410" s="37">
        <v>1402</v>
      </c>
      <c r="H1410" s="167">
        <f t="shared" ca="1" si="46"/>
        <v>-2.8301383187578712E-2</v>
      </c>
    </row>
    <row r="1411" spans="1:8" x14ac:dyDescent="0.3">
      <c r="A1411"/>
      <c r="B1411" s="314">
        <v>42353</v>
      </c>
      <c r="C1411" s="197">
        <v>379.5</v>
      </c>
      <c r="D1411" s="197">
        <f t="shared" si="45"/>
        <v>4.4801444043321297</v>
      </c>
      <c r="E1411" s="197">
        <v>2.1259418729816959E-2</v>
      </c>
      <c r="F1411" s="167"/>
      <c r="G1411" s="37">
        <v>1403</v>
      </c>
      <c r="H1411" s="167">
        <f t="shared" ca="1" si="46"/>
        <v>2.1576707231673344E-2</v>
      </c>
    </row>
    <row r="1412" spans="1:8" x14ac:dyDescent="0.3">
      <c r="A1412"/>
      <c r="B1412" s="314">
        <v>39980</v>
      </c>
      <c r="C1412" s="197">
        <v>69.25</v>
      </c>
      <c r="D1412" s="197">
        <f t="shared" si="45"/>
        <v>-0.91912030926992205</v>
      </c>
      <c r="E1412" s="197">
        <v>2.1235805928329077E-2</v>
      </c>
      <c r="F1412" s="167"/>
      <c r="G1412" s="37">
        <v>1404</v>
      </c>
      <c r="H1412" s="167">
        <f t="shared" ca="1" si="46"/>
        <v>-4.9094601530970866E-2</v>
      </c>
    </row>
    <row r="1413" spans="1:8" x14ac:dyDescent="0.3">
      <c r="A1413"/>
      <c r="B1413" s="314">
        <v>45321</v>
      </c>
      <c r="C1413" s="197">
        <v>856.21</v>
      </c>
      <c r="D1413" s="197">
        <f t="shared" si="45"/>
        <v>3.0918040621266432</v>
      </c>
      <c r="E1413" s="197">
        <v>2.1230662802208977E-2</v>
      </c>
      <c r="F1413" s="167"/>
      <c r="G1413" s="37">
        <v>1405</v>
      </c>
      <c r="H1413" s="167">
        <f t="shared" ca="1" si="46"/>
        <v>3.4516527644490778E-2</v>
      </c>
    </row>
    <row r="1414" spans="1:8" x14ac:dyDescent="0.3">
      <c r="A1414"/>
      <c r="B1414" s="314">
        <v>40441</v>
      </c>
      <c r="C1414" s="197">
        <v>209.25</v>
      </c>
      <c r="D1414" s="197">
        <f t="shared" si="45"/>
        <v>14.534521158129175</v>
      </c>
      <c r="E1414" s="197">
        <v>2.1229868228404003E-2</v>
      </c>
      <c r="F1414" s="167"/>
      <c r="G1414" s="37">
        <v>1406</v>
      </c>
      <c r="H1414" s="167">
        <f t="shared" ca="1" si="46"/>
        <v>-6.5041380507893404E-2</v>
      </c>
    </row>
    <row r="1415" spans="1:8" x14ac:dyDescent="0.3">
      <c r="A1415"/>
      <c r="B1415" s="314">
        <v>37089</v>
      </c>
      <c r="C1415" s="197">
        <v>13.47</v>
      </c>
      <c r="D1415" s="197">
        <f t="shared" si="45"/>
        <v>-0.94901010712798572</v>
      </c>
      <c r="E1415" s="197">
        <v>2.1228203184230576E-2</v>
      </c>
      <c r="F1415" s="167"/>
      <c r="G1415" s="37">
        <v>1407</v>
      </c>
      <c r="H1415" s="167">
        <f t="shared" ca="1" si="46"/>
        <v>2.1045483931518616E-2</v>
      </c>
    </row>
    <row r="1416" spans="1:8" x14ac:dyDescent="0.3">
      <c r="A1416"/>
      <c r="B1416" s="314">
        <v>41053</v>
      </c>
      <c r="C1416" s="197">
        <v>264.17</v>
      </c>
      <c r="D1416" s="197">
        <f t="shared" si="45"/>
        <v>17.269017980636239</v>
      </c>
      <c r="E1416" s="197">
        <v>2.1223132828204871E-2</v>
      </c>
      <c r="F1416" s="167"/>
      <c r="G1416" s="37">
        <v>1408</v>
      </c>
      <c r="H1416" s="167">
        <f t="shared" ca="1" si="46"/>
        <v>1.0851650926314179E-2</v>
      </c>
    </row>
    <row r="1417" spans="1:8" x14ac:dyDescent="0.3">
      <c r="A1417"/>
      <c r="B1417" s="314">
        <v>37050</v>
      </c>
      <c r="C1417" s="197">
        <v>14.46</v>
      </c>
      <c r="D1417" s="197">
        <f t="shared" ref="D1417:D1480" si="47">C1417/C1418-1</f>
        <v>-0.51622616259618592</v>
      </c>
      <c r="E1417" s="197">
        <v>2.1186440677966045E-2</v>
      </c>
      <c r="F1417" s="167"/>
      <c r="G1417" s="37">
        <v>1409</v>
      </c>
      <c r="H1417" s="167">
        <f t="shared" ca="1" si="46"/>
        <v>0.17363799464078911</v>
      </c>
    </row>
    <row r="1418" spans="1:8" x14ac:dyDescent="0.3">
      <c r="A1418"/>
      <c r="B1418" s="314">
        <v>36151</v>
      </c>
      <c r="C1418" s="197">
        <v>29.89</v>
      </c>
      <c r="D1418" s="197">
        <f t="shared" si="47"/>
        <v>-0.50814546651308212</v>
      </c>
      <c r="E1418" s="197">
        <v>2.1182097710966907E-2</v>
      </c>
      <c r="F1418" s="167"/>
      <c r="G1418" s="37">
        <v>1410</v>
      </c>
      <c r="H1418" s="167">
        <f t="shared" ref="H1418:H1481" ca="1" si="48">_xlfn.NORM.INV(RAND(),N$11,N$12)</f>
        <v>-1.5255693816785243E-2</v>
      </c>
    </row>
    <row r="1419" spans="1:8" x14ac:dyDescent="0.3">
      <c r="A1419"/>
      <c r="B1419" s="314">
        <v>34730</v>
      </c>
      <c r="C1419" s="197">
        <v>60.77</v>
      </c>
      <c r="D1419" s="197">
        <f t="shared" si="47"/>
        <v>-0.88526818585156797</v>
      </c>
      <c r="E1419" s="197">
        <v>2.1172912115611009E-2</v>
      </c>
      <c r="F1419" s="167"/>
      <c r="G1419" s="37">
        <v>1411</v>
      </c>
      <c r="H1419" s="167">
        <f t="shared" ca="1" si="48"/>
        <v>-6.5006028281376319E-2</v>
      </c>
    </row>
    <row r="1420" spans="1:8" x14ac:dyDescent="0.3">
      <c r="A1420"/>
      <c r="B1420" s="314">
        <v>42090</v>
      </c>
      <c r="C1420" s="197">
        <v>529.66999999999996</v>
      </c>
      <c r="D1420" s="197">
        <f t="shared" si="47"/>
        <v>2.3814479060265579</v>
      </c>
      <c r="E1420" s="197">
        <v>2.1168713489752911E-2</v>
      </c>
      <c r="F1420" s="167"/>
      <c r="G1420" s="37">
        <v>1412</v>
      </c>
      <c r="H1420" s="167">
        <f t="shared" ca="1" si="48"/>
        <v>-8.2883387703455116E-2</v>
      </c>
    </row>
    <row r="1421" spans="1:8" x14ac:dyDescent="0.3">
      <c r="A1421"/>
      <c r="B1421" s="314">
        <v>38945</v>
      </c>
      <c r="C1421" s="197">
        <v>156.63999999999999</v>
      </c>
      <c r="D1421" s="197">
        <f t="shared" si="47"/>
        <v>-0.39462801932367153</v>
      </c>
      <c r="E1421" s="197">
        <v>2.1121251629726112E-2</v>
      </c>
      <c r="F1421" s="167"/>
      <c r="G1421" s="37">
        <v>1413</v>
      </c>
      <c r="H1421" s="167">
        <f t="shared" ca="1" si="48"/>
        <v>-4.7073560125555573E-2</v>
      </c>
    </row>
    <row r="1422" spans="1:8" x14ac:dyDescent="0.3">
      <c r="A1422"/>
      <c r="B1422" s="314">
        <v>43304</v>
      </c>
      <c r="C1422" s="197">
        <v>258.75</v>
      </c>
      <c r="D1422" s="197">
        <f t="shared" si="47"/>
        <v>0.56316075635836405</v>
      </c>
      <c r="E1422" s="197">
        <v>2.1112865035517014E-2</v>
      </c>
      <c r="F1422" s="167"/>
      <c r="G1422" s="37">
        <v>1414</v>
      </c>
      <c r="H1422" s="167">
        <f t="shared" ca="1" si="48"/>
        <v>1.1971182369429165E-2</v>
      </c>
    </row>
    <row r="1423" spans="1:8" x14ac:dyDescent="0.3">
      <c r="A1423"/>
      <c r="B1423" s="314">
        <v>38778</v>
      </c>
      <c r="C1423" s="197">
        <v>165.53</v>
      </c>
      <c r="D1423" s="197">
        <f t="shared" si="47"/>
        <v>1.5711401056228644</v>
      </c>
      <c r="E1423" s="197">
        <v>2.109678613287258E-2</v>
      </c>
      <c r="F1423" s="167"/>
      <c r="G1423" s="37">
        <v>1415</v>
      </c>
      <c r="H1423" s="167">
        <f t="shared" ca="1" si="48"/>
        <v>-4.0468034159798397E-2</v>
      </c>
    </row>
    <row r="1424" spans="1:8" x14ac:dyDescent="0.3">
      <c r="A1424"/>
      <c r="B1424" s="314">
        <v>35702</v>
      </c>
      <c r="C1424" s="197">
        <v>64.38</v>
      </c>
      <c r="D1424" s="197">
        <f t="shared" si="47"/>
        <v>-0.91584863734396449</v>
      </c>
      <c r="E1424" s="197">
        <v>2.109436954797772E-2</v>
      </c>
      <c r="F1424" s="167"/>
      <c r="G1424" s="37">
        <v>1416</v>
      </c>
      <c r="H1424" s="167">
        <f t="shared" ca="1" si="48"/>
        <v>7.9277971915645618E-2</v>
      </c>
    </row>
    <row r="1425" spans="1:8" x14ac:dyDescent="0.3">
      <c r="A1425"/>
      <c r="B1425" s="314">
        <v>45659</v>
      </c>
      <c r="C1425" s="197">
        <v>765.05</v>
      </c>
      <c r="D1425" s="197">
        <f t="shared" si="47"/>
        <v>3.935806451612903</v>
      </c>
      <c r="E1425" s="197">
        <v>2.1087754421087679E-2</v>
      </c>
      <c r="F1425" s="167"/>
      <c r="G1425" s="37">
        <v>1417</v>
      </c>
      <c r="H1425" s="167">
        <f t="shared" ca="1" si="48"/>
        <v>-1.366542296574377E-2</v>
      </c>
    </row>
    <row r="1426" spans="1:8" x14ac:dyDescent="0.3">
      <c r="A1426"/>
      <c r="B1426" s="314">
        <v>43509</v>
      </c>
      <c r="C1426" s="197">
        <v>155</v>
      </c>
      <c r="D1426" s="197">
        <f t="shared" si="47"/>
        <v>4.1580698835274541</v>
      </c>
      <c r="E1426" s="197">
        <v>2.1080368906455815E-2</v>
      </c>
      <c r="F1426" s="167"/>
      <c r="G1426" s="37">
        <v>1418</v>
      </c>
      <c r="H1426" s="167">
        <f t="shared" ca="1" si="48"/>
        <v>-2.0402676003642997E-2</v>
      </c>
    </row>
    <row r="1427" spans="1:8" x14ac:dyDescent="0.3">
      <c r="A1427"/>
      <c r="B1427" s="314">
        <v>37655</v>
      </c>
      <c r="C1427" s="197">
        <v>30.05</v>
      </c>
      <c r="D1427" s="197">
        <f t="shared" si="47"/>
        <v>-1.6044531761624015E-2</v>
      </c>
      <c r="E1427" s="197">
        <v>2.1066938498131238E-2</v>
      </c>
      <c r="F1427" s="167"/>
      <c r="G1427" s="37">
        <v>1419</v>
      </c>
      <c r="H1427" s="167">
        <f t="shared" ca="1" si="48"/>
        <v>3.1643024772491417E-2</v>
      </c>
    </row>
    <row r="1428" spans="1:8" x14ac:dyDescent="0.3">
      <c r="A1428"/>
      <c r="B1428" s="314">
        <v>37581</v>
      </c>
      <c r="C1428" s="197">
        <v>30.54</v>
      </c>
      <c r="D1428" s="197">
        <f t="shared" si="47"/>
        <v>-0.96748123302986744</v>
      </c>
      <c r="E1428" s="197">
        <v>2.106318956870612E-2</v>
      </c>
      <c r="F1428" s="167"/>
      <c r="G1428" s="37">
        <v>1420</v>
      </c>
      <c r="H1428" s="167">
        <f t="shared" ca="1" si="48"/>
        <v>-2.1084292443105151E-2</v>
      </c>
    </row>
    <row r="1429" spans="1:8" x14ac:dyDescent="0.3">
      <c r="A1429"/>
      <c r="B1429" s="314">
        <v>45574</v>
      </c>
      <c r="C1429" s="197">
        <v>939.15</v>
      </c>
      <c r="D1429" s="197">
        <f t="shared" si="47"/>
        <v>7.0475578406169657</v>
      </c>
      <c r="E1429" s="197">
        <v>2.1037181996086174E-2</v>
      </c>
      <c r="F1429" s="167"/>
      <c r="G1429" s="37">
        <v>1421</v>
      </c>
      <c r="H1429" s="167">
        <f t="shared" ca="1" si="48"/>
        <v>-5.6303561752921359E-2</v>
      </c>
    </row>
    <row r="1430" spans="1:8" x14ac:dyDescent="0.3">
      <c r="A1430"/>
      <c r="B1430" s="314">
        <v>43707</v>
      </c>
      <c r="C1430" s="197">
        <v>116.7</v>
      </c>
      <c r="D1430" s="197">
        <f t="shared" si="47"/>
        <v>4.1049868766404201</v>
      </c>
      <c r="E1430" s="197">
        <v>2.09973753280841E-2</v>
      </c>
      <c r="F1430" s="167"/>
      <c r="G1430" s="37">
        <v>1422</v>
      </c>
      <c r="H1430" s="167">
        <f t="shared" ca="1" si="48"/>
        <v>4.5003926730172459E-3</v>
      </c>
    </row>
    <row r="1431" spans="1:8" x14ac:dyDescent="0.3">
      <c r="A1431"/>
      <c r="B1431" s="314">
        <v>37285</v>
      </c>
      <c r="C1431" s="197">
        <v>22.86</v>
      </c>
      <c r="D1431" s="197">
        <f t="shared" si="47"/>
        <v>-0.76732824427480917</v>
      </c>
      <c r="E1431" s="197">
        <v>2.0991514068780637E-2</v>
      </c>
      <c r="F1431" s="167"/>
      <c r="G1431" s="37">
        <v>1423</v>
      </c>
      <c r="H1431" s="167">
        <f t="shared" ca="1" si="48"/>
        <v>5.9680835586414342E-2</v>
      </c>
    </row>
    <row r="1432" spans="1:8" x14ac:dyDescent="0.3">
      <c r="A1432"/>
      <c r="B1432" s="314">
        <v>35277</v>
      </c>
      <c r="C1432" s="197">
        <v>98.25</v>
      </c>
      <c r="D1432" s="197">
        <f t="shared" si="47"/>
        <v>-0.34838838042180664</v>
      </c>
      <c r="E1432" s="197">
        <v>2.0991374831133669E-2</v>
      </c>
      <c r="F1432" s="167"/>
      <c r="G1432" s="37">
        <v>1424</v>
      </c>
      <c r="H1432" s="167">
        <f t="shared" ca="1" si="48"/>
        <v>3.0368600784511677E-2</v>
      </c>
    </row>
    <row r="1433" spans="1:8" x14ac:dyDescent="0.3">
      <c r="A1433"/>
      <c r="B1433" s="314">
        <v>38908</v>
      </c>
      <c r="C1433" s="197">
        <v>150.78</v>
      </c>
      <c r="D1433" s="197">
        <f t="shared" si="47"/>
        <v>-0.57255846917080078</v>
      </c>
      <c r="E1433" s="197">
        <v>2.0991332611050906E-2</v>
      </c>
      <c r="F1433" s="167"/>
      <c r="G1433" s="37">
        <v>1425</v>
      </c>
      <c r="H1433" s="167">
        <f t="shared" ca="1" si="48"/>
        <v>-3.1589140664797628E-2</v>
      </c>
    </row>
    <row r="1434" spans="1:8" x14ac:dyDescent="0.3">
      <c r="A1434"/>
      <c r="B1434" s="314">
        <v>44355</v>
      </c>
      <c r="C1434" s="197">
        <v>352.75</v>
      </c>
      <c r="D1434" s="197">
        <f t="shared" si="47"/>
        <v>18.077879935100057</v>
      </c>
      <c r="E1434" s="197">
        <v>2.0984081041968139E-2</v>
      </c>
      <c r="F1434" s="167"/>
      <c r="G1434" s="37">
        <v>1426</v>
      </c>
      <c r="H1434" s="167">
        <f t="shared" ca="1" si="48"/>
        <v>-4.6043410633158165E-2</v>
      </c>
    </row>
    <row r="1435" spans="1:8" x14ac:dyDescent="0.3">
      <c r="A1435"/>
      <c r="B1435" s="314">
        <v>37253</v>
      </c>
      <c r="C1435" s="197">
        <v>18.489999999999998</v>
      </c>
      <c r="D1435" s="197">
        <f t="shared" si="47"/>
        <v>-0.95737667127708626</v>
      </c>
      <c r="E1435" s="197">
        <v>2.0982882385422341E-2</v>
      </c>
      <c r="F1435" s="167"/>
      <c r="G1435" s="37">
        <v>1427</v>
      </c>
      <c r="H1435" s="167">
        <f t="shared" ca="1" si="48"/>
        <v>-1.819344993036227E-2</v>
      </c>
    </row>
    <row r="1436" spans="1:8" x14ac:dyDescent="0.3">
      <c r="A1436"/>
      <c r="B1436" s="314">
        <v>44637</v>
      </c>
      <c r="C1436" s="197">
        <v>433.8</v>
      </c>
      <c r="D1436" s="197">
        <f t="shared" si="47"/>
        <v>4.0565333955006411</v>
      </c>
      <c r="E1436" s="197">
        <v>2.0946104965874346E-2</v>
      </c>
      <c r="F1436" s="167"/>
      <c r="G1436" s="37">
        <v>1428</v>
      </c>
      <c r="H1436" s="167">
        <f t="shared" ca="1" si="48"/>
        <v>4.7199307771621395E-2</v>
      </c>
    </row>
    <row r="1437" spans="1:8" x14ac:dyDescent="0.3">
      <c r="A1437"/>
      <c r="B1437" s="314">
        <v>37984</v>
      </c>
      <c r="C1437" s="197">
        <v>85.79</v>
      </c>
      <c r="D1437" s="197">
        <f t="shared" si="47"/>
        <v>-0.58110351562499996</v>
      </c>
      <c r="E1437" s="197">
        <v>2.0944900630727181E-2</v>
      </c>
      <c r="F1437" s="167"/>
      <c r="G1437" s="37">
        <v>1429</v>
      </c>
      <c r="H1437" s="167">
        <f t="shared" ca="1" si="48"/>
        <v>3.9523005690599897E-2</v>
      </c>
    </row>
    <row r="1438" spans="1:8" x14ac:dyDescent="0.3">
      <c r="A1438"/>
      <c r="B1438" s="314">
        <v>40427</v>
      </c>
      <c r="C1438" s="197">
        <v>204.8</v>
      </c>
      <c r="D1438" s="197">
        <f t="shared" si="47"/>
        <v>-0.15907037858257367</v>
      </c>
      <c r="E1438" s="197">
        <v>2.0937188434696052E-2</v>
      </c>
      <c r="F1438" s="167"/>
      <c r="G1438" s="37">
        <v>1430</v>
      </c>
      <c r="H1438" s="167">
        <f t="shared" ca="1" si="48"/>
        <v>3.9740158738707253E-2</v>
      </c>
    </row>
    <row r="1439" spans="1:8" x14ac:dyDescent="0.3">
      <c r="A1439"/>
      <c r="B1439" s="314">
        <v>40500</v>
      </c>
      <c r="C1439" s="197">
        <v>243.54</v>
      </c>
      <c r="D1439" s="197">
        <f t="shared" si="47"/>
        <v>1.4034343234974833</v>
      </c>
      <c r="E1439" s="197">
        <v>2.0918046531125389E-2</v>
      </c>
      <c r="F1439" s="167"/>
      <c r="G1439" s="37">
        <v>1431</v>
      </c>
      <c r="H1439" s="167">
        <f t="shared" ca="1" si="48"/>
        <v>-9.5719951528261283E-3</v>
      </c>
    </row>
    <row r="1440" spans="1:8" x14ac:dyDescent="0.3">
      <c r="A1440"/>
      <c r="B1440" s="314">
        <v>38015</v>
      </c>
      <c r="C1440" s="197">
        <v>101.33</v>
      </c>
      <c r="D1440" s="197">
        <f t="shared" si="47"/>
        <v>-0.8297117889253004</v>
      </c>
      <c r="E1440" s="197">
        <v>2.0854321982671786E-2</v>
      </c>
      <c r="F1440" s="167"/>
      <c r="G1440" s="37">
        <v>1432</v>
      </c>
      <c r="H1440" s="167">
        <f t="shared" ca="1" si="48"/>
        <v>1.9182635922171988E-2</v>
      </c>
    </row>
    <row r="1441" spans="1:8" x14ac:dyDescent="0.3">
      <c r="A1441"/>
      <c r="B1441" s="314">
        <v>45758</v>
      </c>
      <c r="C1441" s="197">
        <v>595.04999999999995</v>
      </c>
      <c r="D1441" s="197">
        <f t="shared" si="47"/>
        <v>22.353610675039246</v>
      </c>
      <c r="E1441" s="197">
        <v>2.0844055584148258E-2</v>
      </c>
      <c r="F1441" s="167"/>
      <c r="G1441" s="37">
        <v>1433</v>
      </c>
      <c r="H1441" s="167">
        <f t="shared" ca="1" si="48"/>
        <v>-1.4090911730677393E-4</v>
      </c>
    </row>
    <row r="1442" spans="1:8" x14ac:dyDescent="0.3">
      <c r="A1442"/>
      <c r="B1442" s="314">
        <v>36662</v>
      </c>
      <c r="C1442" s="197">
        <v>25.48</v>
      </c>
      <c r="D1442" s="197">
        <f t="shared" si="47"/>
        <v>-0.89942766923228734</v>
      </c>
      <c r="E1442" s="197">
        <v>2.0833333333333259E-2</v>
      </c>
      <c r="F1442" s="167"/>
      <c r="G1442" s="37">
        <v>1434</v>
      </c>
      <c r="H1442" s="167">
        <f t="shared" ca="1" si="48"/>
        <v>6.3534998558074568E-2</v>
      </c>
    </row>
    <row r="1443" spans="1:8" x14ac:dyDescent="0.3">
      <c r="A1443"/>
      <c r="B1443" s="314">
        <v>40638</v>
      </c>
      <c r="C1443" s="197">
        <v>253.35</v>
      </c>
      <c r="D1443" s="197">
        <f t="shared" si="47"/>
        <v>-0.43000809935205186</v>
      </c>
      <c r="E1443" s="197">
        <v>2.0831654444354752E-2</v>
      </c>
      <c r="F1443" s="167"/>
      <c r="G1443" s="37">
        <v>1435</v>
      </c>
      <c r="H1443" s="167">
        <f t="shared" ca="1" si="48"/>
        <v>-5.3968245262875629E-2</v>
      </c>
    </row>
    <row r="1444" spans="1:8" x14ac:dyDescent="0.3">
      <c r="A1444"/>
      <c r="B1444" s="314">
        <v>44967</v>
      </c>
      <c r="C1444" s="197">
        <v>444.48</v>
      </c>
      <c r="D1444" s="197">
        <f t="shared" si="47"/>
        <v>5.8159742887751387E-2</v>
      </c>
      <c r="E1444" s="197">
        <v>2.0830940952206056E-2</v>
      </c>
      <c r="F1444" s="167"/>
      <c r="G1444" s="37">
        <v>1436</v>
      </c>
      <c r="H1444" s="167">
        <f t="shared" ca="1" si="48"/>
        <v>1.8217531170582224E-2</v>
      </c>
    </row>
    <row r="1445" spans="1:8" x14ac:dyDescent="0.3">
      <c r="A1445"/>
      <c r="B1445" s="314">
        <v>44866</v>
      </c>
      <c r="C1445" s="197">
        <v>420.05</v>
      </c>
      <c r="D1445" s="197">
        <f t="shared" si="47"/>
        <v>12.817434210526317</v>
      </c>
      <c r="E1445" s="197">
        <v>2.082725770389815E-2</v>
      </c>
      <c r="F1445" s="167"/>
      <c r="G1445" s="37">
        <v>1437</v>
      </c>
      <c r="H1445" s="167">
        <f t="shared" ca="1" si="48"/>
        <v>-8.5412676442389313E-2</v>
      </c>
    </row>
    <row r="1446" spans="1:8" x14ac:dyDescent="0.3">
      <c r="A1446"/>
      <c r="B1446" s="314">
        <v>37756</v>
      </c>
      <c r="C1446" s="197">
        <v>30.4</v>
      </c>
      <c r="D1446" s="197">
        <f t="shared" si="47"/>
        <v>-0.42084206515526768</v>
      </c>
      <c r="E1446" s="197">
        <v>2.0819341840160988E-2</v>
      </c>
      <c r="F1446" s="167"/>
      <c r="G1446" s="37">
        <v>1438</v>
      </c>
      <c r="H1446" s="167">
        <f t="shared" ca="1" si="48"/>
        <v>-3.3597013300543412E-2</v>
      </c>
    </row>
    <row r="1447" spans="1:8" x14ac:dyDescent="0.3">
      <c r="A1447"/>
      <c r="B1447" s="314">
        <v>39948</v>
      </c>
      <c r="C1447" s="197">
        <v>52.49</v>
      </c>
      <c r="D1447" s="197">
        <f t="shared" si="47"/>
        <v>-0.94232818766137449</v>
      </c>
      <c r="E1447" s="197">
        <v>2.0809023726176656E-2</v>
      </c>
      <c r="F1447" s="167"/>
      <c r="G1447" s="37">
        <v>1439</v>
      </c>
      <c r="H1447" s="167">
        <f t="shared" ca="1" si="48"/>
        <v>-6.0452619487728475E-2</v>
      </c>
    </row>
    <row r="1448" spans="1:8" x14ac:dyDescent="0.3">
      <c r="A1448"/>
      <c r="B1448" s="314">
        <v>45583</v>
      </c>
      <c r="C1448" s="197">
        <v>910.15</v>
      </c>
      <c r="D1448" s="197">
        <f t="shared" si="47"/>
        <v>5.4554223703808775</v>
      </c>
      <c r="E1448" s="197">
        <v>2.0805293853745965E-2</v>
      </c>
      <c r="F1448" s="167"/>
      <c r="G1448" s="37">
        <v>1440</v>
      </c>
      <c r="H1448" s="167">
        <f t="shared" ca="1" si="48"/>
        <v>1.1369301609718897E-2</v>
      </c>
    </row>
    <row r="1449" spans="1:8" x14ac:dyDescent="0.3">
      <c r="A1449"/>
      <c r="B1449" s="314">
        <v>40800</v>
      </c>
      <c r="C1449" s="197">
        <v>140.99</v>
      </c>
      <c r="D1449" s="197">
        <f t="shared" si="47"/>
        <v>-0.58587164047584084</v>
      </c>
      <c r="E1449" s="197">
        <v>2.0779032725166457E-2</v>
      </c>
      <c r="F1449" s="167"/>
      <c r="G1449" s="37">
        <v>1441</v>
      </c>
      <c r="H1449" s="167">
        <f t="shared" ca="1" si="48"/>
        <v>1.619282583235895E-2</v>
      </c>
    </row>
    <row r="1450" spans="1:8" x14ac:dyDescent="0.3">
      <c r="A1450"/>
      <c r="B1450" s="314">
        <v>41542</v>
      </c>
      <c r="C1450" s="197">
        <v>340.45</v>
      </c>
      <c r="D1450" s="197">
        <f t="shared" si="47"/>
        <v>0.84525745257452578</v>
      </c>
      <c r="E1450" s="197">
        <v>2.0778364116095016E-2</v>
      </c>
      <c r="F1450" s="167"/>
      <c r="G1450" s="37">
        <v>1442</v>
      </c>
      <c r="H1450" s="167">
        <f t="shared" ca="1" si="48"/>
        <v>7.4633708323423073E-2</v>
      </c>
    </row>
    <row r="1451" spans="1:8" x14ac:dyDescent="0.3">
      <c r="A1451"/>
      <c r="B1451" s="314">
        <v>43599</v>
      </c>
      <c r="C1451" s="197">
        <v>184.5</v>
      </c>
      <c r="D1451" s="197">
        <f t="shared" si="47"/>
        <v>0.23337121465338595</v>
      </c>
      <c r="E1451" s="197">
        <v>2.0746887966804906E-2</v>
      </c>
      <c r="F1451" s="167"/>
      <c r="G1451" s="37">
        <v>1443</v>
      </c>
      <c r="H1451" s="167">
        <f t="shared" ca="1" si="48"/>
        <v>-8.205102743881916E-2</v>
      </c>
    </row>
    <row r="1452" spans="1:8" x14ac:dyDescent="0.3">
      <c r="A1452"/>
      <c r="B1452" s="314">
        <v>40267</v>
      </c>
      <c r="C1452" s="197">
        <v>149.59</v>
      </c>
      <c r="D1452" s="197">
        <f t="shared" si="47"/>
        <v>-0.25178812584404542</v>
      </c>
      <c r="E1452" s="197">
        <v>2.0743773456158188E-2</v>
      </c>
      <c r="F1452" s="167"/>
      <c r="G1452" s="37">
        <v>1444</v>
      </c>
      <c r="H1452" s="167">
        <f t="shared" ca="1" si="48"/>
        <v>-6.0859769111295113E-2</v>
      </c>
    </row>
    <row r="1453" spans="1:8" x14ac:dyDescent="0.3">
      <c r="A1453"/>
      <c r="B1453" s="314">
        <v>40421</v>
      </c>
      <c r="C1453" s="197">
        <v>199.93</v>
      </c>
      <c r="D1453" s="197">
        <f t="shared" si="47"/>
        <v>1.5527323799795711</v>
      </c>
      <c r="E1453" s="197">
        <v>2.0728033900035747E-2</v>
      </c>
      <c r="F1453" s="167"/>
      <c r="G1453" s="37">
        <v>1445</v>
      </c>
      <c r="H1453" s="167">
        <f t="shared" ca="1" si="48"/>
        <v>-8.6069181205025547E-2</v>
      </c>
    </row>
    <row r="1454" spans="1:8" x14ac:dyDescent="0.3">
      <c r="A1454"/>
      <c r="B1454" s="314">
        <v>38191</v>
      </c>
      <c r="C1454" s="197">
        <v>78.319999999999993</v>
      </c>
      <c r="D1454" s="197">
        <f t="shared" si="47"/>
        <v>1.4452076178582578</v>
      </c>
      <c r="E1454" s="197">
        <v>2.0722012250749211E-2</v>
      </c>
      <c r="F1454" s="167"/>
      <c r="G1454" s="37">
        <v>1446</v>
      </c>
      <c r="H1454" s="167">
        <f t="shared" ca="1" si="48"/>
        <v>-9.115832809455153E-3</v>
      </c>
    </row>
    <row r="1455" spans="1:8" x14ac:dyDescent="0.3">
      <c r="A1455"/>
      <c r="B1455" s="314">
        <v>37642</v>
      </c>
      <c r="C1455" s="197">
        <v>32.03</v>
      </c>
      <c r="D1455" s="197">
        <f t="shared" si="47"/>
        <v>-0.76375571618232785</v>
      </c>
      <c r="E1455" s="197">
        <v>2.0713830465264538E-2</v>
      </c>
      <c r="F1455" s="167"/>
      <c r="G1455" s="37">
        <v>1447</v>
      </c>
      <c r="H1455" s="167">
        <f t="shared" ca="1" si="48"/>
        <v>6.408404233613843E-2</v>
      </c>
    </row>
    <row r="1456" spans="1:8" x14ac:dyDescent="0.3">
      <c r="A1456"/>
      <c r="B1456" s="314">
        <v>39400</v>
      </c>
      <c r="C1456" s="197">
        <v>135.58000000000001</v>
      </c>
      <c r="D1456" s="197">
        <f t="shared" si="47"/>
        <v>-0.68681712134161832</v>
      </c>
      <c r="E1456" s="197">
        <v>2.0703154407889723E-2</v>
      </c>
      <c r="F1456" s="167"/>
      <c r="G1456" s="37">
        <v>1448</v>
      </c>
      <c r="H1456" s="167">
        <f t="shared" ca="1" si="48"/>
        <v>2.3458789571353382E-2</v>
      </c>
    </row>
    <row r="1457" spans="1:8" x14ac:dyDescent="0.3">
      <c r="A1457"/>
      <c r="B1457" s="314">
        <v>44824</v>
      </c>
      <c r="C1457" s="197">
        <v>432.91</v>
      </c>
      <c r="D1457" s="197">
        <f t="shared" si="47"/>
        <v>4.3750931214303455</v>
      </c>
      <c r="E1457" s="197">
        <v>2.0677134908285044E-2</v>
      </c>
      <c r="F1457" s="167"/>
      <c r="G1457" s="37">
        <v>1449</v>
      </c>
      <c r="H1457" s="167">
        <f t="shared" ca="1" si="48"/>
        <v>-9.8051867970410919E-2</v>
      </c>
    </row>
    <row r="1458" spans="1:8" x14ac:dyDescent="0.3">
      <c r="A1458"/>
      <c r="B1458" s="314">
        <v>34971</v>
      </c>
      <c r="C1458" s="197">
        <v>80.540000000000006</v>
      </c>
      <c r="D1458" s="197">
        <f t="shared" si="47"/>
        <v>-0.73286898839137637</v>
      </c>
      <c r="E1458" s="197">
        <v>2.0656444050183964E-2</v>
      </c>
      <c r="F1458" s="167"/>
      <c r="G1458" s="37">
        <v>1450</v>
      </c>
      <c r="H1458" s="167">
        <f t="shared" ca="1" si="48"/>
        <v>5.6373349226904866E-2</v>
      </c>
    </row>
    <row r="1459" spans="1:8" x14ac:dyDescent="0.3">
      <c r="A1459"/>
      <c r="B1459" s="314">
        <v>44313</v>
      </c>
      <c r="C1459" s="197">
        <v>301.5</v>
      </c>
      <c r="D1459" s="197">
        <f t="shared" si="47"/>
        <v>-0.45783132530120485</v>
      </c>
      <c r="E1459" s="197">
        <v>2.064996614759651E-2</v>
      </c>
      <c r="F1459" s="167"/>
      <c r="G1459" s="37">
        <v>1451</v>
      </c>
      <c r="H1459" s="167">
        <f t="shared" ca="1" si="48"/>
        <v>-7.0360426948453028E-2</v>
      </c>
    </row>
    <row r="1460" spans="1:8" x14ac:dyDescent="0.3">
      <c r="A1460"/>
      <c r="B1460" s="314">
        <v>42657</v>
      </c>
      <c r="C1460" s="197">
        <v>556.1</v>
      </c>
      <c r="D1460" s="197">
        <f t="shared" si="47"/>
        <v>1.1615423485054612</v>
      </c>
      <c r="E1460" s="197">
        <v>2.0647884738918876E-2</v>
      </c>
      <c r="F1460" s="167"/>
      <c r="G1460" s="37">
        <v>1452</v>
      </c>
      <c r="H1460" s="167">
        <f t="shared" ca="1" si="48"/>
        <v>3.958157255822517E-2</v>
      </c>
    </row>
    <row r="1461" spans="1:8" x14ac:dyDescent="0.3">
      <c r="A1461"/>
      <c r="B1461" s="314">
        <v>40542</v>
      </c>
      <c r="C1461" s="197">
        <v>257.27</v>
      </c>
      <c r="D1461" s="197">
        <f t="shared" si="47"/>
        <v>-0.14661492022423472</v>
      </c>
      <c r="E1461" s="197">
        <v>2.0629190304280565E-2</v>
      </c>
      <c r="F1461" s="167"/>
      <c r="G1461" s="37">
        <v>1453</v>
      </c>
      <c r="H1461" s="167">
        <f t="shared" ca="1" si="48"/>
        <v>2.5963610611092799E-2</v>
      </c>
    </row>
    <row r="1462" spans="1:8" x14ac:dyDescent="0.3">
      <c r="A1462"/>
      <c r="B1462" s="314">
        <v>41318</v>
      </c>
      <c r="C1462" s="197">
        <v>301.47000000000003</v>
      </c>
      <c r="D1462" s="197">
        <f t="shared" si="47"/>
        <v>10.269906542056075</v>
      </c>
      <c r="E1462" s="197">
        <v>2.0617509648588328E-2</v>
      </c>
      <c r="F1462" s="167"/>
      <c r="G1462" s="37">
        <v>1454</v>
      </c>
      <c r="H1462" s="167">
        <f t="shared" ca="1" si="48"/>
        <v>-7.0092125568704089E-2</v>
      </c>
    </row>
    <row r="1463" spans="1:8" x14ac:dyDescent="0.3">
      <c r="A1463"/>
      <c r="B1463" s="314">
        <v>37540</v>
      </c>
      <c r="C1463" s="197">
        <v>26.75</v>
      </c>
      <c r="D1463" s="197">
        <f t="shared" si="47"/>
        <v>0.54267589388696647</v>
      </c>
      <c r="E1463" s="197">
        <v>2.0602823349866517E-2</v>
      </c>
      <c r="F1463" s="167"/>
      <c r="G1463" s="37">
        <v>1455</v>
      </c>
      <c r="H1463" s="167">
        <f t="shared" ca="1" si="48"/>
        <v>4.1166607424972575E-3</v>
      </c>
    </row>
    <row r="1464" spans="1:8" x14ac:dyDescent="0.3">
      <c r="A1464"/>
      <c r="B1464" s="314">
        <v>36865</v>
      </c>
      <c r="C1464" s="197">
        <v>17.34</v>
      </c>
      <c r="D1464" s="197">
        <f t="shared" si="47"/>
        <v>-0.63920099875156056</v>
      </c>
      <c r="E1464" s="197">
        <v>2.0600353148911177E-2</v>
      </c>
      <c r="F1464" s="167"/>
      <c r="G1464" s="37">
        <v>1456</v>
      </c>
      <c r="H1464" s="167">
        <f t="shared" ca="1" si="48"/>
        <v>-1.8589926769642384E-2</v>
      </c>
    </row>
    <row r="1465" spans="1:8" x14ac:dyDescent="0.3">
      <c r="A1465"/>
      <c r="B1465" s="314">
        <v>35863</v>
      </c>
      <c r="C1465" s="197">
        <v>48.06</v>
      </c>
      <c r="D1465" s="197">
        <f t="shared" si="47"/>
        <v>0.79596412556053808</v>
      </c>
      <c r="E1465" s="197">
        <v>2.0598853259715444E-2</v>
      </c>
      <c r="F1465" s="167"/>
      <c r="G1465" s="37">
        <v>1457</v>
      </c>
      <c r="H1465" s="167">
        <f t="shared" ca="1" si="48"/>
        <v>-7.7675592193616819E-2</v>
      </c>
    </row>
    <row r="1466" spans="1:8" x14ac:dyDescent="0.3">
      <c r="A1466"/>
      <c r="B1466" s="314">
        <v>36111</v>
      </c>
      <c r="C1466" s="197">
        <v>26.76</v>
      </c>
      <c r="D1466" s="197">
        <f t="shared" si="47"/>
        <v>-0.43160577740016992</v>
      </c>
      <c r="E1466" s="197">
        <v>2.0594965675057253E-2</v>
      </c>
      <c r="F1466" s="167"/>
      <c r="G1466" s="37">
        <v>1458</v>
      </c>
      <c r="H1466" s="167">
        <f t="shared" ca="1" si="48"/>
        <v>-1.547551108949972E-3</v>
      </c>
    </row>
    <row r="1467" spans="1:8" x14ac:dyDescent="0.3">
      <c r="A1467"/>
      <c r="B1467" s="314">
        <v>37841</v>
      </c>
      <c r="C1467" s="197">
        <v>47.08</v>
      </c>
      <c r="D1467" s="197">
        <f t="shared" si="47"/>
        <v>-0.88317907744224711</v>
      </c>
      <c r="E1467" s="197">
        <v>2.0593973553002298E-2</v>
      </c>
      <c r="F1467" s="167"/>
      <c r="G1467" s="37">
        <v>1459</v>
      </c>
      <c r="H1467" s="167">
        <f t="shared" ca="1" si="48"/>
        <v>7.8204623564269785E-2</v>
      </c>
    </row>
    <row r="1468" spans="1:8" x14ac:dyDescent="0.3">
      <c r="A1468"/>
      <c r="B1468" s="314">
        <v>44852</v>
      </c>
      <c r="C1468" s="197">
        <v>403.01</v>
      </c>
      <c r="D1468" s="197">
        <f t="shared" si="47"/>
        <v>14.323574144486692</v>
      </c>
      <c r="E1468" s="197">
        <v>2.0588533225283534E-2</v>
      </c>
      <c r="F1468" s="167"/>
      <c r="G1468" s="37">
        <v>1460</v>
      </c>
      <c r="H1468" s="167">
        <f t="shared" ca="1" si="48"/>
        <v>-2.2990204998719468E-2</v>
      </c>
    </row>
    <row r="1469" spans="1:8" x14ac:dyDescent="0.3">
      <c r="A1469"/>
      <c r="B1469" s="314">
        <v>36689</v>
      </c>
      <c r="C1469" s="197">
        <v>26.3</v>
      </c>
      <c r="D1469" s="197">
        <f t="shared" si="47"/>
        <v>-8.6488364015283037E-2</v>
      </c>
      <c r="E1469" s="197">
        <v>2.0566550252231419E-2</v>
      </c>
      <c r="F1469" s="167"/>
      <c r="G1469" s="37">
        <v>1461</v>
      </c>
      <c r="H1469" s="167">
        <f t="shared" ca="1" si="48"/>
        <v>9.9886742118948948E-2</v>
      </c>
    </row>
    <row r="1470" spans="1:8" x14ac:dyDescent="0.3">
      <c r="A1470"/>
      <c r="B1470" s="314">
        <v>37427</v>
      </c>
      <c r="C1470" s="197">
        <v>28.79</v>
      </c>
      <c r="D1470" s="197">
        <f t="shared" si="47"/>
        <v>-0.80990425883129746</v>
      </c>
      <c r="E1470" s="197">
        <v>2.0560085076213985E-2</v>
      </c>
      <c r="F1470" s="167"/>
      <c r="G1470" s="37">
        <v>1462</v>
      </c>
      <c r="H1470" s="167">
        <f t="shared" ca="1" si="48"/>
        <v>0.10324148378190291</v>
      </c>
    </row>
    <row r="1471" spans="1:8" x14ac:dyDescent="0.3">
      <c r="A1471"/>
      <c r="B1471" s="314">
        <v>44090</v>
      </c>
      <c r="C1471" s="197">
        <v>151.44999999999999</v>
      </c>
      <c r="D1471" s="197">
        <f t="shared" si="47"/>
        <v>2.5451779026217225</v>
      </c>
      <c r="E1471" s="197">
        <v>2.0552560646900142E-2</v>
      </c>
      <c r="F1471" s="167"/>
      <c r="G1471" s="37">
        <v>1463</v>
      </c>
      <c r="H1471" s="167">
        <f t="shared" ca="1" si="48"/>
        <v>-5.3155883429363289E-2</v>
      </c>
    </row>
    <row r="1472" spans="1:8" x14ac:dyDescent="0.3">
      <c r="A1472"/>
      <c r="B1472" s="314">
        <v>36495</v>
      </c>
      <c r="C1472" s="197">
        <v>42.72</v>
      </c>
      <c r="D1472" s="197">
        <f t="shared" si="47"/>
        <v>-0.86426029486527711</v>
      </c>
      <c r="E1472" s="197">
        <v>2.0544672718585844E-2</v>
      </c>
      <c r="F1472" s="167"/>
      <c r="G1472" s="37">
        <v>1464</v>
      </c>
      <c r="H1472" s="167">
        <f t="shared" ca="1" si="48"/>
        <v>-3.44771289141695E-2</v>
      </c>
    </row>
    <row r="1473" spans="1:8" x14ac:dyDescent="0.3">
      <c r="A1473"/>
      <c r="B1473" s="314">
        <v>41522</v>
      </c>
      <c r="C1473" s="197">
        <v>314.72000000000003</v>
      </c>
      <c r="D1473" s="197">
        <f t="shared" si="47"/>
        <v>0.40594147866875163</v>
      </c>
      <c r="E1473" s="197">
        <v>2.0525957391614558E-2</v>
      </c>
      <c r="F1473" s="167"/>
      <c r="G1473" s="37">
        <v>1465</v>
      </c>
      <c r="H1473" s="167">
        <f t="shared" ca="1" si="48"/>
        <v>-3.4229699166823141E-2</v>
      </c>
    </row>
    <row r="1474" spans="1:8" x14ac:dyDescent="0.3">
      <c r="A1474"/>
      <c r="B1474" s="314">
        <v>41121</v>
      </c>
      <c r="C1474" s="197">
        <v>223.85</v>
      </c>
      <c r="D1474" s="197">
        <f t="shared" si="47"/>
        <v>0.24575658077800666</v>
      </c>
      <c r="E1474" s="197">
        <v>2.0515158422612201E-2</v>
      </c>
      <c r="F1474" s="167"/>
      <c r="G1474" s="37">
        <v>1466</v>
      </c>
      <c r="H1474" s="167">
        <f t="shared" ca="1" si="48"/>
        <v>4.850276117222508E-2</v>
      </c>
    </row>
    <row r="1475" spans="1:8" x14ac:dyDescent="0.3">
      <c r="A1475"/>
      <c r="B1475" s="314">
        <v>38793</v>
      </c>
      <c r="C1475" s="197">
        <v>179.69</v>
      </c>
      <c r="D1475" s="197">
        <f t="shared" si="47"/>
        <v>2.0013362284950729</v>
      </c>
      <c r="E1475" s="197">
        <v>2.0502044525215757E-2</v>
      </c>
      <c r="F1475" s="167"/>
      <c r="G1475" s="37">
        <v>1467</v>
      </c>
      <c r="H1475" s="167">
        <f t="shared" ca="1" si="48"/>
        <v>5.5088508779047883E-2</v>
      </c>
    </row>
    <row r="1476" spans="1:8" x14ac:dyDescent="0.3">
      <c r="A1476"/>
      <c r="B1476" s="314">
        <v>34662</v>
      </c>
      <c r="C1476" s="197">
        <v>59.87</v>
      </c>
      <c r="D1476" s="197">
        <f t="shared" si="47"/>
        <v>-0.87776643527970599</v>
      </c>
      <c r="E1476" s="197">
        <v>2.0453383330492514E-2</v>
      </c>
      <c r="F1476" s="167"/>
      <c r="G1476" s="37">
        <v>1468</v>
      </c>
      <c r="H1476" s="167">
        <f t="shared" ca="1" si="48"/>
        <v>-5.9460056023986234E-2</v>
      </c>
    </row>
    <row r="1477" spans="1:8" x14ac:dyDescent="0.3">
      <c r="A1477"/>
      <c r="B1477" s="314">
        <v>42002</v>
      </c>
      <c r="C1477" s="197">
        <v>489.8</v>
      </c>
      <c r="D1477" s="197">
        <f t="shared" si="47"/>
        <v>1.6831005204053682</v>
      </c>
      <c r="E1477" s="197">
        <v>2.041666666666675E-2</v>
      </c>
      <c r="F1477" s="167"/>
      <c r="G1477" s="37">
        <v>1469</v>
      </c>
      <c r="H1477" s="167">
        <f t="shared" ca="1" si="48"/>
        <v>9.1184008828824673E-2</v>
      </c>
    </row>
    <row r="1478" spans="1:8" x14ac:dyDescent="0.3">
      <c r="A1478"/>
      <c r="B1478" s="314">
        <v>44181</v>
      </c>
      <c r="C1478" s="197">
        <v>182.55</v>
      </c>
      <c r="D1478" s="197">
        <f t="shared" si="47"/>
        <v>-7.4618543113499247E-2</v>
      </c>
      <c r="E1478" s="197">
        <v>2.040245947456687E-2</v>
      </c>
      <c r="F1478" s="167"/>
      <c r="G1478" s="37">
        <v>1470</v>
      </c>
      <c r="H1478" s="167">
        <f t="shared" ca="1" si="48"/>
        <v>0.14515836525451292</v>
      </c>
    </row>
    <row r="1479" spans="1:8" x14ac:dyDescent="0.3">
      <c r="A1479"/>
      <c r="B1479" s="314">
        <v>40746</v>
      </c>
      <c r="C1479" s="197">
        <v>197.27</v>
      </c>
      <c r="D1479" s="197">
        <f t="shared" si="47"/>
        <v>0.12436591621544624</v>
      </c>
      <c r="E1479" s="197">
        <v>2.0379661718305409E-2</v>
      </c>
      <c r="F1479" s="167"/>
      <c r="G1479" s="37">
        <v>1471</v>
      </c>
      <c r="H1479" s="167">
        <f t="shared" ca="1" si="48"/>
        <v>9.6705688998276835E-4</v>
      </c>
    </row>
    <row r="1480" spans="1:8" x14ac:dyDescent="0.3">
      <c r="A1480"/>
      <c r="B1480" s="314">
        <v>43437</v>
      </c>
      <c r="C1480" s="197">
        <v>175.45</v>
      </c>
      <c r="D1480" s="197">
        <f t="shared" si="47"/>
        <v>-0.15208776338681618</v>
      </c>
      <c r="E1480" s="197">
        <v>2.0354754289037436E-2</v>
      </c>
      <c r="F1480" s="167"/>
      <c r="G1480" s="37">
        <v>1472</v>
      </c>
      <c r="H1480" s="167">
        <f t="shared" ca="1" si="48"/>
        <v>-1.6336477635294833E-2</v>
      </c>
    </row>
    <row r="1481" spans="1:8" x14ac:dyDescent="0.3">
      <c r="A1481"/>
      <c r="B1481" s="314">
        <v>40737</v>
      </c>
      <c r="C1481" s="197">
        <v>206.92</v>
      </c>
      <c r="D1481" s="197">
        <f t="shared" ref="D1481:D1544" si="49">C1481/C1482-1</f>
        <v>13.20178448867536</v>
      </c>
      <c r="E1481" s="197">
        <v>2.0315581854043252E-2</v>
      </c>
      <c r="F1481" s="167"/>
      <c r="G1481" s="37">
        <v>1473</v>
      </c>
      <c r="H1481" s="167">
        <f t="shared" ca="1" si="48"/>
        <v>0.12248087277453136</v>
      </c>
    </row>
    <row r="1482" spans="1:8" x14ac:dyDescent="0.3">
      <c r="A1482"/>
      <c r="B1482" s="314">
        <v>36965</v>
      </c>
      <c r="C1482" s="197">
        <v>14.57</v>
      </c>
      <c r="D1482" s="197">
        <f t="shared" si="49"/>
        <v>-0.96329974811083119</v>
      </c>
      <c r="E1482" s="197">
        <v>2.030812324929987E-2</v>
      </c>
      <c r="F1482" s="167"/>
      <c r="G1482" s="37">
        <v>1474</v>
      </c>
      <c r="H1482" s="167">
        <f t="shared" ref="H1482:H1545" ca="1" si="50">_xlfn.NORM.INV(RAND(),N$11,N$12)</f>
        <v>7.217380353930522E-2</v>
      </c>
    </row>
    <row r="1483" spans="1:8" x14ac:dyDescent="0.3">
      <c r="A1483"/>
      <c r="B1483" s="314">
        <v>42515</v>
      </c>
      <c r="C1483" s="197">
        <v>397</v>
      </c>
      <c r="D1483" s="197">
        <f t="shared" si="49"/>
        <v>2.9299148683429026</v>
      </c>
      <c r="E1483" s="197">
        <v>2.0303263942431204E-2</v>
      </c>
      <c r="F1483" s="167"/>
      <c r="G1483" s="37">
        <v>1475</v>
      </c>
      <c r="H1483" s="167">
        <f t="shared" ca="1" si="50"/>
        <v>0.13767899053746585</v>
      </c>
    </row>
    <row r="1484" spans="1:8" x14ac:dyDescent="0.3">
      <c r="A1484"/>
      <c r="B1484" s="314">
        <v>35226</v>
      </c>
      <c r="C1484" s="197">
        <v>101.02</v>
      </c>
      <c r="D1484" s="197">
        <f t="shared" si="49"/>
        <v>-0.39004951092863183</v>
      </c>
      <c r="E1484" s="197">
        <v>2.0300979699020116E-2</v>
      </c>
      <c r="F1484" s="167"/>
      <c r="G1484" s="37">
        <v>1476</v>
      </c>
      <c r="H1484" s="167">
        <f t="shared" ca="1" si="50"/>
        <v>3.9565782214505902E-3</v>
      </c>
    </row>
    <row r="1485" spans="1:8" x14ac:dyDescent="0.3">
      <c r="A1485"/>
      <c r="B1485" s="314">
        <v>40381</v>
      </c>
      <c r="C1485" s="197">
        <v>165.62</v>
      </c>
      <c r="D1485" s="197">
        <f t="shared" si="49"/>
        <v>-0.30887998664663652</v>
      </c>
      <c r="E1485" s="197">
        <v>2.0267356619232402E-2</v>
      </c>
      <c r="F1485" s="167"/>
      <c r="G1485" s="37">
        <v>1477</v>
      </c>
      <c r="H1485" s="167">
        <f t="shared" ca="1" si="50"/>
        <v>4.9922902179093863E-2</v>
      </c>
    </row>
    <row r="1486" spans="1:8" x14ac:dyDescent="0.3">
      <c r="A1486"/>
      <c r="B1486" s="314">
        <v>40676</v>
      </c>
      <c r="C1486" s="197">
        <v>239.64</v>
      </c>
      <c r="D1486" s="197">
        <f t="shared" si="49"/>
        <v>1.6002604166666665</v>
      </c>
      <c r="E1486" s="197">
        <v>2.0265667574931756E-2</v>
      </c>
      <c r="F1486" s="167"/>
      <c r="G1486" s="37">
        <v>1478</v>
      </c>
      <c r="H1486" s="167">
        <f t="shared" ca="1" si="50"/>
        <v>8.1667930498409202E-2</v>
      </c>
    </row>
    <row r="1487" spans="1:8" x14ac:dyDescent="0.3">
      <c r="A1487"/>
      <c r="B1487" s="314">
        <v>38574</v>
      </c>
      <c r="C1487" s="197">
        <v>92.16</v>
      </c>
      <c r="D1487" s="197">
        <f t="shared" si="49"/>
        <v>1.8140458015267176</v>
      </c>
      <c r="E1487" s="197">
        <v>2.0259050149451951E-2</v>
      </c>
      <c r="F1487" s="167"/>
      <c r="G1487" s="37">
        <v>1479</v>
      </c>
      <c r="H1487" s="167">
        <f t="shared" ca="1" si="50"/>
        <v>-7.4078800557763211E-2</v>
      </c>
    </row>
    <row r="1488" spans="1:8" x14ac:dyDescent="0.3">
      <c r="A1488"/>
      <c r="B1488" s="314">
        <v>35969</v>
      </c>
      <c r="C1488" s="197">
        <v>32.75</v>
      </c>
      <c r="D1488" s="197">
        <f t="shared" si="49"/>
        <v>-0.24539170506912444</v>
      </c>
      <c r="E1488" s="197">
        <v>2.024922118380057E-2</v>
      </c>
      <c r="F1488" s="167"/>
      <c r="G1488" s="37">
        <v>1480</v>
      </c>
      <c r="H1488" s="167">
        <f t="shared" ca="1" si="50"/>
        <v>-2.2820613313586736E-2</v>
      </c>
    </row>
    <row r="1489" spans="1:8" x14ac:dyDescent="0.3">
      <c r="A1489"/>
      <c r="B1489" s="314">
        <v>36466</v>
      </c>
      <c r="C1489" s="197">
        <v>43.4</v>
      </c>
      <c r="D1489" s="197">
        <f t="shared" si="49"/>
        <v>-0.53785539346182509</v>
      </c>
      <c r="E1489" s="197">
        <v>2.0216267042783231E-2</v>
      </c>
      <c r="F1489" s="167"/>
      <c r="G1489" s="37">
        <v>1481</v>
      </c>
      <c r="H1489" s="167">
        <f t="shared" ca="1" si="50"/>
        <v>8.0768738333093601E-2</v>
      </c>
    </row>
    <row r="1490" spans="1:8" x14ac:dyDescent="0.3">
      <c r="A1490"/>
      <c r="B1490" s="314">
        <v>35299</v>
      </c>
      <c r="C1490" s="197">
        <v>93.91</v>
      </c>
      <c r="D1490" s="197">
        <f t="shared" si="49"/>
        <v>-0.72660844250363898</v>
      </c>
      <c r="E1490" s="197">
        <v>2.0206409560021621E-2</v>
      </c>
      <c r="F1490" s="167"/>
      <c r="G1490" s="37">
        <v>1482</v>
      </c>
      <c r="H1490" s="167">
        <f t="shared" ca="1" si="50"/>
        <v>2.2406146322270039E-2</v>
      </c>
    </row>
    <row r="1491" spans="1:8" x14ac:dyDescent="0.3">
      <c r="A1491"/>
      <c r="B1491" s="314">
        <v>42433</v>
      </c>
      <c r="C1491" s="197">
        <v>343.5</v>
      </c>
      <c r="D1491" s="197">
        <f t="shared" si="49"/>
        <v>-0.18563300142247507</v>
      </c>
      <c r="E1491" s="197">
        <v>2.0196020196020292E-2</v>
      </c>
      <c r="F1491" s="167"/>
      <c r="G1491" s="37">
        <v>1483</v>
      </c>
      <c r="H1491" s="167">
        <f t="shared" ca="1" si="50"/>
        <v>-4.217007730655712E-2</v>
      </c>
    </row>
    <row r="1492" spans="1:8" x14ac:dyDescent="0.3">
      <c r="A1492"/>
      <c r="B1492" s="314">
        <v>43056</v>
      </c>
      <c r="C1492" s="197">
        <v>421.8</v>
      </c>
      <c r="D1492" s="197">
        <f t="shared" si="49"/>
        <v>0.73866446826051124</v>
      </c>
      <c r="E1492" s="197">
        <v>2.0195912444068265E-2</v>
      </c>
      <c r="F1492" s="167"/>
      <c r="G1492" s="37">
        <v>1484</v>
      </c>
      <c r="H1492" s="167">
        <f t="shared" ca="1" si="50"/>
        <v>0.11900721556882704</v>
      </c>
    </row>
    <row r="1493" spans="1:8" x14ac:dyDescent="0.3">
      <c r="A1493"/>
      <c r="B1493" s="314">
        <v>44209</v>
      </c>
      <c r="C1493" s="197">
        <v>242.6</v>
      </c>
      <c r="D1493" s="197">
        <f t="shared" si="49"/>
        <v>-9.2677088787493478E-2</v>
      </c>
      <c r="E1493" s="197">
        <v>2.0185029436501134E-2</v>
      </c>
      <c r="F1493" s="167"/>
      <c r="G1493" s="37">
        <v>1485</v>
      </c>
      <c r="H1493" s="167">
        <f t="shared" ca="1" si="50"/>
        <v>-5.3134942172739313E-2</v>
      </c>
    </row>
    <row r="1494" spans="1:8" x14ac:dyDescent="0.3">
      <c r="A1494"/>
      <c r="B1494" s="314">
        <v>41200</v>
      </c>
      <c r="C1494" s="197">
        <v>267.38</v>
      </c>
      <c r="D1494" s="197">
        <f t="shared" si="49"/>
        <v>0.12509993688196919</v>
      </c>
      <c r="E1494" s="197">
        <v>2.0183906291731946E-2</v>
      </c>
      <c r="F1494" s="167"/>
      <c r="G1494" s="37">
        <v>1486</v>
      </c>
      <c r="H1494" s="167">
        <f t="shared" ca="1" si="50"/>
        <v>2.8394615474439337E-2</v>
      </c>
    </row>
    <row r="1495" spans="1:8" x14ac:dyDescent="0.3">
      <c r="A1495"/>
      <c r="B1495" s="314">
        <v>41138</v>
      </c>
      <c r="C1495" s="197">
        <v>237.65</v>
      </c>
      <c r="D1495" s="197">
        <f t="shared" si="49"/>
        <v>1.8478130617136008</v>
      </c>
      <c r="E1495" s="197">
        <v>2.017600343421333E-2</v>
      </c>
      <c r="F1495" s="167"/>
      <c r="G1495" s="37">
        <v>1487</v>
      </c>
      <c r="H1495" s="167">
        <f t="shared" ca="1" si="50"/>
        <v>2.656814516214092E-2</v>
      </c>
    </row>
    <row r="1496" spans="1:8" x14ac:dyDescent="0.3">
      <c r="A1496"/>
      <c r="B1496" s="314">
        <v>43971</v>
      </c>
      <c r="C1496" s="197">
        <v>83.45</v>
      </c>
      <c r="D1496" s="197">
        <f t="shared" si="49"/>
        <v>-0.4155753204005882</v>
      </c>
      <c r="E1496" s="197">
        <v>2.0171149144254441E-2</v>
      </c>
      <c r="F1496" s="167"/>
      <c r="G1496" s="37">
        <v>1488</v>
      </c>
      <c r="H1496" s="167">
        <f t="shared" ca="1" si="50"/>
        <v>-9.594187940711156E-2</v>
      </c>
    </row>
    <row r="1497" spans="1:8" x14ac:dyDescent="0.3">
      <c r="A1497"/>
      <c r="B1497" s="314">
        <v>38895</v>
      </c>
      <c r="C1497" s="197">
        <v>142.79</v>
      </c>
      <c r="D1497" s="197">
        <f t="shared" si="49"/>
        <v>-0.57616503413475806</v>
      </c>
      <c r="E1497" s="197">
        <v>2.0147174394512968E-2</v>
      </c>
      <c r="F1497" s="167"/>
      <c r="G1497" s="37">
        <v>1489</v>
      </c>
      <c r="H1497" s="167">
        <f t="shared" ca="1" si="50"/>
        <v>-5.3604174251288973E-2</v>
      </c>
    </row>
    <row r="1498" spans="1:8" x14ac:dyDescent="0.3">
      <c r="A1498"/>
      <c r="B1498" s="314">
        <v>43217</v>
      </c>
      <c r="C1498" s="197">
        <v>336.9</v>
      </c>
      <c r="D1498" s="197">
        <f t="shared" si="49"/>
        <v>-0.53991123250256057</v>
      </c>
      <c r="E1498" s="197">
        <v>2.0136260408781137E-2</v>
      </c>
      <c r="F1498" s="167"/>
      <c r="G1498" s="37">
        <v>1490</v>
      </c>
      <c r="H1498" s="167">
        <f t="shared" ca="1" si="50"/>
        <v>0.11608753500105998</v>
      </c>
    </row>
    <row r="1499" spans="1:8" x14ac:dyDescent="0.3">
      <c r="A1499"/>
      <c r="B1499" s="314">
        <v>45818</v>
      </c>
      <c r="C1499" s="197">
        <v>732.25</v>
      </c>
      <c r="D1499" s="197">
        <f t="shared" si="49"/>
        <v>4.8957326892109503</v>
      </c>
      <c r="E1499" s="197">
        <v>2.013095569796608E-2</v>
      </c>
      <c r="F1499" s="167"/>
      <c r="G1499" s="37">
        <v>1491</v>
      </c>
      <c r="H1499" s="167">
        <f t="shared" ca="1" si="50"/>
        <v>-4.9306913434989205E-2</v>
      </c>
    </row>
    <row r="1500" spans="1:8" x14ac:dyDescent="0.3">
      <c r="A1500"/>
      <c r="B1500" s="314">
        <v>43727</v>
      </c>
      <c r="C1500" s="197">
        <v>124.2</v>
      </c>
      <c r="D1500" s="197">
        <f t="shared" si="49"/>
        <v>-0.75965632014861828</v>
      </c>
      <c r="E1500" s="197">
        <v>2.0123203285421054E-2</v>
      </c>
      <c r="F1500" s="167"/>
      <c r="G1500" s="37">
        <v>1492</v>
      </c>
      <c r="H1500" s="167">
        <f t="shared" ca="1" si="50"/>
        <v>4.7833546275283238E-2</v>
      </c>
    </row>
    <row r="1501" spans="1:8" x14ac:dyDescent="0.3">
      <c r="A1501"/>
      <c r="B1501" s="314">
        <v>42013</v>
      </c>
      <c r="C1501" s="197">
        <v>516.76</v>
      </c>
      <c r="D1501" s="197">
        <f t="shared" si="49"/>
        <v>31.831003811944093</v>
      </c>
      <c r="E1501" s="197">
        <v>2.0115679965256428E-2</v>
      </c>
      <c r="F1501" s="167"/>
      <c r="G1501" s="37">
        <v>1493</v>
      </c>
      <c r="H1501" s="167">
        <f t="shared" ca="1" si="50"/>
        <v>-4.2843393242049631E-2</v>
      </c>
    </row>
    <row r="1502" spans="1:8" x14ac:dyDescent="0.3">
      <c r="A1502"/>
      <c r="B1502" s="314">
        <v>37189</v>
      </c>
      <c r="C1502" s="197">
        <v>15.74</v>
      </c>
      <c r="D1502" s="197">
        <f t="shared" si="49"/>
        <v>-0.97482888760954389</v>
      </c>
      <c r="E1502" s="197">
        <v>2.0090732339598238E-2</v>
      </c>
      <c r="F1502" s="167"/>
      <c r="G1502" s="37">
        <v>1494</v>
      </c>
      <c r="H1502" s="167">
        <f t="shared" ca="1" si="50"/>
        <v>-4.758901282620822E-2</v>
      </c>
    </row>
    <row r="1503" spans="1:8" x14ac:dyDescent="0.3">
      <c r="A1503"/>
      <c r="B1503" s="314">
        <v>45177</v>
      </c>
      <c r="C1503" s="197">
        <v>625.32000000000005</v>
      </c>
      <c r="D1503" s="197">
        <f t="shared" si="49"/>
        <v>2.7827112697356484</v>
      </c>
      <c r="E1503" s="197">
        <v>2.0081238478980801E-2</v>
      </c>
      <c r="F1503" s="167"/>
      <c r="G1503" s="37">
        <v>1495</v>
      </c>
      <c r="H1503" s="167">
        <f t="shared" ca="1" si="50"/>
        <v>7.5135444541193447E-2</v>
      </c>
    </row>
    <row r="1504" spans="1:8" x14ac:dyDescent="0.3">
      <c r="A1504"/>
      <c r="B1504" s="314">
        <v>38961</v>
      </c>
      <c r="C1504" s="197">
        <v>165.31</v>
      </c>
      <c r="D1504" s="197">
        <f t="shared" si="49"/>
        <v>-0.67184119106699747</v>
      </c>
      <c r="E1504" s="197">
        <v>2.0054300876218623E-2</v>
      </c>
      <c r="F1504" s="167"/>
      <c r="G1504" s="37">
        <v>1496</v>
      </c>
      <c r="H1504" s="167">
        <f t="shared" ca="1" si="50"/>
        <v>5.6093832603616819E-2</v>
      </c>
    </row>
    <row r="1505" spans="1:8" x14ac:dyDescent="0.3">
      <c r="A1505"/>
      <c r="B1505" s="314">
        <v>42608</v>
      </c>
      <c r="C1505" s="197">
        <v>503.75</v>
      </c>
      <c r="D1505" s="197">
        <f t="shared" si="49"/>
        <v>6.3279650463305082E-2</v>
      </c>
      <c r="E1505" s="197">
        <v>2.004657284600575E-2</v>
      </c>
      <c r="F1505" s="167"/>
      <c r="G1505" s="37">
        <v>1497</v>
      </c>
      <c r="H1505" s="167">
        <f t="shared" ca="1" si="50"/>
        <v>-1.7961799489476831E-2</v>
      </c>
    </row>
    <row r="1506" spans="1:8" x14ac:dyDescent="0.3">
      <c r="A1506"/>
      <c r="B1506" s="314">
        <v>41827</v>
      </c>
      <c r="C1506" s="197">
        <v>473.77</v>
      </c>
      <c r="D1506" s="197">
        <f t="shared" si="49"/>
        <v>0.61911759680120282</v>
      </c>
      <c r="E1506" s="197">
        <v>2.0022821710766969E-2</v>
      </c>
      <c r="F1506" s="167"/>
      <c r="G1506" s="37">
        <v>1498</v>
      </c>
      <c r="H1506" s="167">
        <f t="shared" ca="1" si="50"/>
        <v>-4.4012139517784606E-2</v>
      </c>
    </row>
    <row r="1507" spans="1:8" x14ac:dyDescent="0.3">
      <c r="A1507"/>
      <c r="B1507" s="314">
        <v>41484</v>
      </c>
      <c r="C1507" s="197">
        <v>292.61</v>
      </c>
      <c r="D1507" s="197">
        <f t="shared" si="49"/>
        <v>4.3621037199926702</v>
      </c>
      <c r="E1507" s="197">
        <v>2.0009063338794597E-2</v>
      </c>
      <c r="F1507" s="167"/>
      <c r="G1507" s="37">
        <v>1499</v>
      </c>
      <c r="H1507" s="167">
        <f t="shared" ca="1" si="50"/>
        <v>3.5528337612521138E-2</v>
      </c>
    </row>
    <row r="1508" spans="1:8" x14ac:dyDescent="0.3">
      <c r="A1508"/>
      <c r="B1508" s="314">
        <v>35878</v>
      </c>
      <c r="C1508" s="197">
        <v>54.57</v>
      </c>
      <c r="D1508" s="197">
        <f t="shared" si="49"/>
        <v>-9.2592592592591894E-3</v>
      </c>
      <c r="E1508" s="197">
        <v>2.0000000000000018E-2</v>
      </c>
      <c r="F1508" s="167"/>
      <c r="G1508" s="37">
        <v>1500</v>
      </c>
      <c r="H1508" s="167">
        <f t="shared" ca="1" si="50"/>
        <v>7.2364631168766499E-2</v>
      </c>
    </row>
    <row r="1509" spans="1:8" x14ac:dyDescent="0.3">
      <c r="A1509"/>
      <c r="B1509" s="314">
        <v>34772</v>
      </c>
      <c r="C1509" s="197">
        <v>55.08</v>
      </c>
      <c r="D1509" s="197">
        <f t="shared" si="49"/>
        <v>-0.60453762205628947</v>
      </c>
      <c r="E1509" s="197">
        <v>2.0000000000000018E-2</v>
      </c>
      <c r="F1509" s="167"/>
      <c r="G1509" s="37">
        <v>1501</v>
      </c>
      <c r="H1509" s="167">
        <f t="shared" ca="1" si="50"/>
        <v>-5.0340954440612679E-2</v>
      </c>
    </row>
    <row r="1510" spans="1:8" x14ac:dyDescent="0.3">
      <c r="A1510"/>
      <c r="B1510" s="314">
        <v>39227</v>
      </c>
      <c r="C1510" s="197">
        <v>139.28</v>
      </c>
      <c r="D1510" s="197">
        <f t="shared" si="49"/>
        <v>-0.55636247810160855</v>
      </c>
      <c r="E1510" s="197">
        <v>1.9992676675210541E-2</v>
      </c>
      <c r="F1510" s="167"/>
      <c r="G1510" s="37">
        <v>1502</v>
      </c>
      <c r="H1510" s="167">
        <f t="shared" ca="1" si="50"/>
        <v>4.0979859213589875E-2</v>
      </c>
    </row>
    <row r="1511" spans="1:8" x14ac:dyDescent="0.3">
      <c r="A1511"/>
      <c r="B1511" s="314">
        <v>44294</v>
      </c>
      <c r="C1511" s="197">
        <v>313.95</v>
      </c>
      <c r="D1511" s="197">
        <f t="shared" si="49"/>
        <v>3.1743119266055047</v>
      </c>
      <c r="E1511" s="197">
        <v>1.9980506822611988E-2</v>
      </c>
      <c r="F1511" s="167"/>
      <c r="G1511" s="37">
        <v>1503</v>
      </c>
      <c r="H1511" s="167">
        <f t="shared" ca="1" si="50"/>
        <v>0.14551119307961743</v>
      </c>
    </row>
    <row r="1512" spans="1:8" x14ac:dyDescent="0.3">
      <c r="A1512"/>
      <c r="B1512" s="314">
        <v>38175</v>
      </c>
      <c r="C1512" s="197">
        <v>75.209999999999994</v>
      </c>
      <c r="D1512" s="197">
        <f t="shared" si="49"/>
        <v>-2.6533782034688258E-2</v>
      </c>
      <c r="E1512" s="197">
        <v>1.9934906427990118E-2</v>
      </c>
      <c r="F1512" s="167"/>
      <c r="G1512" s="37">
        <v>1504</v>
      </c>
      <c r="H1512" s="167">
        <f t="shared" ca="1" si="50"/>
        <v>6.6337141758260913E-3</v>
      </c>
    </row>
    <row r="1513" spans="1:8" x14ac:dyDescent="0.3">
      <c r="A1513"/>
      <c r="B1513" s="314">
        <v>38260</v>
      </c>
      <c r="C1513" s="197">
        <v>77.260000000000005</v>
      </c>
      <c r="D1513" s="197">
        <f t="shared" si="49"/>
        <v>2.9722365038560414</v>
      </c>
      <c r="E1513" s="197">
        <v>1.99339933993401E-2</v>
      </c>
      <c r="F1513" s="167"/>
      <c r="G1513" s="37">
        <v>1505</v>
      </c>
      <c r="H1513" s="167">
        <f t="shared" ca="1" si="50"/>
        <v>3.221618548723551E-2</v>
      </c>
    </row>
    <row r="1514" spans="1:8" x14ac:dyDescent="0.3">
      <c r="A1514"/>
      <c r="B1514" s="314">
        <v>37265</v>
      </c>
      <c r="C1514" s="197">
        <v>19.45</v>
      </c>
      <c r="D1514" s="197">
        <f t="shared" si="49"/>
        <v>-0.37799808122801404</v>
      </c>
      <c r="E1514" s="197">
        <v>1.9926586261143076E-2</v>
      </c>
      <c r="F1514" s="167"/>
      <c r="G1514" s="37">
        <v>1506</v>
      </c>
      <c r="H1514" s="167">
        <f t="shared" ca="1" si="50"/>
        <v>-4.4236399823207963E-2</v>
      </c>
    </row>
    <row r="1515" spans="1:8" x14ac:dyDescent="0.3">
      <c r="A1515"/>
      <c r="B1515" s="314">
        <v>37679</v>
      </c>
      <c r="C1515" s="197">
        <v>31.27</v>
      </c>
      <c r="D1515" s="197">
        <f t="shared" si="49"/>
        <v>-0.65158774373259054</v>
      </c>
      <c r="E1515" s="197">
        <v>1.9895629484670607E-2</v>
      </c>
      <c r="F1515" s="167"/>
      <c r="G1515" s="37">
        <v>1507</v>
      </c>
      <c r="H1515" s="167">
        <f t="shared" ca="1" si="50"/>
        <v>5.2675617583407858E-2</v>
      </c>
    </row>
    <row r="1516" spans="1:8" x14ac:dyDescent="0.3">
      <c r="A1516"/>
      <c r="B1516" s="314">
        <v>43903</v>
      </c>
      <c r="C1516" s="197">
        <v>89.75</v>
      </c>
      <c r="D1516" s="197">
        <f t="shared" si="49"/>
        <v>-0.80779526715922478</v>
      </c>
      <c r="E1516" s="197">
        <v>1.9886363636363535E-2</v>
      </c>
      <c r="F1516" s="167"/>
      <c r="G1516" s="37">
        <v>1508</v>
      </c>
      <c r="H1516" s="167">
        <f t="shared" ca="1" si="50"/>
        <v>5.3336452900971207E-2</v>
      </c>
    </row>
    <row r="1517" spans="1:8" x14ac:dyDescent="0.3">
      <c r="A1517"/>
      <c r="B1517" s="314">
        <v>42731</v>
      </c>
      <c r="C1517" s="197">
        <v>466.95</v>
      </c>
      <c r="D1517" s="197">
        <f t="shared" si="49"/>
        <v>2.3275137176655023</v>
      </c>
      <c r="E1517" s="197">
        <v>1.9875505078082334E-2</v>
      </c>
      <c r="F1517" s="167"/>
      <c r="G1517" s="37">
        <v>1509</v>
      </c>
      <c r="H1517" s="167">
        <f t="shared" ca="1" si="50"/>
        <v>2.5673344048912486E-2</v>
      </c>
    </row>
    <row r="1518" spans="1:8" x14ac:dyDescent="0.3">
      <c r="A1518"/>
      <c r="B1518" s="314">
        <v>39416</v>
      </c>
      <c r="C1518" s="197">
        <v>140.33000000000001</v>
      </c>
      <c r="D1518" s="197">
        <f t="shared" si="49"/>
        <v>4.3520213577421822</v>
      </c>
      <c r="E1518" s="197">
        <v>1.9840116279070008E-2</v>
      </c>
      <c r="F1518" s="167"/>
      <c r="G1518" s="37">
        <v>1510</v>
      </c>
      <c r="H1518" s="167">
        <f t="shared" ca="1" si="50"/>
        <v>-4.3739301561042367E-2</v>
      </c>
    </row>
    <row r="1519" spans="1:8" x14ac:dyDescent="0.3">
      <c r="A1519"/>
      <c r="B1519" s="314">
        <v>36110</v>
      </c>
      <c r="C1519" s="197">
        <v>26.22</v>
      </c>
      <c r="D1519" s="197">
        <f t="shared" si="49"/>
        <v>-0.91843210452636492</v>
      </c>
      <c r="E1519" s="197">
        <v>1.9836639439906545E-2</v>
      </c>
      <c r="F1519" s="167"/>
      <c r="G1519" s="37">
        <v>1511</v>
      </c>
      <c r="H1519" s="167">
        <f t="shared" ca="1" si="50"/>
        <v>4.3862067033624011E-2</v>
      </c>
    </row>
    <row r="1520" spans="1:8" x14ac:dyDescent="0.3">
      <c r="A1520"/>
      <c r="B1520" s="314">
        <v>44265</v>
      </c>
      <c r="C1520" s="197">
        <v>321.45</v>
      </c>
      <c r="D1520" s="197">
        <f t="shared" si="49"/>
        <v>1.1845056065239552</v>
      </c>
      <c r="E1520" s="197">
        <v>1.9828680203045623E-2</v>
      </c>
      <c r="F1520" s="167"/>
      <c r="G1520" s="37">
        <v>1512</v>
      </c>
      <c r="H1520" s="167">
        <f t="shared" ca="1" si="50"/>
        <v>7.3249150179729036E-2</v>
      </c>
    </row>
    <row r="1521" spans="1:8" x14ac:dyDescent="0.3">
      <c r="A1521"/>
      <c r="B1521" s="314">
        <v>43672</v>
      </c>
      <c r="C1521" s="197">
        <v>147.15</v>
      </c>
      <c r="D1521" s="197">
        <f t="shared" si="49"/>
        <v>-0.85638858525921302</v>
      </c>
      <c r="E1521" s="197">
        <v>1.9750519750519668E-2</v>
      </c>
      <c r="F1521" s="167"/>
      <c r="G1521" s="37">
        <v>1513</v>
      </c>
      <c r="H1521" s="167">
        <f t="shared" ca="1" si="50"/>
        <v>1.977602157436822E-4</v>
      </c>
    </row>
    <row r="1522" spans="1:8" x14ac:dyDescent="0.3">
      <c r="A1522"/>
      <c r="B1522" s="314">
        <v>45414</v>
      </c>
      <c r="C1522" s="197">
        <v>1024.6400000000001</v>
      </c>
      <c r="D1522" s="197">
        <f t="shared" si="49"/>
        <v>2.3294557270511782</v>
      </c>
      <c r="E1522" s="197">
        <v>1.9745222929936412E-2</v>
      </c>
      <c r="F1522" s="167"/>
      <c r="G1522" s="37">
        <v>1514</v>
      </c>
      <c r="H1522" s="167">
        <f t="shared" ca="1" si="50"/>
        <v>9.7122451303633242E-2</v>
      </c>
    </row>
    <row r="1523" spans="1:8" x14ac:dyDescent="0.3">
      <c r="A1523"/>
      <c r="B1523" s="314">
        <v>44287</v>
      </c>
      <c r="C1523" s="197">
        <v>307.75</v>
      </c>
      <c r="D1523" s="197">
        <f t="shared" si="49"/>
        <v>12.208154506437769</v>
      </c>
      <c r="E1523" s="197">
        <v>1.9715043074884031E-2</v>
      </c>
      <c r="F1523" s="167"/>
      <c r="G1523" s="37">
        <v>1515</v>
      </c>
      <c r="H1523" s="167">
        <f t="shared" ca="1" si="50"/>
        <v>3.1515456603441044E-2</v>
      </c>
    </row>
    <row r="1524" spans="1:8" x14ac:dyDescent="0.3">
      <c r="A1524"/>
      <c r="B1524" s="314">
        <v>36684</v>
      </c>
      <c r="C1524" s="197">
        <v>23.3</v>
      </c>
      <c r="D1524" s="197">
        <f t="shared" si="49"/>
        <v>-0.8043660789252729</v>
      </c>
      <c r="E1524" s="197">
        <v>1.9693654266958349E-2</v>
      </c>
      <c r="F1524" s="167"/>
      <c r="G1524" s="37">
        <v>1516</v>
      </c>
      <c r="H1524" s="167">
        <f t="shared" ca="1" si="50"/>
        <v>9.6423260083106407E-2</v>
      </c>
    </row>
    <row r="1525" spans="1:8" x14ac:dyDescent="0.3">
      <c r="A1525"/>
      <c r="B1525" s="314">
        <v>44050</v>
      </c>
      <c r="C1525" s="197">
        <v>119.1</v>
      </c>
      <c r="D1525" s="197">
        <f t="shared" si="49"/>
        <v>-0.82174661378432989</v>
      </c>
      <c r="E1525" s="197">
        <v>1.9691780821917693E-2</v>
      </c>
      <c r="F1525" s="167"/>
      <c r="G1525" s="37">
        <v>1517</v>
      </c>
      <c r="H1525" s="167">
        <f t="shared" ca="1" si="50"/>
        <v>-3.6299770877265332E-2</v>
      </c>
    </row>
    <row r="1526" spans="1:8" x14ac:dyDescent="0.3">
      <c r="A1526"/>
      <c r="B1526" s="314">
        <v>45775</v>
      </c>
      <c r="C1526" s="197">
        <v>668.15</v>
      </c>
      <c r="D1526" s="197">
        <f t="shared" si="49"/>
        <v>0.28280695017759427</v>
      </c>
      <c r="E1526" s="197">
        <v>1.9687142312094563E-2</v>
      </c>
      <c r="F1526" s="167"/>
      <c r="G1526" s="37">
        <v>1518</v>
      </c>
      <c r="H1526" s="167">
        <f t="shared" ca="1" si="50"/>
        <v>-7.6243962764249426E-2</v>
      </c>
    </row>
    <row r="1527" spans="1:8" x14ac:dyDescent="0.3">
      <c r="A1527"/>
      <c r="B1527" s="314">
        <v>44580</v>
      </c>
      <c r="C1527" s="197">
        <v>520.85</v>
      </c>
      <c r="D1527" s="197">
        <f t="shared" si="49"/>
        <v>17.608431582708111</v>
      </c>
      <c r="E1527" s="197">
        <v>1.9675019577134023E-2</v>
      </c>
      <c r="F1527" s="167"/>
      <c r="G1527" s="37">
        <v>1519</v>
      </c>
      <c r="H1527" s="167">
        <f t="shared" ca="1" si="50"/>
        <v>1.0056519175020357E-2</v>
      </c>
    </row>
    <row r="1528" spans="1:8" x14ac:dyDescent="0.3">
      <c r="A1528"/>
      <c r="B1528" s="314">
        <v>37572</v>
      </c>
      <c r="C1528" s="197">
        <v>27.99</v>
      </c>
      <c r="D1528" s="197">
        <f t="shared" si="49"/>
        <v>-0.90261638021014545</v>
      </c>
      <c r="E1528" s="197">
        <v>1.9672131147540961E-2</v>
      </c>
      <c r="F1528" s="167"/>
      <c r="G1528" s="37">
        <v>1520</v>
      </c>
      <c r="H1528" s="167">
        <f t="shared" ca="1" si="50"/>
        <v>9.6772951821060507E-2</v>
      </c>
    </row>
    <row r="1529" spans="1:8" x14ac:dyDescent="0.3">
      <c r="A1529"/>
      <c r="B1529" s="314">
        <v>41486</v>
      </c>
      <c r="C1529" s="197">
        <v>287.42</v>
      </c>
      <c r="D1529" s="197">
        <f t="shared" si="49"/>
        <v>3.61570579733419</v>
      </c>
      <c r="E1529" s="197">
        <v>1.9653753370228566E-2</v>
      </c>
      <c r="F1529" s="167"/>
      <c r="G1529" s="37">
        <v>1521</v>
      </c>
      <c r="H1529" s="167">
        <f t="shared" ca="1" si="50"/>
        <v>0.1061920398712453</v>
      </c>
    </row>
    <row r="1530" spans="1:8" x14ac:dyDescent="0.3">
      <c r="A1530"/>
      <c r="B1530" s="314">
        <v>34668</v>
      </c>
      <c r="C1530" s="197">
        <v>62.27</v>
      </c>
      <c r="D1530" s="197">
        <f t="shared" si="49"/>
        <v>6.1541084214115305E-2</v>
      </c>
      <c r="E1530" s="197">
        <v>1.9649582446373159E-2</v>
      </c>
      <c r="F1530" s="167"/>
      <c r="G1530" s="37">
        <v>1522</v>
      </c>
      <c r="H1530" s="167">
        <f t="shared" ca="1" si="50"/>
        <v>-1.3141271794858116E-2</v>
      </c>
    </row>
    <row r="1531" spans="1:8" x14ac:dyDescent="0.3">
      <c r="A1531"/>
      <c r="B1531" s="314">
        <v>35797</v>
      </c>
      <c r="C1531" s="197">
        <v>58.66</v>
      </c>
      <c r="D1531" s="197">
        <f t="shared" si="49"/>
        <v>-0.77877507919746569</v>
      </c>
      <c r="E1531" s="197">
        <v>1.9641925951677353E-2</v>
      </c>
      <c r="F1531" s="167"/>
      <c r="G1531" s="37">
        <v>1523</v>
      </c>
      <c r="H1531" s="167">
        <f t="shared" ca="1" si="50"/>
        <v>-5.7495881850566664E-2</v>
      </c>
    </row>
    <row r="1532" spans="1:8" x14ac:dyDescent="0.3">
      <c r="A1532"/>
      <c r="B1532" s="314">
        <v>41374</v>
      </c>
      <c r="C1532" s="197">
        <v>265.16000000000003</v>
      </c>
      <c r="D1532" s="197">
        <f t="shared" si="49"/>
        <v>-0.71662160284703591</v>
      </c>
      <c r="E1532" s="197">
        <v>1.9610859032531014E-2</v>
      </c>
      <c r="F1532" s="167"/>
      <c r="G1532" s="37">
        <v>1524</v>
      </c>
      <c r="H1532" s="167">
        <f t="shared" ca="1" si="50"/>
        <v>-2.0390771042431016E-2</v>
      </c>
    </row>
    <row r="1533" spans="1:8" x14ac:dyDescent="0.3">
      <c r="A1533"/>
      <c r="B1533" s="314">
        <v>45338</v>
      </c>
      <c r="C1533" s="197">
        <v>935.71</v>
      </c>
      <c r="D1533" s="197">
        <f t="shared" si="49"/>
        <v>4.4922228091800198</v>
      </c>
      <c r="E1533" s="197">
        <v>1.9602928997951352E-2</v>
      </c>
      <c r="F1533" s="167"/>
      <c r="G1533" s="37">
        <v>1525</v>
      </c>
      <c r="H1533" s="167">
        <f t="shared" ca="1" si="50"/>
        <v>8.4090098336670319E-2</v>
      </c>
    </row>
    <row r="1534" spans="1:8" x14ac:dyDescent="0.3">
      <c r="A1534"/>
      <c r="B1534" s="314">
        <v>40395</v>
      </c>
      <c r="C1534" s="197">
        <v>170.37</v>
      </c>
      <c r="D1534" s="197">
        <f t="shared" si="49"/>
        <v>6.7614989347035914E-2</v>
      </c>
      <c r="E1534" s="197">
        <v>1.9569120287253217E-2</v>
      </c>
      <c r="F1534" s="167"/>
      <c r="G1534" s="37">
        <v>1526</v>
      </c>
      <c r="H1534" s="167">
        <f t="shared" ca="1" si="50"/>
        <v>-3.7260102405057768E-2</v>
      </c>
    </row>
    <row r="1535" spans="1:8" x14ac:dyDescent="0.3">
      <c r="A1535"/>
      <c r="B1535" s="314">
        <v>39043</v>
      </c>
      <c r="C1535" s="197">
        <v>159.58000000000001</v>
      </c>
      <c r="D1535" s="197">
        <f t="shared" si="49"/>
        <v>-0.36462812549769064</v>
      </c>
      <c r="E1535" s="197">
        <v>1.9550217224635791E-2</v>
      </c>
      <c r="F1535" s="167"/>
      <c r="G1535" s="37">
        <v>1527</v>
      </c>
      <c r="H1535" s="167">
        <f t="shared" ca="1" si="50"/>
        <v>-9.7407480971162231E-4</v>
      </c>
    </row>
    <row r="1536" spans="1:8" x14ac:dyDescent="0.3">
      <c r="A1536"/>
      <c r="B1536" s="314">
        <v>40490</v>
      </c>
      <c r="C1536" s="197">
        <v>251.16</v>
      </c>
      <c r="D1536" s="197">
        <f t="shared" si="49"/>
        <v>-0.62313186483404359</v>
      </c>
      <c r="E1536" s="197">
        <v>1.9525065963060806E-2</v>
      </c>
      <c r="F1536" s="167"/>
      <c r="G1536" s="37">
        <v>1528</v>
      </c>
      <c r="H1536" s="167">
        <f t="shared" ca="1" si="50"/>
        <v>9.7871557261660913E-3</v>
      </c>
    </row>
    <row r="1537" spans="1:8" x14ac:dyDescent="0.3">
      <c r="A1537"/>
      <c r="B1537" s="314">
        <v>45217</v>
      </c>
      <c r="C1537" s="197">
        <v>666.44</v>
      </c>
      <c r="D1537" s="197">
        <f t="shared" si="49"/>
        <v>3.7893639956881069</v>
      </c>
      <c r="E1537" s="197">
        <v>1.9520254558805794E-2</v>
      </c>
      <c r="F1537" s="167"/>
      <c r="G1537" s="37">
        <v>1529</v>
      </c>
      <c r="H1537" s="167">
        <f t="shared" ca="1" si="50"/>
        <v>9.3853475876975092E-3</v>
      </c>
    </row>
    <row r="1538" spans="1:8" x14ac:dyDescent="0.3">
      <c r="A1538"/>
      <c r="B1538" s="314">
        <v>39185</v>
      </c>
      <c r="C1538" s="197">
        <v>139.15</v>
      </c>
      <c r="D1538" s="197">
        <f t="shared" si="49"/>
        <v>-0.64159690920798451</v>
      </c>
      <c r="E1538" s="197">
        <v>1.9488607223972387E-2</v>
      </c>
      <c r="F1538" s="167"/>
      <c r="G1538" s="37">
        <v>1530</v>
      </c>
      <c r="H1538" s="167">
        <f t="shared" ca="1" si="50"/>
        <v>0.11225506645922918</v>
      </c>
    </row>
    <row r="1539" spans="1:8" x14ac:dyDescent="0.3">
      <c r="A1539"/>
      <c r="B1539" s="314">
        <v>44935</v>
      </c>
      <c r="C1539" s="197">
        <v>388.25</v>
      </c>
      <c r="D1539" s="197">
        <f t="shared" si="49"/>
        <v>-0.26217669751620076</v>
      </c>
      <c r="E1539" s="197">
        <v>1.9483759157629343E-2</v>
      </c>
      <c r="F1539" s="167"/>
      <c r="G1539" s="37">
        <v>1531</v>
      </c>
      <c r="H1539" s="167">
        <f t="shared" ca="1" si="50"/>
        <v>-5.3539231430675856E-2</v>
      </c>
    </row>
    <row r="1540" spans="1:8" x14ac:dyDescent="0.3">
      <c r="A1540"/>
      <c r="B1540" s="314">
        <v>41955</v>
      </c>
      <c r="C1540" s="197">
        <v>526.21</v>
      </c>
      <c r="D1540" s="197">
        <f t="shared" si="49"/>
        <v>1.9343110466737299</v>
      </c>
      <c r="E1540" s="197">
        <v>1.9470706757594769E-2</v>
      </c>
      <c r="F1540" s="167"/>
      <c r="G1540" s="37">
        <v>1532</v>
      </c>
      <c r="H1540" s="167">
        <f t="shared" ca="1" si="50"/>
        <v>2.2892827616474232E-3</v>
      </c>
    </row>
    <row r="1541" spans="1:8" x14ac:dyDescent="0.3">
      <c r="A1541"/>
      <c r="B1541" s="314">
        <v>40862</v>
      </c>
      <c r="C1541" s="197">
        <v>179.33</v>
      </c>
      <c r="D1541" s="197">
        <f t="shared" si="49"/>
        <v>0.85814941456843852</v>
      </c>
      <c r="E1541" s="197">
        <v>1.9441759990904472E-2</v>
      </c>
      <c r="F1541" s="167"/>
      <c r="G1541" s="37">
        <v>1533</v>
      </c>
      <c r="H1541" s="167">
        <f t="shared" ca="1" si="50"/>
        <v>-3.9522366332453651E-2</v>
      </c>
    </row>
    <row r="1542" spans="1:8" x14ac:dyDescent="0.3">
      <c r="A1542"/>
      <c r="B1542" s="314">
        <v>38342</v>
      </c>
      <c r="C1542" s="197">
        <v>96.51</v>
      </c>
      <c r="D1542" s="197">
        <f t="shared" si="49"/>
        <v>2.1684175968483257</v>
      </c>
      <c r="E1542" s="197">
        <v>1.9435935354388922E-2</v>
      </c>
      <c r="F1542" s="167"/>
      <c r="G1542" s="37">
        <v>1534</v>
      </c>
      <c r="H1542" s="167">
        <f t="shared" ca="1" si="50"/>
        <v>3.3225528409670718E-2</v>
      </c>
    </row>
    <row r="1543" spans="1:8" x14ac:dyDescent="0.3">
      <c r="A1543"/>
      <c r="B1543" s="314">
        <v>37629</v>
      </c>
      <c r="C1543" s="197">
        <v>30.46</v>
      </c>
      <c r="D1543" s="197">
        <f t="shared" si="49"/>
        <v>-0.90774170099345775</v>
      </c>
      <c r="E1543" s="197">
        <v>1.9410977242302563E-2</v>
      </c>
      <c r="F1543" s="167"/>
      <c r="G1543" s="37">
        <v>1535</v>
      </c>
      <c r="H1543" s="167">
        <f t="shared" ca="1" si="50"/>
        <v>-3.1651503732115383E-3</v>
      </c>
    </row>
    <row r="1544" spans="1:8" x14ac:dyDescent="0.3">
      <c r="A1544"/>
      <c r="B1544" s="314">
        <v>41284</v>
      </c>
      <c r="C1544" s="197">
        <v>330.16</v>
      </c>
      <c r="D1544" s="197">
        <f t="shared" si="49"/>
        <v>-8.3398112159911109E-2</v>
      </c>
      <c r="E1544" s="197">
        <v>1.9389897492898767E-2</v>
      </c>
      <c r="F1544" s="167"/>
      <c r="G1544" s="37">
        <v>1536</v>
      </c>
      <c r="H1544" s="167">
        <f t="shared" ca="1" si="50"/>
        <v>-6.163255476592585E-2</v>
      </c>
    </row>
    <row r="1545" spans="1:8" x14ac:dyDescent="0.3">
      <c r="A1545"/>
      <c r="B1545" s="314">
        <v>42380</v>
      </c>
      <c r="C1545" s="197">
        <v>360.2</v>
      </c>
      <c r="D1545" s="197">
        <f t="shared" ref="D1545:D1608" si="51">C1545/C1546-1</f>
        <v>17.009999999999998</v>
      </c>
      <c r="E1545" s="197">
        <v>1.9385878024621439E-2</v>
      </c>
      <c r="F1545" s="167"/>
      <c r="G1545" s="37">
        <v>1537</v>
      </c>
      <c r="H1545" s="167">
        <f t="shared" ca="1" si="50"/>
        <v>3.9911541941764869E-2</v>
      </c>
    </row>
    <row r="1546" spans="1:8" x14ac:dyDescent="0.3">
      <c r="A1546"/>
      <c r="B1546" s="314">
        <v>37224</v>
      </c>
      <c r="C1546" s="197">
        <v>20</v>
      </c>
      <c r="D1546" s="197">
        <f t="shared" si="51"/>
        <v>-0.49405514798886918</v>
      </c>
      <c r="E1546" s="197">
        <v>1.9367991845055998E-2</v>
      </c>
      <c r="F1546" s="167"/>
      <c r="G1546" s="37">
        <v>1538</v>
      </c>
      <c r="H1546" s="167">
        <f t="shared" ref="H1546:H1609" ca="1" si="52">_xlfn.NORM.INV(RAND(),N$11,N$12)</f>
        <v>-1.9053150341784314E-2</v>
      </c>
    </row>
    <row r="1547" spans="1:8" x14ac:dyDescent="0.3">
      <c r="A1547"/>
      <c r="B1547" s="314">
        <v>35955</v>
      </c>
      <c r="C1547" s="197">
        <v>39.53</v>
      </c>
      <c r="D1547" s="197">
        <f t="shared" si="51"/>
        <v>-0.92022199798183657</v>
      </c>
      <c r="E1547" s="197">
        <v>1.9339865910263043E-2</v>
      </c>
      <c r="F1547" s="167"/>
      <c r="G1547" s="37">
        <v>1539</v>
      </c>
      <c r="H1547" s="167">
        <f t="shared" ca="1" si="52"/>
        <v>8.7386185194253299E-2</v>
      </c>
    </row>
    <row r="1548" spans="1:8" x14ac:dyDescent="0.3">
      <c r="A1548"/>
      <c r="B1548" s="314">
        <v>44523</v>
      </c>
      <c r="C1548" s="197">
        <v>495.5</v>
      </c>
      <c r="D1548" s="197">
        <f t="shared" si="51"/>
        <v>1.8041878890775327</v>
      </c>
      <c r="E1548" s="197">
        <v>1.9337584859082435E-2</v>
      </c>
      <c r="F1548" s="167"/>
      <c r="G1548" s="37">
        <v>1540</v>
      </c>
      <c r="H1548" s="167">
        <f t="shared" ca="1" si="52"/>
        <v>4.8310054658943363E-2</v>
      </c>
    </row>
    <row r="1549" spans="1:8" x14ac:dyDescent="0.3">
      <c r="A1549"/>
      <c r="B1549" s="314">
        <v>43812</v>
      </c>
      <c r="C1549" s="197">
        <v>176.7</v>
      </c>
      <c r="D1549" s="197">
        <f t="shared" si="51"/>
        <v>5.6982562547384381</v>
      </c>
      <c r="E1549" s="197">
        <v>1.9325064897605992E-2</v>
      </c>
      <c r="F1549" s="167"/>
      <c r="G1549" s="37">
        <v>1541</v>
      </c>
      <c r="H1549" s="167">
        <f t="shared" ca="1" si="52"/>
        <v>0.11148231046063982</v>
      </c>
    </row>
    <row r="1550" spans="1:8" x14ac:dyDescent="0.3">
      <c r="A1550"/>
      <c r="B1550" s="314">
        <v>39862</v>
      </c>
      <c r="C1550" s="197">
        <v>26.38</v>
      </c>
      <c r="D1550" s="197">
        <f t="shared" si="51"/>
        <v>-0.95155811006849444</v>
      </c>
      <c r="E1550" s="197">
        <v>1.9319938176197926E-2</v>
      </c>
      <c r="F1550" s="167"/>
      <c r="G1550" s="37">
        <v>1542</v>
      </c>
      <c r="H1550" s="167">
        <f t="shared" ca="1" si="52"/>
        <v>-5.2076730805228878E-2</v>
      </c>
    </row>
    <row r="1551" spans="1:8" x14ac:dyDescent="0.3">
      <c r="A1551"/>
      <c r="B1551" s="314">
        <v>45082</v>
      </c>
      <c r="C1551" s="197">
        <v>544.57000000000005</v>
      </c>
      <c r="D1551" s="197">
        <f t="shared" si="51"/>
        <v>0.7635038860103629</v>
      </c>
      <c r="E1551" s="197">
        <v>1.9316799251287042E-2</v>
      </c>
      <c r="F1551" s="167"/>
      <c r="G1551" s="37">
        <v>1543</v>
      </c>
      <c r="H1551" s="167">
        <f t="shared" ca="1" si="52"/>
        <v>-6.7725225896020758E-2</v>
      </c>
    </row>
    <row r="1552" spans="1:8" x14ac:dyDescent="0.3">
      <c r="A1552"/>
      <c r="B1552" s="314">
        <v>43269</v>
      </c>
      <c r="C1552" s="197">
        <v>308.8</v>
      </c>
      <c r="D1552" s="197">
        <f t="shared" si="51"/>
        <v>-0.2254828191622773</v>
      </c>
      <c r="E1552" s="197">
        <v>1.9310117181053021E-2</v>
      </c>
      <c r="F1552" s="167"/>
      <c r="G1552" s="37">
        <v>1544</v>
      </c>
      <c r="H1552" s="167">
        <f t="shared" ca="1" si="52"/>
        <v>-7.7639688553380682E-3</v>
      </c>
    </row>
    <row r="1553" spans="1:8" x14ac:dyDescent="0.3">
      <c r="A1553"/>
      <c r="B1553" s="314">
        <v>42496</v>
      </c>
      <c r="C1553" s="197">
        <v>398.7</v>
      </c>
      <c r="D1553" s="197">
        <f t="shared" si="51"/>
        <v>3.3861386138613856</v>
      </c>
      <c r="E1553" s="197">
        <v>1.9302058034002423E-2</v>
      </c>
      <c r="F1553" s="167"/>
      <c r="G1553" s="37">
        <v>1545</v>
      </c>
      <c r="H1553" s="167">
        <f t="shared" ca="1" si="52"/>
        <v>0.12038469757424686</v>
      </c>
    </row>
    <row r="1554" spans="1:8" x14ac:dyDescent="0.3">
      <c r="A1554"/>
      <c r="B1554" s="314">
        <v>38111</v>
      </c>
      <c r="C1554" s="197">
        <v>90.9</v>
      </c>
      <c r="D1554" s="197">
        <f t="shared" si="51"/>
        <v>0.82971014492753636</v>
      </c>
      <c r="E1554" s="197">
        <v>1.9286835613366193E-2</v>
      </c>
      <c r="F1554" s="167"/>
      <c r="G1554" s="37">
        <v>1546</v>
      </c>
      <c r="H1554" s="167">
        <f t="shared" ca="1" si="52"/>
        <v>-8.9274295927437117E-2</v>
      </c>
    </row>
    <row r="1555" spans="1:8" x14ac:dyDescent="0.3">
      <c r="A1555"/>
      <c r="B1555" s="314">
        <v>37851</v>
      </c>
      <c r="C1555" s="197">
        <v>49.68</v>
      </c>
      <c r="D1555" s="197">
        <f t="shared" si="51"/>
        <v>-0.76212592769930576</v>
      </c>
      <c r="E1555" s="197">
        <v>1.928600738613051E-2</v>
      </c>
      <c r="F1555" s="167"/>
      <c r="G1555" s="37">
        <v>1547</v>
      </c>
      <c r="H1555" s="167">
        <f t="shared" ca="1" si="52"/>
        <v>-7.9323086568652279E-2</v>
      </c>
    </row>
    <row r="1556" spans="1:8" x14ac:dyDescent="0.3">
      <c r="A1556"/>
      <c r="B1556" s="314">
        <v>40731</v>
      </c>
      <c r="C1556" s="197">
        <v>208.85</v>
      </c>
      <c r="D1556" s="197">
        <f t="shared" si="51"/>
        <v>1.9916917347084944</v>
      </c>
      <c r="E1556" s="197">
        <v>1.9277696437286496E-2</v>
      </c>
      <c r="F1556" s="167"/>
      <c r="G1556" s="37">
        <v>1548</v>
      </c>
      <c r="H1556" s="167">
        <f t="shared" ca="1" si="52"/>
        <v>-8.9944311583990896E-3</v>
      </c>
    </row>
    <row r="1557" spans="1:8" x14ac:dyDescent="0.3">
      <c r="A1557"/>
      <c r="B1557" s="314">
        <v>35033</v>
      </c>
      <c r="C1557" s="197">
        <v>69.81</v>
      </c>
      <c r="D1557" s="197">
        <f t="shared" si="51"/>
        <v>-0.75744414718043152</v>
      </c>
      <c r="E1557" s="197">
        <v>1.9272886552781587E-2</v>
      </c>
      <c r="F1557" s="167"/>
      <c r="G1557" s="37">
        <v>1549</v>
      </c>
      <c r="H1557" s="167">
        <f t="shared" ca="1" si="52"/>
        <v>2.5497539491633324E-2</v>
      </c>
    </row>
    <row r="1558" spans="1:8" x14ac:dyDescent="0.3">
      <c r="A1558"/>
      <c r="B1558" s="314">
        <v>41316</v>
      </c>
      <c r="C1558" s="197">
        <v>287.81</v>
      </c>
      <c r="D1558" s="197">
        <f t="shared" si="51"/>
        <v>1.0364395386683647</v>
      </c>
      <c r="E1558" s="197">
        <v>1.9265502709211235E-2</v>
      </c>
      <c r="F1558" s="167"/>
      <c r="G1558" s="37">
        <v>1550</v>
      </c>
      <c r="H1558" s="167">
        <f t="shared" ca="1" si="52"/>
        <v>3.9881485978009792E-2</v>
      </c>
    </row>
    <row r="1559" spans="1:8" x14ac:dyDescent="0.3">
      <c r="A1559"/>
      <c r="B1559" s="314">
        <v>40780</v>
      </c>
      <c r="C1559" s="197">
        <v>141.33000000000001</v>
      </c>
      <c r="D1559" s="197">
        <f t="shared" si="51"/>
        <v>-0.10408874801901735</v>
      </c>
      <c r="E1559" s="197">
        <v>1.9255733448723555E-2</v>
      </c>
      <c r="F1559" s="167"/>
      <c r="G1559" s="37">
        <v>1551</v>
      </c>
      <c r="H1559" s="167">
        <f t="shared" ca="1" si="52"/>
        <v>-1.198588158233138E-2</v>
      </c>
    </row>
    <row r="1560" spans="1:8" x14ac:dyDescent="0.3">
      <c r="A1560"/>
      <c r="B1560" s="314">
        <v>40193</v>
      </c>
      <c r="C1560" s="197">
        <v>157.75</v>
      </c>
      <c r="D1560" s="197">
        <f t="shared" si="51"/>
        <v>-0.59457722950398351</v>
      </c>
      <c r="E1560" s="197">
        <v>1.9254377463332695E-2</v>
      </c>
      <c r="F1560" s="167"/>
      <c r="G1560" s="37">
        <v>1552</v>
      </c>
      <c r="H1560" s="167">
        <f t="shared" ca="1" si="52"/>
        <v>-2.0602258576246164E-2</v>
      </c>
    </row>
    <row r="1561" spans="1:8" x14ac:dyDescent="0.3">
      <c r="A1561"/>
      <c r="B1561" s="314">
        <v>42514</v>
      </c>
      <c r="C1561" s="197">
        <v>389.1</v>
      </c>
      <c r="D1561" s="197">
        <f t="shared" si="51"/>
        <v>2.0623327561781837</v>
      </c>
      <c r="E1561" s="197">
        <v>1.9253438113949084E-2</v>
      </c>
      <c r="F1561" s="167"/>
      <c r="G1561" s="37">
        <v>1553</v>
      </c>
      <c r="H1561" s="167">
        <f t="shared" ca="1" si="52"/>
        <v>-1.9344215271259829E-2</v>
      </c>
    </row>
    <row r="1562" spans="1:8" x14ac:dyDescent="0.3">
      <c r="A1562"/>
      <c r="B1562" s="314">
        <v>39531</v>
      </c>
      <c r="C1562" s="197">
        <v>127.06</v>
      </c>
      <c r="D1562" s="197">
        <f t="shared" si="51"/>
        <v>-0.37989263055148859</v>
      </c>
      <c r="E1562" s="197">
        <v>1.9252366436707913E-2</v>
      </c>
      <c r="F1562" s="167"/>
      <c r="G1562" s="37">
        <v>1554</v>
      </c>
      <c r="H1562" s="167">
        <f t="shared" ca="1" si="52"/>
        <v>-4.2204049753479401E-3</v>
      </c>
    </row>
    <row r="1563" spans="1:8" x14ac:dyDescent="0.3">
      <c r="A1563"/>
      <c r="B1563" s="314">
        <v>40730</v>
      </c>
      <c r="C1563" s="197">
        <v>204.9</v>
      </c>
      <c r="D1563" s="197">
        <f t="shared" si="51"/>
        <v>0.34360655737704926</v>
      </c>
      <c r="E1563" s="197">
        <v>1.9250858080883448E-2</v>
      </c>
      <c r="F1563" s="167"/>
      <c r="G1563" s="37">
        <v>1555</v>
      </c>
      <c r="H1563" s="167">
        <f t="shared" ca="1" si="52"/>
        <v>2.4038503428941579E-2</v>
      </c>
    </row>
    <row r="1564" spans="1:8" x14ac:dyDescent="0.3">
      <c r="A1564"/>
      <c r="B1564" s="314">
        <v>40368</v>
      </c>
      <c r="C1564" s="197">
        <v>152.5</v>
      </c>
      <c r="D1564" s="197">
        <f t="shared" si="51"/>
        <v>-0.7928270615405516</v>
      </c>
      <c r="E1564" s="197">
        <v>1.9248763534286839E-2</v>
      </c>
      <c r="F1564" s="167"/>
      <c r="G1564" s="37">
        <v>1556</v>
      </c>
      <c r="H1564" s="167">
        <f t="shared" ca="1" si="52"/>
        <v>-5.4257996475934482E-2</v>
      </c>
    </row>
    <row r="1565" spans="1:8" x14ac:dyDescent="0.3">
      <c r="A1565"/>
      <c r="B1565" s="314">
        <v>45650</v>
      </c>
      <c r="C1565" s="197">
        <v>736.1</v>
      </c>
      <c r="D1565" s="197">
        <f t="shared" si="51"/>
        <v>3.084905660377359</v>
      </c>
      <c r="E1565" s="197">
        <v>1.9246746053724673E-2</v>
      </c>
      <c r="F1565" s="167"/>
      <c r="G1565" s="37">
        <v>1557</v>
      </c>
      <c r="H1565" s="167">
        <f t="shared" ca="1" si="52"/>
        <v>0.13924116207913326</v>
      </c>
    </row>
    <row r="1566" spans="1:8" x14ac:dyDescent="0.3">
      <c r="A1566"/>
      <c r="B1566" s="314">
        <v>43419</v>
      </c>
      <c r="C1566" s="197">
        <v>180.2</v>
      </c>
      <c r="D1566" s="197">
        <f t="shared" si="51"/>
        <v>13.782608695652174</v>
      </c>
      <c r="E1566" s="197">
        <v>1.9230769230769162E-2</v>
      </c>
      <c r="F1566" s="167"/>
      <c r="G1566" s="37">
        <v>1558</v>
      </c>
      <c r="H1566" s="167">
        <f t="shared" ca="1" si="52"/>
        <v>4.4593077665017411E-2</v>
      </c>
    </row>
    <row r="1567" spans="1:8" x14ac:dyDescent="0.3">
      <c r="A1567"/>
      <c r="B1567" s="314">
        <v>37074</v>
      </c>
      <c r="C1567" s="197">
        <v>12.19</v>
      </c>
      <c r="D1567" s="197">
        <f t="shared" si="51"/>
        <v>-0.30303030303030298</v>
      </c>
      <c r="E1567" s="197">
        <v>1.9230769230769162E-2</v>
      </c>
      <c r="F1567" s="167"/>
      <c r="G1567" s="37">
        <v>1559</v>
      </c>
      <c r="H1567" s="167">
        <f t="shared" ca="1" si="52"/>
        <v>-7.7988484127638522E-2</v>
      </c>
    </row>
    <row r="1568" spans="1:8" x14ac:dyDescent="0.3">
      <c r="A1568"/>
      <c r="B1568" s="314">
        <v>36789</v>
      </c>
      <c r="C1568" s="197">
        <v>17.489999999999998</v>
      </c>
      <c r="D1568" s="197">
        <f t="shared" si="51"/>
        <v>-0.96357767596834654</v>
      </c>
      <c r="E1568" s="197">
        <v>1.9230769230769162E-2</v>
      </c>
      <c r="F1568" s="167"/>
      <c r="G1568" s="37">
        <v>1560</v>
      </c>
      <c r="H1568" s="167">
        <f t="shared" ca="1" si="52"/>
        <v>5.5181778631833545E-2</v>
      </c>
    </row>
    <row r="1569" spans="1:8" x14ac:dyDescent="0.3">
      <c r="A1569"/>
      <c r="B1569" s="314">
        <v>44558</v>
      </c>
      <c r="C1569" s="197">
        <v>480.2</v>
      </c>
      <c r="D1569" s="197">
        <f t="shared" si="51"/>
        <v>3.3500317057704505</v>
      </c>
      <c r="E1569" s="197">
        <v>1.9208320067918949E-2</v>
      </c>
      <c r="F1569" s="167"/>
      <c r="G1569" s="37">
        <v>1561</v>
      </c>
      <c r="H1569" s="167">
        <f t="shared" ca="1" si="52"/>
        <v>6.0962205666205888E-2</v>
      </c>
    </row>
    <row r="1570" spans="1:8" x14ac:dyDescent="0.3">
      <c r="A1570"/>
      <c r="B1570" s="314">
        <v>38695</v>
      </c>
      <c r="C1570" s="197">
        <v>110.39</v>
      </c>
      <c r="D1570" s="197">
        <f t="shared" si="51"/>
        <v>6.6980474198047419</v>
      </c>
      <c r="E1570" s="197">
        <v>1.9204136275505546E-2</v>
      </c>
      <c r="F1570" s="167"/>
      <c r="G1570" s="37">
        <v>1562</v>
      </c>
      <c r="H1570" s="167">
        <f t="shared" ca="1" si="52"/>
        <v>3.8917992857701207E-2</v>
      </c>
    </row>
    <row r="1571" spans="1:8" x14ac:dyDescent="0.3">
      <c r="A1571"/>
      <c r="B1571" s="314">
        <v>37019</v>
      </c>
      <c r="C1571" s="197">
        <v>14.34</v>
      </c>
      <c r="D1571" s="197">
        <f t="shared" si="51"/>
        <v>-0.76111944027986012</v>
      </c>
      <c r="E1571" s="197">
        <v>1.9189765458422103E-2</v>
      </c>
      <c r="F1571" s="167"/>
      <c r="G1571" s="37">
        <v>1563</v>
      </c>
      <c r="H1571" s="167">
        <f t="shared" ca="1" si="52"/>
        <v>8.5371686164763178E-2</v>
      </c>
    </row>
    <row r="1572" spans="1:8" x14ac:dyDescent="0.3">
      <c r="A1572"/>
      <c r="B1572" s="314">
        <v>37895</v>
      </c>
      <c r="C1572" s="197">
        <v>60.03</v>
      </c>
      <c r="D1572" s="197">
        <f t="shared" si="51"/>
        <v>1.3541176470588234</v>
      </c>
      <c r="E1572" s="197">
        <v>1.9185059422750506E-2</v>
      </c>
      <c r="F1572" s="167"/>
      <c r="G1572" s="37">
        <v>1564</v>
      </c>
      <c r="H1572" s="167">
        <f t="shared" ca="1" si="52"/>
        <v>7.7593945921254376E-2</v>
      </c>
    </row>
    <row r="1573" spans="1:8" x14ac:dyDescent="0.3">
      <c r="A1573"/>
      <c r="B1573" s="314">
        <v>37481</v>
      </c>
      <c r="C1573" s="197">
        <v>25.5</v>
      </c>
      <c r="D1573" s="197">
        <f t="shared" si="51"/>
        <v>-0.84704894433781186</v>
      </c>
      <c r="E1573" s="197">
        <v>1.9184652278177561E-2</v>
      </c>
      <c r="F1573" s="167"/>
      <c r="G1573" s="37">
        <v>1565</v>
      </c>
      <c r="H1573" s="167">
        <f t="shared" ca="1" si="52"/>
        <v>1.7410609142928975E-2</v>
      </c>
    </row>
    <row r="1574" spans="1:8" x14ac:dyDescent="0.3">
      <c r="A1574"/>
      <c r="B1574" s="314">
        <v>38973</v>
      </c>
      <c r="C1574" s="197">
        <v>166.72</v>
      </c>
      <c r="D1574" s="197">
        <f t="shared" si="51"/>
        <v>-0.26366928716544469</v>
      </c>
      <c r="E1574" s="197">
        <v>1.913319885078546E-2</v>
      </c>
      <c r="F1574" s="167"/>
      <c r="G1574" s="37">
        <v>1566</v>
      </c>
      <c r="H1574" s="167">
        <f t="shared" ca="1" si="52"/>
        <v>3.6075328764802142E-2</v>
      </c>
    </row>
    <row r="1575" spans="1:8" x14ac:dyDescent="0.3">
      <c r="A1575"/>
      <c r="B1575" s="314">
        <v>41064</v>
      </c>
      <c r="C1575" s="197">
        <v>226.42</v>
      </c>
      <c r="D1575" s="197">
        <f t="shared" si="51"/>
        <v>2.6631613007603945</v>
      </c>
      <c r="E1575" s="197">
        <v>1.912949543142628E-2</v>
      </c>
      <c r="F1575" s="167"/>
      <c r="G1575" s="37">
        <v>1567</v>
      </c>
      <c r="H1575" s="167">
        <f t="shared" ca="1" si="52"/>
        <v>-8.5202892123308598E-3</v>
      </c>
    </row>
    <row r="1576" spans="1:8" x14ac:dyDescent="0.3">
      <c r="A1576"/>
      <c r="B1576" s="314">
        <v>35888</v>
      </c>
      <c r="C1576" s="197">
        <v>61.81</v>
      </c>
      <c r="D1576" s="197">
        <f t="shared" si="51"/>
        <v>-0.87116206357477854</v>
      </c>
      <c r="E1576" s="197">
        <v>1.9126133553174052E-2</v>
      </c>
      <c r="F1576" s="167"/>
      <c r="G1576" s="37">
        <v>1568</v>
      </c>
      <c r="H1576" s="167">
        <f t="shared" ca="1" si="52"/>
        <v>8.272099694925733E-3</v>
      </c>
    </row>
    <row r="1577" spans="1:8" x14ac:dyDescent="0.3">
      <c r="A1577"/>
      <c r="B1577" s="314">
        <v>41991</v>
      </c>
      <c r="C1577" s="197">
        <v>479.75</v>
      </c>
      <c r="D1577" s="197">
        <f t="shared" si="51"/>
        <v>15.362551159618008</v>
      </c>
      <c r="E1577" s="197">
        <v>1.9118428040361124E-2</v>
      </c>
      <c r="F1577" s="167"/>
      <c r="G1577" s="37">
        <v>1569</v>
      </c>
      <c r="H1577" s="167">
        <f t="shared" ca="1" si="52"/>
        <v>-0.19193219777211867</v>
      </c>
    </row>
    <row r="1578" spans="1:8" x14ac:dyDescent="0.3">
      <c r="A1578"/>
      <c r="B1578" s="314">
        <v>37699</v>
      </c>
      <c r="C1578" s="197">
        <v>29.32</v>
      </c>
      <c r="D1578" s="197">
        <f t="shared" si="51"/>
        <v>-0.90601057861836831</v>
      </c>
      <c r="E1578" s="197">
        <v>1.9117135905457161E-2</v>
      </c>
      <c r="F1578" s="167"/>
      <c r="G1578" s="37">
        <v>1570</v>
      </c>
      <c r="H1578" s="167">
        <f t="shared" ca="1" si="52"/>
        <v>6.445480469489856E-2</v>
      </c>
    </row>
    <row r="1579" spans="1:8" x14ac:dyDescent="0.3">
      <c r="A1579"/>
      <c r="B1579" s="314">
        <v>44454</v>
      </c>
      <c r="C1579" s="197">
        <v>311.95</v>
      </c>
      <c r="D1579" s="197">
        <f t="shared" si="51"/>
        <v>2.899375</v>
      </c>
      <c r="E1579" s="197">
        <v>1.9111401502776681E-2</v>
      </c>
      <c r="F1579" s="167"/>
      <c r="G1579" s="37">
        <v>1571</v>
      </c>
      <c r="H1579" s="167">
        <f t="shared" ca="1" si="52"/>
        <v>2.4622053126086684E-2</v>
      </c>
    </row>
    <row r="1580" spans="1:8" x14ac:dyDescent="0.3">
      <c r="A1580"/>
      <c r="B1580" s="314">
        <v>34967</v>
      </c>
      <c r="C1580" s="197">
        <v>80</v>
      </c>
      <c r="D1580" s="197">
        <f t="shared" si="51"/>
        <v>-0.47016358699251615</v>
      </c>
      <c r="E1580" s="197">
        <v>1.9108280254777066E-2</v>
      </c>
      <c r="F1580" s="167"/>
      <c r="G1580" s="37">
        <v>1572</v>
      </c>
      <c r="H1580" s="167">
        <f t="shared" ca="1" si="52"/>
        <v>-8.9937762847065672E-2</v>
      </c>
    </row>
    <row r="1581" spans="1:8" x14ac:dyDescent="0.3">
      <c r="A1581"/>
      <c r="B1581" s="314">
        <v>39358</v>
      </c>
      <c r="C1581" s="197">
        <v>150.99</v>
      </c>
      <c r="D1581" s="197">
        <f t="shared" si="51"/>
        <v>0.41455874086565503</v>
      </c>
      <c r="E1581" s="197">
        <v>1.9100971922246357E-2</v>
      </c>
      <c r="F1581" s="167"/>
      <c r="G1581" s="37">
        <v>1573</v>
      </c>
      <c r="H1581" s="167">
        <f t="shared" ca="1" si="52"/>
        <v>-3.8612935950904301E-2</v>
      </c>
    </row>
    <row r="1582" spans="1:8" x14ac:dyDescent="0.3">
      <c r="A1582"/>
      <c r="B1582" s="314">
        <v>40112</v>
      </c>
      <c r="C1582" s="197">
        <v>106.74</v>
      </c>
      <c r="D1582" s="197">
        <f t="shared" si="51"/>
        <v>-0.62932351715516044</v>
      </c>
      <c r="E1582" s="197">
        <v>1.9094901661256491E-2</v>
      </c>
      <c r="F1582" s="167"/>
      <c r="G1582" s="37">
        <v>1574</v>
      </c>
      <c r="H1582" s="167">
        <f t="shared" ca="1" si="52"/>
        <v>4.7628833201119568E-2</v>
      </c>
    </row>
    <row r="1583" spans="1:8" x14ac:dyDescent="0.3">
      <c r="A1583"/>
      <c r="B1583" s="314">
        <v>41400</v>
      </c>
      <c r="C1583" s="197">
        <v>287.95999999999998</v>
      </c>
      <c r="D1583" s="197">
        <f t="shared" si="51"/>
        <v>0.17171223958333326</v>
      </c>
      <c r="E1583" s="197">
        <v>1.9074919488976105E-2</v>
      </c>
      <c r="F1583" s="167"/>
      <c r="G1583" s="37">
        <v>1575</v>
      </c>
      <c r="H1583" s="167">
        <f t="shared" ca="1" si="52"/>
        <v>9.4176957755360863E-2</v>
      </c>
    </row>
    <row r="1584" spans="1:8" x14ac:dyDescent="0.3">
      <c r="A1584"/>
      <c r="B1584" s="314">
        <v>40940</v>
      </c>
      <c r="C1584" s="197">
        <v>245.76</v>
      </c>
      <c r="D1584" s="197">
        <f t="shared" si="51"/>
        <v>1.4854368932038837</v>
      </c>
      <c r="E1584" s="197">
        <v>1.9074473378669632E-2</v>
      </c>
      <c r="F1584" s="167"/>
      <c r="G1584" s="37">
        <v>1576</v>
      </c>
      <c r="H1584" s="167">
        <f t="shared" ca="1" si="52"/>
        <v>9.59167952708192E-2</v>
      </c>
    </row>
    <row r="1585" spans="1:8" x14ac:dyDescent="0.3">
      <c r="A1585"/>
      <c r="B1585" s="314">
        <v>40051</v>
      </c>
      <c r="C1585" s="197">
        <v>98.88</v>
      </c>
      <c r="D1585" s="197">
        <f t="shared" si="51"/>
        <v>-0.66384497705252421</v>
      </c>
      <c r="E1585" s="197">
        <v>1.906626816448509E-2</v>
      </c>
      <c r="F1585" s="167"/>
      <c r="G1585" s="37">
        <v>1577</v>
      </c>
      <c r="H1585" s="167">
        <f t="shared" ca="1" si="52"/>
        <v>-6.3440909166530848E-2</v>
      </c>
    </row>
    <row r="1586" spans="1:8" x14ac:dyDescent="0.3">
      <c r="A1586"/>
      <c r="B1586" s="314">
        <v>43245</v>
      </c>
      <c r="C1586" s="197">
        <v>294.14999999999998</v>
      </c>
      <c r="D1586" s="197">
        <f t="shared" si="51"/>
        <v>0.74569732937685451</v>
      </c>
      <c r="E1586" s="197">
        <v>1.9054217910964732E-2</v>
      </c>
      <c r="F1586" s="167"/>
      <c r="G1586" s="37">
        <v>1578</v>
      </c>
      <c r="H1586" s="167">
        <f t="shared" ca="1" si="52"/>
        <v>5.8057357741718968E-2</v>
      </c>
    </row>
    <row r="1587" spans="1:8" x14ac:dyDescent="0.3">
      <c r="A1587"/>
      <c r="B1587" s="314">
        <v>43399</v>
      </c>
      <c r="C1587" s="197">
        <v>168.5</v>
      </c>
      <c r="D1587" s="197">
        <f t="shared" si="51"/>
        <v>-0.26923410529967906</v>
      </c>
      <c r="E1587" s="197">
        <v>1.9050498941638905E-2</v>
      </c>
      <c r="F1587" s="167"/>
      <c r="G1587" s="37">
        <v>1579</v>
      </c>
      <c r="H1587" s="167">
        <f t="shared" ca="1" si="52"/>
        <v>7.8433659238831541E-2</v>
      </c>
    </row>
    <row r="1588" spans="1:8" x14ac:dyDescent="0.3">
      <c r="A1588"/>
      <c r="B1588" s="314">
        <v>41158</v>
      </c>
      <c r="C1588" s="197">
        <v>230.58</v>
      </c>
      <c r="D1588" s="197">
        <f t="shared" si="51"/>
        <v>-0.67985226941393728</v>
      </c>
      <c r="E1588" s="197">
        <v>1.9048039952269447E-2</v>
      </c>
      <c r="F1588" s="167"/>
      <c r="G1588" s="37">
        <v>1580</v>
      </c>
      <c r="H1588" s="167">
        <f t="shared" ca="1" si="52"/>
        <v>1.929365498286563E-2</v>
      </c>
    </row>
    <row r="1589" spans="1:8" x14ac:dyDescent="0.3">
      <c r="A1589"/>
      <c r="B1589" s="314">
        <v>45266</v>
      </c>
      <c r="C1589" s="197">
        <v>720.23</v>
      </c>
      <c r="D1589" s="197">
        <f t="shared" si="51"/>
        <v>0.59798983825519736</v>
      </c>
      <c r="E1589" s="197">
        <v>1.9044385019171717E-2</v>
      </c>
      <c r="F1589" s="167"/>
      <c r="G1589" s="37">
        <v>1581</v>
      </c>
      <c r="H1589" s="167">
        <f t="shared" ca="1" si="52"/>
        <v>8.9994215778649078E-2</v>
      </c>
    </row>
    <row r="1590" spans="1:8" x14ac:dyDescent="0.3">
      <c r="A1590"/>
      <c r="B1590" s="314">
        <v>44957</v>
      </c>
      <c r="C1590" s="197">
        <v>450.71</v>
      </c>
      <c r="D1590" s="197">
        <f t="shared" si="51"/>
        <v>4.0375544875377223</v>
      </c>
      <c r="E1590" s="197">
        <v>1.9037283230459501E-2</v>
      </c>
      <c r="F1590" s="167"/>
      <c r="G1590" s="37">
        <v>1582</v>
      </c>
      <c r="H1590" s="167">
        <f t="shared" ca="1" si="52"/>
        <v>2.8004485365723947E-2</v>
      </c>
    </row>
    <row r="1591" spans="1:8" x14ac:dyDescent="0.3">
      <c r="A1591"/>
      <c r="B1591" s="314">
        <v>38316</v>
      </c>
      <c r="C1591" s="197">
        <v>89.47</v>
      </c>
      <c r="D1591" s="197">
        <f t="shared" si="51"/>
        <v>-0.73300507311250374</v>
      </c>
      <c r="E1591" s="197">
        <v>1.9020501138952151E-2</v>
      </c>
      <c r="F1591" s="167"/>
      <c r="G1591" s="37">
        <v>1583</v>
      </c>
      <c r="H1591" s="167">
        <f t="shared" ca="1" si="52"/>
        <v>-4.416548788012746E-2</v>
      </c>
    </row>
    <row r="1592" spans="1:8" x14ac:dyDescent="0.3">
      <c r="A1592"/>
      <c r="B1592" s="314">
        <v>42242</v>
      </c>
      <c r="C1592" s="197">
        <v>335.1</v>
      </c>
      <c r="D1592" s="197">
        <f t="shared" si="51"/>
        <v>3.1106476938174685</v>
      </c>
      <c r="E1592" s="197">
        <v>1.9005625665196924E-2</v>
      </c>
      <c r="F1592" s="167"/>
      <c r="G1592" s="37">
        <v>1584</v>
      </c>
      <c r="H1592" s="167">
        <f t="shared" ca="1" si="52"/>
        <v>4.7389366697860409E-3</v>
      </c>
    </row>
    <row r="1593" spans="1:8" x14ac:dyDescent="0.3">
      <c r="A1593"/>
      <c r="B1593" s="314">
        <v>38525</v>
      </c>
      <c r="C1593" s="197">
        <v>81.52</v>
      </c>
      <c r="D1593" s="197">
        <f t="shared" si="51"/>
        <v>-0.78938121689704177</v>
      </c>
      <c r="E1593" s="197">
        <v>1.8999999999999906E-2</v>
      </c>
      <c r="F1593" s="167"/>
      <c r="G1593" s="37">
        <v>1585</v>
      </c>
      <c r="H1593" s="167">
        <f t="shared" ca="1" si="52"/>
        <v>-2.7981163152928971E-2</v>
      </c>
    </row>
    <row r="1594" spans="1:8" x14ac:dyDescent="0.3">
      <c r="A1594"/>
      <c r="B1594" s="314">
        <v>42502</v>
      </c>
      <c r="C1594" s="197">
        <v>387.05</v>
      </c>
      <c r="D1594" s="197">
        <f t="shared" si="51"/>
        <v>13.399181547619049</v>
      </c>
      <c r="E1594" s="197">
        <v>1.8954850598920547E-2</v>
      </c>
      <c r="F1594" s="167"/>
      <c r="G1594" s="37">
        <v>1586</v>
      </c>
      <c r="H1594" s="167">
        <f t="shared" ca="1" si="52"/>
        <v>-9.9910590419717199E-2</v>
      </c>
    </row>
    <row r="1595" spans="1:8" x14ac:dyDescent="0.3">
      <c r="A1595"/>
      <c r="B1595" s="314">
        <v>39777</v>
      </c>
      <c r="C1595" s="197">
        <v>26.88</v>
      </c>
      <c r="D1595" s="197">
        <f t="shared" si="51"/>
        <v>-0.6667493181254649</v>
      </c>
      <c r="E1595" s="197">
        <v>1.8953752843062999E-2</v>
      </c>
      <c r="F1595" s="167"/>
      <c r="G1595" s="37">
        <v>1587</v>
      </c>
      <c r="H1595" s="167">
        <f t="shared" ca="1" si="52"/>
        <v>-2.1864765407836776E-2</v>
      </c>
    </row>
    <row r="1596" spans="1:8" x14ac:dyDescent="0.3">
      <c r="A1596"/>
      <c r="B1596" s="314">
        <v>35004</v>
      </c>
      <c r="C1596" s="197">
        <v>80.66</v>
      </c>
      <c r="D1596" s="197">
        <f t="shared" si="51"/>
        <v>-0.49502285106116573</v>
      </c>
      <c r="E1596" s="197">
        <v>1.8948964123294498E-2</v>
      </c>
      <c r="F1596" s="167"/>
      <c r="G1596" s="37">
        <v>1588</v>
      </c>
      <c r="H1596" s="167">
        <f t="shared" ca="1" si="52"/>
        <v>-4.2899691244240583E-2</v>
      </c>
    </row>
    <row r="1597" spans="1:8" x14ac:dyDescent="0.3">
      <c r="A1597"/>
      <c r="B1597" s="314">
        <v>39034</v>
      </c>
      <c r="C1597" s="197">
        <v>159.72999999999999</v>
      </c>
      <c r="D1597" s="197">
        <f t="shared" si="51"/>
        <v>5.186289697908598</v>
      </c>
      <c r="E1597" s="197">
        <v>1.89461597346261E-2</v>
      </c>
      <c r="F1597" s="167"/>
      <c r="G1597" s="37">
        <v>1589</v>
      </c>
      <c r="H1597" s="167">
        <f t="shared" ca="1" si="52"/>
        <v>5.1539181107202271E-2</v>
      </c>
    </row>
    <row r="1598" spans="1:8" x14ac:dyDescent="0.3">
      <c r="A1598"/>
      <c r="B1598" s="314">
        <v>37488</v>
      </c>
      <c r="C1598" s="197">
        <v>25.82</v>
      </c>
      <c r="D1598" s="197">
        <f t="shared" si="51"/>
        <v>-0.75139611014827645</v>
      </c>
      <c r="E1598" s="197">
        <v>1.8942383583267608E-2</v>
      </c>
      <c r="F1598" s="167"/>
      <c r="G1598" s="37">
        <v>1590</v>
      </c>
      <c r="H1598" s="167">
        <f t="shared" ca="1" si="52"/>
        <v>-1.5187075374354249E-2</v>
      </c>
    </row>
    <row r="1599" spans="1:8" x14ac:dyDescent="0.3">
      <c r="A1599"/>
      <c r="B1599" s="314">
        <v>38026</v>
      </c>
      <c r="C1599" s="197">
        <v>103.86</v>
      </c>
      <c r="D1599" s="197">
        <f t="shared" si="51"/>
        <v>-0.74540373584350639</v>
      </c>
      <c r="E1599" s="197">
        <v>1.8934562935347676E-2</v>
      </c>
      <c r="F1599" s="167"/>
      <c r="G1599" s="37">
        <v>1591</v>
      </c>
      <c r="H1599" s="167">
        <f t="shared" ca="1" si="52"/>
        <v>-5.5550060813726924E-2</v>
      </c>
    </row>
    <row r="1600" spans="1:8" x14ac:dyDescent="0.3">
      <c r="A1600"/>
      <c r="B1600" s="314">
        <v>45014</v>
      </c>
      <c r="C1600" s="197">
        <v>407.94</v>
      </c>
      <c r="D1600" s="197">
        <f t="shared" si="51"/>
        <v>4.532139951179821</v>
      </c>
      <c r="E1600" s="197">
        <v>1.8932960335697802E-2</v>
      </c>
      <c r="F1600" s="167"/>
      <c r="G1600" s="37">
        <v>1592</v>
      </c>
      <c r="H1600" s="167">
        <f t="shared" ca="1" si="52"/>
        <v>6.7391951298631687E-3</v>
      </c>
    </row>
    <row r="1601" spans="1:8" x14ac:dyDescent="0.3">
      <c r="A1601"/>
      <c r="B1601" s="314">
        <v>38174</v>
      </c>
      <c r="C1601" s="197">
        <v>73.739999999999995</v>
      </c>
      <c r="D1601" s="197">
        <f t="shared" si="51"/>
        <v>-0.45946342178566191</v>
      </c>
      <c r="E1601" s="197">
        <v>1.893049606190389E-2</v>
      </c>
      <c r="F1601" s="167"/>
      <c r="G1601" s="37">
        <v>1593</v>
      </c>
      <c r="H1601" s="167">
        <f t="shared" ca="1" si="52"/>
        <v>3.3543226405140826E-2</v>
      </c>
    </row>
    <row r="1602" spans="1:8" x14ac:dyDescent="0.3">
      <c r="A1602"/>
      <c r="B1602" s="314">
        <v>39331</v>
      </c>
      <c r="C1602" s="197">
        <v>136.41999999999999</v>
      </c>
      <c r="D1602" s="197">
        <f t="shared" si="51"/>
        <v>0.18718997476285781</v>
      </c>
      <c r="E1602" s="197">
        <v>1.8896108745985574E-2</v>
      </c>
      <c r="F1602" s="167"/>
      <c r="G1602" s="37">
        <v>1594</v>
      </c>
      <c r="H1602" s="167">
        <f t="shared" ca="1" si="52"/>
        <v>6.1780562106710984E-2</v>
      </c>
    </row>
    <row r="1603" spans="1:8" x14ac:dyDescent="0.3">
      <c r="A1603"/>
      <c r="B1603" s="314">
        <v>40126</v>
      </c>
      <c r="C1603" s="197">
        <v>114.91</v>
      </c>
      <c r="D1603" s="197">
        <f t="shared" si="51"/>
        <v>-0.78890807553824671</v>
      </c>
      <c r="E1603" s="197">
        <v>1.8886327363007549E-2</v>
      </c>
      <c r="F1603" s="167"/>
      <c r="G1603" s="37">
        <v>1595</v>
      </c>
      <c r="H1603" s="167">
        <f t="shared" ca="1" si="52"/>
        <v>3.2258581962438061E-2</v>
      </c>
    </row>
    <row r="1604" spans="1:8" x14ac:dyDescent="0.3">
      <c r="A1604"/>
      <c r="B1604" s="314">
        <v>42094</v>
      </c>
      <c r="C1604" s="197">
        <v>544.36</v>
      </c>
      <c r="D1604" s="197">
        <f t="shared" si="51"/>
        <v>36.259411362080769</v>
      </c>
      <c r="E1604" s="197">
        <v>1.8885582196267903E-2</v>
      </c>
      <c r="F1604" s="167"/>
      <c r="G1604" s="37">
        <v>1596</v>
      </c>
      <c r="H1604" s="167">
        <f t="shared" ca="1" si="52"/>
        <v>8.4299644252337297E-2</v>
      </c>
    </row>
    <row r="1605" spans="1:8" x14ac:dyDescent="0.3">
      <c r="A1605"/>
      <c r="B1605" s="314">
        <v>37020</v>
      </c>
      <c r="C1605" s="197">
        <v>14.61</v>
      </c>
      <c r="D1605" s="197">
        <f t="shared" si="51"/>
        <v>-0.97631514955013377</v>
      </c>
      <c r="E1605" s="197">
        <v>1.882845188284521E-2</v>
      </c>
      <c r="F1605" s="167"/>
      <c r="G1605" s="37">
        <v>1597</v>
      </c>
      <c r="H1605" s="167">
        <f t="shared" ca="1" si="52"/>
        <v>-4.6982432188158167E-2</v>
      </c>
    </row>
    <row r="1606" spans="1:8" x14ac:dyDescent="0.3">
      <c r="A1606"/>
      <c r="B1606" s="314">
        <v>45154</v>
      </c>
      <c r="C1606" s="197">
        <v>616.85</v>
      </c>
      <c r="D1606" s="197">
        <f t="shared" si="51"/>
        <v>6.6051041795093086</v>
      </c>
      <c r="E1606" s="197">
        <v>1.8778489793221942E-2</v>
      </c>
      <c r="F1606" s="167"/>
      <c r="G1606" s="37">
        <v>1598</v>
      </c>
      <c r="H1606" s="167">
        <f t="shared" ca="1" si="52"/>
        <v>-0.11760269161047622</v>
      </c>
    </row>
    <row r="1607" spans="1:8" x14ac:dyDescent="0.3">
      <c r="A1607"/>
      <c r="B1607" s="314">
        <v>37964</v>
      </c>
      <c r="C1607" s="197">
        <v>81.11</v>
      </c>
      <c r="D1607" s="197">
        <f t="shared" si="51"/>
        <v>-0.2159497341710972</v>
      </c>
      <c r="E1607" s="197">
        <v>1.8713890982165138E-2</v>
      </c>
      <c r="F1607" s="167"/>
      <c r="G1607" s="37">
        <v>1599</v>
      </c>
      <c r="H1607" s="167">
        <f t="shared" ca="1" si="52"/>
        <v>-1.817782367698309E-2</v>
      </c>
    </row>
    <row r="1608" spans="1:8" x14ac:dyDescent="0.3">
      <c r="A1608"/>
      <c r="B1608" s="314">
        <v>44015</v>
      </c>
      <c r="C1608" s="197">
        <v>103.45</v>
      </c>
      <c r="D1608" s="197">
        <f t="shared" si="51"/>
        <v>-0.85283448324916422</v>
      </c>
      <c r="E1608" s="197">
        <v>1.870999507631721E-2</v>
      </c>
      <c r="F1608" s="167"/>
      <c r="G1608" s="37">
        <v>1600</v>
      </c>
      <c r="H1608" s="167">
        <f t="shared" ca="1" si="52"/>
        <v>-4.8939892467413135E-2</v>
      </c>
    </row>
    <row r="1609" spans="1:8" x14ac:dyDescent="0.3">
      <c r="A1609"/>
      <c r="B1609" s="314">
        <v>45737</v>
      </c>
      <c r="C1609" s="197">
        <v>702.95</v>
      </c>
      <c r="D1609" s="197">
        <f t="shared" ref="D1609:D1672" si="53">C1609/C1610-1</f>
        <v>8.6254963713542381</v>
      </c>
      <c r="E1609" s="197">
        <v>1.8694297514672886E-2</v>
      </c>
      <c r="F1609" s="167"/>
      <c r="G1609" s="37">
        <v>1601</v>
      </c>
      <c r="H1609" s="167">
        <f t="shared" ca="1" si="52"/>
        <v>1.5176568613134442E-2</v>
      </c>
    </row>
    <row r="1610" spans="1:8" x14ac:dyDescent="0.3">
      <c r="A1610"/>
      <c r="B1610" s="314">
        <v>39968</v>
      </c>
      <c r="C1610" s="197">
        <v>73.03</v>
      </c>
      <c r="D1610" s="197">
        <f t="shared" si="53"/>
        <v>1.0606659142212189</v>
      </c>
      <c r="E1610" s="197">
        <v>1.8691588785046731E-2</v>
      </c>
      <c r="F1610" s="167"/>
      <c r="G1610" s="37">
        <v>1602</v>
      </c>
      <c r="H1610" s="167">
        <f t="shared" ref="H1610:H1673" ca="1" si="54">_xlfn.NORM.INV(RAND(),N$11,N$12)</f>
        <v>-9.1324936615792187E-3</v>
      </c>
    </row>
    <row r="1611" spans="1:8" x14ac:dyDescent="0.3">
      <c r="A1611"/>
      <c r="B1611" s="314">
        <v>36200</v>
      </c>
      <c r="C1611" s="197">
        <v>35.44</v>
      </c>
      <c r="D1611" s="197">
        <f t="shared" si="53"/>
        <v>0.96888888888888869</v>
      </c>
      <c r="E1611" s="197">
        <v>1.8683529749928152E-2</v>
      </c>
      <c r="F1611" s="167"/>
      <c r="G1611" s="37">
        <v>1603</v>
      </c>
      <c r="H1611" s="167">
        <f t="shared" ca="1" si="54"/>
        <v>-6.379783146919292E-2</v>
      </c>
    </row>
    <row r="1612" spans="1:8" x14ac:dyDescent="0.3">
      <c r="A1612"/>
      <c r="B1612" s="314">
        <v>36747</v>
      </c>
      <c r="C1612" s="197">
        <v>18</v>
      </c>
      <c r="D1612" s="197">
        <f t="shared" si="53"/>
        <v>-0.74453590689753046</v>
      </c>
      <c r="E1612" s="197">
        <v>1.8675721561969283E-2</v>
      </c>
      <c r="F1612" s="167"/>
      <c r="G1612" s="37">
        <v>1604</v>
      </c>
      <c r="H1612" s="167">
        <f t="shared" ca="1" si="54"/>
        <v>-3.8008576963834299E-2</v>
      </c>
    </row>
    <row r="1613" spans="1:8" x14ac:dyDescent="0.3">
      <c r="A1613"/>
      <c r="B1613" s="314">
        <v>35095</v>
      </c>
      <c r="C1613" s="197">
        <v>70.459999999999994</v>
      </c>
      <c r="D1613" s="197">
        <f t="shared" si="53"/>
        <v>-0.55058043117744615</v>
      </c>
      <c r="E1613" s="197">
        <v>1.8649703628740744E-2</v>
      </c>
      <c r="F1613" s="167"/>
      <c r="G1613" s="37">
        <v>1605</v>
      </c>
      <c r="H1613" s="167">
        <f t="shared" ca="1" si="54"/>
        <v>5.8409686979911585E-2</v>
      </c>
    </row>
    <row r="1614" spans="1:8" x14ac:dyDescent="0.3">
      <c r="A1614"/>
      <c r="B1614" s="314">
        <v>39370</v>
      </c>
      <c r="C1614" s="197">
        <v>156.78</v>
      </c>
      <c r="D1614" s="197">
        <f t="shared" si="53"/>
        <v>4.7344550109729333</v>
      </c>
      <c r="E1614" s="197">
        <v>1.8647261386524727E-2</v>
      </c>
      <c r="F1614" s="167"/>
      <c r="G1614" s="37">
        <v>1606</v>
      </c>
      <c r="H1614" s="167">
        <f t="shared" ca="1" si="54"/>
        <v>0.14198701892771892</v>
      </c>
    </row>
    <row r="1615" spans="1:8" x14ac:dyDescent="0.3">
      <c r="A1615"/>
      <c r="B1615" s="314">
        <v>37389</v>
      </c>
      <c r="C1615" s="197">
        <v>27.34</v>
      </c>
      <c r="D1615" s="197">
        <f t="shared" si="53"/>
        <v>-0.89980576831458203</v>
      </c>
      <c r="E1615" s="197">
        <v>1.8628912071535053E-2</v>
      </c>
      <c r="F1615" s="167"/>
      <c r="G1615" s="37">
        <v>1607</v>
      </c>
      <c r="H1615" s="167">
        <f t="shared" ca="1" si="54"/>
        <v>-1.7056364456386724E-2</v>
      </c>
    </row>
    <row r="1616" spans="1:8" x14ac:dyDescent="0.3">
      <c r="A1616"/>
      <c r="B1616" s="314">
        <v>41359</v>
      </c>
      <c r="C1616" s="197">
        <v>272.87</v>
      </c>
      <c r="D1616" s="197">
        <f t="shared" si="53"/>
        <v>0.74068639959173277</v>
      </c>
      <c r="E1616" s="197">
        <v>1.862774376586529E-2</v>
      </c>
      <c r="F1616" s="167"/>
      <c r="G1616" s="37">
        <v>1608</v>
      </c>
      <c r="H1616" s="167">
        <f t="shared" ca="1" si="54"/>
        <v>1.0793030669180781E-2</v>
      </c>
    </row>
    <row r="1617" spans="1:8" x14ac:dyDescent="0.3">
      <c r="A1617"/>
      <c r="B1617" s="314">
        <v>39031</v>
      </c>
      <c r="C1617" s="197">
        <v>156.76</v>
      </c>
      <c r="D1617" s="197">
        <f t="shared" si="53"/>
        <v>0.21059541277318705</v>
      </c>
      <c r="E1617" s="197">
        <v>1.8583495776478109E-2</v>
      </c>
      <c r="F1617" s="167"/>
      <c r="G1617" s="37">
        <v>1609</v>
      </c>
      <c r="H1617" s="167">
        <f t="shared" ca="1" si="54"/>
        <v>2.5283097374536066E-2</v>
      </c>
    </row>
    <row r="1618" spans="1:8" x14ac:dyDescent="0.3">
      <c r="A1618"/>
      <c r="B1618" s="314">
        <v>38742</v>
      </c>
      <c r="C1618" s="197">
        <v>129.49</v>
      </c>
      <c r="D1618" s="197">
        <f t="shared" si="53"/>
        <v>-0.6424903368304804</v>
      </c>
      <c r="E1618" s="197">
        <v>1.8563674978368638E-2</v>
      </c>
      <c r="F1618" s="167"/>
      <c r="G1618" s="37">
        <v>1610</v>
      </c>
      <c r="H1618" s="167">
        <f t="shared" ca="1" si="54"/>
        <v>9.483589954369262E-2</v>
      </c>
    </row>
    <row r="1619" spans="1:8" x14ac:dyDescent="0.3">
      <c r="A1619"/>
      <c r="B1619" s="314">
        <v>43195</v>
      </c>
      <c r="C1619" s="197">
        <v>362.2</v>
      </c>
      <c r="D1619" s="197">
        <f t="shared" si="53"/>
        <v>1.4774281805745555</v>
      </c>
      <c r="E1619" s="197">
        <v>1.8560179977502811E-2</v>
      </c>
      <c r="F1619" s="167"/>
      <c r="G1619" s="37">
        <v>1611</v>
      </c>
      <c r="H1619" s="167">
        <f t="shared" ca="1" si="54"/>
        <v>-4.5946558694767367E-2</v>
      </c>
    </row>
    <row r="1620" spans="1:8" x14ac:dyDescent="0.3">
      <c r="A1620"/>
      <c r="B1620" s="314">
        <v>39458</v>
      </c>
      <c r="C1620" s="197">
        <v>146.19999999999999</v>
      </c>
      <c r="D1620" s="197">
        <f t="shared" si="53"/>
        <v>1.0614777213761983</v>
      </c>
      <c r="E1620" s="197">
        <v>1.8531419813292427E-2</v>
      </c>
      <c r="F1620" s="167"/>
      <c r="G1620" s="37">
        <v>1612</v>
      </c>
      <c r="H1620" s="167">
        <f t="shared" ca="1" si="54"/>
        <v>-7.6206532108083855E-2</v>
      </c>
    </row>
    <row r="1621" spans="1:8" x14ac:dyDescent="0.3">
      <c r="A1621"/>
      <c r="B1621" s="314">
        <v>35018</v>
      </c>
      <c r="C1621" s="197">
        <v>70.92</v>
      </c>
      <c r="D1621" s="197">
        <f t="shared" si="53"/>
        <v>-0.50116058240135042</v>
      </c>
      <c r="E1621" s="197">
        <v>1.8526497199483183E-2</v>
      </c>
      <c r="F1621" s="167"/>
      <c r="G1621" s="37">
        <v>1613</v>
      </c>
      <c r="H1621" s="167">
        <f t="shared" ca="1" si="54"/>
        <v>0.10711285640208237</v>
      </c>
    </row>
    <row r="1622" spans="1:8" x14ac:dyDescent="0.3">
      <c r="A1622"/>
      <c r="B1622" s="314">
        <v>38929</v>
      </c>
      <c r="C1622" s="197">
        <v>142.16999999999999</v>
      </c>
      <c r="D1622" s="197">
        <f t="shared" si="53"/>
        <v>-9.1681574239713903E-2</v>
      </c>
      <c r="E1622" s="197">
        <v>1.8482699333763009E-2</v>
      </c>
      <c r="F1622" s="167"/>
      <c r="G1622" s="37">
        <v>1614</v>
      </c>
      <c r="H1622" s="167">
        <f t="shared" ca="1" si="54"/>
        <v>4.8531544865191095E-2</v>
      </c>
    </row>
    <row r="1623" spans="1:8" x14ac:dyDescent="0.3">
      <c r="A1623"/>
      <c r="B1623" s="314">
        <v>39042</v>
      </c>
      <c r="C1623" s="197">
        <v>156.52000000000001</v>
      </c>
      <c r="D1623" s="197">
        <f t="shared" si="53"/>
        <v>0.74824081313526203</v>
      </c>
      <c r="E1623" s="197">
        <v>1.8479958355023474E-2</v>
      </c>
      <c r="F1623" s="167"/>
      <c r="G1623" s="37">
        <v>1615</v>
      </c>
      <c r="H1623" s="167">
        <f t="shared" ca="1" si="54"/>
        <v>-1.9648160759259369E-2</v>
      </c>
    </row>
    <row r="1624" spans="1:8" x14ac:dyDescent="0.3">
      <c r="A1624"/>
      <c r="B1624" s="314">
        <v>38063</v>
      </c>
      <c r="C1624" s="197">
        <v>89.53</v>
      </c>
      <c r="D1624" s="197">
        <f t="shared" si="53"/>
        <v>2.6767967145790554</v>
      </c>
      <c r="E1624" s="197">
        <v>1.8427937663519467E-2</v>
      </c>
      <c r="F1624" s="167"/>
      <c r="G1624" s="37">
        <v>1616</v>
      </c>
      <c r="H1624" s="167">
        <f t="shared" ca="1" si="54"/>
        <v>7.1051181752769393E-2</v>
      </c>
    </row>
    <row r="1625" spans="1:8" x14ac:dyDescent="0.3">
      <c r="A1625"/>
      <c r="B1625" s="314">
        <v>37468</v>
      </c>
      <c r="C1625" s="197">
        <v>24.35</v>
      </c>
      <c r="D1625" s="197">
        <f t="shared" si="53"/>
        <v>-0.4834535426389478</v>
      </c>
      <c r="E1625" s="197">
        <v>1.8402342116269343E-2</v>
      </c>
      <c r="F1625" s="167"/>
      <c r="G1625" s="37">
        <v>1617</v>
      </c>
      <c r="H1625" s="167">
        <f t="shared" ca="1" si="54"/>
        <v>-7.9141732042781243E-2</v>
      </c>
    </row>
    <row r="1626" spans="1:8" x14ac:dyDescent="0.3">
      <c r="A1626"/>
      <c r="B1626" s="314">
        <v>35870</v>
      </c>
      <c r="C1626" s="197">
        <v>47.14</v>
      </c>
      <c r="D1626" s="197">
        <f t="shared" si="53"/>
        <v>-0.67442502935285586</v>
      </c>
      <c r="E1626" s="197">
        <v>1.8362497299632796E-2</v>
      </c>
      <c r="F1626" s="167"/>
      <c r="G1626" s="37">
        <v>1618</v>
      </c>
      <c r="H1626" s="167">
        <f t="shared" ca="1" si="54"/>
        <v>-2.7753972653683269E-3</v>
      </c>
    </row>
    <row r="1627" spans="1:8" x14ac:dyDescent="0.3">
      <c r="A1627"/>
      <c r="B1627" s="314">
        <v>39233</v>
      </c>
      <c r="C1627" s="197">
        <v>144.79</v>
      </c>
      <c r="D1627" s="197">
        <f t="shared" si="53"/>
        <v>4.3153450807635831</v>
      </c>
      <c r="E1627" s="197">
        <v>1.8357012238008119E-2</v>
      </c>
      <c r="F1627" s="167"/>
      <c r="G1627" s="37">
        <v>1619</v>
      </c>
      <c r="H1627" s="167">
        <f t="shared" ca="1" si="54"/>
        <v>4.2924216999953285E-3</v>
      </c>
    </row>
    <row r="1628" spans="1:8" x14ac:dyDescent="0.3">
      <c r="A1628"/>
      <c r="B1628" s="314">
        <v>37543</v>
      </c>
      <c r="C1628" s="197">
        <v>27.24</v>
      </c>
      <c r="D1628" s="197">
        <f t="shared" si="53"/>
        <v>-0.93380315917375456</v>
      </c>
      <c r="E1628" s="197">
        <v>1.8317757009345792E-2</v>
      </c>
      <c r="F1628" s="167"/>
      <c r="G1628" s="37">
        <v>1620</v>
      </c>
      <c r="H1628" s="167">
        <f t="shared" ca="1" si="54"/>
        <v>-3.2003097888417716E-2</v>
      </c>
    </row>
    <row r="1629" spans="1:8" x14ac:dyDescent="0.3">
      <c r="A1629"/>
      <c r="B1629" s="314">
        <v>42481</v>
      </c>
      <c r="C1629" s="197">
        <v>411.5</v>
      </c>
      <c r="D1629" s="197">
        <f t="shared" si="53"/>
        <v>9.721730067743616</v>
      </c>
      <c r="E1629" s="197">
        <v>1.8312298935906801E-2</v>
      </c>
      <c r="F1629" s="167"/>
      <c r="G1629" s="37">
        <v>1621</v>
      </c>
      <c r="H1629" s="167">
        <f t="shared" ca="1" si="54"/>
        <v>-2.5842945528280269E-2</v>
      </c>
    </row>
    <row r="1630" spans="1:8" x14ac:dyDescent="0.3">
      <c r="A1630"/>
      <c r="B1630" s="314">
        <v>39756</v>
      </c>
      <c r="C1630" s="197">
        <v>38.380000000000003</v>
      </c>
      <c r="D1630" s="197">
        <f t="shared" si="53"/>
        <v>-0.95161981595865375</v>
      </c>
      <c r="E1630" s="197">
        <v>1.8307243300610399E-2</v>
      </c>
      <c r="F1630" s="167"/>
      <c r="G1630" s="37">
        <v>1622</v>
      </c>
      <c r="H1630" s="167">
        <f t="shared" ca="1" si="54"/>
        <v>1.6828506373959481E-2</v>
      </c>
    </row>
    <row r="1631" spans="1:8" x14ac:dyDescent="0.3">
      <c r="A1631"/>
      <c r="B1631" s="314">
        <v>45295</v>
      </c>
      <c r="C1631" s="197">
        <v>793.3</v>
      </c>
      <c r="D1631" s="197">
        <f t="shared" si="53"/>
        <v>9.8730811403508767</v>
      </c>
      <c r="E1631" s="197">
        <v>1.8291508889031416E-2</v>
      </c>
      <c r="F1631" s="167"/>
      <c r="G1631" s="37">
        <v>1623</v>
      </c>
      <c r="H1631" s="167">
        <f t="shared" ca="1" si="54"/>
        <v>8.3468896063566445E-2</v>
      </c>
    </row>
    <row r="1632" spans="1:8" x14ac:dyDescent="0.3">
      <c r="A1632"/>
      <c r="B1632" s="314">
        <v>35509</v>
      </c>
      <c r="C1632" s="197">
        <v>72.959999999999994</v>
      </c>
      <c r="D1632" s="197">
        <f t="shared" si="53"/>
        <v>-0.23021734543152572</v>
      </c>
      <c r="E1632" s="197">
        <v>1.82833217027214E-2</v>
      </c>
      <c r="F1632" s="167"/>
      <c r="G1632" s="37">
        <v>1624</v>
      </c>
      <c r="H1632" s="167">
        <f t="shared" ca="1" si="54"/>
        <v>-4.6242538778835364E-2</v>
      </c>
    </row>
    <row r="1633" spans="1:8" x14ac:dyDescent="0.3">
      <c r="A1633"/>
      <c r="B1633" s="314">
        <v>38078</v>
      </c>
      <c r="C1633" s="197">
        <v>94.78</v>
      </c>
      <c r="D1633" s="197">
        <f t="shared" si="53"/>
        <v>2.4692532942898975</v>
      </c>
      <c r="E1633" s="197">
        <v>1.8263859045982045E-2</v>
      </c>
      <c r="F1633" s="167"/>
      <c r="G1633" s="37">
        <v>1625</v>
      </c>
      <c r="H1633" s="167">
        <f t="shared" ca="1" si="54"/>
        <v>-4.9730645835378083E-2</v>
      </c>
    </row>
    <row r="1634" spans="1:8" x14ac:dyDescent="0.3">
      <c r="A1634"/>
      <c r="B1634" s="314">
        <v>37504</v>
      </c>
      <c r="C1634" s="197">
        <v>27.32</v>
      </c>
      <c r="D1634" s="197">
        <f t="shared" si="53"/>
        <v>-0.95423018931144243</v>
      </c>
      <c r="E1634" s="197">
        <v>1.8263138278046931E-2</v>
      </c>
      <c r="F1634" s="167"/>
      <c r="G1634" s="37">
        <v>1626</v>
      </c>
      <c r="H1634" s="167">
        <f t="shared" ca="1" si="54"/>
        <v>4.6791413517249261E-2</v>
      </c>
    </row>
    <row r="1635" spans="1:8" x14ac:dyDescent="0.3">
      <c r="A1635"/>
      <c r="B1635" s="314">
        <v>42038</v>
      </c>
      <c r="C1635" s="197">
        <v>596.9</v>
      </c>
      <c r="D1635" s="197">
        <f t="shared" si="53"/>
        <v>1.2394387333983641</v>
      </c>
      <c r="E1635" s="197">
        <v>1.8235785810545524E-2</v>
      </c>
      <c r="F1635" s="167"/>
      <c r="G1635" s="37">
        <v>1627</v>
      </c>
      <c r="H1635" s="167">
        <f t="shared" ca="1" si="54"/>
        <v>0.16112297094457206</v>
      </c>
    </row>
    <row r="1636" spans="1:8" x14ac:dyDescent="0.3">
      <c r="A1636"/>
      <c r="B1636" s="314">
        <v>40528</v>
      </c>
      <c r="C1636" s="197">
        <v>266.54000000000002</v>
      </c>
      <c r="D1636" s="197">
        <f t="shared" si="53"/>
        <v>1.9995498537024536</v>
      </c>
      <c r="E1636" s="197">
        <v>1.8222103373190413E-2</v>
      </c>
      <c r="F1636" s="167"/>
      <c r="G1636" s="37">
        <v>1628</v>
      </c>
      <c r="H1636" s="167">
        <f t="shared" ca="1" si="54"/>
        <v>1.1688165566634651E-2</v>
      </c>
    </row>
    <row r="1637" spans="1:8" x14ac:dyDescent="0.3">
      <c r="A1637"/>
      <c r="B1637" s="314">
        <v>38548</v>
      </c>
      <c r="C1637" s="197">
        <v>88.86</v>
      </c>
      <c r="D1637" s="197">
        <f t="shared" si="53"/>
        <v>-0.54018111254851231</v>
      </c>
      <c r="E1637" s="197">
        <v>1.821931935372989E-2</v>
      </c>
      <c r="F1637" s="167"/>
      <c r="G1637" s="37">
        <v>1629</v>
      </c>
      <c r="H1637" s="167">
        <f t="shared" ca="1" si="54"/>
        <v>1.3880449850461718E-2</v>
      </c>
    </row>
    <row r="1638" spans="1:8" x14ac:dyDescent="0.3">
      <c r="A1638"/>
      <c r="B1638" s="314">
        <v>43410</v>
      </c>
      <c r="C1638" s="197">
        <v>193.25</v>
      </c>
      <c r="D1638" s="197">
        <f t="shared" si="53"/>
        <v>-0.63722545522808338</v>
      </c>
      <c r="E1638" s="197">
        <v>1.8177028451000998E-2</v>
      </c>
      <c r="F1638" s="167"/>
      <c r="G1638" s="37">
        <v>1630</v>
      </c>
      <c r="H1638" s="167">
        <f t="shared" ca="1" si="54"/>
        <v>2.0635694037764638E-2</v>
      </c>
    </row>
    <row r="1639" spans="1:8" x14ac:dyDescent="0.3">
      <c r="A1639"/>
      <c r="B1639" s="314">
        <v>42758</v>
      </c>
      <c r="C1639" s="197">
        <v>532.70000000000005</v>
      </c>
      <c r="D1639" s="197">
        <f t="shared" si="53"/>
        <v>-0.46178327860570845</v>
      </c>
      <c r="E1639" s="197">
        <v>1.8157492354740068E-2</v>
      </c>
      <c r="F1639" s="167"/>
      <c r="G1639" s="37">
        <v>1631</v>
      </c>
      <c r="H1639" s="167">
        <f t="shared" ca="1" si="54"/>
        <v>-9.9669705711599069E-2</v>
      </c>
    </row>
    <row r="1640" spans="1:8" x14ac:dyDescent="0.3">
      <c r="A1640"/>
      <c r="B1640" s="314">
        <v>45471</v>
      </c>
      <c r="C1640" s="197">
        <v>989.75</v>
      </c>
      <c r="D1640" s="197">
        <f t="shared" si="53"/>
        <v>1.3367961279660014</v>
      </c>
      <c r="E1640" s="197">
        <v>1.8156568254294791E-2</v>
      </c>
      <c r="F1640" s="167"/>
      <c r="G1640" s="37">
        <v>1632</v>
      </c>
      <c r="H1640" s="167">
        <f t="shared" ca="1" si="54"/>
        <v>-3.1681952295541542E-2</v>
      </c>
    </row>
    <row r="1641" spans="1:8" x14ac:dyDescent="0.3">
      <c r="A1641"/>
      <c r="B1641" s="314">
        <v>43012</v>
      </c>
      <c r="C1641" s="197">
        <v>423.55</v>
      </c>
      <c r="D1641" s="197">
        <f t="shared" si="53"/>
        <v>4.7143820831084726</v>
      </c>
      <c r="E1641" s="197">
        <v>1.8149038461538591E-2</v>
      </c>
      <c r="F1641" s="167"/>
      <c r="G1641" s="37">
        <v>1633</v>
      </c>
      <c r="H1641" s="167">
        <f t="shared" ca="1" si="54"/>
        <v>-9.5452619148982329E-2</v>
      </c>
    </row>
    <row r="1642" spans="1:8" x14ac:dyDescent="0.3">
      <c r="A1642"/>
      <c r="B1642" s="314">
        <v>35501</v>
      </c>
      <c r="C1642" s="197">
        <v>74.12</v>
      </c>
      <c r="D1642" s="197">
        <f t="shared" si="53"/>
        <v>-0.84856471549698642</v>
      </c>
      <c r="E1642" s="197">
        <v>1.8131868131868289E-2</v>
      </c>
      <c r="F1642" s="167"/>
      <c r="G1642" s="37">
        <v>1634</v>
      </c>
      <c r="H1642" s="167">
        <f t="shared" ca="1" si="54"/>
        <v>5.5076880995372744E-2</v>
      </c>
    </row>
    <row r="1643" spans="1:8" x14ac:dyDescent="0.3">
      <c r="A1643"/>
      <c r="B1643" s="314">
        <v>41995</v>
      </c>
      <c r="C1643" s="197">
        <v>489.45</v>
      </c>
      <c r="D1643" s="197">
        <f t="shared" si="53"/>
        <v>0.20110429447852751</v>
      </c>
      <c r="E1643" s="197">
        <v>1.8117901568415418E-2</v>
      </c>
      <c r="F1643" s="167"/>
      <c r="G1643" s="37">
        <v>1635</v>
      </c>
      <c r="H1643" s="167">
        <f t="shared" ca="1" si="54"/>
        <v>4.346669068596265E-2</v>
      </c>
    </row>
    <row r="1644" spans="1:8" x14ac:dyDescent="0.3">
      <c r="A1644"/>
      <c r="B1644" s="314">
        <v>42325</v>
      </c>
      <c r="C1644" s="197">
        <v>407.5</v>
      </c>
      <c r="D1644" s="197">
        <f t="shared" si="53"/>
        <v>4.2860293163834475</v>
      </c>
      <c r="E1644" s="197">
        <v>1.8113678950655743E-2</v>
      </c>
      <c r="F1644" s="167"/>
      <c r="G1644" s="37">
        <v>1636</v>
      </c>
      <c r="H1644" s="167">
        <f t="shared" ca="1" si="54"/>
        <v>1.4419321820746404E-2</v>
      </c>
    </row>
    <row r="1645" spans="1:8" x14ac:dyDescent="0.3">
      <c r="A1645"/>
      <c r="B1645" s="314">
        <v>35346</v>
      </c>
      <c r="C1645" s="197">
        <v>77.09</v>
      </c>
      <c r="D1645" s="197">
        <f t="shared" si="53"/>
        <v>6.5282673978326322E-3</v>
      </c>
      <c r="E1645" s="197">
        <v>1.8092974115161198E-2</v>
      </c>
      <c r="F1645" s="167"/>
      <c r="G1645" s="37">
        <v>1637</v>
      </c>
      <c r="H1645" s="167">
        <f t="shared" ca="1" si="54"/>
        <v>-3.30367089573253E-2</v>
      </c>
    </row>
    <row r="1646" spans="1:8" x14ac:dyDescent="0.3">
      <c r="A1646"/>
      <c r="B1646" s="314">
        <v>35576</v>
      </c>
      <c r="C1646" s="197">
        <v>76.59</v>
      </c>
      <c r="D1646" s="197">
        <f t="shared" si="53"/>
        <v>4.2244201909959074</v>
      </c>
      <c r="E1646" s="197">
        <v>1.8077894456998589E-2</v>
      </c>
      <c r="F1646" s="167"/>
      <c r="G1646" s="37">
        <v>1638</v>
      </c>
      <c r="H1646" s="167">
        <f t="shared" ca="1" si="54"/>
        <v>-1.5776727643691771E-2</v>
      </c>
    </row>
    <row r="1647" spans="1:8" x14ac:dyDescent="0.3">
      <c r="A1647"/>
      <c r="B1647" s="314">
        <v>37113</v>
      </c>
      <c r="C1647" s="197">
        <v>14.66</v>
      </c>
      <c r="D1647" s="197">
        <f t="shared" si="53"/>
        <v>-0.97265435553068458</v>
      </c>
      <c r="E1647" s="197">
        <v>1.8055555555555491E-2</v>
      </c>
      <c r="F1647" s="167"/>
      <c r="G1647" s="37">
        <v>1639</v>
      </c>
      <c r="H1647" s="167">
        <f t="shared" ca="1" si="54"/>
        <v>-4.5894451339617386E-2</v>
      </c>
    </row>
    <row r="1648" spans="1:8" x14ac:dyDescent="0.3">
      <c r="A1648"/>
      <c r="B1648" s="314">
        <v>42088</v>
      </c>
      <c r="C1648" s="197">
        <v>536.1</v>
      </c>
      <c r="D1648" s="197">
        <f t="shared" si="53"/>
        <v>17.222297756628144</v>
      </c>
      <c r="E1648" s="197">
        <v>1.8040258260539233E-2</v>
      </c>
      <c r="F1648" s="167"/>
      <c r="G1648" s="37">
        <v>1640</v>
      </c>
      <c r="H1648" s="167">
        <f t="shared" ca="1" si="54"/>
        <v>-1.3726937162508994E-2</v>
      </c>
    </row>
    <row r="1649" spans="1:8" x14ac:dyDescent="0.3">
      <c r="A1649"/>
      <c r="B1649" s="314">
        <v>37746</v>
      </c>
      <c r="C1649" s="197">
        <v>29.42</v>
      </c>
      <c r="D1649" s="197">
        <f t="shared" si="53"/>
        <v>-0.59381471765842886</v>
      </c>
      <c r="E1649" s="197">
        <v>1.799307958477514E-2</v>
      </c>
      <c r="F1649" s="167"/>
      <c r="G1649" s="37">
        <v>1641</v>
      </c>
      <c r="H1649" s="167">
        <f t="shared" ca="1" si="54"/>
        <v>-2.833428261186436E-3</v>
      </c>
    </row>
    <row r="1650" spans="1:8" x14ac:dyDescent="0.3">
      <c r="A1650"/>
      <c r="B1650" s="314">
        <v>34919</v>
      </c>
      <c r="C1650" s="197">
        <v>72.430000000000007</v>
      </c>
      <c r="D1650" s="197">
        <f t="shared" si="53"/>
        <v>-0.92948312287636425</v>
      </c>
      <c r="E1650" s="197">
        <v>1.7990161630358381E-2</v>
      </c>
      <c r="F1650" s="167"/>
      <c r="G1650" s="37">
        <v>1642</v>
      </c>
      <c r="H1650" s="167">
        <f t="shared" ca="1" si="54"/>
        <v>7.5548773135237626E-2</v>
      </c>
    </row>
    <row r="1651" spans="1:8" x14ac:dyDescent="0.3">
      <c r="A1651"/>
      <c r="B1651" s="314">
        <v>45421</v>
      </c>
      <c r="C1651" s="197">
        <v>1027.1300000000001</v>
      </c>
      <c r="D1651" s="197">
        <f t="shared" si="53"/>
        <v>2.020526393177474</v>
      </c>
      <c r="E1651" s="197">
        <v>1.7978374414018061E-2</v>
      </c>
      <c r="F1651" s="167"/>
      <c r="G1651" s="37">
        <v>1643</v>
      </c>
      <c r="H1651" s="167">
        <f t="shared" ca="1" si="54"/>
        <v>-3.1651870847935366E-2</v>
      </c>
    </row>
    <row r="1652" spans="1:8" x14ac:dyDescent="0.3">
      <c r="A1652"/>
      <c r="B1652" s="314">
        <v>42244</v>
      </c>
      <c r="C1652" s="197">
        <v>340.05</v>
      </c>
      <c r="D1652" s="197">
        <f t="shared" si="53"/>
        <v>1.6419858596845622</v>
      </c>
      <c r="E1652" s="197">
        <v>1.7961383026493083E-2</v>
      </c>
      <c r="F1652" s="167"/>
      <c r="G1652" s="37">
        <v>1644</v>
      </c>
      <c r="H1652" s="167">
        <f t="shared" ca="1" si="54"/>
        <v>9.163994676596735E-4</v>
      </c>
    </row>
    <row r="1653" spans="1:8" x14ac:dyDescent="0.3">
      <c r="A1653"/>
      <c r="B1653" s="314">
        <v>39584</v>
      </c>
      <c r="C1653" s="197">
        <v>128.71</v>
      </c>
      <c r="D1653" s="197">
        <f t="shared" si="53"/>
        <v>-0.69834536420736848</v>
      </c>
      <c r="E1653" s="197">
        <v>1.7953179373616068E-2</v>
      </c>
      <c r="F1653" s="167"/>
      <c r="G1653" s="37">
        <v>1645</v>
      </c>
      <c r="H1653" s="167">
        <f t="shared" ca="1" si="54"/>
        <v>5.1153482295203279E-2</v>
      </c>
    </row>
    <row r="1654" spans="1:8" x14ac:dyDescent="0.3">
      <c r="A1654"/>
      <c r="B1654" s="314">
        <v>44988</v>
      </c>
      <c r="C1654" s="197">
        <v>426.68</v>
      </c>
      <c r="D1654" s="197">
        <f t="shared" si="53"/>
        <v>1.8919615019655689</v>
      </c>
      <c r="E1654" s="197">
        <v>1.794064319114419E-2</v>
      </c>
      <c r="F1654" s="167"/>
      <c r="G1654" s="37">
        <v>1646</v>
      </c>
      <c r="H1654" s="167">
        <f t="shared" ca="1" si="54"/>
        <v>7.8504934951248422E-3</v>
      </c>
    </row>
    <row r="1655" spans="1:8" x14ac:dyDescent="0.3">
      <c r="A1655"/>
      <c r="B1655" s="314">
        <v>38910</v>
      </c>
      <c r="C1655" s="197">
        <v>147.54</v>
      </c>
      <c r="D1655" s="197">
        <f t="shared" si="53"/>
        <v>-0.35572052401746723</v>
      </c>
      <c r="E1655" s="197">
        <v>1.7938457292672849E-2</v>
      </c>
      <c r="F1655" s="167"/>
      <c r="G1655" s="37">
        <v>1647</v>
      </c>
      <c r="H1655" s="167">
        <f t="shared" ca="1" si="54"/>
        <v>-4.117844343673964E-2</v>
      </c>
    </row>
    <row r="1656" spans="1:8" x14ac:dyDescent="0.3">
      <c r="A1656"/>
      <c r="B1656" s="314">
        <v>40626</v>
      </c>
      <c r="C1656" s="197">
        <v>229</v>
      </c>
      <c r="D1656" s="197">
        <f t="shared" si="53"/>
        <v>0.75210405508798783</v>
      </c>
      <c r="E1656" s="197">
        <v>1.7913499577721481E-2</v>
      </c>
      <c r="F1656" s="167"/>
      <c r="G1656" s="37">
        <v>1648</v>
      </c>
      <c r="H1656" s="167">
        <f t="shared" ca="1" si="54"/>
        <v>-6.1223149921530072E-2</v>
      </c>
    </row>
    <row r="1657" spans="1:8" x14ac:dyDescent="0.3">
      <c r="A1657"/>
      <c r="B1657" s="314">
        <v>39265</v>
      </c>
      <c r="C1657" s="197">
        <v>130.69999999999999</v>
      </c>
      <c r="D1657" s="197">
        <f t="shared" si="53"/>
        <v>-0.35539554152692843</v>
      </c>
      <c r="E1657" s="197">
        <v>1.791277258566959E-2</v>
      </c>
      <c r="F1657" s="167"/>
      <c r="G1657" s="37">
        <v>1649</v>
      </c>
      <c r="H1657" s="167">
        <f t="shared" ca="1" si="54"/>
        <v>-1.1094052232388433E-2</v>
      </c>
    </row>
    <row r="1658" spans="1:8" x14ac:dyDescent="0.3">
      <c r="A1658"/>
      <c r="B1658" s="314">
        <v>40402</v>
      </c>
      <c r="C1658" s="197">
        <v>202.76</v>
      </c>
      <c r="D1658" s="197">
        <f t="shared" si="53"/>
        <v>12.18335500650195</v>
      </c>
      <c r="E1658" s="197">
        <v>1.7871485943775189E-2</v>
      </c>
      <c r="F1658" s="167"/>
      <c r="G1658" s="37">
        <v>1650</v>
      </c>
      <c r="H1658" s="167">
        <f t="shared" ca="1" si="54"/>
        <v>8.010281948966598E-2</v>
      </c>
    </row>
    <row r="1659" spans="1:8" x14ac:dyDescent="0.3">
      <c r="A1659"/>
      <c r="B1659" s="314">
        <v>37039</v>
      </c>
      <c r="C1659" s="197">
        <v>15.38</v>
      </c>
      <c r="D1659" s="197">
        <f t="shared" si="53"/>
        <v>-0.90690072639225183</v>
      </c>
      <c r="E1659" s="197">
        <v>1.7868960953011381E-2</v>
      </c>
      <c r="F1659" s="167"/>
      <c r="G1659" s="37">
        <v>1651</v>
      </c>
      <c r="H1659" s="167">
        <f t="shared" ca="1" si="54"/>
        <v>8.3899456783208495E-2</v>
      </c>
    </row>
    <row r="1660" spans="1:8" x14ac:dyDescent="0.3">
      <c r="A1660"/>
      <c r="B1660" s="314">
        <v>43650</v>
      </c>
      <c r="C1660" s="197">
        <v>165.2</v>
      </c>
      <c r="D1660" s="197">
        <f t="shared" si="53"/>
        <v>2.020661912598281</v>
      </c>
      <c r="E1660" s="197">
        <v>1.7868145409734915E-2</v>
      </c>
      <c r="F1660" s="167"/>
      <c r="G1660" s="37">
        <v>1652</v>
      </c>
      <c r="H1660" s="167">
        <f t="shared" ca="1" si="54"/>
        <v>9.5464980235351188E-3</v>
      </c>
    </row>
    <row r="1661" spans="1:8" x14ac:dyDescent="0.3">
      <c r="A1661"/>
      <c r="B1661" s="314">
        <v>35783</v>
      </c>
      <c r="C1661" s="197">
        <v>54.69</v>
      </c>
      <c r="D1661" s="197">
        <f t="shared" si="53"/>
        <v>-0.58296477047430217</v>
      </c>
      <c r="E1661" s="197">
        <v>1.7867113344500307E-2</v>
      </c>
      <c r="F1661" s="167"/>
      <c r="G1661" s="37">
        <v>1653</v>
      </c>
      <c r="H1661" s="167">
        <f t="shared" ca="1" si="54"/>
        <v>0.13193892067312657</v>
      </c>
    </row>
    <row r="1662" spans="1:8" x14ac:dyDescent="0.3">
      <c r="A1662"/>
      <c r="B1662" s="314">
        <v>38922</v>
      </c>
      <c r="C1662" s="197">
        <v>131.13999999999999</v>
      </c>
      <c r="D1662" s="197">
        <f t="shared" si="53"/>
        <v>1.4200036907178446</v>
      </c>
      <c r="E1662" s="197">
        <v>1.7851598882334452E-2</v>
      </c>
      <c r="F1662" s="167"/>
      <c r="G1662" s="37">
        <v>1654</v>
      </c>
      <c r="H1662" s="167">
        <f t="shared" ca="1" si="54"/>
        <v>-0.10542095343569809</v>
      </c>
    </row>
    <row r="1663" spans="1:8" x14ac:dyDescent="0.3">
      <c r="A1663"/>
      <c r="B1663" s="314">
        <v>35919</v>
      </c>
      <c r="C1663" s="197">
        <v>54.19</v>
      </c>
      <c r="D1663" s="197">
        <f t="shared" si="53"/>
        <v>-0.29135608735451812</v>
      </c>
      <c r="E1663" s="197">
        <v>1.7843726521412417E-2</v>
      </c>
      <c r="F1663" s="167"/>
      <c r="G1663" s="37">
        <v>1655</v>
      </c>
      <c r="H1663" s="167">
        <f t="shared" ca="1" si="54"/>
        <v>1.3735368332854219E-2</v>
      </c>
    </row>
    <row r="1664" spans="1:8" x14ac:dyDescent="0.3">
      <c r="A1664"/>
      <c r="B1664" s="314">
        <v>38238</v>
      </c>
      <c r="C1664" s="197">
        <v>76.47</v>
      </c>
      <c r="D1664" s="197">
        <f t="shared" si="53"/>
        <v>1.4325507361719003E-2</v>
      </c>
      <c r="E1664" s="197">
        <v>1.7835751364301933E-2</v>
      </c>
      <c r="F1664" s="167"/>
      <c r="G1664" s="37">
        <v>1656</v>
      </c>
      <c r="H1664" s="167">
        <f t="shared" ca="1" si="54"/>
        <v>7.1733446810730211E-2</v>
      </c>
    </row>
    <row r="1665" spans="1:8" x14ac:dyDescent="0.3">
      <c r="A1665"/>
      <c r="B1665" s="314">
        <v>37949</v>
      </c>
      <c r="C1665" s="197">
        <v>75.39</v>
      </c>
      <c r="D1665" s="197">
        <f t="shared" si="53"/>
        <v>-0.80321064996084579</v>
      </c>
      <c r="E1665" s="197">
        <v>1.782098015390865E-2</v>
      </c>
      <c r="F1665" s="167"/>
      <c r="G1665" s="37">
        <v>1657</v>
      </c>
      <c r="H1665" s="167">
        <f t="shared" ca="1" si="54"/>
        <v>-3.3238053618645354E-2</v>
      </c>
    </row>
    <row r="1666" spans="1:8" x14ac:dyDescent="0.3">
      <c r="A1666"/>
      <c r="B1666" s="314">
        <v>42222</v>
      </c>
      <c r="C1666" s="197">
        <v>383.1</v>
      </c>
      <c r="D1666" s="197">
        <f t="shared" si="53"/>
        <v>14.909468438538209</v>
      </c>
      <c r="E1666" s="197">
        <v>1.7800212539851312E-2</v>
      </c>
      <c r="F1666" s="167"/>
      <c r="G1666" s="37">
        <v>1658</v>
      </c>
      <c r="H1666" s="167">
        <f t="shared" ca="1" si="54"/>
        <v>-3.0058962571357158E-2</v>
      </c>
    </row>
    <row r="1667" spans="1:8" x14ac:dyDescent="0.3">
      <c r="A1667"/>
      <c r="B1667" s="314">
        <v>36710</v>
      </c>
      <c r="C1667" s="197">
        <v>24.08</v>
      </c>
      <c r="D1667" s="197">
        <f t="shared" si="53"/>
        <v>-0.71343567773414263</v>
      </c>
      <c r="E1667" s="197">
        <v>1.7751479289940697E-2</v>
      </c>
      <c r="F1667" s="167"/>
      <c r="G1667" s="37">
        <v>1659</v>
      </c>
      <c r="H1667" s="167">
        <f t="shared" ca="1" si="54"/>
        <v>-3.0470173190998241E-2</v>
      </c>
    </row>
    <row r="1668" spans="1:8" x14ac:dyDescent="0.3">
      <c r="A1668"/>
      <c r="B1668" s="314">
        <v>37981</v>
      </c>
      <c r="C1668" s="197">
        <v>84.03</v>
      </c>
      <c r="D1668" s="197">
        <f t="shared" si="53"/>
        <v>1.7036679536679538</v>
      </c>
      <c r="E1668" s="197">
        <v>1.7681966816035066E-2</v>
      </c>
      <c r="F1668" s="167"/>
      <c r="G1668" s="37">
        <v>1660</v>
      </c>
      <c r="H1668" s="167">
        <f t="shared" ca="1" si="54"/>
        <v>-5.9184647293901438E-3</v>
      </c>
    </row>
    <row r="1669" spans="1:8" x14ac:dyDescent="0.3">
      <c r="A1669"/>
      <c r="B1669" s="314">
        <v>37582</v>
      </c>
      <c r="C1669" s="197">
        <v>31.08</v>
      </c>
      <c r="D1669" s="197">
        <f t="shared" si="53"/>
        <v>-0.94623767514270885</v>
      </c>
      <c r="E1669" s="197">
        <v>1.7681728880157177E-2</v>
      </c>
      <c r="F1669" s="167"/>
      <c r="G1669" s="37">
        <v>1661</v>
      </c>
      <c r="H1669" s="167">
        <f t="shared" ca="1" si="54"/>
        <v>4.8458030367417471E-2</v>
      </c>
    </row>
    <row r="1670" spans="1:8" x14ac:dyDescent="0.3">
      <c r="A1670"/>
      <c r="B1670" s="314">
        <v>42053</v>
      </c>
      <c r="C1670" s="197">
        <v>578.1</v>
      </c>
      <c r="D1670" s="197">
        <f t="shared" si="53"/>
        <v>39.145833333333336</v>
      </c>
      <c r="E1670" s="197">
        <v>1.7674189346196023E-2</v>
      </c>
      <c r="F1670" s="167"/>
      <c r="G1670" s="37">
        <v>1662</v>
      </c>
      <c r="H1670" s="167">
        <f t="shared" ca="1" si="54"/>
        <v>8.99062481565778E-3</v>
      </c>
    </row>
    <row r="1671" spans="1:8" x14ac:dyDescent="0.3">
      <c r="A1671"/>
      <c r="B1671" s="314">
        <v>37126</v>
      </c>
      <c r="C1671" s="197">
        <v>14.4</v>
      </c>
      <c r="D1671" s="197">
        <f t="shared" si="53"/>
        <v>-0.96341370461647902</v>
      </c>
      <c r="E1671" s="197">
        <v>1.7667844522968101E-2</v>
      </c>
      <c r="F1671" s="167"/>
      <c r="G1671" s="37">
        <v>1663</v>
      </c>
      <c r="H1671" s="167">
        <f t="shared" ca="1" si="54"/>
        <v>2.8917013575893453E-2</v>
      </c>
    </row>
    <row r="1672" spans="1:8" x14ac:dyDescent="0.3">
      <c r="A1672"/>
      <c r="B1672" s="314">
        <v>44928</v>
      </c>
      <c r="C1672" s="197">
        <v>393.59</v>
      </c>
      <c r="D1672" s="197">
        <f t="shared" si="53"/>
        <v>-0.23746512709237444</v>
      </c>
      <c r="E1672" s="197">
        <v>1.7659530458165262E-2</v>
      </c>
      <c r="F1672" s="167"/>
      <c r="G1672" s="37">
        <v>1664</v>
      </c>
      <c r="H1672" s="167">
        <f t="shared" ca="1" si="54"/>
        <v>1.1083596325118884E-2</v>
      </c>
    </row>
    <row r="1673" spans="1:8" x14ac:dyDescent="0.3">
      <c r="A1673"/>
      <c r="B1673" s="314">
        <v>41878</v>
      </c>
      <c r="C1673" s="197">
        <v>516.16</v>
      </c>
      <c r="D1673" s="197">
        <f t="shared" ref="D1673:D1736" si="55">C1673/C1674-1</f>
        <v>-7.7709282587331341E-2</v>
      </c>
      <c r="E1673" s="197">
        <v>1.7645551152382533E-2</v>
      </c>
      <c r="F1673" s="167"/>
      <c r="G1673" s="37">
        <v>1665</v>
      </c>
      <c r="H1673" s="167">
        <f t="shared" ca="1" si="54"/>
        <v>7.8770926840338023E-3</v>
      </c>
    </row>
    <row r="1674" spans="1:8" x14ac:dyDescent="0.3">
      <c r="A1674"/>
      <c r="B1674" s="314">
        <v>42648</v>
      </c>
      <c r="C1674" s="197">
        <v>559.65</v>
      </c>
      <c r="D1674" s="197">
        <f t="shared" si="55"/>
        <v>4.5987394957983199</v>
      </c>
      <c r="E1674" s="197">
        <v>1.7637967087916984E-2</v>
      </c>
      <c r="F1674" s="167"/>
      <c r="G1674" s="37">
        <v>1666</v>
      </c>
      <c r="H1674" s="167">
        <f t="shared" ref="H1674:H1737" ca="1" si="56">_xlfn.NORM.INV(RAND(),N$11,N$12)</f>
        <v>5.8872883668300138E-2</v>
      </c>
    </row>
    <row r="1675" spans="1:8" x14ac:dyDescent="0.3">
      <c r="A1675"/>
      <c r="B1675" s="314">
        <v>35250</v>
      </c>
      <c r="C1675" s="197">
        <v>99.96</v>
      </c>
      <c r="D1675" s="197">
        <f t="shared" si="55"/>
        <v>0.33940774487471526</v>
      </c>
      <c r="E1675" s="197">
        <v>1.7611727578132896E-2</v>
      </c>
      <c r="F1675" s="167"/>
      <c r="G1675" s="37">
        <v>1667</v>
      </c>
      <c r="H1675" s="167">
        <f t="shared" ca="1" si="56"/>
        <v>3.3058091707369466E-2</v>
      </c>
    </row>
    <row r="1676" spans="1:8" x14ac:dyDescent="0.3">
      <c r="A1676"/>
      <c r="B1676" s="314">
        <v>35541</v>
      </c>
      <c r="C1676" s="197">
        <v>74.63</v>
      </c>
      <c r="D1676" s="197">
        <f t="shared" si="55"/>
        <v>0.2898375388869685</v>
      </c>
      <c r="E1676" s="197">
        <v>1.7589310062721353E-2</v>
      </c>
      <c r="F1676" s="167"/>
      <c r="G1676" s="37">
        <v>1668</v>
      </c>
      <c r="H1676" s="167">
        <f t="shared" ca="1" si="56"/>
        <v>2.4602798656140196E-2</v>
      </c>
    </row>
    <row r="1677" spans="1:8" x14ac:dyDescent="0.3">
      <c r="A1677"/>
      <c r="B1677" s="314">
        <v>36409</v>
      </c>
      <c r="C1677" s="197">
        <v>57.86</v>
      </c>
      <c r="D1677" s="197">
        <f t="shared" si="55"/>
        <v>1.3255627009646305</v>
      </c>
      <c r="E1677" s="197">
        <v>1.7587055926837847E-2</v>
      </c>
      <c r="F1677" s="167"/>
      <c r="G1677" s="37">
        <v>1669</v>
      </c>
      <c r="H1677" s="167">
        <f t="shared" ca="1" si="56"/>
        <v>-2.0579139438789581E-2</v>
      </c>
    </row>
    <row r="1678" spans="1:8" x14ac:dyDescent="0.3">
      <c r="A1678"/>
      <c r="B1678" s="314">
        <v>37355</v>
      </c>
      <c r="C1678" s="197">
        <v>24.88</v>
      </c>
      <c r="D1678" s="197">
        <f t="shared" si="55"/>
        <v>-0.96592480997055397</v>
      </c>
      <c r="E1678" s="197">
        <v>1.7586912065439719E-2</v>
      </c>
      <c r="F1678" s="167"/>
      <c r="G1678" s="37">
        <v>1670</v>
      </c>
      <c r="H1678" s="167">
        <f t="shared" ca="1" si="56"/>
        <v>-6.5882919416059962E-2</v>
      </c>
    </row>
    <row r="1679" spans="1:8" x14ac:dyDescent="0.3">
      <c r="A1679"/>
      <c r="B1679" s="314">
        <v>45275</v>
      </c>
      <c r="C1679" s="197">
        <v>730.15</v>
      </c>
      <c r="D1679" s="197">
        <f t="shared" si="55"/>
        <v>1.3320025550942187</v>
      </c>
      <c r="E1679" s="197">
        <v>1.7573933160520694E-2</v>
      </c>
      <c r="F1679" s="167"/>
      <c r="G1679" s="37">
        <v>1671</v>
      </c>
      <c r="H1679" s="167">
        <f t="shared" ca="1" si="56"/>
        <v>-0.10011055277041495</v>
      </c>
    </row>
    <row r="1680" spans="1:8" x14ac:dyDescent="0.3">
      <c r="A1680"/>
      <c r="B1680" s="314">
        <v>44337</v>
      </c>
      <c r="C1680" s="197">
        <v>313.10000000000002</v>
      </c>
      <c r="D1680" s="197">
        <f t="shared" si="55"/>
        <v>-0.58341094760371481</v>
      </c>
      <c r="E1680" s="197">
        <v>1.7549561260968627E-2</v>
      </c>
      <c r="F1680" s="167"/>
      <c r="G1680" s="37">
        <v>1672</v>
      </c>
      <c r="H1680" s="167">
        <f t="shared" ca="1" si="56"/>
        <v>6.0950572449247334E-3</v>
      </c>
    </row>
    <row r="1681" spans="1:8" x14ac:dyDescent="0.3">
      <c r="A1681"/>
      <c r="B1681" s="314">
        <v>45288</v>
      </c>
      <c r="C1681" s="197">
        <v>751.58</v>
      </c>
      <c r="D1681" s="197">
        <f t="shared" si="55"/>
        <v>2.1664138860802158</v>
      </c>
      <c r="E1681" s="197">
        <v>1.7546234870434052E-2</v>
      </c>
      <c r="F1681" s="167"/>
      <c r="G1681" s="37">
        <v>1673</v>
      </c>
      <c r="H1681" s="167">
        <f t="shared" ca="1" si="56"/>
        <v>8.3502627724445291E-2</v>
      </c>
    </row>
    <row r="1682" spans="1:8" x14ac:dyDescent="0.3">
      <c r="A1682"/>
      <c r="B1682" s="314">
        <v>40561</v>
      </c>
      <c r="C1682" s="197">
        <v>237.36</v>
      </c>
      <c r="D1682" s="197">
        <f t="shared" si="55"/>
        <v>1.5986424348587693</v>
      </c>
      <c r="E1682" s="197">
        <v>1.7533330475414832E-2</v>
      </c>
      <c r="F1682" s="167"/>
      <c r="G1682" s="37">
        <v>1674</v>
      </c>
      <c r="H1682" s="167">
        <f t="shared" ca="1" si="56"/>
        <v>3.1475207591685128E-3</v>
      </c>
    </row>
    <row r="1683" spans="1:8" x14ac:dyDescent="0.3">
      <c r="A1683"/>
      <c r="B1683" s="314">
        <v>38552</v>
      </c>
      <c r="C1683" s="197">
        <v>91.34</v>
      </c>
      <c r="D1683" s="197">
        <f t="shared" si="55"/>
        <v>-7.746692253307752E-2</v>
      </c>
      <c r="E1683" s="197">
        <v>1.7489138910549373E-2</v>
      </c>
      <c r="F1683" s="167"/>
      <c r="G1683" s="37">
        <v>1675</v>
      </c>
      <c r="H1683" s="167">
        <f t="shared" ca="1" si="56"/>
        <v>1.7936688510742031E-2</v>
      </c>
    </row>
    <row r="1684" spans="1:8" x14ac:dyDescent="0.3">
      <c r="A1684"/>
      <c r="B1684" s="314">
        <v>35223</v>
      </c>
      <c r="C1684" s="197">
        <v>99.01</v>
      </c>
      <c r="D1684" s="197">
        <f t="shared" si="55"/>
        <v>2.7775658145745901</v>
      </c>
      <c r="E1684" s="197">
        <v>1.7469941424314017E-2</v>
      </c>
      <c r="F1684" s="167"/>
      <c r="G1684" s="37">
        <v>1676</v>
      </c>
      <c r="H1684" s="167">
        <f t="shared" ca="1" si="56"/>
        <v>0.10699872384082096</v>
      </c>
    </row>
    <row r="1685" spans="1:8" x14ac:dyDescent="0.3">
      <c r="A1685"/>
      <c r="B1685" s="314">
        <v>37539</v>
      </c>
      <c r="C1685" s="197">
        <v>26.21</v>
      </c>
      <c r="D1685" s="197">
        <f t="shared" si="55"/>
        <v>-0.84761627906976744</v>
      </c>
      <c r="E1685" s="197">
        <v>1.7468944099378936E-2</v>
      </c>
      <c r="F1685" s="167"/>
      <c r="G1685" s="37">
        <v>1677</v>
      </c>
      <c r="H1685" s="167">
        <f t="shared" ca="1" si="56"/>
        <v>-1.8505918212081013E-3</v>
      </c>
    </row>
    <row r="1686" spans="1:8" x14ac:dyDescent="0.3">
      <c r="A1686"/>
      <c r="B1686" s="314">
        <v>43780</v>
      </c>
      <c r="C1686" s="197">
        <v>172</v>
      </c>
      <c r="D1686" s="197">
        <f t="shared" si="55"/>
        <v>1.0342992312241277</v>
      </c>
      <c r="E1686" s="197">
        <v>1.7450458444247197E-2</v>
      </c>
      <c r="F1686" s="167"/>
      <c r="G1686" s="37">
        <v>1678</v>
      </c>
      <c r="H1686" s="167">
        <f t="shared" ca="1" si="56"/>
        <v>5.1536080307180206E-3</v>
      </c>
    </row>
    <row r="1687" spans="1:8" x14ac:dyDescent="0.3">
      <c r="A1687"/>
      <c r="B1687" s="314">
        <v>43978</v>
      </c>
      <c r="C1687" s="197">
        <v>84.55</v>
      </c>
      <c r="D1687" s="197">
        <f t="shared" si="55"/>
        <v>2.1513231457323894</v>
      </c>
      <c r="E1687" s="197">
        <v>1.7448856799037404E-2</v>
      </c>
      <c r="F1687" s="167"/>
      <c r="G1687" s="37">
        <v>1679</v>
      </c>
      <c r="H1687" s="167">
        <f t="shared" ca="1" si="56"/>
        <v>-5.5556439379808534E-3</v>
      </c>
    </row>
    <row r="1688" spans="1:8" x14ac:dyDescent="0.3">
      <c r="A1688"/>
      <c r="B1688" s="314">
        <v>37510</v>
      </c>
      <c r="C1688" s="197">
        <v>26.83</v>
      </c>
      <c r="D1688" s="197">
        <f t="shared" si="55"/>
        <v>-0.69604622181941767</v>
      </c>
      <c r="E1688" s="197">
        <v>1.744406522563513E-2</v>
      </c>
      <c r="F1688" s="167"/>
      <c r="G1688" s="37">
        <v>1680</v>
      </c>
      <c r="H1688" s="167">
        <f t="shared" ca="1" si="56"/>
        <v>-9.988201584649016E-2</v>
      </c>
    </row>
    <row r="1689" spans="1:8" x14ac:dyDescent="0.3">
      <c r="A1689"/>
      <c r="B1689" s="314">
        <v>35604</v>
      </c>
      <c r="C1689" s="197">
        <v>88.27</v>
      </c>
      <c r="D1689" s="197">
        <f t="shared" si="55"/>
        <v>-0.74833927298645753</v>
      </c>
      <c r="E1689" s="197">
        <v>1.7404333794375226E-2</v>
      </c>
      <c r="F1689" s="167"/>
      <c r="G1689" s="37">
        <v>1681</v>
      </c>
      <c r="H1689" s="167">
        <f t="shared" ca="1" si="56"/>
        <v>3.3796501823098075E-2</v>
      </c>
    </row>
    <row r="1690" spans="1:8" x14ac:dyDescent="0.3">
      <c r="A1690"/>
      <c r="B1690" s="314">
        <v>44358</v>
      </c>
      <c r="C1690" s="197">
        <v>350.75</v>
      </c>
      <c r="D1690" s="197">
        <f t="shared" si="55"/>
        <v>-0.36692296585084105</v>
      </c>
      <c r="E1690" s="197">
        <v>1.7403915881073262E-2</v>
      </c>
      <c r="F1690" s="167"/>
      <c r="G1690" s="37">
        <v>1682</v>
      </c>
      <c r="H1690" s="167">
        <f t="shared" ca="1" si="56"/>
        <v>-4.3749388957661492E-2</v>
      </c>
    </row>
    <row r="1691" spans="1:8" x14ac:dyDescent="0.3">
      <c r="A1691"/>
      <c r="B1691" s="314">
        <v>45083</v>
      </c>
      <c r="C1691" s="197">
        <v>554.04</v>
      </c>
      <c r="D1691" s="197">
        <f t="shared" si="55"/>
        <v>1.0789493433395871</v>
      </c>
      <c r="E1691" s="197">
        <v>1.7389867234698819E-2</v>
      </c>
      <c r="F1691" s="167"/>
      <c r="G1691" s="37">
        <v>1683</v>
      </c>
      <c r="H1691" s="167">
        <f t="shared" ca="1" si="56"/>
        <v>-9.8578719444885721E-2</v>
      </c>
    </row>
    <row r="1692" spans="1:8" x14ac:dyDescent="0.3">
      <c r="A1692"/>
      <c r="B1692" s="314">
        <v>43348</v>
      </c>
      <c r="C1692" s="197">
        <v>266.5</v>
      </c>
      <c r="D1692" s="197">
        <f t="shared" si="55"/>
        <v>2.18170964660936</v>
      </c>
      <c r="E1692" s="197">
        <v>1.7369727047146455E-2</v>
      </c>
      <c r="F1692" s="167"/>
      <c r="G1692" s="37">
        <v>1684</v>
      </c>
      <c r="H1692" s="167">
        <f t="shared" ca="1" si="56"/>
        <v>6.0185404752777963E-2</v>
      </c>
    </row>
    <row r="1693" spans="1:8" x14ac:dyDescent="0.3">
      <c r="A1693"/>
      <c r="B1693" s="314">
        <v>39710</v>
      </c>
      <c r="C1693" s="197">
        <v>83.76</v>
      </c>
      <c r="D1693" s="197">
        <f t="shared" si="55"/>
        <v>-0.87024213412650464</v>
      </c>
      <c r="E1693" s="197">
        <v>1.7369124256042756E-2</v>
      </c>
      <c r="F1693" s="167"/>
      <c r="G1693" s="37">
        <v>1685</v>
      </c>
      <c r="H1693" s="167">
        <f t="shared" ca="1" si="56"/>
        <v>-4.4624601657488133E-2</v>
      </c>
    </row>
    <row r="1694" spans="1:8" x14ac:dyDescent="0.3">
      <c r="A1694"/>
      <c r="B1694" s="314">
        <v>45233</v>
      </c>
      <c r="C1694" s="197">
        <v>645.51</v>
      </c>
      <c r="D1694" s="197">
        <f t="shared" si="55"/>
        <v>-0.10445338512763591</v>
      </c>
      <c r="E1694" s="197">
        <v>1.7368280035934269E-2</v>
      </c>
      <c r="F1694" s="167"/>
      <c r="G1694" s="37">
        <v>1686</v>
      </c>
      <c r="H1694" s="167">
        <f t="shared" ca="1" si="56"/>
        <v>-4.5488497401868959E-3</v>
      </c>
    </row>
    <row r="1695" spans="1:8" x14ac:dyDescent="0.3">
      <c r="A1695"/>
      <c r="B1695" s="314">
        <v>45789</v>
      </c>
      <c r="C1695" s="197">
        <v>720.8</v>
      </c>
      <c r="D1695" s="197">
        <f t="shared" si="55"/>
        <v>14.758635767380847</v>
      </c>
      <c r="E1695" s="197">
        <v>1.7360621030345635E-2</v>
      </c>
      <c r="F1695" s="167"/>
      <c r="G1695" s="37">
        <v>1687</v>
      </c>
      <c r="H1695" s="167">
        <f t="shared" ca="1" si="56"/>
        <v>-8.4420173216976077E-2</v>
      </c>
    </row>
    <row r="1696" spans="1:8" x14ac:dyDescent="0.3">
      <c r="A1696"/>
      <c r="B1696" s="314">
        <v>35843</v>
      </c>
      <c r="C1696" s="197">
        <v>45.74</v>
      </c>
      <c r="D1696" s="197">
        <f t="shared" si="55"/>
        <v>-0.62188972472513848</v>
      </c>
      <c r="E1696" s="197">
        <v>1.7348754448398562E-2</v>
      </c>
      <c r="F1696" s="167"/>
      <c r="G1696" s="37">
        <v>1688</v>
      </c>
      <c r="H1696" s="167">
        <f t="shared" ca="1" si="56"/>
        <v>-7.3819511338246739E-3</v>
      </c>
    </row>
    <row r="1697" spans="1:8" x14ac:dyDescent="0.3">
      <c r="A1697"/>
      <c r="B1697" s="314">
        <v>39595</v>
      </c>
      <c r="C1697" s="197">
        <v>120.97</v>
      </c>
      <c r="D1697" s="197">
        <f t="shared" si="55"/>
        <v>0.29545941315056767</v>
      </c>
      <c r="E1697" s="197">
        <v>1.7324026574720319E-2</v>
      </c>
      <c r="F1697" s="167"/>
      <c r="G1697" s="37">
        <v>1689</v>
      </c>
      <c r="H1697" s="167">
        <f t="shared" ca="1" si="56"/>
        <v>7.4685352533111829E-2</v>
      </c>
    </row>
    <row r="1698" spans="1:8" x14ac:dyDescent="0.3">
      <c r="A1698"/>
      <c r="B1698" s="314">
        <v>38415</v>
      </c>
      <c r="C1698" s="197">
        <v>93.38</v>
      </c>
      <c r="D1698" s="197">
        <f t="shared" si="55"/>
        <v>0.43220858895705505</v>
      </c>
      <c r="E1698" s="197">
        <v>1.7322148382176605E-2</v>
      </c>
      <c r="F1698" s="167"/>
      <c r="G1698" s="37">
        <v>1690</v>
      </c>
      <c r="H1698" s="167">
        <f t="shared" ca="1" si="56"/>
        <v>1.2138829607367722E-2</v>
      </c>
    </row>
    <row r="1699" spans="1:8" x14ac:dyDescent="0.3">
      <c r="A1699"/>
      <c r="B1699" s="314">
        <v>39982</v>
      </c>
      <c r="C1699" s="197">
        <v>65.2</v>
      </c>
      <c r="D1699" s="197">
        <f t="shared" si="55"/>
        <v>-0.76132078925211411</v>
      </c>
      <c r="E1699" s="197">
        <v>1.7319394601341909E-2</v>
      </c>
      <c r="F1699" s="167"/>
      <c r="G1699" s="37">
        <v>1691</v>
      </c>
      <c r="H1699" s="167">
        <f t="shared" ca="1" si="56"/>
        <v>2.6715009402280214E-2</v>
      </c>
    </row>
    <row r="1700" spans="1:8" x14ac:dyDescent="0.3">
      <c r="A1700"/>
      <c r="B1700" s="314">
        <v>40989</v>
      </c>
      <c r="C1700" s="197">
        <v>273.17</v>
      </c>
      <c r="D1700" s="197">
        <f t="shared" si="55"/>
        <v>3.5573907240573908</v>
      </c>
      <c r="E1700" s="197">
        <v>1.7317145836436953E-2</v>
      </c>
      <c r="F1700" s="167"/>
      <c r="G1700" s="37">
        <v>1692</v>
      </c>
      <c r="H1700" s="167">
        <f t="shared" ca="1" si="56"/>
        <v>-8.0661604054113031E-2</v>
      </c>
    </row>
    <row r="1701" spans="1:8" x14ac:dyDescent="0.3">
      <c r="A1701"/>
      <c r="B1701" s="314">
        <v>35466</v>
      </c>
      <c r="C1701" s="197">
        <v>59.94</v>
      </c>
      <c r="D1701" s="197">
        <f t="shared" si="55"/>
        <v>-0.64714193206569726</v>
      </c>
      <c r="E1701" s="197">
        <v>1.731160896130346E-2</v>
      </c>
      <c r="F1701" s="167"/>
      <c r="G1701" s="37">
        <v>1693</v>
      </c>
      <c r="H1701" s="167">
        <f t="shared" ca="1" si="56"/>
        <v>5.1238804552386288E-2</v>
      </c>
    </row>
    <row r="1702" spans="1:8" x14ac:dyDescent="0.3">
      <c r="A1702"/>
      <c r="B1702" s="314">
        <v>39017</v>
      </c>
      <c r="C1702" s="197">
        <v>169.87</v>
      </c>
      <c r="D1702" s="197">
        <f t="shared" si="55"/>
        <v>-0.63457029149187916</v>
      </c>
      <c r="E1702" s="197">
        <v>1.7307461971493687E-2</v>
      </c>
      <c r="F1702" s="167"/>
      <c r="G1702" s="37">
        <v>1694</v>
      </c>
      <c r="H1702" s="167">
        <f t="shared" ca="1" si="56"/>
        <v>2.0894728776042839E-2</v>
      </c>
    </row>
    <row r="1703" spans="1:8" x14ac:dyDescent="0.3">
      <c r="A1703"/>
      <c r="B1703" s="314">
        <v>42696</v>
      </c>
      <c r="C1703" s="197">
        <v>464.85</v>
      </c>
      <c r="D1703" s="197">
        <f t="shared" si="55"/>
        <v>2.8341306499505117</v>
      </c>
      <c r="E1703" s="197">
        <v>1.7288543604333073E-2</v>
      </c>
      <c r="F1703" s="167"/>
      <c r="G1703" s="37">
        <v>1695</v>
      </c>
      <c r="H1703" s="167">
        <f t="shared" ca="1" si="56"/>
        <v>-6.5050297736401344E-3</v>
      </c>
    </row>
    <row r="1704" spans="1:8" x14ac:dyDescent="0.3">
      <c r="A1704"/>
      <c r="B1704" s="314">
        <v>39560</v>
      </c>
      <c r="C1704" s="197">
        <v>121.24</v>
      </c>
      <c r="D1704" s="197">
        <f t="shared" si="55"/>
        <v>3.119605844376486</v>
      </c>
      <c r="E1704" s="197">
        <v>1.7284779325390076E-2</v>
      </c>
      <c r="F1704" s="167"/>
      <c r="G1704" s="37">
        <v>1696</v>
      </c>
      <c r="H1704" s="167">
        <f t="shared" ca="1" si="56"/>
        <v>-9.3836480691567824E-3</v>
      </c>
    </row>
    <row r="1705" spans="1:8" x14ac:dyDescent="0.3">
      <c r="A1705"/>
      <c r="B1705" s="314">
        <v>37652</v>
      </c>
      <c r="C1705" s="197">
        <v>29.43</v>
      </c>
      <c r="D1705" s="197">
        <f t="shared" si="55"/>
        <v>-0.64576311988444868</v>
      </c>
      <c r="E1705" s="197">
        <v>1.7283097131005842E-2</v>
      </c>
      <c r="F1705" s="167"/>
      <c r="G1705" s="37">
        <v>1697</v>
      </c>
      <c r="H1705" s="167">
        <f t="shared" ca="1" si="56"/>
        <v>7.3595848399677496E-3</v>
      </c>
    </row>
    <row r="1706" spans="1:8" x14ac:dyDescent="0.3">
      <c r="A1706"/>
      <c r="B1706" s="314">
        <v>38209</v>
      </c>
      <c r="C1706" s="197">
        <v>83.08</v>
      </c>
      <c r="D1706" s="197">
        <f t="shared" si="55"/>
        <v>-0.8342543640897756</v>
      </c>
      <c r="E1706" s="197">
        <v>1.726460144483899E-2</v>
      </c>
      <c r="F1706" s="167"/>
      <c r="G1706" s="37">
        <v>1698</v>
      </c>
      <c r="H1706" s="167">
        <f t="shared" ca="1" si="56"/>
        <v>4.5012518934234413E-2</v>
      </c>
    </row>
    <row r="1707" spans="1:8" x14ac:dyDescent="0.3">
      <c r="A1707"/>
      <c r="B1707" s="314">
        <v>44601</v>
      </c>
      <c r="C1707" s="197">
        <v>501.25</v>
      </c>
      <c r="D1707" s="197">
        <f t="shared" si="55"/>
        <v>4.6612830359159698</v>
      </c>
      <c r="E1707" s="197">
        <v>1.7250126839168045E-2</v>
      </c>
      <c r="F1707" s="167"/>
      <c r="G1707" s="37">
        <v>1699</v>
      </c>
      <c r="H1707" s="167">
        <f t="shared" ca="1" si="56"/>
        <v>-2.9960209945253814E-2</v>
      </c>
    </row>
    <row r="1708" spans="1:8" x14ac:dyDescent="0.3">
      <c r="A1708"/>
      <c r="B1708" s="314">
        <v>35297</v>
      </c>
      <c r="C1708" s="197">
        <v>88.54</v>
      </c>
      <c r="D1708" s="197">
        <f t="shared" si="55"/>
        <v>-0.51630701993990713</v>
      </c>
      <c r="E1708" s="197">
        <v>1.7233455882353033E-2</v>
      </c>
      <c r="F1708" s="167"/>
      <c r="G1708" s="37">
        <v>1700</v>
      </c>
      <c r="H1708" s="167">
        <f t="shared" ca="1" si="56"/>
        <v>3.0267366278896941E-2</v>
      </c>
    </row>
    <row r="1709" spans="1:8" x14ac:dyDescent="0.3">
      <c r="A1709"/>
      <c r="B1709" s="314">
        <v>43474</v>
      </c>
      <c r="C1709" s="197">
        <v>183.05</v>
      </c>
      <c r="D1709" s="197">
        <f t="shared" si="55"/>
        <v>-0.65556496377834228</v>
      </c>
      <c r="E1709" s="197">
        <v>1.7227007502083946E-2</v>
      </c>
      <c r="F1709" s="167"/>
      <c r="G1709" s="37">
        <v>1701</v>
      </c>
      <c r="H1709" s="167">
        <f t="shared" ca="1" si="56"/>
        <v>1.7488362749464005E-2</v>
      </c>
    </row>
    <row r="1710" spans="1:8" x14ac:dyDescent="0.3">
      <c r="A1710"/>
      <c r="B1710" s="314">
        <v>42754</v>
      </c>
      <c r="C1710" s="197">
        <v>531.45000000000005</v>
      </c>
      <c r="D1710" s="197">
        <f t="shared" si="55"/>
        <v>0.46683779084209664</v>
      </c>
      <c r="E1710" s="197">
        <v>1.7226528854435763E-2</v>
      </c>
      <c r="F1710" s="167"/>
      <c r="G1710" s="37">
        <v>1702</v>
      </c>
      <c r="H1710" s="167">
        <f t="shared" ca="1" si="56"/>
        <v>-1.2226486110699009E-2</v>
      </c>
    </row>
    <row r="1711" spans="1:8" x14ac:dyDescent="0.3">
      <c r="A1711"/>
      <c r="B1711" s="314">
        <v>41591</v>
      </c>
      <c r="C1711" s="197">
        <v>362.31</v>
      </c>
      <c r="D1711" s="197">
        <f t="shared" si="55"/>
        <v>-0.17750283768444952</v>
      </c>
      <c r="E1711" s="197">
        <v>1.7210399236341267E-2</v>
      </c>
      <c r="F1711" s="167"/>
      <c r="G1711" s="37">
        <v>1703</v>
      </c>
      <c r="H1711" s="167">
        <f t="shared" ca="1" si="56"/>
        <v>4.0210088786638995E-2</v>
      </c>
    </row>
    <row r="1712" spans="1:8" x14ac:dyDescent="0.3">
      <c r="A1712"/>
      <c r="B1712" s="314">
        <v>42177</v>
      </c>
      <c r="C1712" s="197">
        <v>440.5</v>
      </c>
      <c r="D1712" s="197">
        <f t="shared" si="55"/>
        <v>4.1720089233298108</v>
      </c>
      <c r="E1712" s="197">
        <v>1.7203556171342838E-2</v>
      </c>
      <c r="F1712" s="167"/>
      <c r="G1712" s="37">
        <v>1704</v>
      </c>
      <c r="H1712" s="167">
        <f t="shared" ca="1" si="56"/>
        <v>-0.13676037416109452</v>
      </c>
    </row>
    <row r="1713" spans="1:8" x14ac:dyDescent="0.3">
      <c r="A1713"/>
      <c r="B1713" s="314">
        <v>35165</v>
      </c>
      <c r="C1713" s="197">
        <v>85.17</v>
      </c>
      <c r="D1713" s="197">
        <f t="shared" si="55"/>
        <v>0.19890202702702697</v>
      </c>
      <c r="E1713" s="197">
        <v>1.7198136868505909E-2</v>
      </c>
      <c r="F1713" s="167"/>
      <c r="G1713" s="37">
        <v>1705</v>
      </c>
      <c r="H1713" s="167">
        <f t="shared" ca="1" si="56"/>
        <v>-6.2781266482317523E-3</v>
      </c>
    </row>
    <row r="1714" spans="1:8" x14ac:dyDescent="0.3">
      <c r="A1714"/>
      <c r="B1714" s="314">
        <v>34913</v>
      </c>
      <c r="C1714" s="197">
        <v>71.040000000000006</v>
      </c>
      <c r="D1714" s="197">
        <f t="shared" si="55"/>
        <v>-0.5002110595187842</v>
      </c>
      <c r="E1714" s="197">
        <v>1.7182130584192379E-2</v>
      </c>
      <c r="F1714" s="167"/>
      <c r="G1714" s="37">
        <v>1706</v>
      </c>
      <c r="H1714" s="167">
        <f t="shared" ca="1" si="56"/>
        <v>-1.1417047973594639E-2</v>
      </c>
    </row>
    <row r="1715" spans="1:8" x14ac:dyDescent="0.3">
      <c r="A1715"/>
      <c r="B1715" s="314">
        <v>39447</v>
      </c>
      <c r="C1715" s="197">
        <v>142.13999999999999</v>
      </c>
      <c r="D1715" s="197">
        <f t="shared" si="55"/>
        <v>-0.6224199760924426</v>
      </c>
      <c r="E1715" s="197">
        <v>1.7174753112923824E-2</v>
      </c>
      <c r="F1715" s="167"/>
      <c r="G1715" s="37">
        <v>1707</v>
      </c>
      <c r="H1715" s="167">
        <f t="shared" ca="1" si="56"/>
        <v>8.5839024019195333E-3</v>
      </c>
    </row>
    <row r="1716" spans="1:8" x14ac:dyDescent="0.3">
      <c r="A1716"/>
      <c r="B1716" s="314">
        <v>42214</v>
      </c>
      <c r="C1716" s="197">
        <v>376.45</v>
      </c>
      <c r="D1716" s="197">
        <f t="shared" si="55"/>
        <v>-0.44312130177514797</v>
      </c>
      <c r="E1716" s="197">
        <v>1.7157524993244966E-2</v>
      </c>
      <c r="F1716" s="167"/>
      <c r="G1716" s="37">
        <v>1708</v>
      </c>
      <c r="H1716" s="167">
        <f t="shared" ca="1" si="56"/>
        <v>0.13179373814489581</v>
      </c>
    </row>
    <row r="1717" spans="1:8" x14ac:dyDescent="0.3">
      <c r="A1717"/>
      <c r="B1717" s="314">
        <v>45887</v>
      </c>
      <c r="C1717" s="197">
        <v>676</v>
      </c>
      <c r="D1717" s="197">
        <f t="shared" si="55"/>
        <v>9.1669423973529867</v>
      </c>
      <c r="E1717" s="197">
        <v>1.7153174842010177E-2</v>
      </c>
      <c r="F1717" s="167"/>
      <c r="G1717" s="37">
        <v>1709</v>
      </c>
      <c r="H1717" s="167">
        <f t="shared" ca="1" si="56"/>
        <v>-1.3092423775689336E-2</v>
      </c>
    </row>
    <row r="1718" spans="1:8" x14ac:dyDescent="0.3">
      <c r="A1718"/>
      <c r="B1718" s="314">
        <v>37901</v>
      </c>
      <c r="C1718" s="197">
        <v>66.489999999999995</v>
      </c>
      <c r="D1718" s="197">
        <f t="shared" si="55"/>
        <v>-0.82637420028724384</v>
      </c>
      <c r="E1718" s="197">
        <v>1.7133241548110689E-2</v>
      </c>
      <c r="F1718" s="167"/>
      <c r="G1718" s="37">
        <v>1710</v>
      </c>
      <c r="H1718" s="167">
        <f t="shared" ca="1" si="56"/>
        <v>4.4485231814063234E-2</v>
      </c>
    </row>
    <row r="1719" spans="1:8" x14ac:dyDescent="0.3">
      <c r="A1719"/>
      <c r="B1719" s="314">
        <v>44477</v>
      </c>
      <c r="C1719" s="197">
        <v>382.95</v>
      </c>
      <c r="D1719" s="197">
        <f t="shared" si="55"/>
        <v>1.3867248363976317</v>
      </c>
      <c r="E1719" s="197">
        <v>1.7131474103585731E-2</v>
      </c>
      <c r="F1719" s="167"/>
      <c r="G1719" s="37">
        <v>1711</v>
      </c>
      <c r="H1719" s="167">
        <f t="shared" ca="1" si="56"/>
        <v>-1.8371387083472489E-2</v>
      </c>
    </row>
    <row r="1720" spans="1:8" x14ac:dyDescent="0.3">
      <c r="A1720"/>
      <c r="B1720" s="314">
        <v>40196</v>
      </c>
      <c r="C1720" s="197">
        <v>160.44999999999999</v>
      </c>
      <c r="D1720" s="197">
        <f t="shared" si="55"/>
        <v>-0.30947667412635571</v>
      </c>
      <c r="E1720" s="197">
        <v>1.7115689381933308E-2</v>
      </c>
      <c r="F1720" s="167"/>
      <c r="G1720" s="37">
        <v>1712</v>
      </c>
      <c r="H1720" s="167">
        <f t="shared" ca="1" si="56"/>
        <v>-3.5566200717351351E-2</v>
      </c>
    </row>
    <row r="1721" spans="1:8" x14ac:dyDescent="0.3">
      <c r="A1721"/>
      <c r="B1721" s="314">
        <v>41156</v>
      </c>
      <c r="C1721" s="197">
        <v>232.36</v>
      </c>
      <c r="D1721" s="197">
        <f t="shared" si="55"/>
        <v>2.0290705253552344</v>
      </c>
      <c r="E1721" s="197">
        <v>1.7115342525716892E-2</v>
      </c>
      <c r="F1721" s="167"/>
      <c r="G1721" s="37">
        <v>1713</v>
      </c>
      <c r="H1721" s="167">
        <f t="shared" ca="1" si="56"/>
        <v>-3.3810915849701332E-3</v>
      </c>
    </row>
    <row r="1722" spans="1:8" x14ac:dyDescent="0.3">
      <c r="A1722"/>
      <c r="B1722" s="314">
        <v>35543</v>
      </c>
      <c r="C1722" s="197">
        <v>76.709999999999994</v>
      </c>
      <c r="D1722" s="197">
        <f t="shared" si="55"/>
        <v>-0.46273987953494888</v>
      </c>
      <c r="E1722" s="197">
        <v>1.710421638822579E-2</v>
      </c>
      <c r="F1722" s="167"/>
      <c r="G1722" s="37">
        <v>1714</v>
      </c>
      <c r="H1722" s="167">
        <f t="shared" ca="1" si="56"/>
        <v>-4.7485144652828985E-2</v>
      </c>
    </row>
    <row r="1723" spans="1:8" x14ac:dyDescent="0.3">
      <c r="A1723"/>
      <c r="B1723" s="314">
        <v>40212</v>
      </c>
      <c r="C1723" s="197">
        <v>142.78</v>
      </c>
      <c r="D1723" s="197">
        <f t="shared" si="55"/>
        <v>4.579523251270027</v>
      </c>
      <c r="E1723" s="197">
        <v>1.7096452486109248E-2</v>
      </c>
      <c r="F1723" s="167"/>
      <c r="G1723" s="37">
        <v>1715</v>
      </c>
      <c r="H1723" s="167">
        <f t="shared" ca="1" si="56"/>
        <v>4.0815725631878096E-2</v>
      </c>
    </row>
    <row r="1724" spans="1:8" x14ac:dyDescent="0.3">
      <c r="A1724"/>
      <c r="B1724" s="314">
        <v>36621</v>
      </c>
      <c r="C1724" s="197">
        <v>25.59</v>
      </c>
      <c r="D1724" s="197">
        <f t="shared" si="55"/>
        <v>-0.88102654702682592</v>
      </c>
      <c r="E1724" s="197">
        <v>1.70906200317964E-2</v>
      </c>
      <c r="F1724" s="167"/>
      <c r="G1724" s="37">
        <v>1716</v>
      </c>
      <c r="H1724" s="167">
        <f t="shared" ca="1" si="56"/>
        <v>-2.2745928546847483E-2</v>
      </c>
    </row>
    <row r="1725" spans="1:8" x14ac:dyDescent="0.3">
      <c r="A1725"/>
      <c r="B1725" s="314">
        <v>40925</v>
      </c>
      <c r="C1725" s="197">
        <v>215.09</v>
      </c>
      <c r="D1725" s="197">
        <f t="shared" si="55"/>
        <v>1.1610569677484177</v>
      </c>
      <c r="E1725" s="197">
        <v>1.7070172120295046E-2</v>
      </c>
      <c r="F1725" s="167"/>
      <c r="G1725" s="37">
        <v>1717</v>
      </c>
      <c r="H1725" s="167">
        <f t="shared" ca="1" si="56"/>
        <v>-1.1515276678203997E-3</v>
      </c>
    </row>
    <row r="1726" spans="1:8" x14ac:dyDescent="0.3">
      <c r="A1726"/>
      <c r="B1726" s="314">
        <v>35248</v>
      </c>
      <c r="C1726" s="197">
        <v>99.53</v>
      </c>
      <c r="D1726" s="197">
        <f t="shared" si="55"/>
        <v>-0.77438512977445306</v>
      </c>
      <c r="E1726" s="197">
        <v>1.7065195176783288E-2</v>
      </c>
      <c r="F1726" s="167"/>
      <c r="G1726" s="37">
        <v>1718</v>
      </c>
      <c r="H1726" s="167">
        <f t="shared" ca="1" si="56"/>
        <v>-3.2847104244841122E-2</v>
      </c>
    </row>
    <row r="1727" spans="1:8" x14ac:dyDescent="0.3">
      <c r="A1727"/>
      <c r="B1727" s="314">
        <v>44652</v>
      </c>
      <c r="C1727" s="197">
        <v>441.15</v>
      </c>
      <c r="D1727" s="197">
        <f t="shared" si="55"/>
        <v>13.226056110931957</v>
      </c>
      <c r="E1727" s="197">
        <v>1.7060518731988328E-2</v>
      </c>
      <c r="F1727" s="167"/>
      <c r="G1727" s="37">
        <v>1719</v>
      </c>
      <c r="H1727" s="167">
        <f t="shared" ca="1" si="56"/>
        <v>1.4799424038021761E-2</v>
      </c>
    </row>
    <row r="1728" spans="1:8" x14ac:dyDescent="0.3">
      <c r="A1728"/>
      <c r="B1728" s="314">
        <v>37441</v>
      </c>
      <c r="C1728" s="197">
        <v>31.01</v>
      </c>
      <c r="D1728" s="197">
        <f t="shared" si="55"/>
        <v>-0.1187837453822107</v>
      </c>
      <c r="E1728" s="197">
        <v>1.7054772056412038E-2</v>
      </c>
      <c r="F1728" s="167"/>
      <c r="G1728" s="37">
        <v>1720</v>
      </c>
      <c r="H1728" s="167">
        <f t="shared" ca="1" si="56"/>
        <v>0.10093382771065118</v>
      </c>
    </row>
    <row r="1729" spans="1:8" x14ac:dyDescent="0.3">
      <c r="A1729"/>
      <c r="B1729" s="314">
        <v>36565</v>
      </c>
      <c r="C1729" s="197">
        <v>35.19</v>
      </c>
      <c r="D1729" s="197">
        <f t="shared" si="55"/>
        <v>-0.66293103448275859</v>
      </c>
      <c r="E1729" s="197">
        <v>1.7052023121387094E-2</v>
      </c>
      <c r="F1729" s="167"/>
      <c r="G1729" s="37">
        <v>1721</v>
      </c>
      <c r="H1729" s="167">
        <f t="shared" ca="1" si="56"/>
        <v>-5.9498674389423245E-2</v>
      </c>
    </row>
    <row r="1730" spans="1:8" x14ac:dyDescent="0.3">
      <c r="A1730"/>
      <c r="B1730" s="314">
        <v>44005</v>
      </c>
      <c r="C1730" s="197">
        <v>104.4</v>
      </c>
      <c r="D1730" s="197">
        <f t="shared" si="55"/>
        <v>-0.7278556905270841</v>
      </c>
      <c r="E1730" s="197">
        <v>1.7048222113979605E-2</v>
      </c>
      <c r="F1730" s="167"/>
      <c r="G1730" s="37">
        <v>1722</v>
      </c>
      <c r="H1730" s="167">
        <f t="shared" ca="1" si="56"/>
        <v>-8.5278021141015192E-3</v>
      </c>
    </row>
    <row r="1731" spans="1:8" x14ac:dyDescent="0.3">
      <c r="A1731"/>
      <c r="B1731" s="314">
        <v>44921</v>
      </c>
      <c r="C1731" s="197">
        <v>383.62</v>
      </c>
      <c r="D1731" s="197">
        <f t="shared" si="55"/>
        <v>3.3440154002944169</v>
      </c>
      <c r="E1731" s="197">
        <v>1.7047111535300585E-2</v>
      </c>
      <c r="F1731" s="167"/>
      <c r="G1731" s="37">
        <v>1723</v>
      </c>
      <c r="H1731" s="167">
        <f t="shared" ca="1" si="56"/>
        <v>7.4158275494900427E-3</v>
      </c>
    </row>
    <row r="1732" spans="1:8" x14ac:dyDescent="0.3">
      <c r="A1732"/>
      <c r="B1732" s="314">
        <v>38429</v>
      </c>
      <c r="C1732" s="197">
        <v>88.31</v>
      </c>
      <c r="D1732" s="197">
        <f t="shared" si="55"/>
        <v>-0.62061262190144784</v>
      </c>
      <c r="E1732" s="197">
        <v>1.7044800184268238E-2</v>
      </c>
      <c r="F1732" s="167"/>
      <c r="G1732" s="37">
        <v>1724</v>
      </c>
      <c r="H1732" s="167">
        <f t="shared" ca="1" si="56"/>
        <v>-3.6879679959581295E-2</v>
      </c>
    </row>
    <row r="1733" spans="1:8" x14ac:dyDescent="0.3">
      <c r="A1733"/>
      <c r="B1733" s="314">
        <v>40464</v>
      </c>
      <c r="C1733" s="197">
        <v>232.77</v>
      </c>
      <c r="D1733" s="197">
        <f t="shared" si="55"/>
        <v>-0.48048208905256107</v>
      </c>
      <c r="E1733" s="197">
        <v>1.7040241184952176E-2</v>
      </c>
      <c r="F1733" s="167"/>
      <c r="G1733" s="37">
        <v>1725</v>
      </c>
      <c r="H1733" s="167">
        <f t="shared" ca="1" si="56"/>
        <v>-6.2475956356476937E-2</v>
      </c>
    </row>
    <row r="1734" spans="1:8" x14ac:dyDescent="0.3">
      <c r="A1734"/>
      <c r="B1734" s="314">
        <v>44672</v>
      </c>
      <c r="C1734" s="197">
        <v>448.05</v>
      </c>
      <c r="D1734" s="197">
        <f t="shared" si="55"/>
        <v>1.2382355879708262</v>
      </c>
      <c r="E1734" s="197">
        <v>1.7024174327545216E-2</v>
      </c>
      <c r="F1734" s="167"/>
      <c r="G1734" s="37">
        <v>1726</v>
      </c>
      <c r="H1734" s="167">
        <f t="shared" ca="1" si="56"/>
        <v>-6.2235846081040387E-2</v>
      </c>
    </row>
    <row r="1735" spans="1:8" x14ac:dyDescent="0.3">
      <c r="A1735"/>
      <c r="B1735" s="314">
        <v>40728</v>
      </c>
      <c r="C1735" s="197">
        <v>200.18</v>
      </c>
      <c r="D1735" s="197">
        <f t="shared" si="55"/>
        <v>1.0173334677013002</v>
      </c>
      <c r="E1735" s="197">
        <v>1.7019763247472453E-2</v>
      </c>
      <c r="F1735" s="167"/>
      <c r="G1735" s="37">
        <v>1727</v>
      </c>
      <c r="H1735" s="167">
        <f t="shared" ca="1" si="56"/>
        <v>-4.4550116582692659E-2</v>
      </c>
    </row>
    <row r="1736" spans="1:8" x14ac:dyDescent="0.3">
      <c r="A1736"/>
      <c r="B1736" s="314">
        <v>35310</v>
      </c>
      <c r="C1736" s="197">
        <v>99.23</v>
      </c>
      <c r="D1736" s="197">
        <f t="shared" si="55"/>
        <v>-0.73883405711277805</v>
      </c>
      <c r="E1736" s="197">
        <v>1.7013426258071229E-2</v>
      </c>
      <c r="F1736" s="167"/>
      <c r="G1736" s="37">
        <v>1728</v>
      </c>
      <c r="H1736" s="167">
        <f t="shared" ca="1" si="56"/>
        <v>-3.1939249882630916E-2</v>
      </c>
    </row>
    <row r="1737" spans="1:8" x14ac:dyDescent="0.3">
      <c r="A1737"/>
      <c r="B1737" s="314">
        <v>42970</v>
      </c>
      <c r="C1737" s="197">
        <v>379.95</v>
      </c>
      <c r="D1737" s="197">
        <f t="shared" ref="D1737:D1800" si="57">C1737/C1738-1</f>
        <v>8.19753086419753</v>
      </c>
      <c r="E1737" s="197">
        <v>1.69967880085653E-2</v>
      </c>
      <c r="F1737" s="167"/>
      <c r="G1737" s="37">
        <v>1729</v>
      </c>
      <c r="H1737" s="167">
        <f t="shared" ca="1" si="56"/>
        <v>-6.950205269153592E-2</v>
      </c>
    </row>
    <row r="1738" spans="1:8" x14ac:dyDescent="0.3">
      <c r="A1738"/>
      <c r="B1738" s="314">
        <v>36187</v>
      </c>
      <c r="C1738" s="197">
        <v>41.31</v>
      </c>
      <c r="D1738" s="197">
        <f t="shared" si="57"/>
        <v>-0.9322031116654631</v>
      </c>
      <c r="E1738" s="197">
        <v>1.6986706056130174E-2</v>
      </c>
      <c r="F1738" s="167"/>
      <c r="G1738" s="37">
        <v>1730</v>
      </c>
      <c r="H1738" s="167">
        <f t="shared" ref="H1738:H1801" ca="1" si="58">_xlfn.NORM.INV(RAND(),N$11,N$12)</f>
        <v>3.8643976100258541E-2</v>
      </c>
    </row>
    <row r="1739" spans="1:8" x14ac:dyDescent="0.3">
      <c r="A1739"/>
      <c r="B1739" s="314">
        <v>45170</v>
      </c>
      <c r="C1739" s="197">
        <v>609.32000000000005</v>
      </c>
      <c r="D1739" s="197">
        <f t="shared" si="57"/>
        <v>18.185138539042821</v>
      </c>
      <c r="E1739" s="197">
        <v>1.6974046565968681E-2</v>
      </c>
      <c r="F1739" s="167"/>
      <c r="G1739" s="37">
        <v>1731</v>
      </c>
      <c r="H1739" s="167">
        <f t="shared" ca="1" si="58"/>
        <v>1.9550603702323199E-2</v>
      </c>
    </row>
    <row r="1740" spans="1:8" x14ac:dyDescent="0.3">
      <c r="A1740"/>
      <c r="B1740" s="314">
        <v>37715</v>
      </c>
      <c r="C1740" s="197">
        <v>31.76</v>
      </c>
      <c r="D1740" s="197">
        <f t="shared" si="57"/>
        <v>-0.64675786898009124</v>
      </c>
      <c r="E1740" s="197">
        <v>1.697086135126491E-2</v>
      </c>
      <c r="F1740" s="167"/>
      <c r="G1740" s="37">
        <v>1732</v>
      </c>
      <c r="H1740" s="167">
        <f t="shared" ca="1" si="58"/>
        <v>9.6454662266189494E-3</v>
      </c>
    </row>
    <row r="1741" spans="1:8" x14ac:dyDescent="0.3">
      <c r="A1741"/>
      <c r="B1741" s="314">
        <v>38596</v>
      </c>
      <c r="C1741" s="197">
        <v>89.91</v>
      </c>
      <c r="D1741" s="197">
        <f t="shared" si="57"/>
        <v>1.2716018191005558</v>
      </c>
      <c r="E1741" s="197">
        <v>1.6966406515100063E-2</v>
      </c>
      <c r="F1741" s="167"/>
      <c r="G1741" s="37">
        <v>1733</v>
      </c>
      <c r="H1741" s="167">
        <f t="shared" ca="1" si="58"/>
        <v>2.7967651674769264E-2</v>
      </c>
    </row>
    <row r="1742" spans="1:8" x14ac:dyDescent="0.3">
      <c r="A1742"/>
      <c r="B1742" s="314">
        <v>36523</v>
      </c>
      <c r="C1742" s="197">
        <v>39.58</v>
      </c>
      <c r="D1742" s="197">
        <f t="shared" si="57"/>
        <v>-0.89688680474143545</v>
      </c>
      <c r="E1742" s="197">
        <v>1.695786228160312E-2</v>
      </c>
      <c r="F1742" s="167"/>
      <c r="G1742" s="37">
        <v>1734</v>
      </c>
      <c r="H1742" s="167">
        <f t="shared" ca="1" si="58"/>
        <v>2.2511937403412546E-2</v>
      </c>
    </row>
    <row r="1743" spans="1:8" x14ac:dyDescent="0.3">
      <c r="A1743"/>
      <c r="B1743" s="314">
        <v>42216</v>
      </c>
      <c r="C1743" s="197">
        <v>383.85</v>
      </c>
      <c r="D1743" s="197">
        <f t="shared" si="57"/>
        <v>-0.30202745704154921</v>
      </c>
      <c r="E1743" s="197">
        <v>1.6955888197112357E-2</v>
      </c>
      <c r="F1743" s="167"/>
      <c r="G1743" s="37">
        <v>1735</v>
      </c>
      <c r="H1743" s="167">
        <f t="shared" ca="1" si="58"/>
        <v>-2.3894085389219416E-2</v>
      </c>
    </row>
    <row r="1744" spans="1:8" x14ac:dyDescent="0.3">
      <c r="A1744"/>
      <c r="B1744" s="314">
        <v>42647</v>
      </c>
      <c r="C1744" s="197">
        <v>549.95000000000005</v>
      </c>
      <c r="D1744" s="197">
        <f t="shared" si="57"/>
        <v>9.2794392523364486</v>
      </c>
      <c r="E1744" s="197">
        <v>1.6919378698225129E-2</v>
      </c>
      <c r="F1744" s="167"/>
      <c r="G1744" s="37">
        <v>1736</v>
      </c>
      <c r="H1744" s="167">
        <f t="shared" ca="1" si="58"/>
        <v>0.10884331549515637</v>
      </c>
    </row>
    <row r="1745" spans="1:8" x14ac:dyDescent="0.3">
      <c r="A1745"/>
      <c r="B1745" s="314">
        <v>35877</v>
      </c>
      <c r="C1745" s="197">
        <v>53.5</v>
      </c>
      <c r="D1745" s="197">
        <f t="shared" si="57"/>
        <v>-0.25848925848925852</v>
      </c>
      <c r="E1745" s="197">
        <v>1.6916935943736888E-2</v>
      </c>
      <c r="F1745" s="167"/>
      <c r="G1745" s="37">
        <v>1737</v>
      </c>
      <c r="H1745" s="167">
        <f t="shared" ca="1" si="58"/>
        <v>0.10396090404349957</v>
      </c>
    </row>
    <row r="1746" spans="1:8" x14ac:dyDescent="0.3">
      <c r="A1746"/>
      <c r="B1746" s="314">
        <v>35054</v>
      </c>
      <c r="C1746" s="197">
        <v>72.150000000000006</v>
      </c>
      <c r="D1746" s="197">
        <f t="shared" si="57"/>
        <v>-0.86477368569018831</v>
      </c>
      <c r="E1746" s="197">
        <v>1.6913319238900604E-2</v>
      </c>
      <c r="F1746" s="167"/>
      <c r="G1746" s="37">
        <v>1738</v>
      </c>
      <c r="H1746" s="167">
        <f t="shared" ca="1" si="58"/>
        <v>-1.3983237013557472E-2</v>
      </c>
    </row>
    <row r="1747" spans="1:8" x14ac:dyDescent="0.3">
      <c r="A1747"/>
      <c r="B1747" s="314">
        <v>45078</v>
      </c>
      <c r="C1747" s="197">
        <v>533.54999999999995</v>
      </c>
      <c r="D1747" s="197">
        <f t="shared" si="57"/>
        <v>6.3942960615663846E-3</v>
      </c>
      <c r="E1747" s="197">
        <v>1.690554242585951E-2</v>
      </c>
      <c r="F1747" s="167"/>
      <c r="G1747" s="37">
        <v>1739</v>
      </c>
      <c r="H1747" s="167">
        <f t="shared" ca="1" si="58"/>
        <v>-0.11548809912929199</v>
      </c>
    </row>
    <row r="1748" spans="1:8" x14ac:dyDescent="0.3">
      <c r="A1748"/>
      <c r="B1748" s="314">
        <v>41943</v>
      </c>
      <c r="C1748" s="197">
        <v>530.16</v>
      </c>
      <c r="D1748" s="197">
        <f t="shared" si="57"/>
        <v>6.3848725449226897</v>
      </c>
      <c r="E1748" s="197">
        <v>1.687893202393731E-2</v>
      </c>
      <c r="F1748" s="167"/>
      <c r="G1748" s="37">
        <v>1740</v>
      </c>
      <c r="H1748" s="167">
        <f t="shared" ca="1" si="58"/>
        <v>0.15551043160853373</v>
      </c>
    </row>
    <row r="1749" spans="1:8" x14ac:dyDescent="0.3">
      <c r="A1749"/>
      <c r="B1749" s="314">
        <v>37937</v>
      </c>
      <c r="C1749" s="197">
        <v>71.790000000000006</v>
      </c>
      <c r="D1749" s="197">
        <f t="shared" si="57"/>
        <v>-0.51931704050887173</v>
      </c>
      <c r="E1749" s="197">
        <v>1.6855524079320228E-2</v>
      </c>
      <c r="F1749" s="167"/>
      <c r="G1749" s="37">
        <v>1741</v>
      </c>
      <c r="H1749" s="167">
        <f t="shared" ca="1" si="58"/>
        <v>6.0277431069703739E-3</v>
      </c>
    </row>
    <row r="1750" spans="1:8" x14ac:dyDescent="0.3">
      <c r="A1750"/>
      <c r="B1750" s="314">
        <v>40788</v>
      </c>
      <c r="C1750" s="197">
        <v>149.35</v>
      </c>
      <c r="D1750" s="197">
        <f t="shared" si="57"/>
        <v>1.8355800265805962</v>
      </c>
      <c r="E1750" s="197">
        <v>1.6816448801742823E-2</v>
      </c>
      <c r="F1750" s="167"/>
      <c r="G1750" s="37">
        <v>1742</v>
      </c>
      <c r="H1750" s="167">
        <f t="shared" ca="1" si="58"/>
        <v>4.3366041834452113E-2</v>
      </c>
    </row>
    <row r="1751" spans="1:8" x14ac:dyDescent="0.3">
      <c r="A1751"/>
      <c r="B1751" s="314">
        <v>37860</v>
      </c>
      <c r="C1751" s="197">
        <v>52.67</v>
      </c>
      <c r="D1751" s="197">
        <f t="shared" si="57"/>
        <v>-0.59221121090120776</v>
      </c>
      <c r="E1751" s="197">
        <v>1.6795366795366862E-2</v>
      </c>
      <c r="F1751" s="167"/>
      <c r="G1751" s="37">
        <v>1743</v>
      </c>
      <c r="H1751" s="167">
        <f t="shared" ca="1" si="58"/>
        <v>7.7962323768894767E-2</v>
      </c>
    </row>
    <row r="1752" spans="1:8" x14ac:dyDescent="0.3">
      <c r="A1752"/>
      <c r="B1752" s="314">
        <v>39323</v>
      </c>
      <c r="C1752" s="197">
        <v>129.16</v>
      </c>
      <c r="D1752" s="197">
        <f t="shared" si="57"/>
        <v>-0.44963354354866203</v>
      </c>
      <c r="E1752" s="197">
        <v>1.6767692671022516E-2</v>
      </c>
      <c r="F1752" s="167"/>
      <c r="G1752" s="37">
        <v>1744</v>
      </c>
      <c r="H1752" s="167">
        <f t="shared" ca="1" si="58"/>
        <v>3.9618126052291336E-3</v>
      </c>
    </row>
    <row r="1753" spans="1:8" x14ac:dyDescent="0.3">
      <c r="A1753"/>
      <c r="B1753" s="314">
        <v>40511</v>
      </c>
      <c r="C1753" s="197">
        <v>234.68</v>
      </c>
      <c r="D1753" s="197">
        <f t="shared" si="57"/>
        <v>-0.71258863728215738</v>
      </c>
      <c r="E1753" s="197">
        <v>1.676703782331801E-2</v>
      </c>
      <c r="F1753" s="167"/>
      <c r="G1753" s="37">
        <v>1745</v>
      </c>
      <c r="H1753" s="167">
        <f t="shared" ca="1" si="58"/>
        <v>3.5709882256866783E-2</v>
      </c>
    </row>
    <row r="1754" spans="1:8" x14ac:dyDescent="0.3">
      <c r="A1754"/>
      <c r="B1754" s="314">
        <v>45309</v>
      </c>
      <c r="C1754" s="197">
        <v>816.53</v>
      </c>
      <c r="D1754" s="197">
        <f t="shared" si="57"/>
        <v>3.8937968234941565</v>
      </c>
      <c r="E1754" s="197">
        <v>1.6760680887095702E-2</v>
      </c>
      <c r="F1754" s="167"/>
      <c r="G1754" s="37">
        <v>1746</v>
      </c>
      <c r="H1754" s="167">
        <f t="shared" ca="1" si="58"/>
        <v>-0.11215009915888405</v>
      </c>
    </row>
    <row r="1755" spans="1:8" x14ac:dyDescent="0.3">
      <c r="A1755"/>
      <c r="B1755" s="314">
        <v>43447</v>
      </c>
      <c r="C1755" s="197">
        <v>166.85</v>
      </c>
      <c r="D1755" s="197">
        <f t="shared" si="57"/>
        <v>1.1982872200263501</v>
      </c>
      <c r="E1755" s="197">
        <v>1.6758074344911611E-2</v>
      </c>
      <c r="F1755" s="167"/>
      <c r="G1755" s="37">
        <v>1747</v>
      </c>
      <c r="H1755" s="167">
        <f t="shared" ca="1" si="58"/>
        <v>2.971607501146516E-2</v>
      </c>
    </row>
    <row r="1756" spans="1:8" x14ac:dyDescent="0.3">
      <c r="A1756"/>
      <c r="B1756" s="314">
        <v>43943</v>
      </c>
      <c r="C1756" s="197">
        <v>75.900000000000006</v>
      </c>
      <c r="D1756" s="197">
        <f t="shared" si="57"/>
        <v>-0.786347642505278</v>
      </c>
      <c r="E1756" s="197">
        <v>1.6744809109176195E-2</v>
      </c>
      <c r="F1756" s="167"/>
      <c r="G1756" s="37">
        <v>1748</v>
      </c>
      <c r="H1756" s="167">
        <f t="shared" ca="1" si="58"/>
        <v>-6.2438579695955386E-3</v>
      </c>
    </row>
    <row r="1757" spans="1:8" x14ac:dyDescent="0.3">
      <c r="A1757"/>
      <c r="B1757" s="314">
        <v>42230</v>
      </c>
      <c r="C1757" s="197">
        <v>355.25</v>
      </c>
      <c r="D1757" s="197">
        <f t="shared" si="57"/>
        <v>-5.6941863551898009E-2</v>
      </c>
      <c r="E1757" s="197">
        <v>1.674298797939322E-2</v>
      </c>
      <c r="F1757" s="167"/>
      <c r="G1757" s="37">
        <v>1749</v>
      </c>
      <c r="H1757" s="167">
        <f t="shared" ca="1" si="58"/>
        <v>0.10173087400979151</v>
      </c>
    </row>
    <row r="1758" spans="1:8" x14ac:dyDescent="0.3">
      <c r="A1758"/>
      <c r="B1758" s="314">
        <v>42466</v>
      </c>
      <c r="C1758" s="197">
        <v>376.7</v>
      </c>
      <c r="D1758" s="197">
        <f t="shared" si="57"/>
        <v>2.8752462595176276E-3</v>
      </c>
      <c r="E1758" s="197">
        <v>1.6734143049932593E-2</v>
      </c>
      <c r="F1758" s="167"/>
      <c r="G1758" s="37">
        <v>1750</v>
      </c>
      <c r="H1758" s="167">
        <f t="shared" ca="1" si="58"/>
        <v>7.5436539899049387E-2</v>
      </c>
    </row>
    <row r="1759" spans="1:8" x14ac:dyDescent="0.3">
      <c r="A1759"/>
      <c r="B1759" s="314">
        <v>41565</v>
      </c>
      <c r="C1759" s="197">
        <v>375.62</v>
      </c>
      <c r="D1759" s="197">
        <f t="shared" si="57"/>
        <v>1.4788490727908665</v>
      </c>
      <c r="E1759" s="197">
        <v>1.672802078822011E-2</v>
      </c>
      <c r="F1759" s="167"/>
      <c r="G1759" s="37">
        <v>1751</v>
      </c>
      <c r="H1759" s="167">
        <f t="shared" ca="1" si="58"/>
        <v>-1.9762266503895672E-2</v>
      </c>
    </row>
    <row r="1760" spans="1:8" x14ac:dyDescent="0.3">
      <c r="A1760"/>
      <c r="B1760" s="314">
        <v>40792</v>
      </c>
      <c r="C1760" s="197">
        <v>151.53</v>
      </c>
      <c r="D1760" s="197">
        <f t="shared" si="57"/>
        <v>0.56539256198347121</v>
      </c>
      <c r="E1760" s="197">
        <v>1.6706924315619931E-2</v>
      </c>
      <c r="F1760" s="167"/>
      <c r="G1760" s="37">
        <v>1752</v>
      </c>
      <c r="H1760" s="167">
        <f t="shared" ca="1" si="58"/>
        <v>-0.14584711136166698</v>
      </c>
    </row>
    <row r="1761" spans="1:8" x14ac:dyDescent="0.3">
      <c r="A1761"/>
      <c r="B1761" s="314">
        <v>38352</v>
      </c>
      <c r="C1761" s="197">
        <v>96.8</v>
      </c>
      <c r="D1761" s="197">
        <f t="shared" si="57"/>
        <v>-0.55338193226907817</v>
      </c>
      <c r="E1761" s="197">
        <v>1.66999264783112E-2</v>
      </c>
      <c r="F1761" s="167"/>
      <c r="G1761" s="37">
        <v>1753</v>
      </c>
      <c r="H1761" s="167">
        <f t="shared" ca="1" si="58"/>
        <v>-3.2345540119204839E-2</v>
      </c>
    </row>
    <row r="1762" spans="1:8" x14ac:dyDescent="0.3">
      <c r="A1762"/>
      <c r="B1762" s="314">
        <v>40694</v>
      </c>
      <c r="C1762" s="197">
        <v>216.74</v>
      </c>
      <c r="D1762" s="197">
        <f t="shared" si="57"/>
        <v>7.0873134328358205</v>
      </c>
      <c r="E1762" s="197">
        <v>1.6699502767614227E-2</v>
      </c>
      <c r="F1762" s="167"/>
      <c r="G1762" s="37">
        <v>1754</v>
      </c>
      <c r="H1762" s="167">
        <f t="shared" ca="1" si="58"/>
        <v>1.196266641536204E-3</v>
      </c>
    </row>
    <row r="1763" spans="1:8" x14ac:dyDescent="0.3">
      <c r="A1763"/>
      <c r="B1763" s="314">
        <v>39848</v>
      </c>
      <c r="C1763" s="197">
        <v>26.8</v>
      </c>
      <c r="D1763" s="197">
        <f t="shared" si="57"/>
        <v>-0.56087170244142226</v>
      </c>
      <c r="E1763" s="197">
        <v>1.6691957511380862E-2</v>
      </c>
      <c r="F1763" s="167"/>
      <c r="G1763" s="37">
        <v>1755</v>
      </c>
      <c r="H1763" s="167">
        <f t="shared" ca="1" si="58"/>
        <v>-0.18719653413844131</v>
      </c>
    </row>
    <row r="1764" spans="1:8" x14ac:dyDescent="0.3">
      <c r="A1764"/>
      <c r="B1764" s="314">
        <v>37897</v>
      </c>
      <c r="C1764" s="197">
        <v>61.03</v>
      </c>
      <c r="D1764" s="197">
        <f t="shared" si="57"/>
        <v>-0.78749999999999998</v>
      </c>
      <c r="E1764" s="197">
        <v>1.6658337497917675E-2</v>
      </c>
      <c r="F1764" s="167"/>
      <c r="G1764" s="37">
        <v>1756</v>
      </c>
      <c r="H1764" s="167">
        <f t="shared" ca="1" si="58"/>
        <v>3.9233488451153653E-2</v>
      </c>
    </row>
    <row r="1765" spans="1:8" x14ac:dyDescent="0.3">
      <c r="A1765"/>
      <c r="B1765" s="314">
        <v>43252</v>
      </c>
      <c r="C1765" s="197">
        <v>287.2</v>
      </c>
      <c r="D1765" s="197">
        <f t="shared" si="57"/>
        <v>-0.25759338244797736</v>
      </c>
      <c r="E1765" s="197">
        <v>1.6637168141592884E-2</v>
      </c>
      <c r="F1765" s="167"/>
      <c r="G1765" s="37">
        <v>1757</v>
      </c>
      <c r="H1765" s="167">
        <f t="shared" ca="1" si="58"/>
        <v>-5.1866521065266895E-2</v>
      </c>
    </row>
    <row r="1766" spans="1:8" x14ac:dyDescent="0.3">
      <c r="A1766"/>
      <c r="B1766" s="314">
        <v>41581</v>
      </c>
      <c r="C1766" s="197">
        <v>386.85</v>
      </c>
      <c r="D1766" s="197">
        <f t="shared" si="57"/>
        <v>-0.13691936995225562</v>
      </c>
      <c r="E1766" s="197">
        <v>1.6635130873541515E-2</v>
      </c>
      <c r="F1766" s="167"/>
      <c r="G1766" s="37">
        <v>1758</v>
      </c>
      <c r="H1766" s="167">
        <f t="shared" ca="1" si="58"/>
        <v>-2.3747267662984132E-2</v>
      </c>
    </row>
    <row r="1767" spans="1:8" x14ac:dyDescent="0.3">
      <c r="A1767"/>
      <c r="B1767" s="314">
        <v>44771</v>
      </c>
      <c r="C1767" s="197">
        <v>448.22</v>
      </c>
      <c r="D1767" s="197">
        <f t="shared" si="57"/>
        <v>-1.6522216127262679E-2</v>
      </c>
      <c r="E1767" s="197">
        <v>1.6625462133412094E-2</v>
      </c>
      <c r="F1767" s="167"/>
      <c r="G1767" s="37">
        <v>1759</v>
      </c>
      <c r="H1767" s="167">
        <f t="shared" ca="1" si="58"/>
        <v>-0.10900096201523599</v>
      </c>
    </row>
    <row r="1768" spans="1:8" x14ac:dyDescent="0.3">
      <c r="A1768"/>
      <c r="B1768" s="314">
        <v>42902</v>
      </c>
      <c r="C1768" s="197">
        <v>455.75</v>
      </c>
      <c r="D1768" s="197">
        <f t="shared" si="57"/>
        <v>8.757904784631898E-2</v>
      </c>
      <c r="E1768" s="197">
        <v>1.6618335935757234E-2</v>
      </c>
      <c r="F1768" s="167"/>
      <c r="G1768" s="37">
        <v>1760</v>
      </c>
      <c r="H1768" s="167">
        <f t="shared" ca="1" si="58"/>
        <v>-1.6321842244899659E-2</v>
      </c>
    </row>
    <row r="1769" spans="1:8" x14ac:dyDescent="0.3">
      <c r="A1769"/>
      <c r="B1769" s="314">
        <v>42486</v>
      </c>
      <c r="C1769" s="197">
        <v>419.05</v>
      </c>
      <c r="D1769" s="197">
        <f t="shared" si="57"/>
        <v>-0.22620256670667516</v>
      </c>
      <c r="E1769" s="197">
        <v>1.6618146530810396E-2</v>
      </c>
      <c r="F1769" s="167"/>
      <c r="G1769" s="37">
        <v>1761</v>
      </c>
      <c r="H1769" s="167">
        <f t="shared" ca="1" si="58"/>
        <v>2.015744186578414E-4</v>
      </c>
    </row>
    <row r="1770" spans="1:8" x14ac:dyDescent="0.3">
      <c r="A1770"/>
      <c r="B1770" s="314">
        <v>42759</v>
      </c>
      <c r="C1770" s="197">
        <v>541.54999999999995</v>
      </c>
      <c r="D1770" s="197">
        <f t="shared" si="57"/>
        <v>16.340698046749917</v>
      </c>
      <c r="E1770" s="197">
        <v>1.6613478505725476E-2</v>
      </c>
      <c r="F1770" s="167"/>
      <c r="G1770" s="37">
        <v>1762</v>
      </c>
      <c r="H1770" s="167">
        <f t="shared" ca="1" si="58"/>
        <v>5.8426593314773935E-2</v>
      </c>
    </row>
    <row r="1771" spans="1:8" x14ac:dyDescent="0.3">
      <c r="A1771"/>
      <c r="B1771" s="314">
        <v>37714</v>
      </c>
      <c r="C1771" s="197">
        <v>31.23</v>
      </c>
      <c r="D1771" s="197">
        <f t="shared" si="57"/>
        <v>-0.55283505154639179</v>
      </c>
      <c r="E1771" s="197">
        <v>1.66015625E-2</v>
      </c>
      <c r="F1771" s="167"/>
      <c r="G1771" s="37">
        <v>1763</v>
      </c>
      <c r="H1771" s="167">
        <f t="shared" ca="1" si="58"/>
        <v>0.17718601746368176</v>
      </c>
    </row>
    <row r="1772" spans="1:8" x14ac:dyDescent="0.3">
      <c r="A1772"/>
      <c r="B1772" s="314">
        <v>34912</v>
      </c>
      <c r="C1772" s="197">
        <v>69.84</v>
      </c>
      <c r="D1772" s="197">
        <f t="shared" si="57"/>
        <v>-0.44394904458598716</v>
      </c>
      <c r="E1772" s="197">
        <v>1.6593886462882068E-2</v>
      </c>
      <c r="F1772" s="167"/>
      <c r="G1772" s="37">
        <v>1764</v>
      </c>
      <c r="H1772" s="167">
        <f t="shared" ca="1" si="58"/>
        <v>5.8497196912343898E-3</v>
      </c>
    </row>
    <row r="1773" spans="1:8" x14ac:dyDescent="0.3">
      <c r="A1773"/>
      <c r="B1773" s="314">
        <v>44061</v>
      </c>
      <c r="C1773" s="197">
        <v>125.6</v>
      </c>
      <c r="D1773" s="197">
        <f t="shared" si="57"/>
        <v>3.9980103461997611</v>
      </c>
      <c r="E1773" s="197">
        <v>1.6592472683124138E-2</v>
      </c>
      <c r="F1773" s="167"/>
      <c r="G1773" s="37">
        <v>1765</v>
      </c>
      <c r="H1773" s="167">
        <f t="shared" ca="1" si="58"/>
        <v>-6.4016650210961062E-2</v>
      </c>
    </row>
    <row r="1774" spans="1:8" x14ac:dyDescent="0.3">
      <c r="A1774"/>
      <c r="B1774" s="314">
        <v>36717</v>
      </c>
      <c r="C1774" s="197">
        <v>25.13</v>
      </c>
      <c r="D1774" s="197">
        <f t="shared" si="57"/>
        <v>-0.76840844161828403</v>
      </c>
      <c r="E1774" s="197">
        <v>1.6585760517799253E-2</v>
      </c>
      <c r="F1774" s="167"/>
      <c r="G1774" s="37">
        <v>1766</v>
      </c>
      <c r="H1774" s="167">
        <f t="shared" ca="1" si="58"/>
        <v>-3.2521607736137319E-2</v>
      </c>
    </row>
    <row r="1775" spans="1:8" x14ac:dyDescent="0.3">
      <c r="A1775"/>
      <c r="B1775" s="314">
        <v>40113</v>
      </c>
      <c r="C1775" s="197">
        <v>108.51</v>
      </c>
      <c r="D1775" s="197">
        <f t="shared" si="57"/>
        <v>0.53871242200794112</v>
      </c>
      <c r="E1775" s="197">
        <v>1.6582349634626237E-2</v>
      </c>
      <c r="F1775" s="167"/>
      <c r="G1775" s="37">
        <v>1767</v>
      </c>
      <c r="H1775" s="167">
        <f t="shared" ca="1" si="58"/>
        <v>-0.10521036275989168</v>
      </c>
    </row>
    <row r="1776" spans="1:8" x14ac:dyDescent="0.3">
      <c r="A1776"/>
      <c r="B1776" s="314">
        <v>37916</v>
      </c>
      <c r="C1776" s="197">
        <v>70.52</v>
      </c>
      <c r="D1776" s="197">
        <f t="shared" si="57"/>
        <v>-0.71687811145013658</v>
      </c>
      <c r="E1776" s="197">
        <v>1.6577771370909433E-2</v>
      </c>
      <c r="F1776" s="167"/>
      <c r="G1776" s="37">
        <v>1768</v>
      </c>
      <c r="H1776" s="167">
        <f t="shared" ca="1" si="58"/>
        <v>2.6611753432018295E-2</v>
      </c>
    </row>
    <row r="1777" spans="1:8" x14ac:dyDescent="0.3">
      <c r="A1777"/>
      <c r="B1777" s="314">
        <v>40945</v>
      </c>
      <c r="C1777" s="197">
        <v>249.08</v>
      </c>
      <c r="D1777" s="197">
        <f t="shared" si="57"/>
        <v>-0.2413036856533658</v>
      </c>
      <c r="E1777" s="197">
        <v>1.6570075912170523E-2</v>
      </c>
      <c r="F1777" s="167"/>
      <c r="G1777" s="37">
        <v>1769</v>
      </c>
      <c r="H1777" s="167">
        <f t="shared" ca="1" si="58"/>
        <v>-4.0386032962818008E-2</v>
      </c>
    </row>
    <row r="1778" spans="1:8" x14ac:dyDescent="0.3">
      <c r="A1778"/>
      <c r="B1778" s="314">
        <v>44256</v>
      </c>
      <c r="C1778" s="197">
        <v>328.3</v>
      </c>
      <c r="D1778" s="197">
        <f t="shared" si="57"/>
        <v>-9.3969918587001544E-2</v>
      </c>
      <c r="E1778" s="197">
        <v>1.6566031893481936E-2</v>
      </c>
      <c r="F1778" s="167"/>
      <c r="G1778" s="37">
        <v>1770</v>
      </c>
      <c r="H1778" s="167">
        <f t="shared" ca="1" si="58"/>
        <v>-8.1679862083149257E-2</v>
      </c>
    </row>
    <row r="1779" spans="1:8" x14ac:dyDescent="0.3">
      <c r="A1779"/>
      <c r="B1779" s="314">
        <v>42289</v>
      </c>
      <c r="C1779" s="197">
        <v>362.35</v>
      </c>
      <c r="D1779" s="197">
        <f t="shared" si="57"/>
        <v>-0.36222828478394786</v>
      </c>
      <c r="E1779" s="197">
        <v>1.6552111095525346E-2</v>
      </c>
      <c r="F1779" s="167"/>
      <c r="G1779" s="37">
        <v>1771</v>
      </c>
      <c r="H1779" s="167">
        <f t="shared" ca="1" si="58"/>
        <v>1.5295977511060734E-2</v>
      </c>
    </row>
    <row r="1780" spans="1:8" x14ac:dyDescent="0.3">
      <c r="A1780"/>
      <c r="B1780" s="314">
        <v>42100</v>
      </c>
      <c r="C1780" s="197">
        <v>568.15</v>
      </c>
      <c r="D1780" s="197">
        <f t="shared" si="57"/>
        <v>4.7452725250278087</v>
      </c>
      <c r="E1780" s="197">
        <v>1.6550366791912685E-2</v>
      </c>
      <c r="F1780" s="167"/>
      <c r="G1780" s="37">
        <v>1772</v>
      </c>
      <c r="H1780" s="167">
        <f t="shared" ca="1" si="58"/>
        <v>3.0604938293660928E-3</v>
      </c>
    </row>
    <row r="1781" spans="1:8" x14ac:dyDescent="0.3">
      <c r="A1781"/>
      <c r="B1781" s="314">
        <v>39612</v>
      </c>
      <c r="C1781" s="197">
        <v>98.89</v>
      </c>
      <c r="D1781" s="197">
        <f t="shared" si="57"/>
        <v>0.47619047619047628</v>
      </c>
      <c r="E1781" s="197">
        <v>1.6550164473684292E-2</v>
      </c>
      <c r="F1781" s="167"/>
      <c r="G1781" s="37">
        <v>1773</v>
      </c>
      <c r="H1781" s="167">
        <f t="shared" ca="1" si="58"/>
        <v>1.1641709778102494E-3</v>
      </c>
    </row>
    <row r="1782" spans="1:8" x14ac:dyDescent="0.3">
      <c r="A1782"/>
      <c r="B1782" s="314">
        <v>35438</v>
      </c>
      <c r="C1782" s="197">
        <v>66.989999999999995</v>
      </c>
      <c r="D1782" s="197">
        <f t="shared" si="57"/>
        <v>-0.52660589357642573</v>
      </c>
      <c r="E1782" s="197">
        <v>1.6540212443095337E-2</v>
      </c>
      <c r="F1782" s="167"/>
      <c r="G1782" s="37">
        <v>1774</v>
      </c>
      <c r="H1782" s="167">
        <f t="shared" ca="1" si="58"/>
        <v>0.15417072473959165</v>
      </c>
    </row>
    <row r="1783" spans="1:8" x14ac:dyDescent="0.3">
      <c r="A1783"/>
      <c r="B1783" s="314">
        <v>39148</v>
      </c>
      <c r="C1783" s="197">
        <v>141.51</v>
      </c>
      <c r="D1783" s="197">
        <f t="shared" si="57"/>
        <v>0.4736019993751952</v>
      </c>
      <c r="E1783" s="197">
        <v>1.6521801594712837E-2</v>
      </c>
      <c r="F1783" s="167"/>
      <c r="G1783" s="37">
        <v>1775</v>
      </c>
      <c r="H1783" s="167">
        <f t="shared" ca="1" si="58"/>
        <v>-3.2227223178180622E-2</v>
      </c>
    </row>
    <row r="1784" spans="1:8" x14ac:dyDescent="0.3">
      <c r="A1784"/>
      <c r="B1784" s="314">
        <v>38664</v>
      </c>
      <c r="C1784" s="197">
        <v>96.03</v>
      </c>
      <c r="D1784" s="197">
        <f t="shared" si="57"/>
        <v>-0.72892025405786876</v>
      </c>
      <c r="E1784" s="197">
        <v>1.6513178786916605E-2</v>
      </c>
      <c r="F1784" s="167"/>
      <c r="G1784" s="37">
        <v>1776</v>
      </c>
      <c r="H1784" s="167">
        <f t="shared" ca="1" si="58"/>
        <v>-5.1989239482697312E-2</v>
      </c>
    </row>
    <row r="1785" spans="1:8" x14ac:dyDescent="0.3">
      <c r="A1785"/>
      <c r="B1785" s="314">
        <v>42440</v>
      </c>
      <c r="C1785" s="197">
        <v>354.25</v>
      </c>
      <c r="D1785" s="197">
        <f t="shared" si="57"/>
        <v>8.2735602094240832</v>
      </c>
      <c r="E1785" s="197">
        <v>1.6499282639885315E-2</v>
      </c>
      <c r="F1785" s="167"/>
      <c r="G1785" s="37">
        <v>1777</v>
      </c>
      <c r="H1785" s="167">
        <f t="shared" ca="1" si="58"/>
        <v>-3.7605241409260783E-2</v>
      </c>
    </row>
    <row r="1786" spans="1:8" x14ac:dyDescent="0.3">
      <c r="A1786"/>
      <c r="B1786" s="314">
        <v>35958</v>
      </c>
      <c r="C1786" s="197">
        <v>38.200000000000003</v>
      </c>
      <c r="D1786" s="197">
        <f t="shared" si="57"/>
        <v>-0.55122180451127822</v>
      </c>
      <c r="E1786" s="197">
        <v>1.6498137307078276E-2</v>
      </c>
      <c r="F1786" s="167"/>
      <c r="G1786" s="37">
        <v>1778</v>
      </c>
      <c r="H1786" s="167">
        <f t="shared" ca="1" si="58"/>
        <v>-3.6111774523113198E-2</v>
      </c>
    </row>
    <row r="1787" spans="1:8" x14ac:dyDescent="0.3">
      <c r="A1787"/>
      <c r="B1787" s="314">
        <v>38467</v>
      </c>
      <c r="C1787" s="197">
        <v>85.12</v>
      </c>
      <c r="D1787" s="197">
        <f t="shared" si="57"/>
        <v>-8.1566068515496193E-3</v>
      </c>
      <c r="E1787" s="197">
        <v>1.6479579651301757E-2</v>
      </c>
      <c r="F1787" s="167"/>
      <c r="G1787" s="37">
        <v>1779</v>
      </c>
      <c r="H1787" s="167">
        <f t="shared" ca="1" si="58"/>
        <v>4.157764845047502E-2</v>
      </c>
    </row>
    <row r="1788" spans="1:8" x14ac:dyDescent="0.3">
      <c r="A1788"/>
      <c r="B1788" s="314">
        <v>39671</v>
      </c>
      <c r="C1788" s="197">
        <v>85.82</v>
      </c>
      <c r="D1788" s="197">
        <f t="shared" si="57"/>
        <v>-0.81833192209991534</v>
      </c>
      <c r="E1788" s="197">
        <v>1.6463342413833848E-2</v>
      </c>
      <c r="F1788" s="167"/>
      <c r="G1788" s="37">
        <v>1780</v>
      </c>
      <c r="H1788" s="167">
        <f t="shared" ca="1" si="58"/>
        <v>4.2592598299012827E-3</v>
      </c>
    </row>
    <row r="1789" spans="1:8" x14ac:dyDescent="0.3">
      <c r="A1789"/>
      <c r="B1789" s="314">
        <v>42822</v>
      </c>
      <c r="C1789" s="197">
        <v>472.4</v>
      </c>
      <c r="D1789" s="197">
        <f t="shared" si="57"/>
        <v>7.0518152377705814</v>
      </c>
      <c r="E1789" s="197">
        <v>1.646046261430878E-2</v>
      </c>
      <c r="F1789" s="167"/>
      <c r="G1789" s="37">
        <v>1781</v>
      </c>
      <c r="H1789" s="167">
        <f t="shared" ca="1" si="58"/>
        <v>-6.0986295852583479E-2</v>
      </c>
    </row>
    <row r="1790" spans="1:8" x14ac:dyDescent="0.3">
      <c r="A1790"/>
      <c r="B1790" s="314">
        <v>36413</v>
      </c>
      <c r="C1790" s="197">
        <v>58.67</v>
      </c>
      <c r="D1790" s="197">
        <f t="shared" si="57"/>
        <v>-0.88488178161483366</v>
      </c>
      <c r="E1790" s="197">
        <v>1.6458766458766538E-2</v>
      </c>
      <c r="F1790" s="167"/>
      <c r="G1790" s="37">
        <v>1782</v>
      </c>
      <c r="H1790" s="167">
        <f t="shared" ca="1" si="58"/>
        <v>-2.328225034515774E-2</v>
      </c>
    </row>
    <row r="1791" spans="1:8" x14ac:dyDescent="0.3">
      <c r="A1791"/>
      <c r="B1791" s="314">
        <v>44509</v>
      </c>
      <c r="C1791" s="197">
        <v>509.65</v>
      </c>
      <c r="D1791" s="197">
        <f t="shared" si="57"/>
        <v>-5.2166635670448325E-2</v>
      </c>
      <c r="E1791" s="197">
        <v>1.6453928998803269E-2</v>
      </c>
      <c r="F1791" s="167"/>
      <c r="G1791" s="37">
        <v>1783</v>
      </c>
      <c r="H1791" s="167">
        <f t="shared" ca="1" si="58"/>
        <v>2.9785320611497523E-2</v>
      </c>
    </row>
    <row r="1792" spans="1:8" x14ac:dyDescent="0.3">
      <c r="A1792"/>
      <c r="B1792" s="314">
        <v>42613</v>
      </c>
      <c r="C1792" s="197">
        <v>537.70000000000005</v>
      </c>
      <c r="D1792" s="197">
        <f t="shared" si="57"/>
        <v>3.5306707111560502</v>
      </c>
      <c r="E1792" s="197">
        <v>1.6446124763705106E-2</v>
      </c>
      <c r="F1792" s="167"/>
      <c r="G1792" s="37">
        <v>1784</v>
      </c>
      <c r="H1792" s="167">
        <f t="shared" ca="1" si="58"/>
        <v>0.14577740972980838</v>
      </c>
    </row>
    <row r="1793" spans="1:8" x14ac:dyDescent="0.3">
      <c r="A1793"/>
      <c r="B1793" s="314">
        <v>39525</v>
      </c>
      <c r="C1793" s="197">
        <v>118.68</v>
      </c>
      <c r="D1793" s="197">
        <f t="shared" si="57"/>
        <v>-0.58270042194092819</v>
      </c>
      <c r="E1793" s="197">
        <v>1.6443987667009274E-2</v>
      </c>
      <c r="F1793" s="167"/>
      <c r="G1793" s="37">
        <v>1785</v>
      </c>
      <c r="H1793" s="167">
        <f t="shared" ca="1" si="58"/>
        <v>-4.9421932072528886E-3</v>
      </c>
    </row>
    <row r="1794" spans="1:8" x14ac:dyDescent="0.3">
      <c r="A1794"/>
      <c r="B1794" s="314">
        <v>44433</v>
      </c>
      <c r="C1794" s="197">
        <v>284.39999999999998</v>
      </c>
      <c r="D1794" s="197">
        <f t="shared" si="57"/>
        <v>2.702160895600104</v>
      </c>
      <c r="E1794" s="197">
        <v>1.6440314510364429E-2</v>
      </c>
      <c r="F1794" s="167"/>
      <c r="G1794" s="37">
        <v>1786</v>
      </c>
      <c r="H1794" s="167">
        <f t="shared" ca="1" si="58"/>
        <v>1.0334657562767612E-3</v>
      </c>
    </row>
    <row r="1795" spans="1:8" x14ac:dyDescent="0.3">
      <c r="A1795"/>
      <c r="B1795" s="314">
        <v>35376</v>
      </c>
      <c r="C1795" s="197">
        <v>76.819999999999993</v>
      </c>
      <c r="D1795" s="197">
        <f t="shared" si="57"/>
        <v>4.6360968451944231</v>
      </c>
      <c r="E1795" s="197">
        <v>1.640645673458585E-2</v>
      </c>
      <c r="F1795" s="167"/>
      <c r="G1795" s="37">
        <v>1787</v>
      </c>
      <c r="H1795" s="167">
        <f t="shared" ca="1" si="58"/>
        <v>8.7681885039701146E-2</v>
      </c>
    </row>
    <row r="1796" spans="1:8" x14ac:dyDescent="0.3">
      <c r="A1796"/>
      <c r="B1796" s="314">
        <v>37176</v>
      </c>
      <c r="C1796" s="197">
        <v>13.63</v>
      </c>
      <c r="D1796" s="197">
        <f t="shared" si="57"/>
        <v>-0.90230791284403666</v>
      </c>
      <c r="E1796" s="197">
        <v>1.6405667412378921E-2</v>
      </c>
      <c r="F1796" s="167"/>
      <c r="G1796" s="37">
        <v>1788</v>
      </c>
      <c r="H1796" s="167">
        <f t="shared" ca="1" si="58"/>
        <v>1.3937618472441755E-2</v>
      </c>
    </row>
    <row r="1797" spans="1:8" x14ac:dyDescent="0.3">
      <c r="A1797"/>
      <c r="B1797" s="314">
        <v>39171</v>
      </c>
      <c r="C1797" s="197">
        <v>139.52000000000001</v>
      </c>
      <c r="D1797" s="197">
        <f t="shared" si="57"/>
        <v>1.6784411595315798</v>
      </c>
      <c r="E1797" s="197">
        <v>1.6391054126903226E-2</v>
      </c>
      <c r="F1797" s="167"/>
      <c r="G1797" s="37">
        <v>1789</v>
      </c>
      <c r="H1797" s="167">
        <f t="shared" ca="1" si="58"/>
        <v>5.0687823832889084E-2</v>
      </c>
    </row>
    <row r="1798" spans="1:8" x14ac:dyDescent="0.3">
      <c r="A1798"/>
      <c r="B1798" s="314">
        <v>34792</v>
      </c>
      <c r="C1798" s="197">
        <v>52.09</v>
      </c>
      <c r="D1798" s="197">
        <f t="shared" si="57"/>
        <v>-0.80700259355316784</v>
      </c>
      <c r="E1798" s="197">
        <v>1.6390243902439039E-2</v>
      </c>
      <c r="F1798" s="167"/>
      <c r="G1798" s="37">
        <v>1790</v>
      </c>
      <c r="H1798" s="167">
        <f t="shared" ca="1" si="58"/>
        <v>-5.9694412670089243E-2</v>
      </c>
    </row>
    <row r="1799" spans="1:8" x14ac:dyDescent="0.3">
      <c r="A1799"/>
      <c r="B1799" s="314">
        <v>40995</v>
      </c>
      <c r="C1799" s="197">
        <v>269.89999999999998</v>
      </c>
      <c r="D1799" s="197">
        <f t="shared" si="57"/>
        <v>-0.69275428311230014</v>
      </c>
      <c r="E1799" s="197">
        <v>1.6381095838824855E-2</v>
      </c>
      <c r="F1799" s="167"/>
      <c r="G1799" s="37">
        <v>1791</v>
      </c>
      <c r="H1799" s="167">
        <f t="shared" ca="1" si="58"/>
        <v>-9.2285141666856862E-2</v>
      </c>
    </row>
    <row r="1800" spans="1:8" x14ac:dyDescent="0.3">
      <c r="A1800"/>
      <c r="B1800" s="314">
        <v>45593</v>
      </c>
      <c r="C1800" s="197">
        <v>878.45</v>
      </c>
      <c r="D1800" s="197">
        <f t="shared" si="57"/>
        <v>5.3826927268764084</v>
      </c>
      <c r="E1800" s="197">
        <v>1.6371630220988198E-2</v>
      </c>
      <c r="F1800" s="167"/>
      <c r="G1800" s="37">
        <v>1792</v>
      </c>
      <c r="H1800" s="167">
        <f t="shared" ca="1" si="58"/>
        <v>-3.5158002351190812E-4</v>
      </c>
    </row>
    <row r="1801" spans="1:8" x14ac:dyDescent="0.3">
      <c r="A1801"/>
      <c r="B1801" s="314">
        <v>38751</v>
      </c>
      <c r="C1801" s="197">
        <v>137.63</v>
      </c>
      <c r="D1801" s="197">
        <f t="shared" ref="D1801:D1864" si="59">C1801/C1802-1</f>
        <v>0.937904815544917</v>
      </c>
      <c r="E1801" s="197">
        <v>1.6319598286811399E-2</v>
      </c>
      <c r="F1801" s="167"/>
      <c r="G1801" s="37">
        <v>1793</v>
      </c>
      <c r="H1801" s="167">
        <f t="shared" ca="1" si="58"/>
        <v>-7.291854260847247E-2</v>
      </c>
    </row>
    <row r="1802" spans="1:8" x14ac:dyDescent="0.3">
      <c r="A1802"/>
      <c r="B1802" s="314">
        <v>34900</v>
      </c>
      <c r="C1802" s="197">
        <v>71.02</v>
      </c>
      <c r="D1802" s="197">
        <f t="shared" si="59"/>
        <v>-0.20345446388515032</v>
      </c>
      <c r="E1802" s="197">
        <v>1.6313680595306357E-2</v>
      </c>
      <c r="F1802" s="167"/>
      <c r="G1802" s="37">
        <v>1794</v>
      </c>
      <c r="H1802" s="167">
        <f t="shared" ref="H1802:H1865" ca="1" si="60">_xlfn.NORM.INV(RAND(),N$11,N$12)</f>
        <v>-1.2711222472895183E-2</v>
      </c>
    </row>
    <row r="1803" spans="1:8" x14ac:dyDescent="0.3">
      <c r="A1803"/>
      <c r="B1803" s="314">
        <v>35171</v>
      </c>
      <c r="C1803" s="197">
        <v>89.16</v>
      </c>
      <c r="D1803" s="197">
        <f t="shared" si="59"/>
        <v>-0.81066043746018268</v>
      </c>
      <c r="E1803" s="197">
        <v>1.6300011398609371E-2</v>
      </c>
      <c r="F1803" s="167"/>
      <c r="G1803" s="37">
        <v>1795</v>
      </c>
      <c r="H1803" s="167">
        <f t="shared" ca="1" si="60"/>
        <v>4.9693027949810807E-2</v>
      </c>
    </row>
    <row r="1804" spans="1:8" x14ac:dyDescent="0.3">
      <c r="A1804"/>
      <c r="B1804" s="314">
        <v>42733</v>
      </c>
      <c r="C1804" s="197">
        <v>470.9</v>
      </c>
      <c r="D1804" s="197">
        <f t="shared" si="59"/>
        <v>4.0974236847802556</v>
      </c>
      <c r="E1804" s="197">
        <v>1.6294377900075485E-2</v>
      </c>
      <c r="F1804" s="167"/>
      <c r="G1804" s="37">
        <v>1796</v>
      </c>
      <c r="H1804" s="167">
        <f t="shared" ca="1" si="60"/>
        <v>2.2701514481958E-2</v>
      </c>
    </row>
    <row r="1805" spans="1:8" x14ac:dyDescent="0.3">
      <c r="A1805"/>
      <c r="B1805" s="314">
        <v>38112</v>
      </c>
      <c r="C1805" s="197">
        <v>92.38</v>
      </c>
      <c r="D1805" s="197">
        <f t="shared" si="59"/>
        <v>-0.698203201568115</v>
      </c>
      <c r="E1805" s="197">
        <v>1.6281628162816197E-2</v>
      </c>
      <c r="F1805" s="167"/>
      <c r="G1805" s="37">
        <v>1797</v>
      </c>
      <c r="H1805" s="167">
        <f t="shared" ca="1" si="60"/>
        <v>-4.8939172377194355E-3</v>
      </c>
    </row>
    <row r="1806" spans="1:8" x14ac:dyDescent="0.3">
      <c r="A1806"/>
      <c r="B1806" s="314">
        <v>44453</v>
      </c>
      <c r="C1806" s="197">
        <v>306.10000000000002</v>
      </c>
      <c r="D1806" s="197">
        <f t="shared" si="59"/>
        <v>10.13495816660604</v>
      </c>
      <c r="E1806" s="197">
        <v>1.6268260292164882E-2</v>
      </c>
      <c r="F1806" s="167"/>
      <c r="G1806" s="37">
        <v>1798</v>
      </c>
      <c r="H1806" s="167">
        <f t="shared" ca="1" si="60"/>
        <v>-0.12799733506501174</v>
      </c>
    </row>
    <row r="1807" spans="1:8" x14ac:dyDescent="0.3">
      <c r="A1807"/>
      <c r="B1807" s="314">
        <v>36262</v>
      </c>
      <c r="C1807" s="197">
        <v>27.49</v>
      </c>
      <c r="D1807" s="197">
        <f t="shared" si="59"/>
        <v>-0.94435222672064778</v>
      </c>
      <c r="E1807" s="197">
        <v>1.6266173752310431E-2</v>
      </c>
      <c r="F1807" s="167"/>
      <c r="G1807" s="37">
        <v>1799</v>
      </c>
      <c r="H1807" s="167">
        <f t="shared" ca="1" si="60"/>
        <v>7.2961403141053829E-2</v>
      </c>
    </row>
    <row r="1808" spans="1:8" x14ac:dyDescent="0.3">
      <c r="A1808"/>
      <c r="B1808" s="314">
        <v>42566</v>
      </c>
      <c r="C1808" s="197">
        <v>494</v>
      </c>
      <c r="D1808" s="197">
        <f t="shared" si="59"/>
        <v>-7.6376554174067524E-2</v>
      </c>
      <c r="E1808" s="197">
        <v>1.6251800041143794E-2</v>
      </c>
      <c r="F1808" s="167"/>
      <c r="G1808" s="37">
        <v>1800</v>
      </c>
      <c r="H1808" s="167">
        <f t="shared" ca="1" si="60"/>
        <v>3.6778614750429183E-3</v>
      </c>
    </row>
    <row r="1809" spans="1:8" x14ac:dyDescent="0.3">
      <c r="A1809"/>
      <c r="B1809" s="314">
        <v>42643</v>
      </c>
      <c r="C1809" s="197">
        <v>534.85</v>
      </c>
      <c r="D1809" s="197">
        <f t="shared" si="59"/>
        <v>18.427896839811115</v>
      </c>
      <c r="E1809" s="197">
        <v>1.6245487364621169E-2</v>
      </c>
      <c r="F1809" s="167"/>
      <c r="G1809" s="37">
        <v>1801</v>
      </c>
      <c r="H1809" s="167">
        <f t="shared" ca="1" si="60"/>
        <v>-7.0877578280641299E-2</v>
      </c>
    </row>
    <row r="1810" spans="1:8" x14ac:dyDescent="0.3">
      <c r="A1810"/>
      <c r="B1810" s="314">
        <v>37316</v>
      </c>
      <c r="C1810" s="197">
        <v>27.53</v>
      </c>
      <c r="D1810" s="197">
        <f t="shared" si="59"/>
        <v>9.9880143827407064E-2</v>
      </c>
      <c r="E1810" s="197">
        <v>1.624215577703958E-2</v>
      </c>
      <c r="F1810" s="167"/>
      <c r="G1810" s="37">
        <v>1802</v>
      </c>
      <c r="H1810" s="167">
        <f t="shared" ca="1" si="60"/>
        <v>1.2097487015288524E-2</v>
      </c>
    </row>
    <row r="1811" spans="1:8" x14ac:dyDescent="0.3">
      <c r="A1811"/>
      <c r="B1811" s="314">
        <v>36011</v>
      </c>
      <c r="C1811" s="197">
        <v>25.03</v>
      </c>
      <c r="D1811" s="197">
        <f t="shared" si="59"/>
        <v>-0.92310291858678961</v>
      </c>
      <c r="E1811" s="197">
        <v>1.6240357287860441E-2</v>
      </c>
      <c r="F1811" s="167"/>
      <c r="G1811" s="37">
        <v>1803</v>
      </c>
      <c r="H1811" s="167">
        <f t="shared" ca="1" si="60"/>
        <v>-6.8490115058588347E-2</v>
      </c>
    </row>
    <row r="1812" spans="1:8" x14ac:dyDescent="0.3">
      <c r="A1812"/>
      <c r="B1812" s="314">
        <v>42404</v>
      </c>
      <c r="C1812" s="197">
        <v>325.5</v>
      </c>
      <c r="D1812" s="197">
        <f t="shared" si="59"/>
        <v>0.76136363636363624</v>
      </c>
      <c r="E1812" s="197">
        <v>1.6234779893849582E-2</v>
      </c>
      <c r="F1812" s="167"/>
      <c r="G1812" s="37">
        <v>1804</v>
      </c>
      <c r="H1812" s="167">
        <f t="shared" ca="1" si="60"/>
        <v>2.8219512976668741E-2</v>
      </c>
    </row>
    <row r="1813" spans="1:8" x14ac:dyDescent="0.3">
      <c r="A1813"/>
      <c r="B1813" s="314">
        <v>43536</v>
      </c>
      <c r="C1813" s="197">
        <v>184.8</v>
      </c>
      <c r="D1813" s="197">
        <f t="shared" si="59"/>
        <v>-0.71010855242517412</v>
      </c>
      <c r="E1813" s="197">
        <v>1.6222161121803857E-2</v>
      </c>
      <c r="F1813" s="167"/>
      <c r="G1813" s="37">
        <v>1805</v>
      </c>
      <c r="H1813" s="167">
        <f t="shared" ca="1" si="60"/>
        <v>-3.3101072918188666E-2</v>
      </c>
    </row>
    <row r="1814" spans="1:8" x14ac:dyDescent="0.3">
      <c r="A1814"/>
      <c r="B1814" s="314">
        <v>45132</v>
      </c>
      <c r="C1814" s="197">
        <v>637.48</v>
      </c>
      <c r="D1814" s="197">
        <f t="shared" si="59"/>
        <v>23.746894409937887</v>
      </c>
      <c r="E1814" s="197">
        <v>1.6212080151759123E-2</v>
      </c>
      <c r="F1814" s="167"/>
      <c r="G1814" s="37">
        <v>1806</v>
      </c>
      <c r="H1814" s="167">
        <f t="shared" ca="1" si="60"/>
        <v>-7.3155762627644866E-2</v>
      </c>
    </row>
    <row r="1815" spans="1:8" x14ac:dyDescent="0.3">
      <c r="A1815"/>
      <c r="B1815" s="314">
        <v>36696</v>
      </c>
      <c r="C1815" s="197">
        <v>25.76</v>
      </c>
      <c r="D1815" s="197">
        <f t="shared" si="59"/>
        <v>-0.86101969247369836</v>
      </c>
      <c r="E1815" s="197">
        <v>1.617357001972386E-2</v>
      </c>
      <c r="F1815" s="167"/>
      <c r="G1815" s="37">
        <v>1807</v>
      </c>
      <c r="H1815" s="167">
        <f t="shared" ca="1" si="60"/>
        <v>2.4178034401419274E-2</v>
      </c>
    </row>
    <row r="1816" spans="1:8" x14ac:dyDescent="0.3">
      <c r="A1816"/>
      <c r="B1816" s="314">
        <v>43480</v>
      </c>
      <c r="C1816" s="197">
        <v>185.35</v>
      </c>
      <c r="D1816" s="197">
        <f t="shared" si="59"/>
        <v>1.5607902735562309</v>
      </c>
      <c r="E1816" s="197">
        <v>1.6173245614035103E-2</v>
      </c>
      <c r="F1816" s="167"/>
      <c r="G1816" s="37">
        <v>1808</v>
      </c>
      <c r="H1816" s="167">
        <f t="shared" ca="1" si="60"/>
        <v>-2.4874379275912361E-2</v>
      </c>
    </row>
    <row r="1817" spans="1:8" x14ac:dyDescent="0.3">
      <c r="A1817"/>
      <c r="B1817" s="314">
        <v>35535</v>
      </c>
      <c r="C1817" s="197">
        <v>72.38</v>
      </c>
      <c r="D1817" s="197">
        <f t="shared" si="59"/>
        <v>-0.46622418879056049</v>
      </c>
      <c r="E1817" s="197">
        <v>1.6144882774111968E-2</v>
      </c>
      <c r="F1817" s="167"/>
      <c r="G1817" s="37">
        <v>1809</v>
      </c>
      <c r="H1817" s="167">
        <f t="shared" ca="1" si="60"/>
        <v>-4.08905558375506E-2</v>
      </c>
    </row>
    <row r="1818" spans="1:8" x14ac:dyDescent="0.3">
      <c r="A1818"/>
      <c r="B1818" s="314">
        <v>43677</v>
      </c>
      <c r="C1818" s="197">
        <v>135.6</v>
      </c>
      <c r="D1818" s="197">
        <f t="shared" si="59"/>
        <v>-0.51270348941675348</v>
      </c>
      <c r="E1818" s="197">
        <v>1.6110902959910023E-2</v>
      </c>
      <c r="F1818" s="167"/>
      <c r="G1818" s="37">
        <v>1810</v>
      </c>
      <c r="H1818" s="167">
        <f t="shared" ca="1" si="60"/>
        <v>-7.5570639440092095E-3</v>
      </c>
    </row>
    <row r="1819" spans="1:8" x14ac:dyDescent="0.3">
      <c r="A1819"/>
      <c r="B1819" s="314">
        <v>41002</v>
      </c>
      <c r="C1819" s="197">
        <v>278.27</v>
      </c>
      <c r="D1819" s="197">
        <f t="shared" si="59"/>
        <v>2.1955672944418922</v>
      </c>
      <c r="E1819" s="197">
        <v>1.610311838165468E-2</v>
      </c>
      <c r="F1819" s="167"/>
      <c r="G1819" s="37">
        <v>1811</v>
      </c>
      <c r="H1819" s="167">
        <f t="shared" ca="1" si="60"/>
        <v>-3.458637671462584E-2</v>
      </c>
    </row>
    <row r="1820" spans="1:8" x14ac:dyDescent="0.3">
      <c r="A1820"/>
      <c r="B1820" s="314">
        <v>35613</v>
      </c>
      <c r="C1820" s="197">
        <v>87.08</v>
      </c>
      <c r="D1820" s="197">
        <f t="shared" si="59"/>
        <v>0.22114710419296024</v>
      </c>
      <c r="E1820" s="197">
        <v>1.6102683780629956E-2</v>
      </c>
      <c r="F1820" s="167"/>
      <c r="G1820" s="37">
        <v>1812</v>
      </c>
      <c r="H1820" s="167">
        <f t="shared" ca="1" si="60"/>
        <v>2.2779834983657758E-2</v>
      </c>
    </row>
    <row r="1821" spans="1:8" x14ac:dyDescent="0.3">
      <c r="A1821"/>
      <c r="B1821" s="314">
        <v>35074</v>
      </c>
      <c r="C1821" s="197">
        <v>71.31</v>
      </c>
      <c r="D1821" s="197">
        <f t="shared" si="59"/>
        <v>-0.69968414403032209</v>
      </c>
      <c r="E1821" s="197">
        <v>1.6101453405528598E-2</v>
      </c>
      <c r="F1821" s="167"/>
      <c r="G1821" s="37">
        <v>1813</v>
      </c>
      <c r="H1821" s="167">
        <f t="shared" ca="1" si="60"/>
        <v>2.3740355382873821E-2</v>
      </c>
    </row>
    <row r="1822" spans="1:8" x14ac:dyDescent="0.3">
      <c r="A1822"/>
      <c r="B1822" s="314">
        <v>41095</v>
      </c>
      <c r="C1822" s="197">
        <v>237.45</v>
      </c>
      <c r="D1822" s="197">
        <f t="shared" si="59"/>
        <v>0.31697171381031608</v>
      </c>
      <c r="E1822" s="197">
        <v>1.6089691471607548E-2</v>
      </c>
      <c r="F1822" s="167"/>
      <c r="G1822" s="37">
        <v>1814</v>
      </c>
      <c r="H1822" s="167">
        <f t="shared" ca="1" si="60"/>
        <v>2.1721896426777341E-3</v>
      </c>
    </row>
    <row r="1823" spans="1:8" x14ac:dyDescent="0.3">
      <c r="A1823"/>
      <c r="B1823" s="314">
        <v>43525</v>
      </c>
      <c r="C1823" s="197">
        <v>180.3</v>
      </c>
      <c r="D1823" s="197">
        <f t="shared" si="59"/>
        <v>1.7207334273624975E-2</v>
      </c>
      <c r="E1823" s="197">
        <v>1.6060862214708482E-2</v>
      </c>
      <c r="F1823" s="167"/>
      <c r="G1823" s="37">
        <v>1815</v>
      </c>
      <c r="H1823" s="167">
        <f t="shared" ca="1" si="60"/>
        <v>1.1550496043190457E-2</v>
      </c>
    </row>
    <row r="1824" spans="1:8" x14ac:dyDescent="0.3">
      <c r="A1824"/>
      <c r="B1824" s="314">
        <v>43433</v>
      </c>
      <c r="C1824" s="197">
        <v>177.25</v>
      </c>
      <c r="D1824" s="197">
        <f t="shared" si="59"/>
        <v>-0.82985361171106309</v>
      </c>
      <c r="E1824" s="197">
        <v>1.6050444253367768E-2</v>
      </c>
      <c r="F1824" s="167"/>
      <c r="G1824" s="37">
        <v>1816</v>
      </c>
      <c r="H1824" s="167">
        <f t="shared" ca="1" si="60"/>
        <v>5.174094162785306E-2</v>
      </c>
    </row>
    <row r="1825" spans="1:8" x14ac:dyDescent="0.3">
      <c r="A1825"/>
      <c r="B1825" s="314">
        <v>45512</v>
      </c>
      <c r="C1825" s="197">
        <v>1041.75</v>
      </c>
      <c r="D1825" s="197">
        <f t="shared" si="59"/>
        <v>12.141793869055128</v>
      </c>
      <c r="E1825" s="197">
        <v>1.6044084658148883E-2</v>
      </c>
      <c r="F1825" s="167"/>
      <c r="G1825" s="37">
        <v>1817</v>
      </c>
      <c r="H1825" s="167">
        <f t="shared" ca="1" si="60"/>
        <v>3.806270162062745E-2</v>
      </c>
    </row>
    <row r="1826" spans="1:8" x14ac:dyDescent="0.3">
      <c r="A1826"/>
      <c r="B1826" s="314">
        <v>38184</v>
      </c>
      <c r="C1826" s="197">
        <v>79.27</v>
      </c>
      <c r="D1826" s="197">
        <f t="shared" si="59"/>
        <v>-0.70266316579144794</v>
      </c>
      <c r="E1826" s="197">
        <v>1.6021532940271754E-2</v>
      </c>
      <c r="F1826" s="167"/>
      <c r="G1826" s="37">
        <v>1818</v>
      </c>
      <c r="H1826" s="167">
        <f t="shared" ca="1" si="60"/>
        <v>3.0729065920281008E-2</v>
      </c>
    </row>
    <row r="1827" spans="1:8" x14ac:dyDescent="0.3">
      <c r="A1827"/>
      <c r="B1827" s="314">
        <v>43357</v>
      </c>
      <c r="C1827" s="197">
        <v>266.60000000000002</v>
      </c>
      <c r="D1827" s="197">
        <f t="shared" si="59"/>
        <v>-0.11663353214049033</v>
      </c>
      <c r="E1827" s="197">
        <v>1.6006097560975707E-2</v>
      </c>
      <c r="F1827" s="167"/>
      <c r="G1827" s="37">
        <v>1819</v>
      </c>
      <c r="H1827" s="167">
        <f t="shared" ca="1" si="60"/>
        <v>-5.698394170609896E-2</v>
      </c>
    </row>
    <row r="1828" spans="1:8" x14ac:dyDescent="0.3">
      <c r="A1828"/>
      <c r="B1828" s="314">
        <v>44286</v>
      </c>
      <c r="C1828" s="197">
        <v>301.8</v>
      </c>
      <c r="D1828" s="197">
        <f t="shared" si="59"/>
        <v>-0.35140014184092327</v>
      </c>
      <c r="E1828" s="197">
        <v>1.5990573977444855E-2</v>
      </c>
      <c r="F1828" s="167"/>
      <c r="G1828" s="37">
        <v>1820</v>
      </c>
      <c r="H1828" s="167">
        <f t="shared" ca="1" si="60"/>
        <v>1.0768688323961091E-2</v>
      </c>
    </row>
    <row r="1829" spans="1:8" x14ac:dyDescent="0.3">
      <c r="A1829"/>
      <c r="B1829" s="314">
        <v>41836</v>
      </c>
      <c r="C1829" s="197">
        <v>465.31</v>
      </c>
      <c r="D1829" s="197">
        <f t="shared" si="59"/>
        <v>16.414296407185631</v>
      </c>
      <c r="E1829" s="197">
        <v>1.598288172230844E-2</v>
      </c>
      <c r="F1829" s="167"/>
      <c r="G1829" s="37">
        <v>1821</v>
      </c>
      <c r="H1829" s="167">
        <f t="shared" ca="1" si="60"/>
        <v>-0.11063712640818503</v>
      </c>
    </row>
    <row r="1830" spans="1:8" x14ac:dyDescent="0.3">
      <c r="A1830"/>
      <c r="B1830" s="314">
        <v>39836</v>
      </c>
      <c r="C1830" s="197">
        <v>26.72</v>
      </c>
      <c r="D1830" s="197">
        <f t="shared" si="59"/>
        <v>-0.66951144094001236</v>
      </c>
      <c r="E1830" s="197">
        <v>1.5969581749049278E-2</v>
      </c>
      <c r="F1830" s="167"/>
      <c r="G1830" s="37">
        <v>1822</v>
      </c>
      <c r="H1830" s="167">
        <f t="shared" ca="1" si="60"/>
        <v>-5.9181357427173384E-2</v>
      </c>
    </row>
    <row r="1831" spans="1:8" x14ac:dyDescent="0.3">
      <c r="A1831"/>
      <c r="B1831" s="314">
        <v>35145</v>
      </c>
      <c r="C1831" s="197">
        <v>80.849999999999994</v>
      </c>
      <c r="D1831" s="197">
        <f t="shared" si="59"/>
        <v>-0.86348670325031662</v>
      </c>
      <c r="E1831" s="197">
        <v>1.5958783613973404E-2</v>
      </c>
      <c r="F1831" s="167"/>
      <c r="G1831" s="37">
        <v>1823</v>
      </c>
      <c r="H1831" s="167">
        <f t="shared" ca="1" si="60"/>
        <v>2.4313753258176439E-2</v>
      </c>
    </row>
    <row r="1832" spans="1:8" x14ac:dyDescent="0.3">
      <c r="A1832"/>
      <c r="B1832" s="314">
        <v>42033</v>
      </c>
      <c r="C1832" s="197">
        <v>592.25</v>
      </c>
      <c r="D1832" s="197">
        <f t="shared" si="59"/>
        <v>2.7178279974890143</v>
      </c>
      <c r="E1832" s="197">
        <v>1.5953340766789559E-2</v>
      </c>
      <c r="F1832" s="167"/>
      <c r="G1832" s="37">
        <v>1824</v>
      </c>
      <c r="H1832" s="167">
        <f t="shared" ca="1" si="60"/>
        <v>7.4789302991409524E-3</v>
      </c>
    </row>
    <row r="1833" spans="1:8" x14ac:dyDescent="0.3">
      <c r="A1833"/>
      <c r="B1833" s="314">
        <v>43658</v>
      </c>
      <c r="C1833" s="197">
        <v>159.30000000000001</v>
      </c>
      <c r="D1833" s="197">
        <f t="shared" si="59"/>
        <v>1.4253958587088915</v>
      </c>
      <c r="E1833" s="197">
        <v>1.5943877551020336E-2</v>
      </c>
      <c r="F1833" s="167"/>
      <c r="G1833" s="37">
        <v>1825</v>
      </c>
      <c r="H1833" s="167">
        <f t="shared" ca="1" si="60"/>
        <v>2.6148817536754645E-2</v>
      </c>
    </row>
    <row r="1834" spans="1:8" x14ac:dyDescent="0.3">
      <c r="A1834"/>
      <c r="B1834" s="314">
        <v>35718</v>
      </c>
      <c r="C1834" s="197">
        <v>65.680000000000007</v>
      </c>
      <c r="D1834" s="197">
        <f t="shared" si="59"/>
        <v>-0.89517531959717189</v>
      </c>
      <c r="E1834" s="197">
        <v>1.5931941221964507E-2</v>
      </c>
      <c r="F1834" s="167"/>
      <c r="G1834" s="37">
        <v>1826</v>
      </c>
      <c r="H1834" s="167">
        <f t="shared" ca="1" si="60"/>
        <v>2.623866978712178E-2</v>
      </c>
    </row>
    <row r="1835" spans="1:8" x14ac:dyDescent="0.3">
      <c r="A1835"/>
      <c r="B1835" s="314">
        <v>45118</v>
      </c>
      <c r="C1835" s="197">
        <v>626.57000000000005</v>
      </c>
      <c r="D1835" s="197">
        <f t="shared" si="59"/>
        <v>3.2658632897603495</v>
      </c>
      <c r="E1835" s="197">
        <v>1.5922172679367685E-2</v>
      </c>
      <c r="F1835" s="167"/>
      <c r="G1835" s="37">
        <v>1827</v>
      </c>
      <c r="H1835" s="167">
        <f t="shared" ca="1" si="60"/>
        <v>-1.0655712144255786E-2</v>
      </c>
    </row>
    <row r="1836" spans="1:8" x14ac:dyDescent="0.3">
      <c r="A1836"/>
      <c r="B1836" s="314">
        <v>40785</v>
      </c>
      <c r="C1836" s="197">
        <v>146.88</v>
      </c>
      <c r="D1836" s="197">
        <f t="shared" si="59"/>
        <v>-0.85923348954889167</v>
      </c>
      <c r="E1836" s="197">
        <v>1.5908147738276313E-2</v>
      </c>
      <c r="F1836" s="167"/>
      <c r="G1836" s="37">
        <v>1828</v>
      </c>
      <c r="H1836" s="167">
        <f t="shared" ca="1" si="60"/>
        <v>-2.1863691834680815E-2</v>
      </c>
    </row>
    <row r="1837" spans="1:8" x14ac:dyDescent="0.3">
      <c r="A1837"/>
      <c r="B1837" s="314">
        <v>45422</v>
      </c>
      <c r="C1837" s="197">
        <v>1043.43</v>
      </c>
      <c r="D1837" s="197">
        <f t="shared" si="59"/>
        <v>29.156936416184973</v>
      </c>
      <c r="E1837" s="197">
        <v>1.5869461509253835E-2</v>
      </c>
      <c r="F1837" s="167"/>
      <c r="G1837" s="37">
        <v>1829</v>
      </c>
      <c r="H1837" s="167">
        <f t="shared" ca="1" si="60"/>
        <v>8.8145077569542221E-2</v>
      </c>
    </row>
    <row r="1838" spans="1:8" x14ac:dyDescent="0.3">
      <c r="A1838"/>
      <c r="B1838" s="314">
        <v>36564</v>
      </c>
      <c r="C1838" s="197">
        <v>34.6</v>
      </c>
      <c r="D1838" s="197">
        <f t="shared" si="59"/>
        <v>-0.92805904979727627</v>
      </c>
      <c r="E1838" s="197">
        <v>1.5854374633000656E-2</v>
      </c>
      <c r="F1838" s="167"/>
      <c r="G1838" s="37">
        <v>1830</v>
      </c>
      <c r="H1838" s="167">
        <f t="shared" ca="1" si="60"/>
        <v>-4.6836082744614482E-2</v>
      </c>
    </row>
    <row r="1839" spans="1:8" x14ac:dyDescent="0.3">
      <c r="A1839"/>
      <c r="B1839" s="314">
        <v>42810</v>
      </c>
      <c r="C1839" s="197">
        <v>480.95</v>
      </c>
      <c r="D1839" s="197">
        <f t="shared" si="59"/>
        <v>28.947073474470738</v>
      </c>
      <c r="E1839" s="197">
        <v>1.5841165909810995E-2</v>
      </c>
      <c r="F1839" s="167"/>
      <c r="G1839" s="37">
        <v>1831</v>
      </c>
      <c r="H1839" s="167">
        <f t="shared" ca="1" si="60"/>
        <v>3.787128706045995E-3</v>
      </c>
    </row>
    <row r="1840" spans="1:8" x14ac:dyDescent="0.3">
      <c r="A1840"/>
      <c r="B1840" s="314">
        <v>36796</v>
      </c>
      <c r="C1840" s="197">
        <v>16.059999999999999</v>
      </c>
      <c r="D1840" s="197">
        <f t="shared" si="59"/>
        <v>-0.712752638168485</v>
      </c>
      <c r="E1840" s="197">
        <v>1.5812776723592492E-2</v>
      </c>
      <c r="F1840" s="167"/>
      <c r="G1840" s="37">
        <v>1832</v>
      </c>
      <c r="H1840" s="167">
        <f t="shared" ca="1" si="60"/>
        <v>-6.5658824331080223E-2</v>
      </c>
    </row>
    <row r="1841" spans="1:8" x14ac:dyDescent="0.3">
      <c r="A1841"/>
      <c r="B1841" s="314">
        <v>36420</v>
      </c>
      <c r="C1841" s="197">
        <v>55.91</v>
      </c>
      <c r="D1841" s="197">
        <f t="shared" si="59"/>
        <v>-0.33598574821852734</v>
      </c>
      <c r="E1841" s="197">
        <v>1.5806686046511587E-2</v>
      </c>
      <c r="F1841" s="167"/>
      <c r="G1841" s="37">
        <v>1833</v>
      </c>
      <c r="H1841" s="167">
        <f t="shared" ca="1" si="60"/>
        <v>2.9905366309432788E-2</v>
      </c>
    </row>
    <row r="1842" spans="1:8" x14ac:dyDescent="0.3">
      <c r="A1842"/>
      <c r="B1842" s="314">
        <v>38463</v>
      </c>
      <c r="C1842" s="197">
        <v>84.2</v>
      </c>
      <c r="D1842" s="197">
        <f t="shared" si="59"/>
        <v>-0.82285990785349128</v>
      </c>
      <c r="E1842" s="197">
        <v>1.5804077693328589E-2</v>
      </c>
      <c r="F1842" s="167"/>
      <c r="G1842" s="37">
        <v>1834</v>
      </c>
      <c r="H1842" s="167">
        <f t="shared" ca="1" si="60"/>
        <v>3.6463204267946629E-2</v>
      </c>
    </row>
    <row r="1843" spans="1:8" x14ac:dyDescent="0.3">
      <c r="A1843"/>
      <c r="B1843" s="314">
        <v>45036</v>
      </c>
      <c r="C1843" s="197">
        <v>475.33</v>
      </c>
      <c r="D1843" s="197">
        <f t="shared" si="59"/>
        <v>21.973900434992746</v>
      </c>
      <c r="E1843" s="197">
        <v>1.5749209334131153E-2</v>
      </c>
      <c r="F1843" s="167"/>
      <c r="G1843" s="37">
        <v>1835</v>
      </c>
      <c r="H1843" s="167">
        <f t="shared" ca="1" si="60"/>
        <v>-2.4040298061216173E-2</v>
      </c>
    </row>
    <row r="1844" spans="1:8" x14ac:dyDescent="0.3">
      <c r="A1844"/>
      <c r="B1844" s="314">
        <v>36732</v>
      </c>
      <c r="C1844" s="197">
        <v>20.69</v>
      </c>
      <c r="D1844" s="197">
        <f t="shared" si="59"/>
        <v>-0.96486371741530097</v>
      </c>
      <c r="E1844" s="197">
        <v>1.5709376534118746E-2</v>
      </c>
      <c r="F1844" s="167"/>
      <c r="G1844" s="37">
        <v>1836</v>
      </c>
      <c r="H1844" s="167">
        <f t="shared" ca="1" si="60"/>
        <v>2.3186368286798674E-2</v>
      </c>
    </row>
    <row r="1845" spans="1:8" x14ac:dyDescent="0.3">
      <c r="A1845"/>
      <c r="B1845" s="314">
        <v>45755</v>
      </c>
      <c r="C1845" s="197">
        <v>588.85</v>
      </c>
      <c r="D1845" s="197">
        <f t="shared" si="59"/>
        <v>5.231876389035877</v>
      </c>
      <c r="E1845" s="197">
        <v>1.5696420871065264E-2</v>
      </c>
      <c r="F1845" s="167"/>
      <c r="G1845" s="37">
        <v>1837</v>
      </c>
      <c r="H1845" s="167">
        <f t="shared" ca="1" si="60"/>
        <v>1.1067840812612426E-2</v>
      </c>
    </row>
    <row r="1846" spans="1:8" x14ac:dyDescent="0.3">
      <c r="A1846"/>
      <c r="B1846" s="314">
        <v>38386</v>
      </c>
      <c r="C1846" s="197">
        <v>94.49</v>
      </c>
      <c r="D1846" s="197">
        <f t="shared" si="59"/>
        <v>-0.90151033469183539</v>
      </c>
      <c r="E1846" s="197">
        <v>1.5693862194990693E-2</v>
      </c>
      <c r="F1846" s="167"/>
      <c r="G1846" s="37">
        <v>1838</v>
      </c>
      <c r="H1846" s="167">
        <f t="shared" ca="1" si="60"/>
        <v>2.2936454423500695E-2</v>
      </c>
    </row>
    <row r="1847" spans="1:8" x14ac:dyDescent="0.3">
      <c r="A1847"/>
      <c r="B1847" s="314">
        <v>45435</v>
      </c>
      <c r="C1847" s="197">
        <v>959.39</v>
      </c>
      <c r="D1847" s="197">
        <f t="shared" si="59"/>
        <v>6.348831865185752</v>
      </c>
      <c r="E1847" s="197">
        <v>1.566817349326155E-2</v>
      </c>
      <c r="F1847" s="167"/>
      <c r="G1847" s="37">
        <v>1839</v>
      </c>
      <c r="H1847" s="167">
        <f t="shared" ca="1" si="60"/>
        <v>6.9292389585907471E-2</v>
      </c>
    </row>
    <row r="1848" spans="1:8" x14ac:dyDescent="0.3">
      <c r="A1848"/>
      <c r="B1848" s="314">
        <v>39175</v>
      </c>
      <c r="C1848" s="197">
        <v>130.55000000000001</v>
      </c>
      <c r="D1848" s="197">
        <f t="shared" si="59"/>
        <v>3.1014765944077922</v>
      </c>
      <c r="E1848" s="197">
        <v>1.5637155749183229E-2</v>
      </c>
      <c r="F1848" s="167"/>
      <c r="G1848" s="37">
        <v>1840</v>
      </c>
      <c r="H1848" s="167">
        <f t="shared" ca="1" si="60"/>
        <v>-3.7265112746812622E-2</v>
      </c>
    </row>
    <row r="1849" spans="1:8" x14ac:dyDescent="0.3">
      <c r="A1849"/>
      <c r="B1849" s="314">
        <v>36161</v>
      </c>
      <c r="C1849" s="197">
        <v>31.83</v>
      </c>
      <c r="D1849" s="197">
        <f t="shared" si="59"/>
        <v>-0.97066764963369123</v>
      </c>
      <c r="E1849" s="197">
        <v>1.5634971282705745E-2</v>
      </c>
      <c r="F1849" s="167"/>
      <c r="G1849" s="37">
        <v>1841</v>
      </c>
      <c r="H1849" s="167">
        <f t="shared" ca="1" si="60"/>
        <v>2.5942351940092083E-2</v>
      </c>
    </row>
    <row r="1850" spans="1:8" x14ac:dyDescent="0.3">
      <c r="A1850"/>
      <c r="B1850" s="314">
        <v>45527</v>
      </c>
      <c r="C1850" s="197">
        <v>1085.1500000000001</v>
      </c>
      <c r="D1850" s="197">
        <f t="shared" si="59"/>
        <v>16.393011700593046</v>
      </c>
      <c r="E1850" s="197">
        <v>1.5630118395806969E-2</v>
      </c>
      <c r="F1850" s="167"/>
      <c r="G1850" s="37">
        <v>1842</v>
      </c>
      <c r="H1850" s="167">
        <f t="shared" ca="1" si="60"/>
        <v>-9.3607775667513438E-2</v>
      </c>
    </row>
    <row r="1851" spans="1:8" x14ac:dyDescent="0.3">
      <c r="A1851"/>
      <c r="B1851" s="314">
        <v>34684</v>
      </c>
      <c r="C1851" s="197">
        <v>62.39</v>
      </c>
      <c r="D1851" s="197">
        <f t="shared" si="59"/>
        <v>2.8393846153846156</v>
      </c>
      <c r="E1851" s="197">
        <v>1.562754354549889E-2</v>
      </c>
      <c r="F1851" s="167"/>
      <c r="G1851" s="37">
        <v>1843</v>
      </c>
      <c r="H1851" s="167">
        <f t="shared" ca="1" si="60"/>
        <v>2.1398982236036253E-2</v>
      </c>
    </row>
    <row r="1852" spans="1:8" x14ac:dyDescent="0.3">
      <c r="A1852"/>
      <c r="B1852" s="314">
        <v>36887</v>
      </c>
      <c r="C1852" s="197">
        <v>16.25</v>
      </c>
      <c r="D1852" s="197">
        <f t="shared" si="59"/>
        <v>-0.83793756856487489</v>
      </c>
      <c r="E1852" s="197">
        <v>1.5625E-2</v>
      </c>
      <c r="F1852" s="167"/>
      <c r="G1852" s="37">
        <v>1844</v>
      </c>
      <c r="H1852" s="167">
        <f t="shared" ca="1" si="60"/>
        <v>-2.7603768779445328E-2</v>
      </c>
    </row>
    <row r="1853" spans="1:8" x14ac:dyDescent="0.3">
      <c r="A1853"/>
      <c r="B1853" s="314">
        <v>38609</v>
      </c>
      <c r="C1853" s="197">
        <v>100.27</v>
      </c>
      <c r="D1853" s="197">
        <f t="shared" si="59"/>
        <v>-0.78850007382564491</v>
      </c>
      <c r="E1853" s="197">
        <v>1.5598095816874213E-2</v>
      </c>
      <c r="F1853" s="167"/>
      <c r="G1853" s="37">
        <v>1845</v>
      </c>
      <c r="H1853" s="167">
        <f t="shared" ca="1" si="60"/>
        <v>6.3515653314787993E-2</v>
      </c>
    </row>
    <row r="1854" spans="1:8" x14ac:dyDescent="0.3">
      <c r="A1854"/>
      <c r="B1854" s="314">
        <v>44783</v>
      </c>
      <c r="C1854" s="197">
        <v>474.09</v>
      </c>
      <c r="D1854" s="197">
        <f t="shared" si="59"/>
        <v>5.0664107485604601</v>
      </c>
      <c r="E1854" s="197">
        <v>1.5595210042629759E-2</v>
      </c>
      <c r="F1854" s="167"/>
      <c r="G1854" s="37">
        <v>1846</v>
      </c>
      <c r="H1854" s="167">
        <f t="shared" ca="1" si="60"/>
        <v>-2.8536741394421049E-2</v>
      </c>
    </row>
    <row r="1855" spans="1:8" x14ac:dyDescent="0.3">
      <c r="A1855"/>
      <c r="B1855" s="314">
        <v>43950</v>
      </c>
      <c r="C1855" s="197">
        <v>78.150000000000006</v>
      </c>
      <c r="D1855" s="197">
        <f t="shared" si="59"/>
        <v>-2.5585262888572213E-4</v>
      </c>
      <c r="E1855" s="197">
        <v>1.5594541910331383E-2</v>
      </c>
      <c r="F1855" s="167"/>
      <c r="G1855" s="37">
        <v>1847</v>
      </c>
      <c r="H1855" s="167">
        <f t="shared" ca="1" si="60"/>
        <v>1.1079262486871084E-3</v>
      </c>
    </row>
    <row r="1856" spans="1:8" x14ac:dyDescent="0.3">
      <c r="A1856"/>
      <c r="B1856" s="314">
        <v>35495</v>
      </c>
      <c r="C1856" s="197">
        <v>78.17</v>
      </c>
      <c r="D1856" s="197">
        <f t="shared" si="59"/>
        <v>-0.18394404426349309</v>
      </c>
      <c r="E1856" s="197">
        <v>1.5590489801221352E-2</v>
      </c>
      <c r="F1856" s="167"/>
      <c r="G1856" s="37">
        <v>1848</v>
      </c>
      <c r="H1856" s="167">
        <f t="shared" ca="1" si="60"/>
        <v>-3.5552118465670725E-2</v>
      </c>
    </row>
    <row r="1857" spans="1:8" x14ac:dyDescent="0.3">
      <c r="A1857"/>
      <c r="B1857" s="314">
        <v>38392</v>
      </c>
      <c r="C1857" s="197">
        <v>95.79</v>
      </c>
      <c r="D1857" s="197">
        <f t="shared" si="59"/>
        <v>0.41345728198317855</v>
      </c>
      <c r="E1857" s="197">
        <v>1.5585241730279975E-2</v>
      </c>
      <c r="F1857" s="167"/>
      <c r="G1857" s="37">
        <v>1849</v>
      </c>
      <c r="H1857" s="167">
        <f t="shared" ca="1" si="60"/>
        <v>8.2972574747346428E-2</v>
      </c>
    </row>
    <row r="1858" spans="1:8" x14ac:dyDescent="0.3">
      <c r="A1858"/>
      <c r="B1858" s="314">
        <v>35678</v>
      </c>
      <c r="C1858" s="197">
        <v>67.77</v>
      </c>
      <c r="D1858" s="197">
        <f t="shared" si="59"/>
        <v>-0.85038083673694675</v>
      </c>
      <c r="E1858" s="197">
        <v>1.558519406563752E-2</v>
      </c>
      <c r="F1858" s="167"/>
      <c r="G1858" s="37">
        <v>1850</v>
      </c>
      <c r="H1858" s="167">
        <f t="shared" ca="1" si="60"/>
        <v>3.8906766831295694E-2</v>
      </c>
    </row>
    <row r="1859" spans="1:8" x14ac:dyDescent="0.3">
      <c r="A1859"/>
      <c r="B1859" s="314">
        <v>42783</v>
      </c>
      <c r="C1859" s="197">
        <v>452.95</v>
      </c>
      <c r="D1859" s="197">
        <f t="shared" si="59"/>
        <v>1.2744550027948609E-2</v>
      </c>
      <c r="E1859" s="197">
        <v>1.5582959641255556E-2</v>
      </c>
      <c r="F1859" s="167"/>
      <c r="G1859" s="37">
        <v>1851</v>
      </c>
      <c r="H1859" s="167">
        <f t="shared" ca="1" si="60"/>
        <v>-5.5822128680890287E-2</v>
      </c>
    </row>
    <row r="1860" spans="1:8" x14ac:dyDescent="0.3">
      <c r="A1860"/>
      <c r="B1860" s="314">
        <v>42550</v>
      </c>
      <c r="C1860" s="197">
        <v>447.25</v>
      </c>
      <c r="D1860" s="197">
        <f t="shared" si="59"/>
        <v>-0.1991225714029905</v>
      </c>
      <c r="E1860" s="197">
        <v>1.5554041780199812E-2</v>
      </c>
      <c r="F1860" s="167"/>
      <c r="G1860" s="37">
        <v>1852</v>
      </c>
      <c r="H1860" s="167">
        <f t="shared" ca="1" si="60"/>
        <v>4.360310951282783E-2</v>
      </c>
    </row>
    <row r="1861" spans="1:8" x14ac:dyDescent="0.3">
      <c r="A1861"/>
      <c r="B1861" s="314">
        <v>42635</v>
      </c>
      <c r="C1861" s="197">
        <v>558.45000000000005</v>
      </c>
      <c r="D1861" s="197">
        <f t="shared" si="59"/>
        <v>9.1481010357986552</v>
      </c>
      <c r="E1861" s="197">
        <v>1.5548281505728401E-2</v>
      </c>
      <c r="F1861" s="167"/>
      <c r="G1861" s="37">
        <v>1853</v>
      </c>
      <c r="H1861" s="167">
        <f t="shared" ca="1" si="60"/>
        <v>7.5270910404778762E-2</v>
      </c>
    </row>
    <row r="1862" spans="1:8" x14ac:dyDescent="0.3">
      <c r="A1862"/>
      <c r="B1862" s="314">
        <v>37874</v>
      </c>
      <c r="C1862" s="197">
        <v>55.03</v>
      </c>
      <c r="D1862" s="197">
        <f t="shared" si="59"/>
        <v>-0.44798876517203323</v>
      </c>
      <c r="E1862" s="197">
        <v>1.5501014947407299E-2</v>
      </c>
      <c r="F1862" s="167"/>
      <c r="G1862" s="37">
        <v>1854</v>
      </c>
      <c r="H1862" s="167">
        <f t="shared" ca="1" si="60"/>
        <v>7.7698401435938175E-2</v>
      </c>
    </row>
    <row r="1863" spans="1:8" x14ac:dyDescent="0.3">
      <c r="A1863"/>
      <c r="B1863" s="314">
        <v>38621</v>
      </c>
      <c r="C1863" s="197">
        <v>99.69</v>
      </c>
      <c r="D1863" s="197">
        <f t="shared" si="59"/>
        <v>-0.77164127820410033</v>
      </c>
      <c r="E1863" s="197">
        <v>1.5483345217479849E-2</v>
      </c>
      <c r="F1863" s="167"/>
      <c r="G1863" s="37">
        <v>1855</v>
      </c>
      <c r="H1863" s="167">
        <f t="shared" ca="1" si="60"/>
        <v>4.1614950770789876E-3</v>
      </c>
    </row>
    <row r="1864" spans="1:8" x14ac:dyDescent="0.3">
      <c r="A1864"/>
      <c r="B1864" s="314">
        <v>43038</v>
      </c>
      <c r="C1864" s="197">
        <v>436.55</v>
      </c>
      <c r="D1864" s="197">
        <f t="shared" si="59"/>
        <v>0.88778378378378386</v>
      </c>
      <c r="E1864" s="197">
        <v>1.5468713654338329E-2</v>
      </c>
      <c r="F1864" s="167"/>
      <c r="G1864" s="37">
        <v>1856</v>
      </c>
      <c r="H1864" s="167">
        <f t="shared" ca="1" si="60"/>
        <v>9.1203431616013642E-4</v>
      </c>
    </row>
    <row r="1865" spans="1:8" x14ac:dyDescent="0.3">
      <c r="A1865"/>
      <c r="B1865" s="314">
        <v>40683</v>
      </c>
      <c r="C1865" s="197">
        <v>231.25</v>
      </c>
      <c r="D1865" s="197">
        <f t="shared" ref="D1865:D1928" si="61">C1865/C1866-1</f>
        <v>0.35352648522095409</v>
      </c>
      <c r="E1865" s="197">
        <v>1.5456900715759891E-2</v>
      </c>
      <c r="F1865" s="167"/>
      <c r="G1865" s="37">
        <v>1857</v>
      </c>
      <c r="H1865" s="167">
        <f t="shared" ca="1" si="60"/>
        <v>-6.8779013297272901E-2</v>
      </c>
    </row>
    <row r="1866" spans="1:8" x14ac:dyDescent="0.3">
      <c r="A1866"/>
      <c r="B1866" s="314">
        <v>43462</v>
      </c>
      <c r="C1866" s="197">
        <v>170.85</v>
      </c>
      <c r="D1866" s="197">
        <f t="shared" si="61"/>
        <v>-0.72979598291950021</v>
      </c>
      <c r="E1866" s="197">
        <v>1.5453194650817181E-2</v>
      </c>
      <c r="F1866" s="167"/>
      <c r="G1866" s="37">
        <v>1858</v>
      </c>
      <c r="H1866" s="167">
        <f t="shared" ref="H1866:H1929" ca="1" si="62">_xlfn.NORM.INV(RAND(),N$11,N$12)</f>
        <v>1.0557496868629418E-2</v>
      </c>
    </row>
    <row r="1867" spans="1:8" x14ac:dyDescent="0.3">
      <c r="A1867"/>
      <c r="B1867" s="314">
        <v>45184</v>
      </c>
      <c r="C1867" s="197">
        <v>632.29999999999995</v>
      </c>
      <c r="D1867" s="197">
        <f t="shared" si="61"/>
        <v>-0.35267560069206283</v>
      </c>
      <c r="E1867" s="197">
        <v>1.5449347979700656E-2</v>
      </c>
      <c r="F1867" s="167"/>
      <c r="G1867" s="37">
        <v>1859</v>
      </c>
      <c r="H1867" s="167">
        <f t="shared" ca="1" si="62"/>
        <v>-6.1099809902475259E-2</v>
      </c>
    </row>
    <row r="1868" spans="1:8" x14ac:dyDescent="0.3">
      <c r="A1868"/>
      <c r="B1868" s="314">
        <v>45373</v>
      </c>
      <c r="C1868" s="197">
        <v>976.79</v>
      </c>
      <c r="D1868" s="197">
        <f t="shared" si="61"/>
        <v>31.269243475388173</v>
      </c>
      <c r="E1868" s="197">
        <v>1.5448109529799581E-2</v>
      </c>
      <c r="F1868" s="167"/>
      <c r="G1868" s="37">
        <v>1860</v>
      </c>
      <c r="H1868" s="167">
        <f t="shared" ca="1" si="62"/>
        <v>5.2278816531431384E-2</v>
      </c>
    </row>
    <row r="1869" spans="1:8" x14ac:dyDescent="0.3">
      <c r="A1869"/>
      <c r="B1869" s="314">
        <v>39829</v>
      </c>
      <c r="C1869" s="197">
        <v>30.27</v>
      </c>
      <c r="D1869" s="197">
        <f t="shared" si="61"/>
        <v>-0.94012816962696311</v>
      </c>
      <c r="E1869" s="197">
        <v>1.5431063401543099E-2</v>
      </c>
      <c r="F1869" s="167"/>
      <c r="G1869" s="37">
        <v>1861</v>
      </c>
      <c r="H1869" s="167">
        <f t="shared" ca="1" si="62"/>
        <v>-2.6513375962299791E-2</v>
      </c>
    </row>
    <row r="1870" spans="1:8" x14ac:dyDescent="0.3">
      <c r="A1870"/>
      <c r="B1870" s="314">
        <v>41983</v>
      </c>
      <c r="C1870" s="197">
        <v>505.58</v>
      </c>
      <c r="D1870" s="197">
        <f t="shared" si="61"/>
        <v>0.56526315789473669</v>
      </c>
      <c r="E1870" s="197">
        <v>1.540439035166985E-2</v>
      </c>
      <c r="F1870" s="167"/>
      <c r="G1870" s="37">
        <v>1862</v>
      </c>
      <c r="H1870" s="167">
        <f t="shared" ca="1" si="62"/>
        <v>0.15336672820945865</v>
      </c>
    </row>
    <row r="1871" spans="1:8" x14ac:dyDescent="0.3">
      <c r="A1871"/>
      <c r="B1871" s="314">
        <v>44349</v>
      </c>
      <c r="C1871" s="197">
        <v>323</v>
      </c>
      <c r="D1871" s="197">
        <f t="shared" si="61"/>
        <v>-0.67277884712795055</v>
      </c>
      <c r="E1871" s="197">
        <v>1.5403961018547463E-2</v>
      </c>
      <c r="F1871" s="167"/>
      <c r="G1871" s="37">
        <v>1863</v>
      </c>
      <c r="H1871" s="167">
        <f t="shared" ca="1" si="62"/>
        <v>8.7422544567452246E-3</v>
      </c>
    </row>
    <row r="1872" spans="1:8" x14ac:dyDescent="0.3">
      <c r="A1872"/>
      <c r="B1872" s="314">
        <v>45454</v>
      </c>
      <c r="C1872" s="197">
        <v>987.1</v>
      </c>
      <c r="D1872" s="197">
        <f t="shared" si="61"/>
        <v>5.8577184938168685</v>
      </c>
      <c r="E1872" s="197">
        <v>1.5378285244046719E-2</v>
      </c>
      <c r="F1872" s="167"/>
      <c r="G1872" s="37">
        <v>1864</v>
      </c>
      <c r="H1872" s="167">
        <f t="shared" ca="1" si="62"/>
        <v>9.2564550383781238E-3</v>
      </c>
    </row>
    <row r="1873" spans="1:8" x14ac:dyDescent="0.3">
      <c r="A1873"/>
      <c r="B1873" s="314">
        <v>39352</v>
      </c>
      <c r="C1873" s="197">
        <v>143.94</v>
      </c>
      <c r="D1873" s="197">
        <f t="shared" si="61"/>
        <v>-0.15932718140404156</v>
      </c>
      <c r="E1873" s="197">
        <v>1.5378103837471846E-2</v>
      </c>
      <c r="F1873" s="167"/>
      <c r="G1873" s="37">
        <v>1865</v>
      </c>
      <c r="H1873" s="167">
        <f t="shared" ca="1" si="62"/>
        <v>-3.3985674710069755E-3</v>
      </c>
    </row>
    <row r="1874" spans="1:8" x14ac:dyDescent="0.3">
      <c r="A1874"/>
      <c r="B1874" s="314">
        <v>38995</v>
      </c>
      <c r="C1874" s="197">
        <v>171.22</v>
      </c>
      <c r="D1874" s="197">
        <f t="shared" si="61"/>
        <v>-4.0784313725490184E-2</v>
      </c>
      <c r="E1874" s="197">
        <v>1.5359070153590615E-2</v>
      </c>
      <c r="F1874" s="167"/>
      <c r="G1874" s="37">
        <v>1866</v>
      </c>
      <c r="H1874" s="167">
        <f t="shared" ca="1" si="62"/>
        <v>6.8122710239108833E-2</v>
      </c>
    </row>
    <row r="1875" spans="1:8" x14ac:dyDescent="0.3">
      <c r="A1875"/>
      <c r="B1875" s="314">
        <v>43502</v>
      </c>
      <c r="C1875" s="197">
        <v>178.5</v>
      </c>
      <c r="D1875" s="197">
        <f t="shared" si="61"/>
        <v>-0.27056515875934783</v>
      </c>
      <c r="E1875" s="197">
        <v>1.5358361774743923E-2</v>
      </c>
      <c r="F1875" s="167"/>
      <c r="G1875" s="37">
        <v>1867</v>
      </c>
      <c r="H1875" s="167">
        <f t="shared" ca="1" si="62"/>
        <v>-1.4627028980343864E-2</v>
      </c>
    </row>
    <row r="1876" spans="1:8" x14ac:dyDescent="0.3">
      <c r="A1876"/>
      <c r="B1876" s="314">
        <v>40556</v>
      </c>
      <c r="C1876" s="197">
        <v>244.71</v>
      </c>
      <c r="D1876" s="197">
        <f t="shared" si="61"/>
        <v>1.3547921478060045</v>
      </c>
      <c r="E1876" s="197">
        <v>1.5352060080494612E-2</v>
      </c>
      <c r="F1876" s="167"/>
      <c r="G1876" s="37">
        <v>1868</v>
      </c>
      <c r="H1876" s="167">
        <f t="shared" ca="1" si="62"/>
        <v>-4.7886873737762993E-2</v>
      </c>
    </row>
    <row r="1877" spans="1:8" x14ac:dyDescent="0.3">
      <c r="A1877"/>
      <c r="B1877" s="314">
        <v>38028</v>
      </c>
      <c r="C1877" s="197">
        <v>103.92</v>
      </c>
      <c r="D1877" s="197">
        <f t="shared" si="61"/>
        <v>1.1199510403916766</v>
      </c>
      <c r="E1877" s="197">
        <v>1.5339521250610666E-2</v>
      </c>
      <c r="F1877" s="167"/>
      <c r="G1877" s="37">
        <v>1869</v>
      </c>
      <c r="H1877" s="167">
        <f t="shared" ca="1" si="62"/>
        <v>2.9387129555385767E-2</v>
      </c>
    </row>
    <row r="1878" spans="1:8" x14ac:dyDescent="0.3">
      <c r="A1878"/>
      <c r="B1878" s="314">
        <v>39742</v>
      </c>
      <c r="C1878" s="197">
        <v>49.02</v>
      </c>
      <c r="D1878" s="197">
        <f t="shared" si="61"/>
        <v>0.94601032155617304</v>
      </c>
      <c r="E1878" s="197">
        <v>1.5327257663628968E-2</v>
      </c>
      <c r="F1878" s="167"/>
      <c r="G1878" s="37">
        <v>1870</v>
      </c>
      <c r="H1878" s="167">
        <f t="shared" ca="1" si="62"/>
        <v>-9.0509360726778718E-2</v>
      </c>
    </row>
    <row r="1879" spans="1:8" x14ac:dyDescent="0.3">
      <c r="A1879"/>
      <c r="B1879" s="314">
        <v>37371</v>
      </c>
      <c r="C1879" s="197">
        <v>25.19</v>
      </c>
      <c r="D1879" s="197">
        <f t="shared" si="61"/>
        <v>-0.84816154309825198</v>
      </c>
      <c r="E1879" s="197">
        <v>1.5316404675534079E-2</v>
      </c>
      <c r="F1879" s="167"/>
      <c r="G1879" s="37">
        <v>1871</v>
      </c>
      <c r="H1879" s="167">
        <f t="shared" ca="1" si="62"/>
        <v>-7.4819924394377681E-3</v>
      </c>
    </row>
    <row r="1880" spans="1:8" x14ac:dyDescent="0.3">
      <c r="A1880"/>
      <c r="B1880" s="314">
        <v>43796</v>
      </c>
      <c r="C1880" s="197">
        <v>165.9</v>
      </c>
      <c r="D1880" s="197">
        <f t="shared" si="61"/>
        <v>0.81133311496888316</v>
      </c>
      <c r="E1880" s="197">
        <v>1.5299877600979173E-2</v>
      </c>
      <c r="F1880" s="167"/>
      <c r="G1880" s="37">
        <v>1872</v>
      </c>
      <c r="H1880" s="167">
        <f t="shared" ca="1" si="62"/>
        <v>5.872083669044003E-2</v>
      </c>
    </row>
    <row r="1881" spans="1:8" x14ac:dyDescent="0.3">
      <c r="A1881"/>
      <c r="B1881" s="314">
        <v>35185</v>
      </c>
      <c r="C1881" s="197">
        <v>91.59</v>
      </c>
      <c r="D1881" s="197">
        <f t="shared" si="61"/>
        <v>0.99978165938864638</v>
      </c>
      <c r="E1881" s="197">
        <v>1.5297638842700412E-2</v>
      </c>
      <c r="F1881" s="167"/>
      <c r="G1881" s="37">
        <v>1873</v>
      </c>
      <c r="H1881" s="167">
        <f t="shared" ca="1" si="62"/>
        <v>0.12982096884023195</v>
      </c>
    </row>
    <row r="1882" spans="1:8" x14ac:dyDescent="0.3">
      <c r="A1882"/>
      <c r="B1882" s="314">
        <v>36539</v>
      </c>
      <c r="C1882" s="197">
        <v>45.8</v>
      </c>
      <c r="D1882" s="197">
        <f t="shared" si="61"/>
        <v>-0.5670259028171678</v>
      </c>
      <c r="E1882" s="197">
        <v>1.5295943249833632E-2</v>
      </c>
      <c r="F1882" s="167"/>
      <c r="G1882" s="37">
        <v>1874</v>
      </c>
      <c r="H1882" s="167">
        <f t="shared" ca="1" si="62"/>
        <v>6.8323964566167308E-2</v>
      </c>
    </row>
    <row r="1883" spans="1:8" x14ac:dyDescent="0.3">
      <c r="A1883"/>
      <c r="B1883" s="314">
        <v>38037</v>
      </c>
      <c r="C1883" s="197">
        <v>105.78</v>
      </c>
      <c r="D1883" s="197">
        <f t="shared" si="61"/>
        <v>-0.12729972774523546</v>
      </c>
      <c r="E1883" s="197">
        <v>1.5260581629714887E-2</v>
      </c>
      <c r="F1883" s="167"/>
      <c r="G1883" s="37">
        <v>1875</v>
      </c>
      <c r="H1883" s="167">
        <f t="shared" ca="1" si="62"/>
        <v>8.7479727469772089E-2</v>
      </c>
    </row>
    <row r="1884" spans="1:8" x14ac:dyDescent="0.3">
      <c r="A1884"/>
      <c r="B1884" s="314">
        <v>38706</v>
      </c>
      <c r="C1884" s="197">
        <v>121.21</v>
      </c>
      <c r="D1884" s="197">
        <f t="shared" si="61"/>
        <v>0.1373744956366707</v>
      </c>
      <c r="E1884" s="197">
        <v>1.5244157802160929E-2</v>
      </c>
      <c r="F1884" s="167"/>
      <c r="G1884" s="37">
        <v>1876</v>
      </c>
      <c r="H1884" s="167">
        <f t="shared" ca="1" si="62"/>
        <v>-6.6377899366777598E-2</v>
      </c>
    </row>
    <row r="1885" spans="1:8" x14ac:dyDescent="0.3">
      <c r="A1885"/>
      <c r="B1885" s="314">
        <v>35264</v>
      </c>
      <c r="C1885" s="197">
        <v>106.57</v>
      </c>
      <c r="D1885" s="197">
        <f t="shared" si="61"/>
        <v>0.79743632990386226</v>
      </c>
      <c r="E1885" s="197">
        <v>1.5242450223873494E-2</v>
      </c>
      <c r="F1885" s="167"/>
      <c r="G1885" s="37">
        <v>1877</v>
      </c>
      <c r="H1885" s="167">
        <f t="shared" ca="1" si="62"/>
        <v>4.9615758189168989E-2</v>
      </c>
    </row>
    <row r="1886" spans="1:8" x14ac:dyDescent="0.3">
      <c r="A1886"/>
      <c r="B1886" s="314">
        <v>36396</v>
      </c>
      <c r="C1886" s="197">
        <v>59.29</v>
      </c>
      <c r="D1886" s="197">
        <f t="shared" si="61"/>
        <v>-0.85834766819571862</v>
      </c>
      <c r="E1886" s="197">
        <v>1.5239726027397316E-2</v>
      </c>
      <c r="F1886" s="167"/>
      <c r="G1886" s="37">
        <v>1878</v>
      </c>
      <c r="H1886" s="167">
        <f t="shared" ca="1" si="62"/>
        <v>-0.11649441549720937</v>
      </c>
    </row>
    <row r="1887" spans="1:8" x14ac:dyDescent="0.3">
      <c r="A1887"/>
      <c r="B1887" s="314">
        <v>41767</v>
      </c>
      <c r="C1887" s="197">
        <v>418.56</v>
      </c>
      <c r="D1887" s="197">
        <f t="shared" si="61"/>
        <v>1.3879805246711729E-2</v>
      </c>
      <c r="E1887" s="197">
        <v>1.52323663529641E-2</v>
      </c>
      <c r="F1887" s="167"/>
      <c r="G1887" s="37">
        <v>1879</v>
      </c>
      <c r="H1887" s="167">
        <f t="shared" ca="1" si="62"/>
        <v>6.2448927686571905E-2</v>
      </c>
    </row>
    <row r="1888" spans="1:8" x14ac:dyDescent="0.3">
      <c r="A1888"/>
      <c r="B1888" s="314">
        <v>44840</v>
      </c>
      <c r="C1888" s="197">
        <v>412.83</v>
      </c>
      <c r="D1888" s="197">
        <f t="shared" si="61"/>
        <v>-0.59558189655172411</v>
      </c>
      <c r="E1888" s="197">
        <v>1.5222309659649769E-2</v>
      </c>
      <c r="F1888" s="167"/>
      <c r="G1888" s="37">
        <v>1880</v>
      </c>
      <c r="H1888" s="167">
        <f t="shared" ca="1" si="62"/>
        <v>9.2655802708344073E-2</v>
      </c>
    </row>
    <row r="1889" spans="1:8" x14ac:dyDescent="0.3">
      <c r="A1889"/>
      <c r="B1889" s="314">
        <v>45484</v>
      </c>
      <c r="C1889" s="197">
        <v>1020.8</v>
      </c>
      <c r="D1889" s="197">
        <f t="shared" si="61"/>
        <v>0.79699327535823694</v>
      </c>
      <c r="E1889" s="197">
        <v>1.5216310293386437E-2</v>
      </c>
      <c r="F1889" s="167"/>
      <c r="G1889" s="37">
        <v>1881</v>
      </c>
      <c r="H1889" s="167">
        <f t="shared" ca="1" si="62"/>
        <v>-2.7952167841410462E-2</v>
      </c>
    </row>
    <row r="1890" spans="1:8" x14ac:dyDescent="0.3">
      <c r="A1890"/>
      <c r="B1890" s="314">
        <v>42051</v>
      </c>
      <c r="C1890" s="197">
        <v>568.05999999999995</v>
      </c>
      <c r="D1890" s="197">
        <f t="shared" si="61"/>
        <v>3.3363358778625951</v>
      </c>
      <c r="E1890" s="197">
        <v>1.5208649807881391E-2</v>
      </c>
      <c r="F1890" s="167"/>
      <c r="G1890" s="37">
        <v>1882</v>
      </c>
      <c r="H1890" s="167">
        <f t="shared" ca="1" si="62"/>
        <v>-8.3461268432569718E-3</v>
      </c>
    </row>
    <row r="1891" spans="1:8" x14ac:dyDescent="0.3">
      <c r="A1891"/>
      <c r="B1891" s="314">
        <v>34977</v>
      </c>
      <c r="C1891" s="197">
        <v>131</v>
      </c>
      <c r="D1891" s="197">
        <f t="shared" si="61"/>
        <v>0.22487143525011688</v>
      </c>
      <c r="E1891" s="197">
        <v>1.5189088654680827E-2</v>
      </c>
      <c r="F1891" s="167"/>
      <c r="G1891" s="37">
        <v>1883</v>
      </c>
      <c r="H1891" s="167">
        <f t="shared" ca="1" si="62"/>
        <v>-0.10947043053947031</v>
      </c>
    </row>
    <row r="1892" spans="1:8" x14ac:dyDescent="0.3">
      <c r="A1892"/>
      <c r="B1892" s="314">
        <v>44021</v>
      </c>
      <c r="C1892" s="197">
        <v>106.95</v>
      </c>
      <c r="D1892" s="197">
        <f t="shared" si="61"/>
        <v>-0.81986458263154349</v>
      </c>
      <c r="E1892" s="197">
        <v>1.5187470336972098E-2</v>
      </c>
      <c r="F1892" s="167"/>
      <c r="G1892" s="37">
        <v>1884</v>
      </c>
      <c r="H1892" s="167">
        <f t="shared" ca="1" si="62"/>
        <v>9.8357177389378783E-2</v>
      </c>
    </row>
    <row r="1893" spans="1:8" x14ac:dyDescent="0.3">
      <c r="A1893"/>
      <c r="B1893" s="314">
        <v>45107</v>
      </c>
      <c r="C1893" s="197">
        <v>593.72</v>
      </c>
      <c r="D1893" s="197">
        <f t="shared" si="61"/>
        <v>2.602888524789126</v>
      </c>
      <c r="E1893" s="197">
        <v>1.5183639969906348E-2</v>
      </c>
      <c r="F1893" s="167"/>
      <c r="G1893" s="37">
        <v>1885</v>
      </c>
      <c r="H1893" s="167">
        <f t="shared" ca="1" si="62"/>
        <v>-6.6223724865743488E-2</v>
      </c>
    </row>
    <row r="1894" spans="1:8" x14ac:dyDescent="0.3">
      <c r="A1894"/>
      <c r="B1894" s="314">
        <v>38953</v>
      </c>
      <c r="C1894" s="197">
        <v>164.79</v>
      </c>
      <c r="D1894" s="197">
        <f t="shared" si="61"/>
        <v>0.24869288474653328</v>
      </c>
      <c r="E1894" s="197">
        <v>1.5154315283681274E-2</v>
      </c>
      <c r="F1894" s="167"/>
      <c r="G1894" s="37">
        <v>1886</v>
      </c>
      <c r="H1894" s="167">
        <f t="shared" ca="1" si="62"/>
        <v>-2.3240859524191741E-2</v>
      </c>
    </row>
    <row r="1895" spans="1:8" x14ac:dyDescent="0.3">
      <c r="A1895"/>
      <c r="B1895" s="314">
        <v>39589</v>
      </c>
      <c r="C1895" s="197">
        <v>131.97</v>
      </c>
      <c r="D1895" s="197">
        <f t="shared" si="61"/>
        <v>0.74332892998678979</v>
      </c>
      <c r="E1895" s="197">
        <v>1.5153846153846073E-2</v>
      </c>
      <c r="F1895" s="167"/>
      <c r="G1895" s="37">
        <v>1887</v>
      </c>
      <c r="H1895" s="167">
        <f t="shared" ca="1" si="62"/>
        <v>4.0076770099571916E-3</v>
      </c>
    </row>
    <row r="1896" spans="1:8" x14ac:dyDescent="0.3">
      <c r="A1896"/>
      <c r="B1896" s="314">
        <v>35102</v>
      </c>
      <c r="C1896" s="197">
        <v>75.7</v>
      </c>
      <c r="D1896" s="197">
        <f t="shared" si="61"/>
        <v>4.6492537313432836</v>
      </c>
      <c r="E1896" s="197">
        <v>1.5153547002816348E-2</v>
      </c>
      <c r="F1896" s="167"/>
      <c r="G1896" s="37">
        <v>1888</v>
      </c>
      <c r="H1896" s="167">
        <f t="shared" ca="1" si="62"/>
        <v>-5.079962816470579E-2</v>
      </c>
    </row>
    <row r="1897" spans="1:8" x14ac:dyDescent="0.3">
      <c r="A1897"/>
      <c r="B1897" s="314">
        <v>36978</v>
      </c>
      <c r="C1897" s="197">
        <v>13.4</v>
      </c>
      <c r="D1897" s="197">
        <f t="shared" si="61"/>
        <v>-0.23121055651176126</v>
      </c>
      <c r="E1897" s="197">
        <v>1.5151515151515138E-2</v>
      </c>
      <c r="F1897" s="167"/>
      <c r="G1897" s="37">
        <v>1889</v>
      </c>
      <c r="H1897" s="167">
        <f t="shared" ca="1" si="62"/>
        <v>4.6076291847301477E-2</v>
      </c>
    </row>
    <row r="1898" spans="1:8" x14ac:dyDescent="0.3">
      <c r="A1898"/>
      <c r="B1898" s="314">
        <v>36759</v>
      </c>
      <c r="C1898" s="197">
        <v>17.43</v>
      </c>
      <c r="D1898" s="197">
        <f t="shared" si="61"/>
        <v>-0.96194240048909363</v>
      </c>
      <c r="E1898" s="197">
        <v>1.5142690739662124E-2</v>
      </c>
      <c r="F1898" s="167"/>
      <c r="G1898" s="37">
        <v>1890</v>
      </c>
      <c r="H1898" s="167">
        <f t="shared" ca="1" si="62"/>
        <v>-4.3205087154423458E-3</v>
      </c>
    </row>
    <row r="1899" spans="1:8" x14ac:dyDescent="0.3">
      <c r="A1899"/>
      <c r="B1899" s="314">
        <v>41835</v>
      </c>
      <c r="C1899" s="197">
        <v>457.99</v>
      </c>
      <c r="D1899" s="197">
        <f t="shared" si="61"/>
        <v>13.530139593908629</v>
      </c>
      <c r="E1899" s="197">
        <v>1.5138753435588237E-2</v>
      </c>
      <c r="F1899" s="167"/>
      <c r="G1899" s="37">
        <v>1891</v>
      </c>
      <c r="H1899" s="167">
        <f t="shared" ca="1" si="62"/>
        <v>0.13252394573671494</v>
      </c>
    </row>
    <row r="1900" spans="1:8" x14ac:dyDescent="0.3">
      <c r="A1900"/>
      <c r="B1900" s="314">
        <v>37445</v>
      </c>
      <c r="C1900" s="197">
        <v>31.52</v>
      </c>
      <c r="D1900" s="197">
        <f t="shared" si="61"/>
        <v>-0.94162962962962959</v>
      </c>
      <c r="E1900" s="197">
        <v>1.5136876006441202E-2</v>
      </c>
      <c r="F1900" s="167"/>
      <c r="G1900" s="37">
        <v>1892</v>
      </c>
      <c r="H1900" s="167">
        <f t="shared" ca="1" si="62"/>
        <v>2.9469173422486221E-2</v>
      </c>
    </row>
    <row r="1901" spans="1:8" x14ac:dyDescent="0.3">
      <c r="A1901"/>
      <c r="B1901" s="314">
        <v>42641</v>
      </c>
      <c r="C1901" s="197">
        <v>540</v>
      </c>
      <c r="D1901" s="197">
        <f t="shared" si="61"/>
        <v>0.24768946395563773</v>
      </c>
      <c r="E1901" s="197">
        <v>1.5133001221919296E-2</v>
      </c>
      <c r="F1901" s="167"/>
      <c r="G1901" s="37">
        <v>1893</v>
      </c>
      <c r="H1901" s="167">
        <f t="shared" ca="1" si="62"/>
        <v>-4.7737561997079875E-2</v>
      </c>
    </row>
    <row r="1902" spans="1:8" x14ac:dyDescent="0.3">
      <c r="A1902"/>
      <c r="B1902" s="314">
        <v>42171</v>
      </c>
      <c r="C1902" s="197">
        <v>432.8</v>
      </c>
      <c r="D1902" s="197">
        <f t="shared" si="61"/>
        <v>0.73411331036140703</v>
      </c>
      <c r="E1902" s="197">
        <v>1.5128415620968561E-2</v>
      </c>
      <c r="F1902" s="167"/>
      <c r="G1902" s="37">
        <v>1894</v>
      </c>
      <c r="H1902" s="167">
        <f t="shared" ca="1" si="62"/>
        <v>0.10640823454432247</v>
      </c>
    </row>
    <row r="1903" spans="1:8" x14ac:dyDescent="0.3">
      <c r="A1903"/>
      <c r="B1903" s="314">
        <v>40659</v>
      </c>
      <c r="C1903" s="197">
        <v>249.58</v>
      </c>
      <c r="D1903" s="197">
        <f t="shared" si="61"/>
        <v>0.32473460721868364</v>
      </c>
      <c r="E1903" s="197">
        <v>1.5089274820026866E-2</v>
      </c>
      <c r="F1903" s="167"/>
      <c r="G1903" s="37">
        <v>1895</v>
      </c>
      <c r="H1903" s="167">
        <f t="shared" ca="1" si="62"/>
        <v>-6.1082686157413101E-2</v>
      </c>
    </row>
    <row r="1904" spans="1:8" x14ac:dyDescent="0.3">
      <c r="A1904"/>
      <c r="B1904" s="314">
        <v>43853</v>
      </c>
      <c r="C1904" s="197">
        <v>188.4</v>
      </c>
      <c r="D1904" s="197">
        <f t="shared" si="61"/>
        <v>-0.73104925053533187</v>
      </c>
      <c r="E1904" s="197">
        <v>1.5086206896551824E-2</v>
      </c>
      <c r="F1904" s="167"/>
      <c r="G1904" s="37">
        <v>1896</v>
      </c>
      <c r="H1904" s="167">
        <f t="shared" ca="1" si="62"/>
        <v>8.5373119969044203E-2</v>
      </c>
    </row>
    <row r="1905" spans="1:8" x14ac:dyDescent="0.3">
      <c r="A1905"/>
      <c r="B1905" s="314">
        <v>45862</v>
      </c>
      <c r="C1905" s="197">
        <v>700.5</v>
      </c>
      <c r="D1905" s="197">
        <f t="shared" si="61"/>
        <v>4</v>
      </c>
      <c r="E1905" s="197">
        <v>1.5070279669613162E-2</v>
      </c>
      <c r="F1905" s="167"/>
      <c r="G1905" s="37">
        <v>1897</v>
      </c>
      <c r="H1905" s="167">
        <f t="shared" ca="1" si="62"/>
        <v>-3.3673632689555616E-2</v>
      </c>
    </row>
    <row r="1906" spans="1:8" x14ac:dyDescent="0.3">
      <c r="A1906"/>
      <c r="B1906" s="314">
        <v>39345</v>
      </c>
      <c r="C1906" s="197">
        <v>140.1</v>
      </c>
      <c r="D1906" s="197">
        <f t="shared" si="61"/>
        <v>0.62434782608695638</v>
      </c>
      <c r="E1906" s="197">
        <v>1.507027966961294E-2</v>
      </c>
      <c r="F1906" s="167"/>
      <c r="G1906" s="37">
        <v>1898</v>
      </c>
      <c r="H1906" s="167">
        <f t="shared" ca="1" si="62"/>
        <v>-4.227115097658956E-2</v>
      </c>
    </row>
    <row r="1907" spans="1:8" x14ac:dyDescent="0.3">
      <c r="A1907"/>
      <c r="B1907" s="314">
        <v>38498</v>
      </c>
      <c r="C1907" s="197">
        <v>86.25</v>
      </c>
      <c r="D1907" s="197">
        <f t="shared" si="61"/>
        <v>0.43558588548601862</v>
      </c>
      <c r="E1907" s="197">
        <v>1.5064140284806404E-2</v>
      </c>
      <c r="F1907" s="167"/>
      <c r="G1907" s="37">
        <v>1899</v>
      </c>
      <c r="H1907" s="167">
        <f t="shared" ca="1" si="62"/>
        <v>-7.2730549790977955E-2</v>
      </c>
    </row>
    <row r="1908" spans="1:8" x14ac:dyDescent="0.3">
      <c r="A1908"/>
      <c r="B1908" s="314">
        <v>36399</v>
      </c>
      <c r="C1908" s="197">
        <v>60.08</v>
      </c>
      <c r="D1908" s="197">
        <f t="shared" si="61"/>
        <v>-0.86266172907237237</v>
      </c>
      <c r="E1908" s="197">
        <v>1.5036323703328192E-2</v>
      </c>
      <c r="F1908" s="167"/>
      <c r="G1908" s="37">
        <v>1900</v>
      </c>
      <c r="H1908" s="167">
        <f t="shared" ca="1" si="62"/>
        <v>-2.4699368162265888E-2</v>
      </c>
    </row>
    <row r="1909" spans="1:8" x14ac:dyDescent="0.3">
      <c r="A1909"/>
      <c r="B1909" s="314">
        <v>41814</v>
      </c>
      <c r="C1909" s="197">
        <v>437.46</v>
      </c>
      <c r="D1909" s="197">
        <f t="shared" si="61"/>
        <v>4.6279428791972208</v>
      </c>
      <c r="E1909" s="197">
        <v>1.5035500487261544E-2</v>
      </c>
      <c r="F1909" s="167"/>
      <c r="G1909" s="37">
        <v>1901</v>
      </c>
      <c r="H1909" s="167">
        <f t="shared" ca="1" si="62"/>
        <v>9.3323892266846176E-2</v>
      </c>
    </row>
    <row r="1910" spans="1:8" x14ac:dyDescent="0.3">
      <c r="A1910"/>
      <c r="B1910" s="314">
        <v>35550</v>
      </c>
      <c r="C1910" s="197">
        <v>77.73</v>
      </c>
      <c r="D1910" s="197">
        <f t="shared" si="61"/>
        <v>-0.41626614598978673</v>
      </c>
      <c r="E1910" s="197">
        <v>1.5016975711674041E-2</v>
      </c>
      <c r="F1910" s="167"/>
      <c r="G1910" s="37">
        <v>1902</v>
      </c>
      <c r="H1910" s="167">
        <f t="shared" ca="1" si="62"/>
        <v>-3.3331529966617132E-2</v>
      </c>
    </row>
    <row r="1911" spans="1:8" x14ac:dyDescent="0.3">
      <c r="A1911"/>
      <c r="B1911" s="314">
        <v>39338</v>
      </c>
      <c r="C1911" s="197">
        <v>133.16</v>
      </c>
      <c r="D1911" s="197">
        <f t="shared" si="61"/>
        <v>1.1886916502301115</v>
      </c>
      <c r="E1911" s="197">
        <v>1.5016388444241136E-2</v>
      </c>
      <c r="F1911" s="167"/>
      <c r="G1911" s="37">
        <v>1903</v>
      </c>
      <c r="H1911" s="167">
        <f t="shared" ca="1" si="62"/>
        <v>0.12037953487715583</v>
      </c>
    </row>
    <row r="1912" spans="1:8" x14ac:dyDescent="0.3">
      <c r="A1912"/>
      <c r="B1912" s="314">
        <v>35467</v>
      </c>
      <c r="C1912" s="197">
        <v>60.84</v>
      </c>
      <c r="D1912" s="197">
        <f t="shared" si="61"/>
        <v>-0.91473020322354592</v>
      </c>
      <c r="E1912" s="197">
        <v>1.501501501501501E-2</v>
      </c>
      <c r="F1912" s="167"/>
      <c r="G1912" s="37">
        <v>1904</v>
      </c>
      <c r="H1912" s="167">
        <f t="shared" ca="1" si="62"/>
        <v>-1.5469395097352288E-2</v>
      </c>
    </row>
    <row r="1913" spans="1:8" x14ac:dyDescent="0.3">
      <c r="A1913"/>
      <c r="B1913" s="314">
        <v>45740</v>
      </c>
      <c r="C1913" s="197">
        <v>713.5</v>
      </c>
      <c r="D1913" s="197">
        <f t="shared" si="61"/>
        <v>0.61476485764721844</v>
      </c>
      <c r="E1913" s="197">
        <v>1.5008179813642331E-2</v>
      </c>
      <c r="F1913" s="167"/>
      <c r="G1913" s="37">
        <v>1905</v>
      </c>
      <c r="H1913" s="167">
        <f t="shared" ca="1" si="62"/>
        <v>-2.6309173762498781E-2</v>
      </c>
    </row>
    <row r="1914" spans="1:8" x14ac:dyDescent="0.3">
      <c r="A1914"/>
      <c r="B1914" s="314">
        <v>41855</v>
      </c>
      <c r="C1914" s="197">
        <v>441.86</v>
      </c>
      <c r="D1914" s="197">
        <f t="shared" si="61"/>
        <v>3.6624459217051815</v>
      </c>
      <c r="E1914" s="197">
        <v>1.5000114855397095E-2</v>
      </c>
      <c r="F1914" s="167"/>
      <c r="G1914" s="37">
        <v>1906</v>
      </c>
      <c r="H1914" s="167">
        <f t="shared" ca="1" si="62"/>
        <v>1.4293378786163942E-2</v>
      </c>
    </row>
    <row r="1915" spans="1:8" x14ac:dyDescent="0.3">
      <c r="A1915"/>
      <c r="B1915" s="314">
        <v>38336</v>
      </c>
      <c r="C1915" s="197">
        <v>94.77</v>
      </c>
      <c r="D1915" s="197">
        <f t="shared" si="61"/>
        <v>-0.6990473166084471</v>
      </c>
      <c r="E1915" s="197">
        <v>1.4994109456998972E-2</v>
      </c>
      <c r="F1915" s="167"/>
      <c r="G1915" s="37">
        <v>1907</v>
      </c>
      <c r="H1915" s="167">
        <f t="shared" ca="1" si="62"/>
        <v>6.6029845787106717E-2</v>
      </c>
    </row>
    <row r="1916" spans="1:8" x14ac:dyDescent="0.3">
      <c r="A1916"/>
      <c r="B1916" s="314">
        <v>43237</v>
      </c>
      <c r="C1916" s="197">
        <v>314.89999999999998</v>
      </c>
      <c r="D1916" s="197">
        <f t="shared" si="61"/>
        <v>5.1169386169386168</v>
      </c>
      <c r="E1916" s="197">
        <v>1.4987912973408513E-2</v>
      </c>
      <c r="F1916" s="167"/>
      <c r="G1916" s="37">
        <v>1908</v>
      </c>
      <c r="H1916" s="167">
        <f t="shared" ca="1" si="62"/>
        <v>-4.898812359653943E-2</v>
      </c>
    </row>
    <row r="1917" spans="1:8" x14ac:dyDescent="0.3">
      <c r="A1917"/>
      <c r="B1917" s="314">
        <v>35776</v>
      </c>
      <c r="C1917" s="197">
        <v>51.48</v>
      </c>
      <c r="D1917" s="197">
        <f t="shared" si="61"/>
        <v>-0.92938271604938272</v>
      </c>
      <c r="E1917" s="197">
        <v>1.4984227129337446E-2</v>
      </c>
      <c r="F1917" s="167"/>
      <c r="G1917" s="37">
        <v>1909</v>
      </c>
      <c r="H1917" s="167">
        <f t="shared" ca="1" si="62"/>
        <v>-8.4964205857778849E-2</v>
      </c>
    </row>
    <row r="1918" spans="1:8" x14ac:dyDescent="0.3">
      <c r="A1918"/>
      <c r="B1918" s="314">
        <v>45803</v>
      </c>
      <c r="C1918" s="197">
        <v>729</v>
      </c>
      <c r="D1918" s="197">
        <f t="shared" si="61"/>
        <v>10.080711354309164</v>
      </c>
      <c r="E1918" s="197">
        <v>1.4966933518969716E-2</v>
      </c>
      <c r="F1918" s="167"/>
      <c r="G1918" s="37">
        <v>1910</v>
      </c>
      <c r="H1918" s="167">
        <f t="shared" ca="1" si="62"/>
        <v>8.1923169186886496E-2</v>
      </c>
    </row>
    <row r="1919" spans="1:8" x14ac:dyDescent="0.3">
      <c r="A1919"/>
      <c r="B1919" s="314">
        <v>35419</v>
      </c>
      <c r="C1919" s="197">
        <v>65.790000000000006</v>
      </c>
      <c r="D1919" s="197">
        <f t="shared" si="61"/>
        <v>2.591157205240175</v>
      </c>
      <c r="E1919" s="197">
        <v>1.4964517124344434E-2</v>
      </c>
      <c r="F1919" s="167"/>
      <c r="G1919" s="37">
        <v>1911</v>
      </c>
      <c r="H1919" s="167">
        <f t="shared" ca="1" si="62"/>
        <v>8.981171366178967E-3</v>
      </c>
    </row>
    <row r="1920" spans="1:8" x14ac:dyDescent="0.3">
      <c r="A1920"/>
      <c r="B1920" s="314">
        <v>36763</v>
      </c>
      <c r="C1920" s="197">
        <v>18.32</v>
      </c>
      <c r="D1920" s="197">
        <f t="shared" si="61"/>
        <v>0.34904270986745223</v>
      </c>
      <c r="E1920" s="197">
        <v>1.4958448753462639E-2</v>
      </c>
      <c r="F1920" s="167"/>
      <c r="G1920" s="37">
        <v>1912</v>
      </c>
      <c r="H1920" s="167">
        <f t="shared" ca="1" si="62"/>
        <v>1.9000717410532462E-2</v>
      </c>
    </row>
    <row r="1921" spans="1:8" x14ac:dyDescent="0.3">
      <c r="A1921"/>
      <c r="B1921" s="314">
        <v>37147</v>
      </c>
      <c r="C1921" s="197">
        <v>13.58</v>
      </c>
      <c r="D1921" s="197">
        <f t="shared" si="61"/>
        <v>-0.96001766524363319</v>
      </c>
      <c r="E1921" s="197">
        <v>1.4947683109117982E-2</v>
      </c>
      <c r="F1921" s="167"/>
      <c r="G1921" s="37">
        <v>1913</v>
      </c>
      <c r="H1921" s="167">
        <f t="shared" ca="1" si="62"/>
        <v>-6.1807769750225165E-2</v>
      </c>
    </row>
    <row r="1922" spans="1:8" x14ac:dyDescent="0.3">
      <c r="A1922"/>
      <c r="B1922" s="314">
        <v>44372</v>
      </c>
      <c r="C1922" s="197">
        <v>339.65</v>
      </c>
      <c r="D1922" s="197">
        <f t="shared" si="61"/>
        <v>2.8167209798853805</v>
      </c>
      <c r="E1922" s="197">
        <v>1.4940983116689122E-2</v>
      </c>
      <c r="F1922" s="167"/>
      <c r="G1922" s="37">
        <v>1914</v>
      </c>
      <c r="H1922" s="167">
        <f t="shared" ca="1" si="62"/>
        <v>-6.7390382233156104E-2</v>
      </c>
    </row>
    <row r="1923" spans="1:8" x14ac:dyDescent="0.3">
      <c r="A1923"/>
      <c r="B1923" s="314">
        <v>40030</v>
      </c>
      <c r="C1923" s="197">
        <v>88.99</v>
      </c>
      <c r="D1923" s="197">
        <f t="shared" si="61"/>
        <v>4.0305257207461835</v>
      </c>
      <c r="E1923" s="197">
        <v>1.4940693430656848E-2</v>
      </c>
      <c r="F1923" s="167"/>
      <c r="G1923" s="37">
        <v>1915</v>
      </c>
      <c r="H1923" s="167">
        <f t="shared" ca="1" si="62"/>
        <v>-3.8695533601935429E-2</v>
      </c>
    </row>
    <row r="1924" spans="1:8" x14ac:dyDescent="0.3">
      <c r="A1924"/>
      <c r="B1924" s="314">
        <v>36760</v>
      </c>
      <c r="C1924" s="197">
        <v>17.690000000000001</v>
      </c>
      <c r="D1924" s="197">
        <f t="shared" si="61"/>
        <v>-0.88851777161583056</v>
      </c>
      <c r="E1924" s="197">
        <v>1.4916810097532984E-2</v>
      </c>
      <c r="F1924" s="167"/>
      <c r="G1924" s="37">
        <v>1916</v>
      </c>
      <c r="H1924" s="167">
        <f t="shared" ca="1" si="62"/>
        <v>-5.9866692829756686E-2</v>
      </c>
    </row>
    <row r="1925" spans="1:8" x14ac:dyDescent="0.3">
      <c r="A1925"/>
      <c r="B1925" s="314">
        <v>40372</v>
      </c>
      <c r="C1925" s="197">
        <v>158.68</v>
      </c>
      <c r="D1925" s="197">
        <f t="shared" si="61"/>
        <v>-0.4880464591063074</v>
      </c>
      <c r="E1925" s="197">
        <v>1.4902462424048579E-2</v>
      </c>
      <c r="F1925" s="167"/>
      <c r="G1925" s="37">
        <v>1917</v>
      </c>
      <c r="H1925" s="167">
        <f t="shared" ca="1" si="62"/>
        <v>-7.1085125649991135E-3</v>
      </c>
    </row>
    <row r="1926" spans="1:8" x14ac:dyDescent="0.3">
      <c r="A1926"/>
      <c r="B1926" s="314">
        <v>43259</v>
      </c>
      <c r="C1926" s="197">
        <v>309.95</v>
      </c>
      <c r="D1926" s="197">
        <f t="shared" si="61"/>
        <v>-0.30597850425436635</v>
      </c>
      <c r="E1926" s="197">
        <v>1.4898493778650934E-2</v>
      </c>
      <c r="F1926" s="167"/>
      <c r="G1926" s="37">
        <v>1918</v>
      </c>
      <c r="H1926" s="167">
        <f t="shared" ca="1" si="62"/>
        <v>-2.3653227435126382E-2</v>
      </c>
    </row>
    <row r="1927" spans="1:8" x14ac:dyDescent="0.3">
      <c r="A1927"/>
      <c r="B1927" s="314">
        <v>42165</v>
      </c>
      <c r="C1927" s="197">
        <v>446.6</v>
      </c>
      <c r="D1927" s="197">
        <f t="shared" si="61"/>
        <v>4.3191996188661275</v>
      </c>
      <c r="E1927" s="197">
        <v>1.4884672196341375E-2</v>
      </c>
      <c r="F1927" s="167"/>
      <c r="G1927" s="37">
        <v>1919</v>
      </c>
      <c r="H1927" s="167">
        <f t="shared" ca="1" si="62"/>
        <v>-9.255311401188511E-2</v>
      </c>
    </row>
    <row r="1928" spans="1:8" x14ac:dyDescent="0.3">
      <c r="A1928"/>
      <c r="B1928" s="314">
        <v>38070</v>
      </c>
      <c r="C1928" s="197">
        <v>83.96</v>
      </c>
      <c r="D1928" s="197">
        <f t="shared" si="61"/>
        <v>-0.48440186686317865</v>
      </c>
      <c r="E1928" s="197">
        <v>1.4867641726096892E-2</v>
      </c>
      <c r="F1928" s="167"/>
      <c r="G1928" s="37">
        <v>1920</v>
      </c>
      <c r="H1928" s="167">
        <f t="shared" ca="1" si="62"/>
        <v>-7.951538132971106E-2</v>
      </c>
    </row>
    <row r="1929" spans="1:8" x14ac:dyDescent="0.3">
      <c r="A1929"/>
      <c r="B1929" s="314">
        <v>38947</v>
      </c>
      <c r="C1929" s="197">
        <v>162.84</v>
      </c>
      <c r="D1929" s="197">
        <f t="shared" ref="D1929:D1992" si="63">C1929/C1930-1</f>
        <v>-0.64910466093477281</v>
      </c>
      <c r="E1929" s="197">
        <v>1.4832356973700556E-2</v>
      </c>
      <c r="F1929" s="167"/>
      <c r="G1929" s="37">
        <v>1921</v>
      </c>
      <c r="H1929" s="167">
        <f t="shared" ca="1" si="62"/>
        <v>1.7154272616734426E-2</v>
      </c>
    </row>
    <row r="1930" spans="1:8" x14ac:dyDescent="0.3">
      <c r="A1930"/>
      <c r="B1930" s="314">
        <v>45028</v>
      </c>
      <c r="C1930" s="197">
        <v>464.07</v>
      </c>
      <c r="D1930" s="197">
        <f t="shared" si="63"/>
        <v>0.3037505267593763</v>
      </c>
      <c r="E1930" s="197">
        <v>1.4826477727481358E-2</v>
      </c>
      <c r="F1930" s="167"/>
      <c r="G1930" s="37">
        <v>1922</v>
      </c>
      <c r="H1930" s="167">
        <f t="shared" ref="H1930:H1993" ca="1" si="64">_xlfn.NORM.INV(RAND(),N$11,N$12)</f>
        <v>8.1716781424392926E-2</v>
      </c>
    </row>
    <row r="1931" spans="1:8" x14ac:dyDescent="0.3">
      <c r="A1931"/>
      <c r="B1931" s="314">
        <v>44361</v>
      </c>
      <c r="C1931" s="197">
        <v>355.95</v>
      </c>
      <c r="D1931" s="197">
        <f t="shared" si="63"/>
        <v>-4.6477364050361736E-2</v>
      </c>
      <c r="E1931" s="197">
        <v>1.4825374198146779E-2</v>
      </c>
      <c r="F1931" s="167"/>
      <c r="G1931" s="37">
        <v>1923</v>
      </c>
      <c r="H1931" s="167">
        <f t="shared" ca="1" si="64"/>
        <v>-7.4203288983219623E-2</v>
      </c>
    </row>
    <row r="1932" spans="1:8" x14ac:dyDescent="0.3">
      <c r="A1932"/>
      <c r="B1932" s="314">
        <v>41654</v>
      </c>
      <c r="C1932" s="197">
        <v>373.3</v>
      </c>
      <c r="D1932" s="197">
        <f t="shared" si="63"/>
        <v>1.4547905569803383</v>
      </c>
      <c r="E1932" s="197">
        <v>1.4815821666440021E-2</v>
      </c>
      <c r="F1932" s="167"/>
      <c r="G1932" s="37">
        <v>1924</v>
      </c>
      <c r="H1932" s="167">
        <f t="shared" ca="1" si="64"/>
        <v>-3.7258323541465674E-2</v>
      </c>
    </row>
    <row r="1933" spans="1:8" x14ac:dyDescent="0.3">
      <c r="A1933"/>
      <c r="B1933" s="314">
        <v>38769</v>
      </c>
      <c r="C1933" s="197">
        <v>152.07</v>
      </c>
      <c r="D1933" s="197">
        <f t="shared" si="63"/>
        <v>-0.6538356476212156</v>
      </c>
      <c r="E1933" s="197">
        <v>1.4814814814814836E-2</v>
      </c>
      <c r="F1933" s="167"/>
      <c r="G1933" s="37">
        <v>1925</v>
      </c>
      <c r="H1933" s="167">
        <f t="shared" ca="1" si="64"/>
        <v>2.3558885376245804E-2</v>
      </c>
    </row>
    <row r="1934" spans="1:8" x14ac:dyDescent="0.3">
      <c r="A1934"/>
      <c r="B1934" s="314">
        <v>42709</v>
      </c>
      <c r="C1934" s="197">
        <v>439.3</v>
      </c>
      <c r="D1934" s="197">
        <f t="shared" si="63"/>
        <v>4.2870381514020943</v>
      </c>
      <c r="E1934" s="197">
        <v>1.478401478401481E-2</v>
      </c>
      <c r="F1934" s="167"/>
      <c r="G1934" s="37">
        <v>1926</v>
      </c>
      <c r="H1934" s="167">
        <f t="shared" ca="1" si="64"/>
        <v>0.14770494321821862</v>
      </c>
    </row>
    <row r="1935" spans="1:8" x14ac:dyDescent="0.3">
      <c r="A1935"/>
      <c r="B1935" s="314">
        <v>39685</v>
      </c>
      <c r="C1935" s="197">
        <v>83.09</v>
      </c>
      <c r="D1935" s="197">
        <f t="shared" si="63"/>
        <v>0.27185060462268495</v>
      </c>
      <c r="E1935" s="197">
        <v>1.4777723497801709E-2</v>
      </c>
      <c r="F1935" s="167"/>
      <c r="G1935" s="37">
        <v>1927</v>
      </c>
      <c r="H1935" s="167">
        <f t="shared" ca="1" si="64"/>
        <v>6.8466324835374195E-2</v>
      </c>
    </row>
    <row r="1936" spans="1:8" x14ac:dyDescent="0.3">
      <c r="A1936"/>
      <c r="B1936" s="314">
        <v>35703</v>
      </c>
      <c r="C1936" s="197">
        <v>65.33</v>
      </c>
      <c r="D1936" s="197">
        <f t="shared" si="63"/>
        <v>-0.9015743879472693</v>
      </c>
      <c r="E1936" s="197">
        <v>1.4756135445790575E-2</v>
      </c>
      <c r="F1936" s="167"/>
      <c r="G1936" s="37">
        <v>1928</v>
      </c>
      <c r="H1936" s="167">
        <f t="shared" ca="1" si="64"/>
        <v>-8.182505537301387E-3</v>
      </c>
    </row>
    <row r="1937" spans="1:8" x14ac:dyDescent="0.3">
      <c r="A1937"/>
      <c r="B1937" s="314">
        <v>45882</v>
      </c>
      <c r="C1937" s="197">
        <v>663.75</v>
      </c>
      <c r="D1937" s="197">
        <f t="shared" si="63"/>
        <v>2.5733512786002692</v>
      </c>
      <c r="E1937" s="197">
        <v>1.4753095856902654E-2</v>
      </c>
      <c r="F1937" s="167"/>
      <c r="G1937" s="37">
        <v>1929</v>
      </c>
      <c r="H1937" s="167">
        <f t="shared" ca="1" si="64"/>
        <v>-2.6554104515244883E-3</v>
      </c>
    </row>
    <row r="1938" spans="1:8" x14ac:dyDescent="0.3">
      <c r="A1938"/>
      <c r="B1938" s="314">
        <v>43475</v>
      </c>
      <c r="C1938" s="197">
        <v>185.75</v>
      </c>
      <c r="D1938" s="197">
        <f t="shared" si="63"/>
        <v>2.4170345842531273</v>
      </c>
      <c r="E1938" s="197">
        <v>1.4750068287353146E-2</v>
      </c>
      <c r="F1938" s="167"/>
      <c r="G1938" s="37">
        <v>1930</v>
      </c>
      <c r="H1938" s="167">
        <f t="shared" ca="1" si="64"/>
        <v>-1.1741183453602451E-2</v>
      </c>
    </row>
    <row r="1939" spans="1:8" x14ac:dyDescent="0.3">
      <c r="A1939"/>
      <c r="B1939" s="314">
        <v>36357</v>
      </c>
      <c r="C1939" s="197">
        <v>54.36</v>
      </c>
      <c r="D1939" s="197">
        <f t="shared" si="63"/>
        <v>-0.45234737054201091</v>
      </c>
      <c r="E1939" s="197">
        <v>1.4747059921597971E-2</v>
      </c>
      <c r="F1939" s="167"/>
      <c r="G1939" s="37">
        <v>1931</v>
      </c>
      <c r="H1939" s="167">
        <f t="shared" ca="1" si="64"/>
        <v>-5.1437418827370969E-2</v>
      </c>
    </row>
    <row r="1940" spans="1:8" x14ac:dyDescent="0.3">
      <c r="A1940"/>
      <c r="B1940" s="314">
        <v>38014</v>
      </c>
      <c r="C1940" s="197">
        <v>99.26</v>
      </c>
      <c r="D1940" s="197">
        <f t="shared" si="63"/>
        <v>0.51449496490692703</v>
      </c>
      <c r="E1940" s="197">
        <v>1.4720915968104764E-2</v>
      </c>
      <c r="F1940" s="167"/>
      <c r="G1940" s="37">
        <v>1932</v>
      </c>
      <c r="H1940" s="167">
        <f t="shared" ca="1" si="64"/>
        <v>5.1240474033937755E-3</v>
      </c>
    </row>
    <row r="1941" spans="1:8" x14ac:dyDescent="0.3">
      <c r="A1941"/>
      <c r="B1941" s="314">
        <v>34885</v>
      </c>
      <c r="C1941" s="197">
        <v>65.540000000000006</v>
      </c>
      <c r="D1941" s="197">
        <f t="shared" si="63"/>
        <v>-0.11240520043336943</v>
      </c>
      <c r="E1941" s="197">
        <v>1.4708159157764467E-2</v>
      </c>
      <c r="F1941" s="167"/>
      <c r="G1941" s="37">
        <v>1933</v>
      </c>
      <c r="H1941" s="167">
        <f t="shared" ca="1" si="64"/>
        <v>-0.1264243241972621</v>
      </c>
    </row>
    <row r="1942" spans="1:8" x14ac:dyDescent="0.3">
      <c r="A1942"/>
      <c r="B1942" s="314">
        <v>35060</v>
      </c>
      <c r="C1942" s="197">
        <v>73.84</v>
      </c>
      <c r="D1942" s="197">
        <f t="shared" si="63"/>
        <v>0.84277514349887706</v>
      </c>
      <c r="E1942" s="197">
        <v>1.4703861481379699E-2</v>
      </c>
      <c r="F1942" s="167"/>
      <c r="G1942" s="37">
        <v>1934</v>
      </c>
      <c r="H1942" s="167">
        <f t="shared" ca="1" si="64"/>
        <v>-9.0688342738371883E-2</v>
      </c>
    </row>
    <row r="1943" spans="1:8" x14ac:dyDescent="0.3">
      <c r="A1943"/>
      <c r="B1943" s="314">
        <v>36335</v>
      </c>
      <c r="C1943" s="197">
        <v>40.07</v>
      </c>
      <c r="D1943" s="197">
        <f t="shared" si="63"/>
        <v>-0.94145236703682056</v>
      </c>
      <c r="E1943" s="197">
        <v>1.4687262598126027E-2</v>
      </c>
      <c r="F1943" s="167"/>
      <c r="G1943" s="37">
        <v>1935</v>
      </c>
      <c r="H1943" s="167">
        <f t="shared" ca="1" si="64"/>
        <v>-7.2403400840148749E-2</v>
      </c>
    </row>
    <row r="1944" spans="1:8" x14ac:dyDescent="0.3">
      <c r="A1944"/>
      <c r="B1944" s="314">
        <v>45853</v>
      </c>
      <c r="C1944" s="197">
        <v>684.4</v>
      </c>
      <c r="D1944" s="197">
        <f t="shared" si="63"/>
        <v>0.50881834215167543</v>
      </c>
      <c r="E1944" s="197">
        <v>1.4677538917716726E-2</v>
      </c>
      <c r="F1944" s="167"/>
      <c r="G1944" s="37">
        <v>1936</v>
      </c>
      <c r="H1944" s="167">
        <f t="shared" ca="1" si="64"/>
        <v>0.11124699306645319</v>
      </c>
    </row>
    <row r="1945" spans="1:8" x14ac:dyDescent="0.3">
      <c r="A1945"/>
      <c r="B1945" s="314">
        <v>44551</v>
      </c>
      <c r="C1945" s="197">
        <v>453.6</v>
      </c>
      <c r="D1945" s="197">
        <f t="shared" si="63"/>
        <v>-0.31433754062429131</v>
      </c>
      <c r="E1945" s="197">
        <v>1.4651604965887577E-2</v>
      </c>
      <c r="F1945" s="167"/>
      <c r="G1945" s="37">
        <v>1937</v>
      </c>
      <c r="H1945" s="167">
        <f t="shared" ca="1" si="64"/>
        <v>-2.7481755422024173E-2</v>
      </c>
    </row>
    <row r="1946" spans="1:8" x14ac:dyDescent="0.3">
      <c r="A1946"/>
      <c r="B1946" s="314">
        <v>45782</v>
      </c>
      <c r="C1946" s="197">
        <v>661.55</v>
      </c>
      <c r="D1946" s="197">
        <f t="shared" si="63"/>
        <v>0.16860978625684497</v>
      </c>
      <c r="E1946" s="197">
        <v>1.4647239263803513E-2</v>
      </c>
      <c r="F1946" s="167"/>
      <c r="G1946" s="37">
        <v>1938</v>
      </c>
      <c r="H1946" s="167">
        <f t="shared" ca="1" si="64"/>
        <v>1.1547727934446911E-2</v>
      </c>
    </row>
    <row r="1947" spans="1:8" x14ac:dyDescent="0.3">
      <c r="A1947"/>
      <c r="B1947" s="314">
        <v>45103</v>
      </c>
      <c r="C1947" s="197">
        <v>566.1</v>
      </c>
      <c r="D1947" s="197">
        <f t="shared" si="63"/>
        <v>-0.27719611848825332</v>
      </c>
      <c r="E1947" s="197">
        <v>1.4643414048357561E-2</v>
      </c>
      <c r="F1947" s="167"/>
      <c r="G1947" s="37">
        <v>1939</v>
      </c>
      <c r="H1947" s="167">
        <f t="shared" ca="1" si="64"/>
        <v>2.1396686299602809E-2</v>
      </c>
    </row>
    <row r="1948" spans="1:8" x14ac:dyDescent="0.3">
      <c r="A1948"/>
      <c r="B1948" s="314">
        <v>45615</v>
      </c>
      <c r="C1948" s="197">
        <v>783.2</v>
      </c>
      <c r="D1948" s="197">
        <f t="shared" si="63"/>
        <v>2.5524107588334015</v>
      </c>
      <c r="E1948" s="197">
        <v>1.4639201969167015E-2</v>
      </c>
      <c r="F1948" s="167"/>
      <c r="G1948" s="37">
        <v>1940</v>
      </c>
      <c r="H1948" s="167">
        <f t="shared" ca="1" si="64"/>
        <v>0.1095462392974768</v>
      </c>
    </row>
    <row r="1949" spans="1:8" x14ac:dyDescent="0.3">
      <c r="A1949"/>
      <c r="B1949" s="314">
        <v>40452</v>
      </c>
      <c r="C1949" s="197">
        <v>220.47</v>
      </c>
      <c r="D1949" s="197">
        <f t="shared" si="63"/>
        <v>-0.25309980350972294</v>
      </c>
      <c r="E1949" s="197">
        <v>1.463481982603887E-2</v>
      </c>
      <c r="F1949" s="167"/>
      <c r="G1949" s="37">
        <v>1941</v>
      </c>
      <c r="H1949" s="167">
        <f t="shared" ca="1" si="64"/>
        <v>0.11553106152308652</v>
      </c>
    </row>
    <row r="1950" spans="1:8" x14ac:dyDescent="0.3">
      <c r="A1950"/>
      <c r="B1950" s="314">
        <v>41261</v>
      </c>
      <c r="C1950" s="197">
        <v>295.18</v>
      </c>
      <c r="D1950" s="197">
        <f t="shared" si="63"/>
        <v>2.1384083044982738E-2</v>
      </c>
      <c r="E1950" s="197">
        <v>1.4608325026638669E-2</v>
      </c>
      <c r="F1950" s="167"/>
      <c r="G1950" s="37">
        <v>1942</v>
      </c>
      <c r="H1950" s="167">
        <f t="shared" ca="1" si="64"/>
        <v>4.3694669102155512E-2</v>
      </c>
    </row>
    <row r="1951" spans="1:8" x14ac:dyDescent="0.3">
      <c r="A1951"/>
      <c r="B1951" s="314">
        <v>41257</v>
      </c>
      <c r="C1951" s="197">
        <v>289</v>
      </c>
      <c r="D1951" s="197">
        <f t="shared" si="63"/>
        <v>-5.5246812683883539E-2</v>
      </c>
      <c r="E1951" s="197">
        <v>1.4604690352478578E-2</v>
      </c>
      <c r="F1951" s="167"/>
      <c r="G1951" s="37">
        <v>1943</v>
      </c>
      <c r="H1951" s="167">
        <f t="shared" ca="1" si="64"/>
        <v>-8.7776460991349156E-2</v>
      </c>
    </row>
    <row r="1952" spans="1:8" x14ac:dyDescent="0.3">
      <c r="A1952"/>
      <c r="B1952" s="314">
        <v>44314</v>
      </c>
      <c r="C1952" s="197">
        <v>305.89999999999998</v>
      </c>
      <c r="D1952" s="197">
        <f t="shared" si="63"/>
        <v>4.0570342205323184</v>
      </c>
      <c r="E1952" s="197">
        <v>1.4593698175787706E-2</v>
      </c>
      <c r="F1952" s="167"/>
      <c r="G1952" s="37">
        <v>1944</v>
      </c>
      <c r="H1952" s="167">
        <f t="shared" ca="1" si="64"/>
        <v>-8.1874078653644891E-3</v>
      </c>
    </row>
    <row r="1953" spans="1:8" x14ac:dyDescent="0.3">
      <c r="A1953"/>
      <c r="B1953" s="314">
        <v>39952</v>
      </c>
      <c r="C1953" s="197">
        <v>60.49</v>
      </c>
      <c r="D1953" s="197">
        <f t="shared" si="63"/>
        <v>-0.55407298193881305</v>
      </c>
      <c r="E1953" s="197">
        <v>1.4592418651459216E-2</v>
      </c>
      <c r="F1953" s="167"/>
      <c r="G1953" s="37">
        <v>1945</v>
      </c>
      <c r="H1953" s="167">
        <f t="shared" ca="1" si="64"/>
        <v>0.14061250585399132</v>
      </c>
    </row>
    <row r="1954" spans="1:8" x14ac:dyDescent="0.3">
      <c r="A1954"/>
      <c r="B1954" s="314">
        <v>44131</v>
      </c>
      <c r="C1954" s="197">
        <v>135.65</v>
      </c>
      <c r="D1954" s="197">
        <f t="shared" si="63"/>
        <v>4.2659161490683228</v>
      </c>
      <c r="E1954" s="197">
        <v>1.4584891548242496E-2</v>
      </c>
      <c r="F1954" s="167"/>
      <c r="G1954" s="37">
        <v>1946</v>
      </c>
      <c r="H1954" s="167">
        <f t="shared" ca="1" si="64"/>
        <v>-1.6417219857246614E-2</v>
      </c>
    </row>
    <row r="1955" spans="1:8" x14ac:dyDescent="0.3">
      <c r="A1955"/>
      <c r="B1955" s="314">
        <v>37538</v>
      </c>
      <c r="C1955" s="197">
        <v>25.76</v>
      </c>
      <c r="D1955" s="197">
        <f t="shared" si="63"/>
        <v>-0.85237822349570203</v>
      </c>
      <c r="E1955" s="197">
        <v>1.4572666404096157E-2</v>
      </c>
      <c r="F1955" s="167"/>
      <c r="G1955" s="37">
        <v>1947</v>
      </c>
      <c r="H1955" s="167">
        <f t="shared" ca="1" si="64"/>
        <v>-9.1832649754149103E-3</v>
      </c>
    </row>
    <row r="1956" spans="1:8" x14ac:dyDescent="0.3">
      <c r="A1956"/>
      <c r="B1956" s="314">
        <v>43775</v>
      </c>
      <c r="C1956" s="197">
        <v>174.5</v>
      </c>
      <c r="D1956" s="197">
        <f t="shared" si="63"/>
        <v>1.6005961251862892</v>
      </c>
      <c r="E1956" s="197">
        <v>1.4534883720930258E-2</v>
      </c>
      <c r="F1956" s="167"/>
      <c r="G1956" s="37">
        <v>1948</v>
      </c>
      <c r="H1956" s="167">
        <f t="shared" ca="1" si="64"/>
        <v>2.1075070127337076E-2</v>
      </c>
    </row>
    <row r="1957" spans="1:8" x14ac:dyDescent="0.3">
      <c r="A1957"/>
      <c r="B1957" s="314">
        <v>35669</v>
      </c>
      <c r="C1957" s="197">
        <v>67.099999999999994</v>
      </c>
      <c r="D1957" s="197">
        <f t="shared" si="63"/>
        <v>0.3316134153601904</v>
      </c>
      <c r="E1957" s="197">
        <v>1.451466586029615E-2</v>
      </c>
      <c r="F1957" s="167"/>
      <c r="G1957" s="37">
        <v>1949</v>
      </c>
      <c r="H1957" s="167">
        <f t="shared" ca="1" si="64"/>
        <v>-7.9055664414272767E-2</v>
      </c>
    </row>
    <row r="1958" spans="1:8" x14ac:dyDescent="0.3">
      <c r="A1958"/>
      <c r="B1958" s="314">
        <v>36438</v>
      </c>
      <c r="C1958" s="197">
        <v>50.39</v>
      </c>
      <c r="D1958" s="197">
        <f t="shared" si="63"/>
        <v>0.12277183600713015</v>
      </c>
      <c r="E1958" s="197">
        <v>1.4495671431447477E-2</v>
      </c>
      <c r="F1958" s="167"/>
      <c r="G1958" s="37">
        <v>1950</v>
      </c>
      <c r="H1958" s="167">
        <f t="shared" ca="1" si="64"/>
        <v>-1.620915545717579E-2</v>
      </c>
    </row>
    <row r="1959" spans="1:8" x14ac:dyDescent="0.3">
      <c r="A1959"/>
      <c r="B1959" s="314">
        <v>39912</v>
      </c>
      <c r="C1959" s="197">
        <v>44.88</v>
      </c>
      <c r="D1959" s="197">
        <f t="shared" si="63"/>
        <v>-0.91446214835709383</v>
      </c>
      <c r="E1959" s="197">
        <v>1.4466546112115841E-2</v>
      </c>
      <c r="F1959" s="167"/>
      <c r="G1959" s="37">
        <v>1951</v>
      </c>
      <c r="H1959" s="167">
        <f t="shared" ca="1" si="64"/>
        <v>-0.11725608156289112</v>
      </c>
    </row>
    <row r="1960" spans="1:8" x14ac:dyDescent="0.3">
      <c r="A1960"/>
      <c r="B1960" s="314">
        <v>45077</v>
      </c>
      <c r="C1960" s="197">
        <v>524.67999999999995</v>
      </c>
      <c r="D1960" s="197">
        <f t="shared" si="63"/>
        <v>-0.46988633493306398</v>
      </c>
      <c r="E1960" s="197">
        <v>1.4462490332559863E-2</v>
      </c>
      <c r="F1960" s="167"/>
      <c r="G1960" s="37">
        <v>1952</v>
      </c>
      <c r="H1960" s="167">
        <f t="shared" ca="1" si="64"/>
        <v>4.8995464097335906E-2</v>
      </c>
    </row>
    <row r="1961" spans="1:8" x14ac:dyDescent="0.3">
      <c r="A1961"/>
      <c r="B1961" s="314">
        <v>45379</v>
      </c>
      <c r="C1961" s="197">
        <v>989.75</v>
      </c>
      <c r="D1961" s="197">
        <f t="shared" si="63"/>
        <v>66.1472184531886</v>
      </c>
      <c r="E1961" s="197">
        <v>1.4462301668648259E-2</v>
      </c>
      <c r="F1961" s="167"/>
      <c r="G1961" s="37">
        <v>1953</v>
      </c>
      <c r="H1961" s="167">
        <f t="shared" ca="1" si="64"/>
        <v>7.3460141707196489E-2</v>
      </c>
    </row>
    <row r="1962" spans="1:8" x14ac:dyDescent="0.3">
      <c r="A1962"/>
      <c r="B1962" s="314">
        <v>37138</v>
      </c>
      <c r="C1962" s="197">
        <v>14.74</v>
      </c>
      <c r="D1962" s="197">
        <f t="shared" si="63"/>
        <v>-0.80016268980477223</v>
      </c>
      <c r="E1962" s="197">
        <v>1.4452856159669736E-2</v>
      </c>
      <c r="F1962" s="167"/>
      <c r="G1962" s="37">
        <v>1954</v>
      </c>
      <c r="H1962" s="167">
        <f t="shared" ca="1" si="64"/>
        <v>7.037840376773334E-3</v>
      </c>
    </row>
    <row r="1963" spans="1:8" x14ac:dyDescent="0.3">
      <c r="A1963"/>
      <c r="B1963" s="314">
        <v>37910</v>
      </c>
      <c r="C1963" s="197">
        <v>73.760000000000005</v>
      </c>
      <c r="D1963" s="197">
        <f t="shared" si="63"/>
        <v>-0.51844355944375531</v>
      </c>
      <c r="E1963" s="197">
        <v>1.4440929720808793E-2</v>
      </c>
      <c r="F1963" s="167"/>
      <c r="G1963" s="37">
        <v>1955</v>
      </c>
      <c r="H1963" s="167">
        <f t="shared" ca="1" si="64"/>
        <v>-2.9006731499884128E-2</v>
      </c>
    </row>
    <row r="1964" spans="1:8" x14ac:dyDescent="0.3">
      <c r="A1964"/>
      <c r="B1964" s="314">
        <v>39359</v>
      </c>
      <c r="C1964" s="197">
        <v>153.16999999999999</v>
      </c>
      <c r="D1964" s="197">
        <f t="shared" si="63"/>
        <v>1.247212441314554</v>
      </c>
      <c r="E1964" s="197">
        <v>1.4438042254453887E-2</v>
      </c>
      <c r="F1964" s="167"/>
      <c r="G1964" s="37">
        <v>1956</v>
      </c>
      <c r="H1964" s="167">
        <f t="shared" ca="1" si="64"/>
        <v>-4.7118339976969729E-2</v>
      </c>
    </row>
    <row r="1965" spans="1:8" x14ac:dyDescent="0.3">
      <c r="A1965"/>
      <c r="B1965" s="314">
        <v>34856</v>
      </c>
      <c r="C1965" s="197">
        <v>68.16</v>
      </c>
      <c r="D1965" s="197">
        <f t="shared" si="63"/>
        <v>-0.85198697068403906</v>
      </c>
      <c r="E1965" s="197">
        <v>1.4436672123828043E-2</v>
      </c>
      <c r="F1965" s="167"/>
      <c r="G1965" s="37">
        <v>1957</v>
      </c>
      <c r="H1965" s="167">
        <f t="shared" ca="1" si="64"/>
        <v>4.9236491999147654E-2</v>
      </c>
    </row>
    <row r="1966" spans="1:8" x14ac:dyDescent="0.3">
      <c r="A1966"/>
      <c r="B1966" s="314">
        <v>42527</v>
      </c>
      <c r="C1966" s="197">
        <v>460.5</v>
      </c>
      <c r="D1966" s="197">
        <f t="shared" si="63"/>
        <v>5.1249857322223535E-2</v>
      </c>
      <c r="E1966" s="197">
        <v>1.4428901861438526E-2</v>
      </c>
      <c r="F1966" s="167"/>
      <c r="G1966" s="37">
        <v>1958</v>
      </c>
      <c r="H1966" s="167">
        <f t="shared" ca="1" si="64"/>
        <v>-5.0545973634243098E-3</v>
      </c>
    </row>
    <row r="1967" spans="1:8" x14ac:dyDescent="0.3">
      <c r="A1967"/>
      <c r="B1967" s="314">
        <v>44895</v>
      </c>
      <c r="C1967" s="197">
        <v>438.05</v>
      </c>
      <c r="D1967" s="197">
        <f t="shared" si="63"/>
        <v>24.950829383886258</v>
      </c>
      <c r="E1967" s="197">
        <v>1.4427307674494072E-2</v>
      </c>
      <c r="F1967" s="167"/>
      <c r="G1967" s="37">
        <v>1959</v>
      </c>
      <c r="H1967" s="167">
        <f t="shared" ca="1" si="64"/>
        <v>-3.7794521730565689E-2</v>
      </c>
    </row>
    <row r="1968" spans="1:8" x14ac:dyDescent="0.3">
      <c r="A1968"/>
      <c r="B1968" s="314">
        <v>36889</v>
      </c>
      <c r="C1968" s="197">
        <v>16.88</v>
      </c>
      <c r="D1968" s="197">
        <f t="shared" si="63"/>
        <v>-0.9703104388356345</v>
      </c>
      <c r="E1968" s="197">
        <v>1.4423076923076872E-2</v>
      </c>
      <c r="F1968" s="167"/>
      <c r="G1968" s="37">
        <v>1960</v>
      </c>
      <c r="H1968" s="167">
        <f t="shared" ca="1" si="64"/>
        <v>0.10864738671823002</v>
      </c>
    </row>
    <row r="1969" spans="1:8" x14ac:dyDescent="0.3">
      <c r="A1969"/>
      <c r="B1969" s="314">
        <v>45091</v>
      </c>
      <c r="C1969" s="197">
        <v>568.54999999999995</v>
      </c>
      <c r="D1969" s="197">
        <f t="shared" si="63"/>
        <v>2.0485254691689008</v>
      </c>
      <c r="E1969" s="197">
        <v>1.4416471889663995E-2</v>
      </c>
      <c r="F1969" s="167"/>
      <c r="G1969" s="37">
        <v>1961</v>
      </c>
      <c r="H1969" s="167">
        <f t="shared" ca="1" si="64"/>
        <v>7.1516308068885204E-2</v>
      </c>
    </row>
    <row r="1970" spans="1:8" x14ac:dyDescent="0.3">
      <c r="A1970"/>
      <c r="B1970" s="314">
        <v>44197</v>
      </c>
      <c r="C1970" s="197">
        <v>186.5</v>
      </c>
      <c r="D1970" s="197">
        <f t="shared" si="63"/>
        <v>-0.16145856751045362</v>
      </c>
      <c r="E1970" s="197">
        <v>1.441392439488709E-2</v>
      </c>
      <c r="F1970" s="167"/>
      <c r="G1970" s="37">
        <v>1962</v>
      </c>
      <c r="H1970" s="167">
        <f t="shared" ca="1" si="64"/>
        <v>6.2144043800898371E-2</v>
      </c>
    </row>
    <row r="1971" spans="1:8" x14ac:dyDescent="0.3">
      <c r="A1971"/>
      <c r="B1971" s="314">
        <v>41109</v>
      </c>
      <c r="C1971" s="197">
        <v>222.41</v>
      </c>
      <c r="D1971" s="197">
        <f t="shared" si="63"/>
        <v>-0.55657236278086808</v>
      </c>
      <c r="E1971" s="197">
        <v>1.4412770809578035E-2</v>
      </c>
      <c r="F1971" s="167"/>
      <c r="G1971" s="37">
        <v>1963</v>
      </c>
      <c r="H1971" s="167">
        <f t="shared" ca="1" si="64"/>
        <v>8.7959089408093341E-2</v>
      </c>
    </row>
    <row r="1972" spans="1:8" x14ac:dyDescent="0.3">
      <c r="A1972"/>
      <c r="B1972" s="314">
        <v>41899</v>
      </c>
      <c r="C1972" s="197">
        <v>501.57</v>
      </c>
      <c r="D1972" s="197">
        <f t="shared" si="63"/>
        <v>15.553465346534654</v>
      </c>
      <c r="E1972" s="197">
        <v>1.4399838204065096E-2</v>
      </c>
      <c r="F1972" s="167"/>
      <c r="G1972" s="37">
        <v>1964</v>
      </c>
      <c r="H1972" s="167">
        <f t="shared" ca="1" si="64"/>
        <v>-3.8877778345797656E-2</v>
      </c>
    </row>
    <row r="1973" spans="1:8" x14ac:dyDescent="0.3">
      <c r="A1973"/>
      <c r="B1973" s="314">
        <v>39787</v>
      </c>
      <c r="C1973" s="197">
        <v>30.3</v>
      </c>
      <c r="D1973" s="197">
        <f t="shared" si="63"/>
        <v>-0.89278890382846221</v>
      </c>
      <c r="E1973" s="197">
        <v>1.4395714763977274E-2</v>
      </c>
      <c r="F1973" s="167"/>
      <c r="G1973" s="37">
        <v>1965</v>
      </c>
      <c r="H1973" s="167">
        <f t="shared" ca="1" si="64"/>
        <v>7.9100886966825351E-2</v>
      </c>
    </row>
    <row r="1974" spans="1:8" x14ac:dyDescent="0.3">
      <c r="A1974"/>
      <c r="B1974" s="314">
        <v>41353</v>
      </c>
      <c r="C1974" s="197">
        <v>282.62</v>
      </c>
      <c r="D1974" s="197">
        <f t="shared" si="63"/>
        <v>1.0043971631205673</v>
      </c>
      <c r="E1974" s="197">
        <v>1.4392878934711639E-2</v>
      </c>
      <c r="F1974" s="167"/>
      <c r="G1974" s="37">
        <v>1966</v>
      </c>
      <c r="H1974" s="167">
        <f t="shared" ca="1" si="64"/>
        <v>3.1240935521891552E-3</v>
      </c>
    </row>
    <row r="1975" spans="1:8" x14ac:dyDescent="0.3">
      <c r="A1975"/>
      <c r="B1975" s="314">
        <v>44144</v>
      </c>
      <c r="C1975" s="197">
        <v>141</v>
      </c>
      <c r="D1975" s="197">
        <f t="shared" si="63"/>
        <v>0.78526209166877692</v>
      </c>
      <c r="E1975" s="197">
        <v>1.4388489208633004E-2</v>
      </c>
      <c r="F1975" s="167"/>
      <c r="G1975" s="37">
        <v>1967</v>
      </c>
      <c r="H1975" s="167">
        <f t="shared" ca="1" si="64"/>
        <v>-5.8128932202093593E-2</v>
      </c>
    </row>
    <row r="1976" spans="1:8" x14ac:dyDescent="0.3">
      <c r="A1976"/>
      <c r="B1976" s="314">
        <v>38448</v>
      </c>
      <c r="C1976" s="197">
        <v>78.98</v>
      </c>
      <c r="D1976" s="197">
        <f t="shared" si="63"/>
        <v>-0.66282445355191255</v>
      </c>
      <c r="E1976" s="197">
        <v>1.4384793218597647E-2</v>
      </c>
      <c r="F1976" s="167"/>
      <c r="G1976" s="37">
        <v>1968</v>
      </c>
      <c r="H1976" s="167">
        <f t="shared" ca="1" si="64"/>
        <v>8.4347328146437431E-2</v>
      </c>
    </row>
    <row r="1977" spans="1:8" x14ac:dyDescent="0.3">
      <c r="A1977"/>
      <c r="B1977" s="314">
        <v>41151</v>
      </c>
      <c r="C1977" s="197">
        <v>234.24</v>
      </c>
      <c r="D1977" s="197">
        <f t="shared" si="63"/>
        <v>0.32789115646258504</v>
      </c>
      <c r="E1977" s="197">
        <v>1.4377273514637245E-2</v>
      </c>
      <c r="F1977" s="167"/>
      <c r="G1977" s="37">
        <v>1969</v>
      </c>
      <c r="H1977" s="167">
        <f t="shared" ca="1" si="64"/>
        <v>-1.3999209095335087E-2</v>
      </c>
    </row>
    <row r="1978" spans="1:8" x14ac:dyDescent="0.3">
      <c r="A1978"/>
      <c r="B1978" s="314">
        <v>43454</v>
      </c>
      <c r="C1978" s="197">
        <v>176.4</v>
      </c>
      <c r="D1978" s="197">
        <f t="shared" si="63"/>
        <v>-0.42615484710474949</v>
      </c>
      <c r="E1978" s="197">
        <v>1.4376078205865506E-2</v>
      </c>
      <c r="F1978" s="167"/>
      <c r="G1978" s="37">
        <v>1970</v>
      </c>
      <c r="H1978" s="167">
        <f t="shared" ca="1" si="64"/>
        <v>0.14750876397213117</v>
      </c>
    </row>
    <row r="1979" spans="1:8" x14ac:dyDescent="0.3">
      <c r="A1979"/>
      <c r="B1979" s="314">
        <v>44278</v>
      </c>
      <c r="C1979" s="197">
        <v>307.39999999999998</v>
      </c>
      <c r="D1979" s="197">
        <f t="shared" si="63"/>
        <v>0.19620203906918809</v>
      </c>
      <c r="E1979" s="197">
        <v>1.4354066985645897E-2</v>
      </c>
      <c r="F1979" s="167"/>
      <c r="G1979" s="37">
        <v>1971</v>
      </c>
      <c r="H1979" s="167">
        <f t="shared" ca="1" si="64"/>
        <v>-3.3879731587322999E-2</v>
      </c>
    </row>
    <row r="1980" spans="1:8" x14ac:dyDescent="0.3">
      <c r="A1980"/>
      <c r="B1980" s="314">
        <v>40639</v>
      </c>
      <c r="C1980" s="197">
        <v>256.98</v>
      </c>
      <c r="D1980" s="197">
        <f t="shared" si="63"/>
        <v>-0.73999089391409922</v>
      </c>
      <c r="E1980" s="197">
        <v>1.432800473653062E-2</v>
      </c>
      <c r="F1980" s="167"/>
      <c r="G1980" s="37">
        <v>1972</v>
      </c>
      <c r="H1980" s="167">
        <f t="shared" ca="1" si="64"/>
        <v>4.3276757450096516E-4</v>
      </c>
    </row>
    <row r="1981" spans="1:8" x14ac:dyDescent="0.3">
      <c r="A1981"/>
      <c r="B1981" s="314">
        <v>45353</v>
      </c>
      <c r="C1981" s="197">
        <v>988.35</v>
      </c>
      <c r="D1981" s="197">
        <f t="shared" si="63"/>
        <v>1.0961823966065749</v>
      </c>
      <c r="E1981" s="197">
        <v>1.432691222200555E-2</v>
      </c>
      <c r="F1981" s="167"/>
      <c r="G1981" s="37">
        <v>1973</v>
      </c>
      <c r="H1981" s="167">
        <f t="shared" ca="1" si="64"/>
        <v>-6.2213603459870459E-3</v>
      </c>
    </row>
    <row r="1982" spans="1:8" x14ac:dyDescent="0.3">
      <c r="A1982"/>
      <c r="B1982" s="314">
        <v>42697</v>
      </c>
      <c r="C1982" s="197">
        <v>471.5</v>
      </c>
      <c r="D1982" s="197">
        <f t="shared" si="63"/>
        <v>0.28807539953558248</v>
      </c>
      <c r="E1982" s="197">
        <v>1.4305690007529348E-2</v>
      </c>
      <c r="F1982" s="167"/>
      <c r="G1982" s="37">
        <v>1974</v>
      </c>
      <c r="H1982" s="167">
        <f t="shared" ca="1" si="64"/>
        <v>-3.7014064539631915E-2</v>
      </c>
    </row>
    <row r="1983" spans="1:8" x14ac:dyDescent="0.3">
      <c r="A1983"/>
      <c r="B1983" s="314">
        <v>42447</v>
      </c>
      <c r="C1983" s="197">
        <v>366.05</v>
      </c>
      <c r="D1983" s="197">
        <f t="shared" si="63"/>
        <v>3.4749388753056234</v>
      </c>
      <c r="E1983" s="197">
        <v>1.4269880853422068E-2</v>
      </c>
      <c r="F1983" s="167"/>
      <c r="G1983" s="37">
        <v>1975</v>
      </c>
      <c r="H1983" s="167">
        <f t="shared" ca="1" si="64"/>
        <v>-2.6333228260850682E-2</v>
      </c>
    </row>
    <row r="1984" spans="1:8" x14ac:dyDescent="0.3">
      <c r="A1984"/>
      <c r="B1984" s="314">
        <v>43970</v>
      </c>
      <c r="C1984" s="197">
        <v>81.8</v>
      </c>
      <c r="D1984" s="197">
        <f t="shared" si="63"/>
        <v>0.22198984164923807</v>
      </c>
      <c r="E1984" s="197">
        <v>1.4259144451332917E-2</v>
      </c>
      <c r="F1984" s="167"/>
      <c r="G1984" s="37">
        <v>1976</v>
      </c>
      <c r="H1984" s="167">
        <f t="shared" ca="1" si="64"/>
        <v>0.11609593344144638</v>
      </c>
    </row>
    <row r="1985" spans="1:8" x14ac:dyDescent="0.3">
      <c r="A1985"/>
      <c r="B1985" s="314">
        <v>34887</v>
      </c>
      <c r="C1985" s="197">
        <v>66.94</v>
      </c>
      <c r="D1985" s="197">
        <f t="shared" si="63"/>
        <v>-0.1458466249840501</v>
      </c>
      <c r="E1985" s="197">
        <v>1.4242424242424168E-2</v>
      </c>
      <c r="F1985" s="167"/>
      <c r="G1985" s="37">
        <v>1977</v>
      </c>
      <c r="H1985" s="167">
        <f t="shared" ca="1" si="64"/>
        <v>-1.1239149287979869E-2</v>
      </c>
    </row>
    <row r="1986" spans="1:8" x14ac:dyDescent="0.3">
      <c r="A1986"/>
      <c r="B1986" s="314">
        <v>38287</v>
      </c>
      <c r="C1986" s="197">
        <v>78.37</v>
      </c>
      <c r="D1986" s="197">
        <f t="shared" si="63"/>
        <v>-0.82570888468809067</v>
      </c>
      <c r="E1986" s="197">
        <v>1.4235796557525715E-2</v>
      </c>
      <c r="F1986" s="167"/>
      <c r="G1986" s="37">
        <v>1978</v>
      </c>
      <c r="H1986" s="167">
        <f t="shared" ca="1" si="64"/>
        <v>-1.6152011335274052E-2</v>
      </c>
    </row>
    <row r="1987" spans="1:8" x14ac:dyDescent="0.3">
      <c r="A1987"/>
      <c r="B1987" s="314">
        <v>42877</v>
      </c>
      <c r="C1987" s="197">
        <v>449.65</v>
      </c>
      <c r="D1987" s="197">
        <f t="shared" si="63"/>
        <v>33.965007776049767</v>
      </c>
      <c r="E1987" s="197">
        <v>1.4209992105559843E-2</v>
      </c>
      <c r="F1987" s="167"/>
      <c r="G1987" s="37">
        <v>1979</v>
      </c>
      <c r="H1987" s="167">
        <f t="shared" ca="1" si="64"/>
        <v>-2.1630086781169677E-2</v>
      </c>
    </row>
    <row r="1988" spans="1:8" x14ac:dyDescent="0.3">
      <c r="A1988"/>
      <c r="B1988" s="314">
        <v>37785</v>
      </c>
      <c r="C1988" s="197">
        <v>12.86</v>
      </c>
      <c r="D1988" s="197">
        <f t="shared" si="63"/>
        <v>-0.96866089923236265</v>
      </c>
      <c r="E1988" s="197">
        <v>1.4195583596214423E-2</v>
      </c>
      <c r="F1988" s="167"/>
      <c r="G1988" s="37">
        <v>1980</v>
      </c>
      <c r="H1988" s="167">
        <f t="shared" ca="1" si="64"/>
        <v>1.1478441960034277E-2</v>
      </c>
    </row>
    <row r="1989" spans="1:8" x14ac:dyDescent="0.3">
      <c r="A1989"/>
      <c r="B1989" s="314">
        <v>41759</v>
      </c>
      <c r="C1989" s="197">
        <v>410.35</v>
      </c>
      <c r="D1989" s="197">
        <f t="shared" si="63"/>
        <v>4.6811574138169734</v>
      </c>
      <c r="E1989" s="197">
        <v>1.4186500580806172E-2</v>
      </c>
      <c r="F1989" s="167"/>
      <c r="G1989" s="37">
        <v>1981</v>
      </c>
      <c r="H1989" s="167">
        <f t="shared" ca="1" si="64"/>
        <v>-4.4894012465364758E-2</v>
      </c>
    </row>
    <row r="1990" spans="1:8" x14ac:dyDescent="0.3">
      <c r="A1990"/>
      <c r="B1990" s="314">
        <v>35531</v>
      </c>
      <c r="C1990" s="197">
        <v>72.23</v>
      </c>
      <c r="D1990" s="197">
        <f t="shared" si="63"/>
        <v>-0.82881858040052137</v>
      </c>
      <c r="E1990" s="197">
        <v>1.418140971637194E-2</v>
      </c>
      <c r="F1990" s="167"/>
      <c r="G1990" s="37">
        <v>1982</v>
      </c>
      <c r="H1990" s="167">
        <f t="shared" ca="1" si="64"/>
        <v>-1.2606643685306241E-2</v>
      </c>
    </row>
    <row r="1991" spans="1:8" x14ac:dyDescent="0.3">
      <c r="A1991"/>
      <c r="B1991" s="314">
        <v>43033</v>
      </c>
      <c r="C1991" s="197">
        <v>421.95</v>
      </c>
      <c r="D1991" s="197">
        <f t="shared" si="63"/>
        <v>0.5482699152386894</v>
      </c>
      <c r="E1991" s="197">
        <v>1.418098786203581E-2</v>
      </c>
      <c r="F1991" s="167"/>
      <c r="G1991" s="37">
        <v>1983</v>
      </c>
      <c r="H1991" s="167">
        <f t="shared" ca="1" si="64"/>
        <v>-9.8648906267193651E-2</v>
      </c>
    </row>
    <row r="1992" spans="1:8" x14ac:dyDescent="0.3">
      <c r="A1992"/>
      <c r="B1992" s="314">
        <v>41173</v>
      </c>
      <c r="C1992" s="197">
        <v>272.52999999999997</v>
      </c>
      <c r="D1992" s="197">
        <f t="shared" si="63"/>
        <v>-0.65986895475819041</v>
      </c>
      <c r="E1992" s="197">
        <v>1.4178326883000691E-2</v>
      </c>
      <c r="F1992" s="167"/>
      <c r="G1992" s="37">
        <v>1984</v>
      </c>
      <c r="H1992" s="167">
        <f t="shared" ca="1" si="64"/>
        <v>3.8355785210376038E-3</v>
      </c>
    </row>
    <row r="1993" spans="1:8" x14ac:dyDescent="0.3">
      <c r="A1993"/>
      <c r="B1993" s="314">
        <v>45629</v>
      </c>
      <c r="C1993" s="197">
        <v>801.25</v>
      </c>
      <c r="D1993" s="197">
        <f t="shared" ref="D1993:D2056" si="65">C1993/C1994-1</f>
        <v>3.9338054187192117</v>
      </c>
      <c r="E1993" s="197">
        <v>1.417631795455998E-2</v>
      </c>
      <c r="F1993" s="167"/>
      <c r="G1993" s="37">
        <v>1985</v>
      </c>
      <c r="H1993" s="167">
        <f t="shared" ca="1" si="64"/>
        <v>2.0465792571950282E-2</v>
      </c>
    </row>
    <row r="1994" spans="1:8" x14ac:dyDescent="0.3">
      <c r="A1994"/>
      <c r="B1994" s="314">
        <v>38985</v>
      </c>
      <c r="C1994" s="197">
        <v>162.4</v>
      </c>
      <c r="D1994" s="197">
        <f t="shared" si="65"/>
        <v>-8.9124460149195062E-2</v>
      </c>
      <c r="E1994" s="197">
        <v>1.4175982014613231E-2</v>
      </c>
      <c r="F1994" s="167"/>
      <c r="G1994" s="37">
        <v>1986</v>
      </c>
      <c r="H1994" s="167">
        <f t="shared" ref="H1994:H2057" ca="1" si="66">_xlfn.NORM.INV(RAND(),N$11,N$12)</f>
        <v>-4.3409252909812672E-2</v>
      </c>
    </row>
    <row r="1995" spans="1:8" x14ac:dyDescent="0.3">
      <c r="A1995"/>
      <c r="B1995" s="314">
        <v>38853</v>
      </c>
      <c r="C1995" s="197">
        <v>178.29</v>
      </c>
      <c r="D1995" s="197">
        <f t="shared" si="65"/>
        <v>-0.72242807323452496</v>
      </c>
      <c r="E1995" s="197">
        <v>1.4163822525597114E-2</v>
      </c>
      <c r="F1995" s="167"/>
      <c r="G1995" s="37">
        <v>1987</v>
      </c>
      <c r="H1995" s="167">
        <f t="shared" ca="1" si="66"/>
        <v>5.5584266446281495E-3</v>
      </c>
    </row>
    <row r="1996" spans="1:8" x14ac:dyDescent="0.3">
      <c r="A1996"/>
      <c r="B1996" s="314">
        <v>45138</v>
      </c>
      <c r="C1996" s="197">
        <v>642.32000000000005</v>
      </c>
      <c r="D1996" s="197">
        <f t="shared" si="65"/>
        <v>6.8667483159828535</v>
      </c>
      <c r="E1996" s="197">
        <v>1.4162785189863358E-2</v>
      </c>
      <c r="F1996" s="167"/>
      <c r="G1996" s="37">
        <v>1988</v>
      </c>
      <c r="H1996" s="167">
        <f t="shared" ca="1" si="66"/>
        <v>2.0937442707669389E-2</v>
      </c>
    </row>
    <row r="1997" spans="1:8" x14ac:dyDescent="0.3">
      <c r="A1997"/>
      <c r="B1997" s="314">
        <v>35353</v>
      </c>
      <c r="C1997" s="197">
        <v>81.650000000000006</v>
      </c>
      <c r="D1997" s="197">
        <f t="shared" si="65"/>
        <v>8.5049833887043347E-2</v>
      </c>
      <c r="E1997" s="197">
        <v>1.4159731710346568E-2</v>
      </c>
      <c r="F1997" s="167"/>
      <c r="G1997" s="37">
        <v>1989</v>
      </c>
      <c r="H1997" s="167">
        <f t="shared" ca="1" si="66"/>
        <v>-4.073826728802149E-2</v>
      </c>
    </row>
    <row r="1998" spans="1:8" x14ac:dyDescent="0.3">
      <c r="A1998"/>
      <c r="B1998" s="314">
        <v>43948</v>
      </c>
      <c r="C1998" s="197">
        <v>75.25</v>
      </c>
      <c r="D1998" s="197">
        <f t="shared" si="65"/>
        <v>-0.60448859455481974</v>
      </c>
      <c r="E1998" s="197">
        <v>1.4150943396226356E-2</v>
      </c>
      <c r="F1998" s="167"/>
      <c r="G1998" s="37">
        <v>1990</v>
      </c>
      <c r="H1998" s="167">
        <f t="shared" ca="1" si="66"/>
        <v>8.2470293056877919E-2</v>
      </c>
    </row>
    <row r="1999" spans="1:8" x14ac:dyDescent="0.3">
      <c r="A1999"/>
      <c r="B1999" s="314">
        <v>40756</v>
      </c>
      <c r="C1999" s="197">
        <v>190.26</v>
      </c>
      <c r="D1999" s="197">
        <f t="shared" si="65"/>
        <v>6.7911547911547903</v>
      </c>
      <c r="E1999" s="197">
        <v>1.4125046639304806E-2</v>
      </c>
      <c r="F1999" s="167"/>
      <c r="G1999" s="37">
        <v>1991</v>
      </c>
      <c r="H1999" s="167">
        <f t="shared" ca="1" si="66"/>
        <v>4.5159201295090171E-2</v>
      </c>
    </row>
    <row r="2000" spans="1:8" x14ac:dyDescent="0.3">
      <c r="A2000"/>
      <c r="B2000" s="314">
        <v>36641</v>
      </c>
      <c r="C2000" s="197">
        <v>24.42</v>
      </c>
      <c r="D2000" s="197">
        <f t="shared" si="65"/>
        <v>-0.90429159318048202</v>
      </c>
      <c r="E2000" s="197">
        <v>1.4119601328903775E-2</v>
      </c>
      <c r="F2000" s="167"/>
      <c r="G2000" s="37">
        <v>1992</v>
      </c>
      <c r="H2000" s="167">
        <f t="shared" ca="1" si="66"/>
        <v>1.9332445490223167E-3</v>
      </c>
    </row>
    <row r="2001" spans="1:8" x14ac:dyDescent="0.3">
      <c r="A2001"/>
      <c r="B2001" s="314">
        <v>43320</v>
      </c>
      <c r="C2001" s="197">
        <v>255.15</v>
      </c>
      <c r="D2001" s="197">
        <f t="shared" si="65"/>
        <v>1.8159143582386053</v>
      </c>
      <c r="E2001" s="197">
        <v>1.4109697933227361E-2</v>
      </c>
      <c r="F2001" s="167"/>
      <c r="G2001" s="37">
        <v>1993</v>
      </c>
      <c r="H2001" s="167">
        <f t="shared" ca="1" si="66"/>
        <v>-3.5789371366665358E-2</v>
      </c>
    </row>
    <row r="2002" spans="1:8" x14ac:dyDescent="0.3">
      <c r="A2002"/>
      <c r="B2002" s="314">
        <v>38075</v>
      </c>
      <c r="C2002" s="197">
        <v>90.61</v>
      </c>
      <c r="D2002" s="197">
        <f t="shared" si="65"/>
        <v>-0.80920193724994738</v>
      </c>
      <c r="E2002" s="197">
        <v>1.4101846670397267E-2</v>
      </c>
      <c r="F2002" s="167"/>
      <c r="G2002" s="37">
        <v>1994</v>
      </c>
      <c r="H2002" s="167">
        <f t="shared" ca="1" si="66"/>
        <v>-3.5148547752264774E-2</v>
      </c>
    </row>
    <row r="2003" spans="1:8" x14ac:dyDescent="0.3">
      <c r="A2003"/>
      <c r="B2003" s="314">
        <v>42835</v>
      </c>
      <c r="C2003" s="197">
        <v>474.9</v>
      </c>
      <c r="D2003" s="197">
        <f t="shared" si="65"/>
        <v>0.29640751255732689</v>
      </c>
      <c r="E2003" s="197">
        <v>1.4093529788596904E-2</v>
      </c>
      <c r="F2003" s="167"/>
      <c r="G2003" s="37">
        <v>1995</v>
      </c>
      <c r="H2003" s="167">
        <f t="shared" ca="1" si="66"/>
        <v>4.5433464909572577E-3</v>
      </c>
    </row>
    <row r="2004" spans="1:8" x14ac:dyDescent="0.3">
      <c r="A2004"/>
      <c r="B2004" s="314">
        <v>41647</v>
      </c>
      <c r="C2004" s="197">
        <v>366.32</v>
      </c>
      <c r="D2004" s="197">
        <f t="shared" si="65"/>
        <v>24.438888888888886</v>
      </c>
      <c r="E2004" s="197">
        <v>1.4090745508401836E-2</v>
      </c>
      <c r="F2004" s="167"/>
      <c r="G2004" s="37">
        <v>1996</v>
      </c>
      <c r="H2004" s="167">
        <f t="shared" ca="1" si="66"/>
        <v>0.13948086357156894</v>
      </c>
    </row>
    <row r="2005" spans="1:8" x14ac:dyDescent="0.3">
      <c r="A2005"/>
      <c r="B2005" s="314">
        <v>37007</v>
      </c>
      <c r="C2005" s="197">
        <v>14.4</v>
      </c>
      <c r="D2005" s="197">
        <f t="shared" si="65"/>
        <v>-0.98140375799057278</v>
      </c>
      <c r="E2005" s="197">
        <v>1.4084507042253502E-2</v>
      </c>
      <c r="F2005" s="167"/>
      <c r="G2005" s="37">
        <v>1997</v>
      </c>
      <c r="H2005" s="167">
        <f t="shared" ca="1" si="66"/>
        <v>6.628634896871119E-2</v>
      </c>
    </row>
    <row r="2006" spans="1:8" x14ac:dyDescent="0.3">
      <c r="A2006"/>
      <c r="B2006" s="314">
        <v>45673</v>
      </c>
      <c r="C2006" s="197">
        <v>774.35</v>
      </c>
      <c r="D2006" s="197">
        <f t="shared" si="65"/>
        <v>1.0876469319529818</v>
      </c>
      <c r="E2006" s="197">
        <v>1.4078051335777886E-2</v>
      </c>
      <c r="F2006" s="167"/>
      <c r="G2006" s="37">
        <v>1998</v>
      </c>
      <c r="H2006" s="167">
        <f t="shared" ca="1" si="66"/>
        <v>-4.1518330651034718E-2</v>
      </c>
    </row>
    <row r="2007" spans="1:8" x14ac:dyDescent="0.3">
      <c r="A2007"/>
      <c r="B2007" s="314">
        <v>41659</v>
      </c>
      <c r="C2007" s="197">
        <v>370.92</v>
      </c>
      <c r="D2007" s="197">
        <f t="shared" si="65"/>
        <v>1.7428824964874661</v>
      </c>
      <c r="E2007" s="197">
        <v>1.4052162502050436E-2</v>
      </c>
      <c r="F2007" s="167"/>
      <c r="G2007" s="37">
        <v>1999</v>
      </c>
      <c r="H2007" s="167">
        <f t="shared" ca="1" si="66"/>
        <v>-6.7414116824485301E-3</v>
      </c>
    </row>
    <row r="2008" spans="1:8" x14ac:dyDescent="0.3">
      <c r="A2008"/>
      <c r="B2008" s="314">
        <v>39503</v>
      </c>
      <c r="C2008" s="197">
        <v>135.22999999999999</v>
      </c>
      <c r="D2008" s="197">
        <f t="shared" si="65"/>
        <v>-0.83817387662298803</v>
      </c>
      <c r="E2008" s="197">
        <v>1.4022195560887685E-2</v>
      </c>
      <c r="F2008" s="167"/>
      <c r="G2008" s="37">
        <v>2000</v>
      </c>
      <c r="H2008" s="167">
        <f t="shared" ca="1" si="66"/>
        <v>-4.5454530304346825E-2</v>
      </c>
    </row>
    <row r="2009" spans="1:8" x14ac:dyDescent="0.3">
      <c r="A2009"/>
      <c r="B2009" s="314">
        <v>45601</v>
      </c>
      <c r="C2009" s="197">
        <v>835.65</v>
      </c>
      <c r="D2009" s="197">
        <f t="shared" si="65"/>
        <v>19.969887076537013</v>
      </c>
      <c r="E2009" s="197">
        <v>1.4015289406625442E-2</v>
      </c>
      <c r="F2009" s="167"/>
      <c r="G2009" s="37">
        <v>2001</v>
      </c>
      <c r="H2009" s="167">
        <f t="shared" ca="1" si="66"/>
        <v>-5.0556690475533454E-2</v>
      </c>
    </row>
    <row r="2010" spans="1:8" x14ac:dyDescent="0.3">
      <c r="A2010"/>
      <c r="B2010" s="314">
        <v>36203</v>
      </c>
      <c r="C2010" s="197">
        <v>39.85</v>
      </c>
      <c r="D2010" s="197">
        <f t="shared" si="65"/>
        <v>-0.7511396989945669</v>
      </c>
      <c r="E2010" s="197">
        <v>1.3994910941475869E-2</v>
      </c>
      <c r="F2010" s="167"/>
      <c r="G2010" s="37">
        <v>2002</v>
      </c>
      <c r="H2010" s="167">
        <f t="shared" ca="1" si="66"/>
        <v>3.5658193112363956E-2</v>
      </c>
    </row>
    <row r="2011" spans="1:8" x14ac:dyDescent="0.3">
      <c r="A2011"/>
      <c r="B2011" s="314">
        <v>40240</v>
      </c>
      <c r="C2011" s="197">
        <v>160.13</v>
      </c>
      <c r="D2011" s="197">
        <f t="shared" si="65"/>
        <v>8.6953570458865093E-2</v>
      </c>
      <c r="E2011" s="197">
        <v>1.3994427558257305E-2</v>
      </c>
      <c r="F2011" s="167"/>
      <c r="G2011" s="37">
        <v>2003</v>
      </c>
      <c r="H2011" s="167">
        <f t="shared" ca="1" si="66"/>
        <v>3.2997265428589398E-2</v>
      </c>
    </row>
    <row r="2012" spans="1:8" x14ac:dyDescent="0.3">
      <c r="A2012"/>
      <c r="B2012" s="314">
        <v>38932</v>
      </c>
      <c r="C2012" s="197">
        <v>147.32</v>
      </c>
      <c r="D2012" s="197">
        <f t="shared" si="65"/>
        <v>-0.76781351951961418</v>
      </c>
      <c r="E2012" s="197">
        <v>1.3972055888223478E-2</v>
      </c>
      <c r="F2012" s="167"/>
      <c r="G2012" s="37">
        <v>2004</v>
      </c>
      <c r="H2012" s="167">
        <f t="shared" ca="1" si="66"/>
        <v>-6.2191254066531039E-2</v>
      </c>
    </row>
    <row r="2013" spans="1:8" x14ac:dyDescent="0.3">
      <c r="A2013"/>
      <c r="B2013" s="314">
        <v>45232</v>
      </c>
      <c r="C2013" s="197">
        <v>634.49</v>
      </c>
      <c r="D2013" s="197">
        <f t="shared" si="65"/>
        <v>8.6780048810250143</v>
      </c>
      <c r="E2013" s="197">
        <v>1.3934832286622845E-2</v>
      </c>
      <c r="F2013" s="167"/>
      <c r="G2013" s="37">
        <v>2005</v>
      </c>
      <c r="H2013" s="167">
        <f t="shared" ca="1" si="66"/>
        <v>0.10964665861190118</v>
      </c>
    </row>
    <row r="2014" spans="1:8" x14ac:dyDescent="0.3">
      <c r="A2014"/>
      <c r="B2014" s="314">
        <v>34646</v>
      </c>
      <c r="C2014" s="197">
        <v>65.56</v>
      </c>
      <c r="D2014" s="197">
        <f t="shared" si="65"/>
        <v>-0.61772594752186594</v>
      </c>
      <c r="E2014" s="197">
        <v>1.3918960717599793E-2</v>
      </c>
      <c r="F2014" s="167"/>
      <c r="G2014" s="37">
        <v>2006</v>
      </c>
      <c r="H2014" s="167">
        <f t="shared" ca="1" si="66"/>
        <v>-4.0294690755291237E-3</v>
      </c>
    </row>
    <row r="2015" spans="1:8" x14ac:dyDescent="0.3">
      <c r="A2015"/>
      <c r="B2015" s="314">
        <v>40388</v>
      </c>
      <c r="C2015" s="197">
        <v>171.5</v>
      </c>
      <c r="D2015" s="197">
        <f t="shared" si="65"/>
        <v>-0.72280140296432793</v>
      </c>
      <c r="E2015" s="197">
        <v>1.3892994383683188E-2</v>
      </c>
      <c r="F2015" s="167"/>
      <c r="G2015" s="37">
        <v>2007</v>
      </c>
      <c r="H2015" s="167">
        <f t="shared" ca="1" si="66"/>
        <v>-1.1900320887838007E-2</v>
      </c>
    </row>
    <row r="2016" spans="1:8" x14ac:dyDescent="0.3">
      <c r="A2016"/>
      <c r="B2016" s="314">
        <v>45126</v>
      </c>
      <c r="C2016" s="197">
        <v>618.69000000000005</v>
      </c>
      <c r="D2016" s="197">
        <f t="shared" si="65"/>
        <v>6.8315189873417728</v>
      </c>
      <c r="E2016" s="197">
        <v>1.3880239913473869E-2</v>
      </c>
      <c r="F2016" s="167"/>
      <c r="G2016" s="37">
        <v>2008</v>
      </c>
      <c r="H2016" s="167">
        <f t="shared" ca="1" si="66"/>
        <v>7.806267243138687E-2</v>
      </c>
    </row>
    <row r="2017" spans="1:8" x14ac:dyDescent="0.3">
      <c r="A2017"/>
      <c r="B2017" s="314">
        <v>38147</v>
      </c>
      <c r="C2017" s="197">
        <v>79</v>
      </c>
      <c r="D2017" s="197">
        <f t="shared" si="65"/>
        <v>-0.88589586191954939</v>
      </c>
      <c r="E2017" s="197">
        <v>1.386036960985626E-2</v>
      </c>
      <c r="F2017" s="167"/>
      <c r="G2017" s="37">
        <v>2009</v>
      </c>
      <c r="H2017" s="167">
        <f t="shared" ca="1" si="66"/>
        <v>-1.1617754433942201E-2</v>
      </c>
    </row>
    <row r="2018" spans="1:8" x14ac:dyDescent="0.3">
      <c r="A2018"/>
      <c r="B2018" s="314">
        <v>45867</v>
      </c>
      <c r="C2018" s="197">
        <v>692.35</v>
      </c>
      <c r="D2018" s="197">
        <f t="shared" si="65"/>
        <v>0.35314466638001796</v>
      </c>
      <c r="E2018" s="197">
        <v>1.3838043637428576E-2</v>
      </c>
      <c r="F2018" s="167"/>
      <c r="G2018" s="37">
        <v>2010</v>
      </c>
      <c r="H2018" s="167">
        <f t="shared" ca="1" si="66"/>
        <v>-7.063447262022679E-2</v>
      </c>
    </row>
    <row r="2019" spans="1:8" x14ac:dyDescent="0.3">
      <c r="A2019"/>
      <c r="B2019" s="314">
        <v>41891</v>
      </c>
      <c r="C2019" s="197">
        <v>511.66</v>
      </c>
      <c r="D2019" s="197">
        <f t="shared" si="65"/>
        <v>8.2910840748138739</v>
      </c>
      <c r="E2019" s="197">
        <v>1.381045790485258E-2</v>
      </c>
      <c r="F2019" s="167"/>
      <c r="G2019" s="37">
        <v>2011</v>
      </c>
      <c r="H2019" s="167">
        <f t="shared" ca="1" si="66"/>
        <v>3.016835639398855E-2</v>
      </c>
    </row>
    <row r="2020" spans="1:8" x14ac:dyDescent="0.3">
      <c r="A2020"/>
      <c r="B2020" s="314">
        <v>35902</v>
      </c>
      <c r="C2020" s="197">
        <v>55.07</v>
      </c>
      <c r="D2020" s="197">
        <f t="shared" si="65"/>
        <v>2.7462585034013607</v>
      </c>
      <c r="E2020" s="197">
        <v>1.3807069219440304E-2</v>
      </c>
      <c r="F2020" s="167"/>
      <c r="G2020" s="37">
        <v>2012</v>
      </c>
      <c r="H2020" s="167">
        <f t="shared" ca="1" si="66"/>
        <v>4.4969768638236575E-2</v>
      </c>
    </row>
    <row r="2021" spans="1:8" x14ac:dyDescent="0.3">
      <c r="A2021"/>
      <c r="B2021" s="314">
        <v>37183</v>
      </c>
      <c r="C2021" s="197">
        <v>14.7</v>
      </c>
      <c r="D2021" s="197">
        <f t="shared" si="65"/>
        <v>-0.85725383569625169</v>
      </c>
      <c r="E2021" s="197">
        <v>1.379310344827589E-2</v>
      </c>
      <c r="F2021" s="167"/>
      <c r="G2021" s="37">
        <v>2013</v>
      </c>
      <c r="H2021" s="167">
        <f t="shared" ca="1" si="66"/>
        <v>0.10099395577337671</v>
      </c>
    </row>
    <row r="2022" spans="1:8" x14ac:dyDescent="0.3">
      <c r="A2022"/>
      <c r="B2022" s="314">
        <v>35234</v>
      </c>
      <c r="C2022" s="197">
        <v>102.98</v>
      </c>
      <c r="D2022" s="197">
        <f t="shared" si="65"/>
        <v>-0.76280087527352292</v>
      </c>
      <c r="E2022" s="197">
        <v>1.378224059854305E-2</v>
      </c>
      <c r="F2022" s="167"/>
      <c r="G2022" s="37">
        <v>2014</v>
      </c>
      <c r="H2022" s="167">
        <f t="shared" ca="1" si="66"/>
        <v>6.8048685224612007E-2</v>
      </c>
    </row>
    <row r="2023" spans="1:8" x14ac:dyDescent="0.3">
      <c r="A2023"/>
      <c r="B2023" s="314">
        <v>42185</v>
      </c>
      <c r="C2023" s="197">
        <v>434.15</v>
      </c>
      <c r="D2023" s="197">
        <f t="shared" si="65"/>
        <v>2.134657039711191</v>
      </c>
      <c r="E2023" s="197">
        <v>1.3776999416228675E-2</v>
      </c>
      <c r="F2023" s="167"/>
      <c r="G2023" s="37">
        <v>2015</v>
      </c>
      <c r="H2023" s="167">
        <f t="shared" ca="1" si="66"/>
        <v>-5.5987934462789865E-2</v>
      </c>
    </row>
    <row r="2024" spans="1:8" x14ac:dyDescent="0.3">
      <c r="A2024"/>
      <c r="B2024" s="314">
        <v>39192</v>
      </c>
      <c r="C2024" s="197">
        <v>138.5</v>
      </c>
      <c r="D2024" s="197">
        <f t="shared" si="65"/>
        <v>9.9119117530354739E-2</v>
      </c>
      <c r="E2024" s="197">
        <v>1.3760796369491901E-2</v>
      </c>
      <c r="F2024" s="167"/>
      <c r="G2024" s="37">
        <v>2016</v>
      </c>
      <c r="H2024" s="167">
        <f t="shared" ca="1" si="66"/>
        <v>2.9145115384286307E-2</v>
      </c>
    </row>
    <row r="2025" spans="1:8" x14ac:dyDescent="0.3">
      <c r="A2025"/>
      <c r="B2025" s="314">
        <v>39301</v>
      </c>
      <c r="C2025" s="197">
        <v>126.01</v>
      </c>
      <c r="D2025" s="197">
        <f t="shared" si="65"/>
        <v>-0.86546879337219484</v>
      </c>
      <c r="E2025" s="197">
        <v>1.3757039420756234E-2</v>
      </c>
      <c r="F2025" s="167"/>
      <c r="G2025" s="37">
        <v>2017</v>
      </c>
      <c r="H2025" s="167">
        <f t="shared" ca="1" si="66"/>
        <v>-7.7678251474025573E-2</v>
      </c>
    </row>
    <row r="2026" spans="1:8" x14ac:dyDescent="0.3">
      <c r="A2026"/>
      <c r="B2026" s="314">
        <v>45328</v>
      </c>
      <c r="C2026" s="197">
        <v>936.66</v>
      </c>
      <c r="D2026" s="197">
        <f t="shared" si="65"/>
        <v>0.88793259831092652</v>
      </c>
      <c r="E2026" s="197">
        <v>1.3756155636127421E-2</v>
      </c>
      <c r="F2026" s="167"/>
      <c r="G2026" s="37">
        <v>2018</v>
      </c>
      <c r="H2026" s="167">
        <f t="shared" ca="1" si="66"/>
        <v>-7.2763755087226711E-2</v>
      </c>
    </row>
    <row r="2027" spans="1:8" x14ac:dyDescent="0.3">
      <c r="A2027"/>
      <c r="B2027" s="314">
        <v>41933</v>
      </c>
      <c r="C2027" s="197">
        <v>496.13</v>
      </c>
      <c r="D2027" s="197">
        <f t="shared" si="65"/>
        <v>4.2289915966386538E-2</v>
      </c>
      <c r="E2027" s="197">
        <v>1.375153248876182E-2</v>
      </c>
      <c r="F2027" s="167"/>
      <c r="G2027" s="37">
        <v>2019</v>
      </c>
      <c r="H2027" s="167">
        <f t="shared" ca="1" si="66"/>
        <v>3.6334701012533062E-2</v>
      </c>
    </row>
    <row r="2028" spans="1:8" x14ac:dyDescent="0.3">
      <c r="A2028"/>
      <c r="B2028" s="314">
        <v>42880</v>
      </c>
      <c r="C2028" s="197">
        <v>476</v>
      </c>
      <c r="D2028" s="197">
        <f t="shared" si="65"/>
        <v>4.0306489114352146</v>
      </c>
      <c r="E2028" s="197">
        <v>1.3736556277286649E-2</v>
      </c>
      <c r="F2028" s="167"/>
      <c r="G2028" s="37">
        <v>2020</v>
      </c>
      <c r="H2028" s="167">
        <f t="shared" ca="1" si="66"/>
        <v>2.6696286010141224E-2</v>
      </c>
    </row>
    <row r="2029" spans="1:8" x14ac:dyDescent="0.3">
      <c r="A2029"/>
      <c r="B2029" s="314">
        <v>35201</v>
      </c>
      <c r="C2029" s="197">
        <v>94.62</v>
      </c>
      <c r="D2029" s="197">
        <f t="shared" si="65"/>
        <v>-0.77270106658979532</v>
      </c>
      <c r="E2029" s="197">
        <v>1.3713306192414842E-2</v>
      </c>
      <c r="F2029" s="167"/>
      <c r="G2029" s="37">
        <v>2021</v>
      </c>
      <c r="H2029" s="167">
        <f t="shared" ca="1" si="66"/>
        <v>-3.2607013696607984E-2</v>
      </c>
    </row>
    <row r="2030" spans="1:8" x14ac:dyDescent="0.3">
      <c r="A2030"/>
      <c r="B2030" s="314">
        <v>41792</v>
      </c>
      <c r="C2030" s="197">
        <v>416.28</v>
      </c>
      <c r="D2030" s="197">
        <f t="shared" si="65"/>
        <v>4.6284478096268256</v>
      </c>
      <c r="E2030" s="197">
        <v>1.3709971995616632E-2</v>
      </c>
      <c r="F2030" s="167"/>
      <c r="G2030" s="37">
        <v>2022</v>
      </c>
      <c r="H2030" s="167">
        <f t="shared" ca="1" si="66"/>
        <v>6.5835198339482953E-2</v>
      </c>
    </row>
    <row r="2031" spans="1:8" x14ac:dyDescent="0.3">
      <c r="A2031"/>
      <c r="B2031" s="314">
        <v>34928</v>
      </c>
      <c r="C2031" s="197">
        <v>73.959999999999994</v>
      </c>
      <c r="D2031" s="197">
        <f t="shared" si="65"/>
        <v>-0.78515613652868554</v>
      </c>
      <c r="E2031" s="197">
        <v>1.3706140350877138E-2</v>
      </c>
      <c r="F2031" s="167"/>
      <c r="G2031" s="37">
        <v>2023</v>
      </c>
      <c r="H2031" s="167">
        <f t="shared" ca="1" si="66"/>
        <v>1.6420012611866946E-3</v>
      </c>
    </row>
    <row r="2032" spans="1:8" x14ac:dyDescent="0.3">
      <c r="A2032"/>
      <c r="B2032" s="314">
        <v>44378</v>
      </c>
      <c r="C2032" s="197">
        <v>344.25</v>
      </c>
      <c r="D2032" s="197">
        <f t="shared" si="65"/>
        <v>22.24442943956786</v>
      </c>
      <c r="E2032" s="197">
        <v>1.3692579505300229E-2</v>
      </c>
      <c r="F2032" s="167"/>
      <c r="G2032" s="37">
        <v>2024</v>
      </c>
      <c r="H2032" s="167">
        <f t="shared" ca="1" si="66"/>
        <v>-4.5536603942891225E-2</v>
      </c>
    </row>
    <row r="2033" spans="1:8" x14ac:dyDescent="0.3">
      <c r="A2033"/>
      <c r="B2033" s="314">
        <v>37021</v>
      </c>
      <c r="C2033" s="197">
        <v>14.81</v>
      </c>
      <c r="D2033" s="197">
        <f t="shared" si="65"/>
        <v>-0.84858398936714041</v>
      </c>
      <c r="E2033" s="197">
        <v>1.3689253935660561E-2</v>
      </c>
      <c r="F2033" s="167"/>
      <c r="G2033" s="37">
        <v>2025</v>
      </c>
      <c r="H2033" s="167">
        <f t="shared" ca="1" si="66"/>
        <v>4.2670153048150347E-2</v>
      </c>
    </row>
    <row r="2034" spans="1:8" x14ac:dyDescent="0.3">
      <c r="A2034"/>
      <c r="B2034" s="314">
        <v>38344</v>
      </c>
      <c r="C2034" s="197">
        <v>97.81</v>
      </c>
      <c r="D2034" s="197">
        <f t="shared" si="65"/>
        <v>-0.30895859827610561</v>
      </c>
      <c r="E2034" s="197">
        <v>1.3680174111306842E-2</v>
      </c>
      <c r="F2034" s="167"/>
      <c r="G2034" s="37">
        <v>2026</v>
      </c>
      <c r="H2034" s="167">
        <f t="shared" ca="1" si="66"/>
        <v>-9.7281525417048084E-2</v>
      </c>
    </row>
    <row r="2035" spans="1:8" x14ac:dyDescent="0.3">
      <c r="A2035"/>
      <c r="B2035" s="314">
        <v>38925</v>
      </c>
      <c r="C2035" s="197">
        <v>141.54</v>
      </c>
      <c r="D2035" s="197">
        <f t="shared" si="65"/>
        <v>-0.77535116260614234</v>
      </c>
      <c r="E2035" s="197">
        <v>1.3679008808995086E-2</v>
      </c>
      <c r="F2035" s="167"/>
      <c r="G2035" s="37">
        <v>2027</v>
      </c>
      <c r="H2035" s="167">
        <f t="shared" ca="1" si="66"/>
        <v>7.3951083337974607E-2</v>
      </c>
    </row>
    <row r="2036" spans="1:8" x14ac:dyDescent="0.3">
      <c r="A2036"/>
      <c r="B2036" s="314">
        <v>45768</v>
      </c>
      <c r="C2036" s="197">
        <v>630.04999999999995</v>
      </c>
      <c r="D2036" s="197">
        <f t="shared" si="65"/>
        <v>0.34885463498180247</v>
      </c>
      <c r="E2036" s="197">
        <v>1.3675488697610705E-2</v>
      </c>
      <c r="F2036" s="167"/>
      <c r="G2036" s="37">
        <v>2028</v>
      </c>
      <c r="H2036" s="167">
        <f t="shared" ca="1" si="66"/>
        <v>2.6012557827544625E-2</v>
      </c>
    </row>
    <row r="2037" spans="1:8" x14ac:dyDescent="0.3">
      <c r="A2037"/>
      <c r="B2037" s="314">
        <v>42895</v>
      </c>
      <c r="C2037" s="197">
        <v>467.1</v>
      </c>
      <c r="D2037" s="197">
        <f t="shared" si="65"/>
        <v>-0.40736135605262813</v>
      </c>
      <c r="E2037" s="197">
        <v>1.3671875E-2</v>
      </c>
      <c r="F2037" s="167"/>
      <c r="G2037" s="37">
        <v>2029</v>
      </c>
      <c r="H2037" s="167">
        <f t="shared" ca="1" si="66"/>
        <v>-1.1386214358563029E-2</v>
      </c>
    </row>
    <row r="2038" spans="1:8" x14ac:dyDescent="0.3">
      <c r="A2038"/>
      <c r="B2038" s="314">
        <v>45292</v>
      </c>
      <c r="C2038" s="197">
        <v>788.17</v>
      </c>
      <c r="D2038" s="197">
        <f t="shared" si="65"/>
        <v>4.1380052151238589</v>
      </c>
      <c r="E2038" s="197">
        <v>1.3658285640794743E-2</v>
      </c>
      <c r="F2038" s="167"/>
      <c r="G2038" s="37">
        <v>2030</v>
      </c>
      <c r="H2038" s="167">
        <f t="shared" ca="1" si="66"/>
        <v>-3.3042585519174002E-2</v>
      </c>
    </row>
    <row r="2039" spans="1:8" x14ac:dyDescent="0.3">
      <c r="A2039"/>
      <c r="B2039" s="314">
        <v>38943</v>
      </c>
      <c r="C2039" s="197">
        <v>153.4</v>
      </c>
      <c r="D2039" s="197">
        <f t="shared" si="65"/>
        <v>-0.69927465202901384</v>
      </c>
      <c r="E2039" s="197">
        <v>1.361173516585179E-2</v>
      </c>
      <c r="F2039" s="167"/>
      <c r="G2039" s="37">
        <v>2031</v>
      </c>
      <c r="H2039" s="167">
        <f t="shared" ca="1" si="66"/>
        <v>1.0620692631457935E-3</v>
      </c>
    </row>
    <row r="2040" spans="1:8" x14ac:dyDescent="0.3">
      <c r="A2040"/>
      <c r="B2040" s="314">
        <v>42578</v>
      </c>
      <c r="C2040" s="197">
        <v>510.1</v>
      </c>
      <c r="D2040" s="197">
        <f t="shared" si="65"/>
        <v>3.0968596899847398</v>
      </c>
      <c r="E2040" s="197">
        <v>1.3611525086934861E-2</v>
      </c>
      <c r="F2040" s="167"/>
      <c r="G2040" s="37">
        <v>2032</v>
      </c>
      <c r="H2040" s="167">
        <f t="shared" ca="1" si="66"/>
        <v>4.6265860704456555E-2</v>
      </c>
    </row>
    <row r="2041" spans="1:8" x14ac:dyDescent="0.3">
      <c r="A2041"/>
      <c r="B2041" s="314">
        <v>39314</v>
      </c>
      <c r="C2041" s="197">
        <v>124.51</v>
      </c>
      <c r="D2041" s="197">
        <f t="shared" si="65"/>
        <v>-0.66960329043385958</v>
      </c>
      <c r="E2041" s="197">
        <v>1.3594920221426277E-2</v>
      </c>
      <c r="F2041" s="167"/>
      <c r="G2041" s="37">
        <v>2033</v>
      </c>
      <c r="H2041" s="167">
        <f t="shared" ca="1" si="66"/>
        <v>1.0529894498624041E-3</v>
      </c>
    </row>
    <row r="2042" spans="1:8" x14ac:dyDescent="0.3">
      <c r="A2042"/>
      <c r="B2042" s="314">
        <v>43145</v>
      </c>
      <c r="C2042" s="197">
        <v>376.85</v>
      </c>
      <c r="D2042" s="197">
        <f t="shared" si="65"/>
        <v>-0.31344507196210591</v>
      </c>
      <c r="E2042" s="197">
        <v>1.3582571274878941E-2</v>
      </c>
      <c r="F2042" s="167"/>
      <c r="G2042" s="37">
        <v>2034</v>
      </c>
      <c r="H2042" s="167">
        <f t="shared" ca="1" si="66"/>
        <v>1.4653975799425487E-2</v>
      </c>
    </row>
    <row r="2043" spans="1:8" x14ac:dyDescent="0.3">
      <c r="A2043"/>
      <c r="B2043" s="314">
        <v>42760</v>
      </c>
      <c r="C2043" s="197">
        <v>548.9</v>
      </c>
      <c r="D2043" s="197">
        <f t="shared" si="65"/>
        <v>-0.44201602081893221</v>
      </c>
      <c r="E2043" s="197">
        <v>1.3572154002400527E-2</v>
      </c>
      <c r="F2043" s="167"/>
      <c r="G2043" s="37">
        <v>2035</v>
      </c>
      <c r="H2043" s="167">
        <f t="shared" ca="1" si="66"/>
        <v>5.163450288124756E-2</v>
      </c>
    </row>
    <row r="2044" spans="1:8" x14ac:dyDescent="0.3">
      <c r="A2044"/>
      <c r="B2044" s="314">
        <v>45405</v>
      </c>
      <c r="C2044" s="197">
        <v>983.72</v>
      </c>
      <c r="D2044" s="197">
        <f t="shared" si="65"/>
        <v>20.232894452838334</v>
      </c>
      <c r="E2044" s="197">
        <v>1.3569625470094326E-2</v>
      </c>
      <c r="F2044" s="167"/>
      <c r="G2044" s="37">
        <v>2036</v>
      </c>
      <c r="H2044" s="167">
        <f t="shared" ca="1" si="66"/>
        <v>-1.949885340019079E-2</v>
      </c>
    </row>
    <row r="2045" spans="1:8" x14ac:dyDescent="0.3">
      <c r="A2045"/>
      <c r="B2045" s="314">
        <v>37837</v>
      </c>
      <c r="C2045" s="197">
        <v>46.33</v>
      </c>
      <c r="D2045" s="197">
        <f t="shared" si="65"/>
        <v>-0.94189429854265438</v>
      </c>
      <c r="E2045" s="197">
        <v>1.3563771603587682E-2</v>
      </c>
      <c r="F2045" s="167"/>
      <c r="G2045" s="37">
        <v>2037</v>
      </c>
      <c r="H2045" s="167">
        <f t="shared" ca="1" si="66"/>
        <v>1.3920479558512274E-2</v>
      </c>
    </row>
    <row r="2046" spans="1:8" x14ac:dyDescent="0.3">
      <c r="A2046"/>
      <c r="B2046" s="314">
        <v>45300</v>
      </c>
      <c r="C2046" s="197">
        <v>797.34</v>
      </c>
      <c r="D2046" s="197">
        <f t="shared" si="65"/>
        <v>1.0492957746478875</v>
      </c>
      <c r="E2046" s="197">
        <v>1.356350184956856E-2</v>
      </c>
      <c r="F2046" s="167"/>
      <c r="G2046" s="37">
        <v>2038</v>
      </c>
      <c r="H2046" s="167">
        <f t="shared" ca="1" si="66"/>
        <v>4.3752267315926045E-3</v>
      </c>
    </row>
    <row r="2047" spans="1:8" x14ac:dyDescent="0.3">
      <c r="A2047"/>
      <c r="B2047" s="314">
        <v>41712</v>
      </c>
      <c r="C2047" s="197">
        <v>389.08</v>
      </c>
      <c r="D2047" s="197">
        <f t="shared" si="65"/>
        <v>0.22275298554368317</v>
      </c>
      <c r="E2047" s="197">
        <v>1.3545899760341706E-2</v>
      </c>
      <c r="F2047" s="167"/>
      <c r="G2047" s="37">
        <v>2039</v>
      </c>
      <c r="H2047" s="167">
        <f t="shared" ca="1" si="66"/>
        <v>0.11012801376226693</v>
      </c>
    </row>
    <row r="2048" spans="1:8" x14ac:dyDescent="0.3">
      <c r="A2048"/>
      <c r="B2048" s="314">
        <v>44295</v>
      </c>
      <c r="C2048" s="197">
        <v>318.2</v>
      </c>
      <c r="D2048" s="197">
        <f t="shared" si="65"/>
        <v>12.280467445742904</v>
      </c>
      <c r="E2048" s="197">
        <v>1.3537187450231025E-2</v>
      </c>
      <c r="F2048" s="167"/>
      <c r="G2048" s="37">
        <v>2040</v>
      </c>
      <c r="H2048" s="167">
        <f t="shared" ca="1" si="66"/>
        <v>-2.906823837442685E-2</v>
      </c>
    </row>
    <row r="2049" spans="1:8" x14ac:dyDescent="0.3">
      <c r="A2049"/>
      <c r="B2049" s="314">
        <v>37349</v>
      </c>
      <c r="C2049" s="197">
        <v>23.96</v>
      </c>
      <c r="D2049" s="197">
        <f t="shared" si="65"/>
        <v>-0.31951150241408688</v>
      </c>
      <c r="E2049" s="197">
        <v>1.3536379018612488E-2</v>
      </c>
      <c r="F2049" s="167"/>
      <c r="G2049" s="37">
        <v>2041</v>
      </c>
      <c r="H2049" s="167">
        <f t="shared" ca="1" si="66"/>
        <v>4.0151125858610096E-2</v>
      </c>
    </row>
    <row r="2050" spans="1:8" x14ac:dyDescent="0.3">
      <c r="A2050"/>
      <c r="B2050" s="314">
        <v>37781</v>
      </c>
      <c r="C2050" s="197">
        <v>35.21</v>
      </c>
      <c r="D2050" s="197">
        <f t="shared" si="65"/>
        <v>-0.94568872435600804</v>
      </c>
      <c r="E2050" s="197">
        <v>1.3529073114565415E-2</v>
      </c>
      <c r="F2050" s="167"/>
      <c r="G2050" s="37">
        <v>2042</v>
      </c>
      <c r="H2050" s="167">
        <f t="shared" ca="1" si="66"/>
        <v>-4.8240472689073874E-2</v>
      </c>
    </row>
    <row r="2051" spans="1:8" x14ac:dyDescent="0.3">
      <c r="A2051"/>
      <c r="B2051" s="314">
        <v>45723</v>
      </c>
      <c r="C2051" s="197">
        <v>648.29999999999995</v>
      </c>
      <c r="D2051" s="197">
        <f t="shared" si="65"/>
        <v>5.7049332919640081</v>
      </c>
      <c r="E2051" s="197">
        <v>1.3523020401782215E-2</v>
      </c>
      <c r="F2051" s="167"/>
      <c r="G2051" s="37">
        <v>2043</v>
      </c>
      <c r="H2051" s="167">
        <f t="shared" ca="1" si="66"/>
        <v>-8.0344632746440145E-2</v>
      </c>
    </row>
    <row r="2052" spans="1:8" x14ac:dyDescent="0.3">
      <c r="A2052"/>
      <c r="B2052" s="314">
        <v>35312</v>
      </c>
      <c r="C2052" s="197">
        <v>96.69</v>
      </c>
      <c r="D2052" s="197">
        <f t="shared" si="65"/>
        <v>2.5824379399777695</v>
      </c>
      <c r="E2052" s="197">
        <v>1.3522012578616183E-2</v>
      </c>
      <c r="F2052" s="167"/>
      <c r="G2052" s="37">
        <v>2044</v>
      </c>
      <c r="H2052" s="167">
        <f t="shared" ca="1" si="66"/>
        <v>1.0236893656216788E-2</v>
      </c>
    </row>
    <row r="2053" spans="1:8" x14ac:dyDescent="0.3">
      <c r="A2053"/>
      <c r="B2053" s="314">
        <v>36013</v>
      </c>
      <c r="C2053" s="197">
        <v>26.99</v>
      </c>
      <c r="D2053" s="197">
        <f t="shared" si="65"/>
        <v>-0.73922705314009662</v>
      </c>
      <c r="E2053" s="197">
        <v>1.3518588058580416E-2</v>
      </c>
      <c r="F2053" s="167"/>
      <c r="G2053" s="37">
        <v>2045</v>
      </c>
      <c r="H2053" s="167">
        <f t="shared" ca="1" si="66"/>
        <v>-8.1329554732738202E-2</v>
      </c>
    </row>
    <row r="2054" spans="1:8" x14ac:dyDescent="0.3">
      <c r="A2054"/>
      <c r="B2054" s="314">
        <v>39605</v>
      </c>
      <c r="C2054" s="197">
        <v>103.5</v>
      </c>
      <c r="D2054" s="197">
        <f t="shared" si="65"/>
        <v>0.27651702022693647</v>
      </c>
      <c r="E2054" s="197">
        <v>1.3513513513513375E-2</v>
      </c>
      <c r="F2054" s="167"/>
      <c r="G2054" s="37">
        <v>2046</v>
      </c>
      <c r="H2054" s="167">
        <f t="shared" ca="1" si="66"/>
        <v>-0.11817674694794153</v>
      </c>
    </row>
    <row r="2055" spans="1:8" x14ac:dyDescent="0.3">
      <c r="A2055"/>
      <c r="B2055" s="314">
        <v>34968</v>
      </c>
      <c r="C2055" s="197">
        <v>81.08</v>
      </c>
      <c r="D2055" s="197">
        <f t="shared" si="65"/>
        <v>1.2962333616539223</v>
      </c>
      <c r="E2055" s="197">
        <v>1.3500000000000068E-2</v>
      </c>
      <c r="F2055" s="167"/>
      <c r="G2055" s="37">
        <v>2047</v>
      </c>
      <c r="H2055" s="167">
        <f t="shared" ca="1" si="66"/>
        <v>3.4580209808698241E-2</v>
      </c>
    </row>
    <row r="2056" spans="1:8" x14ac:dyDescent="0.3">
      <c r="A2056"/>
      <c r="B2056" s="314">
        <v>39818</v>
      </c>
      <c r="C2056" s="197">
        <v>35.31</v>
      </c>
      <c r="D2056" s="197">
        <f t="shared" si="65"/>
        <v>-0.9190230478156175</v>
      </c>
      <c r="E2056" s="197">
        <v>1.3490241102181333E-2</v>
      </c>
      <c r="F2056" s="167"/>
      <c r="G2056" s="37">
        <v>2048</v>
      </c>
      <c r="H2056" s="167">
        <f t="shared" ca="1" si="66"/>
        <v>3.288233768384885E-2</v>
      </c>
    </row>
    <row r="2057" spans="1:8" x14ac:dyDescent="0.3">
      <c r="A2057"/>
      <c r="B2057" s="314">
        <v>44679</v>
      </c>
      <c r="C2057" s="197">
        <v>436.05</v>
      </c>
      <c r="D2057" s="197">
        <f t="shared" ref="D2057:D2120" si="67">C2057/C2058-1</f>
        <v>5.5898443403354996</v>
      </c>
      <c r="E2057" s="197">
        <v>1.3480534572922753E-2</v>
      </c>
      <c r="F2057" s="167"/>
      <c r="G2057" s="37">
        <v>2049</v>
      </c>
      <c r="H2057" s="167">
        <f t="shared" ca="1" si="66"/>
        <v>-1.9775624674312625E-2</v>
      </c>
    </row>
    <row r="2058" spans="1:8" x14ac:dyDescent="0.3">
      <c r="A2058"/>
      <c r="B2058" s="314">
        <v>35480</v>
      </c>
      <c r="C2058" s="197">
        <v>66.17</v>
      </c>
      <c r="D2058" s="197">
        <f t="shared" si="67"/>
        <v>-0.82949831224715909</v>
      </c>
      <c r="E2058" s="197">
        <v>1.347832746209221E-2</v>
      </c>
      <c r="F2058" s="167"/>
      <c r="G2058" s="37">
        <v>2050</v>
      </c>
      <c r="H2058" s="167">
        <f t="shared" ref="H2058:H2121" ca="1" si="68">_xlfn.NORM.INV(RAND(),N$11,N$12)</f>
        <v>-8.4142280396916999E-2</v>
      </c>
    </row>
    <row r="2059" spans="1:8" x14ac:dyDescent="0.3">
      <c r="A2059"/>
      <c r="B2059" s="314">
        <v>41596</v>
      </c>
      <c r="C2059" s="197">
        <v>388.09</v>
      </c>
      <c r="D2059" s="197">
        <f t="shared" si="67"/>
        <v>-0.25431837832644832</v>
      </c>
      <c r="E2059" s="197">
        <v>1.3448582023293465E-2</v>
      </c>
      <c r="F2059" s="167"/>
      <c r="G2059" s="37">
        <v>2051</v>
      </c>
      <c r="H2059" s="167">
        <f t="shared" ca="1" si="68"/>
        <v>9.9169839653689609E-3</v>
      </c>
    </row>
    <row r="2060" spans="1:8" x14ac:dyDescent="0.3">
      <c r="A2060"/>
      <c r="B2060" s="314">
        <v>42137</v>
      </c>
      <c r="C2060" s="197">
        <v>520.45000000000005</v>
      </c>
      <c r="D2060" s="197">
        <f t="shared" si="67"/>
        <v>2.8296541574687271</v>
      </c>
      <c r="E2060" s="197">
        <v>1.343588745010238E-2</v>
      </c>
      <c r="F2060" s="167"/>
      <c r="G2060" s="37">
        <v>2052</v>
      </c>
      <c r="H2060" s="167">
        <f t="shared" ca="1" si="68"/>
        <v>-3.6831769748215892E-2</v>
      </c>
    </row>
    <row r="2061" spans="1:8" x14ac:dyDescent="0.3">
      <c r="A2061"/>
      <c r="B2061" s="314">
        <v>44139</v>
      </c>
      <c r="C2061" s="197">
        <v>135.9</v>
      </c>
      <c r="D2061" s="197">
        <f t="shared" si="67"/>
        <v>-0.21784172661870504</v>
      </c>
      <c r="E2061" s="197">
        <v>1.3422818791946289E-2</v>
      </c>
      <c r="F2061" s="167"/>
      <c r="G2061" s="37">
        <v>2053</v>
      </c>
      <c r="H2061" s="167">
        <f t="shared" ca="1" si="68"/>
        <v>-2.0260594853258897E-2</v>
      </c>
    </row>
    <row r="2062" spans="1:8" x14ac:dyDescent="0.3">
      <c r="A2062"/>
      <c r="B2062" s="314">
        <v>44161</v>
      </c>
      <c r="C2062" s="197">
        <v>173.75</v>
      </c>
      <c r="D2062" s="197">
        <f t="shared" si="67"/>
        <v>-0.58948611931482575</v>
      </c>
      <c r="E2062" s="197">
        <v>1.3414989792942533E-2</v>
      </c>
      <c r="F2062" s="167"/>
      <c r="G2062" s="37">
        <v>2054</v>
      </c>
      <c r="H2062" s="167">
        <f t="shared" ca="1" si="68"/>
        <v>-4.2469411985039764E-2</v>
      </c>
    </row>
    <row r="2063" spans="1:8" x14ac:dyDescent="0.3">
      <c r="A2063"/>
      <c r="B2063" s="314">
        <v>42338</v>
      </c>
      <c r="C2063" s="197">
        <v>423.25</v>
      </c>
      <c r="D2063" s="197">
        <f t="shared" si="67"/>
        <v>4.7687065558130026</v>
      </c>
      <c r="E2063" s="197">
        <v>1.3408356279181133E-2</v>
      </c>
      <c r="F2063" s="167"/>
      <c r="G2063" s="37">
        <v>2055</v>
      </c>
      <c r="H2063" s="167">
        <f t="shared" ca="1" si="68"/>
        <v>6.6129200446100059E-2</v>
      </c>
    </row>
    <row r="2064" spans="1:8" x14ac:dyDescent="0.3">
      <c r="A2064"/>
      <c r="B2064" s="314">
        <v>34950</v>
      </c>
      <c r="C2064" s="197">
        <v>73.37</v>
      </c>
      <c r="D2064" s="197">
        <f t="shared" si="67"/>
        <v>-0.85303955933900855</v>
      </c>
      <c r="E2064" s="197">
        <v>1.339779005524866E-2</v>
      </c>
      <c r="F2064" s="167"/>
      <c r="G2064" s="37">
        <v>2056</v>
      </c>
      <c r="H2064" s="167">
        <f t="shared" ca="1" si="68"/>
        <v>1.6389814332115355E-2</v>
      </c>
    </row>
    <row r="2065" spans="1:8" x14ac:dyDescent="0.3">
      <c r="A2065"/>
      <c r="B2065" s="314">
        <v>42570</v>
      </c>
      <c r="C2065" s="197">
        <v>499.25</v>
      </c>
      <c r="D2065" s="197">
        <f t="shared" si="67"/>
        <v>13.657956547269523</v>
      </c>
      <c r="E2065" s="197">
        <v>1.3396934943672001E-2</v>
      </c>
      <c r="F2065" s="167"/>
      <c r="G2065" s="37">
        <v>2057</v>
      </c>
      <c r="H2065" s="167">
        <f t="shared" ca="1" si="68"/>
        <v>5.0686486520310027E-2</v>
      </c>
    </row>
    <row r="2066" spans="1:8" x14ac:dyDescent="0.3">
      <c r="A2066"/>
      <c r="B2066" s="314">
        <v>35971</v>
      </c>
      <c r="C2066" s="197">
        <v>34.06</v>
      </c>
      <c r="D2066" s="197">
        <f t="shared" si="67"/>
        <v>-0.93264515108368928</v>
      </c>
      <c r="E2066" s="197">
        <v>1.3388872359416881E-2</v>
      </c>
      <c r="F2066" s="167"/>
      <c r="G2066" s="37">
        <v>2058</v>
      </c>
      <c r="H2066" s="167">
        <f t="shared" ca="1" si="68"/>
        <v>-1.5967012909940115E-2</v>
      </c>
    </row>
    <row r="2067" spans="1:8" x14ac:dyDescent="0.3">
      <c r="A2067"/>
      <c r="B2067" s="314">
        <v>41908</v>
      </c>
      <c r="C2067" s="197">
        <v>505.68</v>
      </c>
      <c r="D2067" s="197">
        <f t="shared" si="67"/>
        <v>4.3870246085011182</v>
      </c>
      <c r="E2067" s="197">
        <v>1.3386773547094277E-2</v>
      </c>
      <c r="F2067" s="167"/>
      <c r="G2067" s="37">
        <v>2059</v>
      </c>
      <c r="H2067" s="167">
        <f t="shared" ca="1" si="68"/>
        <v>3.2423495764831688E-2</v>
      </c>
    </row>
    <row r="2068" spans="1:8" x14ac:dyDescent="0.3">
      <c r="A2068"/>
      <c r="B2068" s="314">
        <v>38330</v>
      </c>
      <c r="C2068" s="197">
        <v>93.87</v>
      </c>
      <c r="D2068" s="197">
        <f t="shared" si="67"/>
        <v>-0.72149532710280373</v>
      </c>
      <c r="E2068" s="197">
        <v>1.3386591816906046E-2</v>
      </c>
      <c r="F2068" s="167"/>
      <c r="G2068" s="37">
        <v>2060</v>
      </c>
      <c r="H2068" s="167">
        <f t="shared" ca="1" si="68"/>
        <v>-6.9660714008069466E-3</v>
      </c>
    </row>
    <row r="2069" spans="1:8" x14ac:dyDescent="0.3">
      <c r="A2069"/>
      <c r="B2069" s="314">
        <v>42396</v>
      </c>
      <c r="C2069" s="197">
        <v>337.05</v>
      </c>
      <c r="D2069" s="197">
        <f t="shared" si="67"/>
        <v>-0.12751417255571951</v>
      </c>
      <c r="E2069" s="197">
        <v>1.3379434756464192E-2</v>
      </c>
      <c r="F2069" s="167"/>
      <c r="G2069" s="37">
        <v>2061</v>
      </c>
      <c r="H2069" s="167">
        <f t="shared" ca="1" si="68"/>
        <v>7.381570852356345E-2</v>
      </c>
    </row>
    <row r="2070" spans="1:8" x14ac:dyDescent="0.3">
      <c r="A2070"/>
      <c r="B2070" s="314">
        <v>41561</v>
      </c>
      <c r="C2070" s="197">
        <v>386.31</v>
      </c>
      <c r="D2070" s="197">
        <f t="shared" si="67"/>
        <v>0.2140477686989315</v>
      </c>
      <c r="E2070" s="197">
        <v>1.3378452821279696E-2</v>
      </c>
      <c r="F2070" s="167"/>
      <c r="G2070" s="37">
        <v>2062</v>
      </c>
      <c r="H2070" s="167">
        <f t="shared" ca="1" si="68"/>
        <v>-8.2992670092882651E-2</v>
      </c>
    </row>
    <row r="2071" spans="1:8" x14ac:dyDescent="0.3">
      <c r="A2071"/>
      <c r="B2071" s="314">
        <v>42419</v>
      </c>
      <c r="C2071" s="197">
        <v>318.2</v>
      </c>
      <c r="D2071" s="197">
        <f t="shared" si="67"/>
        <v>-0.23693045563549164</v>
      </c>
      <c r="E2071" s="197">
        <v>1.3375796178343835E-2</v>
      </c>
      <c r="F2071" s="167"/>
      <c r="G2071" s="37">
        <v>2063</v>
      </c>
      <c r="H2071" s="167">
        <f t="shared" ca="1" si="68"/>
        <v>-4.3676157668314612E-2</v>
      </c>
    </row>
    <row r="2072" spans="1:8" x14ac:dyDescent="0.3">
      <c r="A2072"/>
      <c r="B2072" s="314">
        <v>42482</v>
      </c>
      <c r="C2072" s="197">
        <v>417</v>
      </c>
      <c r="D2072" s="197">
        <f t="shared" si="67"/>
        <v>21.912087912087912</v>
      </c>
      <c r="E2072" s="197">
        <v>1.3365735115431265E-2</v>
      </c>
      <c r="F2072" s="167"/>
      <c r="G2072" s="37">
        <v>2064</v>
      </c>
      <c r="H2072" s="167">
        <f t="shared" ca="1" si="68"/>
        <v>-8.8371923180418921E-3</v>
      </c>
    </row>
    <row r="2073" spans="1:8" x14ac:dyDescent="0.3">
      <c r="A2073"/>
      <c r="B2073" s="314">
        <v>36920</v>
      </c>
      <c r="C2073" s="197">
        <v>18.2</v>
      </c>
      <c r="D2073" s="197">
        <f t="shared" si="67"/>
        <v>-0.87180390223286608</v>
      </c>
      <c r="E2073" s="197">
        <v>1.3363028953229383E-2</v>
      </c>
      <c r="F2073" s="167"/>
      <c r="G2073" s="37">
        <v>2065</v>
      </c>
      <c r="H2073" s="167">
        <f t="shared" ca="1" si="68"/>
        <v>-8.0087124207340571E-2</v>
      </c>
    </row>
    <row r="2074" spans="1:8" x14ac:dyDescent="0.3">
      <c r="A2074"/>
      <c r="B2074" s="314">
        <v>39346</v>
      </c>
      <c r="C2074" s="197">
        <v>141.97</v>
      </c>
      <c r="D2074" s="197">
        <f t="shared" si="67"/>
        <v>-0.51555995359312079</v>
      </c>
      <c r="E2074" s="197">
        <v>1.3347608850820869E-2</v>
      </c>
      <c r="F2074" s="167"/>
      <c r="G2074" s="37">
        <v>2066</v>
      </c>
      <c r="H2074" s="167">
        <f t="shared" ca="1" si="68"/>
        <v>-1.4063946563600426E-2</v>
      </c>
    </row>
    <row r="2075" spans="1:8" x14ac:dyDescent="0.3">
      <c r="A2075"/>
      <c r="B2075" s="314">
        <v>41460</v>
      </c>
      <c r="C2075" s="197">
        <v>293.06</v>
      </c>
      <c r="D2075" s="197">
        <f t="shared" si="67"/>
        <v>9.4291814946619219</v>
      </c>
      <c r="E2075" s="197">
        <v>1.3347164591977823E-2</v>
      </c>
      <c r="F2075" s="167"/>
      <c r="G2075" s="37">
        <v>2067</v>
      </c>
      <c r="H2075" s="167">
        <f t="shared" ca="1" si="68"/>
        <v>3.1708590639831488E-2</v>
      </c>
    </row>
    <row r="2076" spans="1:8" x14ac:dyDescent="0.3">
      <c r="A2076"/>
      <c r="B2076" s="314">
        <v>37561</v>
      </c>
      <c r="C2076" s="197">
        <v>28.1</v>
      </c>
      <c r="D2076" s="197">
        <f t="shared" si="67"/>
        <v>-0.96071303739951064</v>
      </c>
      <c r="E2076" s="197">
        <v>1.3342949873782928E-2</v>
      </c>
      <c r="F2076" s="167"/>
      <c r="G2076" s="37">
        <v>2068</v>
      </c>
      <c r="H2076" s="167">
        <f t="shared" ca="1" si="68"/>
        <v>2.971609414036034E-2</v>
      </c>
    </row>
    <row r="2077" spans="1:8" x14ac:dyDescent="0.3">
      <c r="A2077"/>
      <c r="B2077" s="314">
        <v>45912</v>
      </c>
      <c r="C2077" s="197">
        <v>715.25</v>
      </c>
      <c r="D2077" s="197">
        <f t="shared" si="67"/>
        <v>3.1589138271892079</v>
      </c>
      <c r="E2077" s="197">
        <v>1.3317277041864362E-2</v>
      </c>
      <c r="F2077" s="167"/>
      <c r="G2077" s="37">
        <v>2069</v>
      </c>
      <c r="H2077" s="167">
        <f t="shared" ca="1" si="68"/>
        <v>0.11470585024978752</v>
      </c>
    </row>
    <row r="2078" spans="1:8" x14ac:dyDescent="0.3">
      <c r="A2078"/>
      <c r="B2078" s="314">
        <v>38967</v>
      </c>
      <c r="C2078" s="197">
        <v>171.98</v>
      </c>
      <c r="D2078" s="197">
        <f t="shared" si="67"/>
        <v>-0.23499844312975404</v>
      </c>
      <c r="E2078" s="197">
        <v>1.3316049964647636E-2</v>
      </c>
      <c r="F2078" s="167"/>
      <c r="G2078" s="37">
        <v>2070</v>
      </c>
      <c r="H2078" s="167">
        <f t="shared" ca="1" si="68"/>
        <v>-4.9592232842161098E-2</v>
      </c>
    </row>
    <row r="2079" spans="1:8" x14ac:dyDescent="0.3">
      <c r="A2079"/>
      <c r="B2079" s="314">
        <v>40624</v>
      </c>
      <c r="C2079" s="197">
        <v>224.81</v>
      </c>
      <c r="D2079" s="197">
        <f t="shared" si="67"/>
        <v>-0.77589592782734385</v>
      </c>
      <c r="E2079" s="197">
        <v>1.3296673577932072E-2</v>
      </c>
      <c r="F2079" s="167"/>
      <c r="G2079" s="37">
        <v>2071</v>
      </c>
      <c r="H2079" s="167">
        <f t="shared" ca="1" si="68"/>
        <v>2.8224811180533249E-3</v>
      </c>
    </row>
    <row r="2080" spans="1:8" x14ac:dyDescent="0.3">
      <c r="A2080"/>
      <c r="B2080" s="314">
        <v>45495</v>
      </c>
      <c r="C2080" s="197">
        <v>1003.15</v>
      </c>
      <c r="D2080" s="197">
        <f t="shared" si="67"/>
        <v>12.678074720479955</v>
      </c>
      <c r="E2080" s="197">
        <v>1.3282828282828341E-2</v>
      </c>
      <c r="F2080" s="167"/>
      <c r="G2080" s="37">
        <v>2072</v>
      </c>
      <c r="H2080" s="167">
        <f t="shared" ca="1" si="68"/>
        <v>-8.9550609255031235E-2</v>
      </c>
    </row>
    <row r="2081" spans="1:8" x14ac:dyDescent="0.3">
      <c r="A2081"/>
      <c r="B2081" s="314">
        <v>35537</v>
      </c>
      <c r="C2081" s="197">
        <v>73.34</v>
      </c>
      <c r="D2081" s="197">
        <f t="shared" si="67"/>
        <v>-0.525491718426501</v>
      </c>
      <c r="E2081" s="197">
        <v>1.3263332412268625E-2</v>
      </c>
      <c r="F2081" s="167"/>
      <c r="G2081" s="37">
        <v>2073</v>
      </c>
      <c r="H2081" s="167">
        <f t="shared" ca="1" si="68"/>
        <v>-2.6856037234641913E-2</v>
      </c>
    </row>
    <row r="2082" spans="1:8" x14ac:dyDescent="0.3">
      <c r="A2082"/>
      <c r="B2082" s="314">
        <v>39365</v>
      </c>
      <c r="C2082" s="197">
        <v>154.56</v>
      </c>
      <c r="D2082" s="197">
        <f t="shared" si="67"/>
        <v>0.66911447084233266</v>
      </c>
      <c r="E2082" s="197">
        <v>1.3242428215550106E-2</v>
      </c>
      <c r="F2082" s="167"/>
      <c r="G2082" s="37">
        <v>2074</v>
      </c>
      <c r="H2082" s="167">
        <f t="shared" ca="1" si="68"/>
        <v>9.5868804559454429E-2</v>
      </c>
    </row>
    <row r="2083" spans="1:8" x14ac:dyDescent="0.3">
      <c r="A2083"/>
      <c r="B2083" s="314">
        <v>38405</v>
      </c>
      <c r="C2083" s="197">
        <v>92.6</v>
      </c>
      <c r="D2083" s="197">
        <f t="shared" si="67"/>
        <v>-0.49826614651061985</v>
      </c>
      <c r="E2083" s="197">
        <v>1.3239960608381507E-2</v>
      </c>
      <c r="F2083" s="167"/>
      <c r="G2083" s="37">
        <v>2075</v>
      </c>
      <c r="H2083" s="167">
        <f t="shared" ca="1" si="68"/>
        <v>0.11645466256292926</v>
      </c>
    </row>
    <row r="2084" spans="1:8" x14ac:dyDescent="0.3">
      <c r="A2084"/>
      <c r="B2084" s="314">
        <v>39104</v>
      </c>
      <c r="C2084" s="197">
        <v>184.56</v>
      </c>
      <c r="D2084" s="197">
        <f t="shared" si="67"/>
        <v>1.2703899618649279</v>
      </c>
      <c r="E2084" s="197">
        <v>1.3230853692012046E-2</v>
      </c>
      <c r="F2084" s="167"/>
      <c r="G2084" s="37">
        <v>2076</v>
      </c>
      <c r="H2084" s="167">
        <f t="shared" ca="1" si="68"/>
        <v>-7.2411229757720713E-2</v>
      </c>
    </row>
    <row r="2085" spans="1:8" x14ac:dyDescent="0.3">
      <c r="A2085"/>
      <c r="B2085" s="314">
        <v>38475</v>
      </c>
      <c r="C2085" s="197">
        <v>81.290000000000006</v>
      </c>
      <c r="D2085" s="197">
        <f t="shared" si="67"/>
        <v>1.646158854166667</v>
      </c>
      <c r="E2085" s="197">
        <v>1.3212015455565274E-2</v>
      </c>
      <c r="F2085" s="167"/>
      <c r="G2085" s="37">
        <v>2077</v>
      </c>
      <c r="H2085" s="167">
        <f t="shared" ca="1" si="68"/>
        <v>4.9957547351847327E-2</v>
      </c>
    </row>
    <row r="2086" spans="1:8" x14ac:dyDescent="0.3">
      <c r="A2086"/>
      <c r="B2086" s="314">
        <v>37614</v>
      </c>
      <c r="C2086" s="197">
        <v>30.72</v>
      </c>
      <c r="D2086" s="197">
        <f t="shared" si="67"/>
        <v>-0.68006665278067069</v>
      </c>
      <c r="E2086" s="197">
        <v>1.3192612137203019E-2</v>
      </c>
      <c r="F2086" s="167"/>
      <c r="G2086" s="37">
        <v>2078</v>
      </c>
      <c r="H2086" s="167">
        <f t="shared" ca="1" si="68"/>
        <v>-4.2302289643360302E-2</v>
      </c>
    </row>
    <row r="2087" spans="1:8" x14ac:dyDescent="0.3">
      <c r="A2087"/>
      <c r="B2087" s="314">
        <v>38337</v>
      </c>
      <c r="C2087" s="197">
        <v>96.02</v>
      </c>
      <c r="D2087" s="197">
        <f t="shared" si="67"/>
        <v>-0.8584423051407174</v>
      </c>
      <c r="E2087" s="197">
        <v>1.3189828004642745E-2</v>
      </c>
      <c r="F2087" s="167"/>
      <c r="G2087" s="37">
        <v>2079</v>
      </c>
      <c r="H2087" s="167">
        <f t="shared" ca="1" si="68"/>
        <v>-2.9974050623736474E-2</v>
      </c>
    </row>
    <row r="2088" spans="1:8" x14ac:dyDescent="0.3">
      <c r="A2088"/>
      <c r="B2088" s="314">
        <v>45246</v>
      </c>
      <c r="C2088" s="197">
        <v>678.31</v>
      </c>
      <c r="D2088" s="197">
        <f t="shared" si="67"/>
        <v>1.3491255411255407</v>
      </c>
      <c r="E2088" s="197">
        <v>1.3189340981059727E-2</v>
      </c>
      <c r="F2088" s="167"/>
      <c r="G2088" s="37">
        <v>2080</v>
      </c>
      <c r="H2088" s="167">
        <f t="shared" ca="1" si="68"/>
        <v>-3.4747509349624617E-2</v>
      </c>
    </row>
    <row r="2089" spans="1:8" x14ac:dyDescent="0.3">
      <c r="A2089"/>
      <c r="B2089" s="314">
        <v>42276</v>
      </c>
      <c r="C2089" s="197">
        <v>288.75</v>
      </c>
      <c r="D2089" s="197">
        <f t="shared" si="67"/>
        <v>13.992211838006229</v>
      </c>
      <c r="E2089" s="197">
        <v>1.3157894736842035E-2</v>
      </c>
      <c r="F2089" s="167"/>
      <c r="G2089" s="37">
        <v>2081</v>
      </c>
      <c r="H2089" s="167">
        <f t="shared" ca="1" si="68"/>
        <v>8.3424139278895484E-2</v>
      </c>
    </row>
    <row r="2090" spans="1:8" x14ac:dyDescent="0.3">
      <c r="A2090"/>
      <c r="B2090" s="314">
        <v>37259</v>
      </c>
      <c r="C2090" s="197">
        <v>19.260000000000002</v>
      </c>
      <c r="D2090" s="197">
        <f t="shared" si="67"/>
        <v>-0.88096415327564892</v>
      </c>
      <c r="E2090" s="197">
        <v>1.3150973172014746E-2</v>
      </c>
      <c r="F2090" s="167"/>
      <c r="G2090" s="37">
        <v>2082</v>
      </c>
      <c r="H2090" s="167">
        <f t="shared" ca="1" si="68"/>
        <v>-1.3405959435614253E-2</v>
      </c>
    </row>
    <row r="2091" spans="1:8" x14ac:dyDescent="0.3">
      <c r="A2091"/>
      <c r="B2091" s="314">
        <v>43810</v>
      </c>
      <c r="C2091" s="197">
        <v>161.80000000000001</v>
      </c>
      <c r="D2091" s="197">
        <f t="shared" si="67"/>
        <v>2.7462375549895812</v>
      </c>
      <c r="E2091" s="197">
        <v>1.314965560425807E-2</v>
      </c>
      <c r="F2091" s="167"/>
      <c r="G2091" s="37">
        <v>2083</v>
      </c>
      <c r="H2091" s="167">
        <f t="shared" ca="1" si="68"/>
        <v>7.1863840735044898E-2</v>
      </c>
    </row>
    <row r="2092" spans="1:8" x14ac:dyDescent="0.3">
      <c r="A2092"/>
      <c r="B2092" s="314">
        <v>35830</v>
      </c>
      <c r="C2092" s="197">
        <v>43.19</v>
      </c>
      <c r="D2092" s="197">
        <f t="shared" si="67"/>
        <v>0.69638648860958341</v>
      </c>
      <c r="E2092" s="197">
        <v>1.3136288998357948E-2</v>
      </c>
      <c r="F2092" s="167"/>
      <c r="G2092" s="37">
        <v>2084</v>
      </c>
      <c r="H2092" s="167">
        <f t="shared" ca="1" si="68"/>
        <v>3.0871682770789517E-2</v>
      </c>
    </row>
    <row r="2093" spans="1:8" x14ac:dyDescent="0.3">
      <c r="A2093"/>
      <c r="B2093" s="314">
        <v>36718</v>
      </c>
      <c r="C2093" s="197">
        <v>25.46</v>
      </c>
      <c r="D2093" s="197">
        <f t="shared" si="67"/>
        <v>-0.96616611295681065</v>
      </c>
      <c r="E2093" s="197">
        <v>1.3131715081575956E-2</v>
      </c>
      <c r="F2093" s="167"/>
      <c r="G2093" s="37">
        <v>2085</v>
      </c>
      <c r="H2093" s="167">
        <f t="shared" ca="1" si="68"/>
        <v>-3.0839010470296954E-2</v>
      </c>
    </row>
    <row r="2094" spans="1:8" x14ac:dyDescent="0.3">
      <c r="A2094"/>
      <c r="B2094" s="314">
        <v>45680</v>
      </c>
      <c r="C2094" s="197">
        <v>752.5</v>
      </c>
      <c r="D2094" s="197">
        <f t="shared" si="67"/>
        <v>1.401161492070583</v>
      </c>
      <c r="E2094" s="197">
        <v>1.312689330191863E-2</v>
      </c>
      <c r="F2094" s="167"/>
      <c r="G2094" s="37">
        <v>2086</v>
      </c>
      <c r="H2094" s="167">
        <f t="shared" ca="1" si="68"/>
        <v>-1.6451489928007212E-2</v>
      </c>
    </row>
    <row r="2095" spans="1:8" x14ac:dyDescent="0.3">
      <c r="A2095"/>
      <c r="B2095" s="314">
        <v>41275</v>
      </c>
      <c r="C2095" s="197">
        <v>313.39</v>
      </c>
      <c r="D2095" s="197">
        <f t="shared" si="67"/>
        <v>2.9795555555555553</v>
      </c>
      <c r="E2095" s="197">
        <v>1.3125141434713772E-2</v>
      </c>
      <c r="F2095" s="167"/>
      <c r="G2095" s="37">
        <v>2087</v>
      </c>
      <c r="H2095" s="167">
        <f t="shared" ca="1" si="68"/>
        <v>-1.6940905733028422E-2</v>
      </c>
    </row>
    <row r="2096" spans="1:8" x14ac:dyDescent="0.3">
      <c r="A2096"/>
      <c r="B2096" s="314">
        <v>38250</v>
      </c>
      <c r="C2096" s="197">
        <v>78.75</v>
      </c>
      <c r="D2096" s="197">
        <f t="shared" si="67"/>
        <v>2.3943965517241379</v>
      </c>
      <c r="E2096" s="197">
        <v>1.3122346584330424E-2</v>
      </c>
      <c r="F2096" s="167"/>
      <c r="G2096" s="37">
        <v>2088</v>
      </c>
      <c r="H2096" s="167">
        <f t="shared" ca="1" si="68"/>
        <v>7.081001298538471E-2</v>
      </c>
    </row>
    <row r="2097" spans="1:8" x14ac:dyDescent="0.3">
      <c r="A2097"/>
      <c r="B2097" s="314">
        <v>36130</v>
      </c>
      <c r="C2097" s="197">
        <v>23.2</v>
      </c>
      <c r="D2097" s="197">
        <f t="shared" si="67"/>
        <v>-0.91206125388522474</v>
      </c>
      <c r="E2097" s="197">
        <v>1.3100436681222849E-2</v>
      </c>
      <c r="F2097" s="167"/>
      <c r="G2097" s="37">
        <v>2089</v>
      </c>
      <c r="H2097" s="167">
        <f t="shared" ca="1" si="68"/>
        <v>1.4130423438205959E-2</v>
      </c>
    </row>
    <row r="2098" spans="1:8" x14ac:dyDescent="0.3">
      <c r="A2098"/>
      <c r="B2098" s="314">
        <v>41240</v>
      </c>
      <c r="C2098" s="197">
        <v>263.82</v>
      </c>
      <c r="D2098" s="197">
        <f t="shared" si="67"/>
        <v>-0.64847435043304458</v>
      </c>
      <c r="E2098" s="197">
        <v>1.3094735225221532E-2</v>
      </c>
      <c r="F2098" s="167"/>
      <c r="G2098" s="37">
        <v>2090</v>
      </c>
      <c r="H2098" s="167">
        <f t="shared" ca="1" si="68"/>
        <v>-0.13676759106468903</v>
      </c>
    </row>
    <row r="2099" spans="1:8" x14ac:dyDescent="0.3">
      <c r="A2099"/>
      <c r="B2099" s="314">
        <v>45653</v>
      </c>
      <c r="C2099" s="197">
        <v>750.5</v>
      </c>
      <c r="D2099" s="197">
        <f t="shared" si="67"/>
        <v>11.435791217895609</v>
      </c>
      <c r="E2099" s="197">
        <v>1.3093952483801408E-2</v>
      </c>
      <c r="F2099" s="167"/>
      <c r="G2099" s="37">
        <v>2091</v>
      </c>
      <c r="H2099" s="167">
        <f t="shared" ca="1" si="68"/>
        <v>-3.7344774625861659E-4</v>
      </c>
    </row>
    <row r="2100" spans="1:8" x14ac:dyDescent="0.3">
      <c r="A2100"/>
      <c r="B2100" s="314">
        <v>34739</v>
      </c>
      <c r="C2100" s="197">
        <v>60.35</v>
      </c>
      <c r="D2100" s="197">
        <f t="shared" si="67"/>
        <v>-0.62601474871413521</v>
      </c>
      <c r="E2100" s="197">
        <v>1.3093839180795763E-2</v>
      </c>
      <c r="F2100" s="167"/>
      <c r="G2100" s="37">
        <v>2092</v>
      </c>
      <c r="H2100" s="167">
        <f t="shared" ca="1" si="68"/>
        <v>-4.3324848007286414E-2</v>
      </c>
    </row>
    <row r="2101" spans="1:8" x14ac:dyDescent="0.3">
      <c r="A2101"/>
      <c r="B2101" s="314">
        <v>38980</v>
      </c>
      <c r="C2101" s="197">
        <v>161.37</v>
      </c>
      <c r="D2101" s="197">
        <f t="shared" si="67"/>
        <v>-0.80038594277656139</v>
      </c>
      <c r="E2101" s="197">
        <v>1.3057944629292662E-2</v>
      </c>
      <c r="F2101" s="167"/>
      <c r="G2101" s="37">
        <v>2093</v>
      </c>
      <c r="H2101" s="167">
        <f t="shared" ca="1" si="68"/>
        <v>9.1472441588131143E-2</v>
      </c>
    </row>
    <row r="2102" spans="1:8" x14ac:dyDescent="0.3">
      <c r="A2102"/>
      <c r="B2102" s="314">
        <v>45315</v>
      </c>
      <c r="C2102" s="197">
        <v>808.41</v>
      </c>
      <c r="D2102" s="197">
        <f t="shared" si="67"/>
        <v>23.782648681790313</v>
      </c>
      <c r="E2102" s="197">
        <v>1.3057807741951644E-2</v>
      </c>
      <c r="F2102" s="167"/>
      <c r="G2102" s="37">
        <v>2094</v>
      </c>
      <c r="H2102" s="167">
        <f t="shared" ca="1" si="68"/>
        <v>2.6548992032963677E-2</v>
      </c>
    </row>
    <row r="2103" spans="1:8" x14ac:dyDescent="0.3">
      <c r="A2103"/>
      <c r="B2103" s="314">
        <v>36580</v>
      </c>
      <c r="C2103" s="197">
        <v>32.619999999999997</v>
      </c>
      <c r="D2103" s="197">
        <f t="shared" si="67"/>
        <v>-0.75442294662350373</v>
      </c>
      <c r="E2103" s="197">
        <v>1.304347826086949E-2</v>
      </c>
      <c r="F2103" s="167"/>
      <c r="G2103" s="37">
        <v>2095</v>
      </c>
      <c r="H2103" s="167">
        <f t="shared" ca="1" si="68"/>
        <v>3.2103788429310193E-2</v>
      </c>
    </row>
    <row r="2104" spans="1:8" x14ac:dyDescent="0.3">
      <c r="A2104"/>
      <c r="B2104" s="314">
        <v>39399</v>
      </c>
      <c r="C2104" s="197">
        <v>132.83000000000001</v>
      </c>
      <c r="D2104" s="197">
        <f t="shared" si="67"/>
        <v>-0.46061073661983265</v>
      </c>
      <c r="E2104" s="197">
        <v>1.3041488712629778E-2</v>
      </c>
      <c r="F2104" s="167"/>
      <c r="G2104" s="37">
        <v>2096</v>
      </c>
      <c r="H2104" s="167">
        <f t="shared" ca="1" si="68"/>
        <v>-4.395570362511067E-2</v>
      </c>
    </row>
    <row r="2105" spans="1:8" x14ac:dyDescent="0.3">
      <c r="A2105"/>
      <c r="B2105" s="314">
        <v>41162</v>
      </c>
      <c r="C2105" s="197">
        <v>246.26</v>
      </c>
      <c r="D2105" s="197">
        <f t="shared" si="67"/>
        <v>-0.27185097575399175</v>
      </c>
      <c r="E2105" s="197">
        <v>1.3040437697971807E-2</v>
      </c>
      <c r="F2105" s="167"/>
      <c r="G2105" s="37">
        <v>2097</v>
      </c>
      <c r="H2105" s="167">
        <f t="shared" ca="1" si="68"/>
        <v>0.12270162605254886</v>
      </c>
    </row>
    <row r="2106" spans="1:8" x14ac:dyDescent="0.3">
      <c r="A2106"/>
      <c r="B2106" s="314">
        <v>43181</v>
      </c>
      <c r="C2106" s="197">
        <v>338.2</v>
      </c>
      <c r="D2106" s="197">
        <f t="shared" si="67"/>
        <v>-0.16932750405266006</v>
      </c>
      <c r="E2106" s="197">
        <v>1.3029803804103457E-2</v>
      </c>
      <c r="F2106" s="167"/>
      <c r="G2106" s="37">
        <v>2098</v>
      </c>
      <c r="H2106" s="167">
        <f t="shared" ca="1" si="68"/>
        <v>-2.2112320091215665E-2</v>
      </c>
    </row>
    <row r="2107" spans="1:8" x14ac:dyDescent="0.3">
      <c r="A2107"/>
      <c r="B2107" s="314">
        <v>44949</v>
      </c>
      <c r="C2107" s="197">
        <v>407.14</v>
      </c>
      <c r="D2107" s="197">
        <f t="shared" si="67"/>
        <v>0.85409171638052728</v>
      </c>
      <c r="E2107" s="197">
        <v>1.3012863576422395E-2</v>
      </c>
      <c r="F2107" s="167"/>
      <c r="G2107" s="37">
        <v>2099</v>
      </c>
      <c r="H2107" s="167">
        <f t="shared" ca="1" si="68"/>
        <v>5.4254455782751622E-3</v>
      </c>
    </row>
    <row r="2108" spans="1:8" x14ac:dyDescent="0.3">
      <c r="A2108"/>
      <c r="B2108" s="314">
        <v>40932</v>
      </c>
      <c r="C2108" s="197">
        <v>219.59</v>
      </c>
      <c r="D2108" s="197">
        <f t="shared" si="67"/>
        <v>0.22607481853713018</v>
      </c>
      <c r="E2108" s="197">
        <v>1.3009180237117723E-2</v>
      </c>
      <c r="F2108" s="167"/>
      <c r="G2108" s="37">
        <v>2100</v>
      </c>
      <c r="H2108" s="167">
        <f t="shared" ca="1" si="68"/>
        <v>-9.5295125863060909E-2</v>
      </c>
    </row>
    <row r="2109" spans="1:8" x14ac:dyDescent="0.3">
      <c r="A2109"/>
      <c r="B2109" s="314">
        <v>43607</v>
      </c>
      <c r="C2109" s="197">
        <v>179.1</v>
      </c>
      <c r="D2109" s="197">
        <f t="shared" si="67"/>
        <v>-0.39660400242571259</v>
      </c>
      <c r="E2109" s="197">
        <v>1.300904977375561E-2</v>
      </c>
      <c r="F2109" s="167"/>
      <c r="G2109" s="37">
        <v>2101</v>
      </c>
      <c r="H2109" s="167">
        <f t="shared" ca="1" si="68"/>
        <v>6.8878230454894745E-2</v>
      </c>
    </row>
    <row r="2110" spans="1:8" x14ac:dyDescent="0.3">
      <c r="A2110"/>
      <c r="B2110" s="314">
        <v>41394</v>
      </c>
      <c r="C2110" s="197">
        <v>296.82</v>
      </c>
      <c r="D2110" s="197">
        <f t="shared" si="67"/>
        <v>4.0660522273425492</v>
      </c>
      <c r="E2110" s="197">
        <v>1.3002969181939106E-2</v>
      </c>
      <c r="F2110" s="167"/>
      <c r="G2110" s="37">
        <v>2102</v>
      </c>
      <c r="H2110" s="167">
        <f t="shared" ca="1" si="68"/>
        <v>7.8734729327671379E-2</v>
      </c>
    </row>
    <row r="2111" spans="1:8" x14ac:dyDescent="0.3">
      <c r="A2111"/>
      <c r="B2111" s="314">
        <v>37893</v>
      </c>
      <c r="C2111" s="197">
        <v>58.59</v>
      </c>
      <c r="D2111" s="197">
        <f t="shared" si="67"/>
        <v>-0.77617756045383346</v>
      </c>
      <c r="E2111" s="197">
        <v>1.2966804979253066E-2</v>
      </c>
      <c r="F2111" s="167"/>
      <c r="G2111" s="37">
        <v>2103</v>
      </c>
      <c r="H2111" s="167">
        <f t="shared" ca="1" si="68"/>
        <v>-6.1029345930543061E-3</v>
      </c>
    </row>
    <row r="2112" spans="1:8" x14ac:dyDescent="0.3">
      <c r="A2112"/>
      <c r="B2112" s="314">
        <v>40527</v>
      </c>
      <c r="C2112" s="197">
        <v>261.77</v>
      </c>
      <c r="D2112" s="197">
        <f t="shared" si="67"/>
        <v>-0.61098231535146375</v>
      </c>
      <c r="E2112" s="197">
        <v>1.2963392926244044E-2</v>
      </c>
      <c r="F2112" s="167"/>
      <c r="G2112" s="37">
        <v>2104</v>
      </c>
      <c r="H2112" s="167">
        <f t="shared" ca="1" si="68"/>
        <v>3.1583690068200443E-2</v>
      </c>
    </row>
    <row r="2113" spans="1:8" x14ac:dyDescent="0.3">
      <c r="A2113"/>
      <c r="B2113" s="314">
        <v>45926</v>
      </c>
      <c r="C2113" s="197">
        <v>672.9</v>
      </c>
      <c r="D2113" s="197">
        <f t="shared" si="67"/>
        <v>1.4926838303389518</v>
      </c>
      <c r="E2113" s="197">
        <v>1.2945958151437731E-2</v>
      </c>
      <c r="F2113" s="167"/>
      <c r="G2113" s="37">
        <v>2105</v>
      </c>
      <c r="H2113" s="167">
        <f t="shared" ca="1" si="68"/>
        <v>3.6568950110504983E-2</v>
      </c>
    </row>
    <row r="2114" spans="1:8" x14ac:dyDescent="0.3">
      <c r="A2114"/>
      <c r="B2114" s="314">
        <v>43349</v>
      </c>
      <c r="C2114" s="197">
        <v>269.95</v>
      </c>
      <c r="D2114" s="197">
        <f t="shared" si="67"/>
        <v>0.76842450049131994</v>
      </c>
      <c r="E2114" s="197">
        <v>1.2945590994371425E-2</v>
      </c>
      <c r="F2114" s="167"/>
      <c r="G2114" s="37">
        <v>2106</v>
      </c>
      <c r="H2114" s="167">
        <f t="shared" ca="1" si="68"/>
        <v>4.8137472078881222E-2</v>
      </c>
    </row>
    <row r="2115" spans="1:8" x14ac:dyDescent="0.3">
      <c r="A2115"/>
      <c r="B2115" s="314">
        <v>43507</v>
      </c>
      <c r="C2115" s="197">
        <v>152.65</v>
      </c>
      <c r="D2115" s="197">
        <f t="shared" si="67"/>
        <v>-0.77870397216584508</v>
      </c>
      <c r="E2115" s="197">
        <v>1.2939615129396342E-2</v>
      </c>
      <c r="F2115" s="167"/>
      <c r="G2115" s="37">
        <v>2107</v>
      </c>
      <c r="H2115" s="167">
        <f t="shared" ca="1" si="68"/>
        <v>-7.1113048050536448E-2</v>
      </c>
    </row>
    <row r="2116" spans="1:8" x14ac:dyDescent="0.3">
      <c r="A2116"/>
      <c r="B2116" s="314">
        <v>45708</v>
      </c>
      <c r="C2116" s="197">
        <v>689.8</v>
      </c>
      <c r="D2116" s="197">
        <f t="shared" si="67"/>
        <v>1.665378670788253</v>
      </c>
      <c r="E2116" s="197">
        <v>1.2922173274596105E-2</v>
      </c>
      <c r="F2116" s="167"/>
      <c r="G2116" s="37">
        <v>2108</v>
      </c>
      <c r="H2116" s="167">
        <f t="shared" ca="1" si="68"/>
        <v>1.8617707718579245E-2</v>
      </c>
    </row>
    <row r="2117" spans="1:8" x14ac:dyDescent="0.3">
      <c r="A2117"/>
      <c r="B2117" s="314">
        <v>43339</v>
      </c>
      <c r="C2117" s="197">
        <v>258.8</v>
      </c>
      <c r="D2117" s="197">
        <f t="shared" si="67"/>
        <v>1.181940814433859</v>
      </c>
      <c r="E2117" s="197">
        <v>1.2915851272015777E-2</v>
      </c>
      <c r="F2117" s="167"/>
      <c r="G2117" s="37">
        <v>2109</v>
      </c>
      <c r="H2117" s="167">
        <f t="shared" ca="1" si="68"/>
        <v>-2.3410264605086731E-2</v>
      </c>
    </row>
    <row r="2118" spans="1:8" x14ac:dyDescent="0.3">
      <c r="A2118"/>
      <c r="B2118" s="314">
        <v>38702</v>
      </c>
      <c r="C2118" s="197">
        <v>118.61</v>
      </c>
      <c r="D2118" s="197">
        <f t="shared" si="67"/>
        <v>-2.5950562535928312E-2</v>
      </c>
      <c r="E2118" s="197">
        <v>1.289496157130654E-2</v>
      </c>
      <c r="F2118" s="167"/>
      <c r="G2118" s="37">
        <v>2110</v>
      </c>
      <c r="H2118" s="167">
        <f t="shared" ca="1" si="68"/>
        <v>2.6449071258963359E-2</v>
      </c>
    </row>
    <row r="2119" spans="1:8" x14ac:dyDescent="0.3">
      <c r="A2119"/>
      <c r="B2119" s="314">
        <v>38708</v>
      </c>
      <c r="C2119" s="197">
        <v>121.77</v>
      </c>
      <c r="D2119" s="197">
        <f t="shared" si="67"/>
        <v>-0.71832061068702291</v>
      </c>
      <c r="E2119" s="197">
        <v>1.2893029446015669E-2</v>
      </c>
      <c r="F2119" s="167"/>
      <c r="G2119" s="37">
        <v>2111</v>
      </c>
      <c r="H2119" s="167">
        <f t="shared" ca="1" si="68"/>
        <v>0.11213910562174381</v>
      </c>
    </row>
    <row r="2120" spans="1:8" x14ac:dyDescent="0.3">
      <c r="A2120"/>
      <c r="B2120" s="314">
        <v>42865</v>
      </c>
      <c r="C2120" s="197">
        <v>432.3</v>
      </c>
      <c r="D2120" s="197">
        <f t="shared" si="67"/>
        <v>2.1405739193606972</v>
      </c>
      <c r="E2120" s="197">
        <v>1.2886597938144284E-2</v>
      </c>
      <c r="F2120" s="167"/>
      <c r="G2120" s="37">
        <v>2112</v>
      </c>
      <c r="H2120" s="167">
        <f t="shared" ca="1" si="68"/>
        <v>2.9722115723987499E-2</v>
      </c>
    </row>
    <row r="2121" spans="1:8" x14ac:dyDescent="0.3">
      <c r="A2121"/>
      <c r="B2121" s="314">
        <v>44140</v>
      </c>
      <c r="C2121" s="197">
        <v>137.65</v>
      </c>
      <c r="D2121" s="197">
        <f t="shared" ref="D2121:D2184" si="69">C2121/C2122-1</f>
        <v>9.2877428998505227</v>
      </c>
      <c r="E2121" s="197">
        <v>1.2877115526122251E-2</v>
      </c>
      <c r="F2121" s="167"/>
      <c r="G2121" s="37">
        <v>2113</v>
      </c>
      <c r="H2121" s="167">
        <f t="shared" ca="1" si="68"/>
        <v>-3.3477567444258609E-2</v>
      </c>
    </row>
    <row r="2122" spans="1:8" x14ac:dyDescent="0.3">
      <c r="A2122"/>
      <c r="B2122" s="314">
        <v>37105</v>
      </c>
      <c r="C2122" s="197">
        <v>13.38</v>
      </c>
      <c r="D2122" s="197">
        <f t="shared" si="69"/>
        <v>-0.97085157832821389</v>
      </c>
      <c r="E2122" s="197">
        <v>1.2869038607115746E-2</v>
      </c>
      <c r="F2122" s="167"/>
      <c r="G2122" s="37">
        <v>2114</v>
      </c>
      <c r="H2122" s="167">
        <f t="shared" ref="H2122:H2185" ca="1" si="70">_xlfn.NORM.INV(RAND(),N$11,N$12)</f>
        <v>3.3178978462049188E-2</v>
      </c>
    </row>
    <row r="2123" spans="1:8" x14ac:dyDescent="0.3">
      <c r="A2123"/>
      <c r="B2123" s="314">
        <v>44796</v>
      </c>
      <c r="C2123" s="197">
        <v>459.03</v>
      </c>
      <c r="D2123" s="197">
        <f t="shared" si="69"/>
        <v>7.9931487296602821E-3</v>
      </c>
      <c r="E2123" s="197">
        <v>1.286407766990294E-2</v>
      </c>
      <c r="F2123" s="167"/>
      <c r="G2123" s="37">
        <v>2115</v>
      </c>
      <c r="H2123" s="167">
        <f t="shared" ca="1" si="70"/>
        <v>-0.10193926806077591</v>
      </c>
    </row>
    <row r="2124" spans="1:8" x14ac:dyDescent="0.3">
      <c r="A2124"/>
      <c r="B2124" s="314">
        <v>44817</v>
      </c>
      <c r="C2124" s="197">
        <v>455.39</v>
      </c>
      <c r="D2124" s="197">
        <f t="shared" si="69"/>
        <v>0.17915587778353181</v>
      </c>
      <c r="E2124" s="197">
        <v>1.2855585952269655E-2</v>
      </c>
      <c r="F2124" s="167"/>
      <c r="G2124" s="37">
        <v>2116</v>
      </c>
      <c r="H2124" s="167">
        <f t="shared" ca="1" si="70"/>
        <v>3.7574531797584215E-2</v>
      </c>
    </row>
    <row r="2125" spans="1:8" x14ac:dyDescent="0.3">
      <c r="A2125"/>
      <c r="B2125" s="314">
        <v>42293</v>
      </c>
      <c r="C2125" s="197">
        <v>386.2</v>
      </c>
      <c r="D2125" s="197">
        <f t="shared" si="69"/>
        <v>-7.3660981986519936E-2</v>
      </c>
      <c r="E2125" s="197">
        <v>1.2850773669026871E-2</v>
      </c>
      <c r="F2125" s="167"/>
      <c r="G2125" s="37">
        <v>2117</v>
      </c>
      <c r="H2125" s="167">
        <f t="shared" ca="1" si="70"/>
        <v>-4.5750158419852853E-2</v>
      </c>
    </row>
    <row r="2126" spans="1:8" x14ac:dyDescent="0.3">
      <c r="A2126"/>
      <c r="B2126" s="314">
        <v>44937</v>
      </c>
      <c r="C2126" s="197">
        <v>416.91</v>
      </c>
      <c r="D2126" s="197">
        <f t="shared" si="69"/>
        <v>5.2759295499021528</v>
      </c>
      <c r="E2126" s="197">
        <v>1.2827053421762269E-2</v>
      </c>
      <c r="F2126" s="167"/>
      <c r="G2126" s="37">
        <v>2118</v>
      </c>
      <c r="H2126" s="167">
        <f t="shared" ca="1" si="70"/>
        <v>-3.9927100889829877E-2</v>
      </c>
    </row>
    <row r="2127" spans="1:8" x14ac:dyDescent="0.3">
      <c r="A2127"/>
      <c r="B2127" s="314">
        <v>35478</v>
      </c>
      <c r="C2127" s="197">
        <v>66.430000000000007</v>
      </c>
      <c r="D2127" s="197">
        <f t="shared" si="69"/>
        <v>-0.900605969925937</v>
      </c>
      <c r="E2127" s="197">
        <v>1.2806830309498363E-2</v>
      </c>
      <c r="F2127" s="167"/>
      <c r="G2127" s="37">
        <v>2119</v>
      </c>
      <c r="H2127" s="167">
        <f t="shared" ca="1" si="70"/>
        <v>-2.8240317836741219E-2</v>
      </c>
    </row>
    <row r="2128" spans="1:8" x14ac:dyDescent="0.3">
      <c r="A2128"/>
      <c r="B2128" s="314">
        <v>45771</v>
      </c>
      <c r="C2128" s="197">
        <v>668.35</v>
      </c>
      <c r="D2128" s="197">
        <f t="shared" si="69"/>
        <v>7.9531145344943059</v>
      </c>
      <c r="E2128" s="197">
        <v>1.2804970450068343E-2</v>
      </c>
      <c r="F2128" s="167"/>
      <c r="G2128" s="37">
        <v>2120</v>
      </c>
      <c r="H2128" s="167">
        <f t="shared" ca="1" si="70"/>
        <v>-7.6630659126055128E-2</v>
      </c>
    </row>
    <row r="2129" spans="1:8" x14ac:dyDescent="0.3">
      <c r="A2129"/>
      <c r="B2129" s="314">
        <v>35492</v>
      </c>
      <c r="C2129" s="197">
        <v>74.650000000000006</v>
      </c>
      <c r="D2129" s="197">
        <f t="shared" si="69"/>
        <v>-6.9550043624579283E-2</v>
      </c>
      <c r="E2129" s="197">
        <v>1.2752679419346213E-2</v>
      </c>
      <c r="F2129" s="167"/>
      <c r="G2129" s="37">
        <v>2121</v>
      </c>
      <c r="H2129" s="167">
        <f t="shared" ca="1" si="70"/>
        <v>-9.7964765928388958E-2</v>
      </c>
    </row>
    <row r="2130" spans="1:8" x14ac:dyDescent="0.3">
      <c r="A2130"/>
      <c r="B2130" s="314">
        <v>38474</v>
      </c>
      <c r="C2130" s="197">
        <v>80.23</v>
      </c>
      <c r="D2130" s="197">
        <f t="shared" si="69"/>
        <v>-0.85685994647636043</v>
      </c>
      <c r="E2130" s="197">
        <v>1.274930573087607E-2</v>
      </c>
      <c r="F2130" s="167"/>
      <c r="G2130" s="37">
        <v>2122</v>
      </c>
      <c r="H2130" s="167">
        <f t="shared" ca="1" si="70"/>
        <v>2.9080994287282402E-2</v>
      </c>
    </row>
    <row r="2131" spans="1:8" x14ac:dyDescent="0.3">
      <c r="A2131"/>
      <c r="B2131" s="314">
        <v>42627</v>
      </c>
      <c r="C2131" s="197">
        <v>560.5</v>
      </c>
      <c r="D2131" s="197">
        <f t="shared" si="69"/>
        <v>0.20896423795349639</v>
      </c>
      <c r="E2131" s="197">
        <v>1.2738278073900045E-2</v>
      </c>
      <c r="F2131" s="167"/>
      <c r="G2131" s="37">
        <v>2123</v>
      </c>
      <c r="H2131" s="167">
        <f t="shared" ca="1" si="70"/>
        <v>7.9565953624445962E-2</v>
      </c>
    </row>
    <row r="2132" spans="1:8" x14ac:dyDescent="0.3">
      <c r="A2132"/>
      <c r="B2132" s="314">
        <v>44799</v>
      </c>
      <c r="C2132" s="197">
        <v>463.62</v>
      </c>
      <c r="D2132" s="197">
        <f t="shared" si="69"/>
        <v>1.7107524995614805</v>
      </c>
      <c r="E2132" s="197">
        <v>1.27350968784814E-2</v>
      </c>
      <c r="F2132" s="167"/>
      <c r="G2132" s="37">
        <v>2124</v>
      </c>
      <c r="H2132" s="167">
        <f t="shared" ca="1" si="70"/>
        <v>-3.2395897630824733E-2</v>
      </c>
    </row>
    <row r="2133" spans="1:8" x14ac:dyDescent="0.3">
      <c r="A2133"/>
      <c r="B2133" s="314">
        <v>39058</v>
      </c>
      <c r="C2133" s="197">
        <v>171.03</v>
      </c>
      <c r="D2133" s="197">
        <f t="shared" si="69"/>
        <v>5.1323054858372172</v>
      </c>
      <c r="E2133" s="197">
        <v>1.2730933207010908E-2</v>
      </c>
      <c r="F2133" s="167"/>
      <c r="G2133" s="37">
        <v>2125</v>
      </c>
      <c r="H2133" s="167">
        <f t="shared" ca="1" si="70"/>
        <v>-1.1336339326313385E-2</v>
      </c>
    </row>
    <row r="2134" spans="1:8" x14ac:dyDescent="0.3">
      <c r="A2134"/>
      <c r="B2134" s="314">
        <v>35998</v>
      </c>
      <c r="C2134" s="197">
        <v>27.89</v>
      </c>
      <c r="D2134" s="197">
        <f t="shared" si="69"/>
        <v>-0.93271411338962606</v>
      </c>
      <c r="E2134" s="197">
        <v>1.2708787218591144E-2</v>
      </c>
      <c r="F2134" s="167"/>
      <c r="G2134" s="37">
        <v>2126</v>
      </c>
      <c r="H2134" s="167">
        <f t="shared" ca="1" si="70"/>
        <v>1.4459815828553092E-2</v>
      </c>
    </row>
    <row r="2135" spans="1:8" x14ac:dyDescent="0.3">
      <c r="A2135"/>
      <c r="B2135" s="314">
        <v>44739</v>
      </c>
      <c r="C2135" s="197">
        <v>414.5</v>
      </c>
      <c r="D2135" s="197">
        <f t="shared" si="69"/>
        <v>6.7578139621935245</v>
      </c>
      <c r="E2135" s="197">
        <v>1.2704617639872851E-2</v>
      </c>
      <c r="F2135" s="167"/>
      <c r="G2135" s="37">
        <v>2127</v>
      </c>
      <c r="H2135" s="167">
        <f t="shared" ca="1" si="70"/>
        <v>-3.7988827676063118E-2</v>
      </c>
    </row>
    <row r="2136" spans="1:8" x14ac:dyDescent="0.3">
      <c r="A2136"/>
      <c r="B2136" s="314">
        <v>36444</v>
      </c>
      <c r="C2136" s="197">
        <v>53.43</v>
      </c>
      <c r="D2136" s="197">
        <f t="shared" si="69"/>
        <v>-0.88040290990486847</v>
      </c>
      <c r="E2136" s="197">
        <v>1.2699014404852216E-2</v>
      </c>
      <c r="F2136" s="167"/>
      <c r="G2136" s="37">
        <v>2128</v>
      </c>
      <c r="H2136" s="167">
        <f t="shared" ca="1" si="70"/>
        <v>0.20578162156541488</v>
      </c>
    </row>
    <row r="2137" spans="1:8" x14ac:dyDescent="0.3">
      <c r="A2137"/>
      <c r="B2137" s="314">
        <v>44655</v>
      </c>
      <c r="C2137" s="197">
        <v>446.75</v>
      </c>
      <c r="D2137" s="197">
        <f t="shared" si="69"/>
        <v>24.441343963553532</v>
      </c>
      <c r="E2137" s="197">
        <v>1.2694094979032178E-2</v>
      </c>
      <c r="F2137" s="167"/>
      <c r="G2137" s="37">
        <v>2129</v>
      </c>
      <c r="H2137" s="167">
        <f t="shared" ca="1" si="70"/>
        <v>-6.760377034531645E-2</v>
      </c>
    </row>
    <row r="2138" spans="1:8" x14ac:dyDescent="0.3">
      <c r="A2138"/>
      <c r="B2138" s="314">
        <v>36866</v>
      </c>
      <c r="C2138" s="197">
        <v>17.559999999999999</v>
      </c>
      <c r="D2138" s="197">
        <f t="shared" si="69"/>
        <v>-0.95511247443762781</v>
      </c>
      <c r="E2138" s="197">
        <v>1.2687427912341231E-2</v>
      </c>
      <c r="F2138" s="167"/>
      <c r="G2138" s="37">
        <v>2130</v>
      </c>
      <c r="H2138" s="167">
        <f t="shared" ca="1" si="70"/>
        <v>-2.1299965004644879E-2</v>
      </c>
    </row>
    <row r="2139" spans="1:8" x14ac:dyDescent="0.3">
      <c r="A2139"/>
      <c r="B2139" s="314">
        <v>42306</v>
      </c>
      <c r="C2139" s="197">
        <v>391.2</v>
      </c>
      <c r="D2139" s="197">
        <f t="shared" si="69"/>
        <v>2.1393949121258324</v>
      </c>
      <c r="E2139" s="197">
        <v>1.26844421434118E-2</v>
      </c>
      <c r="F2139" s="167"/>
      <c r="G2139" s="37">
        <v>2131</v>
      </c>
      <c r="H2139" s="167">
        <f t="shared" ca="1" si="70"/>
        <v>-2.3870847334492996E-2</v>
      </c>
    </row>
    <row r="2140" spans="1:8" x14ac:dyDescent="0.3">
      <c r="A2140"/>
      <c r="B2140" s="314">
        <v>39248</v>
      </c>
      <c r="C2140" s="197">
        <v>124.61</v>
      </c>
      <c r="D2140" s="197">
        <f t="shared" si="69"/>
        <v>-0.18475629702322538</v>
      </c>
      <c r="E2140" s="197">
        <v>1.2677773262901315E-2</v>
      </c>
      <c r="F2140" s="167"/>
      <c r="G2140" s="37">
        <v>2132</v>
      </c>
      <c r="H2140" s="167">
        <f t="shared" ca="1" si="70"/>
        <v>1.796253802490314E-3</v>
      </c>
    </row>
    <row r="2141" spans="1:8" x14ac:dyDescent="0.3">
      <c r="A2141"/>
      <c r="B2141" s="314">
        <v>38902</v>
      </c>
      <c r="C2141" s="197">
        <v>152.85</v>
      </c>
      <c r="D2141" s="197">
        <f t="shared" si="69"/>
        <v>-0.13998762167332468</v>
      </c>
      <c r="E2141" s="197">
        <v>1.2654034715781082E-2</v>
      </c>
      <c r="F2141" s="167"/>
      <c r="G2141" s="37">
        <v>2133</v>
      </c>
      <c r="H2141" s="167">
        <f t="shared" ca="1" si="70"/>
        <v>-0.11881662906615856</v>
      </c>
    </row>
    <row r="2142" spans="1:8" x14ac:dyDescent="0.3">
      <c r="A2142"/>
      <c r="B2142" s="314">
        <v>39107</v>
      </c>
      <c r="C2142" s="197">
        <v>177.73</v>
      </c>
      <c r="D2142" s="197">
        <f t="shared" si="69"/>
        <v>-0.3679137918770895</v>
      </c>
      <c r="E2142" s="197">
        <v>1.264885191726961E-2</v>
      </c>
      <c r="F2142" s="167"/>
      <c r="G2142" s="37">
        <v>2134</v>
      </c>
      <c r="H2142" s="167">
        <f t="shared" ca="1" si="70"/>
        <v>9.5679098448975368E-3</v>
      </c>
    </row>
    <row r="2143" spans="1:8" x14ac:dyDescent="0.3">
      <c r="A2143"/>
      <c r="B2143" s="314">
        <v>40980</v>
      </c>
      <c r="C2143" s="197">
        <v>281.18</v>
      </c>
      <c r="D2143" s="197">
        <f t="shared" si="69"/>
        <v>0.14645682133246352</v>
      </c>
      <c r="E2143" s="197">
        <v>1.264090467101231E-2</v>
      </c>
      <c r="F2143" s="167"/>
      <c r="G2143" s="37">
        <v>2135</v>
      </c>
      <c r="H2143" s="167">
        <f t="shared" ca="1" si="70"/>
        <v>1.4273381828059026E-3</v>
      </c>
    </row>
    <row r="2144" spans="1:8" x14ac:dyDescent="0.3">
      <c r="A2144"/>
      <c r="B2144" s="314">
        <v>40631</v>
      </c>
      <c r="C2144" s="197">
        <v>245.26</v>
      </c>
      <c r="D2144" s="197">
        <f t="shared" si="69"/>
        <v>0.24301860017231758</v>
      </c>
      <c r="E2144" s="197">
        <v>1.2634186622625831E-2</v>
      </c>
      <c r="F2144" s="167"/>
      <c r="G2144" s="37">
        <v>2136</v>
      </c>
      <c r="H2144" s="167">
        <f t="shared" ca="1" si="70"/>
        <v>2.5296598377913281E-2</v>
      </c>
    </row>
    <row r="2145" spans="1:8" x14ac:dyDescent="0.3">
      <c r="A2145"/>
      <c r="B2145" s="314">
        <v>40723</v>
      </c>
      <c r="C2145" s="197">
        <v>197.31</v>
      </c>
      <c r="D2145" s="197">
        <f t="shared" si="69"/>
        <v>-0.54531628067749738</v>
      </c>
      <c r="E2145" s="197">
        <v>1.262509622786756E-2</v>
      </c>
      <c r="F2145" s="167"/>
      <c r="G2145" s="37">
        <v>2137</v>
      </c>
      <c r="H2145" s="167">
        <f t="shared" ca="1" si="70"/>
        <v>-1.4131251680203938E-2</v>
      </c>
    </row>
    <row r="2146" spans="1:8" x14ac:dyDescent="0.3">
      <c r="A2146"/>
      <c r="B2146" s="314">
        <v>41809</v>
      </c>
      <c r="C2146" s="197">
        <v>433.95</v>
      </c>
      <c r="D2146" s="197">
        <f t="shared" si="69"/>
        <v>1.1006389776357826</v>
      </c>
      <c r="E2146" s="197">
        <v>1.2600630031501581E-2</v>
      </c>
      <c r="F2146" s="167"/>
      <c r="G2146" s="37">
        <v>2138</v>
      </c>
      <c r="H2146" s="167">
        <f t="shared" ca="1" si="70"/>
        <v>-3.3474691722246666E-2</v>
      </c>
    </row>
    <row r="2147" spans="1:8" x14ac:dyDescent="0.3">
      <c r="A2147"/>
      <c r="B2147" s="314">
        <v>40921</v>
      </c>
      <c r="C2147" s="197">
        <v>206.58</v>
      </c>
      <c r="D2147" s="197">
        <f t="shared" si="69"/>
        <v>-0.51357460736066307</v>
      </c>
      <c r="E2147" s="197">
        <v>1.2597421695015099E-2</v>
      </c>
      <c r="F2147" s="167"/>
      <c r="G2147" s="37">
        <v>2139</v>
      </c>
      <c r="H2147" s="167">
        <f t="shared" ca="1" si="70"/>
        <v>-8.8702413722041351E-2</v>
      </c>
    </row>
    <row r="2148" spans="1:8" x14ac:dyDescent="0.3">
      <c r="A2148"/>
      <c r="B2148" s="314">
        <v>44986</v>
      </c>
      <c r="C2148" s="197">
        <v>424.69</v>
      </c>
      <c r="D2148" s="197">
        <f t="shared" si="69"/>
        <v>26.775670372792675</v>
      </c>
      <c r="E2148" s="197">
        <v>1.2589113278176356E-2</v>
      </c>
      <c r="F2148" s="167"/>
      <c r="G2148" s="37">
        <v>2140</v>
      </c>
      <c r="H2148" s="167">
        <f t="shared" ca="1" si="70"/>
        <v>-4.3428954326268912E-3</v>
      </c>
    </row>
    <row r="2149" spans="1:8" x14ac:dyDescent="0.3">
      <c r="A2149"/>
      <c r="B2149" s="314">
        <v>37117</v>
      </c>
      <c r="C2149" s="197">
        <v>15.29</v>
      </c>
      <c r="D2149" s="197">
        <f t="shared" si="69"/>
        <v>-0.98329819655477513</v>
      </c>
      <c r="E2149" s="197">
        <v>1.2582781456953684E-2</v>
      </c>
      <c r="F2149" s="167"/>
      <c r="G2149" s="37">
        <v>2141</v>
      </c>
      <c r="H2149" s="167">
        <f t="shared" ca="1" si="70"/>
        <v>-0.18187289177534988</v>
      </c>
    </row>
    <row r="2150" spans="1:8" x14ac:dyDescent="0.3">
      <c r="A2150"/>
      <c r="B2150" s="314">
        <v>45336</v>
      </c>
      <c r="C2150" s="197">
        <v>915.47</v>
      </c>
      <c r="D2150" s="197">
        <f t="shared" si="69"/>
        <v>0.56167584995138253</v>
      </c>
      <c r="E2150" s="197">
        <v>1.2564842773556295E-2</v>
      </c>
      <c r="F2150" s="167"/>
      <c r="G2150" s="37">
        <v>2142</v>
      </c>
      <c r="H2150" s="167">
        <f t="shared" ca="1" si="70"/>
        <v>9.9041705079416006E-3</v>
      </c>
    </row>
    <row r="2151" spans="1:8" x14ac:dyDescent="0.3">
      <c r="A2151"/>
      <c r="B2151" s="314">
        <v>42037</v>
      </c>
      <c r="C2151" s="197">
        <v>586.21</v>
      </c>
      <c r="D2151" s="197">
        <f t="shared" si="69"/>
        <v>6.730581564024793</v>
      </c>
      <c r="E2151" s="197">
        <v>1.2557432549141545E-2</v>
      </c>
      <c r="F2151" s="167"/>
      <c r="G2151" s="37">
        <v>2143</v>
      </c>
      <c r="H2151" s="167">
        <f t="shared" ca="1" si="70"/>
        <v>-4.180311857052673E-2</v>
      </c>
    </row>
    <row r="2152" spans="1:8" x14ac:dyDescent="0.3">
      <c r="A2152"/>
      <c r="B2152" s="314">
        <v>38145</v>
      </c>
      <c r="C2152" s="197">
        <v>75.83</v>
      </c>
      <c r="D2152" s="197">
        <f t="shared" si="69"/>
        <v>-0.74634554273289844</v>
      </c>
      <c r="E2152" s="197">
        <v>1.2551742555748424E-2</v>
      </c>
      <c r="F2152" s="167"/>
      <c r="G2152" s="37">
        <v>2144</v>
      </c>
      <c r="H2152" s="167">
        <f t="shared" ca="1" si="70"/>
        <v>1.0296480991616518E-2</v>
      </c>
    </row>
    <row r="2153" spans="1:8" x14ac:dyDescent="0.3">
      <c r="A2153"/>
      <c r="B2153" s="314">
        <v>44448</v>
      </c>
      <c r="C2153" s="197">
        <v>298.95</v>
      </c>
      <c r="D2153" s="197">
        <f t="shared" si="69"/>
        <v>9.8959673565415684E-2</v>
      </c>
      <c r="E2153" s="197">
        <v>1.2531752751905101E-2</v>
      </c>
      <c r="F2153" s="167"/>
      <c r="G2153" s="37">
        <v>2145</v>
      </c>
      <c r="H2153" s="167">
        <f t="shared" ca="1" si="70"/>
        <v>-1.1702544530149298E-2</v>
      </c>
    </row>
    <row r="2154" spans="1:8" x14ac:dyDescent="0.3">
      <c r="A2154"/>
      <c r="B2154" s="314">
        <v>41248</v>
      </c>
      <c r="C2154" s="197">
        <v>272.02999999999997</v>
      </c>
      <c r="D2154" s="197">
        <f t="shared" si="69"/>
        <v>1.099807024314936</v>
      </c>
      <c r="E2154" s="197">
        <v>1.2506048312055595E-2</v>
      </c>
      <c r="F2154" s="167"/>
      <c r="G2154" s="37">
        <v>2146</v>
      </c>
      <c r="H2154" s="167">
        <f t="shared" ca="1" si="70"/>
        <v>-6.1006686368522266E-2</v>
      </c>
    </row>
    <row r="2155" spans="1:8" x14ac:dyDescent="0.3">
      <c r="A2155"/>
      <c r="B2155" s="314">
        <v>43721</v>
      </c>
      <c r="C2155" s="197">
        <v>129.55000000000001</v>
      </c>
      <c r="D2155" s="197">
        <f t="shared" si="69"/>
        <v>-0.28916323731138538</v>
      </c>
      <c r="E2155" s="197">
        <v>1.2504884720593967E-2</v>
      </c>
      <c r="F2155" s="167"/>
      <c r="G2155" s="37">
        <v>2147</v>
      </c>
      <c r="H2155" s="167">
        <f t="shared" ca="1" si="70"/>
        <v>4.9811098971216931E-2</v>
      </c>
    </row>
    <row r="2156" spans="1:8" x14ac:dyDescent="0.3">
      <c r="A2156"/>
      <c r="B2156" s="314">
        <v>43542</v>
      </c>
      <c r="C2156" s="197">
        <v>182.25</v>
      </c>
      <c r="D2156" s="197">
        <f t="shared" si="69"/>
        <v>-0.81803386716721915</v>
      </c>
      <c r="E2156" s="197">
        <v>1.2499999999999956E-2</v>
      </c>
      <c r="F2156" s="167"/>
      <c r="G2156" s="37">
        <v>2148</v>
      </c>
      <c r="H2156" s="167">
        <f t="shared" ca="1" si="70"/>
        <v>-8.7507350631181077E-2</v>
      </c>
    </row>
    <row r="2157" spans="1:8" x14ac:dyDescent="0.3">
      <c r="A2157"/>
      <c r="B2157" s="314">
        <v>45384</v>
      </c>
      <c r="C2157" s="197">
        <v>1001.56</v>
      </c>
      <c r="D2157" s="197">
        <f t="shared" si="69"/>
        <v>19.595517170470899</v>
      </c>
      <c r="E2157" s="197">
        <v>1.2494945410432612E-2</v>
      </c>
      <c r="F2157" s="167"/>
      <c r="G2157" s="37">
        <v>2149</v>
      </c>
      <c r="H2157" s="167">
        <f t="shared" ca="1" si="70"/>
        <v>3.336558712073031E-2</v>
      </c>
    </row>
    <row r="2158" spans="1:8" x14ac:dyDescent="0.3">
      <c r="A2158"/>
      <c r="B2158" s="314">
        <v>35814</v>
      </c>
      <c r="C2158" s="197">
        <v>48.63</v>
      </c>
      <c r="D2158" s="197">
        <f t="shared" si="69"/>
        <v>-0.42969391345138963</v>
      </c>
      <c r="E2158" s="197">
        <v>1.2492192379762734E-2</v>
      </c>
      <c r="F2158" s="167"/>
      <c r="G2158" s="37">
        <v>2150</v>
      </c>
      <c r="H2158" s="167">
        <f t="shared" ca="1" si="70"/>
        <v>9.4688004125893593E-2</v>
      </c>
    </row>
    <row r="2159" spans="1:8" x14ac:dyDescent="0.3">
      <c r="A2159"/>
      <c r="B2159" s="314">
        <v>38308</v>
      </c>
      <c r="C2159" s="197">
        <v>85.27</v>
      </c>
      <c r="D2159" s="197">
        <f t="shared" si="69"/>
        <v>-0.78788557213930344</v>
      </c>
      <c r="E2159" s="197">
        <v>1.2467347423414932E-2</v>
      </c>
      <c r="F2159" s="167"/>
      <c r="G2159" s="37">
        <v>2151</v>
      </c>
      <c r="H2159" s="167">
        <f t="shared" ca="1" si="70"/>
        <v>-0.14238532537873183</v>
      </c>
    </row>
    <row r="2160" spans="1:8" x14ac:dyDescent="0.3">
      <c r="A2160"/>
      <c r="B2160" s="314">
        <v>43076</v>
      </c>
      <c r="C2160" s="197">
        <v>402</v>
      </c>
      <c r="D2160" s="197">
        <f t="shared" si="69"/>
        <v>0.53265469518471908</v>
      </c>
      <c r="E2160" s="197">
        <v>1.2466943709860123E-2</v>
      </c>
      <c r="F2160" s="167"/>
      <c r="G2160" s="37">
        <v>2152</v>
      </c>
      <c r="H2160" s="167">
        <f t="shared" ca="1" si="70"/>
        <v>3.9736579204389173E-2</v>
      </c>
    </row>
    <row r="2161" spans="1:8" x14ac:dyDescent="0.3">
      <c r="A2161"/>
      <c r="B2161" s="314">
        <v>41051</v>
      </c>
      <c r="C2161" s="197">
        <v>262.29000000000002</v>
      </c>
      <c r="D2161" s="197">
        <f t="shared" si="69"/>
        <v>-0.73824659448131325</v>
      </c>
      <c r="E2161" s="197">
        <v>1.2429073223453324E-2</v>
      </c>
      <c r="F2161" s="167"/>
      <c r="G2161" s="37">
        <v>2153</v>
      </c>
      <c r="H2161" s="167">
        <f t="shared" ca="1" si="70"/>
        <v>3.1415842074235027E-2</v>
      </c>
    </row>
    <row r="2162" spans="1:8" x14ac:dyDescent="0.3">
      <c r="A2162"/>
      <c r="B2162" s="314">
        <v>45474</v>
      </c>
      <c r="C2162" s="197">
        <v>1002.05</v>
      </c>
      <c r="D2162" s="197">
        <f t="shared" si="69"/>
        <v>29.747161706044796</v>
      </c>
      <c r="E2162" s="197">
        <v>1.2427380651679698E-2</v>
      </c>
      <c r="F2162" s="167"/>
      <c r="G2162" s="37">
        <v>2154</v>
      </c>
      <c r="H2162" s="167">
        <f t="shared" ca="1" si="70"/>
        <v>-2.399536298621778E-2</v>
      </c>
    </row>
    <row r="2163" spans="1:8" x14ac:dyDescent="0.3">
      <c r="A2163"/>
      <c r="B2163" s="314">
        <v>36308</v>
      </c>
      <c r="C2163" s="197">
        <v>32.590000000000003</v>
      </c>
      <c r="D2163" s="197">
        <f t="shared" si="69"/>
        <v>-0.91584247901872173</v>
      </c>
      <c r="E2163" s="197">
        <v>1.2426219322771326E-2</v>
      </c>
      <c r="F2163" s="167"/>
      <c r="G2163" s="37">
        <v>2155</v>
      </c>
      <c r="H2163" s="167">
        <f t="shared" ca="1" si="70"/>
        <v>-6.9446473091274802E-2</v>
      </c>
    </row>
    <row r="2164" spans="1:8" x14ac:dyDescent="0.3">
      <c r="A2164"/>
      <c r="B2164" s="314">
        <v>41688</v>
      </c>
      <c r="C2164" s="197">
        <v>387.25</v>
      </c>
      <c r="D2164" s="197">
        <f t="shared" si="69"/>
        <v>0.23328025477707004</v>
      </c>
      <c r="E2164" s="197">
        <v>1.2418300653594727E-2</v>
      </c>
      <c r="F2164" s="167"/>
      <c r="G2164" s="37">
        <v>2156</v>
      </c>
      <c r="H2164" s="167">
        <f t="shared" ca="1" si="70"/>
        <v>1.6039093900726747E-2</v>
      </c>
    </row>
    <row r="2165" spans="1:8" x14ac:dyDescent="0.3">
      <c r="A2165"/>
      <c r="B2165" s="314">
        <v>42418</v>
      </c>
      <c r="C2165" s="197">
        <v>314</v>
      </c>
      <c r="D2165" s="197">
        <f t="shared" si="69"/>
        <v>-0.16326911290537471</v>
      </c>
      <c r="E2165" s="197">
        <v>1.2413348379816336E-2</v>
      </c>
      <c r="F2165" s="167"/>
      <c r="G2165" s="37">
        <v>2157</v>
      </c>
      <c r="H2165" s="167">
        <f t="shared" ca="1" si="70"/>
        <v>-7.5923669602458804E-2</v>
      </c>
    </row>
    <row r="2166" spans="1:8" x14ac:dyDescent="0.3">
      <c r="A2166"/>
      <c r="B2166" s="314">
        <v>41571</v>
      </c>
      <c r="C2166" s="197">
        <v>375.27</v>
      </c>
      <c r="D2166" s="197">
        <f t="shared" si="69"/>
        <v>-0.14145504461221692</v>
      </c>
      <c r="E2166" s="197">
        <v>1.2409960342083082E-2</v>
      </c>
      <c r="F2166" s="167"/>
      <c r="G2166" s="37">
        <v>2158</v>
      </c>
      <c r="H2166" s="167">
        <f t="shared" ca="1" si="70"/>
        <v>-7.8573811246116496E-2</v>
      </c>
    </row>
    <row r="2167" spans="1:8" x14ac:dyDescent="0.3">
      <c r="A2167"/>
      <c r="B2167" s="314">
        <v>42922</v>
      </c>
      <c r="C2167" s="197">
        <v>437.1</v>
      </c>
      <c r="D2167" s="197">
        <f t="shared" si="69"/>
        <v>0.12611103954656722</v>
      </c>
      <c r="E2167" s="197">
        <v>1.2391430225825228E-2</v>
      </c>
      <c r="F2167" s="167"/>
      <c r="G2167" s="37">
        <v>2159</v>
      </c>
      <c r="H2167" s="167">
        <f t="shared" ca="1" si="70"/>
        <v>-4.2716921769398029E-2</v>
      </c>
    </row>
    <row r="2168" spans="1:8" x14ac:dyDescent="0.3">
      <c r="A2168"/>
      <c r="B2168" s="314">
        <v>42983</v>
      </c>
      <c r="C2168" s="197">
        <v>388.15</v>
      </c>
      <c r="D2168" s="197">
        <f t="shared" si="69"/>
        <v>-0.11229273870783307</v>
      </c>
      <c r="E2168" s="197">
        <v>1.2389149713093461E-2</v>
      </c>
      <c r="F2168" s="167"/>
      <c r="G2168" s="37">
        <v>2160</v>
      </c>
      <c r="H2168" s="167">
        <f t="shared" ca="1" si="70"/>
        <v>0.12395665873303895</v>
      </c>
    </row>
    <row r="2169" spans="1:8" x14ac:dyDescent="0.3">
      <c r="A2169"/>
      <c r="B2169" s="314">
        <v>42871</v>
      </c>
      <c r="C2169" s="197">
        <v>437.25</v>
      </c>
      <c r="D2169" s="197">
        <f t="shared" si="69"/>
        <v>30.434219985621855</v>
      </c>
      <c r="E2169" s="197">
        <v>1.2387126649687552E-2</v>
      </c>
      <c r="F2169" s="167"/>
      <c r="G2169" s="37">
        <v>2161</v>
      </c>
      <c r="H2169" s="167">
        <f t="shared" ca="1" si="70"/>
        <v>2.3063345808999689E-2</v>
      </c>
    </row>
    <row r="2170" spans="1:8" x14ac:dyDescent="0.3">
      <c r="A2170"/>
      <c r="B2170" s="314">
        <v>36825</v>
      </c>
      <c r="C2170" s="197">
        <v>13.91</v>
      </c>
      <c r="D2170" s="197">
        <f t="shared" si="69"/>
        <v>-0.97258843235786774</v>
      </c>
      <c r="E2170" s="197">
        <v>1.2372634643377012E-2</v>
      </c>
      <c r="F2170" s="167"/>
      <c r="G2170" s="37">
        <v>2162</v>
      </c>
      <c r="H2170" s="167">
        <f t="shared" ca="1" si="70"/>
        <v>-5.7455468413399824E-2</v>
      </c>
    </row>
    <row r="2171" spans="1:8" x14ac:dyDescent="0.3">
      <c r="A2171"/>
      <c r="B2171" s="314">
        <v>44602</v>
      </c>
      <c r="C2171" s="197">
        <v>507.45</v>
      </c>
      <c r="D2171" s="197">
        <f t="shared" si="69"/>
        <v>-1.0915115485820026E-2</v>
      </c>
      <c r="E2171" s="197">
        <v>1.2369077306733089E-2</v>
      </c>
      <c r="F2171" s="167"/>
      <c r="G2171" s="37">
        <v>2163</v>
      </c>
      <c r="H2171" s="167">
        <f t="shared" ca="1" si="70"/>
        <v>-0.19034591885539606</v>
      </c>
    </row>
    <row r="2172" spans="1:8" x14ac:dyDescent="0.3">
      <c r="A2172"/>
      <c r="B2172" s="314">
        <v>42774</v>
      </c>
      <c r="C2172" s="197">
        <v>513.04999999999995</v>
      </c>
      <c r="D2172" s="197">
        <f t="shared" si="69"/>
        <v>0.15721213488214714</v>
      </c>
      <c r="E2172" s="197">
        <v>1.2332280978689658E-2</v>
      </c>
      <c r="F2172" s="167"/>
      <c r="G2172" s="37">
        <v>2164</v>
      </c>
      <c r="H2172" s="167">
        <f t="shared" ca="1" si="70"/>
        <v>-1.6741468085867801E-2</v>
      </c>
    </row>
    <row r="2173" spans="1:8" x14ac:dyDescent="0.3">
      <c r="A2173"/>
      <c r="B2173" s="314">
        <v>42874</v>
      </c>
      <c r="C2173" s="197">
        <v>443.35</v>
      </c>
      <c r="D2173" s="197">
        <f t="shared" si="69"/>
        <v>3.8618269547099464</v>
      </c>
      <c r="E2173" s="197">
        <v>1.2330174677474659E-2</v>
      </c>
      <c r="F2173" s="167"/>
      <c r="G2173" s="37">
        <v>2165</v>
      </c>
      <c r="H2173" s="167">
        <f t="shared" ca="1" si="70"/>
        <v>-5.7412828248422129E-2</v>
      </c>
    </row>
    <row r="2174" spans="1:8" x14ac:dyDescent="0.3">
      <c r="A2174"/>
      <c r="B2174" s="314">
        <v>38411</v>
      </c>
      <c r="C2174" s="197">
        <v>91.19</v>
      </c>
      <c r="D2174" s="197">
        <f t="shared" si="69"/>
        <v>-0.91015320951771028</v>
      </c>
      <c r="E2174" s="197">
        <v>1.232238010657194E-2</v>
      </c>
      <c r="F2174" s="167"/>
      <c r="G2174" s="37">
        <v>2166</v>
      </c>
      <c r="H2174" s="167">
        <f t="shared" ca="1" si="70"/>
        <v>-6.1397395930696554E-4</v>
      </c>
    </row>
    <row r="2175" spans="1:8" x14ac:dyDescent="0.3">
      <c r="A2175"/>
      <c r="B2175" s="314">
        <v>45482</v>
      </c>
      <c r="C2175" s="197">
        <v>1014.95</v>
      </c>
      <c r="D2175" s="197">
        <f t="shared" si="69"/>
        <v>0.96296296296296324</v>
      </c>
      <c r="E2175" s="197">
        <v>1.2317973269499349E-2</v>
      </c>
      <c r="F2175" s="167"/>
      <c r="G2175" s="37">
        <v>2167</v>
      </c>
      <c r="H2175" s="167">
        <f t="shared" ca="1" si="70"/>
        <v>5.8929721012473096E-2</v>
      </c>
    </row>
    <row r="2176" spans="1:8" x14ac:dyDescent="0.3">
      <c r="A2176"/>
      <c r="B2176" s="314">
        <v>41885</v>
      </c>
      <c r="C2176" s="197">
        <v>517.04999999999995</v>
      </c>
      <c r="D2176" s="197">
        <f t="shared" si="69"/>
        <v>-0.30990990990990996</v>
      </c>
      <c r="E2176" s="197">
        <v>1.2295162206080956E-2</v>
      </c>
      <c r="F2176" s="167"/>
      <c r="G2176" s="37">
        <v>2168</v>
      </c>
      <c r="H2176" s="167">
        <f t="shared" ca="1" si="70"/>
        <v>3.5466600987721038E-2</v>
      </c>
    </row>
    <row r="2177" spans="1:8" x14ac:dyDescent="0.3">
      <c r="A2177"/>
      <c r="B2177" s="314">
        <v>45658</v>
      </c>
      <c r="C2177" s="197">
        <v>749.25</v>
      </c>
      <c r="D2177" s="197">
        <f t="shared" si="69"/>
        <v>28.324853228962816</v>
      </c>
      <c r="E2177" s="197">
        <v>1.2294805107072815E-2</v>
      </c>
      <c r="F2177" s="167"/>
      <c r="G2177" s="37">
        <v>2169</v>
      </c>
      <c r="H2177" s="167">
        <f t="shared" ca="1" si="70"/>
        <v>1.7640029409306767E-2</v>
      </c>
    </row>
    <row r="2178" spans="1:8" x14ac:dyDescent="0.3">
      <c r="A2178"/>
      <c r="B2178" s="314">
        <v>37536</v>
      </c>
      <c r="C2178" s="197">
        <v>25.55</v>
      </c>
      <c r="D2178" s="197">
        <f t="shared" si="69"/>
        <v>-0.83700159489633175</v>
      </c>
      <c r="E2178" s="197">
        <v>1.228209191759122E-2</v>
      </c>
      <c r="F2178" s="167"/>
      <c r="G2178" s="37">
        <v>2170</v>
      </c>
      <c r="H2178" s="167">
        <f t="shared" ca="1" si="70"/>
        <v>1.3558487556592426E-2</v>
      </c>
    </row>
    <row r="2179" spans="1:8" x14ac:dyDescent="0.3">
      <c r="A2179"/>
      <c r="B2179" s="314">
        <v>43668</v>
      </c>
      <c r="C2179" s="197">
        <v>156.75</v>
      </c>
      <c r="D2179" s="197">
        <f t="shared" si="69"/>
        <v>-0.6275395033860045</v>
      </c>
      <c r="E2179" s="197">
        <v>1.2269938650306678E-2</v>
      </c>
      <c r="F2179" s="167"/>
      <c r="G2179" s="37">
        <v>2171</v>
      </c>
      <c r="H2179" s="167">
        <f t="shared" ca="1" si="70"/>
        <v>5.0214569573343283E-2</v>
      </c>
    </row>
    <row r="2180" spans="1:8" x14ac:dyDescent="0.3">
      <c r="A2180"/>
      <c r="B2180" s="314">
        <v>44481</v>
      </c>
      <c r="C2180" s="197">
        <v>420.85</v>
      </c>
      <c r="D2180" s="197">
        <f t="shared" si="69"/>
        <v>8.2677824267782434</v>
      </c>
      <c r="E2180" s="197">
        <v>1.2266987372218985E-2</v>
      </c>
      <c r="F2180" s="167"/>
      <c r="G2180" s="37">
        <v>2172</v>
      </c>
      <c r="H2180" s="167">
        <f t="shared" ca="1" si="70"/>
        <v>6.0739755490872925E-2</v>
      </c>
    </row>
    <row r="2181" spans="1:8" x14ac:dyDescent="0.3">
      <c r="A2181"/>
      <c r="B2181" s="314">
        <v>35825</v>
      </c>
      <c r="C2181" s="197">
        <v>45.41</v>
      </c>
      <c r="D2181" s="197">
        <f t="shared" si="69"/>
        <v>0.44525779758115824</v>
      </c>
      <c r="E2181" s="197">
        <v>1.2260365581810095E-2</v>
      </c>
      <c r="F2181" s="167"/>
      <c r="G2181" s="37">
        <v>2173</v>
      </c>
      <c r="H2181" s="167">
        <f t="shared" ca="1" si="70"/>
        <v>-6.7163810581279709E-2</v>
      </c>
    </row>
    <row r="2182" spans="1:8" x14ac:dyDescent="0.3">
      <c r="A2182"/>
      <c r="B2182" s="314">
        <v>36291</v>
      </c>
      <c r="C2182" s="197">
        <v>31.42</v>
      </c>
      <c r="D2182" s="197">
        <f t="shared" si="69"/>
        <v>1.3749055177626608</v>
      </c>
      <c r="E2182" s="197">
        <v>1.2242268041237292E-2</v>
      </c>
      <c r="F2182" s="167"/>
      <c r="G2182" s="37">
        <v>2174</v>
      </c>
      <c r="H2182" s="167">
        <f t="shared" ca="1" si="70"/>
        <v>1.5123872253369166E-2</v>
      </c>
    </row>
    <row r="2183" spans="1:8" x14ac:dyDescent="0.3">
      <c r="A2183"/>
      <c r="B2183" s="314">
        <v>37162</v>
      </c>
      <c r="C2183" s="197">
        <v>13.23</v>
      </c>
      <c r="D2183" s="197">
        <f t="shared" si="69"/>
        <v>-0.81824426432202224</v>
      </c>
      <c r="E2183" s="197">
        <v>1.2241775057383331E-2</v>
      </c>
      <c r="F2183" s="167"/>
      <c r="G2183" s="37">
        <v>2175</v>
      </c>
      <c r="H2183" s="167">
        <f t="shared" ca="1" si="70"/>
        <v>-2.6062358920925077E-3</v>
      </c>
    </row>
    <row r="2184" spans="1:8" x14ac:dyDescent="0.3">
      <c r="A2184"/>
      <c r="B2184" s="314">
        <v>35076</v>
      </c>
      <c r="C2184" s="197">
        <v>72.790000000000006</v>
      </c>
      <c r="D2184" s="197">
        <f t="shared" si="69"/>
        <v>-0.86866937302661251</v>
      </c>
      <c r="E2184" s="197">
        <v>1.2237519121123697E-2</v>
      </c>
      <c r="F2184" s="167"/>
      <c r="G2184" s="37">
        <v>2176</v>
      </c>
      <c r="H2184" s="167">
        <f t="shared" ca="1" si="70"/>
        <v>-0.11172831515526857</v>
      </c>
    </row>
    <row r="2185" spans="1:8" x14ac:dyDescent="0.3">
      <c r="A2185"/>
      <c r="B2185" s="314">
        <v>42661</v>
      </c>
      <c r="C2185" s="197">
        <v>554.25</v>
      </c>
      <c r="D2185" s="197">
        <f t="shared" ref="D2185:D2248" si="71">C2185/C2186-1</f>
        <v>-0.18820944708897835</v>
      </c>
      <c r="E2185" s="197">
        <v>1.2236325449730634E-2</v>
      </c>
      <c r="F2185" s="167"/>
      <c r="G2185" s="37">
        <v>2177</v>
      </c>
      <c r="H2185" s="167">
        <f t="shared" ca="1" si="70"/>
        <v>-9.9051293425759607E-2</v>
      </c>
    </row>
    <row r="2186" spans="1:8" x14ac:dyDescent="0.3">
      <c r="A2186"/>
      <c r="B2186" s="314">
        <v>45834</v>
      </c>
      <c r="C2186" s="197">
        <v>682.75</v>
      </c>
      <c r="D2186" s="197">
        <f t="shared" si="71"/>
        <v>23.981705085986096</v>
      </c>
      <c r="E2186" s="197">
        <v>1.223128243143079E-2</v>
      </c>
      <c r="F2186" s="167"/>
      <c r="G2186" s="37">
        <v>2178</v>
      </c>
      <c r="H2186" s="167">
        <f t="shared" ref="H2186:H2249" ca="1" si="72">_xlfn.NORM.INV(RAND(),N$11,N$12)</f>
        <v>2.5760430702156788E-2</v>
      </c>
    </row>
    <row r="2187" spans="1:8" x14ac:dyDescent="0.3">
      <c r="A2187"/>
      <c r="B2187" s="314">
        <v>37301</v>
      </c>
      <c r="C2187" s="197">
        <v>27.33</v>
      </c>
      <c r="D2187" s="197">
        <f t="shared" si="71"/>
        <v>-0.97059488073335265</v>
      </c>
      <c r="E2187" s="197">
        <v>1.2222222222222134E-2</v>
      </c>
      <c r="F2187" s="167"/>
      <c r="G2187" s="37">
        <v>2179</v>
      </c>
      <c r="H2187" s="167">
        <f t="shared" ca="1" si="72"/>
        <v>-0.17880157004510003</v>
      </c>
    </row>
    <row r="2188" spans="1:8" x14ac:dyDescent="0.3">
      <c r="A2188"/>
      <c r="B2188" s="314">
        <v>45344</v>
      </c>
      <c r="C2188" s="197">
        <v>929.43</v>
      </c>
      <c r="D2188" s="197">
        <f t="shared" si="71"/>
        <v>4.6541550066918118</v>
      </c>
      <c r="E2188" s="197">
        <v>1.2208403214915675E-2</v>
      </c>
      <c r="F2188" s="167"/>
      <c r="G2188" s="37">
        <v>2180</v>
      </c>
      <c r="H2188" s="167">
        <f t="shared" ca="1" si="72"/>
        <v>-6.9312022585068939E-2</v>
      </c>
    </row>
    <row r="2189" spans="1:8" x14ac:dyDescent="0.3">
      <c r="A2189"/>
      <c r="B2189" s="314">
        <v>38986</v>
      </c>
      <c r="C2189" s="197">
        <v>164.38</v>
      </c>
      <c r="D2189" s="197">
        <f t="shared" si="71"/>
        <v>0.30222609522300559</v>
      </c>
      <c r="E2189" s="197">
        <v>1.2192118226600934E-2</v>
      </c>
      <c r="F2189" s="167"/>
      <c r="G2189" s="37">
        <v>2181</v>
      </c>
      <c r="H2189" s="167">
        <f t="shared" ca="1" si="72"/>
        <v>-8.7979528790794195E-2</v>
      </c>
    </row>
    <row r="2190" spans="1:8" x14ac:dyDescent="0.3">
      <c r="A2190"/>
      <c r="B2190" s="314">
        <v>39470</v>
      </c>
      <c r="C2190" s="197">
        <v>126.23</v>
      </c>
      <c r="D2190" s="197">
        <f t="shared" si="71"/>
        <v>0.50309597523219818</v>
      </c>
      <c r="E2190" s="197">
        <v>1.2188276802181042E-2</v>
      </c>
      <c r="F2190" s="167"/>
      <c r="G2190" s="37">
        <v>2182</v>
      </c>
      <c r="H2190" s="167">
        <f t="shared" ca="1" si="72"/>
        <v>-4.4745381348220016E-2</v>
      </c>
    </row>
    <row r="2191" spans="1:8" x14ac:dyDescent="0.3">
      <c r="A2191"/>
      <c r="B2191" s="314">
        <v>38504</v>
      </c>
      <c r="C2191" s="197">
        <v>83.98</v>
      </c>
      <c r="D2191" s="197">
        <f t="shared" si="71"/>
        <v>-8.1985133362483587E-2</v>
      </c>
      <c r="E2191" s="197">
        <v>1.2173074605279055E-2</v>
      </c>
      <c r="F2191" s="167"/>
      <c r="G2191" s="37">
        <v>2183</v>
      </c>
      <c r="H2191" s="167">
        <f t="shared" ca="1" si="72"/>
        <v>-0.10556681860172772</v>
      </c>
    </row>
    <row r="2192" spans="1:8" x14ac:dyDescent="0.3">
      <c r="A2192"/>
      <c r="B2192" s="314">
        <v>35193</v>
      </c>
      <c r="C2192" s="197">
        <v>91.48</v>
      </c>
      <c r="D2192" s="197">
        <f t="shared" si="71"/>
        <v>-0.66408401571622666</v>
      </c>
      <c r="E2192" s="197">
        <v>1.2170834255366358E-2</v>
      </c>
      <c r="F2192" s="167"/>
      <c r="G2192" s="37">
        <v>2184</v>
      </c>
      <c r="H2192" s="167">
        <f t="shared" ca="1" si="72"/>
        <v>-9.7966141980629196E-2</v>
      </c>
    </row>
    <row r="2193" spans="1:8" x14ac:dyDescent="0.3">
      <c r="A2193"/>
      <c r="B2193" s="314">
        <v>40998</v>
      </c>
      <c r="C2193" s="197">
        <v>272.33</v>
      </c>
      <c r="D2193" s="197">
        <f t="shared" si="71"/>
        <v>1.0429857464366088</v>
      </c>
      <c r="E2193" s="197">
        <v>1.2153423028320676E-2</v>
      </c>
      <c r="F2193" s="167"/>
      <c r="G2193" s="37">
        <v>2185</v>
      </c>
      <c r="H2193" s="167">
        <f t="shared" ca="1" si="72"/>
        <v>3.3935831890664826E-2</v>
      </c>
    </row>
    <row r="2194" spans="1:8" x14ac:dyDescent="0.3">
      <c r="A2194"/>
      <c r="B2194" s="314">
        <v>44104</v>
      </c>
      <c r="C2194" s="197">
        <v>133.30000000000001</v>
      </c>
      <c r="D2194" s="197">
        <f t="shared" si="71"/>
        <v>0.99969996999699995</v>
      </c>
      <c r="E2194" s="197">
        <v>1.2148823082763993E-2</v>
      </c>
      <c r="F2194" s="167"/>
      <c r="G2194" s="37">
        <v>2186</v>
      </c>
      <c r="H2194" s="167">
        <f t="shared" ca="1" si="72"/>
        <v>2.8429241959783219E-2</v>
      </c>
    </row>
    <row r="2195" spans="1:8" x14ac:dyDescent="0.3">
      <c r="A2195"/>
      <c r="B2195" s="314">
        <v>39962</v>
      </c>
      <c r="C2195" s="197">
        <v>66.66</v>
      </c>
      <c r="D2195" s="197">
        <f t="shared" si="71"/>
        <v>-0.60591191250369492</v>
      </c>
      <c r="E2195" s="197">
        <v>1.2146978439113276E-2</v>
      </c>
      <c r="F2195" s="167"/>
      <c r="G2195" s="37">
        <v>2187</v>
      </c>
      <c r="H2195" s="167">
        <f t="shared" ca="1" si="72"/>
        <v>-2.7135014158817122E-2</v>
      </c>
    </row>
    <row r="2196" spans="1:8" x14ac:dyDescent="0.3">
      <c r="A2196"/>
      <c r="B2196" s="314">
        <v>40387</v>
      </c>
      <c r="C2196" s="197">
        <v>169.15</v>
      </c>
      <c r="D2196" s="197">
        <f t="shared" si="71"/>
        <v>4.798765855330819</v>
      </c>
      <c r="E2196" s="197">
        <v>1.2146960268070828E-2</v>
      </c>
      <c r="F2196" s="167"/>
      <c r="G2196" s="37">
        <v>2188</v>
      </c>
      <c r="H2196" s="167">
        <f t="shared" ca="1" si="72"/>
        <v>-2.0311107323586305E-2</v>
      </c>
    </row>
    <row r="2197" spans="1:8" x14ac:dyDescent="0.3">
      <c r="A2197"/>
      <c r="B2197" s="314">
        <v>37455</v>
      </c>
      <c r="C2197" s="197">
        <v>29.17</v>
      </c>
      <c r="D2197" s="197">
        <f t="shared" si="71"/>
        <v>-0.75025684931506853</v>
      </c>
      <c r="E2197" s="197">
        <v>1.2144344205412994E-2</v>
      </c>
      <c r="F2197" s="167"/>
      <c r="G2197" s="37">
        <v>2189</v>
      </c>
      <c r="H2197" s="167">
        <f t="shared" ca="1" si="72"/>
        <v>2.9276866316882547E-2</v>
      </c>
    </row>
    <row r="2198" spans="1:8" x14ac:dyDescent="0.3">
      <c r="A2198"/>
      <c r="B2198" s="314">
        <v>44049</v>
      </c>
      <c r="C2198" s="197">
        <v>116.8</v>
      </c>
      <c r="D2198" s="197">
        <f t="shared" si="71"/>
        <v>-0.24781040700669765</v>
      </c>
      <c r="E2198" s="197">
        <v>1.21317157712304E-2</v>
      </c>
      <c r="F2198" s="167"/>
      <c r="G2198" s="37">
        <v>2190</v>
      </c>
      <c r="H2198" s="167">
        <f t="shared" ca="1" si="72"/>
        <v>0.10131741222920823</v>
      </c>
    </row>
    <row r="2199" spans="1:8" x14ac:dyDescent="0.3">
      <c r="A2199"/>
      <c r="B2199" s="314">
        <v>40284</v>
      </c>
      <c r="C2199" s="197">
        <v>155.28</v>
      </c>
      <c r="D2199" s="197">
        <f t="shared" si="71"/>
        <v>-1.59695817490495E-2</v>
      </c>
      <c r="E2199" s="197">
        <v>1.2123582323034787E-2</v>
      </c>
      <c r="F2199" s="167"/>
      <c r="G2199" s="37">
        <v>2191</v>
      </c>
      <c r="H2199" s="167">
        <f t="shared" ca="1" si="72"/>
        <v>-4.3347107443911063E-2</v>
      </c>
    </row>
    <row r="2200" spans="1:8" x14ac:dyDescent="0.3">
      <c r="A2200"/>
      <c r="B2200" s="314">
        <v>38866</v>
      </c>
      <c r="C2200" s="197">
        <v>157.80000000000001</v>
      </c>
      <c r="D2200" s="197">
        <f t="shared" si="71"/>
        <v>-0.75067151208721761</v>
      </c>
      <c r="E2200" s="197">
        <v>1.2122378295170488E-2</v>
      </c>
      <c r="F2200" s="167"/>
      <c r="G2200" s="37">
        <v>2192</v>
      </c>
      <c r="H2200" s="167">
        <f t="shared" ca="1" si="72"/>
        <v>4.8406449091300575E-3</v>
      </c>
    </row>
    <row r="2201" spans="1:8" x14ac:dyDescent="0.3">
      <c r="A2201"/>
      <c r="B2201" s="314">
        <v>45180</v>
      </c>
      <c r="C2201" s="197">
        <v>632.9</v>
      </c>
      <c r="D2201" s="197">
        <f t="shared" si="71"/>
        <v>20.00564221705941</v>
      </c>
      <c r="E2201" s="197">
        <v>1.2121793641655332E-2</v>
      </c>
      <c r="F2201" s="167"/>
      <c r="G2201" s="37">
        <v>2193</v>
      </c>
      <c r="H2201" s="167">
        <f t="shared" ca="1" si="72"/>
        <v>7.1253171065054341E-2</v>
      </c>
    </row>
    <row r="2202" spans="1:8" x14ac:dyDescent="0.3">
      <c r="A2202"/>
      <c r="B2202" s="314">
        <v>37438</v>
      </c>
      <c r="C2202" s="197">
        <v>30.13</v>
      </c>
      <c r="D2202" s="197">
        <f t="shared" si="71"/>
        <v>-0.90016567263088143</v>
      </c>
      <c r="E2202" s="197">
        <v>1.209271078266716E-2</v>
      </c>
      <c r="F2202" s="167"/>
      <c r="G2202" s="37">
        <v>2194</v>
      </c>
      <c r="H2202" s="167">
        <f t="shared" ca="1" si="72"/>
        <v>-2.9246332832352447E-2</v>
      </c>
    </row>
    <row r="2203" spans="1:8" x14ac:dyDescent="0.3">
      <c r="A2203"/>
      <c r="B2203" s="314">
        <v>42426</v>
      </c>
      <c r="C2203" s="197">
        <v>301.8</v>
      </c>
      <c r="D2203" s="197">
        <f t="shared" si="71"/>
        <v>-0.53711656441717792</v>
      </c>
      <c r="E2203" s="197">
        <v>1.2072434607645954E-2</v>
      </c>
      <c r="F2203" s="167"/>
      <c r="G2203" s="37">
        <v>2195</v>
      </c>
      <c r="H2203" s="167">
        <f t="shared" ca="1" si="72"/>
        <v>1.2701710398954558E-2</v>
      </c>
    </row>
    <row r="2204" spans="1:8" x14ac:dyDescent="0.3">
      <c r="A2204"/>
      <c r="B2204" s="314">
        <v>45779</v>
      </c>
      <c r="C2204" s="197">
        <v>652</v>
      </c>
      <c r="D2204" s="197">
        <f t="shared" si="71"/>
        <v>0.48994515539305294</v>
      </c>
      <c r="E2204" s="197">
        <v>1.202949165696543E-2</v>
      </c>
      <c r="F2204" s="167"/>
      <c r="G2204" s="37">
        <v>2196</v>
      </c>
      <c r="H2204" s="167">
        <f t="shared" ca="1" si="72"/>
        <v>-0.20397298603144468</v>
      </c>
    </row>
    <row r="2205" spans="1:8" x14ac:dyDescent="0.3">
      <c r="A2205"/>
      <c r="B2205" s="314">
        <v>42181</v>
      </c>
      <c r="C2205" s="197">
        <v>437.6</v>
      </c>
      <c r="D2205" s="197">
        <f t="shared" si="71"/>
        <v>5.7530864197530871</v>
      </c>
      <c r="E2205" s="197">
        <v>1.2025901942645856E-2</v>
      </c>
      <c r="F2205" s="167"/>
      <c r="G2205" s="37">
        <v>2197</v>
      </c>
      <c r="H2205" s="167">
        <f t="shared" ca="1" si="72"/>
        <v>9.3666168104554567E-2</v>
      </c>
    </row>
    <row r="2206" spans="1:8" x14ac:dyDescent="0.3">
      <c r="A2206"/>
      <c r="B2206" s="314">
        <v>35741</v>
      </c>
      <c r="C2206" s="197">
        <v>64.8</v>
      </c>
      <c r="D2206" s="197">
        <f t="shared" si="71"/>
        <v>-0.62996802192782098</v>
      </c>
      <c r="E2206" s="197">
        <v>1.2025612993909141E-2</v>
      </c>
      <c r="F2206" s="167"/>
      <c r="G2206" s="37">
        <v>2198</v>
      </c>
      <c r="H2206" s="167">
        <f t="shared" ca="1" si="72"/>
        <v>6.2792839879027687E-2</v>
      </c>
    </row>
    <row r="2207" spans="1:8" x14ac:dyDescent="0.3">
      <c r="A2207"/>
      <c r="B2207" s="314">
        <v>40898</v>
      </c>
      <c r="C2207" s="197">
        <v>175.12</v>
      </c>
      <c r="D2207" s="197">
        <f t="shared" si="71"/>
        <v>0.43776683087027912</v>
      </c>
      <c r="E2207" s="197">
        <v>1.2020342117429639E-2</v>
      </c>
      <c r="F2207" s="167"/>
      <c r="G2207" s="37">
        <v>2199</v>
      </c>
      <c r="H2207" s="167">
        <f t="shared" ca="1" si="72"/>
        <v>5.6218218095395199E-2</v>
      </c>
    </row>
    <row r="2208" spans="1:8" x14ac:dyDescent="0.3">
      <c r="A2208"/>
      <c r="B2208" s="314">
        <v>39540</v>
      </c>
      <c r="C2208" s="197">
        <v>121.8</v>
      </c>
      <c r="D2208" s="197">
        <f t="shared" si="71"/>
        <v>-9.5096582466567603E-2</v>
      </c>
      <c r="E2208" s="197">
        <v>1.1964107676968982E-2</v>
      </c>
      <c r="F2208" s="167"/>
      <c r="G2208" s="37">
        <v>2200</v>
      </c>
      <c r="H2208" s="167">
        <f t="shared" ca="1" si="72"/>
        <v>-3.8611448143364936E-3</v>
      </c>
    </row>
    <row r="2209" spans="1:8" x14ac:dyDescent="0.3">
      <c r="A2209"/>
      <c r="B2209" s="314">
        <v>40215</v>
      </c>
      <c r="C2209" s="197">
        <v>134.6</v>
      </c>
      <c r="D2209" s="197">
        <f t="shared" si="71"/>
        <v>-0.33766361578584791</v>
      </c>
      <c r="E2209" s="197">
        <v>1.1953988421923301E-2</v>
      </c>
      <c r="F2209" s="167"/>
      <c r="G2209" s="37">
        <v>2201</v>
      </c>
      <c r="H2209" s="167">
        <f t="shared" ca="1" si="72"/>
        <v>-4.6632890156692525E-3</v>
      </c>
    </row>
    <row r="2210" spans="1:8" x14ac:dyDescent="0.3">
      <c r="A2210"/>
      <c r="B2210" s="314">
        <v>40434</v>
      </c>
      <c r="C2210" s="197">
        <v>203.22</v>
      </c>
      <c r="D2210" s="197">
        <f t="shared" si="71"/>
        <v>1.7853618421052633</v>
      </c>
      <c r="E2210" s="197">
        <v>1.1951000896325059E-2</v>
      </c>
      <c r="F2210" s="167"/>
      <c r="G2210" s="37">
        <v>2202</v>
      </c>
      <c r="H2210" s="167">
        <f t="shared" ca="1" si="72"/>
        <v>0.11250892550307892</v>
      </c>
    </row>
    <row r="2211" spans="1:8" x14ac:dyDescent="0.3">
      <c r="A2211"/>
      <c r="B2211" s="314">
        <v>34927</v>
      </c>
      <c r="C2211" s="197">
        <v>72.959999999999994</v>
      </c>
      <c r="D2211" s="197">
        <f t="shared" si="71"/>
        <v>-0.10467542029696897</v>
      </c>
      <c r="E2211" s="197">
        <v>1.1927877947295329E-2</v>
      </c>
      <c r="F2211" s="167"/>
      <c r="G2211" s="37">
        <v>2203</v>
      </c>
      <c r="H2211" s="167">
        <f t="shared" ca="1" si="72"/>
        <v>-6.1168774850602396E-2</v>
      </c>
    </row>
    <row r="2212" spans="1:8" x14ac:dyDescent="0.3">
      <c r="A2212"/>
      <c r="B2212" s="314">
        <v>38478</v>
      </c>
      <c r="C2212" s="197">
        <v>81.489999999999995</v>
      </c>
      <c r="D2212" s="197">
        <f t="shared" si="71"/>
        <v>-0.79811718072587634</v>
      </c>
      <c r="E2212" s="197">
        <v>1.1921023221159732E-2</v>
      </c>
      <c r="F2212" s="167"/>
      <c r="G2212" s="37">
        <v>2204</v>
      </c>
      <c r="H2212" s="167">
        <f t="shared" ca="1" si="72"/>
        <v>-2.0998118435420769E-2</v>
      </c>
    </row>
    <row r="2213" spans="1:8" x14ac:dyDescent="0.3">
      <c r="A2213"/>
      <c r="B2213" s="314">
        <v>43073</v>
      </c>
      <c r="C2213" s="197">
        <v>403.65</v>
      </c>
      <c r="D2213" s="197">
        <f t="shared" si="71"/>
        <v>-0.23166971219735044</v>
      </c>
      <c r="E2213" s="197">
        <v>1.1907746302331379E-2</v>
      </c>
      <c r="F2213" s="167"/>
      <c r="G2213" s="37">
        <v>2205</v>
      </c>
      <c r="H2213" s="167">
        <f t="shared" ca="1" si="72"/>
        <v>0.10729179433032109</v>
      </c>
    </row>
    <row r="2214" spans="1:8" x14ac:dyDescent="0.3">
      <c r="A2214"/>
      <c r="B2214" s="314">
        <v>41964</v>
      </c>
      <c r="C2214" s="197">
        <v>525.36</v>
      </c>
      <c r="D2214" s="197">
        <f t="shared" si="71"/>
        <v>5.5035899975241396</v>
      </c>
      <c r="E2214" s="197">
        <v>1.1903386108864211E-2</v>
      </c>
      <c r="F2214" s="167"/>
      <c r="G2214" s="37">
        <v>2206</v>
      </c>
      <c r="H2214" s="167">
        <f t="shared" ca="1" si="72"/>
        <v>-0.18576918863399797</v>
      </c>
    </row>
    <row r="2215" spans="1:8" x14ac:dyDescent="0.3">
      <c r="A2215"/>
      <c r="B2215" s="314">
        <v>35137</v>
      </c>
      <c r="C2215" s="197">
        <v>80.78</v>
      </c>
      <c r="D2215" s="197">
        <f t="shared" si="71"/>
        <v>2.3926921461570769</v>
      </c>
      <c r="E2215" s="197">
        <v>1.1900288112238533E-2</v>
      </c>
      <c r="F2215" s="167"/>
      <c r="G2215" s="37">
        <v>2207</v>
      </c>
      <c r="H2215" s="167">
        <f t="shared" ca="1" si="72"/>
        <v>-2.9504739459133737E-2</v>
      </c>
    </row>
    <row r="2216" spans="1:8" x14ac:dyDescent="0.3">
      <c r="A2216"/>
      <c r="B2216" s="314">
        <v>36677</v>
      </c>
      <c r="C2216" s="197">
        <v>23.81</v>
      </c>
      <c r="D2216" s="197">
        <f t="shared" si="71"/>
        <v>-0.85135472593332506</v>
      </c>
      <c r="E2216" s="197">
        <v>1.1899702507437215E-2</v>
      </c>
      <c r="F2216" s="167"/>
      <c r="G2216" s="37">
        <v>2208</v>
      </c>
      <c r="H2216" s="167">
        <f t="shared" ca="1" si="72"/>
        <v>0.17873295104085241</v>
      </c>
    </row>
    <row r="2217" spans="1:8" x14ac:dyDescent="0.3">
      <c r="A2217"/>
      <c r="B2217" s="314">
        <v>40374</v>
      </c>
      <c r="C2217" s="197">
        <v>160.18</v>
      </c>
      <c r="D2217" s="197">
        <f t="shared" si="71"/>
        <v>0.84284399447768066</v>
      </c>
      <c r="E2217" s="197">
        <v>1.1876184459886252E-2</v>
      </c>
      <c r="F2217" s="167"/>
      <c r="G2217" s="37">
        <v>2209</v>
      </c>
      <c r="H2217" s="167">
        <f t="shared" ca="1" si="72"/>
        <v>-0.10279474849392281</v>
      </c>
    </row>
    <row r="2218" spans="1:8" x14ac:dyDescent="0.3">
      <c r="A2218"/>
      <c r="B2218" s="314">
        <v>35325</v>
      </c>
      <c r="C2218" s="197">
        <v>86.92</v>
      </c>
      <c r="D2218" s="197">
        <f t="shared" si="71"/>
        <v>-0.82864465253819619</v>
      </c>
      <c r="E2218" s="197">
        <v>1.1874272409778674E-2</v>
      </c>
      <c r="F2218" s="167"/>
      <c r="G2218" s="37">
        <v>2210</v>
      </c>
      <c r="H2218" s="167">
        <f t="shared" ca="1" si="72"/>
        <v>-3.6474669242580041E-2</v>
      </c>
    </row>
    <row r="2219" spans="1:8" x14ac:dyDescent="0.3">
      <c r="A2219"/>
      <c r="B2219" s="314">
        <v>44573</v>
      </c>
      <c r="C2219" s="197">
        <v>507.25</v>
      </c>
      <c r="D2219" s="197">
        <f t="shared" si="71"/>
        <v>2.6028837275374674</v>
      </c>
      <c r="E2219" s="197">
        <v>1.1869140235387876E-2</v>
      </c>
      <c r="F2219" s="167"/>
      <c r="G2219" s="37">
        <v>2211</v>
      </c>
      <c r="H2219" s="167">
        <f t="shared" ca="1" si="72"/>
        <v>-6.9352368162836811E-2</v>
      </c>
    </row>
    <row r="2220" spans="1:8" x14ac:dyDescent="0.3">
      <c r="A2220"/>
      <c r="B2220" s="314">
        <v>40226</v>
      </c>
      <c r="C2220" s="197">
        <v>140.79</v>
      </c>
      <c r="D2220" s="197">
        <f t="shared" si="71"/>
        <v>-0.57193675889328066</v>
      </c>
      <c r="E2220" s="197">
        <v>1.1858559724019058E-2</v>
      </c>
      <c r="F2220" s="167"/>
      <c r="G2220" s="37">
        <v>2212</v>
      </c>
      <c r="H2220" s="167">
        <f t="shared" ca="1" si="72"/>
        <v>1.2133904974418068E-2</v>
      </c>
    </row>
    <row r="2221" spans="1:8" x14ac:dyDescent="0.3">
      <c r="A2221"/>
      <c r="B2221" s="314">
        <v>44237</v>
      </c>
      <c r="C2221" s="197">
        <v>328.9</v>
      </c>
      <c r="D2221" s="197">
        <f t="shared" si="71"/>
        <v>-0.65522302007442734</v>
      </c>
      <c r="E2221" s="197">
        <v>1.1844331641285955E-2</v>
      </c>
      <c r="F2221" s="167"/>
      <c r="G2221" s="37">
        <v>2213</v>
      </c>
      <c r="H2221" s="167">
        <f t="shared" ca="1" si="72"/>
        <v>-4.3616937886089583E-3</v>
      </c>
    </row>
    <row r="2222" spans="1:8" x14ac:dyDescent="0.3">
      <c r="A2222"/>
      <c r="B2222" s="314">
        <v>45430</v>
      </c>
      <c r="C2222" s="197">
        <v>953.95</v>
      </c>
      <c r="D2222" s="197">
        <f t="shared" si="71"/>
        <v>1.754453844599082</v>
      </c>
      <c r="E2222" s="197">
        <v>1.1837206588954041E-2</v>
      </c>
      <c r="F2222" s="167"/>
      <c r="G2222" s="37">
        <v>2214</v>
      </c>
      <c r="H2222" s="167">
        <f t="shared" ca="1" si="72"/>
        <v>1.7165120781410158E-2</v>
      </c>
    </row>
    <row r="2223" spans="1:8" x14ac:dyDescent="0.3">
      <c r="A2223"/>
      <c r="B2223" s="314">
        <v>41551</v>
      </c>
      <c r="C2223" s="197">
        <v>346.33</v>
      </c>
      <c r="D2223" s="197">
        <f t="shared" si="71"/>
        <v>2.4493418133412215E-2</v>
      </c>
      <c r="E2223" s="197">
        <v>1.1832417903470782E-2</v>
      </c>
      <c r="F2223" s="167"/>
      <c r="G2223" s="37">
        <v>2215</v>
      </c>
      <c r="H2223" s="167">
        <f t="shared" ca="1" si="72"/>
        <v>1.5010776681955888E-2</v>
      </c>
    </row>
    <row r="2224" spans="1:8" x14ac:dyDescent="0.3">
      <c r="A2224"/>
      <c r="B2224" s="314">
        <v>42263</v>
      </c>
      <c r="C2224" s="197">
        <v>338.05</v>
      </c>
      <c r="D2224" s="197">
        <f t="shared" si="71"/>
        <v>1.0046848129039909</v>
      </c>
      <c r="E2224" s="197">
        <v>1.1822807542651859E-2</v>
      </c>
      <c r="F2224" s="167"/>
      <c r="G2224" s="37">
        <v>2216</v>
      </c>
      <c r="H2224" s="167">
        <f t="shared" ca="1" si="72"/>
        <v>2.0103158248245465E-2</v>
      </c>
    </row>
    <row r="2225" spans="1:8" x14ac:dyDescent="0.3">
      <c r="A2225"/>
      <c r="B2225" s="314">
        <v>38994</v>
      </c>
      <c r="C2225" s="197">
        <v>168.63</v>
      </c>
      <c r="D2225" s="197">
        <f t="shared" si="71"/>
        <v>4.467898832684825</v>
      </c>
      <c r="E2225" s="197">
        <v>1.1820472818912853E-2</v>
      </c>
      <c r="F2225" s="167"/>
      <c r="G2225" s="37">
        <v>2217</v>
      </c>
      <c r="H2225" s="167">
        <f t="shared" ca="1" si="72"/>
        <v>-5.5236813526354393E-2</v>
      </c>
    </row>
    <row r="2226" spans="1:8" x14ac:dyDescent="0.3">
      <c r="A2226"/>
      <c r="B2226" s="314">
        <v>37701</v>
      </c>
      <c r="C2226" s="197">
        <v>30.84</v>
      </c>
      <c r="D2226" s="197">
        <f t="shared" si="71"/>
        <v>-0.75228915662650597</v>
      </c>
      <c r="E2226" s="197">
        <v>1.1811023622047223E-2</v>
      </c>
      <c r="F2226" s="167"/>
      <c r="G2226" s="37">
        <v>2218</v>
      </c>
      <c r="H2226" s="167">
        <f t="shared" ca="1" si="72"/>
        <v>-2.6567858395749426E-3</v>
      </c>
    </row>
    <row r="2227" spans="1:8" x14ac:dyDescent="0.3">
      <c r="A2227"/>
      <c r="B2227" s="314">
        <v>43734</v>
      </c>
      <c r="C2227" s="197">
        <v>124.5</v>
      </c>
      <c r="D2227" s="197">
        <f t="shared" si="71"/>
        <v>-0.75645539906103287</v>
      </c>
      <c r="E2227" s="197">
        <v>1.1783827712312123E-2</v>
      </c>
      <c r="F2227" s="167"/>
      <c r="G2227" s="37">
        <v>2219</v>
      </c>
      <c r="H2227" s="167">
        <f t="shared" ca="1" si="72"/>
        <v>-8.193665690698225E-2</v>
      </c>
    </row>
    <row r="2228" spans="1:8" x14ac:dyDescent="0.3">
      <c r="A2228"/>
      <c r="B2228" s="314">
        <v>42145</v>
      </c>
      <c r="C2228" s="197">
        <v>511.2</v>
      </c>
      <c r="D2228" s="197">
        <f t="shared" si="71"/>
        <v>0.558394049324757</v>
      </c>
      <c r="E2228" s="197">
        <v>1.1776348342404708E-2</v>
      </c>
      <c r="F2228" s="167"/>
      <c r="G2228" s="37">
        <v>2220</v>
      </c>
      <c r="H2228" s="167">
        <f t="shared" ca="1" si="72"/>
        <v>-3.6966780246606892E-2</v>
      </c>
    </row>
    <row r="2229" spans="1:8" x14ac:dyDescent="0.3">
      <c r="A2229"/>
      <c r="B2229" s="314">
        <v>41289</v>
      </c>
      <c r="C2229" s="197">
        <v>328.03</v>
      </c>
      <c r="D2229" s="197">
        <f t="shared" si="71"/>
        <v>-0.14386010700769936</v>
      </c>
      <c r="E2229" s="197">
        <v>1.1751279995064978E-2</v>
      </c>
      <c r="F2229" s="167"/>
      <c r="G2229" s="37">
        <v>2221</v>
      </c>
      <c r="H2229" s="167">
        <f t="shared" ca="1" si="72"/>
        <v>-8.3759372018489861E-2</v>
      </c>
    </row>
    <row r="2230" spans="1:8" x14ac:dyDescent="0.3">
      <c r="A2230"/>
      <c r="B2230" s="314">
        <v>42297</v>
      </c>
      <c r="C2230" s="197">
        <v>383.15</v>
      </c>
      <c r="D2230" s="197">
        <f t="shared" si="71"/>
        <v>-8.8389245776826164E-2</v>
      </c>
      <c r="E2230" s="197">
        <v>1.175072616847106E-2</v>
      </c>
      <c r="F2230" s="167"/>
      <c r="G2230" s="37">
        <v>2222</v>
      </c>
      <c r="H2230" s="167">
        <f t="shared" ca="1" si="72"/>
        <v>5.0576946294762046E-2</v>
      </c>
    </row>
    <row r="2231" spans="1:8" x14ac:dyDescent="0.3">
      <c r="A2231"/>
      <c r="B2231" s="314">
        <v>44911</v>
      </c>
      <c r="C2231" s="197">
        <v>420.3</v>
      </c>
      <c r="D2231" s="197">
        <f t="shared" si="71"/>
        <v>1.6567904220582852E-2</v>
      </c>
      <c r="E2231" s="197">
        <v>1.174714746521599E-2</v>
      </c>
      <c r="F2231" s="167"/>
      <c r="G2231" s="37">
        <v>2223</v>
      </c>
      <c r="H2231" s="167">
        <f t="shared" ca="1" si="72"/>
        <v>-3.7136898257538291E-2</v>
      </c>
    </row>
    <row r="2232" spans="1:8" x14ac:dyDescent="0.3">
      <c r="A2232"/>
      <c r="B2232" s="314">
        <v>43055</v>
      </c>
      <c r="C2232" s="197">
        <v>413.45</v>
      </c>
      <c r="D2232" s="197">
        <f t="shared" si="71"/>
        <v>0.13879248609045325</v>
      </c>
      <c r="E2232" s="197">
        <v>1.1745992903462676E-2</v>
      </c>
      <c r="F2232" s="167"/>
      <c r="G2232" s="37">
        <v>2224</v>
      </c>
      <c r="H2232" s="167">
        <f t="shared" ca="1" si="72"/>
        <v>4.7095887889602166E-2</v>
      </c>
    </row>
    <row r="2233" spans="1:8" x14ac:dyDescent="0.3">
      <c r="A2233"/>
      <c r="B2233" s="314">
        <v>41645</v>
      </c>
      <c r="C2233" s="197">
        <v>363.06</v>
      </c>
      <c r="D2233" s="197">
        <f t="shared" si="71"/>
        <v>5.6640969162995596</v>
      </c>
      <c r="E2233" s="197">
        <v>1.1731921415633284E-2</v>
      </c>
      <c r="F2233" s="167"/>
      <c r="G2233" s="37">
        <v>2225</v>
      </c>
      <c r="H2233" s="167">
        <f t="shared" ca="1" si="72"/>
        <v>1.9852788362604207E-2</v>
      </c>
    </row>
    <row r="2234" spans="1:8" x14ac:dyDescent="0.3">
      <c r="A2234"/>
      <c r="B2234" s="314">
        <v>36456</v>
      </c>
      <c r="C2234" s="197">
        <v>54.48</v>
      </c>
      <c r="D2234" s="197">
        <f t="shared" si="71"/>
        <v>-0.59923495659849935</v>
      </c>
      <c r="E2234" s="197">
        <v>1.1699164345403856E-2</v>
      </c>
      <c r="F2234" s="167"/>
      <c r="G2234" s="37">
        <v>2226</v>
      </c>
      <c r="H2234" s="167">
        <f t="shared" ca="1" si="72"/>
        <v>-2.6312477229233102E-2</v>
      </c>
    </row>
    <row r="2235" spans="1:8" x14ac:dyDescent="0.3">
      <c r="A2235"/>
      <c r="B2235" s="314">
        <v>39268</v>
      </c>
      <c r="C2235" s="197">
        <v>135.94</v>
      </c>
      <c r="D2235" s="197">
        <f t="shared" si="71"/>
        <v>0.9859751643535426</v>
      </c>
      <c r="E2235" s="197">
        <v>1.1684155689513975E-2</v>
      </c>
      <c r="F2235" s="167"/>
      <c r="G2235" s="37">
        <v>2227</v>
      </c>
      <c r="H2235" s="167">
        <f t="shared" ca="1" si="72"/>
        <v>0.15270583937821092</v>
      </c>
    </row>
    <row r="2236" spans="1:8" x14ac:dyDescent="0.3">
      <c r="A2236"/>
      <c r="B2236" s="314">
        <v>34893</v>
      </c>
      <c r="C2236" s="197">
        <v>68.45</v>
      </c>
      <c r="D2236" s="197">
        <f t="shared" si="71"/>
        <v>-0.83029626874922524</v>
      </c>
      <c r="E2236" s="197">
        <v>1.1676027194797545E-2</v>
      </c>
      <c r="F2236" s="167"/>
      <c r="G2236" s="37">
        <v>2228</v>
      </c>
      <c r="H2236" s="167">
        <f t="shared" ca="1" si="72"/>
        <v>4.0177480772945307E-2</v>
      </c>
    </row>
    <row r="2237" spans="1:8" x14ac:dyDescent="0.3">
      <c r="A2237"/>
      <c r="B2237" s="314">
        <v>42499</v>
      </c>
      <c r="C2237" s="197">
        <v>403.35</v>
      </c>
      <c r="D2237" s="197">
        <f t="shared" si="71"/>
        <v>1.0848193518374942</v>
      </c>
      <c r="E2237" s="197">
        <v>1.1662904439428301E-2</v>
      </c>
      <c r="F2237" s="167"/>
      <c r="G2237" s="37">
        <v>2229</v>
      </c>
      <c r="H2237" s="167">
        <f t="shared" ca="1" si="72"/>
        <v>1.5038534923919288E-2</v>
      </c>
    </row>
    <row r="2238" spans="1:8" x14ac:dyDescent="0.3">
      <c r="A2238"/>
      <c r="B2238" s="314">
        <v>40721</v>
      </c>
      <c r="C2238" s="197">
        <v>193.47</v>
      </c>
      <c r="D2238" s="197">
        <f t="shared" si="71"/>
        <v>2.0530219346694021</v>
      </c>
      <c r="E2238" s="197">
        <v>1.1660740430872174E-2</v>
      </c>
      <c r="F2238" s="167"/>
      <c r="G2238" s="37">
        <v>2230</v>
      </c>
      <c r="H2238" s="167">
        <f t="shared" ca="1" si="72"/>
        <v>-1.0301755992634212E-2</v>
      </c>
    </row>
    <row r="2239" spans="1:8" x14ac:dyDescent="0.3">
      <c r="A2239"/>
      <c r="B2239" s="314">
        <v>34849</v>
      </c>
      <c r="C2239" s="197">
        <v>63.37</v>
      </c>
      <c r="D2239" s="197">
        <f t="shared" si="71"/>
        <v>-0.65257675438596496</v>
      </c>
      <c r="E2239" s="197">
        <v>1.1653895274584825E-2</v>
      </c>
      <c r="F2239" s="167"/>
      <c r="G2239" s="37">
        <v>2231</v>
      </c>
      <c r="H2239" s="167">
        <f t="shared" ca="1" si="72"/>
        <v>-2.8492068561215795E-2</v>
      </c>
    </row>
    <row r="2240" spans="1:8" x14ac:dyDescent="0.3">
      <c r="A2240"/>
      <c r="B2240" s="314">
        <v>43479</v>
      </c>
      <c r="C2240" s="197">
        <v>182.4</v>
      </c>
      <c r="D2240" s="197">
        <f t="shared" si="71"/>
        <v>-0.54840307006684819</v>
      </c>
      <c r="E2240" s="197">
        <v>1.1647254575707144E-2</v>
      </c>
      <c r="F2240" s="167"/>
      <c r="G2240" s="37">
        <v>2232</v>
      </c>
      <c r="H2240" s="167">
        <f t="shared" ca="1" si="72"/>
        <v>-8.1811887652842405E-2</v>
      </c>
    </row>
    <row r="2241" spans="1:8" x14ac:dyDescent="0.3">
      <c r="A2241"/>
      <c r="B2241" s="314">
        <v>42517</v>
      </c>
      <c r="C2241" s="197">
        <v>403.9</v>
      </c>
      <c r="D2241" s="197">
        <f t="shared" si="71"/>
        <v>0.17720781113378004</v>
      </c>
      <c r="E2241" s="197">
        <v>1.1646837820914246E-2</v>
      </c>
      <c r="F2241" s="167"/>
      <c r="G2241" s="37">
        <v>2233</v>
      </c>
      <c r="H2241" s="167">
        <f t="shared" ca="1" si="72"/>
        <v>-7.9515475688031648E-2</v>
      </c>
    </row>
    <row r="2242" spans="1:8" x14ac:dyDescent="0.3">
      <c r="A2242"/>
      <c r="B2242" s="314">
        <v>43193</v>
      </c>
      <c r="C2242" s="197">
        <v>343.1</v>
      </c>
      <c r="D2242" s="197">
        <f t="shared" si="71"/>
        <v>4.0597257041734256</v>
      </c>
      <c r="E2242" s="197">
        <v>1.1646763968745422E-2</v>
      </c>
      <c r="F2242" s="167"/>
      <c r="G2242" s="37">
        <v>2234</v>
      </c>
      <c r="H2242" s="167">
        <f t="shared" ca="1" si="72"/>
        <v>2.2151545805929561E-3</v>
      </c>
    </row>
    <row r="2243" spans="1:8" x14ac:dyDescent="0.3">
      <c r="A2243"/>
      <c r="B2243" s="314">
        <v>35684</v>
      </c>
      <c r="C2243" s="197">
        <v>67.81</v>
      </c>
      <c r="D2243" s="197">
        <f t="shared" si="71"/>
        <v>0.49922617731594099</v>
      </c>
      <c r="E2243" s="197">
        <v>1.1636580635536298E-2</v>
      </c>
      <c r="F2243" s="167"/>
      <c r="G2243" s="37">
        <v>2235</v>
      </c>
      <c r="H2243" s="167">
        <f t="shared" ca="1" si="72"/>
        <v>-7.9679342093258151E-2</v>
      </c>
    </row>
    <row r="2244" spans="1:8" x14ac:dyDescent="0.3">
      <c r="A2244"/>
      <c r="B2244" s="314">
        <v>36474</v>
      </c>
      <c r="C2244" s="197">
        <v>45.23</v>
      </c>
      <c r="D2244" s="197">
        <f t="shared" si="71"/>
        <v>-0.42869773904256669</v>
      </c>
      <c r="E2244" s="197">
        <v>1.1630507716394511E-2</v>
      </c>
      <c r="F2244" s="167"/>
      <c r="G2244" s="37">
        <v>2236</v>
      </c>
      <c r="H2244" s="167">
        <f t="shared" ca="1" si="72"/>
        <v>-2.5961006323169732E-2</v>
      </c>
    </row>
    <row r="2245" spans="1:8" x14ac:dyDescent="0.3">
      <c r="A2245"/>
      <c r="B2245" s="314">
        <v>39631</v>
      </c>
      <c r="C2245" s="197">
        <v>79.17</v>
      </c>
      <c r="D2245" s="197">
        <f t="shared" si="71"/>
        <v>-0.66546944984365752</v>
      </c>
      <c r="E2245" s="197">
        <v>1.1627906976744207E-2</v>
      </c>
      <c r="F2245" s="167"/>
      <c r="G2245" s="37">
        <v>2237</v>
      </c>
      <c r="H2245" s="167">
        <f t="shared" ca="1" si="72"/>
        <v>-4.1689415344802666E-2</v>
      </c>
    </row>
    <row r="2246" spans="1:8" x14ac:dyDescent="0.3">
      <c r="A2246"/>
      <c r="B2246" s="314">
        <v>41068</v>
      </c>
      <c r="C2246" s="197">
        <v>236.66</v>
      </c>
      <c r="D2246" s="197">
        <f t="shared" si="71"/>
        <v>8.3763866877971473</v>
      </c>
      <c r="E2246" s="197">
        <v>1.1626912883645479E-2</v>
      </c>
      <c r="F2246" s="167"/>
      <c r="G2246" s="37">
        <v>2238</v>
      </c>
      <c r="H2246" s="167">
        <f t="shared" ca="1" si="72"/>
        <v>2.2402549145818344E-3</v>
      </c>
    </row>
    <row r="2247" spans="1:8" x14ac:dyDescent="0.3">
      <c r="A2247"/>
      <c r="B2247" s="314">
        <v>37533</v>
      </c>
      <c r="C2247" s="197">
        <v>25.24</v>
      </c>
      <c r="D2247" s="197">
        <f t="shared" si="71"/>
        <v>-0.17164424023629798</v>
      </c>
      <c r="E2247" s="197">
        <v>1.1623246492985961E-2</v>
      </c>
      <c r="F2247" s="167"/>
      <c r="G2247" s="37">
        <v>2239</v>
      </c>
      <c r="H2247" s="167">
        <f t="shared" ca="1" si="72"/>
        <v>-8.3645744217280771E-2</v>
      </c>
    </row>
    <row r="2248" spans="1:8" x14ac:dyDescent="0.3">
      <c r="A2248"/>
      <c r="B2248" s="314">
        <v>37707</v>
      </c>
      <c r="C2248" s="197">
        <v>30.47</v>
      </c>
      <c r="D2248" s="197">
        <f t="shared" si="71"/>
        <v>-0.94001141889630457</v>
      </c>
      <c r="E2248" s="197">
        <v>1.1620185922974757E-2</v>
      </c>
      <c r="F2248" s="167"/>
      <c r="G2248" s="37">
        <v>2240</v>
      </c>
      <c r="H2248" s="167">
        <f t="shared" ca="1" si="72"/>
        <v>-4.2045361015606263E-2</v>
      </c>
    </row>
    <row r="2249" spans="1:8" x14ac:dyDescent="0.3">
      <c r="A2249"/>
      <c r="B2249" s="314">
        <v>45056</v>
      </c>
      <c r="C2249" s="197">
        <v>507.93</v>
      </c>
      <c r="D2249" s="197">
        <f t="shared" ref="D2249:D2312" si="73">C2249/C2250-1</f>
        <v>4.8248853211009175</v>
      </c>
      <c r="E2249" s="197">
        <v>1.1611232822146933E-2</v>
      </c>
      <c r="F2249" s="167"/>
      <c r="G2249" s="37">
        <v>2241</v>
      </c>
      <c r="H2249" s="167">
        <f t="shared" ca="1" si="72"/>
        <v>7.7690425011121431E-2</v>
      </c>
    </row>
    <row r="2250" spans="1:8" x14ac:dyDescent="0.3">
      <c r="A2250"/>
      <c r="B2250" s="314">
        <v>43964</v>
      </c>
      <c r="C2250" s="197">
        <v>87.2</v>
      </c>
      <c r="D2250" s="197">
        <f t="shared" si="73"/>
        <v>0.5379188712522045</v>
      </c>
      <c r="E2250" s="197">
        <v>1.1600928074245953E-2</v>
      </c>
      <c r="F2250" s="167"/>
      <c r="G2250" s="37">
        <v>2242</v>
      </c>
      <c r="H2250" s="167">
        <f t="shared" ref="H2250:H2313" ca="1" si="74">_xlfn.NORM.INV(RAND(),N$11,N$12)</f>
        <v>-1.4596726397895351E-2</v>
      </c>
    </row>
    <row r="2251" spans="1:8" x14ac:dyDescent="0.3">
      <c r="A2251"/>
      <c r="B2251" s="314">
        <v>35403</v>
      </c>
      <c r="C2251" s="197">
        <v>56.7</v>
      </c>
      <c r="D2251" s="197">
        <f t="shared" si="73"/>
        <v>-9.8139017019245989E-2</v>
      </c>
      <c r="E2251" s="197">
        <v>1.1596788581623718E-2</v>
      </c>
      <c r="F2251" s="167"/>
      <c r="G2251" s="37">
        <v>2243</v>
      </c>
      <c r="H2251" s="167">
        <f t="shared" ca="1" si="74"/>
        <v>5.0930125966534859E-2</v>
      </c>
    </row>
    <row r="2252" spans="1:8" x14ac:dyDescent="0.3">
      <c r="A2252"/>
      <c r="B2252" s="314">
        <v>34689</v>
      </c>
      <c r="C2252" s="197">
        <v>62.87</v>
      </c>
      <c r="D2252" s="197">
        <f t="shared" si="73"/>
        <v>-0.53601476014760152</v>
      </c>
      <c r="E2252" s="197">
        <v>1.158487530168939E-2</v>
      </c>
      <c r="F2252" s="167"/>
      <c r="G2252" s="37">
        <v>2244</v>
      </c>
      <c r="H2252" s="167">
        <f t="shared" ca="1" si="74"/>
        <v>8.9094435162299965E-2</v>
      </c>
    </row>
    <row r="2253" spans="1:8" x14ac:dyDescent="0.3">
      <c r="A2253"/>
      <c r="B2253" s="314">
        <v>39293</v>
      </c>
      <c r="C2253" s="197">
        <v>135.5</v>
      </c>
      <c r="D2253" s="197">
        <f t="shared" si="73"/>
        <v>-0.6994232475598936</v>
      </c>
      <c r="E2253" s="197">
        <v>1.1571481896230029E-2</v>
      </c>
      <c r="F2253" s="167"/>
      <c r="G2253" s="37">
        <v>2245</v>
      </c>
      <c r="H2253" s="167">
        <f t="shared" ca="1" si="74"/>
        <v>-0.12651467125644256</v>
      </c>
    </row>
    <row r="2254" spans="1:8" x14ac:dyDescent="0.3">
      <c r="A2254"/>
      <c r="B2254" s="314">
        <v>42851</v>
      </c>
      <c r="C2254" s="197">
        <v>450.8</v>
      </c>
      <c r="D2254" s="197">
        <f t="shared" si="73"/>
        <v>-7.366690640090412E-2</v>
      </c>
      <c r="E2254" s="197">
        <v>1.1556153932458235E-2</v>
      </c>
      <c r="F2254" s="167"/>
      <c r="G2254" s="37">
        <v>2246</v>
      </c>
      <c r="H2254" s="167">
        <f t="shared" ca="1" si="74"/>
        <v>-8.4490425478620287E-3</v>
      </c>
    </row>
    <row r="2255" spans="1:8" x14ac:dyDescent="0.3">
      <c r="A2255"/>
      <c r="B2255" s="314">
        <v>42739</v>
      </c>
      <c r="C2255" s="197">
        <v>486.65</v>
      </c>
      <c r="D2255" s="197">
        <f t="shared" si="73"/>
        <v>1.7694627816981559</v>
      </c>
      <c r="E2255" s="197">
        <v>1.153606318852618E-2</v>
      </c>
      <c r="F2255" s="167"/>
      <c r="G2255" s="37">
        <v>2247</v>
      </c>
      <c r="H2255" s="167">
        <f t="shared" ca="1" si="74"/>
        <v>-5.1899615735564224E-2</v>
      </c>
    </row>
    <row r="2256" spans="1:8" x14ac:dyDescent="0.3">
      <c r="A2256"/>
      <c r="B2256" s="314">
        <v>38798</v>
      </c>
      <c r="C2256" s="197">
        <v>175.72</v>
      </c>
      <c r="D2256" s="197">
        <f t="shared" si="73"/>
        <v>6.8661436477528426E-2</v>
      </c>
      <c r="E2256" s="197">
        <v>1.1512779184895239E-2</v>
      </c>
      <c r="F2256" s="167"/>
      <c r="G2256" s="37">
        <v>2248</v>
      </c>
      <c r="H2256" s="167">
        <f t="shared" ca="1" si="74"/>
        <v>7.0784490817537002E-2</v>
      </c>
    </row>
    <row r="2257" spans="1:8" x14ac:dyDescent="0.3">
      <c r="A2257"/>
      <c r="B2257" s="314">
        <v>39066</v>
      </c>
      <c r="C2257" s="197">
        <v>164.43</v>
      </c>
      <c r="D2257" s="197">
        <f t="shared" si="73"/>
        <v>2.3959107806691451</v>
      </c>
      <c r="E2257" s="197">
        <v>1.1503444881889813E-2</v>
      </c>
      <c r="F2257" s="167"/>
      <c r="G2257" s="37">
        <v>2249</v>
      </c>
      <c r="H2257" s="167">
        <f t="shared" ca="1" si="74"/>
        <v>-0.1175393055413425</v>
      </c>
    </row>
    <row r="2258" spans="1:8" x14ac:dyDescent="0.3">
      <c r="A2258"/>
      <c r="B2258" s="314">
        <v>36377</v>
      </c>
      <c r="C2258" s="197">
        <v>48.42</v>
      </c>
      <c r="D2258" s="197">
        <f t="shared" si="73"/>
        <v>-0.9080987719930913</v>
      </c>
      <c r="E2258" s="197">
        <v>1.1489450595362438E-2</v>
      </c>
      <c r="F2258" s="167"/>
      <c r="G2258" s="37">
        <v>2250</v>
      </c>
      <c r="H2258" s="167">
        <f t="shared" ca="1" si="74"/>
        <v>4.512150460923562E-2</v>
      </c>
    </row>
    <row r="2259" spans="1:8" x14ac:dyDescent="0.3">
      <c r="A2259"/>
      <c r="B2259" s="314">
        <v>45069</v>
      </c>
      <c r="C2259" s="197">
        <v>526.87</v>
      </c>
      <c r="D2259" s="197">
        <f t="shared" si="73"/>
        <v>-0.22541899441340785</v>
      </c>
      <c r="E2259" s="197">
        <v>1.1480350937818073E-2</v>
      </c>
      <c r="F2259" s="167"/>
      <c r="G2259" s="37">
        <v>2251</v>
      </c>
      <c r="H2259" s="167">
        <f t="shared" ca="1" si="74"/>
        <v>-2.8685003596291805E-2</v>
      </c>
    </row>
    <row r="2260" spans="1:8" x14ac:dyDescent="0.3">
      <c r="A2260"/>
      <c r="B2260" s="314">
        <v>45930</v>
      </c>
      <c r="C2260" s="197">
        <v>680.2</v>
      </c>
      <c r="D2260" s="197">
        <f t="shared" si="73"/>
        <v>44.28628495339548</v>
      </c>
      <c r="E2260" s="197">
        <v>1.144981412639412E-2</v>
      </c>
      <c r="F2260" s="167"/>
      <c r="G2260" s="37">
        <v>2252</v>
      </c>
      <c r="H2260" s="167">
        <f t="shared" ca="1" si="74"/>
        <v>0.12844178243171878</v>
      </c>
    </row>
    <row r="2261" spans="1:8" x14ac:dyDescent="0.3">
      <c r="A2261"/>
      <c r="B2261" s="314">
        <v>36845</v>
      </c>
      <c r="C2261" s="197">
        <v>15.02</v>
      </c>
      <c r="D2261" s="197">
        <f t="shared" si="73"/>
        <v>-0.89886883921357397</v>
      </c>
      <c r="E2261" s="197">
        <v>1.1447811447811373E-2</v>
      </c>
      <c r="F2261" s="167"/>
      <c r="G2261" s="37">
        <v>2253</v>
      </c>
      <c r="H2261" s="167">
        <f t="shared" ca="1" si="74"/>
        <v>2.7237179448643078E-2</v>
      </c>
    </row>
    <row r="2262" spans="1:8" x14ac:dyDescent="0.3">
      <c r="A2262"/>
      <c r="B2262" s="314">
        <v>39427</v>
      </c>
      <c r="C2262" s="197">
        <v>148.52000000000001</v>
      </c>
      <c r="D2262" s="197">
        <f t="shared" si="73"/>
        <v>-0.78476921962176649</v>
      </c>
      <c r="E2262" s="197">
        <v>1.1441024244075226E-2</v>
      </c>
      <c r="F2262" s="167"/>
      <c r="G2262" s="37">
        <v>2254</v>
      </c>
      <c r="H2262" s="167">
        <f t="shared" ca="1" si="74"/>
        <v>-2.9398787929032111E-2</v>
      </c>
    </row>
    <row r="2263" spans="1:8" x14ac:dyDescent="0.3">
      <c r="A2263"/>
      <c r="B2263" s="314">
        <v>45736</v>
      </c>
      <c r="C2263" s="197">
        <v>690.05</v>
      </c>
      <c r="D2263" s="197">
        <f t="shared" si="73"/>
        <v>0.53477458241587139</v>
      </c>
      <c r="E2263" s="197">
        <v>1.1432759252473446E-2</v>
      </c>
      <c r="F2263" s="167"/>
      <c r="G2263" s="37">
        <v>2255</v>
      </c>
      <c r="H2263" s="167">
        <f t="shared" ca="1" si="74"/>
        <v>-6.5384603569650854E-2</v>
      </c>
    </row>
    <row r="2264" spans="1:8" x14ac:dyDescent="0.3">
      <c r="A2264"/>
      <c r="B2264" s="314">
        <v>44816</v>
      </c>
      <c r="C2264" s="197">
        <v>449.61</v>
      </c>
      <c r="D2264" s="197">
        <f t="shared" si="73"/>
        <v>30.729710656316161</v>
      </c>
      <c r="E2264" s="197">
        <v>1.1427800148471556E-2</v>
      </c>
      <c r="F2264" s="167"/>
      <c r="G2264" s="37">
        <v>2256</v>
      </c>
      <c r="H2264" s="167">
        <f t="shared" ca="1" si="74"/>
        <v>3.5512723181120906E-2</v>
      </c>
    </row>
    <row r="2265" spans="1:8" x14ac:dyDescent="0.3">
      <c r="A2265"/>
      <c r="B2265" s="314">
        <v>36971</v>
      </c>
      <c r="C2265" s="197">
        <v>14.17</v>
      </c>
      <c r="D2265" s="197">
        <f t="shared" si="73"/>
        <v>-0.72421175554690542</v>
      </c>
      <c r="E2265" s="197">
        <v>1.142041399000715E-2</v>
      </c>
      <c r="F2265" s="167"/>
      <c r="G2265" s="37">
        <v>2257</v>
      </c>
      <c r="H2265" s="167">
        <f t="shared" ca="1" si="74"/>
        <v>-7.0064202446908669E-2</v>
      </c>
    </row>
    <row r="2266" spans="1:8" x14ac:dyDescent="0.3">
      <c r="A2266"/>
      <c r="B2266" s="314">
        <v>36431</v>
      </c>
      <c r="C2266" s="197">
        <v>51.38</v>
      </c>
      <c r="D2266" s="197">
        <f t="shared" si="73"/>
        <v>-0.90655633354551246</v>
      </c>
      <c r="E2266" s="197">
        <v>1.1417322834645693E-2</v>
      </c>
      <c r="F2266" s="167"/>
      <c r="G2266" s="37">
        <v>2258</v>
      </c>
      <c r="H2266" s="167">
        <f t="shared" ca="1" si="74"/>
        <v>-4.3430208411653201E-3</v>
      </c>
    </row>
    <row r="2267" spans="1:8" x14ac:dyDescent="0.3">
      <c r="A2267"/>
      <c r="B2267" s="314">
        <v>42615</v>
      </c>
      <c r="C2267" s="197">
        <v>549.85</v>
      </c>
      <c r="D2267" s="197">
        <f t="shared" si="73"/>
        <v>-0.46371793621379109</v>
      </c>
      <c r="E2267" s="197">
        <v>1.1404396210797474E-2</v>
      </c>
      <c r="F2267" s="167"/>
      <c r="G2267" s="37">
        <v>2259</v>
      </c>
      <c r="H2267" s="167">
        <f t="shared" ca="1" si="74"/>
        <v>-1.0529198904418991E-2</v>
      </c>
    </row>
    <row r="2268" spans="1:8" x14ac:dyDescent="0.3">
      <c r="A2268"/>
      <c r="B2268" s="314">
        <v>45511</v>
      </c>
      <c r="C2268" s="197">
        <v>1025.3</v>
      </c>
      <c r="D2268" s="197">
        <f t="shared" si="73"/>
        <v>4.2471852610030698</v>
      </c>
      <c r="E2268" s="197">
        <v>1.1393341553637359E-2</v>
      </c>
      <c r="F2268" s="167"/>
      <c r="G2268" s="37">
        <v>2260</v>
      </c>
      <c r="H2268" s="167">
        <f t="shared" ca="1" si="74"/>
        <v>0.12829795142246483</v>
      </c>
    </row>
    <row r="2269" spans="1:8" x14ac:dyDescent="0.3">
      <c r="A2269"/>
      <c r="B2269" s="314">
        <v>44202</v>
      </c>
      <c r="C2269" s="197">
        <v>195.4</v>
      </c>
      <c r="D2269" s="197">
        <f t="shared" si="73"/>
        <v>-0.37160315163209512</v>
      </c>
      <c r="E2269" s="197">
        <v>1.1387163561076719E-2</v>
      </c>
      <c r="F2269" s="167"/>
      <c r="G2269" s="37">
        <v>2261</v>
      </c>
      <c r="H2269" s="167">
        <f t="shared" ca="1" si="74"/>
        <v>2.363167828686244E-2</v>
      </c>
    </row>
    <row r="2270" spans="1:8" x14ac:dyDescent="0.3">
      <c r="A2270"/>
      <c r="B2270" s="314">
        <v>44390</v>
      </c>
      <c r="C2270" s="197">
        <v>310.95</v>
      </c>
      <c r="D2270" s="197">
        <f t="shared" si="73"/>
        <v>2.8441092842131286</v>
      </c>
      <c r="E2270" s="197">
        <v>1.138396487233706E-2</v>
      </c>
      <c r="F2270" s="167"/>
      <c r="G2270" s="37">
        <v>2262</v>
      </c>
      <c r="H2270" s="167">
        <f t="shared" ca="1" si="74"/>
        <v>-1.7090298210514287E-2</v>
      </c>
    </row>
    <row r="2271" spans="1:8" x14ac:dyDescent="0.3">
      <c r="A2271"/>
      <c r="B2271" s="314">
        <v>38264</v>
      </c>
      <c r="C2271" s="197">
        <v>80.89</v>
      </c>
      <c r="D2271" s="197">
        <f t="shared" si="73"/>
        <v>-0.81264620729588888</v>
      </c>
      <c r="E2271" s="197">
        <v>1.1377844461115227E-2</v>
      </c>
      <c r="F2271" s="167"/>
      <c r="G2271" s="37">
        <v>2263</v>
      </c>
      <c r="H2271" s="167">
        <f t="shared" ca="1" si="74"/>
        <v>-9.6442702319833082E-2</v>
      </c>
    </row>
    <row r="2272" spans="1:8" x14ac:dyDescent="0.3">
      <c r="A2272"/>
      <c r="B2272" s="314">
        <v>42921</v>
      </c>
      <c r="C2272" s="197">
        <v>431.75</v>
      </c>
      <c r="D2272" s="197">
        <f t="shared" si="73"/>
        <v>7.2097356911960446</v>
      </c>
      <c r="E2272" s="197">
        <v>1.1360974467088392E-2</v>
      </c>
      <c r="F2272" s="167"/>
      <c r="G2272" s="37">
        <v>2264</v>
      </c>
      <c r="H2272" s="167">
        <f t="shared" ca="1" si="74"/>
        <v>3.6793812069013623E-2</v>
      </c>
    </row>
    <row r="2273" spans="1:8" x14ac:dyDescent="0.3">
      <c r="A2273"/>
      <c r="B2273" s="314">
        <v>36425</v>
      </c>
      <c r="C2273" s="197">
        <v>52.59</v>
      </c>
      <c r="D2273" s="197">
        <f t="shared" si="73"/>
        <v>-0.77396200464196685</v>
      </c>
      <c r="E2273" s="197">
        <v>1.1346153846153895E-2</v>
      </c>
      <c r="F2273" s="167"/>
      <c r="G2273" s="37">
        <v>2265</v>
      </c>
      <c r="H2273" s="167">
        <f t="shared" ca="1" si="74"/>
        <v>3.999531970363631E-2</v>
      </c>
    </row>
    <row r="2274" spans="1:8" x14ac:dyDescent="0.3">
      <c r="A2274"/>
      <c r="B2274" s="314">
        <v>40616</v>
      </c>
      <c r="C2274" s="197">
        <v>232.66</v>
      </c>
      <c r="D2274" s="197">
        <f t="shared" si="73"/>
        <v>-0.43896792862310108</v>
      </c>
      <c r="E2274" s="197">
        <v>1.1345359704411973E-2</v>
      </c>
      <c r="F2274" s="167"/>
      <c r="G2274" s="37">
        <v>2266</v>
      </c>
      <c r="H2274" s="167">
        <f t="shared" ca="1" si="74"/>
        <v>2.8458067038092928E-2</v>
      </c>
    </row>
    <row r="2275" spans="1:8" x14ac:dyDescent="0.3">
      <c r="A2275"/>
      <c r="B2275" s="314">
        <v>41765</v>
      </c>
      <c r="C2275" s="197">
        <v>414.7</v>
      </c>
      <c r="D2275" s="197">
        <f t="shared" si="73"/>
        <v>1.7674341007674341</v>
      </c>
      <c r="E2275" s="197">
        <v>1.13400804779904E-2</v>
      </c>
      <c r="F2275" s="167"/>
      <c r="G2275" s="37">
        <v>2267</v>
      </c>
      <c r="H2275" s="167">
        <f t="shared" ca="1" si="74"/>
        <v>-5.1488161154564137E-2</v>
      </c>
    </row>
    <row r="2276" spans="1:8" x14ac:dyDescent="0.3">
      <c r="A2276"/>
      <c r="B2276" s="314">
        <v>38768</v>
      </c>
      <c r="C2276" s="197">
        <v>149.85</v>
      </c>
      <c r="D2276" s="197">
        <f t="shared" si="73"/>
        <v>3.7998078155028825</v>
      </c>
      <c r="E2276" s="197">
        <v>1.1338327596679632E-2</v>
      </c>
      <c r="F2276" s="167"/>
      <c r="G2276" s="37">
        <v>2268</v>
      </c>
      <c r="H2276" s="167">
        <f t="shared" ca="1" si="74"/>
        <v>-4.6066594082144002E-2</v>
      </c>
    </row>
    <row r="2277" spans="1:8" x14ac:dyDescent="0.3">
      <c r="A2277"/>
      <c r="B2277" s="314">
        <v>37676</v>
      </c>
      <c r="C2277" s="197">
        <v>31.22</v>
      </c>
      <c r="D2277" s="197">
        <f t="shared" si="73"/>
        <v>-0.91957753735188041</v>
      </c>
      <c r="E2277" s="197">
        <v>1.1337868480725488E-2</v>
      </c>
      <c r="F2277" s="167"/>
      <c r="G2277" s="37">
        <v>2269</v>
      </c>
      <c r="H2277" s="167">
        <f t="shared" ca="1" si="74"/>
        <v>4.4243367541468757E-2</v>
      </c>
    </row>
    <row r="2278" spans="1:8" x14ac:dyDescent="0.3">
      <c r="A2278"/>
      <c r="B2278" s="314">
        <v>42219</v>
      </c>
      <c r="C2278" s="197">
        <v>388.2</v>
      </c>
      <c r="D2278" s="197">
        <f t="shared" si="73"/>
        <v>-0.15581167772099602</v>
      </c>
      <c r="E2278" s="197">
        <v>1.1332551778038269E-2</v>
      </c>
      <c r="F2278" s="167"/>
      <c r="G2278" s="37">
        <v>2270</v>
      </c>
      <c r="H2278" s="167">
        <f t="shared" ca="1" si="74"/>
        <v>-2.136243405556661E-2</v>
      </c>
    </row>
    <row r="2279" spans="1:8" x14ac:dyDescent="0.3">
      <c r="A2279"/>
      <c r="B2279" s="314">
        <v>42703</v>
      </c>
      <c r="C2279" s="197">
        <v>459.85</v>
      </c>
      <c r="D2279" s="197">
        <f t="shared" si="73"/>
        <v>17.386645341863254</v>
      </c>
      <c r="E2279" s="197">
        <v>1.1326149109302852E-2</v>
      </c>
      <c r="F2279" s="167"/>
      <c r="G2279" s="37">
        <v>2271</v>
      </c>
      <c r="H2279" s="167">
        <f t="shared" ca="1" si="74"/>
        <v>-1.4519313026746307E-2</v>
      </c>
    </row>
    <row r="2280" spans="1:8" x14ac:dyDescent="0.3">
      <c r="A2280"/>
      <c r="B2280" s="314">
        <v>37378</v>
      </c>
      <c r="C2280" s="197">
        <v>25.01</v>
      </c>
      <c r="D2280" s="197">
        <f t="shared" si="73"/>
        <v>-0.76695862840104356</v>
      </c>
      <c r="E2280" s="197">
        <v>1.1322280630812864E-2</v>
      </c>
      <c r="F2280" s="167"/>
      <c r="G2280" s="37">
        <v>2272</v>
      </c>
      <c r="H2280" s="167">
        <f t="shared" ca="1" si="74"/>
        <v>-5.3470354438509962E-2</v>
      </c>
    </row>
    <row r="2281" spans="1:8" x14ac:dyDescent="0.3">
      <c r="A2281"/>
      <c r="B2281" s="314">
        <v>38033</v>
      </c>
      <c r="C2281" s="197">
        <v>107.32</v>
      </c>
      <c r="D2281" s="197">
        <f t="shared" si="73"/>
        <v>-0.55084958567004272</v>
      </c>
      <c r="E2281" s="197">
        <v>1.1307953260459858E-2</v>
      </c>
      <c r="F2281" s="167"/>
      <c r="G2281" s="37">
        <v>2273</v>
      </c>
      <c r="H2281" s="167">
        <f t="shared" ca="1" si="74"/>
        <v>0.13366206263243235</v>
      </c>
    </row>
    <row r="2282" spans="1:8" x14ac:dyDescent="0.3">
      <c r="A2282"/>
      <c r="B2282" s="314">
        <v>41129</v>
      </c>
      <c r="C2282" s="197">
        <v>238.94</v>
      </c>
      <c r="D2282" s="197">
        <f t="shared" si="73"/>
        <v>0.73270485859318346</v>
      </c>
      <c r="E2282" s="197">
        <v>1.1300630634443642E-2</v>
      </c>
      <c r="F2282" s="167"/>
      <c r="G2282" s="37">
        <v>2274</v>
      </c>
      <c r="H2282" s="167">
        <f t="shared" ca="1" si="74"/>
        <v>0.1167804723022306</v>
      </c>
    </row>
    <row r="2283" spans="1:8" x14ac:dyDescent="0.3">
      <c r="A2283"/>
      <c r="B2283" s="314">
        <v>39413</v>
      </c>
      <c r="C2283" s="197">
        <v>137.9</v>
      </c>
      <c r="D2283" s="197">
        <f t="shared" si="73"/>
        <v>-0.16777308388654188</v>
      </c>
      <c r="E2283" s="197">
        <v>1.1293634496919891E-2</v>
      </c>
      <c r="F2283" s="167"/>
      <c r="G2283" s="37">
        <v>2275</v>
      </c>
      <c r="H2283" s="167">
        <f t="shared" ca="1" si="74"/>
        <v>-8.891066150026615E-2</v>
      </c>
    </row>
    <row r="2284" spans="1:8" x14ac:dyDescent="0.3">
      <c r="A2284"/>
      <c r="B2284" s="314">
        <v>43865</v>
      </c>
      <c r="C2284" s="197">
        <v>165.7</v>
      </c>
      <c r="D2284" s="197">
        <f t="shared" si="73"/>
        <v>-0.58457642841025903</v>
      </c>
      <c r="E2284" s="197">
        <v>1.129081476960625E-2</v>
      </c>
      <c r="F2284" s="167"/>
      <c r="G2284" s="37">
        <v>2276</v>
      </c>
      <c r="H2284" s="167">
        <f t="shared" ca="1" si="74"/>
        <v>0.11314753773833405</v>
      </c>
    </row>
    <row r="2285" spans="1:8" x14ac:dyDescent="0.3">
      <c r="A2285"/>
      <c r="B2285" s="314">
        <v>41730</v>
      </c>
      <c r="C2285" s="197">
        <v>398.87</v>
      </c>
      <c r="D2285" s="197">
        <f t="shared" si="73"/>
        <v>4.6305759457933373</v>
      </c>
      <c r="E2285" s="197">
        <v>1.1282389331169762E-2</v>
      </c>
      <c r="F2285" s="167"/>
      <c r="G2285" s="37">
        <v>2277</v>
      </c>
      <c r="H2285" s="167">
        <f t="shared" ca="1" si="74"/>
        <v>-6.8152774811707659E-2</v>
      </c>
    </row>
    <row r="2286" spans="1:8" x14ac:dyDescent="0.3">
      <c r="A2286"/>
      <c r="B2286" s="314">
        <v>34915</v>
      </c>
      <c r="C2286" s="197">
        <v>70.84</v>
      </c>
      <c r="D2286" s="197">
        <f t="shared" si="73"/>
        <v>-0.11261430539897277</v>
      </c>
      <c r="E2286" s="197">
        <v>1.1277658815132208E-2</v>
      </c>
      <c r="F2286" s="167"/>
      <c r="G2286" s="37">
        <v>2278</v>
      </c>
      <c r="H2286" s="167">
        <f t="shared" ca="1" si="74"/>
        <v>-1.0498961669892046E-2</v>
      </c>
    </row>
    <row r="2287" spans="1:8" x14ac:dyDescent="0.3">
      <c r="A2287"/>
      <c r="B2287" s="314">
        <v>35136</v>
      </c>
      <c r="C2287" s="197">
        <v>79.83</v>
      </c>
      <c r="D2287" s="197">
        <f t="shared" si="73"/>
        <v>-0.90535301440512184</v>
      </c>
      <c r="E2287" s="197">
        <v>1.1274385609323589E-2</v>
      </c>
      <c r="F2287" s="167"/>
      <c r="G2287" s="37">
        <v>2279</v>
      </c>
      <c r="H2287" s="167">
        <f t="shared" ca="1" si="74"/>
        <v>9.1106726109818573E-3</v>
      </c>
    </row>
    <row r="2288" spans="1:8" x14ac:dyDescent="0.3">
      <c r="A2288"/>
      <c r="B2288" s="314">
        <v>45597</v>
      </c>
      <c r="C2288" s="197">
        <v>843.45</v>
      </c>
      <c r="D2288" s="197">
        <f t="shared" si="73"/>
        <v>4.2177544076708937</v>
      </c>
      <c r="E2288" s="197">
        <v>1.1270307535519608E-2</v>
      </c>
      <c r="F2288" s="167"/>
      <c r="G2288" s="37">
        <v>2280</v>
      </c>
      <c r="H2288" s="167">
        <f t="shared" ca="1" si="74"/>
        <v>4.4520094061095479E-2</v>
      </c>
    </row>
    <row r="2289" spans="1:8" x14ac:dyDescent="0.3">
      <c r="A2289"/>
      <c r="B2289" s="314">
        <v>43511</v>
      </c>
      <c r="C2289" s="197">
        <v>161.65</v>
      </c>
      <c r="D2289" s="197">
        <f t="shared" si="73"/>
        <v>4.6226086956521737</v>
      </c>
      <c r="E2289" s="197">
        <v>1.1260556771973906E-2</v>
      </c>
      <c r="F2289" s="167"/>
      <c r="G2289" s="37">
        <v>2281</v>
      </c>
      <c r="H2289" s="167">
        <f t="shared" ca="1" si="74"/>
        <v>4.6582422456193276E-2</v>
      </c>
    </row>
    <row r="2290" spans="1:8" x14ac:dyDescent="0.3">
      <c r="A2290"/>
      <c r="B2290" s="314">
        <v>37432</v>
      </c>
      <c r="C2290" s="197">
        <v>28.75</v>
      </c>
      <c r="D2290" s="197">
        <f t="shared" si="73"/>
        <v>-0.89356976270684485</v>
      </c>
      <c r="E2290" s="197">
        <v>1.1255715793176302E-2</v>
      </c>
      <c r="F2290" s="167"/>
      <c r="G2290" s="37">
        <v>2282</v>
      </c>
      <c r="H2290" s="167">
        <f t="shared" ca="1" si="74"/>
        <v>-3.9643224660400447E-2</v>
      </c>
    </row>
    <row r="2291" spans="1:8" x14ac:dyDescent="0.3">
      <c r="A2291"/>
      <c r="B2291" s="314">
        <v>40534</v>
      </c>
      <c r="C2291" s="197">
        <v>270.13</v>
      </c>
      <c r="D2291" s="197">
        <f t="shared" si="73"/>
        <v>-0.26938576799285974</v>
      </c>
      <c r="E2291" s="197">
        <v>1.1230487028787373E-2</v>
      </c>
      <c r="F2291" s="167"/>
      <c r="G2291" s="37">
        <v>2283</v>
      </c>
      <c r="H2291" s="167">
        <f t="shared" ca="1" si="74"/>
        <v>0.12963915996632144</v>
      </c>
    </row>
    <row r="2292" spans="1:8" x14ac:dyDescent="0.3">
      <c r="A2292"/>
      <c r="B2292" s="314">
        <v>41628</v>
      </c>
      <c r="C2292" s="197">
        <v>369.73</v>
      </c>
      <c r="D2292" s="197">
        <f t="shared" si="73"/>
        <v>4.0592501368363445</v>
      </c>
      <c r="E2292" s="197">
        <v>1.1213521866367593E-2</v>
      </c>
      <c r="F2292" s="167"/>
      <c r="G2292" s="37">
        <v>2284</v>
      </c>
      <c r="H2292" s="167">
        <f t="shared" ca="1" si="74"/>
        <v>8.290780948977218E-2</v>
      </c>
    </row>
    <row r="2293" spans="1:8" x14ac:dyDescent="0.3">
      <c r="A2293"/>
      <c r="B2293" s="314">
        <v>34942</v>
      </c>
      <c r="C2293" s="197">
        <v>73.08</v>
      </c>
      <c r="D2293" s="197">
        <f t="shared" si="73"/>
        <v>-2.4949966644429722E-2</v>
      </c>
      <c r="E2293" s="197">
        <v>1.1207970112079746E-2</v>
      </c>
      <c r="F2293" s="167"/>
      <c r="G2293" s="37">
        <v>2285</v>
      </c>
      <c r="H2293" s="167">
        <f t="shared" ca="1" si="74"/>
        <v>-1.9065518549702218E-2</v>
      </c>
    </row>
    <row r="2294" spans="1:8" x14ac:dyDescent="0.3">
      <c r="A2294"/>
      <c r="B2294" s="314">
        <v>35502</v>
      </c>
      <c r="C2294" s="197">
        <v>74.95</v>
      </c>
      <c r="D2294" s="197">
        <f t="shared" si="73"/>
        <v>-0.8216113292871593</v>
      </c>
      <c r="E2294" s="197">
        <v>1.1198057204533152E-2</v>
      </c>
      <c r="F2294" s="167"/>
      <c r="G2294" s="37">
        <v>2286</v>
      </c>
      <c r="H2294" s="167">
        <f t="shared" ca="1" si="74"/>
        <v>8.4680741638806109E-2</v>
      </c>
    </row>
    <row r="2295" spans="1:8" x14ac:dyDescent="0.3">
      <c r="A2295"/>
      <c r="B2295" s="314">
        <v>43020</v>
      </c>
      <c r="C2295" s="197">
        <v>420.15</v>
      </c>
      <c r="D2295" s="197">
        <f t="shared" si="73"/>
        <v>3.3815830639274163</v>
      </c>
      <c r="E2295" s="197">
        <v>1.1191335740072139E-2</v>
      </c>
      <c r="F2295" s="167"/>
      <c r="G2295" s="37">
        <v>2287</v>
      </c>
      <c r="H2295" s="167">
        <f t="shared" ca="1" si="74"/>
        <v>-6.3420325520175375E-2</v>
      </c>
    </row>
    <row r="2296" spans="1:8" x14ac:dyDescent="0.3">
      <c r="A2296"/>
      <c r="B2296" s="314">
        <v>35304</v>
      </c>
      <c r="C2296" s="197">
        <v>95.89</v>
      </c>
      <c r="D2296" s="197">
        <f t="shared" si="73"/>
        <v>-0.86144064735206993</v>
      </c>
      <c r="E2296" s="197">
        <v>1.1177897289887273E-2</v>
      </c>
      <c r="F2296" s="167"/>
      <c r="G2296" s="37">
        <v>2288</v>
      </c>
      <c r="H2296" s="167">
        <f t="shared" ca="1" si="74"/>
        <v>-2.7239010835502155E-2</v>
      </c>
    </row>
    <row r="2297" spans="1:8" x14ac:dyDescent="0.3">
      <c r="A2297"/>
      <c r="B2297" s="314">
        <v>45903</v>
      </c>
      <c r="C2297" s="197">
        <v>692.05</v>
      </c>
      <c r="D2297" s="197">
        <f t="shared" si="73"/>
        <v>2.9597757052125644</v>
      </c>
      <c r="E2297" s="197">
        <v>1.1177673874926963E-2</v>
      </c>
      <c r="F2297" s="167"/>
      <c r="G2297" s="37">
        <v>2289</v>
      </c>
      <c r="H2297" s="167">
        <f t="shared" ca="1" si="74"/>
        <v>7.6392775857226911E-2</v>
      </c>
    </row>
    <row r="2298" spans="1:8" x14ac:dyDescent="0.3">
      <c r="A2298"/>
      <c r="B2298" s="314">
        <v>39003</v>
      </c>
      <c r="C2298" s="197">
        <v>174.77</v>
      </c>
      <c r="D2298" s="197">
        <f t="shared" si="73"/>
        <v>-0.47277444266795376</v>
      </c>
      <c r="E2298" s="197">
        <v>1.1166396667438239E-2</v>
      </c>
      <c r="F2298" s="167"/>
      <c r="G2298" s="37">
        <v>2290</v>
      </c>
      <c r="H2298" s="167">
        <f t="shared" ca="1" si="74"/>
        <v>6.0296063775679655E-3</v>
      </c>
    </row>
    <row r="2299" spans="1:8" x14ac:dyDescent="0.3">
      <c r="A2299"/>
      <c r="B2299" s="314">
        <v>41534</v>
      </c>
      <c r="C2299" s="197">
        <v>331.49</v>
      </c>
      <c r="D2299" s="197">
        <f t="shared" si="73"/>
        <v>0.43309843932385106</v>
      </c>
      <c r="E2299" s="197">
        <v>1.1164322972272211E-2</v>
      </c>
      <c r="F2299" s="167"/>
      <c r="G2299" s="37">
        <v>2291</v>
      </c>
      <c r="H2299" s="167">
        <f t="shared" ca="1" si="74"/>
        <v>-2.4003342802813247E-2</v>
      </c>
    </row>
    <row r="2300" spans="1:8" x14ac:dyDescent="0.3">
      <c r="A2300"/>
      <c r="B2300" s="314">
        <v>40469</v>
      </c>
      <c r="C2300" s="197">
        <v>231.31</v>
      </c>
      <c r="D2300" s="197">
        <f t="shared" si="73"/>
        <v>-0.57228180473372769</v>
      </c>
      <c r="E2300" s="197">
        <v>1.1147053680713448E-2</v>
      </c>
      <c r="F2300" s="167"/>
      <c r="G2300" s="37">
        <v>2292</v>
      </c>
      <c r="H2300" s="167">
        <f t="shared" ca="1" si="74"/>
        <v>-0.15624076279016338</v>
      </c>
    </row>
    <row r="2301" spans="1:8" x14ac:dyDescent="0.3">
      <c r="A2301"/>
      <c r="B2301" s="314">
        <v>42646</v>
      </c>
      <c r="C2301" s="197">
        <v>540.79999999999995</v>
      </c>
      <c r="D2301" s="197">
        <f t="shared" si="73"/>
        <v>6.343834872351982</v>
      </c>
      <c r="E2301" s="197">
        <v>1.1124614377862718E-2</v>
      </c>
      <c r="F2301" s="167"/>
      <c r="G2301" s="37">
        <v>2293</v>
      </c>
      <c r="H2301" s="167">
        <f t="shared" ca="1" si="74"/>
        <v>2.2349976305385575E-2</v>
      </c>
    </row>
    <row r="2302" spans="1:8" x14ac:dyDescent="0.3">
      <c r="A2302"/>
      <c r="B2302" s="314">
        <v>38166</v>
      </c>
      <c r="C2302" s="197">
        <v>73.64</v>
      </c>
      <c r="D2302" s="197">
        <f t="shared" si="73"/>
        <v>-0.10030543677458759</v>
      </c>
      <c r="E2302" s="197">
        <v>1.1121790470959736E-2</v>
      </c>
      <c r="F2302" s="167"/>
      <c r="G2302" s="37">
        <v>2294</v>
      </c>
      <c r="H2302" s="167">
        <f t="shared" ca="1" si="74"/>
        <v>-9.0945188409176664E-3</v>
      </c>
    </row>
    <row r="2303" spans="1:8" x14ac:dyDescent="0.3">
      <c r="A2303"/>
      <c r="B2303" s="314">
        <v>38519</v>
      </c>
      <c r="C2303" s="197">
        <v>81.849999999999994</v>
      </c>
      <c r="D2303" s="197">
        <f t="shared" si="73"/>
        <v>-0.79119897959183672</v>
      </c>
      <c r="E2303" s="197">
        <v>1.1117974058060476E-2</v>
      </c>
      <c r="F2303" s="167"/>
      <c r="G2303" s="37">
        <v>2295</v>
      </c>
      <c r="H2303" s="167">
        <f t="shared" ca="1" si="74"/>
        <v>1.8329095717139535E-2</v>
      </c>
    </row>
    <row r="2304" spans="1:8" x14ac:dyDescent="0.3">
      <c r="A2304"/>
      <c r="B2304" s="314">
        <v>41691</v>
      </c>
      <c r="C2304" s="197">
        <v>392</v>
      </c>
      <c r="D2304" s="197">
        <f t="shared" si="73"/>
        <v>0.3843763243395959</v>
      </c>
      <c r="E2304" s="197">
        <v>1.1117129665454417E-2</v>
      </c>
      <c r="F2304" s="167"/>
      <c r="G2304" s="37">
        <v>2296</v>
      </c>
      <c r="H2304" s="167">
        <f t="shared" ca="1" si="74"/>
        <v>1.2666295279916707E-2</v>
      </c>
    </row>
    <row r="2305" spans="1:8" x14ac:dyDescent="0.3">
      <c r="A2305"/>
      <c r="B2305" s="314">
        <v>41011</v>
      </c>
      <c r="C2305" s="197">
        <v>283.16000000000003</v>
      </c>
      <c r="D2305" s="197">
        <f t="shared" si="73"/>
        <v>-0.37209508603867292</v>
      </c>
      <c r="E2305" s="197">
        <v>1.110515979289417E-2</v>
      </c>
      <c r="F2305" s="167"/>
      <c r="G2305" s="37">
        <v>2297</v>
      </c>
      <c r="H2305" s="167">
        <f t="shared" ca="1" si="74"/>
        <v>6.0772839865328903E-3</v>
      </c>
    </row>
    <row r="2306" spans="1:8" x14ac:dyDescent="0.3">
      <c r="A2306"/>
      <c r="B2306" s="314">
        <v>41822</v>
      </c>
      <c r="C2306" s="197">
        <v>450.96</v>
      </c>
      <c r="D2306" s="197">
        <f t="shared" si="73"/>
        <v>9.2841505131128841</v>
      </c>
      <c r="E2306" s="197">
        <v>1.1075736514057688E-2</v>
      </c>
      <c r="F2306" s="167"/>
      <c r="G2306" s="37">
        <v>2298</v>
      </c>
      <c r="H2306" s="167">
        <f t="shared" ca="1" si="74"/>
        <v>-2.6965165111136006E-2</v>
      </c>
    </row>
    <row r="2307" spans="1:8" x14ac:dyDescent="0.3">
      <c r="A2307"/>
      <c r="B2307" s="314">
        <v>36500</v>
      </c>
      <c r="C2307" s="197">
        <v>43.85</v>
      </c>
      <c r="D2307" s="197">
        <f t="shared" si="73"/>
        <v>-0.89677495291902076</v>
      </c>
      <c r="E2307" s="197">
        <v>1.1067558219967744E-2</v>
      </c>
      <c r="F2307" s="167"/>
      <c r="G2307" s="37">
        <v>2299</v>
      </c>
      <c r="H2307" s="167">
        <f t="shared" ca="1" si="74"/>
        <v>-2.9899562929239794E-2</v>
      </c>
    </row>
    <row r="2308" spans="1:8" x14ac:dyDescent="0.3">
      <c r="A2308"/>
      <c r="B2308" s="314">
        <v>43021</v>
      </c>
      <c r="C2308" s="197">
        <v>424.8</v>
      </c>
      <c r="D2308" s="197">
        <f t="shared" si="73"/>
        <v>-0.21861491768601116</v>
      </c>
      <c r="E2308" s="197">
        <v>1.1067475901463952E-2</v>
      </c>
      <c r="F2308" s="167"/>
      <c r="G2308" s="37">
        <v>2300</v>
      </c>
      <c r="H2308" s="167">
        <f t="shared" ca="1" si="74"/>
        <v>2.6994126388128044E-2</v>
      </c>
    </row>
    <row r="2309" spans="1:8" x14ac:dyDescent="0.3">
      <c r="A2309"/>
      <c r="B2309" s="314">
        <v>42614</v>
      </c>
      <c r="C2309" s="197">
        <v>543.65</v>
      </c>
      <c r="D2309" s="197">
        <f t="shared" si="73"/>
        <v>0.41520239489782629</v>
      </c>
      <c r="E2309" s="197">
        <v>1.1065649990700921E-2</v>
      </c>
      <c r="F2309" s="167"/>
      <c r="G2309" s="37">
        <v>2301</v>
      </c>
      <c r="H2309" s="167">
        <f t="shared" ca="1" si="74"/>
        <v>-8.0087149758606025E-3</v>
      </c>
    </row>
    <row r="2310" spans="1:8" x14ac:dyDescent="0.3">
      <c r="A2310"/>
      <c r="B2310" s="314">
        <v>42971</v>
      </c>
      <c r="C2310" s="197">
        <v>384.15</v>
      </c>
      <c r="D2310" s="197">
        <f t="shared" si="73"/>
        <v>1.7064252501056782</v>
      </c>
      <c r="E2310" s="197">
        <v>1.1054086063955859E-2</v>
      </c>
      <c r="F2310" s="167"/>
      <c r="G2310" s="37">
        <v>2302</v>
      </c>
      <c r="H2310" s="167">
        <f t="shared" ca="1" si="74"/>
        <v>7.6861391600367118E-2</v>
      </c>
    </row>
    <row r="2311" spans="1:8" x14ac:dyDescent="0.3">
      <c r="A2311"/>
      <c r="B2311" s="314">
        <v>39231</v>
      </c>
      <c r="C2311" s="197">
        <v>141.94</v>
      </c>
      <c r="D2311" s="197">
        <f t="shared" si="73"/>
        <v>3.5522771007055809</v>
      </c>
      <c r="E2311" s="197">
        <v>1.1040672412565122E-2</v>
      </c>
      <c r="F2311" s="167"/>
      <c r="G2311" s="37">
        <v>2303</v>
      </c>
      <c r="H2311" s="167">
        <f t="shared" ca="1" si="74"/>
        <v>-2.3335906443732188E-3</v>
      </c>
    </row>
    <row r="2312" spans="1:8" x14ac:dyDescent="0.3">
      <c r="A2312"/>
      <c r="B2312" s="314">
        <v>37702</v>
      </c>
      <c r="C2312" s="197">
        <v>31.18</v>
      </c>
      <c r="D2312" s="197">
        <f t="shared" si="73"/>
        <v>-0.8213180515759313</v>
      </c>
      <c r="E2312" s="197">
        <v>1.1024643320363126E-2</v>
      </c>
      <c r="F2312" s="167"/>
      <c r="G2312" s="37">
        <v>2304</v>
      </c>
      <c r="H2312" s="167">
        <f t="shared" ca="1" si="74"/>
        <v>-6.940865055218387E-2</v>
      </c>
    </row>
    <row r="2313" spans="1:8" x14ac:dyDescent="0.3">
      <c r="A2313"/>
      <c r="B2313" s="314">
        <v>43619</v>
      </c>
      <c r="C2313" s="197">
        <v>174.5</v>
      </c>
      <c r="D2313" s="197">
        <f t="shared" ref="D2313:D2376" si="75">C2313/C2314-1</f>
        <v>-0.44283023085028261</v>
      </c>
      <c r="E2313" s="197">
        <v>1.1008111239861007E-2</v>
      </c>
      <c r="F2313" s="167"/>
      <c r="G2313" s="37">
        <v>2305</v>
      </c>
      <c r="H2313" s="167">
        <f t="shared" ca="1" si="74"/>
        <v>-4.0328579227920373E-2</v>
      </c>
    </row>
    <row r="2314" spans="1:8" x14ac:dyDescent="0.3">
      <c r="A2314"/>
      <c r="B2314" s="314">
        <v>41029</v>
      </c>
      <c r="C2314" s="197">
        <v>313.19</v>
      </c>
      <c r="D2314" s="197">
        <f t="shared" si="75"/>
        <v>1.9385438168511917</v>
      </c>
      <c r="E2314" s="197">
        <v>1.1007811995609851E-2</v>
      </c>
      <c r="F2314" s="167"/>
      <c r="G2314" s="37">
        <v>2306</v>
      </c>
      <c r="H2314" s="167">
        <f t="shared" ref="H2314:H2377" ca="1" si="76">_xlfn.NORM.INV(RAND(),N$11,N$12)</f>
        <v>-1.8704632204422228E-2</v>
      </c>
    </row>
    <row r="2315" spans="1:8" x14ac:dyDescent="0.3">
      <c r="A2315"/>
      <c r="B2315" s="314">
        <v>38680</v>
      </c>
      <c r="C2315" s="197">
        <v>106.58</v>
      </c>
      <c r="D2315" s="197">
        <f t="shared" si="75"/>
        <v>-0.28044828517418308</v>
      </c>
      <c r="E2315" s="197">
        <v>1.1003604629102659E-2</v>
      </c>
      <c r="F2315" s="167"/>
      <c r="G2315" s="37">
        <v>2307</v>
      </c>
      <c r="H2315" s="167">
        <f t="shared" ca="1" si="76"/>
        <v>-8.3448420922727674E-3</v>
      </c>
    </row>
    <row r="2316" spans="1:8" x14ac:dyDescent="0.3">
      <c r="A2316"/>
      <c r="B2316" s="314">
        <v>39154</v>
      </c>
      <c r="C2316" s="197">
        <v>148.12</v>
      </c>
      <c r="D2316" s="197">
        <f t="shared" si="75"/>
        <v>-0.79620253164556964</v>
      </c>
      <c r="E2316" s="197">
        <v>1.0989010989011172E-2</v>
      </c>
      <c r="F2316" s="167"/>
      <c r="G2316" s="37">
        <v>2308</v>
      </c>
      <c r="H2316" s="167">
        <f t="shared" ca="1" si="76"/>
        <v>-1.908924797717686E-2</v>
      </c>
    </row>
    <row r="2317" spans="1:8" x14ac:dyDescent="0.3">
      <c r="A2317"/>
      <c r="B2317" s="314">
        <v>45798</v>
      </c>
      <c r="C2317" s="197">
        <v>726.8</v>
      </c>
      <c r="D2317" s="197">
        <f t="shared" si="75"/>
        <v>0.85834824852978753</v>
      </c>
      <c r="E2317" s="197">
        <v>1.098901098901095E-2</v>
      </c>
      <c r="F2317" s="167"/>
      <c r="G2317" s="37">
        <v>2309</v>
      </c>
      <c r="H2317" s="167">
        <f t="shared" ca="1" si="76"/>
        <v>-1.1703217827299307E-2</v>
      </c>
    </row>
    <row r="2318" spans="1:8" x14ac:dyDescent="0.3">
      <c r="A2318"/>
      <c r="B2318" s="314">
        <v>41583</v>
      </c>
      <c r="C2318" s="197">
        <v>391.1</v>
      </c>
      <c r="D2318" s="197">
        <f t="shared" si="75"/>
        <v>3.1650692225772099</v>
      </c>
      <c r="E2318" s="197">
        <v>1.0986170350264945E-2</v>
      </c>
      <c r="F2318" s="167"/>
      <c r="G2318" s="37">
        <v>2310</v>
      </c>
      <c r="H2318" s="167">
        <f t="shared" ca="1" si="76"/>
        <v>5.7872663033461599E-2</v>
      </c>
    </row>
    <row r="2319" spans="1:8" x14ac:dyDescent="0.3">
      <c r="A2319"/>
      <c r="B2319" s="314">
        <v>35219</v>
      </c>
      <c r="C2319" s="197">
        <v>93.9</v>
      </c>
      <c r="D2319" s="197">
        <f t="shared" si="75"/>
        <v>-0.86183048852266042</v>
      </c>
      <c r="E2319" s="197">
        <v>1.098191214470301E-2</v>
      </c>
      <c r="F2319" s="167"/>
      <c r="G2319" s="37">
        <v>2311</v>
      </c>
      <c r="H2319" s="167">
        <f t="shared" ca="1" si="76"/>
        <v>-8.44278954589915E-2</v>
      </c>
    </row>
    <row r="2320" spans="1:8" x14ac:dyDescent="0.3">
      <c r="A2320"/>
      <c r="B2320" s="314">
        <v>45251</v>
      </c>
      <c r="C2320" s="197">
        <v>679.6</v>
      </c>
      <c r="D2320" s="197">
        <f t="shared" si="75"/>
        <v>8.9545920609345249</v>
      </c>
      <c r="E2320" s="197">
        <v>1.096350951311309E-2</v>
      </c>
      <c r="F2320" s="167"/>
      <c r="G2320" s="37">
        <v>2312</v>
      </c>
      <c r="H2320" s="167">
        <f t="shared" ca="1" si="76"/>
        <v>2.8135480287404223E-2</v>
      </c>
    </row>
    <row r="2321" spans="1:8" x14ac:dyDescent="0.3">
      <c r="A2321"/>
      <c r="B2321" s="314">
        <v>35688</v>
      </c>
      <c r="C2321" s="197">
        <v>68.27</v>
      </c>
      <c r="D2321" s="197">
        <f t="shared" si="75"/>
        <v>0.2533504681476042</v>
      </c>
      <c r="E2321" s="197">
        <v>1.0958092699540956E-2</v>
      </c>
      <c r="F2321" s="167"/>
      <c r="G2321" s="37">
        <v>2313</v>
      </c>
      <c r="H2321" s="167">
        <f t="shared" ca="1" si="76"/>
        <v>-4.4876022096725199E-2</v>
      </c>
    </row>
    <row r="2322" spans="1:8" x14ac:dyDescent="0.3">
      <c r="A2322"/>
      <c r="B2322" s="314">
        <v>35907</v>
      </c>
      <c r="C2322" s="197">
        <v>54.47</v>
      </c>
      <c r="D2322" s="197">
        <f t="shared" si="75"/>
        <v>-0.43431301277391221</v>
      </c>
      <c r="E2322" s="197">
        <v>1.095025983667397E-2</v>
      </c>
      <c r="F2322" s="167"/>
      <c r="G2322" s="37">
        <v>2314</v>
      </c>
      <c r="H2322" s="167">
        <f t="shared" ca="1" si="76"/>
        <v>8.0652396568191217E-2</v>
      </c>
    </row>
    <row r="2323" spans="1:8" x14ac:dyDescent="0.3">
      <c r="A2323"/>
      <c r="B2323" s="314">
        <v>35283</v>
      </c>
      <c r="C2323" s="197">
        <v>96.29</v>
      </c>
      <c r="D2323" s="197">
        <f t="shared" si="75"/>
        <v>-0.45274225632281895</v>
      </c>
      <c r="E2323" s="197">
        <v>1.0918635170603652E-2</v>
      </c>
      <c r="F2323" s="167"/>
      <c r="G2323" s="37">
        <v>2315</v>
      </c>
      <c r="H2323" s="167">
        <f t="shared" ca="1" si="76"/>
        <v>-7.6454206502939853E-2</v>
      </c>
    </row>
    <row r="2324" spans="1:8" x14ac:dyDescent="0.3">
      <c r="A2324"/>
      <c r="B2324" s="314">
        <v>39093</v>
      </c>
      <c r="C2324" s="197">
        <v>175.95</v>
      </c>
      <c r="D2324" s="197">
        <f t="shared" si="75"/>
        <v>0.35711531045121458</v>
      </c>
      <c r="E2324" s="197">
        <v>1.0916403332375646E-2</v>
      </c>
      <c r="F2324" s="167"/>
      <c r="G2324" s="37">
        <v>2316</v>
      </c>
      <c r="H2324" s="167">
        <f t="shared" ca="1" si="76"/>
        <v>3.7835290098192691E-2</v>
      </c>
    </row>
    <row r="2325" spans="1:8" x14ac:dyDescent="0.3">
      <c r="A2325"/>
      <c r="B2325" s="314">
        <v>44124</v>
      </c>
      <c r="C2325" s="197">
        <v>129.65</v>
      </c>
      <c r="D2325" s="197">
        <f t="shared" si="75"/>
        <v>-0.58873909595559071</v>
      </c>
      <c r="E2325" s="197">
        <v>1.0916179337232101E-2</v>
      </c>
      <c r="F2325" s="167"/>
      <c r="G2325" s="37">
        <v>2317</v>
      </c>
      <c r="H2325" s="167">
        <f t="shared" ca="1" si="76"/>
        <v>3.7601659027013047E-2</v>
      </c>
    </row>
    <row r="2326" spans="1:8" x14ac:dyDescent="0.3">
      <c r="A2326"/>
      <c r="B2326" s="314">
        <v>44341</v>
      </c>
      <c r="C2326" s="197">
        <v>315.25</v>
      </c>
      <c r="D2326" s="197">
        <f t="shared" si="75"/>
        <v>1.3416029116838746</v>
      </c>
      <c r="E2326" s="197">
        <v>1.0902677569344155E-2</v>
      </c>
      <c r="F2326" s="167"/>
      <c r="G2326" s="37">
        <v>2318</v>
      </c>
      <c r="H2326" s="167">
        <f t="shared" ca="1" si="76"/>
        <v>-6.0057208564941768E-3</v>
      </c>
    </row>
    <row r="2327" spans="1:8" x14ac:dyDescent="0.3">
      <c r="A2327"/>
      <c r="B2327" s="314">
        <v>39335</v>
      </c>
      <c r="C2327" s="197">
        <v>134.63</v>
      </c>
      <c r="D2327" s="197">
        <f t="shared" si="75"/>
        <v>-0.54314703586820046</v>
      </c>
      <c r="E2327" s="197">
        <v>1.0887520648745985E-2</v>
      </c>
      <c r="F2327" s="167"/>
      <c r="G2327" s="37">
        <v>2319</v>
      </c>
      <c r="H2327" s="167">
        <f t="shared" ca="1" si="76"/>
        <v>3.4733740065129221E-2</v>
      </c>
    </row>
    <row r="2328" spans="1:8" x14ac:dyDescent="0.3">
      <c r="A2328"/>
      <c r="B2328" s="314">
        <v>41477</v>
      </c>
      <c r="C2328" s="197">
        <v>294.69</v>
      </c>
      <c r="D2328" s="197">
        <f t="shared" si="75"/>
        <v>11.167217175887696</v>
      </c>
      <c r="E2328" s="197">
        <v>1.0874039517014378E-2</v>
      </c>
      <c r="F2328" s="167"/>
      <c r="G2328" s="37">
        <v>2320</v>
      </c>
      <c r="H2328" s="167">
        <f t="shared" ca="1" si="76"/>
        <v>8.0406011827363635E-2</v>
      </c>
    </row>
    <row r="2329" spans="1:8" x14ac:dyDescent="0.3">
      <c r="A2329"/>
      <c r="B2329" s="314">
        <v>37288</v>
      </c>
      <c r="C2329" s="197">
        <v>24.22</v>
      </c>
      <c r="D2329" s="197">
        <f t="shared" si="75"/>
        <v>-0.91538273416483251</v>
      </c>
      <c r="E2329" s="197">
        <v>1.0851419031719489E-2</v>
      </c>
      <c r="F2329" s="167"/>
      <c r="G2329" s="37">
        <v>2321</v>
      </c>
      <c r="H2329" s="167">
        <f t="shared" ca="1" si="76"/>
        <v>6.514660254834892E-2</v>
      </c>
    </row>
    <row r="2330" spans="1:8" x14ac:dyDescent="0.3">
      <c r="A2330"/>
      <c r="B2330" s="314">
        <v>41012</v>
      </c>
      <c r="C2330" s="197">
        <v>286.23</v>
      </c>
      <c r="D2330" s="197">
        <f t="shared" si="75"/>
        <v>2.4103419516263553</v>
      </c>
      <c r="E2330" s="197">
        <v>1.0841926825822856E-2</v>
      </c>
      <c r="F2330" s="167"/>
      <c r="G2330" s="37">
        <v>2322</v>
      </c>
      <c r="H2330" s="167">
        <f t="shared" ca="1" si="76"/>
        <v>-0.14220630025939715</v>
      </c>
    </row>
    <row r="2331" spans="1:8" x14ac:dyDescent="0.3">
      <c r="A2331"/>
      <c r="B2331" s="314">
        <v>39702</v>
      </c>
      <c r="C2331" s="197">
        <v>83.93</v>
      </c>
      <c r="D2331" s="197">
        <f t="shared" si="75"/>
        <v>-0.52648801128349787</v>
      </c>
      <c r="E2331" s="197">
        <v>1.0839455618451233E-2</v>
      </c>
      <c r="F2331" s="167"/>
      <c r="G2331" s="37">
        <v>2323</v>
      </c>
      <c r="H2331" s="167">
        <f t="shared" ca="1" si="76"/>
        <v>-7.6148246901217411E-3</v>
      </c>
    </row>
    <row r="2332" spans="1:8" x14ac:dyDescent="0.3">
      <c r="A2332"/>
      <c r="B2332" s="314">
        <v>43403</v>
      </c>
      <c r="C2332" s="197">
        <v>177.25</v>
      </c>
      <c r="D2332" s="197">
        <f t="shared" si="75"/>
        <v>2.6346265199768348E-2</v>
      </c>
      <c r="E2332" s="197">
        <v>1.0835471913316352E-2</v>
      </c>
      <c r="F2332" s="167"/>
      <c r="G2332" s="37">
        <v>2324</v>
      </c>
      <c r="H2332" s="167">
        <f t="shared" ca="1" si="76"/>
        <v>4.0955075358945479E-4</v>
      </c>
    </row>
    <row r="2333" spans="1:8" x14ac:dyDescent="0.3">
      <c r="A2333"/>
      <c r="B2333" s="314">
        <v>43465</v>
      </c>
      <c r="C2333" s="197">
        <v>172.7</v>
      </c>
      <c r="D2333" s="197">
        <f t="shared" si="75"/>
        <v>0.13476575333464735</v>
      </c>
      <c r="E2333" s="197">
        <v>1.0828211881767524E-2</v>
      </c>
      <c r="F2333" s="167"/>
      <c r="G2333" s="37">
        <v>2325</v>
      </c>
      <c r="H2333" s="167">
        <f t="shared" ca="1" si="76"/>
        <v>-6.1027126317463577E-2</v>
      </c>
    </row>
    <row r="2334" spans="1:8" x14ac:dyDescent="0.3">
      <c r="A2334"/>
      <c r="B2334" s="314">
        <v>40252</v>
      </c>
      <c r="C2334" s="197">
        <v>152.19</v>
      </c>
      <c r="D2334" s="197">
        <f t="shared" si="75"/>
        <v>0.62996679875763073</v>
      </c>
      <c r="E2334" s="197">
        <v>1.082624867162596E-2</v>
      </c>
      <c r="F2334" s="167"/>
      <c r="G2334" s="37">
        <v>2326</v>
      </c>
      <c r="H2334" s="167">
        <f t="shared" ca="1" si="76"/>
        <v>9.7558785299713263E-2</v>
      </c>
    </row>
    <row r="2335" spans="1:8" x14ac:dyDescent="0.3">
      <c r="A2335"/>
      <c r="B2335" s="314">
        <v>38335</v>
      </c>
      <c r="C2335" s="197">
        <v>93.37</v>
      </c>
      <c r="D2335" s="197">
        <f t="shared" si="75"/>
        <v>-0.37503346720214192</v>
      </c>
      <c r="E2335" s="197">
        <v>1.0826025765941383E-2</v>
      </c>
      <c r="F2335" s="167"/>
      <c r="G2335" s="37">
        <v>2327</v>
      </c>
      <c r="H2335" s="167">
        <f t="shared" ca="1" si="76"/>
        <v>-2.128649588682438E-2</v>
      </c>
    </row>
    <row r="2336" spans="1:8" x14ac:dyDescent="0.3">
      <c r="A2336"/>
      <c r="B2336" s="314">
        <v>44081</v>
      </c>
      <c r="C2336" s="197">
        <v>149.4</v>
      </c>
      <c r="D2336" s="197">
        <f t="shared" si="75"/>
        <v>1.4600691585707231</v>
      </c>
      <c r="E2336" s="197">
        <v>1.0825439783491264E-2</v>
      </c>
      <c r="F2336" s="167"/>
      <c r="G2336" s="37">
        <v>2328</v>
      </c>
      <c r="H2336" s="167">
        <f t="shared" ca="1" si="76"/>
        <v>0.12234572867717707</v>
      </c>
    </row>
    <row r="2337" spans="1:8" x14ac:dyDescent="0.3">
      <c r="A2337"/>
      <c r="B2337" s="314">
        <v>36402</v>
      </c>
      <c r="C2337" s="197">
        <v>60.73</v>
      </c>
      <c r="D2337" s="197">
        <f t="shared" si="75"/>
        <v>-0.92464886594868234</v>
      </c>
      <c r="E2337" s="197">
        <v>1.0818908122503412E-2</v>
      </c>
      <c r="F2337" s="167"/>
      <c r="G2337" s="37">
        <v>2329</v>
      </c>
      <c r="H2337" s="167">
        <f t="shared" ca="1" si="76"/>
        <v>-8.3815943787575297E-3</v>
      </c>
    </row>
    <row r="2338" spans="1:8" x14ac:dyDescent="0.3">
      <c r="A2338"/>
      <c r="B2338" s="314">
        <v>45301</v>
      </c>
      <c r="C2338" s="197">
        <v>805.96</v>
      </c>
      <c r="D2338" s="197">
        <f t="shared" si="75"/>
        <v>5.0195683023377411</v>
      </c>
      <c r="E2338" s="197">
        <v>1.0810946396769161E-2</v>
      </c>
      <c r="F2338" s="167"/>
      <c r="G2338" s="37">
        <v>2330</v>
      </c>
      <c r="H2338" s="167">
        <f t="shared" ca="1" si="76"/>
        <v>0.14476961854665232</v>
      </c>
    </row>
    <row r="2339" spans="1:8" x14ac:dyDescent="0.3">
      <c r="A2339"/>
      <c r="B2339" s="314">
        <v>39330</v>
      </c>
      <c r="C2339" s="197">
        <v>133.88999999999999</v>
      </c>
      <c r="D2339" s="197">
        <f t="shared" si="75"/>
        <v>-0.68596223759821751</v>
      </c>
      <c r="E2339" s="197">
        <v>1.0795711913030193E-2</v>
      </c>
      <c r="F2339" s="167"/>
      <c r="G2339" s="37">
        <v>2331</v>
      </c>
      <c r="H2339" s="167">
        <f t="shared" ca="1" si="76"/>
        <v>5.3198543970021953E-2</v>
      </c>
    </row>
    <row r="2340" spans="1:8" x14ac:dyDescent="0.3">
      <c r="A2340"/>
      <c r="B2340" s="314">
        <v>42170</v>
      </c>
      <c r="C2340" s="197">
        <v>426.35</v>
      </c>
      <c r="D2340" s="197">
        <f t="shared" si="75"/>
        <v>7.1240472560975618</v>
      </c>
      <c r="E2340" s="197">
        <v>1.0787102892366063E-2</v>
      </c>
      <c r="F2340" s="167"/>
      <c r="G2340" s="37">
        <v>2332</v>
      </c>
      <c r="H2340" s="167">
        <f t="shared" ca="1" si="76"/>
        <v>1.7055149943268094E-2</v>
      </c>
    </row>
    <row r="2341" spans="1:8" x14ac:dyDescent="0.3">
      <c r="A2341"/>
      <c r="B2341" s="314">
        <v>35808</v>
      </c>
      <c r="C2341" s="197">
        <v>52.48</v>
      </c>
      <c r="D2341" s="197">
        <f t="shared" si="75"/>
        <v>-0.39788893988067919</v>
      </c>
      <c r="E2341" s="197">
        <v>1.0785824345146189E-2</v>
      </c>
      <c r="F2341" s="167"/>
      <c r="G2341" s="37">
        <v>2333</v>
      </c>
      <c r="H2341" s="167">
        <f t="shared" ca="1" si="76"/>
        <v>-7.3382836158885162E-2</v>
      </c>
    </row>
    <row r="2342" spans="1:8" x14ac:dyDescent="0.3">
      <c r="A2342"/>
      <c r="B2342" s="314">
        <v>35156</v>
      </c>
      <c r="C2342" s="197">
        <v>87.16</v>
      </c>
      <c r="D2342" s="197">
        <f t="shared" si="75"/>
        <v>-0.12375590630340805</v>
      </c>
      <c r="E2342" s="197">
        <v>1.0785109590629727E-2</v>
      </c>
      <c r="F2342" s="167"/>
      <c r="G2342" s="37">
        <v>2334</v>
      </c>
      <c r="H2342" s="167">
        <f t="shared" ca="1" si="76"/>
        <v>-1.3227038394816459E-2</v>
      </c>
    </row>
    <row r="2343" spans="1:8" x14ac:dyDescent="0.3">
      <c r="A2343"/>
      <c r="B2343" s="314">
        <v>38672</v>
      </c>
      <c r="C2343" s="197">
        <v>99.47</v>
      </c>
      <c r="D2343" s="197">
        <f t="shared" si="75"/>
        <v>-0.70562296537437108</v>
      </c>
      <c r="E2343" s="197">
        <v>1.0771263083020122E-2</v>
      </c>
      <c r="F2343" s="167"/>
      <c r="G2343" s="37">
        <v>2335</v>
      </c>
      <c r="H2343" s="167">
        <f t="shared" ca="1" si="76"/>
        <v>0.11436374144043661</v>
      </c>
    </row>
    <row r="2344" spans="1:8" x14ac:dyDescent="0.3">
      <c r="A2344"/>
      <c r="B2344" s="314">
        <v>44369</v>
      </c>
      <c r="C2344" s="197">
        <v>337.9</v>
      </c>
      <c r="D2344" s="197">
        <f t="shared" si="75"/>
        <v>2.6732253505815851</v>
      </c>
      <c r="E2344" s="197">
        <v>1.0768770565360297E-2</v>
      </c>
      <c r="F2344" s="167"/>
      <c r="G2344" s="37">
        <v>2336</v>
      </c>
      <c r="H2344" s="167">
        <f t="shared" ca="1" si="76"/>
        <v>9.2908430410518203E-2</v>
      </c>
    </row>
    <row r="2345" spans="1:8" x14ac:dyDescent="0.3">
      <c r="A2345"/>
      <c r="B2345" s="314">
        <v>38363</v>
      </c>
      <c r="C2345" s="197">
        <v>91.99</v>
      </c>
      <c r="D2345" s="197">
        <f t="shared" si="75"/>
        <v>-0.68109963253137351</v>
      </c>
      <c r="E2345" s="197">
        <v>1.0768047467311082E-2</v>
      </c>
      <c r="F2345" s="167"/>
      <c r="G2345" s="37">
        <v>2337</v>
      </c>
      <c r="H2345" s="167">
        <f t="shared" ca="1" si="76"/>
        <v>8.5182121360744031E-2</v>
      </c>
    </row>
    <row r="2346" spans="1:8" x14ac:dyDescent="0.3">
      <c r="A2346"/>
      <c r="B2346" s="314">
        <v>41471</v>
      </c>
      <c r="C2346" s="197">
        <v>288.45999999999998</v>
      </c>
      <c r="D2346" s="197">
        <f t="shared" si="75"/>
        <v>9.5818048422597197</v>
      </c>
      <c r="E2346" s="197">
        <v>1.0757209432706194E-2</v>
      </c>
      <c r="F2346" s="167"/>
      <c r="G2346" s="37">
        <v>2338</v>
      </c>
      <c r="H2346" s="167">
        <f t="shared" ca="1" si="76"/>
        <v>0.14666207418861371</v>
      </c>
    </row>
    <row r="2347" spans="1:8" x14ac:dyDescent="0.3">
      <c r="A2347"/>
      <c r="B2347" s="314">
        <v>39857</v>
      </c>
      <c r="C2347" s="197">
        <v>27.26</v>
      </c>
      <c r="D2347" s="197">
        <f t="shared" si="75"/>
        <v>-0.97191283292978203</v>
      </c>
      <c r="E2347" s="197">
        <v>1.0752688172043001E-2</v>
      </c>
      <c r="F2347" s="167"/>
      <c r="G2347" s="37">
        <v>2339</v>
      </c>
      <c r="H2347" s="167">
        <f t="shared" ca="1" si="76"/>
        <v>0.10172733781624055</v>
      </c>
    </row>
    <row r="2348" spans="1:8" x14ac:dyDescent="0.3">
      <c r="A2348"/>
      <c r="B2348" s="314">
        <v>45404</v>
      </c>
      <c r="C2348" s="197">
        <v>970.55</v>
      </c>
      <c r="D2348" s="197">
        <f t="shared" si="75"/>
        <v>1.5703124999999996</v>
      </c>
      <c r="E2348" s="197">
        <v>1.073689910855613E-2</v>
      </c>
      <c r="F2348" s="167"/>
      <c r="G2348" s="37">
        <v>2340</v>
      </c>
      <c r="H2348" s="167">
        <f t="shared" ca="1" si="76"/>
        <v>-4.6910070396881463E-2</v>
      </c>
    </row>
    <row r="2349" spans="1:8" x14ac:dyDescent="0.3">
      <c r="A2349"/>
      <c r="B2349" s="314">
        <v>41576</v>
      </c>
      <c r="C2349" s="197">
        <v>377.6</v>
      </c>
      <c r="D2349" s="197">
        <f t="shared" si="75"/>
        <v>-0.21513198919143628</v>
      </c>
      <c r="E2349" s="197">
        <v>1.0733692015310936E-2</v>
      </c>
      <c r="F2349" s="167"/>
      <c r="G2349" s="37">
        <v>2341</v>
      </c>
      <c r="H2349" s="167">
        <f t="shared" ca="1" si="76"/>
        <v>-5.5264799772789183E-3</v>
      </c>
    </row>
    <row r="2350" spans="1:8" x14ac:dyDescent="0.3">
      <c r="A2350"/>
      <c r="B2350" s="314">
        <v>42881</v>
      </c>
      <c r="C2350" s="197">
        <v>481.1</v>
      </c>
      <c r="D2350" s="197">
        <f t="shared" si="75"/>
        <v>8.6181527389044383</v>
      </c>
      <c r="E2350" s="197">
        <v>1.0714285714285676E-2</v>
      </c>
      <c r="F2350" s="167"/>
      <c r="G2350" s="37">
        <v>2342</v>
      </c>
      <c r="H2350" s="167">
        <f t="shared" ca="1" si="76"/>
        <v>-4.0031397779318391E-2</v>
      </c>
    </row>
    <row r="2351" spans="1:8" x14ac:dyDescent="0.3">
      <c r="A2351"/>
      <c r="B2351" s="314">
        <v>37854</v>
      </c>
      <c r="C2351" s="197">
        <v>50.02</v>
      </c>
      <c r="D2351" s="197">
        <f t="shared" si="75"/>
        <v>-0.88849506230633768</v>
      </c>
      <c r="E2351" s="197">
        <v>1.0709234188724936E-2</v>
      </c>
      <c r="F2351" s="167"/>
      <c r="G2351" s="37">
        <v>2343</v>
      </c>
      <c r="H2351" s="167">
        <f t="shared" ca="1" si="76"/>
        <v>6.7472453214907885E-2</v>
      </c>
    </row>
    <row r="2352" spans="1:8" x14ac:dyDescent="0.3">
      <c r="A2352"/>
      <c r="B2352" s="314">
        <v>41800</v>
      </c>
      <c r="C2352" s="197">
        <v>448.59</v>
      </c>
      <c r="D2352" s="197">
        <f t="shared" si="75"/>
        <v>0.24542602515339129</v>
      </c>
      <c r="E2352" s="197">
        <v>1.0702054794520466E-2</v>
      </c>
      <c r="F2352" s="167"/>
      <c r="G2352" s="37">
        <v>2344</v>
      </c>
      <c r="H2352" s="167">
        <f t="shared" ca="1" si="76"/>
        <v>3.4083546674319818E-3</v>
      </c>
    </row>
    <row r="2353" spans="1:8" x14ac:dyDescent="0.3">
      <c r="A2353"/>
      <c r="B2353" s="314">
        <v>41680</v>
      </c>
      <c r="C2353" s="197">
        <v>360.19</v>
      </c>
      <c r="D2353" s="197">
        <f t="shared" si="75"/>
        <v>4.0123851934316725</v>
      </c>
      <c r="E2353" s="197">
        <v>1.0690835624894701E-2</v>
      </c>
      <c r="F2353" s="167"/>
      <c r="G2353" s="37">
        <v>2345</v>
      </c>
      <c r="H2353" s="167">
        <f t="shared" ca="1" si="76"/>
        <v>-8.0652441122359628E-3</v>
      </c>
    </row>
    <row r="2354" spans="1:8" x14ac:dyDescent="0.3">
      <c r="A2354"/>
      <c r="B2354" s="314">
        <v>34869</v>
      </c>
      <c r="C2354" s="197">
        <v>71.86</v>
      </c>
      <c r="D2354" s="197">
        <f t="shared" si="75"/>
        <v>-0.83621652421652426</v>
      </c>
      <c r="E2354" s="197">
        <v>1.0689170182841101E-2</v>
      </c>
      <c r="F2354" s="167"/>
      <c r="G2354" s="37">
        <v>2346</v>
      </c>
      <c r="H2354" s="167">
        <f t="shared" ca="1" si="76"/>
        <v>4.2312696861853336E-2</v>
      </c>
    </row>
    <row r="2355" spans="1:8" x14ac:dyDescent="0.3">
      <c r="A2355"/>
      <c r="B2355" s="314">
        <v>44965</v>
      </c>
      <c r="C2355" s="197">
        <v>438.75</v>
      </c>
      <c r="D2355" s="197">
        <f t="shared" si="75"/>
        <v>14.448943661971832</v>
      </c>
      <c r="E2355" s="197">
        <v>1.068853516389856E-2</v>
      </c>
      <c r="F2355" s="167"/>
      <c r="G2355" s="37">
        <v>2347</v>
      </c>
      <c r="H2355" s="167">
        <f t="shared" ca="1" si="76"/>
        <v>0.11096447032167127</v>
      </c>
    </row>
    <row r="2356" spans="1:8" x14ac:dyDescent="0.3">
      <c r="A2356"/>
      <c r="B2356" s="314">
        <v>37564</v>
      </c>
      <c r="C2356" s="197">
        <v>28.4</v>
      </c>
      <c r="D2356" s="197">
        <f t="shared" si="75"/>
        <v>0.66471277842907384</v>
      </c>
      <c r="E2356" s="197">
        <v>1.0676156583629748E-2</v>
      </c>
      <c r="F2356" s="167"/>
      <c r="G2356" s="37">
        <v>2348</v>
      </c>
      <c r="H2356" s="167">
        <f t="shared" ca="1" si="76"/>
        <v>-6.0230171219513746E-2</v>
      </c>
    </row>
    <row r="2357" spans="1:8" x14ac:dyDescent="0.3">
      <c r="A2357"/>
      <c r="B2357" s="314">
        <v>36892</v>
      </c>
      <c r="C2357" s="197">
        <v>17.059999999999999</v>
      </c>
      <c r="D2357" s="197">
        <f t="shared" si="75"/>
        <v>-0.96040569081161375</v>
      </c>
      <c r="E2357" s="197">
        <v>1.0663507109004655E-2</v>
      </c>
      <c r="F2357" s="167"/>
      <c r="G2357" s="37">
        <v>2349</v>
      </c>
      <c r="H2357" s="167">
        <f t="shared" ca="1" si="76"/>
        <v>1.027325829075653E-2</v>
      </c>
    </row>
    <row r="2358" spans="1:8" x14ac:dyDescent="0.3">
      <c r="A2358"/>
      <c r="B2358" s="314">
        <v>44826</v>
      </c>
      <c r="C2358" s="197">
        <v>430.87</v>
      </c>
      <c r="D2358" s="197">
        <f t="shared" si="75"/>
        <v>-8.3762174116446153E-2</v>
      </c>
      <c r="E2358" s="197">
        <v>1.0649027748457884E-2</v>
      </c>
      <c r="F2358" s="167"/>
      <c r="G2358" s="37">
        <v>2350</v>
      </c>
      <c r="H2358" s="167">
        <f t="shared" ca="1" si="76"/>
        <v>0.10288325744261909</v>
      </c>
    </row>
    <row r="2359" spans="1:8" x14ac:dyDescent="0.3">
      <c r="A2359"/>
      <c r="B2359" s="314">
        <v>41837</v>
      </c>
      <c r="C2359" s="197">
        <v>470.26</v>
      </c>
      <c r="D2359" s="197">
        <f t="shared" si="75"/>
        <v>4.6890878296636824</v>
      </c>
      <c r="E2359" s="197">
        <v>1.0638069244159887E-2</v>
      </c>
      <c r="F2359" s="167"/>
      <c r="G2359" s="37">
        <v>2351</v>
      </c>
      <c r="H2359" s="167">
        <f t="shared" ca="1" si="76"/>
        <v>3.7564711282573618E-2</v>
      </c>
    </row>
    <row r="2360" spans="1:8" x14ac:dyDescent="0.3">
      <c r="A2360"/>
      <c r="B2360" s="314">
        <v>35598</v>
      </c>
      <c r="C2360" s="197">
        <v>82.66</v>
      </c>
      <c r="D2360" s="197">
        <f t="shared" si="75"/>
        <v>-0.24366364717723499</v>
      </c>
      <c r="E2360" s="197">
        <v>1.0636997187920105E-2</v>
      </c>
      <c r="F2360" s="167"/>
      <c r="G2360" s="37">
        <v>2352</v>
      </c>
      <c r="H2360" s="167">
        <f t="shared" ca="1" si="76"/>
        <v>-0.10157750798978764</v>
      </c>
    </row>
    <row r="2361" spans="1:8" x14ac:dyDescent="0.3">
      <c r="A2361"/>
      <c r="B2361" s="314">
        <v>39602</v>
      </c>
      <c r="C2361" s="197">
        <v>109.29</v>
      </c>
      <c r="D2361" s="197">
        <f t="shared" si="75"/>
        <v>-0.51285937151771788</v>
      </c>
      <c r="E2361" s="197">
        <v>1.0634362862955493E-2</v>
      </c>
      <c r="F2361" s="167"/>
      <c r="G2361" s="37">
        <v>2353</v>
      </c>
      <c r="H2361" s="167">
        <f t="shared" ca="1" si="76"/>
        <v>-4.1049935149299846E-2</v>
      </c>
    </row>
    <row r="2362" spans="1:8" x14ac:dyDescent="0.3">
      <c r="A2362"/>
      <c r="B2362" s="314">
        <v>40688</v>
      </c>
      <c r="C2362" s="197">
        <v>224.35</v>
      </c>
      <c r="D2362" s="197">
        <f t="shared" si="75"/>
        <v>-0.41894796819559199</v>
      </c>
      <c r="E2362" s="197">
        <v>1.0631109509437353E-2</v>
      </c>
      <c r="F2362" s="167"/>
      <c r="G2362" s="37">
        <v>2354</v>
      </c>
      <c r="H2362" s="167">
        <f t="shared" ca="1" si="76"/>
        <v>-8.7874100965300322E-2</v>
      </c>
    </row>
    <row r="2363" spans="1:8" x14ac:dyDescent="0.3">
      <c r="A2363"/>
      <c r="B2363" s="314">
        <v>41604</v>
      </c>
      <c r="C2363" s="197">
        <v>386.11</v>
      </c>
      <c r="D2363" s="197">
        <f t="shared" si="75"/>
        <v>6.4987376189551371</v>
      </c>
      <c r="E2363" s="197">
        <v>1.0626881298259505E-2</v>
      </c>
      <c r="F2363" s="167"/>
      <c r="G2363" s="37">
        <v>2355</v>
      </c>
      <c r="H2363" s="167">
        <f t="shared" ca="1" si="76"/>
        <v>9.2414161122140959E-2</v>
      </c>
    </row>
    <row r="2364" spans="1:8" x14ac:dyDescent="0.3">
      <c r="A2364"/>
      <c r="B2364" s="314">
        <v>34788</v>
      </c>
      <c r="C2364" s="197">
        <v>51.49</v>
      </c>
      <c r="D2364" s="197">
        <f t="shared" si="75"/>
        <v>-0.31728984354282685</v>
      </c>
      <c r="E2364" s="197">
        <v>1.0598626104023623E-2</v>
      </c>
      <c r="F2364" s="167"/>
      <c r="G2364" s="37">
        <v>2356</v>
      </c>
      <c r="H2364" s="167">
        <f t="shared" ca="1" si="76"/>
        <v>-0.10592934340817996</v>
      </c>
    </row>
    <row r="2365" spans="1:8" x14ac:dyDescent="0.3">
      <c r="A2365"/>
      <c r="B2365" s="314">
        <v>35542</v>
      </c>
      <c r="C2365" s="197">
        <v>75.42</v>
      </c>
      <c r="D2365" s="197">
        <f t="shared" si="75"/>
        <v>-0.89029020292384897</v>
      </c>
      <c r="E2365" s="197">
        <v>1.0585555406672942E-2</v>
      </c>
      <c r="F2365" s="167"/>
      <c r="G2365" s="37">
        <v>2357</v>
      </c>
      <c r="H2365" s="167">
        <f t="shared" ca="1" si="76"/>
        <v>2.7558031758083357E-2</v>
      </c>
    </row>
    <row r="2366" spans="1:8" x14ac:dyDescent="0.3">
      <c r="A2366"/>
      <c r="B2366" s="314">
        <v>45859</v>
      </c>
      <c r="C2366" s="197">
        <v>687.45</v>
      </c>
      <c r="D2366" s="197">
        <f t="shared" si="75"/>
        <v>6.1944852089287128E-2</v>
      </c>
      <c r="E2366" s="197">
        <v>1.058434399117969E-2</v>
      </c>
      <c r="F2366" s="167"/>
      <c r="G2366" s="37">
        <v>2358</v>
      </c>
      <c r="H2366" s="167">
        <f t="shared" ca="1" si="76"/>
        <v>2.0619967397213775E-2</v>
      </c>
    </row>
    <row r="2367" spans="1:8" x14ac:dyDescent="0.3">
      <c r="A2367"/>
      <c r="B2367" s="314">
        <v>45239</v>
      </c>
      <c r="C2367" s="197">
        <v>647.35</v>
      </c>
      <c r="D2367" s="197">
        <f t="shared" si="75"/>
        <v>0.56206264176439369</v>
      </c>
      <c r="E2367" s="197">
        <v>1.0584323337027968E-2</v>
      </c>
      <c r="F2367" s="167"/>
      <c r="G2367" s="37">
        <v>2359</v>
      </c>
      <c r="H2367" s="167">
        <f t="shared" ca="1" si="76"/>
        <v>7.8586550693705348E-2</v>
      </c>
    </row>
    <row r="2368" spans="1:8" x14ac:dyDescent="0.3">
      <c r="A2368"/>
      <c r="B2368" s="314">
        <v>45001</v>
      </c>
      <c r="C2368" s="197">
        <v>414.42</v>
      </c>
      <c r="D2368" s="197">
        <f t="shared" si="75"/>
        <v>0.60721349621873166</v>
      </c>
      <c r="E2368" s="197">
        <v>1.0583300819352326E-2</v>
      </c>
      <c r="F2368" s="167"/>
      <c r="G2368" s="37">
        <v>2360</v>
      </c>
      <c r="H2368" s="167">
        <f t="shared" ca="1" si="76"/>
        <v>6.0160838101379023E-3</v>
      </c>
    </row>
    <row r="2369" spans="1:8" x14ac:dyDescent="0.3">
      <c r="A2369"/>
      <c r="B2369" s="314">
        <v>43321</v>
      </c>
      <c r="C2369" s="197">
        <v>257.85000000000002</v>
      </c>
      <c r="D2369" s="197">
        <f t="shared" si="75"/>
        <v>1.249411148913897</v>
      </c>
      <c r="E2369" s="197">
        <v>1.0582010582010692E-2</v>
      </c>
      <c r="F2369" s="167"/>
      <c r="G2369" s="37">
        <v>2361</v>
      </c>
      <c r="H2369" s="167">
        <f t="shared" ca="1" si="76"/>
        <v>-7.2277582475623577E-3</v>
      </c>
    </row>
    <row r="2370" spans="1:8" x14ac:dyDescent="0.3">
      <c r="A2370"/>
      <c r="B2370" s="314">
        <v>40102</v>
      </c>
      <c r="C2370" s="197">
        <v>114.63</v>
      </c>
      <c r="D2370" s="197">
        <f t="shared" si="75"/>
        <v>6.9993021632937893</v>
      </c>
      <c r="E2370" s="197">
        <v>1.0579211848717129E-2</v>
      </c>
      <c r="F2370" s="167"/>
      <c r="G2370" s="37">
        <v>2362</v>
      </c>
      <c r="H2370" s="167">
        <f t="shared" ca="1" si="76"/>
        <v>-7.0713148501911627E-2</v>
      </c>
    </row>
    <row r="2371" spans="1:8" x14ac:dyDescent="0.3">
      <c r="A2371"/>
      <c r="B2371" s="314">
        <v>37111</v>
      </c>
      <c r="C2371" s="197">
        <v>14.33</v>
      </c>
      <c r="D2371" s="197">
        <f t="shared" si="75"/>
        <v>-0.96547570289348783</v>
      </c>
      <c r="E2371" s="197">
        <v>1.0578279266572732E-2</v>
      </c>
      <c r="F2371" s="167"/>
      <c r="G2371" s="37">
        <v>2363</v>
      </c>
      <c r="H2371" s="167">
        <f t="shared" ca="1" si="76"/>
        <v>-2.7020370194477561E-2</v>
      </c>
    </row>
    <row r="2372" spans="1:8" x14ac:dyDescent="0.3">
      <c r="A2372"/>
      <c r="B2372" s="314">
        <v>44748</v>
      </c>
      <c r="C2372" s="197">
        <v>415.07</v>
      </c>
      <c r="D2372" s="197">
        <f t="shared" si="75"/>
        <v>15.0568665377176</v>
      </c>
      <c r="E2372" s="197">
        <v>1.0566552236262128E-2</v>
      </c>
      <c r="F2372" s="167"/>
      <c r="G2372" s="37">
        <v>2364</v>
      </c>
      <c r="H2372" s="167">
        <f t="shared" ca="1" si="76"/>
        <v>-4.9979258814428475E-2</v>
      </c>
    </row>
    <row r="2373" spans="1:8" x14ac:dyDescent="0.3">
      <c r="A2373"/>
      <c r="B2373" s="314">
        <v>36614</v>
      </c>
      <c r="C2373" s="197">
        <v>25.85</v>
      </c>
      <c r="D2373" s="197">
        <f t="shared" si="75"/>
        <v>-0.85176052299575633</v>
      </c>
      <c r="E2373" s="197">
        <v>1.0555121188428496E-2</v>
      </c>
      <c r="F2373" s="167"/>
      <c r="G2373" s="37">
        <v>2365</v>
      </c>
      <c r="H2373" s="167">
        <f t="shared" ca="1" si="76"/>
        <v>0.15089175182005282</v>
      </c>
    </row>
    <row r="2374" spans="1:8" x14ac:dyDescent="0.3">
      <c r="A2374"/>
      <c r="B2374" s="314">
        <v>39000</v>
      </c>
      <c r="C2374" s="197">
        <v>174.38</v>
      </c>
      <c r="D2374" s="197">
        <f t="shared" si="75"/>
        <v>-0.58771515036882915</v>
      </c>
      <c r="E2374" s="197">
        <v>1.0547056096430252E-2</v>
      </c>
      <c r="F2374" s="167"/>
      <c r="G2374" s="37">
        <v>2366</v>
      </c>
      <c r="H2374" s="167">
        <f t="shared" ca="1" si="76"/>
        <v>3.9862866521348683E-2</v>
      </c>
    </row>
    <row r="2375" spans="1:8" x14ac:dyDescent="0.3">
      <c r="A2375"/>
      <c r="B2375" s="314">
        <v>41768</v>
      </c>
      <c r="C2375" s="197">
        <v>422.96</v>
      </c>
      <c r="D2375" s="197">
        <f t="shared" si="75"/>
        <v>7.146379044684128</v>
      </c>
      <c r="E2375" s="197">
        <v>1.0512232415902156E-2</v>
      </c>
      <c r="F2375" s="167"/>
      <c r="G2375" s="37">
        <v>2367</v>
      </c>
      <c r="H2375" s="167">
        <f t="shared" ca="1" si="76"/>
        <v>5.0335735496005569E-2</v>
      </c>
    </row>
    <row r="2376" spans="1:8" x14ac:dyDescent="0.3">
      <c r="A2376"/>
      <c r="B2376" s="314">
        <v>36432</v>
      </c>
      <c r="C2376" s="197">
        <v>51.92</v>
      </c>
      <c r="D2376" s="197">
        <f t="shared" si="75"/>
        <v>-0.70005777007510106</v>
      </c>
      <c r="E2376" s="197">
        <v>1.0509926041261108E-2</v>
      </c>
      <c r="F2376" s="167"/>
      <c r="G2376" s="37">
        <v>2368</v>
      </c>
      <c r="H2376" s="167">
        <f t="shared" ca="1" si="76"/>
        <v>0.11540570934752629</v>
      </c>
    </row>
    <row r="2377" spans="1:8" x14ac:dyDescent="0.3">
      <c r="A2377"/>
      <c r="B2377" s="314">
        <v>43550</v>
      </c>
      <c r="C2377" s="197">
        <v>173.1</v>
      </c>
      <c r="D2377" s="197">
        <f t="shared" ref="D2377:D2440" si="77">C2377/C2378-1</f>
        <v>0.97783363802559409</v>
      </c>
      <c r="E2377" s="197">
        <v>1.0507880910682887E-2</v>
      </c>
      <c r="F2377" s="167"/>
      <c r="G2377" s="37">
        <v>2369</v>
      </c>
      <c r="H2377" s="167">
        <f t="shared" ca="1" si="76"/>
        <v>4.4692467293546645E-2</v>
      </c>
    </row>
    <row r="2378" spans="1:8" x14ac:dyDescent="0.3">
      <c r="A2378"/>
      <c r="B2378" s="314">
        <v>38065</v>
      </c>
      <c r="C2378" s="197">
        <v>87.52</v>
      </c>
      <c r="D2378" s="197">
        <f t="shared" si="77"/>
        <v>-0.76972662930512803</v>
      </c>
      <c r="E2378" s="197">
        <v>1.0506869876457658E-2</v>
      </c>
      <c r="F2378" s="167"/>
      <c r="G2378" s="37">
        <v>2370</v>
      </c>
      <c r="H2378" s="167">
        <f t="shared" ref="H2378:H2441" ca="1" si="78">_xlfn.NORM.INV(RAND(),N$11,N$12)</f>
        <v>3.0106933501233068E-2</v>
      </c>
    </row>
    <row r="2379" spans="1:8" x14ac:dyDescent="0.3">
      <c r="A2379"/>
      <c r="B2379" s="314">
        <v>41586</v>
      </c>
      <c r="C2379" s="197">
        <v>380.07</v>
      </c>
      <c r="D2379" s="197">
        <f t="shared" si="77"/>
        <v>1.3221726645078511</v>
      </c>
      <c r="E2379" s="197">
        <v>1.050196745719445E-2</v>
      </c>
      <c r="F2379" s="167"/>
      <c r="G2379" s="37">
        <v>2371</v>
      </c>
      <c r="H2379" s="167">
        <f t="shared" ca="1" si="78"/>
        <v>-0.15512963530251994</v>
      </c>
    </row>
    <row r="2380" spans="1:8" x14ac:dyDescent="0.3">
      <c r="A2380"/>
      <c r="B2380" s="314">
        <v>38959</v>
      </c>
      <c r="C2380" s="197">
        <v>163.66999999999999</v>
      </c>
      <c r="D2380" s="197">
        <f t="shared" si="77"/>
        <v>-0.60770355456484748</v>
      </c>
      <c r="E2380" s="197">
        <v>1.0495770821757011E-2</v>
      </c>
      <c r="F2380" s="167"/>
      <c r="G2380" s="37">
        <v>2372</v>
      </c>
      <c r="H2380" s="167">
        <f t="shared" ca="1" si="78"/>
        <v>2.051420886052777E-2</v>
      </c>
    </row>
    <row r="2381" spans="1:8" x14ac:dyDescent="0.3">
      <c r="A2381"/>
      <c r="B2381" s="314">
        <v>44908</v>
      </c>
      <c r="C2381" s="197">
        <v>417.21</v>
      </c>
      <c r="D2381" s="197">
        <f t="shared" si="77"/>
        <v>15.648443735035915</v>
      </c>
      <c r="E2381" s="197">
        <v>1.0487308661112138E-2</v>
      </c>
      <c r="F2381" s="167"/>
      <c r="G2381" s="37">
        <v>2373</v>
      </c>
      <c r="H2381" s="167">
        <f t="shared" ca="1" si="78"/>
        <v>3.6953244561768135E-2</v>
      </c>
    </row>
    <row r="2382" spans="1:8" x14ac:dyDescent="0.3">
      <c r="A2382"/>
      <c r="B2382" s="314">
        <v>36074</v>
      </c>
      <c r="C2382" s="197">
        <v>25.06</v>
      </c>
      <c r="D2382" s="197">
        <f t="shared" si="77"/>
        <v>-0.82670631353295065</v>
      </c>
      <c r="E2382" s="197">
        <v>1.0483870967741948E-2</v>
      </c>
      <c r="F2382" s="167"/>
      <c r="G2382" s="37">
        <v>2374</v>
      </c>
      <c r="H2382" s="167">
        <f t="shared" ca="1" si="78"/>
        <v>-7.767872162663314E-2</v>
      </c>
    </row>
    <row r="2383" spans="1:8" x14ac:dyDescent="0.3">
      <c r="A2383"/>
      <c r="B2383" s="314">
        <v>39388</v>
      </c>
      <c r="C2383" s="197">
        <v>144.61000000000001</v>
      </c>
      <c r="D2383" s="197">
        <f t="shared" si="77"/>
        <v>-0.73918297411849587</v>
      </c>
      <c r="E2383" s="197">
        <v>1.0481447837327851E-2</v>
      </c>
      <c r="F2383" s="167"/>
      <c r="G2383" s="37">
        <v>2375</v>
      </c>
      <c r="H2383" s="167">
        <f t="shared" ca="1" si="78"/>
        <v>-6.3952084763408829E-2</v>
      </c>
    </row>
    <row r="2384" spans="1:8" x14ac:dyDescent="0.3">
      <c r="A2384"/>
      <c r="B2384" s="314">
        <v>42632</v>
      </c>
      <c r="C2384" s="197">
        <v>554.45000000000005</v>
      </c>
      <c r="D2384" s="197">
        <f t="shared" si="77"/>
        <v>26.326269098077873</v>
      </c>
      <c r="E2384" s="197">
        <v>1.0479314743940149E-2</v>
      </c>
      <c r="F2384" s="167"/>
      <c r="G2384" s="37">
        <v>2376</v>
      </c>
      <c r="H2384" s="167">
        <f t="shared" ca="1" si="78"/>
        <v>5.5647626457872648E-2</v>
      </c>
    </row>
    <row r="2385" spans="1:8" x14ac:dyDescent="0.3">
      <c r="A2385"/>
      <c r="B2385" s="314">
        <v>36930</v>
      </c>
      <c r="C2385" s="197">
        <v>20.29</v>
      </c>
      <c r="D2385" s="197">
        <f t="shared" si="77"/>
        <v>-0.93269645404186152</v>
      </c>
      <c r="E2385" s="197">
        <v>1.0458167330677393E-2</v>
      </c>
      <c r="F2385" s="167"/>
      <c r="G2385" s="37">
        <v>2377</v>
      </c>
      <c r="H2385" s="167">
        <f t="shared" ca="1" si="78"/>
        <v>-1.7671006947888996E-2</v>
      </c>
    </row>
    <row r="2386" spans="1:8" x14ac:dyDescent="0.3">
      <c r="A2386"/>
      <c r="B2386" s="314">
        <v>41345</v>
      </c>
      <c r="C2386" s="197">
        <v>301.47000000000003</v>
      </c>
      <c r="D2386" s="197">
        <f t="shared" si="77"/>
        <v>4.1905991735537196</v>
      </c>
      <c r="E2386" s="197">
        <v>1.0457516339869244E-2</v>
      </c>
      <c r="F2386" s="167"/>
      <c r="G2386" s="37">
        <v>2378</v>
      </c>
      <c r="H2386" s="167">
        <f t="shared" ca="1" si="78"/>
        <v>-6.4492723570513374E-2</v>
      </c>
    </row>
    <row r="2387" spans="1:8" x14ac:dyDescent="0.3">
      <c r="A2387"/>
      <c r="B2387" s="314">
        <v>34726</v>
      </c>
      <c r="C2387" s="197">
        <v>58.08</v>
      </c>
      <c r="D2387" s="197">
        <f t="shared" si="77"/>
        <v>-0.84811715481171546</v>
      </c>
      <c r="E2387" s="197">
        <v>1.0438413361169019E-2</v>
      </c>
      <c r="F2387" s="167"/>
      <c r="G2387" s="37">
        <v>2379</v>
      </c>
      <c r="H2387" s="167">
        <f t="shared" ca="1" si="78"/>
        <v>3.5840460706836809E-2</v>
      </c>
    </row>
    <row r="2388" spans="1:8" x14ac:dyDescent="0.3">
      <c r="A2388"/>
      <c r="B2388" s="314">
        <v>42362</v>
      </c>
      <c r="C2388" s="197">
        <v>382.4</v>
      </c>
      <c r="D2388" s="197">
        <f t="shared" si="77"/>
        <v>1.1351200446677834</v>
      </c>
      <c r="E2388" s="197">
        <v>1.0437310080591899E-2</v>
      </c>
      <c r="F2388" s="167"/>
      <c r="G2388" s="37">
        <v>2380</v>
      </c>
      <c r="H2388" s="167">
        <f t="shared" ca="1" si="78"/>
        <v>2.8415229297477147E-2</v>
      </c>
    </row>
    <row r="2389" spans="1:8" x14ac:dyDescent="0.3">
      <c r="A2389"/>
      <c r="B2389" s="314">
        <v>43404</v>
      </c>
      <c r="C2389" s="197">
        <v>179.1</v>
      </c>
      <c r="D2389" s="197">
        <f t="shared" si="77"/>
        <v>1.1001407129455907</v>
      </c>
      <c r="E2389" s="197">
        <v>1.0437235543018231E-2</v>
      </c>
      <c r="F2389" s="167"/>
      <c r="G2389" s="37">
        <v>2381</v>
      </c>
      <c r="H2389" s="167">
        <f t="shared" ca="1" si="78"/>
        <v>5.4103361499480876E-2</v>
      </c>
    </row>
    <row r="2390" spans="1:8" x14ac:dyDescent="0.3">
      <c r="A2390"/>
      <c r="B2390" s="314">
        <v>38120</v>
      </c>
      <c r="C2390" s="197">
        <v>85.28</v>
      </c>
      <c r="D2390" s="197">
        <f t="shared" si="77"/>
        <v>-0.42498820039107277</v>
      </c>
      <c r="E2390" s="197">
        <v>1.0426540284360186E-2</v>
      </c>
      <c r="F2390" s="167"/>
      <c r="G2390" s="37">
        <v>2382</v>
      </c>
      <c r="H2390" s="167">
        <f t="shared" ca="1" si="78"/>
        <v>0.10976725908643009</v>
      </c>
    </row>
    <row r="2391" spans="1:8" x14ac:dyDescent="0.3">
      <c r="A2391"/>
      <c r="B2391" s="314">
        <v>40326</v>
      </c>
      <c r="C2391" s="197">
        <v>148.31</v>
      </c>
      <c r="D2391" s="197">
        <f t="shared" si="77"/>
        <v>-0.57678917931742957</v>
      </c>
      <c r="E2391" s="197">
        <v>1.0423763455511548E-2</v>
      </c>
      <c r="F2391" s="167"/>
      <c r="G2391" s="37">
        <v>2383</v>
      </c>
      <c r="H2391" s="167">
        <f t="shared" ca="1" si="78"/>
        <v>4.3249444936126334E-2</v>
      </c>
    </row>
    <row r="2392" spans="1:8" x14ac:dyDescent="0.3">
      <c r="A2392"/>
      <c r="B2392" s="314">
        <v>41556</v>
      </c>
      <c r="C2392" s="197">
        <v>350.44</v>
      </c>
      <c r="D2392" s="197">
        <f t="shared" si="77"/>
        <v>-0.2790783789343757</v>
      </c>
      <c r="E2392" s="197">
        <v>1.0408557506559557E-2</v>
      </c>
      <c r="F2392" s="167"/>
      <c r="G2392" s="37">
        <v>2384</v>
      </c>
      <c r="H2392" s="167">
        <f t="shared" ca="1" si="78"/>
        <v>5.8617263497580875E-2</v>
      </c>
    </row>
    <row r="2393" spans="1:8" x14ac:dyDescent="0.3">
      <c r="A2393"/>
      <c r="B2393" s="314">
        <v>42565</v>
      </c>
      <c r="C2393" s="197">
        <v>486.1</v>
      </c>
      <c r="D2393" s="197">
        <f t="shared" si="77"/>
        <v>37.457278481012658</v>
      </c>
      <c r="E2393" s="197">
        <v>1.0392849719393027E-2</v>
      </c>
      <c r="F2393" s="167"/>
      <c r="G2393" s="37">
        <v>2385</v>
      </c>
      <c r="H2393" s="167">
        <f t="shared" ca="1" si="78"/>
        <v>6.7873722487294952E-2</v>
      </c>
    </row>
    <row r="2394" spans="1:8" x14ac:dyDescent="0.3">
      <c r="A2394"/>
      <c r="B2394" s="314">
        <v>37062</v>
      </c>
      <c r="C2394" s="197">
        <v>12.64</v>
      </c>
      <c r="D2394" s="197">
        <f t="shared" si="77"/>
        <v>-0.83117403499398956</v>
      </c>
      <c r="E2394" s="197">
        <v>1.0391686650679466E-2</v>
      </c>
      <c r="F2394" s="167"/>
      <c r="G2394" s="37">
        <v>2386</v>
      </c>
      <c r="H2394" s="167">
        <f t="shared" ca="1" si="78"/>
        <v>0.10088120466830496</v>
      </c>
    </row>
    <row r="2395" spans="1:8" x14ac:dyDescent="0.3">
      <c r="A2395"/>
      <c r="B2395" s="314">
        <v>34956</v>
      </c>
      <c r="C2395" s="197">
        <v>74.87</v>
      </c>
      <c r="D2395" s="197">
        <f t="shared" si="77"/>
        <v>-0.78005287896592246</v>
      </c>
      <c r="E2395" s="197">
        <v>1.039136302294219E-2</v>
      </c>
      <c r="F2395" s="167"/>
      <c r="G2395" s="37">
        <v>2387</v>
      </c>
      <c r="H2395" s="167">
        <f t="shared" ca="1" si="78"/>
        <v>-4.3751107354149367E-2</v>
      </c>
    </row>
    <row r="2396" spans="1:8" x14ac:dyDescent="0.3">
      <c r="A2396"/>
      <c r="B2396" s="314">
        <v>43220</v>
      </c>
      <c r="C2396" s="197">
        <v>340.4</v>
      </c>
      <c r="D2396" s="197">
        <f t="shared" si="77"/>
        <v>0.83119048899887038</v>
      </c>
      <c r="E2396" s="197">
        <v>1.0388839418224993E-2</v>
      </c>
      <c r="F2396" s="167"/>
      <c r="G2396" s="37">
        <v>2388</v>
      </c>
      <c r="H2396" s="167">
        <f t="shared" ca="1" si="78"/>
        <v>0.18247501978781283</v>
      </c>
    </row>
    <row r="2397" spans="1:8" x14ac:dyDescent="0.3">
      <c r="A2397"/>
      <c r="B2397" s="314">
        <v>38841</v>
      </c>
      <c r="C2397" s="197">
        <v>185.89</v>
      </c>
      <c r="D2397" s="197">
        <f t="shared" si="77"/>
        <v>-0.61821729307866091</v>
      </c>
      <c r="E2397" s="197">
        <v>1.0381563213392786E-2</v>
      </c>
      <c r="F2397" s="167"/>
      <c r="G2397" s="37">
        <v>2389</v>
      </c>
      <c r="H2397" s="167">
        <f t="shared" ca="1" si="78"/>
        <v>-2.3839974186316393E-2</v>
      </c>
    </row>
    <row r="2398" spans="1:8" x14ac:dyDescent="0.3">
      <c r="A2398"/>
      <c r="B2398" s="314">
        <v>44489</v>
      </c>
      <c r="C2398" s="197">
        <v>486.9</v>
      </c>
      <c r="D2398" s="197">
        <f t="shared" si="77"/>
        <v>4.1274593669803128E-2</v>
      </c>
      <c r="E2398" s="197">
        <v>1.0375596596804426E-2</v>
      </c>
      <c r="F2398" s="167"/>
      <c r="G2398" s="37">
        <v>2390</v>
      </c>
      <c r="H2398" s="167">
        <f t="shared" ca="1" si="78"/>
        <v>-5.9315802692662123E-2</v>
      </c>
    </row>
    <row r="2399" spans="1:8" x14ac:dyDescent="0.3">
      <c r="A2399"/>
      <c r="B2399" s="314">
        <v>42803</v>
      </c>
      <c r="C2399" s="197">
        <v>467.6</v>
      </c>
      <c r="D2399" s="197">
        <f t="shared" si="77"/>
        <v>1.232513726426355</v>
      </c>
      <c r="E2399" s="197">
        <v>1.0371650821089151E-2</v>
      </c>
      <c r="F2399" s="167"/>
      <c r="G2399" s="37">
        <v>2391</v>
      </c>
      <c r="H2399" s="167">
        <f t="shared" ca="1" si="78"/>
        <v>8.0234911249320778E-2</v>
      </c>
    </row>
    <row r="2400" spans="1:8" x14ac:dyDescent="0.3">
      <c r="A2400"/>
      <c r="B2400" s="314">
        <v>43588</v>
      </c>
      <c r="C2400" s="197">
        <v>209.45</v>
      </c>
      <c r="D2400" s="197">
        <f t="shared" si="77"/>
        <v>-0.19569140970008847</v>
      </c>
      <c r="E2400" s="197">
        <v>1.0371442354076166E-2</v>
      </c>
      <c r="F2400" s="167"/>
      <c r="G2400" s="37">
        <v>2392</v>
      </c>
      <c r="H2400" s="167">
        <f t="shared" ca="1" si="78"/>
        <v>-7.8330787660860809E-2</v>
      </c>
    </row>
    <row r="2401" spans="1:8" x14ac:dyDescent="0.3">
      <c r="A2401"/>
      <c r="B2401" s="314">
        <v>41239</v>
      </c>
      <c r="C2401" s="197">
        <v>260.41000000000003</v>
      </c>
      <c r="D2401" s="197">
        <f t="shared" si="77"/>
        <v>0.61795588692140435</v>
      </c>
      <c r="E2401" s="197">
        <v>1.0359276790564254E-2</v>
      </c>
      <c r="F2401" s="167"/>
      <c r="G2401" s="37">
        <v>2393</v>
      </c>
      <c r="H2401" s="167">
        <f t="shared" ca="1" si="78"/>
        <v>2.7711400498560267E-2</v>
      </c>
    </row>
    <row r="2402" spans="1:8" x14ac:dyDescent="0.3">
      <c r="A2402"/>
      <c r="B2402" s="314">
        <v>43661</v>
      </c>
      <c r="C2402" s="197">
        <v>160.94999999999999</v>
      </c>
      <c r="D2402" s="197">
        <f t="shared" si="77"/>
        <v>0.64755860374654506</v>
      </c>
      <c r="E2402" s="197">
        <v>1.035781544256098E-2</v>
      </c>
      <c r="F2402" s="167"/>
      <c r="G2402" s="37">
        <v>2394</v>
      </c>
      <c r="H2402" s="167">
        <f t="shared" ca="1" si="78"/>
        <v>-6.3673461734793024E-3</v>
      </c>
    </row>
    <row r="2403" spans="1:8" x14ac:dyDescent="0.3">
      <c r="A2403"/>
      <c r="B2403" s="314">
        <v>35313</v>
      </c>
      <c r="C2403" s="197">
        <v>97.69</v>
      </c>
      <c r="D2403" s="197">
        <f t="shared" si="77"/>
        <v>0.233615355474176</v>
      </c>
      <c r="E2403" s="197">
        <v>1.0342331161443896E-2</v>
      </c>
      <c r="F2403" s="167"/>
      <c r="G2403" s="37">
        <v>2395</v>
      </c>
      <c r="H2403" s="167">
        <f t="shared" ca="1" si="78"/>
        <v>-1.7898654166894755E-2</v>
      </c>
    </row>
    <row r="2404" spans="1:8" x14ac:dyDescent="0.3">
      <c r="A2404"/>
      <c r="B2404" s="314">
        <v>34999</v>
      </c>
      <c r="C2404" s="197">
        <v>79.19</v>
      </c>
      <c r="D2404" s="197">
        <f t="shared" si="77"/>
        <v>-0.59744814965433102</v>
      </c>
      <c r="E2404" s="197">
        <v>1.0334268946159852E-2</v>
      </c>
      <c r="F2404" s="167"/>
      <c r="G2404" s="37">
        <v>2396</v>
      </c>
      <c r="H2404" s="167">
        <f t="shared" ca="1" si="78"/>
        <v>2.0546659128337818E-2</v>
      </c>
    </row>
    <row r="2405" spans="1:8" x14ac:dyDescent="0.3">
      <c r="A2405"/>
      <c r="B2405" s="314">
        <v>40709</v>
      </c>
      <c r="C2405" s="197">
        <v>196.72</v>
      </c>
      <c r="D2405" s="197">
        <f t="shared" si="77"/>
        <v>0.29548896937767544</v>
      </c>
      <c r="E2405" s="197">
        <v>1.0323044527759118E-2</v>
      </c>
      <c r="F2405" s="167"/>
      <c r="G2405" s="37">
        <v>2397</v>
      </c>
      <c r="H2405" s="167">
        <f t="shared" ca="1" si="78"/>
        <v>-1.796341734380159E-2</v>
      </c>
    </row>
    <row r="2406" spans="1:8" x14ac:dyDescent="0.3">
      <c r="A2406"/>
      <c r="B2406" s="314">
        <v>44077</v>
      </c>
      <c r="C2406" s="197">
        <v>151.85</v>
      </c>
      <c r="D2406" s="197">
        <f t="shared" si="77"/>
        <v>-0.43644460938949714</v>
      </c>
      <c r="E2406" s="197">
        <v>1.0312707917498276E-2</v>
      </c>
      <c r="F2406" s="167"/>
      <c r="G2406" s="37">
        <v>2398</v>
      </c>
      <c r="H2406" s="167">
        <f t="shared" ca="1" si="78"/>
        <v>-3.0410605214493139E-2</v>
      </c>
    </row>
    <row r="2407" spans="1:8" x14ac:dyDescent="0.3">
      <c r="A2407"/>
      <c r="B2407" s="314">
        <v>43284</v>
      </c>
      <c r="C2407" s="197">
        <v>269.45</v>
      </c>
      <c r="D2407" s="197">
        <f t="shared" si="77"/>
        <v>-0.32955959193829309</v>
      </c>
      <c r="E2407" s="197">
        <v>1.0311211098612771E-2</v>
      </c>
      <c r="F2407" s="167"/>
      <c r="G2407" s="37">
        <v>2399</v>
      </c>
      <c r="H2407" s="167">
        <f t="shared" ca="1" si="78"/>
        <v>2.7385066961934604E-4</v>
      </c>
    </row>
    <row r="2408" spans="1:8" x14ac:dyDescent="0.3">
      <c r="A2408"/>
      <c r="B2408" s="314">
        <v>42195</v>
      </c>
      <c r="C2408" s="197">
        <v>401.9</v>
      </c>
      <c r="D2408" s="197">
        <f t="shared" si="77"/>
        <v>0.63973888208894314</v>
      </c>
      <c r="E2408" s="197">
        <v>1.0306686777274976E-2</v>
      </c>
      <c r="F2408" s="167"/>
      <c r="G2408" s="37">
        <v>2400</v>
      </c>
      <c r="H2408" s="167">
        <f t="shared" ca="1" si="78"/>
        <v>4.0656108327233619E-2</v>
      </c>
    </row>
    <row r="2409" spans="1:8" x14ac:dyDescent="0.3">
      <c r="A2409"/>
      <c r="B2409" s="314">
        <v>44210</v>
      </c>
      <c r="C2409" s="197">
        <v>245.1</v>
      </c>
      <c r="D2409" s="197">
        <f t="shared" si="77"/>
        <v>-0.12401715511079348</v>
      </c>
      <c r="E2409" s="197">
        <v>1.0305028854080689E-2</v>
      </c>
      <c r="F2409" s="167"/>
      <c r="G2409" s="37">
        <v>2401</v>
      </c>
      <c r="H2409" s="167">
        <f t="shared" ca="1" si="78"/>
        <v>4.3979234196683589E-3</v>
      </c>
    </row>
    <row r="2410" spans="1:8" x14ac:dyDescent="0.3">
      <c r="A2410"/>
      <c r="B2410" s="314">
        <v>44432</v>
      </c>
      <c r="C2410" s="197">
        <v>279.8</v>
      </c>
      <c r="D2410" s="197">
        <f t="shared" si="77"/>
        <v>1.079678905901591</v>
      </c>
      <c r="E2410" s="197">
        <v>1.0290666185232E-2</v>
      </c>
      <c r="F2410" s="167"/>
      <c r="G2410" s="37">
        <v>2402</v>
      </c>
      <c r="H2410" s="167">
        <f t="shared" ca="1" si="78"/>
        <v>1.0196313429344978E-2</v>
      </c>
    </row>
    <row r="2411" spans="1:8" x14ac:dyDescent="0.3">
      <c r="A2411"/>
      <c r="B2411" s="314">
        <v>39511</v>
      </c>
      <c r="C2411" s="197">
        <v>134.54</v>
      </c>
      <c r="D2411" s="197">
        <f t="shared" si="77"/>
        <v>4.6960203217612184</v>
      </c>
      <c r="E2411" s="197">
        <v>1.0287602312833322E-2</v>
      </c>
      <c r="F2411" s="167"/>
      <c r="G2411" s="37">
        <v>2403</v>
      </c>
      <c r="H2411" s="167">
        <f t="shared" ca="1" si="78"/>
        <v>-2.1862309324870214E-2</v>
      </c>
    </row>
    <row r="2412" spans="1:8" x14ac:dyDescent="0.3">
      <c r="A2412"/>
      <c r="B2412" s="314">
        <v>37337</v>
      </c>
      <c r="C2412" s="197">
        <v>23.62</v>
      </c>
      <c r="D2412" s="197">
        <f t="shared" si="77"/>
        <v>-0.71089351285189717</v>
      </c>
      <c r="E2412" s="197">
        <v>1.0265183917878673E-2</v>
      </c>
      <c r="F2412" s="167"/>
      <c r="G2412" s="37">
        <v>2404</v>
      </c>
      <c r="H2412" s="167">
        <f t="shared" ca="1" si="78"/>
        <v>3.8933160471809197E-3</v>
      </c>
    </row>
    <row r="2413" spans="1:8" x14ac:dyDescent="0.3">
      <c r="A2413"/>
      <c r="B2413" s="314">
        <v>35149</v>
      </c>
      <c r="C2413" s="197">
        <v>81.7</v>
      </c>
      <c r="D2413" s="197">
        <f t="shared" si="77"/>
        <v>0.12086705995335434</v>
      </c>
      <c r="E2413" s="197">
        <v>1.0263385680722159E-2</v>
      </c>
      <c r="F2413" s="167"/>
      <c r="G2413" s="37">
        <v>2405</v>
      </c>
      <c r="H2413" s="167">
        <f t="shared" ca="1" si="78"/>
        <v>-5.4826431591291809E-2</v>
      </c>
    </row>
    <row r="2414" spans="1:8" x14ac:dyDescent="0.3">
      <c r="A2414"/>
      <c r="B2414" s="314">
        <v>35055</v>
      </c>
      <c r="C2414" s="197">
        <v>72.89</v>
      </c>
      <c r="D2414" s="197">
        <f t="shared" si="77"/>
        <v>-0.82993467102193186</v>
      </c>
      <c r="E2414" s="197">
        <v>1.025641025641022E-2</v>
      </c>
      <c r="F2414" s="167"/>
      <c r="G2414" s="37">
        <v>2406</v>
      </c>
      <c r="H2414" s="167">
        <f t="shared" ca="1" si="78"/>
        <v>8.5762830316640035E-3</v>
      </c>
    </row>
    <row r="2415" spans="1:8" x14ac:dyDescent="0.3">
      <c r="A2415"/>
      <c r="B2415" s="314">
        <v>43061</v>
      </c>
      <c r="C2415" s="197">
        <v>428.6</v>
      </c>
      <c r="D2415" s="197">
        <f t="shared" si="77"/>
        <v>3.774423526790688</v>
      </c>
      <c r="E2415" s="197">
        <v>1.0253388332351232E-2</v>
      </c>
      <c r="F2415" s="167"/>
      <c r="G2415" s="37">
        <v>2407</v>
      </c>
      <c r="H2415" s="167">
        <f t="shared" ca="1" si="78"/>
        <v>5.4045665435024726E-3</v>
      </c>
    </row>
    <row r="2416" spans="1:8" x14ac:dyDescent="0.3">
      <c r="A2416"/>
      <c r="B2416" s="314">
        <v>38551</v>
      </c>
      <c r="C2416" s="197">
        <v>89.77</v>
      </c>
      <c r="D2416" s="197">
        <f t="shared" si="77"/>
        <v>-0.6937849638422704</v>
      </c>
      <c r="E2416" s="197">
        <v>1.0240828269187485E-2</v>
      </c>
      <c r="F2416" s="167"/>
      <c r="G2416" s="37">
        <v>2408</v>
      </c>
      <c r="H2416" s="167">
        <f t="shared" ca="1" si="78"/>
        <v>4.8186161541942954E-2</v>
      </c>
    </row>
    <row r="2417" spans="1:8" x14ac:dyDescent="0.3">
      <c r="A2417"/>
      <c r="B2417" s="314">
        <v>41390</v>
      </c>
      <c r="C2417" s="197">
        <v>293.16000000000003</v>
      </c>
      <c r="D2417" s="197">
        <f t="shared" si="77"/>
        <v>-0.33380297693443928</v>
      </c>
      <c r="E2417" s="197">
        <v>1.0234673834384367E-2</v>
      </c>
      <c r="F2417" s="167"/>
      <c r="G2417" s="37">
        <v>2409</v>
      </c>
      <c r="H2417" s="167">
        <f t="shared" ca="1" si="78"/>
        <v>-4.1900051413877107E-2</v>
      </c>
    </row>
    <row r="2418" spans="1:8" x14ac:dyDescent="0.3">
      <c r="A2418"/>
      <c r="B2418" s="314">
        <v>42164</v>
      </c>
      <c r="C2418" s="197">
        <v>440.05</v>
      </c>
      <c r="D2418" s="197">
        <f t="shared" si="77"/>
        <v>3.3587786259541952E-2</v>
      </c>
      <c r="E2418" s="197">
        <v>1.0215794306703385E-2</v>
      </c>
      <c r="F2418" s="167"/>
      <c r="G2418" s="37">
        <v>2410</v>
      </c>
      <c r="H2418" s="167">
        <f t="shared" ca="1" si="78"/>
        <v>-0.15365069972817486</v>
      </c>
    </row>
    <row r="2419" spans="1:8" x14ac:dyDescent="0.3">
      <c r="A2419"/>
      <c r="B2419" s="314">
        <v>44705</v>
      </c>
      <c r="C2419" s="197">
        <v>425.75</v>
      </c>
      <c r="D2419" s="197">
        <f t="shared" si="77"/>
        <v>8.7581939032775615</v>
      </c>
      <c r="E2419" s="197">
        <v>1.0202871040455586E-2</v>
      </c>
      <c r="F2419" s="167"/>
      <c r="G2419" s="37">
        <v>2411</v>
      </c>
      <c r="H2419" s="167">
        <f t="shared" ca="1" si="78"/>
        <v>4.2633883932400238E-2</v>
      </c>
    </row>
    <row r="2420" spans="1:8" x14ac:dyDescent="0.3">
      <c r="A2420"/>
      <c r="B2420" s="314">
        <v>35831</v>
      </c>
      <c r="C2420" s="197">
        <v>43.63</v>
      </c>
      <c r="D2420" s="197">
        <f t="shared" si="77"/>
        <v>0.68912117692605523</v>
      </c>
      <c r="E2420" s="197">
        <v>1.0187543412827127E-2</v>
      </c>
      <c r="F2420" s="167"/>
      <c r="G2420" s="37">
        <v>2412</v>
      </c>
      <c r="H2420" s="167">
        <f t="shared" ca="1" si="78"/>
        <v>5.7358039561447242E-2</v>
      </c>
    </row>
    <row r="2421" spans="1:8" x14ac:dyDescent="0.3">
      <c r="A2421"/>
      <c r="B2421" s="314">
        <v>37326</v>
      </c>
      <c r="C2421" s="197">
        <v>25.83</v>
      </c>
      <c r="D2421" s="197">
        <f t="shared" si="77"/>
        <v>-0.91556616108786615</v>
      </c>
      <c r="E2421" s="197">
        <v>1.0168165819319341E-2</v>
      </c>
      <c r="F2421" s="167"/>
      <c r="G2421" s="37">
        <v>2413</v>
      </c>
      <c r="H2421" s="167">
        <f t="shared" ca="1" si="78"/>
        <v>1.751360651830122E-4</v>
      </c>
    </row>
    <row r="2422" spans="1:8" x14ac:dyDescent="0.3">
      <c r="A2422"/>
      <c r="B2422" s="314">
        <v>41270</v>
      </c>
      <c r="C2422" s="197">
        <v>305.92</v>
      </c>
      <c r="D2422" s="197">
        <f t="shared" si="77"/>
        <v>11.276083467094702</v>
      </c>
      <c r="E2422" s="197">
        <v>1.0137031533762553E-2</v>
      </c>
      <c r="F2422" s="167"/>
      <c r="G2422" s="37">
        <v>2414</v>
      </c>
      <c r="H2422" s="167">
        <f t="shared" ca="1" si="78"/>
        <v>-1.3890712643043772E-2</v>
      </c>
    </row>
    <row r="2423" spans="1:8" x14ac:dyDescent="0.3">
      <c r="A2423"/>
      <c r="B2423" s="314">
        <v>37330</v>
      </c>
      <c r="C2423" s="197">
        <v>24.92</v>
      </c>
      <c r="D2423" s="197">
        <f t="shared" si="77"/>
        <v>-0.84850142865827705</v>
      </c>
      <c r="E2423" s="197">
        <v>1.0133765707336817E-2</v>
      </c>
      <c r="F2423" s="167"/>
      <c r="G2423" s="37">
        <v>2415</v>
      </c>
      <c r="H2423" s="167">
        <f t="shared" ca="1" si="78"/>
        <v>5.8489306089874044E-2</v>
      </c>
    </row>
    <row r="2424" spans="1:8" x14ac:dyDescent="0.3">
      <c r="A2424"/>
      <c r="B2424" s="314">
        <v>38950</v>
      </c>
      <c r="C2424" s="197">
        <v>164.49</v>
      </c>
      <c r="D2424" s="197">
        <f t="shared" si="77"/>
        <v>2.4275890810585539</v>
      </c>
      <c r="E2424" s="197">
        <v>1.0132645541635954E-2</v>
      </c>
      <c r="F2424" s="167"/>
      <c r="G2424" s="37">
        <v>2416</v>
      </c>
      <c r="H2424" s="167">
        <f t="shared" ca="1" si="78"/>
        <v>-2.986350953596012E-2</v>
      </c>
    </row>
    <row r="2425" spans="1:8" x14ac:dyDescent="0.3">
      <c r="A2425"/>
      <c r="B2425" s="314">
        <v>36544</v>
      </c>
      <c r="C2425" s="197">
        <v>47.99</v>
      </c>
      <c r="D2425" s="197">
        <f t="shared" si="77"/>
        <v>-0.72745343025897324</v>
      </c>
      <c r="E2425" s="197">
        <v>1.0103136181856431E-2</v>
      </c>
      <c r="F2425" s="167"/>
      <c r="G2425" s="37">
        <v>2417</v>
      </c>
      <c r="H2425" s="167">
        <f t="shared" ca="1" si="78"/>
        <v>6.9436831741758007E-2</v>
      </c>
    </row>
    <row r="2426" spans="1:8" x14ac:dyDescent="0.3">
      <c r="A2426"/>
      <c r="B2426" s="314">
        <v>39118</v>
      </c>
      <c r="C2426" s="197">
        <v>176.08</v>
      </c>
      <c r="D2426" s="197">
        <f t="shared" si="77"/>
        <v>-0.6133084440540244</v>
      </c>
      <c r="E2426" s="197">
        <v>1.0096374483708148E-2</v>
      </c>
      <c r="F2426" s="167"/>
      <c r="G2426" s="37">
        <v>2418</v>
      </c>
      <c r="H2426" s="167">
        <f t="shared" ca="1" si="78"/>
        <v>-3.137584720349465E-2</v>
      </c>
    </row>
    <row r="2427" spans="1:8" x14ac:dyDescent="0.3">
      <c r="A2427"/>
      <c r="B2427" s="314">
        <v>42852</v>
      </c>
      <c r="C2427" s="197">
        <v>455.35</v>
      </c>
      <c r="D2427" s="197">
        <f t="shared" si="77"/>
        <v>4.229099678456592</v>
      </c>
      <c r="E2427" s="197">
        <v>1.0093167701863415E-2</v>
      </c>
      <c r="F2427" s="167"/>
      <c r="G2427" s="37">
        <v>2419</v>
      </c>
      <c r="H2427" s="167">
        <f t="shared" ca="1" si="78"/>
        <v>5.537338484346184E-2</v>
      </c>
    </row>
    <row r="2428" spans="1:8" x14ac:dyDescent="0.3">
      <c r="A2428"/>
      <c r="B2428" s="314">
        <v>40043</v>
      </c>
      <c r="C2428" s="197">
        <v>87.08</v>
      </c>
      <c r="D2428" s="197">
        <f t="shared" si="77"/>
        <v>-0.86365629110039455</v>
      </c>
      <c r="E2428" s="197">
        <v>1.0091636701078821E-2</v>
      </c>
      <c r="F2428" s="167"/>
      <c r="G2428" s="37">
        <v>2420</v>
      </c>
      <c r="H2428" s="167">
        <f t="shared" ca="1" si="78"/>
        <v>-2.0827363482923134E-2</v>
      </c>
    </row>
    <row r="2429" spans="1:8" x14ac:dyDescent="0.3">
      <c r="A2429"/>
      <c r="B2429" s="314">
        <v>45187</v>
      </c>
      <c r="C2429" s="197">
        <v>638.67999999999995</v>
      </c>
      <c r="D2429" s="197">
        <f t="shared" si="77"/>
        <v>22.628560858305583</v>
      </c>
      <c r="E2429" s="197">
        <v>1.0090147082081335E-2</v>
      </c>
      <c r="F2429" s="167"/>
      <c r="G2429" s="37">
        <v>2421</v>
      </c>
      <c r="H2429" s="167">
        <f t="shared" ca="1" si="78"/>
        <v>9.7602881593485416E-2</v>
      </c>
    </row>
    <row r="2430" spans="1:8" x14ac:dyDescent="0.3">
      <c r="A2430"/>
      <c r="B2430" s="314">
        <v>36112</v>
      </c>
      <c r="C2430" s="197">
        <v>27.03</v>
      </c>
      <c r="D2430" s="197">
        <f t="shared" si="77"/>
        <v>-0.9725903767175379</v>
      </c>
      <c r="E2430" s="197">
        <v>1.0089686098654793E-2</v>
      </c>
      <c r="F2430" s="167"/>
      <c r="G2430" s="37">
        <v>2422</v>
      </c>
      <c r="H2430" s="167">
        <f t="shared" ca="1" si="78"/>
        <v>2.2720177840204664E-2</v>
      </c>
    </row>
    <row r="2431" spans="1:8" x14ac:dyDescent="0.3">
      <c r="A2431"/>
      <c r="B2431" s="314">
        <v>45547</v>
      </c>
      <c r="C2431" s="197">
        <v>986.15</v>
      </c>
      <c r="D2431" s="197">
        <f t="shared" si="77"/>
        <v>3.5987222533109495</v>
      </c>
      <c r="E2431" s="197">
        <v>1.0089111953293095E-2</v>
      </c>
      <c r="F2431" s="167"/>
      <c r="G2431" s="37">
        <v>2423</v>
      </c>
      <c r="H2431" s="167">
        <f t="shared" ca="1" si="78"/>
        <v>5.0565697264321176E-2</v>
      </c>
    </row>
    <row r="2432" spans="1:8" x14ac:dyDescent="0.3">
      <c r="A2432"/>
      <c r="B2432" s="314">
        <v>40448</v>
      </c>
      <c r="C2432" s="197">
        <v>214.44</v>
      </c>
      <c r="D2432" s="197">
        <f t="shared" si="77"/>
        <v>0.92599245554158416</v>
      </c>
      <c r="E2432" s="197">
        <v>1.0080075365049401E-2</v>
      </c>
      <c r="F2432" s="167"/>
      <c r="G2432" s="37">
        <v>2424</v>
      </c>
      <c r="H2432" s="167">
        <f t="shared" ca="1" si="78"/>
        <v>6.711030181923841E-2</v>
      </c>
    </row>
    <row r="2433" spans="1:8" x14ac:dyDescent="0.3">
      <c r="A2433"/>
      <c r="B2433" s="314">
        <v>40066</v>
      </c>
      <c r="C2433" s="197">
        <v>111.34</v>
      </c>
      <c r="D2433" s="197">
        <f t="shared" si="77"/>
        <v>3.8220008661758342</v>
      </c>
      <c r="E2433" s="197">
        <v>1.0069853941758078E-2</v>
      </c>
      <c r="F2433" s="167"/>
      <c r="G2433" s="37">
        <v>2425</v>
      </c>
      <c r="H2433" s="167">
        <f t="shared" ca="1" si="78"/>
        <v>-8.0780039560976527E-2</v>
      </c>
    </row>
    <row r="2434" spans="1:8" x14ac:dyDescent="0.3">
      <c r="A2434"/>
      <c r="B2434" s="314">
        <v>37286</v>
      </c>
      <c r="C2434" s="197">
        <v>23.09</v>
      </c>
      <c r="D2434" s="197">
        <f t="shared" si="77"/>
        <v>-0.90811778750497418</v>
      </c>
      <c r="E2434" s="197">
        <v>1.0061242344706844E-2</v>
      </c>
      <c r="F2434" s="167"/>
      <c r="G2434" s="37">
        <v>2426</v>
      </c>
      <c r="H2434" s="167">
        <f t="shared" ca="1" si="78"/>
        <v>-9.7206097742047318E-2</v>
      </c>
    </row>
    <row r="2435" spans="1:8" x14ac:dyDescent="0.3">
      <c r="A2435"/>
      <c r="B2435" s="314">
        <v>43328</v>
      </c>
      <c r="C2435" s="197">
        <v>251.3</v>
      </c>
      <c r="D2435" s="197">
        <f t="shared" si="77"/>
        <v>-0.50555828824397442</v>
      </c>
      <c r="E2435" s="197">
        <v>1.0048231511254002E-2</v>
      </c>
      <c r="F2435" s="167"/>
      <c r="G2435" s="37">
        <v>2427</v>
      </c>
      <c r="H2435" s="167">
        <f t="shared" ca="1" si="78"/>
        <v>1.1024205095465993E-2</v>
      </c>
    </row>
    <row r="2436" spans="1:8" x14ac:dyDescent="0.3">
      <c r="A2436"/>
      <c r="B2436" s="314">
        <v>42583</v>
      </c>
      <c r="C2436" s="197">
        <v>508.25</v>
      </c>
      <c r="D2436" s="197">
        <f t="shared" si="77"/>
        <v>0.68322569961914237</v>
      </c>
      <c r="E2436" s="197">
        <v>1.003577106518283E-2</v>
      </c>
      <c r="F2436" s="167"/>
      <c r="G2436" s="37">
        <v>2428</v>
      </c>
      <c r="H2436" s="167">
        <f t="shared" ca="1" si="78"/>
        <v>-1.314899967568404E-2</v>
      </c>
    </row>
    <row r="2437" spans="1:8" x14ac:dyDescent="0.3">
      <c r="A2437"/>
      <c r="B2437" s="314">
        <v>44460</v>
      </c>
      <c r="C2437" s="197">
        <v>301.95</v>
      </c>
      <c r="D2437" s="197">
        <f t="shared" si="77"/>
        <v>0.30353134173717833</v>
      </c>
      <c r="E2437" s="197">
        <v>1.0035122930255991E-2</v>
      </c>
      <c r="F2437" s="167"/>
      <c r="G2437" s="37">
        <v>2429</v>
      </c>
      <c r="H2437" s="167">
        <f t="shared" ca="1" si="78"/>
        <v>2.3194887702383246E-2</v>
      </c>
    </row>
    <row r="2438" spans="1:8" x14ac:dyDescent="0.3">
      <c r="A2438"/>
      <c r="B2438" s="314">
        <v>40483</v>
      </c>
      <c r="C2438" s="197">
        <v>231.64</v>
      </c>
      <c r="D2438" s="197">
        <f t="shared" si="77"/>
        <v>1.2763364779874213</v>
      </c>
      <c r="E2438" s="197">
        <v>1.0028778233190927E-2</v>
      </c>
      <c r="F2438" s="167"/>
      <c r="G2438" s="37">
        <v>2430</v>
      </c>
      <c r="H2438" s="167">
        <f t="shared" ca="1" si="78"/>
        <v>4.2632666495370272E-2</v>
      </c>
    </row>
    <row r="2439" spans="1:8" x14ac:dyDescent="0.3">
      <c r="A2439"/>
      <c r="B2439" s="314">
        <v>35254</v>
      </c>
      <c r="C2439" s="197">
        <v>101.76</v>
      </c>
      <c r="D2439" s="197">
        <f t="shared" si="77"/>
        <v>-0.21723076923076923</v>
      </c>
      <c r="E2439" s="197">
        <v>1.0024813895781692E-2</v>
      </c>
      <c r="F2439" s="167"/>
      <c r="G2439" s="37">
        <v>2431</v>
      </c>
      <c r="H2439" s="167">
        <f t="shared" ca="1" si="78"/>
        <v>-8.8142887403366746E-2</v>
      </c>
    </row>
    <row r="2440" spans="1:8" x14ac:dyDescent="0.3">
      <c r="A2440"/>
      <c r="B2440" s="314">
        <v>39588</v>
      </c>
      <c r="C2440" s="197">
        <v>130</v>
      </c>
      <c r="D2440" s="197">
        <f t="shared" si="77"/>
        <v>-0.47618663872995404</v>
      </c>
      <c r="E2440" s="197">
        <v>1.0022531271851376E-2</v>
      </c>
      <c r="F2440" s="167"/>
      <c r="G2440" s="37">
        <v>2432</v>
      </c>
      <c r="H2440" s="167">
        <f t="shared" ca="1" si="78"/>
        <v>7.7496567152318688E-2</v>
      </c>
    </row>
    <row r="2441" spans="1:8" x14ac:dyDescent="0.3">
      <c r="A2441"/>
      <c r="B2441" s="314">
        <v>40637</v>
      </c>
      <c r="C2441" s="197">
        <v>248.18</v>
      </c>
      <c r="D2441" s="197">
        <f t="shared" ref="D2441:D2504" si="79">C2441/C2442-1</f>
        <v>0.69394580574704823</v>
      </c>
      <c r="E2441" s="197">
        <v>1.0011395083835195E-2</v>
      </c>
      <c r="F2441" s="167"/>
      <c r="G2441" s="37">
        <v>2433</v>
      </c>
      <c r="H2441" s="167">
        <f t="shared" ca="1" si="78"/>
        <v>3.1995915587093669E-3</v>
      </c>
    </row>
    <row r="2442" spans="1:8" x14ac:dyDescent="0.3">
      <c r="A2442"/>
      <c r="B2442" s="314">
        <v>39153</v>
      </c>
      <c r="C2442" s="197">
        <v>146.51</v>
      </c>
      <c r="D2442" s="197">
        <f t="shared" si="79"/>
        <v>2.0831228956228953</v>
      </c>
      <c r="E2442" s="197">
        <v>9.9958637805044326E-3</v>
      </c>
      <c r="F2442" s="167"/>
      <c r="G2442" s="37">
        <v>2434</v>
      </c>
      <c r="H2442" s="167">
        <f t="shared" ref="H2442:H2505" ca="1" si="80">_xlfn.NORM.INV(RAND(),N$11,N$12)</f>
        <v>-2.3725798320960698E-2</v>
      </c>
    </row>
    <row r="2443" spans="1:8" x14ac:dyDescent="0.3">
      <c r="A2443"/>
      <c r="B2443" s="314">
        <v>37846</v>
      </c>
      <c r="C2443" s="197">
        <v>47.52</v>
      </c>
      <c r="D2443" s="197">
        <f t="shared" si="79"/>
        <v>-0.20375335120643423</v>
      </c>
      <c r="E2443" s="197">
        <v>9.9893730074389619E-3</v>
      </c>
      <c r="F2443" s="167"/>
      <c r="G2443" s="37">
        <v>2435</v>
      </c>
      <c r="H2443" s="167">
        <f t="shared" ca="1" si="80"/>
        <v>0.17066235375593206</v>
      </c>
    </row>
    <row r="2444" spans="1:8" x14ac:dyDescent="0.3">
      <c r="A2444"/>
      <c r="B2444" s="314">
        <v>35405</v>
      </c>
      <c r="C2444" s="197">
        <v>59.68</v>
      </c>
      <c r="D2444" s="197">
        <f t="shared" si="79"/>
        <v>1.3570300157977884</v>
      </c>
      <c r="E2444" s="197">
        <v>9.9847689964460695E-3</v>
      </c>
      <c r="F2444" s="167"/>
      <c r="G2444" s="37">
        <v>2436</v>
      </c>
      <c r="H2444" s="167">
        <f t="shared" ca="1" si="80"/>
        <v>2.6879539278523715E-2</v>
      </c>
    </row>
    <row r="2445" spans="1:8" x14ac:dyDescent="0.3">
      <c r="A2445"/>
      <c r="B2445" s="314">
        <v>36019</v>
      </c>
      <c r="C2445" s="197">
        <v>25.32</v>
      </c>
      <c r="D2445" s="197">
        <f t="shared" si="79"/>
        <v>-0.73720809548521016</v>
      </c>
      <c r="E2445" s="197">
        <v>9.9720781810930248E-3</v>
      </c>
      <c r="F2445" s="167"/>
      <c r="G2445" s="37">
        <v>2437</v>
      </c>
      <c r="H2445" s="167">
        <f t="shared" ca="1" si="80"/>
        <v>-5.6767855994353814E-2</v>
      </c>
    </row>
    <row r="2446" spans="1:8" x14ac:dyDescent="0.3">
      <c r="A2446"/>
      <c r="B2446" s="314">
        <v>44000</v>
      </c>
      <c r="C2446" s="197">
        <v>96.35</v>
      </c>
      <c r="D2446" s="197">
        <f t="shared" si="79"/>
        <v>-0.55843263061411541</v>
      </c>
      <c r="E2446" s="197">
        <v>9.9580712788258641E-3</v>
      </c>
      <c r="F2446" s="167"/>
      <c r="G2446" s="37">
        <v>2438</v>
      </c>
      <c r="H2446" s="167">
        <f t="shared" ca="1" si="80"/>
        <v>3.1574069389890005E-2</v>
      </c>
    </row>
    <row r="2447" spans="1:8" x14ac:dyDescent="0.3">
      <c r="A2447"/>
      <c r="B2447" s="314">
        <v>43566</v>
      </c>
      <c r="C2447" s="197">
        <v>218.2</v>
      </c>
      <c r="D2447" s="197">
        <f t="shared" si="79"/>
        <v>1.6865304112287611</v>
      </c>
      <c r="E2447" s="197">
        <v>9.9514001388565365E-3</v>
      </c>
      <c r="F2447" s="167"/>
      <c r="G2447" s="37">
        <v>2439</v>
      </c>
      <c r="H2447" s="167">
        <f t="shared" ca="1" si="80"/>
        <v>-1.2519272146354983E-2</v>
      </c>
    </row>
    <row r="2448" spans="1:8" x14ac:dyDescent="0.3">
      <c r="A2448"/>
      <c r="B2448" s="314">
        <v>37970</v>
      </c>
      <c r="C2448" s="197">
        <v>81.22</v>
      </c>
      <c r="D2448" s="197">
        <f t="shared" si="79"/>
        <v>-0.57960662525879914</v>
      </c>
      <c r="E2448" s="197">
        <v>9.9477741855260593E-3</v>
      </c>
      <c r="F2448" s="167"/>
      <c r="G2448" s="37">
        <v>2440</v>
      </c>
      <c r="H2448" s="167">
        <f t="shared" ca="1" si="80"/>
        <v>6.5045509905040141E-2</v>
      </c>
    </row>
    <row r="2449" spans="1:8" x14ac:dyDescent="0.3">
      <c r="A2449"/>
      <c r="B2449" s="314">
        <v>44201</v>
      </c>
      <c r="C2449" s="197">
        <v>193.2</v>
      </c>
      <c r="D2449" s="197">
        <f t="shared" si="79"/>
        <v>-0.79507631604068774</v>
      </c>
      <c r="E2449" s="197">
        <v>9.9320439100887281E-3</v>
      </c>
      <c r="F2449" s="167"/>
      <c r="G2449" s="37">
        <v>2441</v>
      </c>
      <c r="H2449" s="167">
        <f t="shared" ca="1" si="80"/>
        <v>3.3174084592793508E-2</v>
      </c>
    </row>
    <row r="2450" spans="1:8" x14ac:dyDescent="0.3">
      <c r="A2450"/>
      <c r="B2450" s="314">
        <v>45429</v>
      </c>
      <c r="C2450" s="197">
        <v>942.79</v>
      </c>
      <c r="D2450" s="197">
        <f t="shared" si="79"/>
        <v>2.3406207922897027</v>
      </c>
      <c r="E2450" s="197">
        <v>9.9301568257776918E-3</v>
      </c>
      <c r="F2450" s="167"/>
      <c r="G2450" s="37">
        <v>2442</v>
      </c>
      <c r="H2450" s="167">
        <f t="shared" ca="1" si="80"/>
        <v>-2.1388513370959893E-2</v>
      </c>
    </row>
    <row r="2451" spans="1:8" x14ac:dyDescent="0.3">
      <c r="A2451"/>
      <c r="B2451" s="314">
        <v>41386</v>
      </c>
      <c r="C2451" s="197">
        <v>282.22000000000003</v>
      </c>
      <c r="D2451" s="197">
        <f t="shared" si="79"/>
        <v>15.285054818234279</v>
      </c>
      <c r="E2451" s="197">
        <v>9.9123277867241288E-3</v>
      </c>
      <c r="F2451" s="167"/>
      <c r="G2451" s="37">
        <v>2443</v>
      </c>
      <c r="H2451" s="167">
        <f t="shared" ca="1" si="80"/>
        <v>-0.11704944230161994</v>
      </c>
    </row>
    <row r="2452" spans="1:8" x14ac:dyDescent="0.3">
      <c r="A2452"/>
      <c r="B2452" s="314">
        <v>36755</v>
      </c>
      <c r="C2452" s="197">
        <v>17.329999999999998</v>
      </c>
      <c r="D2452" s="197">
        <f t="shared" si="79"/>
        <v>-0.9338776756076157</v>
      </c>
      <c r="E2452" s="197">
        <v>9.9067599067597101E-3</v>
      </c>
      <c r="F2452" s="167"/>
      <c r="G2452" s="37">
        <v>2444</v>
      </c>
      <c r="H2452" s="167">
        <f t="shared" ca="1" si="80"/>
        <v>0.11186768370077355</v>
      </c>
    </row>
    <row r="2453" spans="1:8" x14ac:dyDescent="0.3">
      <c r="A2453"/>
      <c r="B2453" s="314">
        <v>41199</v>
      </c>
      <c r="C2453" s="197">
        <v>262.08999999999997</v>
      </c>
      <c r="D2453" s="197">
        <f t="shared" si="79"/>
        <v>0.78450330224007603</v>
      </c>
      <c r="E2453" s="197">
        <v>9.9028976572133054E-3</v>
      </c>
      <c r="F2453" s="167"/>
      <c r="G2453" s="37">
        <v>2445</v>
      </c>
      <c r="H2453" s="167">
        <f t="shared" ca="1" si="80"/>
        <v>-1.1912701913461405E-2</v>
      </c>
    </row>
    <row r="2454" spans="1:8" x14ac:dyDescent="0.3">
      <c r="A2454"/>
      <c r="B2454" s="314">
        <v>39198</v>
      </c>
      <c r="C2454" s="197">
        <v>146.87</v>
      </c>
      <c r="D2454" s="197">
        <f t="shared" si="79"/>
        <v>-0.70008168266285487</v>
      </c>
      <c r="E2454" s="197">
        <v>9.9016709069654762E-3</v>
      </c>
      <c r="F2454" s="167"/>
      <c r="G2454" s="37">
        <v>2446</v>
      </c>
      <c r="H2454" s="167">
        <f t="shared" ca="1" si="80"/>
        <v>-4.8109979315785291E-2</v>
      </c>
    </row>
    <row r="2455" spans="1:8" x14ac:dyDescent="0.3">
      <c r="A2455"/>
      <c r="B2455" s="314">
        <v>44504</v>
      </c>
      <c r="C2455" s="197">
        <v>489.7</v>
      </c>
      <c r="D2455" s="197">
        <f t="shared" si="79"/>
        <v>6.1509929906542054</v>
      </c>
      <c r="E2455" s="197">
        <v>9.8989482367499715E-3</v>
      </c>
      <c r="F2455" s="167"/>
      <c r="G2455" s="37">
        <v>2447</v>
      </c>
      <c r="H2455" s="167">
        <f t="shared" ca="1" si="80"/>
        <v>-0.15056305534619752</v>
      </c>
    </row>
    <row r="2456" spans="1:8" x14ac:dyDescent="0.3">
      <c r="A2456"/>
      <c r="B2456" s="314">
        <v>35682</v>
      </c>
      <c r="C2456" s="197">
        <v>68.48</v>
      </c>
      <c r="D2456" s="197">
        <f t="shared" si="79"/>
        <v>1.6791862284820036</v>
      </c>
      <c r="E2456" s="197">
        <v>9.8805485916531044E-3</v>
      </c>
      <c r="F2456" s="167"/>
      <c r="G2456" s="37">
        <v>2448</v>
      </c>
      <c r="H2456" s="167">
        <f t="shared" ca="1" si="80"/>
        <v>7.1535476323252384E-2</v>
      </c>
    </row>
    <row r="2457" spans="1:8" x14ac:dyDescent="0.3">
      <c r="A2457"/>
      <c r="B2457" s="314">
        <v>37474</v>
      </c>
      <c r="C2457" s="197">
        <v>25.56</v>
      </c>
      <c r="D2457" s="197">
        <f t="shared" si="79"/>
        <v>-0.91389590702374934</v>
      </c>
      <c r="E2457" s="197">
        <v>9.877518767285709E-3</v>
      </c>
      <c r="F2457" s="167"/>
      <c r="G2457" s="37">
        <v>2449</v>
      </c>
      <c r="H2457" s="167">
        <f t="shared" ca="1" si="80"/>
        <v>8.0750733012569145E-2</v>
      </c>
    </row>
    <row r="2458" spans="1:8" x14ac:dyDescent="0.3">
      <c r="A2458"/>
      <c r="B2458" s="314">
        <v>44410</v>
      </c>
      <c r="C2458" s="197">
        <v>296.85000000000002</v>
      </c>
      <c r="D2458" s="197">
        <f t="shared" si="79"/>
        <v>0.22115265950882401</v>
      </c>
      <c r="E2458" s="197">
        <v>9.8656234053411396E-3</v>
      </c>
      <c r="F2458" s="167"/>
      <c r="G2458" s="37">
        <v>2450</v>
      </c>
      <c r="H2458" s="167">
        <f t="shared" ca="1" si="80"/>
        <v>-2.005503861126369E-2</v>
      </c>
    </row>
    <row r="2459" spans="1:8" x14ac:dyDescent="0.3">
      <c r="A2459"/>
      <c r="B2459" s="314">
        <v>41160</v>
      </c>
      <c r="C2459" s="197">
        <v>243.09</v>
      </c>
      <c r="D2459" s="197">
        <f t="shared" si="79"/>
        <v>0.57799415774099305</v>
      </c>
      <c r="E2459" s="197">
        <v>9.845463609172489E-3</v>
      </c>
      <c r="F2459" s="167"/>
      <c r="G2459" s="37">
        <v>2451</v>
      </c>
      <c r="H2459" s="167">
        <f t="shared" ca="1" si="80"/>
        <v>-2.97849136013284E-2</v>
      </c>
    </row>
    <row r="2460" spans="1:8" x14ac:dyDescent="0.3">
      <c r="A2460"/>
      <c r="B2460" s="314">
        <v>40359</v>
      </c>
      <c r="C2460" s="197">
        <v>154.05000000000001</v>
      </c>
      <c r="D2460" s="197">
        <f t="shared" si="79"/>
        <v>0.18109330675458102</v>
      </c>
      <c r="E2460" s="197">
        <v>9.8328416912487615E-3</v>
      </c>
      <c r="F2460" s="167"/>
      <c r="G2460" s="37">
        <v>2452</v>
      </c>
      <c r="H2460" s="167">
        <f t="shared" ca="1" si="80"/>
        <v>8.1350506183354085E-3</v>
      </c>
    </row>
    <row r="2461" spans="1:8" x14ac:dyDescent="0.3">
      <c r="A2461"/>
      <c r="B2461" s="314">
        <v>39324</v>
      </c>
      <c r="C2461" s="197">
        <v>130.43</v>
      </c>
      <c r="D2461" s="197">
        <f t="shared" si="79"/>
        <v>-0.74082463984103319</v>
      </c>
      <c r="E2461" s="197">
        <v>9.8327655620935595E-3</v>
      </c>
      <c r="F2461" s="167"/>
      <c r="G2461" s="37">
        <v>2453</v>
      </c>
      <c r="H2461" s="167">
        <f t="shared" ca="1" si="80"/>
        <v>1.4605899731204302E-2</v>
      </c>
    </row>
    <row r="2462" spans="1:8" x14ac:dyDescent="0.3">
      <c r="A2462"/>
      <c r="B2462" s="314">
        <v>41940</v>
      </c>
      <c r="C2462" s="197">
        <v>503.25</v>
      </c>
      <c r="D2462" s="197">
        <f t="shared" si="79"/>
        <v>0.76889279437609837</v>
      </c>
      <c r="E2462" s="197">
        <v>9.8324470753485826E-3</v>
      </c>
      <c r="F2462" s="167"/>
      <c r="G2462" s="37">
        <v>2454</v>
      </c>
      <c r="H2462" s="167">
        <f t="shared" ca="1" si="80"/>
        <v>8.5183494086433206E-2</v>
      </c>
    </row>
    <row r="2463" spans="1:8" x14ac:dyDescent="0.3">
      <c r="A2463"/>
      <c r="B2463" s="314">
        <v>41492</v>
      </c>
      <c r="C2463" s="197">
        <v>284.5</v>
      </c>
      <c r="D2463" s="197">
        <f t="shared" si="79"/>
        <v>-0.40322614477796659</v>
      </c>
      <c r="E2463" s="197">
        <v>9.8321087566108911E-3</v>
      </c>
      <c r="F2463" s="167"/>
      <c r="G2463" s="37">
        <v>2455</v>
      </c>
      <c r="H2463" s="167">
        <f t="shared" ca="1" si="80"/>
        <v>-7.5352766736335855E-2</v>
      </c>
    </row>
    <row r="2464" spans="1:8" x14ac:dyDescent="0.3">
      <c r="A2464"/>
      <c r="B2464" s="314">
        <v>45042</v>
      </c>
      <c r="C2464" s="197">
        <v>476.73</v>
      </c>
      <c r="D2464" s="197">
        <f t="shared" si="79"/>
        <v>0.49632768361581925</v>
      </c>
      <c r="E2464" s="197">
        <v>9.8286343705651369E-3</v>
      </c>
      <c r="F2464" s="167"/>
      <c r="G2464" s="37">
        <v>2456</v>
      </c>
      <c r="H2464" s="167">
        <f t="shared" ca="1" si="80"/>
        <v>-1.3019117060274527E-2</v>
      </c>
    </row>
    <row r="2465" spans="1:8" x14ac:dyDescent="0.3">
      <c r="A2465"/>
      <c r="B2465" s="314">
        <v>44343</v>
      </c>
      <c r="C2465" s="197">
        <v>318.60000000000002</v>
      </c>
      <c r="D2465" s="197">
        <f t="shared" si="79"/>
        <v>-0.25351452671040298</v>
      </c>
      <c r="E2465" s="197">
        <v>9.8256735340729318E-3</v>
      </c>
      <c r="F2465" s="167"/>
      <c r="G2465" s="37">
        <v>2457</v>
      </c>
      <c r="H2465" s="167">
        <f t="shared" ca="1" si="80"/>
        <v>-5.286659514505012E-2</v>
      </c>
    </row>
    <row r="2466" spans="1:8" x14ac:dyDescent="0.3">
      <c r="A2466"/>
      <c r="B2466" s="314">
        <v>42864</v>
      </c>
      <c r="C2466" s="197">
        <v>426.8</v>
      </c>
      <c r="D2466" s="197">
        <f t="shared" si="79"/>
        <v>3.322900840676593</v>
      </c>
      <c r="E2466" s="197">
        <v>9.8189991718917735E-3</v>
      </c>
      <c r="F2466" s="167"/>
      <c r="G2466" s="37">
        <v>2458</v>
      </c>
      <c r="H2466" s="167">
        <f t="shared" ca="1" si="80"/>
        <v>-3.2745128614758749E-2</v>
      </c>
    </row>
    <row r="2467" spans="1:8" x14ac:dyDescent="0.3">
      <c r="A2467"/>
      <c r="B2467" s="314">
        <v>38608</v>
      </c>
      <c r="C2467" s="197">
        <v>98.73</v>
      </c>
      <c r="D2467" s="197">
        <f t="shared" si="79"/>
        <v>0.33256849777297881</v>
      </c>
      <c r="E2467" s="197">
        <v>9.8189628720466438E-3</v>
      </c>
      <c r="F2467" s="167"/>
      <c r="G2467" s="37">
        <v>2459</v>
      </c>
      <c r="H2467" s="167">
        <f t="shared" ca="1" si="80"/>
        <v>-0.10767002192971911</v>
      </c>
    </row>
    <row r="2468" spans="1:8" x14ac:dyDescent="0.3">
      <c r="A2468"/>
      <c r="B2468" s="314">
        <v>34934</v>
      </c>
      <c r="C2468" s="197">
        <v>74.09</v>
      </c>
      <c r="D2468" s="197">
        <f t="shared" si="79"/>
        <v>-0.46697841726618705</v>
      </c>
      <c r="E2468" s="197">
        <v>9.8132751805914964E-3</v>
      </c>
      <c r="F2468" s="167"/>
      <c r="G2468" s="37">
        <v>2460</v>
      </c>
      <c r="H2468" s="167">
        <f t="shared" ca="1" si="80"/>
        <v>4.2176972186315949E-2</v>
      </c>
    </row>
    <row r="2469" spans="1:8" x14ac:dyDescent="0.3">
      <c r="A2469"/>
      <c r="B2469" s="314">
        <v>44141</v>
      </c>
      <c r="C2469" s="197">
        <v>139</v>
      </c>
      <c r="D2469" s="197">
        <f t="shared" si="79"/>
        <v>-0.49177330895795246</v>
      </c>
      <c r="E2469" s="197">
        <v>9.8074827460952196E-3</v>
      </c>
      <c r="F2469" s="167"/>
      <c r="G2469" s="37">
        <v>2461</v>
      </c>
      <c r="H2469" s="167">
        <f t="shared" ca="1" si="80"/>
        <v>-5.7338844614586403E-2</v>
      </c>
    </row>
    <row r="2470" spans="1:8" x14ac:dyDescent="0.3">
      <c r="A2470"/>
      <c r="B2470" s="314">
        <v>43290</v>
      </c>
      <c r="C2470" s="197">
        <v>273.5</v>
      </c>
      <c r="D2470" s="197">
        <f t="shared" si="79"/>
        <v>-0.39497843158942592</v>
      </c>
      <c r="E2470" s="197">
        <v>9.7840132914897016E-3</v>
      </c>
      <c r="F2470" s="167"/>
      <c r="G2470" s="37">
        <v>2462</v>
      </c>
      <c r="H2470" s="167">
        <f t="shared" ca="1" si="80"/>
        <v>5.7247921561446695E-2</v>
      </c>
    </row>
    <row r="2471" spans="1:8" x14ac:dyDescent="0.3">
      <c r="A2471"/>
      <c r="B2471" s="314">
        <v>44762</v>
      </c>
      <c r="C2471" s="197">
        <v>452.05</v>
      </c>
      <c r="D2471" s="197">
        <f t="shared" si="79"/>
        <v>6.0599718881774169</v>
      </c>
      <c r="E2471" s="197">
        <v>9.7839926731744242E-3</v>
      </c>
      <c r="F2471" s="167"/>
      <c r="G2471" s="37">
        <v>2463</v>
      </c>
      <c r="H2471" s="167">
        <f t="shared" ca="1" si="80"/>
        <v>-0.10406249927416408</v>
      </c>
    </row>
    <row r="2472" spans="1:8" x14ac:dyDescent="0.3">
      <c r="A2472"/>
      <c r="B2472" s="314">
        <v>35712</v>
      </c>
      <c r="C2472" s="197">
        <v>64.03</v>
      </c>
      <c r="D2472" s="197">
        <f t="shared" si="79"/>
        <v>-0.89633958781913259</v>
      </c>
      <c r="E2472" s="197">
        <v>9.777637596593669E-3</v>
      </c>
      <c r="F2472" s="167"/>
      <c r="G2472" s="37">
        <v>2464</v>
      </c>
      <c r="H2472" s="167">
        <f t="shared" ca="1" si="80"/>
        <v>9.0368528847221699E-2</v>
      </c>
    </row>
    <row r="2473" spans="1:8" x14ac:dyDescent="0.3">
      <c r="A2473"/>
      <c r="B2473" s="314">
        <v>45204</v>
      </c>
      <c r="C2473" s="197">
        <v>617.69000000000005</v>
      </c>
      <c r="D2473" s="197">
        <f t="shared" si="79"/>
        <v>5.2254585768998192</v>
      </c>
      <c r="E2473" s="197">
        <v>9.7758741887497003E-3</v>
      </c>
      <c r="F2473" s="167"/>
      <c r="G2473" s="37">
        <v>2465</v>
      </c>
      <c r="H2473" s="167">
        <f t="shared" ca="1" si="80"/>
        <v>7.6568991955459159E-2</v>
      </c>
    </row>
    <row r="2474" spans="1:8" x14ac:dyDescent="0.3">
      <c r="A2474"/>
      <c r="B2474" s="314">
        <v>38649</v>
      </c>
      <c r="C2474" s="197">
        <v>99.22</v>
      </c>
      <c r="D2474" s="197">
        <f t="shared" si="79"/>
        <v>-0.7890731292517007</v>
      </c>
      <c r="E2474" s="197">
        <v>9.7699979645837765E-3</v>
      </c>
      <c r="F2474" s="167"/>
      <c r="G2474" s="37">
        <v>2466</v>
      </c>
      <c r="H2474" s="167">
        <f t="shared" ca="1" si="80"/>
        <v>4.1259977527999172E-3</v>
      </c>
    </row>
    <row r="2475" spans="1:8" x14ac:dyDescent="0.3">
      <c r="A2475"/>
      <c r="B2475" s="314">
        <v>42828</v>
      </c>
      <c r="C2475" s="197">
        <v>470.4</v>
      </c>
      <c r="D2475" s="197">
        <f t="shared" si="79"/>
        <v>2.1276595744680771E-2</v>
      </c>
      <c r="E2475" s="197">
        <v>9.7670924117203572E-3</v>
      </c>
      <c r="F2475" s="167"/>
      <c r="G2475" s="37">
        <v>2467</v>
      </c>
      <c r="H2475" s="167">
        <f t="shared" ca="1" si="80"/>
        <v>1.2408291759917436E-2</v>
      </c>
    </row>
    <row r="2476" spans="1:8" x14ac:dyDescent="0.3">
      <c r="A2476"/>
      <c r="B2476" s="314">
        <v>42935</v>
      </c>
      <c r="C2476" s="197">
        <v>460.6</v>
      </c>
      <c r="D2476" s="197">
        <f t="shared" si="79"/>
        <v>11.022970503784913</v>
      </c>
      <c r="E2476" s="197">
        <v>9.7555628630934255E-3</v>
      </c>
      <c r="F2476" s="167"/>
      <c r="G2476" s="37">
        <v>2468</v>
      </c>
      <c r="H2476" s="167">
        <f t="shared" ca="1" si="80"/>
        <v>-6.5451945495697966E-2</v>
      </c>
    </row>
    <row r="2477" spans="1:8" x14ac:dyDescent="0.3">
      <c r="A2477"/>
      <c r="B2477" s="314">
        <v>37803</v>
      </c>
      <c r="C2477" s="197">
        <v>38.31</v>
      </c>
      <c r="D2477" s="197">
        <f t="shared" si="79"/>
        <v>-0.94401987287206834</v>
      </c>
      <c r="E2477" s="197">
        <v>9.752240379546695E-3</v>
      </c>
      <c r="F2477" s="167"/>
      <c r="G2477" s="37">
        <v>2469</v>
      </c>
      <c r="H2477" s="167">
        <f t="shared" ca="1" si="80"/>
        <v>2.7941989310569366E-2</v>
      </c>
    </row>
    <row r="2478" spans="1:8" x14ac:dyDescent="0.3">
      <c r="A2478"/>
      <c r="B2478" s="314">
        <v>45700</v>
      </c>
      <c r="C2478" s="197">
        <v>684.35</v>
      </c>
      <c r="D2478" s="197">
        <f t="shared" si="79"/>
        <v>2.7037939059371108</v>
      </c>
      <c r="E2478" s="197">
        <v>9.7381040206565572E-3</v>
      </c>
      <c r="F2478" s="167"/>
      <c r="G2478" s="37">
        <v>2470</v>
      </c>
      <c r="H2478" s="167">
        <f t="shared" ca="1" si="80"/>
        <v>-1.2540779125064523E-2</v>
      </c>
    </row>
    <row r="2479" spans="1:8" x14ac:dyDescent="0.3">
      <c r="A2479"/>
      <c r="B2479" s="314">
        <v>40903</v>
      </c>
      <c r="C2479" s="197">
        <v>184.77</v>
      </c>
      <c r="D2479" s="197">
        <f t="shared" si="79"/>
        <v>-1.1872292635969783E-2</v>
      </c>
      <c r="E2479" s="197">
        <v>9.727307503142324E-3</v>
      </c>
      <c r="F2479" s="167"/>
      <c r="G2479" s="37">
        <v>2471</v>
      </c>
      <c r="H2479" s="167">
        <f t="shared" ca="1" si="80"/>
        <v>-8.0979683019076237E-2</v>
      </c>
    </row>
    <row r="2480" spans="1:8" x14ac:dyDescent="0.3">
      <c r="A2480"/>
      <c r="B2480" s="314">
        <v>40717</v>
      </c>
      <c r="C2480" s="197">
        <v>186.99</v>
      </c>
      <c r="D2480" s="197">
        <f t="shared" si="79"/>
        <v>-0.43934396737826809</v>
      </c>
      <c r="E2480" s="197">
        <v>9.7197472865706569E-3</v>
      </c>
      <c r="F2480" s="167"/>
      <c r="G2480" s="37">
        <v>2472</v>
      </c>
      <c r="H2480" s="167">
        <f t="shared" ca="1" si="80"/>
        <v>4.0330147560301718E-2</v>
      </c>
    </row>
    <row r="2481" spans="1:8" x14ac:dyDescent="0.3">
      <c r="A2481"/>
      <c r="B2481" s="314">
        <v>41541</v>
      </c>
      <c r="C2481" s="197">
        <v>333.52</v>
      </c>
      <c r="D2481" s="197">
        <f t="shared" si="79"/>
        <v>0.24829702822067512</v>
      </c>
      <c r="E2481" s="197">
        <v>9.7181435621083168E-3</v>
      </c>
      <c r="F2481" s="167"/>
      <c r="G2481" s="37">
        <v>2473</v>
      </c>
      <c r="H2481" s="167">
        <f t="shared" ca="1" si="80"/>
        <v>3.8366197022438667E-2</v>
      </c>
    </row>
    <row r="2482" spans="1:8" x14ac:dyDescent="0.3">
      <c r="A2482"/>
      <c r="B2482" s="314">
        <v>41215</v>
      </c>
      <c r="C2482" s="197">
        <v>267.18</v>
      </c>
      <c r="D2482" s="197">
        <f t="shared" si="79"/>
        <v>3.5055649241146716</v>
      </c>
      <c r="E2482" s="197">
        <v>9.7124069385132739E-3</v>
      </c>
      <c r="F2482" s="167"/>
      <c r="G2482" s="37">
        <v>2474</v>
      </c>
      <c r="H2482" s="167">
        <f t="shared" ca="1" si="80"/>
        <v>-1.8967594415571231E-2</v>
      </c>
    </row>
    <row r="2483" spans="1:8" x14ac:dyDescent="0.3">
      <c r="A2483"/>
      <c r="B2483" s="314">
        <v>34810</v>
      </c>
      <c r="C2483" s="197">
        <v>59.3</v>
      </c>
      <c r="D2483" s="197">
        <f t="shared" si="79"/>
        <v>-0.94059128204614439</v>
      </c>
      <c r="E2483" s="197">
        <v>9.7054316363016646E-3</v>
      </c>
      <c r="F2483" s="167"/>
      <c r="G2483" s="37">
        <v>2475</v>
      </c>
      <c r="H2483" s="167">
        <f t="shared" ca="1" si="80"/>
        <v>5.1105554369517817E-2</v>
      </c>
    </row>
    <row r="2484" spans="1:8" x14ac:dyDescent="0.3">
      <c r="A2484"/>
      <c r="B2484" s="314">
        <v>45407</v>
      </c>
      <c r="C2484" s="197">
        <v>998.17</v>
      </c>
      <c r="D2484" s="197">
        <f t="shared" si="79"/>
        <v>1.1484502798105898</v>
      </c>
      <c r="E2484" s="197">
        <v>9.6803560590734694E-3</v>
      </c>
      <c r="F2484" s="167"/>
      <c r="G2484" s="37">
        <v>2476</v>
      </c>
      <c r="H2484" s="167">
        <f t="shared" ca="1" si="80"/>
        <v>6.9021846409358503E-2</v>
      </c>
    </row>
    <row r="2485" spans="1:8" x14ac:dyDescent="0.3">
      <c r="A2485"/>
      <c r="B2485" s="314">
        <v>42937</v>
      </c>
      <c r="C2485" s="197">
        <v>464.6</v>
      </c>
      <c r="D2485" s="197">
        <f t="shared" si="79"/>
        <v>0.72195248508209486</v>
      </c>
      <c r="E2485" s="197">
        <v>9.6707595349343478E-3</v>
      </c>
      <c r="F2485" s="167"/>
      <c r="G2485" s="37">
        <v>2477</v>
      </c>
      <c r="H2485" s="167">
        <f t="shared" ca="1" si="80"/>
        <v>-9.2099947198741785E-3</v>
      </c>
    </row>
    <row r="2486" spans="1:8" x14ac:dyDescent="0.3">
      <c r="A2486"/>
      <c r="B2486" s="314">
        <v>40991</v>
      </c>
      <c r="C2486" s="197">
        <v>269.81</v>
      </c>
      <c r="D2486" s="197">
        <f t="shared" si="79"/>
        <v>18.838970588235295</v>
      </c>
      <c r="E2486" s="197">
        <v>9.6546046476817526E-3</v>
      </c>
      <c r="F2486" s="167"/>
      <c r="G2486" s="37">
        <v>2478</v>
      </c>
      <c r="H2486" s="167">
        <f t="shared" ca="1" si="80"/>
        <v>-9.8003225393897581E-2</v>
      </c>
    </row>
    <row r="2487" spans="1:8" x14ac:dyDescent="0.3">
      <c r="A2487"/>
      <c r="B2487" s="314">
        <v>37090</v>
      </c>
      <c r="C2487" s="197">
        <v>13.6</v>
      </c>
      <c r="D2487" s="197">
        <f t="shared" si="79"/>
        <v>-0.87004300047778305</v>
      </c>
      <c r="E2487" s="197">
        <v>9.651076466221209E-3</v>
      </c>
      <c r="F2487" s="167"/>
      <c r="G2487" s="37">
        <v>2479</v>
      </c>
      <c r="H2487" s="167">
        <f t="shared" ca="1" si="80"/>
        <v>-0.1177558343967475</v>
      </c>
    </row>
    <row r="2488" spans="1:8" x14ac:dyDescent="0.3">
      <c r="A2488"/>
      <c r="B2488" s="314">
        <v>44043</v>
      </c>
      <c r="C2488" s="197">
        <v>104.65</v>
      </c>
      <c r="D2488" s="197">
        <f t="shared" si="79"/>
        <v>0.66454588834102135</v>
      </c>
      <c r="E2488" s="197">
        <v>9.6478533526289656E-3</v>
      </c>
      <c r="F2488" s="167"/>
      <c r="G2488" s="37">
        <v>2480</v>
      </c>
      <c r="H2488" s="167">
        <f t="shared" ca="1" si="80"/>
        <v>-7.8551069532640225E-2</v>
      </c>
    </row>
    <row r="2489" spans="1:8" x14ac:dyDescent="0.3">
      <c r="A2489"/>
      <c r="B2489" s="314">
        <v>34697</v>
      </c>
      <c r="C2489" s="197">
        <v>62.87</v>
      </c>
      <c r="D2489" s="197">
        <f t="shared" si="79"/>
        <v>-0.85883013360278437</v>
      </c>
      <c r="E2489" s="197">
        <v>9.6354584872329063E-3</v>
      </c>
      <c r="F2489" s="167"/>
      <c r="G2489" s="37">
        <v>2481</v>
      </c>
      <c r="H2489" s="167">
        <f t="shared" ca="1" si="80"/>
        <v>-7.1935240695359262E-3</v>
      </c>
    </row>
    <row r="2490" spans="1:8" x14ac:dyDescent="0.3">
      <c r="A2490"/>
      <c r="B2490" s="314">
        <v>42711</v>
      </c>
      <c r="C2490" s="197">
        <v>445.35</v>
      </c>
      <c r="D2490" s="197">
        <f t="shared" si="79"/>
        <v>2.2382920110192828E-2</v>
      </c>
      <c r="E2490" s="197">
        <v>9.6350034005894258E-3</v>
      </c>
      <c r="F2490" s="167"/>
      <c r="G2490" s="37">
        <v>2482</v>
      </c>
      <c r="H2490" s="167">
        <f t="shared" ca="1" si="80"/>
        <v>3.1534260487361389E-2</v>
      </c>
    </row>
    <row r="2491" spans="1:8" x14ac:dyDescent="0.3">
      <c r="A2491"/>
      <c r="B2491" s="314">
        <v>42951</v>
      </c>
      <c r="C2491" s="197">
        <v>435.6</v>
      </c>
      <c r="D2491" s="197">
        <f t="shared" si="79"/>
        <v>4.2456647398843925</v>
      </c>
      <c r="E2491" s="197">
        <v>9.6187275466450561E-3</v>
      </c>
      <c r="F2491" s="167"/>
      <c r="G2491" s="37">
        <v>2483</v>
      </c>
      <c r="H2491" s="167">
        <f t="shared" ca="1" si="80"/>
        <v>1.43217305259248E-2</v>
      </c>
    </row>
    <row r="2492" spans="1:8" x14ac:dyDescent="0.3">
      <c r="A2492"/>
      <c r="B2492" s="314">
        <v>38484</v>
      </c>
      <c r="C2492" s="197">
        <v>83.04</v>
      </c>
      <c r="D2492" s="197">
        <f t="shared" si="79"/>
        <v>-0.72050755612399442</v>
      </c>
      <c r="E2492" s="197">
        <v>9.6048632218845853E-3</v>
      </c>
      <c r="F2492" s="167"/>
      <c r="G2492" s="37">
        <v>2484</v>
      </c>
      <c r="H2492" s="167">
        <f t="shared" ca="1" si="80"/>
        <v>4.8391566695154958E-2</v>
      </c>
    </row>
    <row r="2493" spans="1:8" x14ac:dyDescent="0.3">
      <c r="A2493"/>
      <c r="B2493" s="314">
        <v>41408</v>
      </c>
      <c r="C2493" s="197">
        <v>297.11</v>
      </c>
      <c r="D2493" s="197">
        <f t="shared" si="79"/>
        <v>0.61948108579526884</v>
      </c>
      <c r="E2493" s="197">
        <v>9.5823847225524617E-3</v>
      </c>
      <c r="F2493" s="167"/>
      <c r="G2493" s="37">
        <v>2485</v>
      </c>
      <c r="H2493" s="167">
        <f t="shared" ca="1" si="80"/>
        <v>-6.9402794090404618E-2</v>
      </c>
    </row>
    <row r="2494" spans="1:8" x14ac:dyDescent="0.3">
      <c r="A2494"/>
      <c r="B2494" s="314">
        <v>39098</v>
      </c>
      <c r="C2494" s="197">
        <v>183.46</v>
      </c>
      <c r="D2494" s="197">
        <f t="shared" si="79"/>
        <v>-0.74441348565059906</v>
      </c>
      <c r="E2494" s="197">
        <v>9.5751705921198749E-3</v>
      </c>
      <c r="F2494" s="167"/>
      <c r="G2494" s="37">
        <v>2486</v>
      </c>
      <c r="H2494" s="167">
        <f t="shared" ca="1" si="80"/>
        <v>3.9506702509539839E-2</v>
      </c>
    </row>
    <row r="2495" spans="1:8" x14ac:dyDescent="0.3">
      <c r="A2495"/>
      <c r="B2495" s="314">
        <v>45817</v>
      </c>
      <c r="C2495" s="197">
        <v>717.8</v>
      </c>
      <c r="D2495" s="197">
        <f t="shared" si="79"/>
        <v>4.5136866627839334E-2</v>
      </c>
      <c r="E2495" s="197">
        <v>9.56399437412081E-3</v>
      </c>
      <c r="F2495" s="167"/>
      <c r="G2495" s="37">
        <v>2487</v>
      </c>
      <c r="H2495" s="167">
        <f t="shared" ca="1" si="80"/>
        <v>-3.4582317695731633E-2</v>
      </c>
    </row>
    <row r="2496" spans="1:8" x14ac:dyDescent="0.3">
      <c r="A2496"/>
      <c r="B2496" s="314">
        <v>45894</v>
      </c>
      <c r="C2496" s="197">
        <v>686.8</v>
      </c>
      <c r="D2496" s="197">
        <f t="shared" si="79"/>
        <v>11.982986767485821</v>
      </c>
      <c r="E2496" s="197">
        <v>9.5546082610613592E-3</v>
      </c>
      <c r="F2496" s="167"/>
      <c r="G2496" s="37">
        <v>2488</v>
      </c>
      <c r="H2496" s="167">
        <f t="shared" ca="1" si="80"/>
        <v>4.5571398221108603E-2</v>
      </c>
    </row>
    <row r="2497" spans="1:8" x14ac:dyDescent="0.3">
      <c r="A2497"/>
      <c r="B2497" s="314">
        <v>35790</v>
      </c>
      <c r="C2497" s="197">
        <v>52.9</v>
      </c>
      <c r="D2497" s="197">
        <f t="shared" si="79"/>
        <v>-0.28581071958957738</v>
      </c>
      <c r="E2497" s="197">
        <v>9.5419847328244156E-3</v>
      </c>
      <c r="F2497" s="167"/>
      <c r="G2497" s="37">
        <v>2489</v>
      </c>
      <c r="H2497" s="167">
        <f t="shared" ca="1" si="80"/>
        <v>4.4046613841079933E-2</v>
      </c>
    </row>
    <row r="2498" spans="1:8" x14ac:dyDescent="0.3">
      <c r="A2498"/>
      <c r="B2498" s="314">
        <v>34953</v>
      </c>
      <c r="C2498" s="197">
        <v>74.069999999999993</v>
      </c>
      <c r="D2498" s="197">
        <f t="shared" si="79"/>
        <v>-0.55556222248889964</v>
      </c>
      <c r="E2498" s="197">
        <v>9.540684203352745E-3</v>
      </c>
      <c r="F2498" s="167"/>
      <c r="G2498" s="37">
        <v>2490</v>
      </c>
      <c r="H2498" s="167">
        <f t="shared" ca="1" si="80"/>
        <v>4.5436454191896007E-2</v>
      </c>
    </row>
    <row r="2499" spans="1:8" x14ac:dyDescent="0.3">
      <c r="A2499"/>
      <c r="B2499" s="314">
        <v>38993</v>
      </c>
      <c r="C2499" s="197">
        <v>166.66</v>
      </c>
      <c r="D2499" s="197">
        <f t="shared" si="79"/>
        <v>5.533124264994119</v>
      </c>
      <c r="E2499" s="197">
        <v>9.5099642619176361E-3</v>
      </c>
      <c r="F2499" s="167"/>
      <c r="G2499" s="37">
        <v>2491</v>
      </c>
      <c r="H2499" s="167">
        <f t="shared" ca="1" si="80"/>
        <v>2.2657066681934186E-2</v>
      </c>
    </row>
    <row r="2500" spans="1:8" x14ac:dyDescent="0.3">
      <c r="A2500"/>
      <c r="B2500" s="314">
        <v>37484</v>
      </c>
      <c r="C2500" s="197">
        <v>25.51</v>
      </c>
      <c r="D2500" s="197">
        <f t="shared" si="79"/>
        <v>-0.92318347435936043</v>
      </c>
      <c r="E2500" s="197">
        <v>9.4974277799764195E-3</v>
      </c>
      <c r="F2500" s="167"/>
      <c r="G2500" s="37">
        <v>2492</v>
      </c>
      <c r="H2500" s="167">
        <f t="shared" ca="1" si="80"/>
        <v>-1.1249869779633864E-3</v>
      </c>
    </row>
    <row r="2501" spans="1:8" x14ac:dyDescent="0.3">
      <c r="A2501"/>
      <c r="B2501" s="314">
        <v>41548</v>
      </c>
      <c r="C2501" s="197">
        <v>332.09</v>
      </c>
      <c r="D2501" s="197">
        <f t="shared" si="79"/>
        <v>0.6676207693080245</v>
      </c>
      <c r="E2501" s="197">
        <v>9.4841474906524059E-3</v>
      </c>
      <c r="F2501" s="167"/>
      <c r="G2501" s="37">
        <v>2493</v>
      </c>
      <c r="H2501" s="167">
        <f t="shared" ca="1" si="80"/>
        <v>0.10610505891857207</v>
      </c>
    </row>
    <row r="2502" spans="1:8" x14ac:dyDescent="0.3">
      <c r="A2502"/>
      <c r="B2502" s="314">
        <v>40749</v>
      </c>
      <c r="C2502" s="197">
        <v>199.14</v>
      </c>
      <c r="D2502" s="197">
        <f t="shared" si="79"/>
        <v>1.174254831313462</v>
      </c>
      <c r="E2502" s="197">
        <v>9.4793937243371484E-3</v>
      </c>
      <c r="F2502" s="167"/>
      <c r="G2502" s="37">
        <v>2494</v>
      </c>
      <c r="H2502" s="167">
        <f t="shared" ca="1" si="80"/>
        <v>-1.2540274074288364E-2</v>
      </c>
    </row>
    <row r="2503" spans="1:8" x14ac:dyDescent="0.3">
      <c r="A2503"/>
      <c r="B2503" s="314">
        <v>38559</v>
      </c>
      <c r="C2503" s="197">
        <v>91.59</v>
      </c>
      <c r="D2503" s="197">
        <f t="shared" si="79"/>
        <v>-0.35368005080798814</v>
      </c>
      <c r="E2503" s="197">
        <v>9.4786729857820884E-3</v>
      </c>
      <c r="F2503" s="167"/>
      <c r="G2503" s="37">
        <v>2495</v>
      </c>
      <c r="H2503" s="167">
        <f t="shared" ca="1" si="80"/>
        <v>-7.0925517115219855E-2</v>
      </c>
    </row>
    <row r="2504" spans="1:8" x14ac:dyDescent="0.3">
      <c r="A2504"/>
      <c r="B2504" s="314">
        <v>39497</v>
      </c>
      <c r="C2504" s="197">
        <v>141.71</v>
      </c>
      <c r="D2504" s="197">
        <f t="shared" si="79"/>
        <v>1.3322909809084926</v>
      </c>
      <c r="E2504" s="197">
        <v>9.4742840860522204E-3</v>
      </c>
      <c r="F2504" s="167"/>
      <c r="G2504" s="37">
        <v>2496</v>
      </c>
      <c r="H2504" s="167">
        <f t="shared" ca="1" si="80"/>
        <v>5.8346474074120698E-2</v>
      </c>
    </row>
    <row r="2505" spans="1:8" x14ac:dyDescent="0.3">
      <c r="A2505"/>
      <c r="B2505" s="314">
        <v>35754</v>
      </c>
      <c r="C2505" s="197">
        <v>60.76</v>
      </c>
      <c r="D2505" s="197">
        <f t="shared" ref="D2505:D2568" si="81">C2505/C2506-1</f>
        <v>-0.53674900884415977</v>
      </c>
      <c r="E2505" s="197">
        <v>9.4700116298389592E-3</v>
      </c>
      <c r="F2505" s="167"/>
      <c r="G2505" s="37">
        <v>2497</v>
      </c>
      <c r="H2505" s="167">
        <f t="shared" ca="1" si="80"/>
        <v>-6.9433268192302722E-2</v>
      </c>
    </row>
    <row r="2506" spans="1:8" x14ac:dyDescent="0.3">
      <c r="A2506"/>
      <c r="B2506" s="314">
        <v>39259</v>
      </c>
      <c r="C2506" s="197">
        <v>131.16</v>
      </c>
      <c r="D2506" s="197">
        <f t="shared" si="81"/>
        <v>-0.231634446397188</v>
      </c>
      <c r="E2506" s="197">
        <v>9.4666358808588313E-3</v>
      </c>
      <c r="F2506" s="167"/>
      <c r="G2506" s="37">
        <v>2498</v>
      </c>
      <c r="H2506" s="167">
        <f t="shared" ref="H2506:H2569" ca="1" si="82">_xlfn.NORM.INV(RAND(),N$11,N$12)</f>
        <v>4.6757783382169807E-2</v>
      </c>
    </row>
    <row r="2507" spans="1:8" x14ac:dyDescent="0.3">
      <c r="A2507"/>
      <c r="B2507" s="314">
        <v>44158</v>
      </c>
      <c r="C2507" s="197">
        <v>170.7</v>
      </c>
      <c r="D2507" s="197">
        <f t="shared" si="81"/>
        <v>-0.62355276215679789</v>
      </c>
      <c r="E2507" s="197">
        <v>9.4618568894144772E-3</v>
      </c>
      <c r="F2507" s="167"/>
      <c r="G2507" s="37">
        <v>2499</v>
      </c>
      <c r="H2507" s="167">
        <f t="shared" ca="1" si="82"/>
        <v>-5.9741453678032491E-2</v>
      </c>
    </row>
    <row r="2508" spans="1:8" x14ac:dyDescent="0.3">
      <c r="A2508"/>
      <c r="B2508" s="314">
        <v>42523</v>
      </c>
      <c r="C2508" s="197">
        <v>453.45</v>
      </c>
      <c r="D2508" s="197">
        <f t="shared" si="81"/>
        <v>1.4988978287225834</v>
      </c>
      <c r="E2508" s="197">
        <v>9.4612644701692616E-3</v>
      </c>
      <c r="F2508" s="167"/>
      <c r="G2508" s="37">
        <v>2500</v>
      </c>
      <c r="H2508" s="167">
        <f t="shared" ca="1" si="82"/>
        <v>-3.9548978321758209E-2</v>
      </c>
    </row>
    <row r="2509" spans="1:8" x14ac:dyDescent="0.3">
      <c r="A2509"/>
      <c r="B2509" s="314">
        <v>39086</v>
      </c>
      <c r="C2509" s="197">
        <v>181.46</v>
      </c>
      <c r="D2509" s="197">
        <f t="shared" si="81"/>
        <v>-0.55881351811329927</v>
      </c>
      <c r="E2509" s="197">
        <v>9.4570538495772904E-3</v>
      </c>
      <c r="F2509" s="167"/>
      <c r="G2509" s="37">
        <v>2501</v>
      </c>
      <c r="H2509" s="167">
        <f t="shared" ca="1" si="82"/>
        <v>-9.5743566225143822E-2</v>
      </c>
    </row>
    <row r="2510" spans="1:8" x14ac:dyDescent="0.3">
      <c r="A2510"/>
      <c r="B2510" s="314">
        <v>42319</v>
      </c>
      <c r="C2510" s="197">
        <v>411.3</v>
      </c>
      <c r="D2510" s="197">
        <f t="shared" si="81"/>
        <v>1.2880507343124168</v>
      </c>
      <c r="E2510" s="197">
        <v>9.4490121487300627E-3</v>
      </c>
      <c r="F2510" s="167"/>
      <c r="G2510" s="37">
        <v>2502</v>
      </c>
      <c r="H2510" s="167">
        <f t="shared" ca="1" si="82"/>
        <v>1.5870627473031928E-3</v>
      </c>
    </row>
    <row r="2511" spans="1:8" x14ac:dyDescent="0.3">
      <c r="A2511"/>
      <c r="B2511" s="314">
        <v>39085</v>
      </c>
      <c r="C2511" s="197">
        <v>179.76</v>
      </c>
      <c r="D2511" s="197">
        <f t="shared" si="81"/>
        <v>-0.58622594604548384</v>
      </c>
      <c r="E2511" s="197">
        <v>9.4339622641508303E-3</v>
      </c>
      <c r="F2511" s="167"/>
      <c r="G2511" s="37">
        <v>2503</v>
      </c>
      <c r="H2511" s="167">
        <f t="shared" ca="1" si="82"/>
        <v>-3.1194051959650144E-2</v>
      </c>
    </row>
    <row r="2512" spans="1:8" x14ac:dyDescent="0.3">
      <c r="A2512"/>
      <c r="B2512" s="314">
        <v>41796</v>
      </c>
      <c r="C2512" s="197">
        <v>434.44</v>
      </c>
      <c r="D2512" s="197">
        <f t="shared" si="81"/>
        <v>14.027326184711173</v>
      </c>
      <c r="E2512" s="197">
        <v>9.4335238626330753E-3</v>
      </c>
      <c r="F2512" s="167"/>
      <c r="G2512" s="37">
        <v>2504</v>
      </c>
      <c r="H2512" s="167">
        <f t="shared" ca="1" si="82"/>
        <v>-1.7603838951199106E-2</v>
      </c>
    </row>
    <row r="2513" spans="1:8" x14ac:dyDescent="0.3">
      <c r="A2513"/>
      <c r="B2513" s="314">
        <v>37736</v>
      </c>
      <c r="C2513" s="197">
        <v>28.91</v>
      </c>
      <c r="D2513" s="197">
        <f t="shared" si="81"/>
        <v>-0.78441461595824014</v>
      </c>
      <c r="E2513" s="197">
        <v>9.4273743016759504E-3</v>
      </c>
      <c r="F2513" s="167"/>
      <c r="G2513" s="37">
        <v>2505</v>
      </c>
      <c r="H2513" s="167">
        <f t="shared" ca="1" si="82"/>
        <v>-6.4863295898266574E-2</v>
      </c>
    </row>
    <row r="2514" spans="1:8" x14ac:dyDescent="0.3">
      <c r="A2514"/>
      <c r="B2514" s="314">
        <v>44138</v>
      </c>
      <c r="C2514" s="197">
        <v>134.1</v>
      </c>
      <c r="D2514" s="197">
        <f t="shared" si="81"/>
        <v>3.0282367077200361</v>
      </c>
      <c r="E2514" s="197">
        <v>9.4091080165599195E-3</v>
      </c>
      <c r="F2514" s="167"/>
      <c r="G2514" s="37">
        <v>2506</v>
      </c>
      <c r="H2514" s="167">
        <f t="shared" ca="1" si="82"/>
        <v>-4.7931827174731798E-3</v>
      </c>
    </row>
    <row r="2515" spans="1:8" x14ac:dyDescent="0.3">
      <c r="A2515"/>
      <c r="B2515" s="314">
        <v>36158</v>
      </c>
      <c r="C2515" s="197">
        <v>33.29</v>
      </c>
      <c r="D2515" s="197">
        <f t="shared" si="81"/>
        <v>-0.90013499325033752</v>
      </c>
      <c r="E2515" s="197">
        <v>9.3996361431170072E-3</v>
      </c>
      <c r="F2515" s="167"/>
      <c r="G2515" s="37">
        <v>2507</v>
      </c>
      <c r="H2515" s="167">
        <f t="shared" ca="1" si="82"/>
        <v>-1.7057783822931681E-2</v>
      </c>
    </row>
    <row r="2516" spans="1:8" x14ac:dyDescent="0.3">
      <c r="A2516"/>
      <c r="B2516" s="314">
        <v>44469</v>
      </c>
      <c r="C2516" s="197">
        <v>333.35</v>
      </c>
      <c r="D2516" s="197">
        <f t="shared" si="81"/>
        <v>0.99491322561340545</v>
      </c>
      <c r="E2516" s="197">
        <v>9.3868281604845283E-3</v>
      </c>
      <c r="F2516" s="167"/>
      <c r="G2516" s="37">
        <v>2508</v>
      </c>
      <c r="H2516" s="167">
        <f t="shared" ca="1" si="82"/>
        <v>3.2881361310025996E-2</v>
      </c>
    </row>
    <row r="2517" spans="1:8" x14ac:dyDescent="0.3">
      <c r="A2517"/>
      <c r="B2517" s="314">
        <v>40291</v>
      </c>
      <c r="C2517" s="197">
        <v>167.1</v>
      </c>
      <c r="D2517" s="197">
        <f t="shared" si="81"/>
        <v>-0.62734165923282781</v>
      </c>
      <c r="E2517" s="197">
        <v>9.3627302929626399E-3</v>
      </c>
      <c r="F2517" s="167"/>
      <c r="G2517" s="37">
        <v>2509</v>
      </c>
      <c r="H2517" s="167">
        <f t="shared" ca="1" si="82"/>
        <v>-3.6245883026440329E-2</v>
      </c>
    </row>
    <row r="2518" spans="1:8" x14ac:dyDescent="0.3">
      <c r="A2518"/>
      <c r="B2518" s="314">
        <v>42535</v>
      </c>
      <c r="C2518" s="197">
        <v>448.4</v>
      </c>
      <c r="D2518" s="197">
        <f t="shared" si="81"/>
        <v>4.9938510894265464</v>
      </c>
      <c r="E2518" s="197">
        <v>9.341586944288105E-3</v>
      </c>
      <c r="F2518" s="167"/>
      <c r="G2518" s="37">
        <v>2510</v>
      </c>
      <c r="H2518" s="167">
        <f t="shared" ca="1" si="82"/>
        <v>3.6925835791099815E-2</v>
      </c>
    </row>
    <row r="2519" spans="1:8" x14ac:dyDescent="0.3">
      <c r="A2519"/>
      <c r="B2519" s="314">
        <v>35640</v>
      </c>
      <c r="C2519" s="197">
        <v>74.81</v>
      </c>
      <c r="D2519" s="197">
        <f t="shared" si="81"/>
        <v>1.9971955128205128</v>
      </c>
      <c r="E2519" s="197">
        <v>9.309228278467252E-3</v>
      </c>
      <c r="F2519" s="167"/>
      <c r="G2519" s="37">
        <v>2511</v>
      </c>
      <c r="H2519" s="167">
        <f t="shared" ca="1" si="82"/>
        <v>-8.8933201142422022E-2</v>
      </c>
    </row>
    <row r="2520" spans="1:8" x14ac:dyDescent="0.3">
      <c r="A2520"/>
      <c r="B2520" s="314">
        <v>36661</v>
      </c>
      <c r="C2520" s="197">
        <v>24.96</v>
      </c>
      <c r="D2520" s="197">
        <f t="shared" si="81"/>
        <v>0.2773797338792221</v>
      </c>
      <c r="E2520" s="197">
        <v>9.3004448038820353E-3</v>
      </c>
      <c r="F2520" s="167"/>
      <c r="G2520" s="37">
        <v>2512</v>
      </c>
      <c r="H2520" s="167">
        <f t="shared" ca="1" si="82"/>
        <v>-5.2002695861075018E-2</v>
      </c>
    </row>
    <row r="2521" spans="1:8" x14ac:dyDescent="0.3">
      <c r="A2521"/>
      <c r="B2521" s="314">
        <v>36775</v>
      </c>
      <c r="C2521" s="197">
        <v>19.54</v>
      </c>
      <c r="D2521" s="197">
        <f t="shared" si="81"/>
        <v>-0.74649714582252202</v>
      </c>
      <c r="E2521" s="197">
        <v>9.2975206611569661E-3</v>
      </c>
      <c r="F2521" s="167"/>
      <c r="G2521" s="37">
        <v>2513</v>
      </c>
      <c r="H2521" s="167">
        <f t="shared" ca="1" si="82"/>
        <v>-4.9870393615498068E-2</v>
      </c>
    </row>
    <row r="2522" spans="1:8" x14ac:dyDescent="0.3">
      <c r="A2522"/>
      <c r="B2522" s="314">
        <v>35592</v>
      </c>
      <c r="C2522" s="197">
        <v>77.08</v>
      </c>
      <c r="D2522" s="197">
        <f t="shared" si="81"/>
        <v>-0.77514585764294053</v>
      </c>
      <c r="E2522" s="197">
        <v>9.2968443105931886E-3</v>
      </c>
      <c r="F2522" s="167"/>
      <c r="G2522" s="37">
        <v>2514</v>
      </c>
      <c r="H2522" s="167">
        <f t="shared" ca="1" si="82"/>
        <v>-1.1387150624450162E-2</v>
      </c>
    </row>
    <row r="2523" spans="1:8" x14ac:dyDescent="0.3">
      <c r="A2523"/>
      <c r="B2523" s="314">
        <v>44375</v>
      </c>
      <c r="C2523" s="197">
        <v>342.8</v>
      </c>
      <c r="D2523" s="197">
        <f t="shared" si="81"/>
        <v>-0.33040335970309598</v>
      </c>
      <c r="E2523" s="197">
        <v>9.2742529074048008E-3</v>
      </c>
      <c r="F2523" s="167"/>
      <c r="G2523" s="37">
        <v>2515</v>
      </c>
      <c r="H2523" s="167">
        <f t="shared" ca="1" si="82"/>
        <v>-4.1764016443966712E-2</v>
      </c>
    </row>
    <row r="2524" spans="1:8" x14ac:dyDescent="0.3">
      <c r="A2524"/>
      <c r="B2524" s="314">
        <v>44574</v>
      </c>
      <c r="C2524" s="197">
        <v>511.95</v>
      </c>
      <c r="D2524" s="197">
        <f t="shared" si="81"/>
        <v>-0.1039486120348655</v>
      </c>
      <c r="E2524" s="197">
        <v>9.2656481025135129E-3</v>
      </c>
      <c r="F2524" s="167"/>
      <c r="G2524" s="37">
        <v>2516</v>
      </c>
      <c r="H2524" s="167">
        <f t="shared" ca="1" si="82"/>
        <v>-1.8173532589044698E-2</v>
      </c>
    </row>
    <row r="2525" spans="1:8" x14ac:dyDescent="0.3">
      <c r="A2525"/>
      <c r="B2525" s="314">
        <v>45104</v>
      </c>
      <c r="C2525" s="197">
        <v>571.34</v>
      </c>
      <c r="D2525" s="197">
        <f t="shared" si="81"/>
        <v>4.8110252237591542</v>
      </c>
      <c r="E2525" s="197">
        <v>9.256315138668203E-3</v>
      </c>
      <c r="F2525" s="167"/>
      <c r="G2525" s="37">
        <v>2517</v>
      </c>
      <c r="H2525" s="167">
        <f t="shared" ca="1" si="82"/>
        <v>5.2830423399880845E-2</v>
      </c>
    </row>
    <row r="2526" spans="1:8" x14ac:dyDescent="0.3">
      <c r="A2526"/>
      <c r="B2526" s="314">
        <v>35243</v>
      </c>
      <c r="C2526" s="197">
        <v>98.32</v>
      </c>
      <c r="D2526" s="197">
        <f t="shared" si="81"/>
        <v>-0.70979929161747346</v>
      </c>
      <c r="E2526" s="197">
        <v>9.2383494149044232E-3</v>
      </c>
      <c r="F2526" s="167"/>
      <c r="G2526" s="37">
        <v>2518</v>
      </c>
      <c r="H2526" s="167">
        <f t="shared" ca="1" si="82"/>
        <v>4.918670270452765E-2</v>
      </c>
    </row>
    <row r="2527" spans="1:8" x14ac:dyDescent="0.3">
      <c r="A2527"/>
      <c r="B2527" s="314">
        <v>43179</v>
      </c>
      <c r="C2527" s="197">
        <v>338.8</v>
      </c>
      <c r="D2527" s="197">
        <f t="shared" si="81"/>
        <v>-0.22568849274368641</v>
      </c>
      <c r="E2527" s="197">
        <v>9.2344355078939344E-3</v>
      </c>
      <c r="F2527" s="167"/>
      <c r="G2527" s="37">
        <v>2519</v>
      </c>
      <c r="H2527" s="167">
        <f t="shared" ca="1" si="82"/>
        <v>6.2024548190468091E-2</v>
      </c>
    </row>
    <row r="2528" spans="1:8" x14ac:dyDescent="0.3">
      <c r="A2528"/>
      <c r="B2528" s="314">
        <v>43109</v>
      </c>
      <c r="C2528" s="197">
        <v>437.55</v>
      </c>
      <c r="D2528" s="197">
        <f t="shared" si="81"/>
        <v>2.5383309073265408</v>
      </c>
      <c r="E2528" s="197">
        <v>9.2261561526929547E-3</v>
      </c>
      <c r="F2528" s="167"/>
      <c r="G2528" s="37">
        <v>2520</v>
      </c>
      <c r="H2528" s="167">
        <f t="shared" ca="1" si="82"/>
        <v>-0.14726311651529003</v>
      </c>
    </row>
    <row r="2529" spans="1:8" x14ac:dyDescent="0.3">
      <c r="A2529"/>
      <c r="B2529" s="314">
        <v>38720</v>
      </c>
      <c r="C2529" s="197">
        <v>123.66</v>
      </c>
      <c r="D2529" s="197">
        <f t="shared" si="81"/>
        <v>-0.69046307884856073</v>
      </c>
      <c r="E2529" s="197">
        <v>9.2222312902963122E-3</v>
      </c>
      <c r="F2529" s="167"/>
      <c r="G2529" s="37">
        <v>2521</v>
      </c>
      <c r="H2529" s="167">
        <f t="shared" ca="1" si="82"/>
        <v>5.6289089813979518E-3</v>
      </c>
    </row>
    <row r="2530" spans="1:8" x14ac:dyDescent="0.3">
      <c r="A2530"/>
      <c r="B2530" s="314">
        <v>43131</v>
      </c>
      <c r="C2530" s="197">
        <v>399.5</v>
      </c>
      <c r="D2530" s="197">
        <f t="shared" si="81"/>
        <v>2.8827874429001845</v>
      </c>
      <c r="E2530" s="197">
        <v>9.2206643930781151E-3</v>
      </c>
      <c r="F2530" s="167"/>
      <c r="G2530" s="37">
        <v>2522</v>
      </c>
      <c r="H2530" s="167">
        <f t="shared" ca="1" si="82"/>
        <v>-8.2184813653970318E-2</v>
      </c>
    </row>
    <row r="2531" spans="1:8" x14ac:dyDescent="0.3">
      <c r="A2531"/>
      <c r="B2531" s="314">
        <v>35230</v>
      </c>
      <c r="C2531" s="197">
        <v>102.89</v>
      </c>
      <c r="D2531" s="197">
        <f t="shared" si="81"/>
        <v>-0.75612704432329936</v>
      </c>
      <c r="E2531" s="197">
        <v>9.2202059833250694E-3</v>
      </c>
      <c r="F2531" s="167"/>
      <c r="G2531" s="37">
        <v>2523</v>
      </c>
      <c r="H2531" s="167">
        <f t="shared" ca="1" si="82"/>
        <v>-3.7017600905325625E-2</v>
      </c>
    </row>
    <row r="2532" spans="1:8" x14ac:dyDescent="0.3">
      <c r="A2532"/>
      <c r="B2532" s="314">
        <v>43122</v>
      </c>
      <c r="C2532" s="197">
        <v>421.9</v>
      </c>
      <c r="D2532" s="197">
        <f t="shared" si="81"/>
        <v>1.4803057025279247</v>
      </c>
      <c r="E2532" s="197">
        <v>9.2094247099627768E-3</v>
      </c>
      <c r="F2532" s="167"/>
      <c r="G2532" s="37">
        <v>2524</v>
      </c>
      <c r="H2532" s="167">
        <f t="shared" ca="1" si="82"/>
        <v>-3.3575631628413462E-2</v>
      </c>
    </row>
    <row r="2533" spans="1:8" x14ac:dyDescent="0.3">
      <c r="A2533"/>
      <c r="B2533" s="314">
        <v>43787</v>
      </c>
      <c r="C2533" s="197">
        <v>170.1</v>
      </c>
      <c r="D2533" s="197">
        <f t="shared" si="81"/>
        <v>-1.903114186851218E-2</v>
      </c>
      <c r="E2533" s="197">
        <v>9.1960842479974492E-3</v>
      </c>
      <c r="F2533" s="167"/>
      <c r="G2533" s="37">
        <v>2525</v>
      </c>
      <c r="H2533" s="167">
        <f t="shared" ca="1" si="82"/>
        <v>3.0095269615395418E-3</v>
      </c>
    </row>
    <row r="2534" spans="1:8" x14ac:dyDescent="0.3">
      <c r="A2534"/>
      <c r="B2534" s="314">
        <v>39122</v>
      </c>
      <c r="C2534" s="197">
        <v>173.4</v>
      </c>
      <c r="D2534" s="197">
        <f t="shared" si="81"/>
        <v>1.0245183887915936</v>
      </c>
      <c r="E2534" s="197">
        <v>9.1956698870911957E-3</v>
      </c>
      <c r="F2534" s="167"/>
      <c r="G2534" s="37">
        <v>2526</v>
      </c>
      <c r="H2534" s="167">
        <f t="shared" ca="1" si="82"/>
        <v>-9.4495363461520362E-2</v>
      </c>
    </row>
    <row r="2535" spans="1:8" x14ac:dyDescent="0.3">
      <c r="A2535"/>
      <c r="B2535" s="314">
        <v>40046</v>
      </c>
      <c r="C2535" s="197">
        <v>85.65</v>
      </c>
      <c r="D2535" s="197">
        <f t="shared" si="81"/>
        <v>1.68748038908064</v>
      </c>
      <c r="E2535" s="197">
        <v>9.1905266878755665E-3</v>
      </c>
      <c r="F2535" s="167"/>
      <c r="G2535" s="37">
        <v>2527</v>
      </c>
      <c r="H2535" s="167">
        <f t="shared" ca="1" si="82"/>
        <v>-2.6263828522701281E-2</v>
      </c>
    </row>
    <row r="2536" spans="1:8" x14ac:dyDescent="0.3">
      <c r="A2536"/>
      <c r="B2536" s="314">
        <v>36573</v>
      </c>
      <c r="C2536" s="197">
        <v>31.87</v>
      </c>
      <c r="D2536" s="197">
        <f t="shared" si="81"/>
        <v>-0.61383739246334668</v>
      </c>
      <c r="E2536" s="197">
        <v>9.183027232425589E-3</v>
      </c>
      <c r="F2536" s="167"/>
      <c r="G2536" s="37">
        <v>2528</v>
      </c>
      <c r="H2536" s="167">
        <f t="shared" ca="1" si="82"/>
        <v>8.6543286239682687E-3</v>
      </c>
    </row>
    <row r="2537" spans="1:8" x14ac:dyDescent="0.3">
      <c r="A2537"/>
      <c r="B2537" s="314">
        <v>38527</v>
      </c>
      <c r="C2537" s="197">
        <v>82.53</v>
      </c>
      <c r="D2537" s="197">
        <f t="shared" si="81"/>
        <v>-0.66392474650812394</v>
      </c>
      <c r="E2537" s="197">
        <v>9.1709464416727116E-3</v>
      </c>
      <c r="F2537" s="167"/>
      <c r="G2537" s="37">
        <v>2529</v>
      </c>
      <c r="H2537" s="167">
        <f t="shared" ca="1" si="82"/>
        <v>-2.9871858649280748E-2</v>
      </c>
    </row>
    <row r="2538" spans="1:8" x14ac:dyDescent="0.3">
      <c r="A2538"/>
      <c r="B2538" s="314">
        <v>41081</v>
      </c>
      <c r="C2538" s="197">
        <v>245.57</v>
      </c>
      <c r="D2538" s="197">
        <f t="shared" si="81"/>
        <v>6.9601296596434352</v>
      </c>
      <c r="E2538" s="197">
        <v>9.1641324895208598E-3</v>
      </c>
      <c r="F2538" s="167"/>
      <c r="G2538" s="37">
        <v>2530</v>
      </c>
      <c r="H2538" s="167">
        <f t="shared" ca="1" si="82"/>
        <v>-5.6785732618505259E-2</v>
      </c>
    </row>
    <row r="2539" spans="1:8" x14ac:dyDescent="0.3">
      <c r="A2539"/>
      <c r="B2539" s="314">
        <v>37748</v>
      </c>
      <c r="C2539" s="197">
        <v>30.85</v>
      </c>
      <c r="D2539" s="197">
        <f t="shared" si="81"/>
        <v>-0.95697650094135689</v>
      </c>
      <c r="E2539" s="197">
        <v>9.1593065096500226E-3</v>
      </c>
      <c r="F2539" s="167"/>
      <c r="G2539" s="37">
        <v>2531</v>
      </c>
      <c r="H2539" s="167">
        <f t="shared" ca="1" si="82"/>
        <v>-7.9498222830691148E-2</v>
      </c>
    </row>
    <row r="2540" spans="1:8" x14ac:dyDescent="0.3">
      <c r="A2540"/>
      <c r="B2540" s="314">
        <v>45693</v>
      </c>
      <c r="C2540" s="197">
        <v>717.05</v>
      </c>
      <c r="D2540" s="197">
        <f t="shared" si="81"/>
        <v>10.200406123086536</v>
      </c>
      <c r="E2540" s="197">
        <v>9.1478432200409188E-3</v>
      </c>
      <c r="F2540" s="167"/>
      <c r="G2540" s="37">
        <v>2532</v>
      </c>
      <c r="H2540" s="167">
        <f t="shared" ca="1" si="82"/>
        <v>4.2100030251907346E-2</v>
      </c>
    </row>
    <row r="2541" spans="1:8" x14ac:dyDescent="0.3">
      <c r="A2541"/>
      <c r="B2541" s="314">
        <v>35726</v>
      </c>
      <c r="C2541" s="197">
        <v>64.02</v>
      </c>
      <c r="D2541" s="197">
        <f t="shared" si="81"/>
        <v>0.86701662292213477</v>
      </c>
      <c r="E2541" s="197">
        <v>9.1424968474147494E-3</v>
      </c>
      <c r="F2541" s="167"/>
      <c r="G2541" s="37">
        <v>2533</v>
      </c>
      <c r="H2541" s="167">
        <f t="shared" ca="1" si="82"/>
        <v>8.140401184873057E-2</v>
      </c>
    </row>
    <row r="2542" spans="1:8" x14ac:dyDescent="0.3">
      <c r="A2542"/>
      <c r="B2542" s="314">
        <v>36560</v>
      </c>
      <c r="C2542" s="197">
        <v>34.29</v>
      </c>
      <c r="D2542" s="197">
        <f t="shared" si="81"/>
        <v>-0.64374025974025972</v>
      </c>
      <c r="E2542" s="197">
        <v>9.123013537374991E-3</v>
      </c>
      <c r="F2542" s="167"/>
      <c r="G2542" s="37">
        <v>2534</v>
      </c>
      <c r="H2542" s="167">
        <f t="shared" ca="1" si="82"/>
        <v>2.1295996022350813E-2</v>
      </c>
    </row>
    <row r="2543" spans="1:8" x14ac:dyDescent="0.3">
      <c r="A2543"/>
      <c r="B2543" s="314">
        <v>38085</v>
      </c>
      <c r="C2543" s="197">
        <v>96.25</v>
      </c>
      <c r="D2543" s="197">
        <f t="shared" si="81"/>
        <v>0.24161506707946345</v>
      </c>
      <c r="E2543" s="197">
        <v>9.1214091004403475E-3</v>
      </c>
      <c r="F2543" s="167"/>
      <c r="G2543" s="37">
        <v>2535</v>
      </c>
      <c r="H2543" s="167">
        <f t="shared" ca="1" si="82"/>
        <v>-5.9679289610894019E-2</v>
      </c>
    </row>
    <row r="2544" spans="1:8" x14ac:dyDescent="0.3">
      <c r="A2544"/>
      <c r="B2544" s="314">
        <v>35377</v>
      </c>
      <c r="C2544" s="197">
        <v>77.52</v>
      </c>
      <c r="D2544" s="197">
        <f t="shared" si="81"/>
        <v>1.9120961682945152</v>
      </c>
      <c r="E2544" s="197">
        <v>9.1122103618850314E-3</v>
      </c>
      <c r="F2544" s="167"/>
      <c r="G2544" s="37">
        <v>2536</v>
      </c>
      <c r="H2544" s="167">
        <f t="shared" ca="1" si="82"/>
        <v>5.7322317602968215E-2</v>
      </c>
    </row>
    <row r="2545" spans="1:8" x14ac:dyDescent="0.3">
      <c r="A2545"/>
      <c r="B2545" s="314">
        <v>39863</v>
      </c>
      <c r="C2545" s="197">
        <v>26.62</v>
      </c>
      <c r="D2545" s="197">
        <f t="shared" si="81"/>
        <v>-0.5</v>
      </c>
      <c r="E2545" s="197">
        <v>9.0978013646703104E-3</v>
      </c>
      <c r="F2545" s="167"/>
      <c r="G2545" s="37">
        <v>2537</v>
      </c>
      <c r="H2545" s="167">
        <f t="shared" ca="1" si="82"/>
        <v>1.6962566265821412E-2</v>
      </c>
    </row>
    <row r="2546" spans="1:8" x14ac:dyDescent="0.3">
      <c r="A2546"/>
      <c r="B2546" s="314">
        <v>35915</v>
      </c>
      <c r="C2546" s="197">
        <v>53.24</v>
      </c>
      <c r="D2546" s="197">
        <f t="shared" si="81"/>
        <v>2.1937612477504498</v>
      </c>
      <c r="E2546" s="197">
        <v>9.0978013646703104E-3</v>
      </c>
      <c r="F2546" s="167"/>
      <c r="G2546" s="37">
        <v>2538</v>
      </c>
      <c r="H2546" s="167">
        <f t="shared" ca="1" si="82"/>
        <v>-9.8155555719154408E-2</v>
      </c>
    </row>
    <row r="2547" spans="1:8" x14ac:dyDescent="0.3">
      <c r="A2547"/>
      <c r="B2547" s="314">
        <v>37806</v>
      </c>
      <c r="C2547" s="197">
        <v>16.670000000000002</v>
      </c>
      <c r="D2547" s="197">
        <f t="shared" si="81"/>
        <v>-0.95619152738358038</v>
      </c>
      <c r="E2547" s="197">
        <v>9.0799031476997971E-3</v>
      </c>
      <c r="F2547" s="167"/>
      <c r="G2547" s="37">
        <v>2539</v>
      </c>
      <c r="H2547" s="167">
        <f t="shared" ca="1" si="82"/>
        <v>-6.2524570717289535E-2</v>
      </c>
    </row>
    <row r="2548" spans="1:8" x14ac:dyDescent="0.3">
      <c r="A2548"/>
      <c r="B2548" s="314">
        <v>41579</v>
      </c>
      <c r="C2548" s="197">
        <v>380.52</v>
      </c>
      <c r="D2548" s="197">
        <f t="shared" si="81"/>
        <v>25.29716655148583</v>
      </c>
      <c r="E2548" s="197">
        <v>9.0692124105011818E-3</v>
      </c>
      <c r="F2548" s="167"/>
      <c r="G2548" s="37">
        <v>2540</v>
      </c>
      <c r="H2548" s="167">
        <f t="shared" ca="1" si="82"/>
        <v>-5.6634707135894434E-2</v>
      </c>
    </row>
    <row r="2549" spans="1:8" x14ac:dyDescent="0.3">
      <c r="A2549"/>
      <c r="B2549" s="314">
        <v>37134</v>
      </c>
      <c r="C2549" s="197">
        <v>14.47</v>
      </c>
      <c r="D2549" s="197">
        <f t="shared" si="81"/>
        <v>-0.80002763957987844</v>
      </c>
      <c r="E2549" s="197">
        <v>9.0655509065551421E-3</v>
      </c>
      <c r="F2549" s="167"/>
      <c r="G2549" s="37">
        <v>2541</v>
      </c>
      <c r="H2549" s="167">
        <f t="shared" ca="1" si="82"/>
        <v>4.1294765261197415E-2</v>
      </c>
    </row>
    <row r="2550" spans="1:8" x14ac:dyDescent="0.3">
      <c r="A2550"/>
      <c r="B2550" s="314">
        <v>34948</v>
      </c>
      <c r="C2550" s="197">
        <v>72.36</v>
      </c>
      <c r="D2550" s="197">
        <f t="shared" si="81"/>
        <v>1.0961761297798374</v>
      </c>
      <c r="E2550" s="197">
        <v>9.0642867103611913E-3</v>
      </c>
      <c r="F2550" s="167"/>
      <c r="G2550" s="37">
        <v>2542</v>
      </c>
      <c r="H2550" s="167">
        <f t="shared" ca="1" si="82"/>
        <v>8.4574085873470997E-2</v>
      </c>
    </row>
    <row r="2551" spans="1:8" x14ac:dyDescent="0.3">
      <c r="A2551"/>
      <c r="B2551" s="314">
        <v>36326</v>
      </c>
      <c r="C2551" s="197">
        <v>34.520000000000003</v>
      </c>
      <c r="D2551" s="197">
        <f t="shared" si="81"/>
        <v>-0.7184109633738478</v>
      </c>
      <c r="E2551" s="197">
        <v>9.0616778719674329E-3</v>
      </c>
      <c r="F2551" s="167"/>
      <c r="G2551" s="37">
        <v>2543</v>
      </c>
      <c r="H2551" s="167">
        <f t="shared" ca="1" si="82"/>
        <v>-1.346029603910843E-2</v>
      </c>
    </row>
    <row r="2552" spans="1:8" x14ac:dyDescent="0.3">
      <c r="A2552"/>
      <c r="B2552" s="314">
        <v>39567</v>
      </c>
      <c r="C2552" s="197">
        <v>122.59</v>
      </c>
      <c r="D2552" s="197">
        <f t="shared" si="81"/>
        <v>-0.83078197253088548</v>
      </c>
      <c r="E2552" s="197">
        <v>9.0542431475841845E-3</v>
      </c>
      <c r="F2552" s="167"/>
      <c r="G2552" s="37">
        <v>2544</v>
      </c>
      <c r="H2552" s="167">
        <f t="shared" ca="1" si="82"/>
        <v>8.7159158377511127E-3</v>
      </c>
    </row>
    <row r="2553" spans="1:8" x14ac:dyDescent="0.3">
      <c r="A2553"/>
      <c r="B2553" s="314">
        <v>45806</v>
      </c>
      <c r="C2553" s="197">
        <v>724.45</v>
      </c>
      <c r="D2553" s="197">
        <f t="shared" si="81"/>
        <v>11.989958759189529</v>
      </c>
      <c r="E2553" s="197">
        <v>9.053555261508528E-3</v>
      </c>
      <c r="F2553" s="167"/>
      <c r="G2553" s="37">
        <v>2545</v>
      </c>
      <c r="H2553" s="167">
        <f t="shared" ca="1" si="82"/>
        <v>6.5606419547857434E-4</v>
      </c>
    </row>
    <row r="2554" spans="1:8" x14ac:dyDescent="0.3">
      <c r="A2554"/>
      <c r="B2554" s="314">
        <v>34835</v>
      </c>
      <c r="C2554" s="197">
        <v>55.77</v>
      </c>
      <c r="D2554" s="197">
        <f t="shared" si="81"/>
        <v>3.9903039343651026E-2</v>
      </c>
      <c r="E2554" s="197">
        <v>9.046499004885078E-3</v>
      </c>
      <c r="F2554" s="167"/>
      <c r="G2554" s="37">
        <v>2546</v>
      </c>
      <c r="H2554" s="167">
        <f t="shared" ca="1" si="82"/>
        <v>5.9748408256046097E-2</v>
      </c>
    </row>
    <row r="2555" spans="1:8" x14ac:dyDescent="0.3">
      <c r="A2555"/>
      <c r="B2555" s="314">
        <v>36446</v>
      </c>
      <c r="C2555" s="197">
        <v>53.63</v>
      </c>
      <c r="D2555" s="197">
        <f t="shared" si="81"/>
        <v>-0.66962360623421424</v>
      </c>
      <c r="E2555" s="197">
        <v>9.0310442144874159E-3</v>
      </c>
      <c r="F2555" s="167"/>
      <c r="G2555" s="37">
        <v>2547</v>
      </c>
      <c r="H2555" s="167">
        <f t="shared" ca="1" si="82"/>
        <v>-1.6004315386529331E-2</v>
      </c>
    </row>
    <row r="2556" spans="1:8" x14ac:dyDescent="0.3">
      <c r="A2556"/>
      <c r="B2556" s="314">
        <v>40380</v>
      </c>
      <c r="C2556" s="197">
        <v>162.33000000000001</v>
      </c>
      <c r="D2556" s="197">
        <f t="shared" si="81"/>
        <v>-0.83809096349491319</v>
      </c>
      <c r="E2556" s="197">
        <v>9.0129288910991701E-3</v>
      </c>
      <c r="F2556" s="167"/>
      <c r="G2556" s="37">
        <v>2548</v>
      </c>
      <c r="H2556" s="167">
        <f t="shared" ca="1" si="82"/>
        <v>-1.3208476106712974E-2</v>
      </c>
    </row>
    <row r="2557" spans="1:8" x14ac:dyDescent="0.3">
      <c r="A2557"/>
      <c r="B2557" s="314">
        <v>45481</v>
      </c>
      <c r="C2557" s="197">
        <v>1002.6</v>
      </c>
      <c r="D2557" s="197">
        <f t="shared" si="81"/>
        <v>0.27484264733930952</v>
      </c>
      <c r="E2557" s="197">
        <v>9.0071956926482954E-3</v>
      </c>
      <c r="F2557" s="167"/>
      <c r="G2557" s="37">
        <v>2549</v>
      </c>
      <c r="H2557" s="167">
        <f t="shared" ca="1" si="82"/>
        <v>3.6140661527333173E-4</v>
      </c>
    </row>
    <row r="2558" spans="1:8" x14ac:dyDescent="0.3">
      <c r="A2558"/>
      <c r="B2558" s="314">
        <v>45625</v>
      </c>
      <c r="C2558" s="197">
        <v>786.45</v>
      </c>
      <c r="D2558" s="197">
        <f t="shared" si="81"/>
        <v>3.6659744882824086</v>
      </c>
      <c r="E2558" s="197">
        <v>8.9806915132464304E-3</v>
      </c>
      <c r="F2558" s="167"/>
      <c r="G2558" s="37">
        <v>2550</v>
      </c>
      <c r="H2558" s="167">
        <f t="shared" ca="1" si="82"/>
        <v>-4.4036201329633061E-2</v>
      </c>
    </row>
    <row r="2559" spans="1:8" x14ac:dyDescent="0.3">
      <c r="A2559"/>
      <c r="B2559" s="314">
        <v>43784</v>
      </c>
      <c r="C2559" s="197">
        <v>168.55</v>
      </c>
      <c r="D2559" s="197">
        <f t="shared" si="81"/>
        <v>-0.36751848099365825</v>
      </c>
      <c r="E2559" s="197">
        <v>8.9793475007482471E-3</v>
      </c>
      <c r="F2559" s="167"/>
      <c r="G2559" s="37">
        <v>2551</v>
      </c>
      <c r="H2559" s="167">
        <f t="shared" ca="1" si="82"/>
        <v>1.4001304336807055E-2</v>
      </c>
    </row>
    <row r="2560" spans="1:8" x14ac:dyDescent="0.3">
      <c r="A2560"/>
      <c r="B2560" s="314">
        <v>41220</v>
      </c>
      <c r="C2560" s="197">
        <v>266.49</v>
      </c>
      <c r="D2560" s="197">
        <f t="shared" si="81"/>
        <v>-4.2470626280047385E-2</v>
      </c>
      <c r="E2560" s="197">
        <v>8.9731940027260038E-3</v>
      </c>
      <c r="F2560" s="167"/>
      <c r="G2560" s="37">
        <v>2552</v>
      </c>
      <c r="H2560" s="167">
        <f t="shared" ca="1" si="82"/>
        <v>-7.1540098166424926E-2</v>
      </c>
    </row>
    <row r="2561" spans="1:8" x14ac:dyDescent="0.3">
      <c r="A2561"/>
      <c r="B2561" s="314">
        <v>41498</v>
      </c>
      <c r="C2561" s="197">
        <v>278.31</v>
      </c>
      <c r="D2561" s="197">
        <f t="shared" si="81"/>
        <v>1.4447470133520732</v>
      </c>
      <c r="E2561" s="197">
        <v>8.9544663573086769E-3</v>
      </c>
      <c r="F2561" s="167"/>
      <c r="G2561" s="37">
        <v>2553</v>
      </c>
      <c r="H2561" s="167">
        <f t="shared" ca="1" si="82"/>
        <v>3.7995057206423731E-2</v>
      </c>
    </row>
    <row r="2562" spans="1:8" x14ac:dyDescent="0.3">
      <c r="A2562"/>
      <c r="B2562" s="314">
        <v>40122</v>
      </c>
      <c r="C2562" s="197">
        <v>113.84</v>
      </c>
      <c r="D2562" s="197">
        <f t="shared" si="81"/>
        <v>0.17300360638845969</v>
      </c>
      <c r="E2562" s="197">
        <v>8.951519985819445E-3</v>
      </c>
      <c r="F2562" s="167"/>
      <c r="G2562" s="37">
        <v>2554</v>
      </c>
      <c r="H2562" s="167">
        <f t="shared" ca="1" si="82"/>
        <v>-0.10761182751552455</v>
      </c>
    </row>
    <row r="2563" spans="1:8" x14ac:dyDescent="0.3">
      <c r="A2563"/>
      <c r="B2563" s="314">
        <v>40053</v>
      </c>
      <c r="C2563" s="197">
        <v>97.05</v>
      </c>
      <c r="D2563" s="197">
        <f t="shared" si="81"/>
        <v>0.59072283232257017</v>
      </c>
      <c r="E2563" s="197">
        <v>8.9406383199917006E-3</v>
      </c>
      <c r="F2563" s="167"/>
      <c r="G2563" s="37">
        <v>2555</v>
      </c>
      <c r="H2563" s="167">
        <f t="shared" ca="1" si="82"/>
        <v>2.9423310608269127E-2</v>
      </c>
    </row>
    <row r="2564" spans="1:8" x14ac:dyDescent="0.3">
      <c r="A2564"/>
      <c r="B2564" s="314">
        <v>34732</v>
      </c>
      <c r="C2564" s="197">
        <v>61.01</v>
      </c>
      <c r="D2564" s="197">
        <f t="shared" si="81"/>
        <v>-0.90184216877161938</v>
      </c>
      <c r="E2564" s="197">
        <v>8.9300479576648328E-3</v>
      </c>
      <c r="F2564" s="167"/>
      <c r="G2564" s="37">
        <v>2556</v>
      </c>
      <c r="H2564" s="167">
        <f t="shared" ca="1" si="82"/>
        <v>-1.6597091848316547E-2</v>
      </c>
    </row>
    <row r="2565" spans="1:8" x14ac:dyDescent="0.3">
      <c r="A2565"/>
      <c r="B2565" s="314">
        <v>45764</v>
      </c>
      <c r="C2565" s="197">
        <v>621.54999999999995</v>
      </c>
      <c r="D2565" s="197">
        <f t="shared" si="81"/>
        <v>1.0979174401728153</v>
      </c>
      <c r="E2565" s="197">
        <v>8.9278467656845883E-3</v>
      </c>
      <c r="F2565" s="167"/>
      <c r="G2565" s="37">
        <v>2557</v>
      </c>
      <c r="H2565" s="167">
        <f t="shared" ca="1" si="82"/>
        <v>3.3703074648736307E-2</v>
      </c>
    </row>
    <row r="2566" spans="1:8" x14ac:dyDescent="0.3">
      <c r="A2566"/>
      <c r="B2566" s="314">
        <v>41442</v>
      </c>
      <c r="C2566" s="197">
        <v>296.27</v>
      </c>
      <c r="D2566" s="197">
        <f t="shared" si="81"/>
        <v>-0.6832556448853917</v>
      </c>
      <c r="E2566" s="197">
        <v>8.9221862761792448E-3</v>
      </c>
      <c r="F2566" s="167"/>
      <c r="G2566" s="37">
        <v>2558</v>
      </c>
      <c r="H2566" s="167">
        <f t="shared" ca="1" si="82"/>
        <v>8.1336114167787854E-2</v>
      </c>
    </row>
    <row r="2567" spans="1:8" x14ac:dyDescent="0.3">
      <c r="A2567"/>
      <c r="B2567" s="314">
        <v>45449</v>
      </c>
      <c r="C2567" s="197">
        <v>935.36</v>
      </c>
      <c r="D2567" s="197">
        <f t="shared" si="81"/>
        <v>0.15030622033106233</v>
      </c>
      <c r="E2567" s="197">
        <v>8.9203852916113213E-3</v>
      </c>
      <c r="F2567" s="167"/>
      <c r="G2567" s="37">
        <v>2559</v>
      </c>
      <c r="H2567" s="167">
        <f t="shared" ca="1" si="82"/>
        <v>7.8847176150790441E-2</v>
      </c>
    </row>
    <row r="2568" spans="1:8" x14ac:dyDescent="0.3">
      <c r="A2568"/>
      <c r="B2568" s="314">
        <v>45302</v>
      </c>
      <c r="C2568" s="197">
        <v>813.14</v>
      </c>
      <c r="D2568" s="197">
        <f t="shared" si="81"/>
        <v>27.712570621468927</v>
      </c>
      <c r="E2568" s="197">
        <v>8.9086307012753441E-3</v>
      </c>
      <c r="F2568" s="167"/>
      <c r="G2568" s="37">
        <v>2560</v>
      </c>
      <c r="H2568" s="167">
        <f t="shared" ca="1" si="82"/>
        <v>-5.6169843235751006E-2</v>
      </c>
    </row>
    <row r="2569" spans="1:8" x14ac:dyDescent="0.3">
      <c r="A2569"/>
      <c r="B2569" s="314">
        <v>39876</v>
      </c>
      <c r="C2569" s="197">
        <v>28.32</v>
      </c>
      <c r="D2569" s="197">
        <f t="shared" ref="D2569:D2632" si="83">C2569/C2570-1</f>
        <v>-0.1943100995732574</v>
      </c>
      <c r="E2569" s="197">
        <v>8.9063056644103078E-3</v>
      </c>
      <c r="F2569" s="167"/>
      <c r="G2569" s="37">
        <v>2561</v>
      </c>
      <c r="H2569" s="167">
        <f t="shared" ca="1" si="82"/>
        <v>-2.7790818805685125E-2</v>
      </c>
    </row>
    <row r="2570" spans="1:8" x14ac:dyDescent="0.3">
      <c r="A2570"/>
      <c r="B2570" s="314">
        <v>36218</v>
      </c>
      <c r="C2570" s="197">
        <v>35.15</v>
      </c>
      <c r="D2570" s="197">
        <f t="shared" si="83"/>
        <v>-0.91220401638525328</v>
      </c>
      <c r="E2570" s="197">
        <v>8.897818599310936E-3</v>
      </c>
      <c r="F2570" s="167"/>
      <c r="G2570" s="37">
        <v>2562</v>
      </c>
      <c r="H2570" s="167">
        <f t="shared" ref="H2570:H2633" ca="1" si="84">_xlfn.NORM.INV(RAND(),N$11,N$12)</f>
        <v>-5.1089992296091534E-2</v>
      </c>
    </row>
    <row r="2571" spans="1:8" x14ac:dyDescent="0.3">
      <c r="A2571"/>
      <c r="B2571" s="314">
        <v>44858</v>
      </c>
      <c r="C2571" s="197">
        <v>400.36</v>
      </c>
      <c r="D2571" s="197">
        <f t="shared" si="83"/>
        <v>19.744041450777203</v>
      </c>
      <c r="E2571" s="197">
        <v>8.8954968122370026E-3</v>
      </c>
      <c r="F2571" s="167"/>
      <c r="G2571" s="37">
        <v>2563</v>
      </c>
      <c r="H2571" s="167">
        <f t="shared" ca="1" si="84"/>
        <v>-7.8067391058654614E-3</v>
      </c>
    </row>
    <row r="2572" spans="1:8" x14ac:dyDescent="0.3">
      <c r="A2572"/>
      <c r="B2572" s="314">
        <v>37257</v>
      </c>
      <c r="C2572" s="197">
        <v>19.3</v>
      </c>
      <c r="D2572" s="197">
        <f t="shared" si="83"/>
        <v>-0.83964772349617811</v>
      </c>
      <c r="E2572" s="197">
        <v>8.8865656037637741E-3</v>
      </c>
      <c r="F2572" s="167"/>
      <c r="G2572" s="37">
        <v>2564</v>
      </c>
      <c r="H2572" s="167">
        <f t="shared" ca="1" si="84"/>
        <v>-1.2317114188883096E-3</v>
      </c>
    </row>
    <row r="2573" spans="1:8" x14ac:dyDescent="0.3">
      <c r="A2573"/>
      <c r="B2573" s="314">
        <v>39539</v>
      </c>
      <c r="C2573" s="197">
        <v>120.36</v>
      </c>
      <c r="D2573" s="197">
        <f t="shared" si="83"/>
        <v>-0.31671870564859494</v>
      </c>
      <c r="E2573" s="197">
        <v>8.8851634534785617E-3</v>
      </c>
      <c r="F2573" s="167"/>
      <c r="G2573" s="37">
        <v>2565</v>
      </c>
      <c r="H2573" s="167">
        <f t="shared" ca="1" si="84"/>
        <v>2.3392098066671668E-2</v>
      </c>
    </row>
    <row r="2574" spans="1:8" x14ac:dyDescent="0.3">
      <c r="A2574"/>
      <c r="B2574" s="314">
        <v>43826</v>
      </c>
      <c r="C2574" s="197">
        <v>176.15</v>
      </c>
      <c r="D2574" s="197">
        <f t="shared" si="83"/>
        <v>0.34774292272379514</v>
      </c>
      <c r="E2574" s="197">
        <v>8.8774341351660624E-3</v>
      </c>
      <c r="F2574" s="167"/>
      <c r="G2574" s="37">
        <v>2566</v>
      </c>
      <c r="H2574" s="167">
        <f t="shared" ca="1" si="84"/>
        <v>-1.7371502576052092E-2</v>
      </c>
    </row>
    <row r="2575" spans="1:8" x14ac:dyDescent="0.3">
      <c r="A2575"/>
      <c r="B2575" s="314">
        <v>43679</v>
      </c>
      <c r="C2575" s="197">
        <v>130.69999999999999</v>
      </c>
      <c r="D2575" s="197">
        <f t="shared" si="83"/>
        <v>1.2538368684255903</v>
      </c>
      <c r="E2575" s="197">
        <v>8.8768815129292022E-3</v>
      </c>
      <c r="F2575" s="167"/>
      <c r="G2575" s="37">
        <v>2567</v>
      </c>
      <c r="H2575" s="167">
        <f t="shared" ca="1" si="84"/>
        <v>3.632523149540038E-2</v>
      </c>
    </row>
    <row r="2576" spans="1:8" x14ac:dyDescent="0.3">
      <c r="A2576"/>
      <c r="B2576" s="314">
        <v>34800</v>
      </c>
      <c r="C2576" s="197">
        <v>57.99</v>
      </c>
      <c r="D2576" s="197">
        <f t="shared" si="83"/>
        <v>-0.52788406741024185</v>
      </c>
      <c r="E2576" s="197">
        <v>8.8726513569938881E-3</v>
      </c>
      <c r="F2576" s="167"/>
      <c r="G2576" s="37">
        <v>2568</v>
      </c>
      <c r="H2576" s="167">
        <f t="shared" ca="1" si="84"/>
        <v>2.1434705315669132E-2</v>
      </c>
    </row>
    <row r="2577" spans="1:8" x14ac:dyDescent="0.3">
      <c r="A2577"/>
      <c r="B2577" s="314">
        <v>39562</v>
      </c>
      <c r="C2577" s="197">
        <v>122.83</v>
      </c>
      <c r="D2577" s="197">
        <f t="shared" si="83"/>
        <v>-0.73355748373101948</v>
      </c>
      <c r="E2577" s="197">
        <v>8.8706365503079532E-3</v>
      </c>
      <c r="F2577" s="167"/>
      <c r="G2577" s="37">
        <v>2569</v>
      </c>
      <c r="H2577" s="167">
        <f t="shared" ca="1" si="84"/>
        <v>5.1832455585077195E-2</v>
      </c>
    </row>
    <row r="2578" spans="1:8" x14ac:dyDescent="0.3">
      <c r="A2578"/>
      <c r="B2578" s="314">
        <v>42928</v>
      </c>
      <c r="C2578" s="197">
        <v>461</v>
      </c>
      <c r="D2578" s="197">
        <f t="shared" si="83"/>
        <v>-0.37715327974059309</v>
      </c>
      <c r="E2578" s="197">
        <v>8.8631141262720536E-3</v>
      </c>
      <c r="F2578" s="167"/>
      <c r="G2578" s="37">
        <v>2570</v>
      </c>
      <c r="H2578" s="167">
        <f t="shared" ca="1" si="84"/>
        <v>-6.5701034258250607E-2</v>
      </c>
    </row>
    <row r="2579" spans="1:8" x14ac:dyDescent="0.3">
      <c r="A2579"/>
      <c r="B2579" s="314">
        <v>45657</v>
      </c>
      <c r="C2579" s="197">
        <v>740.15</v>
      </c>
      <c r="D2579" s="197">
        <f t="shared" si="83"/>
        <v>1.4050365556458164</v>
      </c>
      <c r="E2579" s="197">
        <v>8.8598105363593138E-3</v>
      </c>
      <c r="F2579" s="167"/>
      <c r="G2579" s="37">
        <v>2571</v>
      </c>
      <c r="H2579" s="167">
        <f t="shared" ca="1" si="84"/>
        <v>-2.0535865401669216E-2</v>
      </c>
    </row>
    <row r="2580" spans="1:8" x14ac:dyDescent="0.3">
      <c r="A2580"/>
      <c r="B2580" s="314">
        <v>44292</v>
      </c>
      <c r="C2580" s="197">
        <v>307.75</v>
      </c>
      <c r="D2580" s="197">
        <f t="shared" si="83"/>
        <v>0.2492388877613152</v>
      </c>
      <c r="E2580" s="197">
        <v>8.8510080314703199E-3</v>
      </c>
      <c r="F2580" s="167"/>
      <c r="G2580" s="37">
        <v>2572</v>
      </c>
      <c r="H2580" s="167">
        <f t="shared" ca="1" si="84"/>
        <v>-1.3766399355697095E-2</v>
      </c>
    </row>
    <row r="2581" spans="1:8" x14ac:dyDescent="0.3">
      <c r="A2581"/>
      <c r="B2581" s="314">
        <v>40487</v>
      </c>
      <c r="C2581" s="197">
        <v>246.35</v>
      </c>
      <c r="D2581" s="197">
        <f t="shared" si="83"/>
        <v>2.6588444972523391</v>
      </c>
      <c r="E2581" s="197">
        <v>8.8455710717063596E-3</v>
      </c>
      <c r="F2581" s="167"/>
      <c r="G2581" s="37">
        <v>2573</v>
      </c>
      <c r="H2581" s="167">
        <f t="shared" ca="1" si="84"/>
        <v>-1.4169805654686523E-2</v>
      </c>
    </row>
    <row r="2582" spans="1:8" x14ac:dyDescent="0.3">
      <c r="A2582"/>
      <c r="B2582" s="314">
        <v>39990</v>
      </c>
      <c r="C2582" s="197">
        <v>67.33</v>
      </c>
      <c r="D2582" s="197">
        <f t="shared" si="83"/>
        <v>-0.18060119264938546</v>
      </c>
      <c r="E2582" s="197">
        <v>8.8402756967336238E-3</v>
      </c>
      <c r="F2582" s="167"/>
      <c r="G2582" s="37">
        <v>2574</v>
      </c>
      <c r="H2582" s="167">
        <f t="shared" ca="1" si="84"/>
        <v>-2.5860206735919763E-2</v>
      </c>
    </row>
    <row r="2583" spans="1:8" x14ac:dyDescent="0.3">
      <c r="A2583"/>
      <c r="B2583" s="314">
        <v>38301</v>
      </c>
      <c r="C2583" s="197">
        <v>82.17</v>
      </c>
      <c r="D2583" s="197">
        <f t="shared" si="83"/>
        <v>-0.87816739565571944</v>
      </c>
      <c r="E2583" s="197">
        <v>8.8397790055247949E-3</v>
      </c>
      <c r="F2583" s="167"/>
      <c r="G2583" s="37">
        <v>2575</v>
      </c>
      <c r="H2583" s="167">
        <f t="shared" ca="1" si="84"/>
        <v>-5.8664494310906284E-2</v>
      </c>
    </row>
    <row r="2584" spans="1:8" x14ac:dyDescent="0.3">
      <c r="A2584"/>
      <c r="B2584" s="314">
        <v>45744</v>
      </c>
      <c r="C2584" s="197">
        <v>674.45</v>
      </c>
      <c r="D2584" s="197">
        <f t="shared" si="83"/>
        <v>20.05024968789014</v>
      </c>
      <c r="E2584" s="197">
        <v>8.8250691795679348E-3</v>
      </c>
      <c r="F2584" s="167"/>
      <c r="G2584" s="37">
        <v>2576</v>
      </c>
      <c r="H2584" s="167">
        <f t="shared" ca="1" si="84"/>
        <v>-6.6317473906363875E-2</v>
      </c>
    </row>
    <row r="2585" spans="1:8" x14ac:dyDescent="0.3">
      <c r="A2585"/>
      <c r="B2585" s="314">
        <v>37718</v>
      </c>
      <c r="C2585" s="197">
        <v>32.04</v>
      </c>
      <c r="D2585" s="197">
        <f t="shared" si="83"/>
        <v>-0.75017543859649127</v>
      </c>
      <c r="E2585" s="197">
        <v>8.8161209068009505E-3</v>
      </c>
      <c r="F2585" s="167"/>
      <c r="G2585" s="37">
        <v>2577</v>
      </c>
      <c r="H2585" s="167">
        <f t="shared" ca="1" si="84"/>
        <v>-1.5109781077999403E-2</v>
      </c>
    </row>
    <row r="2586" spans="1:8" x14ac:dyDescent="0.3">
      <c r="A2586"/>
      <c r="B2586" s="314">
        <v>39304</v>
      </c>
      <c r="C2586" s="197">
        <v>128.25</v>
      </c>
      <c r="D2586" s="197">
        <f t="shared" si="83"/>
        <v>0.45292851478418505</v>
      </c>
      <c r="E2586" s="197">
        <v>8.8098796507511956E-3</v>
      </c>
      <c r="F2586" s="167"/>
      <c r="G2586" s="37">
        <v>2578</v>
      </c>
      <c r="H2586" s="167">
        <f t="shared" ca="1" si="84"/>
        <v>-2.7793150474624651E-2</v>
      </c>
    </row>
    <row r="2587" spans="1:8" x14ac:dyDescent="0.3">
      <c r="A2587"/>
      <c r="B2587" s="314">
        <v>35333</v>
      </c>
      <c r="C2587" s="197">
        <v>88.27</v>
      </c>
      <c r="D2587" s="197">
        <f t="shared" si="83"/>
        <v>-4.9531603316464001E-2</v>
      </c>
      <c r="E2587" s="197">
        <v>8.799999999999919E-3</v>
      </c>
      <c r="F2587" s="167"/>
      <c r="G2587" s="37">
        <v>2579</v>
      </c>
      <c r="H2587" s="167">
        <f t="shared" ca="1" si="84"/>
        <v>5.9304293431816386E-3</v>
      </c>
    </row>
    <row r="2588" spans="1:8" x14ac:dyDescent="0.3">
      <c r="A2588"/>
      <c r="B2588" s="314">
        <v>35209</v>
      </c>
      <c r="C2588" s="197">
        <v>92.87</v>
      </c>
      <c r="D2588" s="197">
        <f t="shared" si="83"/>
        <v>-0.68701132380695606</v>
      </c>
      <c r="E2588" s="197">
        <v>8.7986096024332827E-3</v>
      </c>
      <c r="F2588" s="167"/>
      <c r="G2588" s="37">
        <v>2580</v>
      </c>
      <c r="H2588" s="167">
        <f t="shared" ca="1" si="84"/>
        <v>-8.7929008869817693E-2</v>
      </c>
    </row>
    <row r="2589" spans="1:8" x14ac:dyDescent="0.3">
      <c r="A2589"/>
      <c r="B2589" s="314">
        <v>41480</v>
      </c>
      <c r="C2589" s="197">
        <v>296.72000000000003</v>
      </c>
      <c r="D2589" s="197">
        <f t="shared" si="83"/>
        <v>8.553122987765617</v>
      </c>
      <c r="E2589" s="197">
        <v>8.7713333786634262E-3</v>
      </c>
      <c r="F2589" s="167"/>
      <c r="G2589" s="37">
        <v>2581</v>
      </c>
      <c r="H2589" s="167">
        <f t="shared" ca="1" si="84"/>
        <v>-5.552658851518423E-2</v>
      </c>
    </row>
    <row r="2590" spans="1:8" x14ac:dyDescent="0.3">
      <c r="A2590"/>
      <c r="B2590" s="314">
        <v>35984</v>
      </c>
      <c r="C2590" s="197">
        <v>31.06</v>
      </c>
      <c r="D2590" s="197">
        <f t="shared" si="83"/>
        <v>-0.32522268086030859</v>
      </c>
      <c r="E2590" s="197">
        <v>8.7690808704123935E-3</v>
      </c>
      <c r="F2590" s="167"/>
      <c r="G2590" s="37">
        <v>2582</v>
      </c>
      <c r="H2590" s="167">
        <f t="shared" ca="1" si="84"/>
        <v>1.3589215738061322E-2</v>
      </c>
    </row>
    <row r="2591" spans="1:8" x14ac:dyDescent="0.3">
      <c r="A2591"/>
      <c r="B2591" s="314">
        <v>36537</v>
      </c>
      <c r="C2591" s="197">
        <v>46.03</v>
      </c>
      <c r="D2591" s="197">
        <f t="shared" si="83"/>
        <v>-0.80324014704625113</v>
      </c>
      <c r="E2591" s="197">
        <v>8.7661626123163305E-3</v>
      </c>
      <c r="F2591" s="167"/>
      <c r="G2591" s="37">
        <v>2583</v>
      </c>
      <c r="H2591" s="167">
        <f t="shared" ca="1" si="84"/>
        <v>5.7082506673432933E-3</v>
      </c>
    </row>
    <row r="2592" spans="1:8" x14ac:dyDescent="0.3">
      <c r="A2592"/>
      <c r="B2592" s="314">
        <v>41067</v>
      </c>
      <c r="C2592" s="197">
        <v>233.94</v>
      </c>
      <c r="D2592" s="197">
        <f t="shared" si="83"/>
        <v>-0.44386069178652088</v>
      </c>
      <c r="E2592" s="197">
        <v>8.7533957138545837E-3</v>
      </c>
      <c r="F2592" s="167"/>
      <c r="G2592" s="37">
        <v>2584</v>
      </c>
      <c r="H2592" s="167">
        <f t="shared" ca="1" si="84"/>
        <v>3.3410079528923067E-2</v>
      </c>
    </row>
    <row r="2593" spans="1:8" x14ac:dyDescent="0.3">
      <c r="A2593"/>
      <c r="B2593" s="314">
        <v>44707</v>
      </c>
      <c r="C2593" s="197">
        <v>420.65</v>
      </c>
      <c r="D2593" s="197">
        <f t="shared" si="83"/>
        <v>1.5876599409448815</v>
      </c>
      <c r="E2593" s="197">
        <v>8.7529976019184996E-3</v>
      </c>
      <c r="F2593" s="167"/>
      <c r="G2593" s="37">
        <v>2585</v>
      </c>
      <c r="H2593" s="167">
        <f t="shared" ca="1" si="84"/>
        <v>-3.4544379246781498E-2</v>
      </c>
    </row>
    <row r="2594" spans="1:8" x14ac:dyDescent="0.3">
      <c r="A2594"/>
      <c r="B2594" s="314">
        <v>39065</v>
      </c>
      <c r="C2594" s="197">
        <v>162.56</v>
      </c>
      <c r="D2594" s="197">
        <f t="shared" si="83"/>
        <v>-0.32232783058195758</v>
      </c>
      <c r="E2594" s="197">
        <v>8.7496121625814105E-3</v>
      </c>
      <c r="F2594" s="167"/>
      <c r="G2594" s="37">
        <v>2586</v>
      </c>
      <c r="H2594" s="167">
        <f t="shared" ca="1" si="84"/>
        <v>-9.7443762570101882E-3</v>
      </c>
    </row>
    <row r="2595" spans="1:8" x14ac:dyDescent="0.3">
      <c r="A2595"/>
      <c r="B2595" s="314">
        <v>41089</v>
      </c>
      <c r="C2595" s="197">
        <v>239.88</v>
      </c>
      <c r="D2595" s="197">
        <f t="shared" si="83"/>
        <v>-0.66617495616354483</v>
      </c>
      <c r="E2595" s="197">
        <v>8.7468460891504396E-3</v>
      </c>
      <c r="F2595" s="167"/>
      <c r="G2595" s="37">
        <v>2587</v>
      </c>
      <c r="H2595" s="167">
        <f t="shared" ca="1" si="84"/>
        <v>-2.4175514065032759E-2</v>
      </c>
    </row>
    <row r="2596" spans="1:8" x14ac:dyDescent="0.3">
      <c r="A2596"/>
      <c r="B2596" s="314">
        <v>45271</v>
      </c>
      <c r="C2596" s="197">
        <v>718.58</v>
      </c>
      <c r="D2596" s="197">
        <f t="shared" si="83"/>
        <v>4.6577337605592906E-2</v>
      </c>
      <c r="E2596" s="197">
        <v>8.7457008493017074E-3</v>
      </c>
      <c r="F2596" s="167"/>
      <c r="G2596" s="37">
        <v>2588</v>
      </c>
      <c r="H2596" s="167">
        <f t="shared" ca="1" si="84"/>
        <v>2.9295287997378395E-2</v>
      </c>
    </row>
    <row r="2597" spans="1:8" x14ac:dyDescent="0.3">
      <c r="A2597"/>
      <c r="B2597" s="314">
        <v>45705</v>
      </c>
      <c r="C2597" s="197">
        <v>686.6</v>
      </c>
      <c r="D2597" s="197">
        <f t="shared" si="83"/>
        <v>0.58983027299881918</v>
      </c>
      <c r="E2597" s="197">
        <v>8.7416440167487064E-3</v>
      </c>
      <c r="F2597" s="167"/>
      <c r="G2597" s="37">
        <v>2589</v>
      </c>
      <c r="H2597" s="167">
        <f t="shared" ca="1" si="84"/>
        <v>-6.6642071700686906E-4</v>
      </c>
    </row>
    <row r="2598" spans="1:8" x14ac:dyDescent="0.3">
      <c r="A2598"/>
      <c r="B2598" s="314">
        <v>44980</v>
      </c>
      <c r="C2598" s="197">
        <v>431.87</v>
      </c>
      <c r="D2598" s="197">
        <f t="shared" si="83"/>
        <v>4.9314654580414778</v>
      </c>
      <c r="E2598" s="197">
        <v>8.7356644009997098E-3</v>
      </c>
      <c r="F2598" s="167"/>
      <c r="G2598" s="37">
        <v>2590</v>
      </c>
      <c r="H2598" s="167">
        <f t="shared" ca="1" si="84"/>
        <v>-4.0683777685134023E-2</v>
      </c>
    </row>
    <row r="2599" spans="1:8" x14ac:dyDescent="0.3">
      <c r="A2599"/>
      <c r="B2599" s="314">
        <v>35086</v>
      </c>
      <c r="C2599" s="197">
        <v>72.81</v>
      </c>
      <c r="D2599" s="197">
        <f t="shared" si="83"/>
        <v>-0.43294392523364489</v>
      </c>
      <c r="E2599" s="197">
        <v>8.7281795511220395E-3</v>
      </c>
      <c r="F2599" s="167"/>
      <c r="G2599" s="37">
        <v>2591</v>
      </c>
      <c r="H2599" s="167">
        <f t="shared" ca="1" si="84"/>
        <v>-0.1086201379705304</v>
      </c>
    </row>
    <row r="2600" spans="1:8" x14ac:dyDescent="0.3">
      <c r="A2600"/>
      <c r="B2600" s="314">
        <v>39262</v>
      </c>
      <c r="C2600" s="197">
        <v>128.4</v>
      </c>
      <c r="D2600" s="197">
        <f t="shared" si="83"/>
        <v>-0.27457627118644068</v>
      </c>
      <c r="E2600" s="197">
        <v>8.7202451095922395E-3</v>
      </c>
      <c r="F2600" s="167"/>
      <c r="G2600" s="37">
        <v>2592</v>
      </c>
      <c r="H2600" s="167">
        <f t="shared" ca="1" si="84"/>
        <v>1.8991789055827508E-2</v>
      </c>
    </row>
    <row r="2601" spans="1:8" x14ac:dyDescent="0.3">
      <c r="A2601"/>
      <c r="B2601" s="314">
        <v>40890</v>
      </c>
      <c r="C2601" s="197">
        <v>177</v>
      </c>
      <c r="D2601" s="197">
        <f t="shared" si="83"/>
        <v>9.9191856878470066</v>
      </c>
      <c r="E2601" s="197">
        <v>8.7194392203795434E-3</v>
      </c>
      <c r="F2601" s="167"/>
      <c r="G2601" s="37">
        <v>2593</v>
      </c>
      <c r="H2601" s="167">
        <f t="shared" ca="1" si="84"/>
        <v>3.0843176469028934E-2</v>
      </c>
    </row>
    <row r="2602" spans="1:8" x14ac:dyDescent="0.3">
      <c r="A2602"/>
      <c r="B2602" s="314">
        <v>37041</v>
      </c>
      <c r="C2602" s="197">
        <v>16.21</v>
      </c>
      <c r="D2602" s="197">
        <f t="shared" si="83"/>
        <v>-0.46217650962176504</v>
      </c>
      <c r="E2602" s="197">
        <v>8.7118855009333807E-3</v>
      </c>
      <c r="F2602" s="167"/>
      <c r="G2602" s="37">
        <v>2594</v>
      </c>
      <c r="H2602" s="167">
        <f t="shared" ca="1" si="84"/>
        <v>0.13637360448366945</v>
      </c>
    </row>
    <row r="2603" spans="1:8" x14ac:dyDescent="0.3">
      <c r="A2603"/>
      <c r="B2603" s="314">
        <v>37727</v>
      </c>
      <c r="C2603" s="197">
        <v>30.14</v>
      </c>
      <c r="D2603" s="197">
        <f t="shared" si="83"/>
        <v>-0.62324999999999997</v>
      </c>
      <c r="E2603" s="197">
        <v>8.7014725568943518E-3</v>
      </c>
      <c r="F2603" s="167"/>
      <c r="G2603" s="37">
        <v>2595</v>
      </c>
      <c r="H2603" s="167">
        <f t="shared" ca="1" si="84"/>
        <v>-2.172248676696498E-2</v>
      </c>
    </row>
    <row r="2604" spans="1:8" x14ac:dyDescent="0.3">
      <c r="A2604"/>
      <c r="B2604" s="314">
        <v>38524</v>
      </c>
      <c r="C2604" s="197">
        <v>80</v>
      </c>
      <c r="D2604" s="197">
        <f t="shared" si="83"/>
        <v>1.6533996683250414</v>
      </c>
      <c r="E2604" s="197">
        <v>8.7000378262513944E-3</v>
      </c>
      <c r="F2604" s="167"/>
      <c r="G2604" s="37">
        <v>2596</v>
      </c>
      <c r="H2604" s="167">
        <f t="shared" ca="1" si="84"/>
        <v>-3.1281274587034814E-2</v>
      </c>
    </row>
    <row r="2605" spans="1:8" x14ac:dyDescent="0.3">
      <c r="A2605"/>
      <c r="B2605" s="314">
        <v>36152</v>
      </c>
      <c r="C2605" s="197">
        <v>30.15</v>
      </c>
      <c r="D2605" s="197">
        <f t="shared" si="83"/>
        <v>-0.926594112920897</v>
      </c>
      <c r="E2605" s="197">
        <v>8.6985613917698323E-3</v>
      </c>
      <c r="F2605" s="167"/>
      <c r="G2605" s="37">
        <v>2597</v>
      </c>
      <c r="H2605" s="167">
        <f t="shared" ca="1" si="84"/>
        <v>-9.6577935691994465E-2</v>
      </c>
    </row>
    <row r="2606" spans="1:8" x14ac:dyDescent="0.3">
      <c r="A2606"/>
      <c r="B2606" s="314">
        <v>44747</v>
      </c>
      <c r="C2606" s="197">
        <v>410.73</v>
      </c>
      <c r="D2606" s="197">
        <f t="shared" si="83"/>
        <v>-0.23123139985400631</v>
      </c>
      <c r="E2606" s="197">
        <v>8.6937301996612426E-3</v>
      </c>
      <c r="F2606" s="167"/>
      <c r="G2606" s="37">
        <v>2598</v>
      </c>
      <c r="H2606" s="167">
        <f t="shared" ca="1" si="84"/>
        <v>1.3543590541973304E-2</v>
      </c>
    </row>
    <row r="2607" spans="1:8" x14ac:dyDescent="0.3">
      <c r="A2607"/>
      <c r="B2607" s="314">
        <v>42093</v>
      </c>
      <c r="C2607" s="197">
        <v>534.27</v>
      </c>
      <c r="D2607" s="197">
        <f t="shared" si="83"/>
        <v>20.869422840769545</v>
      </c>
      <c r="E2607" s="197">
        <v>8.6846527082902192E-3</v>
      </c>
      <c r="F2607" s="167"/>
      <c r="G2607" s="37">
        <v>2599</v>
      </c>
      <c r="H2607" s="167">
        <f t="shared" ca="1" si="84"/>
        <v>-6.5481419765384824E-2</v>
      </c>
    </row>
    <row r="2608" spans="1:8" x14ac:dyDescent="0.3">
      <c r="A2608"/>
      <c r="B2608" s="314">
        <v>37291</v>
      </c>
      <c r="C2608" s="197">
        <v>24.43</v>
      </c>
      <c r="D2608" s="197">
        <f t="shared" si="83"/>
        <v>-0.69595519601742373</v>
      </c>
      <c r="E2608" s="197">
        <v>8.6705202312138407E-3</v>
      </c>
      <c r="F2608" s="167"/>
      <c r="G2608" s="37">
        <v>2600</v>
      </c>
      <c r="H2608" s="167">
        <f t="shared" ca="1" si="84"/>
        <v>-2.1114128133756564E-2</v>
      </c>
    </row>
    <row r="2609" spans="1:8" x14ac:dyDescent="0.3">
      <c r="A2609"/>
      <c r="B2609" s="314">
        <v>38293</v>
      </c>
      <c r="C2609" s="197">
        <v>80.349999999999994</v>
      </c>
      <c r="D2609" s="197">
        <f t="shared" si="83"/>
        <v>-0.37285357477364978</v>
      </c>
      <c r="E2609" s="197">
        <v>8.6618127039919113E-3</v>
      </c>
      <c r="F2609" s="167"/>
      <c r="G2609" s="37">
        <v>2601</v>
      </c>
      <c r="H2609" s="167">
        <f t="shared" ca="1" si="84"/>
        <v>7.0794905245044379E-2</v>
      </c>
    </row>
    <row r="2610" spans="1:8" x14ac:dyDescent="0.3">
      <c r="A2610"/>
      <c r="B2610" s="314">
        <v>40140</v>
      </c>
      <c r="C2610" s="197">
        <v>128.12</v>
      </c>
      <c r="D2610" s="197">
        <f t="shared" si="83"/>
        <v>0.59313603581198704</v>
      </c>
      <c r="E2610" s="197">
        <v>8.6600535348764218E-3</v>
      </c>
      <c r="F2610" s="167"/>
      <c r="G2610" s="37">
        <v>2602</v>
      </c>
      <c r="H2610" s="167">
        <f t="shared" ca="1" si="84"/>
        <v>5.9008306484500152E-2</v>
      </c>
    </row>
    <row r="2611" spans="1:8" x14ac:dyDescent="0.3">
      <c r="A2611"/>
      <c r="B2611" s="314">
        <v>37967</v>
      </c>
      <c r="C2611" s="197">
        <v>80.42</v>
      </c>
      <c r="D2611" s="197">
        <f t="shared" si="83"/>
        <v>-0.84835285021968287</v>
      </c>
      <c r="E2611" s="197">
        <v>8.654207951837467E-3</v>
      </c>
      <c r="F2611" s="167"/>
      <c r="G2611" s="37">
        <v>2603</v>
      </c>
      <c r="H2611" s="167">
        <f t="shared" ca="1" si="84"/>
        <v>-5.914603716019773E-3</v>
      </c>
    </row>
    <row r="2612" spans="1:8" x14ac:dyDescent="0.3">
      <c r="A2612"/>
      <c r="B2612" s="314">
        <v>41948</v>
      </c>
      <c r="C2612" s="197">
        <v>530.30999999999995</v>
      </c>
      <c r="D2612" s="197">
        <f t="shared" si="83"/>
        <v>10.35324341682723</v>
      </c>
      <c r="E2612" s="197">
        <v>8.6541387705416639E-3</v>
      </c>
      <c r="F2612" s="167"/>
      <c r="G2612" s="37">
        <v>2604</v>
      </c>
      <c r="H2612" s="167">
        <f t="shared" ca="1" si="84"/>
        <v>-1.2576303404667201E-2</v>
      </c>
    </row>
    <row r="2613" spans="1:8" x14ac:dyDescent="0.3">
      <c r="A2613"/>
      <c r="B2613" s="314">
        <v>36371</v>
      </c>
      <c r="C2613" s="197">
        <v>46.71</v>
      </c>
      <c r="D2613" s="197">
        <f t="shared" si="83"/>
        <v>0.53701875616979278</v>
      </c>
      <c r="E2613" s="197">
        <v>8.6374433167781817E-3</v>
      </c>
      <c r="F2613" s="167"/>
      <c r="G2613" s="37">
        <v>2605</v>
      </c>
      <c r="H2613" s="167">
        <f t="shared" ca="1" si="84"/>
        <v>-8.3769856669877758E-3</v>
      </c>
    </row>
    <row r="2614" spans="1:8" x14ac:dyDescent="0.3">
      <c r="A2614"/>
      <c r="B2614" s="314">
        <v>37578</v>
      </c>
      <c r="C2614" s="197">
        <v>30.39</v>
      </c>
      <c r="D2614" s="197">
        <f t="shared" si="83"/>
        <v>0</v>
      </c>
      <c r="E2614" s="197">
        <v>8.6292731496846464E-3</v>
      </c>
      <c r="F2614" s="167"/>
      <c r="G2614" s="37">
        <v>2606</v>
      </c>
      <c r="H2614" s="167">
        <f t="shared" ca="1" si="84"/>
        <v>-1.2704530683902081E-2</v>
      </c>
    </row>
    <row r="2615" spans="1:8" x14ac:dyDescent="0.3">
      <c r="A2615"/>
      <c r="B2615" s="314">
        <v>37439</v>
      </c>
      <c r="C2615" s="197">
        <v>30.39</v>
      </c>
      <c r="D2615" s="197">
        <f t="shared" si="83"/>
        <v>-0.91190027540223217</v>
      </c>
      <c r="E2615" s="197">
        <v>8.6292731496846464E-3</v>
      </c>
      <c r="F2615" s="167"/>
      <c r="G2615" s="37">
        <v>2607</v>
      </c>
      <c r="H2615" s="167">
        <f t="shared" ca="1" si="84"/>
        <v>6.1846579907489145E-2</v>
      </c>
    </row>
    <row r="2616" spans="1:8" x14ac:dyDescent="0.3">
      <c r="A2616"/>
      <c r="B2616" s="314">
        <v>44474</v>
      </c>
      <c r="C2616" s="197">
        <v>344.95</v>
      </c>
      <c r="D2616" s="197">
        <f t="shared" si="83"/>
        <v>6.7499438328465518</v>
      </c>
      <c r="E2616" s="197">
        <v>8.6257309941519811E-3</v>
      </c>
      <c r="F2616" s="167"/>
      <c r="G2616" s="37">
        <v>2608</v>
      </c>
      <c r="H2616" s="167">
        <f t="shared" ca="1" si="84"/>
        <v>-5.9601797103864762E-2</v>
      </c>
    </row>
    <row r="2617" spans="1:8" x14ac:dyDescent="0.3">
      <c r="A2617"/>
      <c r="B2617" s="314">
        <v>37832</v>
      </c>
      <c r="C2617" s="197">
        <v>44.51</v>
      </c>
      <c r="D2617" s="197">
        <f t="shared" si="83"/>
        <v>-0.63810065859012921</v>
      </c>
      <c r="E2617" s="197">
        <v>8.6109222750962999E-3</v>
      </c>
      <c r="F2617" s="167"/>
      <c r="G2617" s="37">
        <v>2609</v>
      </c>
      <c r="H2617" s="167">
        <f t="shared" ca="1" si="84"/>
        <v>7.8930895771211054E-2</v>
      </c>
    </row>
    <row r="2618" spans="1:8" x14ac:dyDescent="0.3">
      <c r="A2618"/>
      <c r="B2618" s="314">
        <v>38729</v>
      </c>
      <c r="C2618" s="197">
        <v>122.99</v>
      </c>
      <c r="D2618" s="197">
        <f t="shared" si="83"/>
        <v>-8.7001707371390458E-2</v>
      </c>
      <c r="E2618" s="197">
        <v>8.6107921928817444E-3</v>
      </c>
      <c r="F2618" s="167"/>
      <c r="G2618" s="37">
        <v>2610</v>
      </c>
      <c r="H2618" s="167">
        <f t="shared" ca="1" si="84"/>
        <v>5.5924690183649477E-3</v>
      </c>
    </row>
    <row r="2619" spans="1:8" x14ac:dyDescent="0.3">
      <c r="A2619"/>
      <c r="B2619" s="314">
        <v>39405</v>
      </c>
      <c r="C2619" s="197">
        <v>134.71</v>
      </c>
      <c r="D2619" s="197">
        <f t="shared" si="83"/>
        <v>-0.67525673786220519</v>
      </c>
      <c r="E2619" s="197">
        <v>8.6103623839473009E-3</v>
      </c>
      <c r="F2619" s="167"/>
      <c r="G2619" s="37">
        <v>2611</v>
      </c>
      <c r="H2619" s="167">
        <f t="shared" ca="1" si="84"/>
        <v>-2.9438009078590188E-2</v>
      </c>
    </row>
    <row r="2620" spans="1:8" x14ac:dyDescent="0.3">
      <c r="A2620"/>
      <c r="B2620" s="314">
        <v>45007</v>
      </c>
      <c r="C2620" s="197">
        <v>414.82</v>
      </c>
      <c r="D2620" s="197">
        <f t="shared" si="83"/>
        <v>-0.11374610092723159</v>
      </c>
      <c r="E2620" s="197">
        <v>8.6072748492511675E-3</v>
      </c>
      <c r="F2620" s="167"/>
      <c r="G2620" s="37">
        <v>2612</v>
      </c>
      <c r="H2620" s="167">
        <f t="shared" ca="1" si="84"/>
        <v>8.8913937020277233E-3</v>
      </c>
    </row>
    <row r="2621" spans="1:8" x14ac:dyDescent="0.3">
      <c r="A2621"/>
      <c r="B2621" s="314">
        <v>45029</v>
      </c>
      <c r="C2621" s="197">
        <v>468.06</v>
      </c>
      <c r="D2621" s="197">
        <f t="shared" si="83"/>
        <v>3.8055441478439427</v>
      </c>
      <c r="E2621" s="197">
        <v>8.5978408429763231E-3</v>
      </c>
      <c r="F2621" s="167"/>
      <c r="G2621" s="37">
        <v>2613</v>
      </c>
      <c r="H2621" s="167">
        <f t="shared" ca="1" si="84"/>
        <v>-5.6771085150093395E-2</v>
      </c>
    </row>
    <row r="2622" spans="1:8" x14ac:dyDescent="0.3">
      <c r="A2622"/>
      <c r="B2622" s="314">
        <v>38397</v>
      </c>
      <c r="C2622" s="197">
        <v>97.4</v>
      </c>
      <c r="D2622" s="197">
        <f t="shared" si="83"/>
        <v>-0.10072938786815622</v>
      </c>
      <c r="E2622" s="197">
        <v>8.5948016982499986E-3</v>
      </c>
      <c r="F2622" s="167"/>
      <c r="G2622" s="37">
        <v>2614</v>
      </c>
      <c r="H2622" s="167">
        <f t="shared" ca="1" si="84"/>
        <v>-3.2108100637420173E-2</v>
      </c>
    </row>
    <row r="2623" spans="1:8" x14ac:dyDescent="0.3">
      <c r="A2623"/>
      <c r="B2623" s="314">
        <v>38694</v>
      </c>
      <c r="C2623" s="197">
        <v>108.31</v>
      </c>
      <c r="D2623" s="197">
        <f t="shared" si="83"/>
        <v>2.4049041182018236</v>
      </c>
      <c r="E2623" s="197">
        <v>8.5669056709190006E-3</v>
      </c>
      <c r="F2623" s="167"/>
      <c r="G2623" s="37">
        <v>2615</v>
      </c>
      <c r="H2623" s="167">
        <f t="shared" ca="1" si="84"/>
        <v>9.684461340952015E-2</v>
      </c>
    </row>
    <row r="2624" spans="1:8" x14ac:dyDescent="0.3">
      <c r="A2624"/>
      <c r="B2624" s="314">
        <v>37763</v>
      </c>
      <c r="C2624" s="197">
        <v>31.81</v>
      </c>
      <c r="D2624" s="197">
        <f t="shared" si="83"/>
        <v>-0.70004714757190012</v>
      </c>
      <c r="E2624" s="197">
        <v>8.5605580215599719E-3</v>
      </c>
      <c r="F2624" s="167"/>
      <c r="G2624" s="37">
        <v>2616</v>
      </c>
      <c r="H2624" s="167">
        <f t="shared" ca="1" si="84"/>
        <v>3.9688550463131918E-2</v>
      </c>
    </row>
    <row r="2625" spans="1:8" x14ac:dyDescent="0.3">
      <c r="A2625"/>
      <c r="B2625" s="314">
        <v>44035</v>
      </c>
      <c r="C2625" s="197">
        <v>106.05</v>
      </c>
      <c r="D2625" s="197">
        <f t="shared" si="83"/>
        <v>0.73058093994778051</v>
      </c>
      <c r="E2625" s="197">
        <v>8.5592011412267688E-3</v>
      </c>
      <c r="F2625" s="167"/>
      <c r="G2625" s="37">
        <v>2617</v>
      </c>
      <c r="H2625" s="167">
        <f t="shared" ca="1" si="84"/>
        <v>4.5588712565001691E-3</v>
      </c>
    </row>
    <row r="2626" spans="1:8" x14ac:dyDescent="0.3">
      <c r="A2626"/>
      <c r="B2626" s="314">
        <v>35755</v>
      </c>
      <c r="C2626" s="197">
        <v>61.28</v>
      </c>
      <c r="D2626" s="197">
        <f t="shared" si="83"/>
        <v>-0.85526346866954817</v>
      </c>
      <c r="E2626" s="197">
        <v>8.5582620144832866E-3</v>
      </c>
      <c r="F2626" s="167"/>
      <c r="G2626" s="37">
        <v>2618</v>
      </c>
      <c r="H2626" s="167">
        <f t="shared" ca="1" si="84"/>
        <v>-1.2368434388865706E-2</v>
      </c>
    </row>
    <row r="2627" spans="1:8" x14ac:dyDescent="0.3">
      <c r="A2627"/>
      <c r="B2627" s="314">
        <v>44887</v>
      </c>
      <c r="C2627" s="197">
        <v>423.39</v>
      </c>
      <c r="D2627" s="197">
        <f t="shared" si="83"/>
        <v>1.8484257265877289</v>
      </c>
      <c r="E2627" s="197">
        <v>8.5516912815626345E-3</v>
      </c>
      <c r="F2627" s="167"/>
      <c r="G2627" s="37">
        <v>2619</v>
      </c>
      <c r="H2627" s="167">
        <f t="shared" ca="1" si="84"/>
        <v>8.7055625247477175E-2</v>
      </c>
    </row>
    <row r="2628" spans="1:8" x14ac:dyDescent="0.3">
      <c r="A2628"/>
      <c r="B2628" s="314">
        <v>39162</v>
      </c>
      <c r="C2628" s="197">
        <v>148.63999999999999</v>
      </c>
      <c r="D2628" s="197">
        <f t="shared" si="83"/>
        <v>2.3141583054626529</v>
      </c>
      <c r="E2628" s="197">
        <v>8.5493282670645598E-3</v>
      </c>
      <c r="F2628" s="167"/>
      <c r="G2628" s="37">
        <v>2620</v>
      </c>
      <c r="H2628" s="167">
        <f t="shared" ca="1" si="84"/>
        <v>8.410575453922256E-2</v>
      </c>
    </row>
    <row r="2629" spans="1:8" x14ac:dyDescent="0.3">
      <c r="A2629"/>
      <c r="B2629" s="314">
        <v>35849</v>
      </c>
      <c r="C2629" s="197">
        <v>44.85</v>
      </c>
      <c r="D2629" s="197">
        <f t="shared" si="83"/>
        <v>-0.7610421439607864</v>
      </c>
      <c r="E2629" s="197">
        <v>8.5450865752192406E-3</v>
      </c>
      <c r="F2629" s="167"/>
      <c r="G2629" s="37">
        <v>2621</v>
      </c>
      <c r="H2629" s="167">
        <f t="shared" ca="1" si="84"/>
        <v>5.9922440167946012E-2</v>
      </c>
    </row>
    <row r="2630" spans="1:8" x14ac:dyDescent="0.3">
      <c r="A2630"/>
      <c r="B2630" s="314">
        <v>40855</v>
      </c>
      <c r="C2630" s="197">
        <v>187.69</v>
      </c>
      <c r="D2630" s="197">
        <f t="shared" si="83"/>
        <v>-0.57801609784612618</v>
      </c>
      <c r="E2630" s="197">
        <v>8.5437936593228958E-3</v>
      </c>
      <c r="F2630" s="167"/>
      <c r="G2630" s="37">
        <v>2622</v>
      </c>
      <c r="H2630" s="167">
        <f t="shared" ca="1" si="84"/>
        <v>-0.12830993861535075</v>
      </c>
    </row>
    <row r="2631" spans="1:8" x14ac:dyDescent="0.3">
      <c r="A2631"/>
      <c r="B2631" s="314">
        <v>41802</v>
      </c>
      <c r="C2631" s="197">
        <v>444.78</v>
      </c>
      <c r="D2631" s="197">
        <f t="shared" si="83"/>
        <v>4.7718660783804818</v>
      </c>
      <c r="E2631" s="197">
        <v>8.5256904448778315E-3</v>
      </c>
      <c r="F2631" s="167"/>
      <c r="G2631" s="37">
        <v>2623</v>
      </c>
      <c r="H2631" s="167">
        <f t="shared" ca="1" si="84"/>
        <v>3.5845648335981001E-2</v>
      </c>
    </row>
    <row r="2632" spans="1:8" x14ac:dyDescent="0.3">
      <c r="A2632"/>
      <c r="B2632" s="314">
        <v>35584</v>
      </c>
      <c r="C2632" s="197">
        <v>77.06</v>
      </c>
      <c r="D2632" s="197">
        <f t="shared" si="83"/>
        <v>0.13892994383683122</v>
      </c>
      <c r="E2632" s="197">
        <v>8.5067399555032175E-3</v>
      </c>
      <c r="F2632" s="167"/>
      <c r="G2632" s="37">
        <v>2624</v>
      </c>
      <c r="H2632" s="167">
        <f t="shared" ca="1" si="84"/>
        <v>6.7057185214934575E-2</v>
      </c>
    </row>
    <row r="2633" spans="1:8" x14ac:dyDescent="0.3">
      <c r="A2633"/>
      <c r="B2633" s="314">
        <v>34892</v>
      </c>
      <c r="C2633" s="197">
        <v>67.66</v>
      </c>
      <c r="D2633" s="197">
        <f t="shared" ref="D2633:D2696" si="85">C2633/C2634-1</f>
        <v>-0.8571790433571157</v>
      </c>
      <c r="E2633" s="197">
        <v>8.4960500819792895E-3</v>
      </c>
      <c r="F2633" s="167"/>
      <c r="G2633" s="37">
        <v>2625</v>
      </c>
      <c r="H2633" s="167">
        <f t="shared" ca="1" si="84"/>
        <v>1.931545615009388E-2</v>
      </c>
    </row>
    <row r="2634" spans="1:8" x14ac:dyDescent="0.3">
      <c r="A2634"/>
      <c r="B2634" s="314">
        <v>45040</v>
      </c>
      <c r="C2634" s="197">
        <v>473.74</v>
      </c>
      <c r="D2634" s="197">
        <f t="shared" si="85"/>
        <v>-7.8971926277315529E-2</v>
      </c>
      <c r="E2634" s="197">
        <v>8.4938797232569918E-3</v>
      </c>
      <c r="F2634" s="167"/>
      <c r="G2634" s="37">
        <v>2626</v>
      </c>
      <c r="H2634" s="167">
        <f t="shared" ref="H2634:H2697" ca="1" si="86">_xlfn.NORM.INV(RAND(),N$11,N$12)</f>
        <v>5.6985804967733381E-2</v>
      </c>
    </row>
    <row r="2635" spans="1:8" x14ac:dyDescent="0.3">
      <c r="A2635"/>
      <c r="B2635" s="314">
        <v>45058</v>
      </c>
      <c r="C2635" s="197">
        <v>514.36</v>
      </c>
      <c r="D2635" s="197">
        <f t="shared" si="85"/>
        <v>-0.22190454579835106</v>
      </c>
      <c r="E2635" s="197">
        <v>8.4896966845089405E-3</v>
      </c>
      <c r="F2635" s="167"/>
      <c r="G2635" s="37">
        <v>2627</v>
      </c>
      <c r="H2635" s="167">
        <f t="shared" ca="1" si="86"/>
        <v>-8.8444683865479434E-2</v>
      </c>
    </row>
    <row r="2636" spans="1:8" x14ac:dyDescent="0.3">
      <c r="A2636"/>
      <c r="B2636" s="314">
        <v>45733</v>
      </c>
      <c r="C2636" s="197">
        <v>661.05</v>
      </c>
      <c r="D2636" s="197">
        <f t="shared" si="85"/>
        <v>8.7198941332157016</v>
      </c>
      <c r="E2636" s="197">
        <v>8.4668192219679028E-3</v>
      </c>
      <c r="F2636" s="167"/>
      <c r="G2636" s="37">
        <v>2628</v>
      </c>
      <c r="H2636" s="167">
        <f t="shared" ca="1" si="86"/>
        <v>6.6192884102677832E-2</v>
      </c>
    </row>
    <row r="2637" spans="1:8" x14ac:dyDescent="0.3">
      <c r="A2637"/>
      <c r="B2637" s="314">
        <v>34864</v>
      </c>
      <c r="C2637" s="197">
        <v>68.010000000000005</v>
      </c>
      <c r="D2637" s="197">
        <f t="shared" si="85"/>
        <v>-0.64821807272539189</v>
      </c>
      <c r="E2637" s="197">
        <v>8.4519572953738464E-3</v>
      </c>
      <c r="F2637" s="167"/>
      <c r="G2637" s="37">
        <v>2629</v>
      </c>
      <c r="H2637" s="167">
        <f t="shared" ca="1" si="86"/>
        <v>3.0177264961994861E-3</v>
      </c>
    </row>
    <row r="2638" spans="1:8" x14ac:dyDescent="0.3">
      <c r="A2638"/>
      <c r="B2638" s="314">
        <v>40745</v>
      </c>
      <c r="C2638" s="197">
        <v>193.33</v>
      </c>
      <c r="D2638" s="197">
        <f t="shared" si="85"/>
        <v>1.0505939753924483</v>
      </c>
      <c r="E2638" s="197">
        <v>8.4502634187053616E-3</v>
      </c>
      <c r="F2638" s="167"/>
      <c r="G2638" s="37">
        <v>2630</v>
      </c>
      <c r="H2638" s="167">
        <f t="shared" ca="1" si="86"/>
        <v>-2.6501180406932921E-2</v>
      </c>
    </row>
    <row r="2639" spans="1:8" x14ac:dyDescent="0.3">
      <c r="A2639"/>
      <c r="B2639" s="314">
        <v>38097</v>
      </c>
      <c r="C2639" s="197">
        <v>94.28</v>
      </c>
      <c r="D2639" s="197">
        <f t="shared" si="85"/>
        <v>-0.91125335341459968</v>
      </c>
      <c r="E2639" s="197">
        <v>8.4501016151461439E-3</v>
      </c>
      <c r="F2639" s="167"/>
      <c r="G2639" s="37">
        <v>2631</v>
      </c>
      <c r="H2639" s="167">
        <f t="shared" ca="1" si="86"/>
        <v>-6.382382216451854E-2</v>
      </c>
    </row>
    <row r="2640" spans="1:8" x14ac:dyDescent="0.3">
      <c r="A2640"/>
      <c r="B2640" s="314">
        <v>45518</v>
      </c>
      <c r="C2640" s="197">
        <v>1062.3499999999999</v>
      </c>
      <c r="D2640" s="197">
        <f t="shared" si="85"/>
        <v>1.4449379761110213</v>
      </c>
      <c r="E2640" s="197">
        <v>8.4484313446293591E-3</v>
      </c>
      <c r="F2640" s="167"/>
      <c r="G2640" s="37">
        <v>2632</v>
      </c>
      <c r="H2640" s="167">
        <f t="shared" ca="1" si="86"/>
        <v>2.5087279486863897E-2</v>
      </c>
    </row>
    <row r="2641" spans="1:8" x14ac:dyDescent="0.3">
      <c r="A2641"/>
      <c r="B2641" s="314">
        <v>44995</v>
      </c>
      <c r="C2641" s="197">
        <v>434.51</v>
      </c>
      <c r="D2641" s="197">
        <f t="shared" si="85"/>
        <v>5.6014889091461564</v>
      </c>
      <c r="E2641" s="197">
        <v>8.4480237658690616E-3</v>
      </c>
      <c r="F2641" s="167"/>
      <c r="G2641" s="37">
        <v>2633</v>
      </c>
      <c r="H2641" s="167">
        <f t="shared" ca="1" si="86"/>
        <v>0.11229579406600504</v>
      </c>
    </row>
    <row r="2642" spans="1:8" x14ac:dyDescent="0.3">
      <c r="A2642"/>
      <c r="B2642" s="314">
        <v>35675</v>
      </c>
      <c r="C2642" s="197">
        <v>65.819999999999993</v>
      </c>
      <c r="D2642" s="197">
        <f t="shared" si="85"/>
        <v>9.9933155080213831E-2</v>
      </c>
      <c r="E2642" s="197">
        <v>8.4265359276849416E-3</v>
      </c>
      <c r="F2642" s="167"/>
      <c r="G2642" s="37">
        <v>2634</v>
      </c>
      <c r="H2642" s="167">
        <f t="shared" ca="1" si="86"/>
        <v>0.10421147208927033</v>
      </c>
    </row>
    <row r="2643" spans="1:8" x14ac:dyDescent="0.3">
      <c r="A2643"/>
      <c r="B2643" s="314">
        <v>35759</v>
      </c>
      <c r="C2643" s="197">
        <v>59.84</v>
      </c>
      <c r="D2643" s="197">
        <f t="shared" si="85"/>
        <v>4.1057759220598511E-2</v>
      </c>
      <c r="E2643" s="197">
        <v>8.4260195483654154E-3</v>
      </c>
      <c r="F2643" s="167"/>
      <c r="G2643" s="37">
        <v>2635</v>
      </c>
      <c r="H2643" s="167">
        <f t="shared" ca="1" si="86"/>
        <v>3.1058806832151214E-2</v>
      </c>
    </row>
    <row r="2644" spans="1:8" x14ac:dyDescent="0.3">
      <c r="A2644"/>
      <c r="B2644" s="314">
        <v>34718</v>
      </c>
      <c r="C2644" s="197">
        <v>57.48</v>
      </c>
      <c r="D2644" s="197">
        <f t="shared" si="85"/>
        <v>-0.48952042628774428</v>
      </c>
      <c r="E2644" s="197">
        <v>8.4210526315788847E-3</v>
      </c>
      <c r="F2644" s="167"/>
      <c r="G2644" s="37">
        <v>2636</v>
      </c>
      <c r="H2644" s="167">
        <f t="shared" ca="1" si="86"/>
        <v>4.2530811909537114E-2</v>
      </c>
    </row>
    <row r="2645" spans="1:8" x14ac:dyDescent="0.3">
      <c r="A2645"/>
      <c r="B2645" s="314">
        <v>40071</v>
      </c>
      <c r="C2645" s="197">
        <v>112.6</v>
      </c>
      <c r="D2645" s="197">
        <f t="shared" si="85"/>
        <v>0.56584619663468216</v>
      </c>
      <c r="E2645" s="197">
        <v>8.4184130395843493E-3</v>
      </c>
      <c r="F2645" s="167"/>
      <c r="G2645" s="37">
        <v>2637</v>
      </c>
      <c r="H2645" s="167">
        <f t="shared" ca="1" si="86"/>
        <v>-9.5000145082946037E-3</v>
      </c>
    </row>
    <row r="2646" spans="1:8" x14ac:dyDescent="0.3">
      <c r="A2646"/>
      <c r="B2646" s="314">
        <v>35075</v>
      </c>
      <c r="C2646" s="197">
        <v>71.91</v>
      </c>
      <c r="D2646" s="197">
        <f t="shared" si="85"/>
        <v>0.24995654441161119</v>
      </c>
      <c r="E2646" s="197">
        <v>8.413967185527893E-3</v>
      </c>
      <c r="F2646" s="167"/>
      <c r="G2646" s="37">
        <v>2638</v>
      </c>
      <c r="H2646" s="167">
        <f t="shared" ca="1" si="86"/>
        <v>2.2252531756173911E-2</v>
      </c>
    </row>
    <row r="2647" spans="1:8" x14ac:dyDescent="0.3">
      <c r="A2647"/>
      <c r="B2647" s="314">
        <v>35796</v>
      </c>
      <c r="C2647" s="197">
        <v>57.53</v>
      </c>
      <c r="D2647" s="197">
        <f t="shared" si="85"/>
        <v>-0.79852209848007283</v>
      </c>
      <c r="E2647" s="197">
        <v>8.4136722173533407E-3</v>
      </c>
      <c r="F2647" s="167"/>
      <c r="G2647" s="37">
        <v>2639</v>
      </c>
      <c r="H2647" s="167">
        <f t="shared" ca="1" si="86"/>
        <v>2.7858697767516628E-2</v>
      </c>
    </row>
    <row r="2648" spans="1:8" x14ac:dyDescent="0.3">
      <c r="A2648"/>
      <c r="B2648" s="314">
        <v>41312</v>
      </c>
      <c r="C2648" s="197">
        <v>285.54000000000002</v>
      </c>
      <c r="D2648" s="197">
        <f t="shared" si="85"/>
        <v>-0.42051750380517494</v>
      </c>
      <c r="E2648" s="197">
        <v>8.4051419692046103E-3</v>
      </c>
      <c r="F2648" s="167"/>
      <c r="G2648" s="37">
        <v>2640</v>
      </c>
      <c r="H2648" s="167">
        <f t="shared" ca="1" si="86"/>
        <v>6.5903775225091471E-2</v>
      </c>
    </row>
    <row r="2649" spans="1:8" x14ac:dyDescent="0.3">
      <c r="A2649"/>
      <c r="B2649" s="314">
        <v>44525</v>
      </c>
      <c r="C2649" s="197">
        <v>492.75</v>
      </c>
      <c r="D2649" s="197">
        <f t="shared" si="85"/>
        <v>2.4419530595138306</v>
      </c>
      <c r="E2649" s="197">
        <v>8.390463521948277E-3</v>
      </c>
      <c r="F2649" s="167"/>
      <c r="G2649" s="37">
        <v>2641</v>
      </c>
      <c r="H2649" s="167">
        <f t="shared" ca="1" si="86"/>
        <v>-9.7720702913960081E-2</v>
      </c>
    </row>
    <row r="2650" spans="1:8" x14ac:dyDescent="0.3">
      <c r="A2650"/>
      <c r="B2650" s="314">
        <v>39349</v>
      </c>
      <c r="C2650" s="197">
        <v>143.16</v>
      </c>
      <c r="D2650" s="197">
        <f t="shared" si="85"/>
        <v>-0.53719328872078353</v>
      </c>
      <c r="E2650" s="197">
        <v>8.3820525463125239E-3</v>
      </c>
      <c r="F2650" s="167"/>
      <c r="G2650" s="37">
        <v>2642</v>
      </c>
      <c r="H2650" s="167">
        <f t="shared" ca="1" si="86"/>
        <v>-7.4229193480087094E-2</v>
      </c>
    </row>
    <row r="2651" spans="1:8" x14ac:dyDescent="0.3">
      <c r="A2651"/>
      <c r="B2651" s="314">
        <v>41274</v>
      </c>
      <c r="C2651" s="197">
        <v>309.33</v>
      </c>
      <c r="D2651" s="197">
        <f t="shared" si="85"/>
        <v>-0.30414145277034166</v>
      </c>
      <c r="E2651" s="197">
        <v>8.3778849915243647E-3</v>
      </c>
      <c r="F2651" s="167"/>
      <c r="G2651" s="37">
        <v>2643</v>
      </c>
      <c r="H2651" s="167">
        <f t="shared" ca="1" si="86"/>
        <v>3.6000363149128627E-2</v>
      </c>
    </row>
    <row r="2652" spans="1:8" x14ac:dyDescent="0.3">
      <c r="A2652"/>
      <c r="B2652" s="314">
        <v>44813</v>
      </c>
      <c r="C2652" s="197">
        <v>444.53</v>
      </c>
      <c r="D2652" s="197">
        <f t="shared" si="85"/>
        <v>-0.12357800516551332</v>
      </c>
      <c r="E2652" s="197">
        <v>8.3703838127211494E-3</v>
      </c>
      <c r="F2652" s="167"/>
      <c r="G2652" s="37">
        <v>2644</v>
      </c>
      <c r="H2652" s="167">
        <f t="shared" ca="1" si="86"/>
        <v>4.2194979993784E-2</v>
      </c>
    </row>
    <row r="2653" spans="1:8" x14ac:dyDescent="0.3">
      <c r="A2653"/>
      <c r="B2653" s="314">
        <v>41877</v>
      </c>
      <c r="C2653" s="197">
        <v>507.21</v>
      </c>
      <c r="D2653" s="197">
        <f t="shared" si="85"/>
        <v>7.0959297685554663</v>
      </c>
      <c r="E2653" s="197">
        <v>8.369781312127289E-3</v>
      </c>
      <c r="F2653" s="167"/>
      <c r="G2653" s="37">
        <v>2645</v>
      </c>
      <c r="H2653" s="167">
        <f t="shared" ca="1" si="86"/>
        <v>7.6950660256411299E-2</v>
      </c>
    </row>
    <row r="2654" spans="1:8" x14ac:dyDescent="0.3">
      <c r="A2654"/>
      <c r="B2654" s="314">
        <v>39728</v>
      </c>
      <c r="C2654" s="197">
        <v>62.65</v>
      </c>
      <c r="D2654" s="197">
        <f t="shared" si="85"/>
        <v>-0.63693787668057489</v>
      </c>
      <c r="E2654" s="197">
        <v>8.3695477225171899E-3</v>
      </c>
      <c r="F2654" s="167"/>
      <c r="G2654" s="37">
        <v>2646</v>
      </c>
      <c r="H2654" s="167">
        <f t="shared" ca="1" si="86"/>
        <v>-3.9679995219111926E-2</v>
      </c>
    </row>
    <row r="2655" spans="1:8" x14ac:dyDescent="0.3">
      <c r="A2655"/>
      <c r="B2655" s="314">
        <v>38999</v>
      </c>
      <c r="C2655" s="197">
        <v>172.56</v>
      </c>
      <c r="D2655" s="197">
        <f t="shared" si="85"/>
        <v>-1.8150782361308626E-2</v>
      </c>
      <c r="E2655" s="197">
        <v>8.3562204172267229E-3</v>
      </c>
      <c r="F2655" s="167"/>
      <c r="G2655" s="37">
        <v>2647</v>
      </c>
      <c r="H2655" s="167">
        <f t="shared" ca="1" si="86"/>
        <v>-7.7223253020639454E-2</v>
      </c>
    </row>
    <row r="2656" spans="1:8" x14ac:dyDescent="0.3">
      <c r="A2656"/>
      <c r="B2656" s="314">
        <v>43521</v>
      </c>
      <c r="C2656" s="197">
        <v>175.75</v>
      </c>
      <c r="D2656" s="197">
        <f t="shared" si="85"/>
        <v>1.3000916110456746</v>
      </c>
      <c r="E2656" s="197">
        <v>8.3189902467011301E-3</v>
      </c>
      <c r="F2656" s="167"/>
      <c r="G2656" s="37">
        <v>2648</v>
      </c>
      <c r="H2656" s="167">
        <f t="shared" ca="1" si="86"/>
        <v>6.1467306774916526E-4</v>
      </c>
    </row>
    <row r="2657" spans="1:8" x14ac:dyDescent="0.3">
      <c r="A2657"/>
      <c r="B2657" s="314">
        <v>35583</v>
      </c>
      <c r="C2657" s="197">
        <v>76.41</v>
      </c>
      <c r="D2657" s="197">
        <f t="shared" si="85"/>
        <v>-7.3593598448108755E-2</v>
      </c>
      <c r="E2657" s="197">
        <v>8.3135391923989665E-3</v>
      </c>
      <c r="F2657" s="167"/>
      <c r="G2657" s="37">
        <v>2649</v>
      </c>
      <c r="H2657" s="167">
        <f t="shared" ca="1" si="86"/>
        <v>1.7279651047003479E-3</v>
      </c>
    </row>
    <row r="2658" spans="1:8" x14ac:dyDescent="0.3">
      <c r="A2658"/>
      <c r="B2658" s="314">
        <v>35363</v>
      </c>
      <c r="C2658" s="197">
        <v>82.48</v>
      </c>
      <c r="D2658" s="197">
        <f t="shared" si="85"/>
        <v>1.6150919467343057</v>
      </c>
      <c r="E2658" s="197">
        <v>8.3129584352079622E-3</v>
      </c>
      <c r="F2658" s="167"/>
      <c r="G2658" s="37">
        <v>2650</v>
      </c>
      <c r="H2658" s="167">
        <f t="shared" ca="1" si="86"/>
        <v>-0.13206455310218912</v>
      </c>
    </row>
    <row r="2659" spans="1:8" x14ac:dyDescent="0.3">
      <c r="A2659"/>
      <c r="B2659" s="314">
        <v>37762</v>
      </c>
      <c r="C2659" s="197">
        <v>31.54</v>
      </c>
      <c r="D2659" s="197">
        <f t="shared" si="85"/>
        <v>-2.2144890857324073E-3</v>
      </c>
      <c r="E2659" s="197">
        <v>8.3120204603579495E-3</v>
      </c>
      <c r="F2659" s="167"/>
      <c r="G2659" s="37">
        <v>2651</v>
      </c>
      <c r="H2659" s="167">
        <f t="shared" ca="1" si="86"/>
        <v>5.5988273140379959E-3</v>
      </c>
    </row>
    <row r="2660" spans="1:8" x14ac:dyDescent="0.3">
      <c r="A2660"/>
      <c r="B2660" s="314">
        <v>37595</v>
      </c>
      <c r="C2660" s="197">
        <v>31.61</v>
      </c>
      <c r="D2660" s="197">
        <f t="shared" si="85"/>
        <v>-0.83777264562483955</v>
      </c>
      <c r="E2660" s="197">
        <v>8.2934609250397973E-3</v>
      </c>
      <c r="F2660" s="167"/>
      <c r="G2660" s="37">
        <v>2652</v>
      </c>
      <c r="H2660" s="167">
        <f t="shared" ca="1" si="86"/>
        <v>-8.3173695987898213E-3</v>
      </c>
    </row>
    <row r="2661" spans="1:8" x14ac:dyDescent="0.3">
      <c r="A2661"/>
      <c r="B2661" s="314">
        <v>43411</v>
      </c>
      <c r="C2661" s="197">
        <v>194.85</v>
      </c>
      <c r="D2661" s="197">
        <f t="shared" si="85"/>
        <v>-0.72905513453382464</v>
      </c>
      <c r="E2661" s="197">
        <v>8.2794307891331798E-3</v>
      </c>
      <c r="F2661" s="167"/>
      <c r="G2661" s="37">
        <v>2653</v>
      </c>
      <c r="H2661" s="167">
        <f t="shared" ca="1" si="86"/>
        <v>8.6103110630145738E-2</v>
      </c>
    </row>
    <row r="2662" spans="1:8" x14ac:dyDescent="0.3">
      <c r="A2662"/>
      <c r="B2662" s="314">
        <v>45917</v>
      </c>
      <c r="C2662" s="197">
        <v>719.15</v>
      </c>
      <c r="D2662" s="197">
        <f t="shared" si="85"/>
        <v>0.93423883808499175</v>
      </c>
      <c r="E2662" s="197">
        <v>8.2719943918680983E-3</v>
      </c>
      <c r="F2662" s="167"/>
      <c r="G2662" s="37">
        <v>2654</v>
      </c>
      <c r="H2662" s="167">
        <f t="shared" ca="1" si="86"/>
        <v>-0.13864212110423202</v>
      </c>
    </row>
    <row r="2663" spans="1:8" x14ac:dyDescent="0.3">
      <c r="A2663"/>
      <c r="B2663" s="314">
        <v>43143</v>
      </c>
      <c r="C2663" s="197">
        <v>371.8</v>
      </c>
      <c r="D2663" s="197">
        <f t="shared" si="85"/>
        <v>1.1023466214305908</v>
      </c>
      <c r="E2663" s="197">
        <v>8.2711864406779245E-3</v>
      </c>
      <c r="F2663" s="167"/>
      <c r="G2663" s="37">
        <v>2655</v>
      </c>
      <c r="H2663" s="167">
        <f t="shared" ca="1" si="86"/>
        <v>-6.5869542625221059E-2</v>
      </c>
    </row>
    <row r="2664" spans="1:8" x14ac:dyDescent="0.3">
      <c r="A2664"/>
      <c r="B2664" s="314">
        <v>43602</v>
      </c>
      <c r="C2664" s="197">
        <v>176.85</v>
      </c>
      <c r="D2664" s="197">
        <f t="shared" si="85"/>
        <v>-0.58037726895242614</v>
      </c>
      <c r="E2664" s="197">
        <v>8.2668187001140314E-3</v>
      </c>
      <c r="F2664" s="167"/>
      <c r="G2664" s="37">
        <v>2656</v>
      </c>
      <c r="H2664" s="167">
        <f t="shared" ca="1" si="86"/>
        <v>-6.5970700107107969E-2</v>
      </c>
    </row>
    <row r="2665" spans="1:8" x14ac:dyDescent="0.3">
      <c r="A2665"/>
      <c r="B2665" s="314">
        <v>44704</v>
      </c>
      <c r="C2665" s="197">
        <v>421.45</v>
      </c>
      <c r="D2665" s="197">
        <f t="shared" si="85"/>
        <v>-6.7794735677947471E-2</v>
      </c>
      <c r="E2665" s="197">
        <v>8.2535885167462908E-3</v>
      </c>
      <c r="F2665" s="167"/>
      <c r="G2665" s="37">
        <v>2657</v>
      </c>
      <c r="H2665" s="167">
        <f t="shared" ca="1" si="86"/>
        <v>-2.570804511088089E-2</v>
      </c>
    </row>
    <row r="2666" spans="1:8" x14ac:dyDescent="0.3">
      <c r="A2666"/>
      <c r="B2666" s="314">
        <v>42536</v>
      </c>
      <c r="C2666" s="197">
        <v>452.1</v>
      </c>
      <c r="D2666" s="197">
        <f t="shared" si="85"/>
        <v>-0.27544593490071634</v>
      </c>
      <c r="E2666" s="197">
        <v>8.2515611061553251E-3</v>
      </c>
      <c r="F2666" s="167"/>
      <c r="G2666" s="37">
        <v>2658</v>
      </c>
      <c r="H2666" s="167">
        <f t="shared" ca="1" si="86"/>
        <v>1.430280723085778E-2</v>
      </c>
    </row>
    <row r="2667" spans="1:8" x14ac:dyDescent="0.3">
      <c r="A2667"/>
      <c r="B2667" s="314">
        <v>45182</v>
      </c>
      <c r="C2667" s="197">
        <v>623.97</v>
      </c>
      <c r="D2667" s="197">
        <f t="shared" si="85"/>
        <v>19.3115234375</v>
      </c>
      <c r="E2667" s="197">
        <v>8.2082437913038042E-3</v>
      </c>
      <c r="F2667" s="167"/>
      <c r="G2667" s="37">
        <v>2659</v>
      </c>
      <c r="H2667" s="167">
        <f t="shared" ca="1" si="86"/>
        <v>-3.1330705954973337E-2</v>
      </c>
    </row>
    <row r="2668" spans="1:8" x14ac:dyDescent="0.3">
      <c r="A2668"/>
      <c r="B2668" s="314">
        <v>37713</v>
      </c>
      <c r="C2668" s="197">
        <v>30.72</v>
      </c>
      <c r="D2668" s="197">
        <f t="shared" si="85"/>
        <v>-0.90566559189313678</v>
      </c>
      <c r="E2668" s="197">
        <v>8.2047915982934594E-3</v>
      </c>
      <c r="F2668" s="167"/>
      <c r="G2668" s="37">
        <v>2660</v>
      </c>
      <c r="H2668" s="167">
        <f t="shared" ca="1" si="86"/>
        <v>2.9222008735553907E-2</v>
      </c>
    </row>
    <row r="2669" spans="1:8" x14ac:dyDescent="0.3">
      <c r="A2669"/>
      <c r="B2669" s="314">
        <v>44350</v>
      </c>
      <c r="C2669" s="197">
        <v>325.64999999999998</v>
      </c>
      <c r="D2669" s="197">
        <f t="shared" si="85"/>
        <v>8.8146473779385168</v>
      </c>
      <c r="E2669" s="197">
        <v>8.2043343653250833E-3</v>
      </c>
      <c r="F2669" s="167"/>
      <c r="G2669" s="37">
        <v>2661</v>
      </c>
      <c r="H2669" s="167">
        <f t="shared" ca="1" si="86"/>
        <v>-6.3799583732902523E-2</v>
      </c>
    </row>
    <row r="2670" spans="1:8" x14ac:dyDescent="0.3">
      <c r="A2670"/>
      <c r="B2670" s="314">
        <v>37767</v>
      </c>
      <c r="C2670" s="197">
        <v>33.18</v>
      </c>
      <c r="D2670" s="197">
        <f t="shared" si="85"/>
        <v>-0.78051200635046636</v>
      </c>
      <c r="E2670" s="197">
        <v>8.2041932543301943E-3</v>
      </c>
      <c r="F2670" s="167"/>
      <c r="G2670" s="37">
        <v>2662</v>
      </c>
      <c r="H2670" s="167">
        <f t="shared" ca="1" si="86"/>
        <v>-1.2544135771269916E-3</v>
      </c>
    </row>
    <row r="2671" spans="1:8" x14ac:dyDescent="0.3">
      <c r="A2671"/>
      <c r="B2671" s="314">
        <v>39142</v>
      </c>
      <c r="C2671" s="197">
        <v>151.16999999999999</v>
      </c>
      <c r="D2671" s="197">
        <f t="shared" si="85"/>
        <v>-0.70714839209608682</v>
      </c>
      <c r="E2671" s="197">
        <v>8.2032813125250126E-3</v>
      </c>
      <c r="F2671" s="167"/>
      <c r="G2671" s="37">
        <v>2663</v>
      </c>
      <c r="H2671" s="167">
        <f t="shared" ca="1" si="86"/>
        <v>4.1577245420228351E-2</v>
      </c>
    </row>
    <row r="2672" spans="1:8" x14ac:dyDescent="0.3">
      <c r="A2672"/>
      <c r="B2672" s="314">
        <v>42118</v>
      </c>
      <c r="C2672" s="197">
        <v>516.20000000000005</v>
      </c>
      <c r="D2672" s="197">
        <f t="shared" si="85"/>
        <v>1.089286437042134</v>
      </c>
      <c r="E2672" s="197">
        <v>8.2031250000000888E-3</v>
      </c>
      <c r="F2672" s="167"/>
      <c r="G2672" s="37">
        <v>2664</v>
      </c>
      <c r="H2672" s="167">
        <f t="shared" ca="1" si="86"/>
        <v>-1.1884299086511788E-2</v>
      </c>
    </row>
    <row r="2673" spans="1:8" x14ac:dyDescent="0.3">
      <c r="A2673"/>
      <c r="B2673" s="314">
        <v>40591</v>
      </c>
      <c r="C2673" s="197">
        <v>247.07</v>
      </c>
      <c r="D2673" s="197">
        <f t="shared" si="85"/>
        <v>-0.41584111597115503</v>
      </c>
      <c r="E2673" s="197">
        <v>8.2020729617235943E-3</v>
      </c>
      <c r="F2673" s="167"/>
      <c r="G2673" s="37">
        <v>2665</v>
      </c>
      <c r="H2673" s="167">
        <f t="shared" ca="1" si="86"/>
        <v>7.0715558984724328E-2</v>
      </c>
    </row>
    <row r="2674" spans="1:8" x14ac:dyDescent="0.3">
      <c r="A2674"/>
      <c r="B2674" s="314">
        <v>45019</v>
      </c>
      <c r="C2674" s="197">
        <v>422.95</v>
      </c>
      <c r="D2674" s="197">
        <f t="shared" si="85"/>
        <v>0.43106073422432734</v>
      </c>
      <c r="E2674" s="197">
        <v>8.2000429072013326E-3</v>
      </c>
      <c r="F2674" s="167"/>
      <c r="G2674" s="37">
        <v>2666</v>
      </c>
      <c r="H2674" s="167">
        <f t="shared" ca="1" si="86"/>
        <v>7.1040792109603831E-2</v>
      </c>
    </row>
    <row r="2675" spans="1:8" x14ac:dyDescent="0.3">
      <c r="A2675"/>
      <c r="B2675" s="314">
        <v>44442</v>
      </c>
      <c r="C2675" s="197">
        <v>295.55</v>
      </c>
      <c r="D2675" s="197">
        <f t="shared" si="85"/>
        <v>16.123406720741599</v>
      </c>
      <c r="E2675" s="197">
        <v>8.1869350162033783E-3</v>
      </c>
      <c r="F2675" s="167"/>
      <c r="G2675" s="37">
        <v>2667</v>
      </c>
      <c r="H2675" s="167">
        <f t="shared" ca="1" si="86"/>
        <v>4.7605155891097692E-2</v>
      </c>
    </row>
    <row r="2676" spans="1:8" x14ac:dyDescent="0.3">
      <c r="A2676"/>
      <c r="B2676" s="314">
        <v>36907</v>
      </c>
      <c r="C2676" s="197">
        <v>17.260000000000002</v>
      </c>
      <c r="D2676" s="197">
        <f t="shared" si="85"/>
        <v>-0.76304228445908839</v>
      </c>
      <c r="E2676" s="197">
        <v>8.1775700934578754E-3</v>
      </c>
      <c r="F2676" s="167"/>
      <c r="G2676" s="37">
        <v>2668</v>
      </c>
      <c r="H2676" s="167">
        <f t="shared" ca="1" si="86"/>
        <v>-7.8451728213121241E-2</v>
      </c>
    </row>
    <row r="2677" spans="1:8" x14ac:dyDescent="0.3">
      <c r="A2677"/>
      <c r="B2677" s="314">
        <v>39973</v>
      </c>
      <c r="C2677" s="197">
        <v>72.84</v>
      </c>
      <c r="D2677" s="197">
        <f t="shared" si="85"/>
        <v>-0.6845934008833463</v>
      </c>
      <c r="E2677" s="197">
        <v>8.1660899653979158E-3</v>
      </c>
      <c r="F2677" s="167"/>
      <c r="G2677" s="37">
        <v>2669</v>
      </c>
      <c r="H2677" s="167">
        <f t="shared" ca="1" si="86"/>
        <v>-5.8132715271114891E-3</v>
      </c>
    </row>
    <row r="2678" spans="1:8" x14ac:dyDescent="0.3">
      <c r="A2678"/>
      <c r="B2678" s="314">
        <v>40472</v>
      </c>
      <c r="C2678" s="197">
        <v>230.94</v>
      </c>
      <c r="D2678" s="197">
        <f t="shared" si="85"/>
        <v>2.6628072957969868</v>
      </c>
      <c r="E2678" s="197">
        <v>8.1634434888899765E-3</v>
      </c>
      <c r="F2678" s="167"/>
      <c r="G2678" s="37">
        <v>2670</v>
      </c>
      <c r="H2678" s="167">
        <f t="shared" ca="1" si="86"/>
        <v>-7.8365915561744257E-2</v>
      </c>
    </row>
    <row r="2679" spans="1:8" x14ac:dyDescent="0.3">
      <c r="A2679"/>
      <c r="B2679" s="314">
        <v>35699</v>
      </c>
      <c r="C2679" s="197">
        <v>63.05</v>
      </c>
      <c r="D2679" s="197">
        <f t="shared" si="85"/>
        <v>-0.85760422783323542</v>
      </c>
      <c r="E2679" s="197">
        <v>8.1547809401982807E-3</v>
      </c>
      <c r="F2679" s="167"/>
      <c r="G2679" s="37">
        <v>2671</v>
      </c>
      <c r="H2679" s="167">
        <f t="shared" ca="1" si="86"/>
        <v>-2.7694848326853098E-2</v>
      </c>
    </row>
    <row r="2680" spans="1:8" x14ac:dyDescent="0.3">
      <c r="A2680"/>
      <c r="B2680" s="314">
        <v>44972</v>
      </c>
      <c r="C2680" s="197">
        <v>442.78</v>
      </c>
      <c r="D2680" s="197">
        <f t="shared" si="85"/>
        <v>13.310924369747898</v>
      </c>
      <c r="E2680" s="197">
        <v>8.151183970856124E-3</v>
      </c>
      <c r="F2680" s="167"/>
      <c r="G2680" s="37">
        <v>2672</v>
      </c>
      <c r="H2680" s="167">
        <f t="shared" ca="1" si="86"/>
        <v>0.12642952912024991</v>
      </c>
    </row>
    <row r="2681" spans="1:8" x14ac:dyDescent="0.3">
      <c r="A2681"/>
      <c r="B2681" s="314">
        <v>39827</v>
      </c>
      <c r="C2681" s="197">
        <v>30.94</v>
      </c>
      <c r="D2681" s="197">
        <f t="shared" si="85"/>
        <v>-0.92311133200795226</v>
      </c>
      <c r="E2681" s="197">
        <v>8.1459758879114386E-3</v>
      </c>
      <c r="F2681" s="167"/>
      <c r="G2681" s="37">
        <v>2673</v>
      </c>
      <c r="H2681" s="167">
        <f t="shared" ca="1" si="86"/>
        <v>-7.010023916697662E-3</v>
      </c>
    </row>
    <row r="2682" spans="1:8" x14ac:dyDescent="0.3">
      <c r="A2682"/>
      <c r="B2682" s="314">
        <v>42346</v>
      </c>
      <c r="C2682" s="197">
        <v>402.4</v>
      </c>
      <c r="D2682" s="197">
        <f t="shared" si="85"/>
        <v>5.8195492676256233E-2</v>
      </c>
      <c r="E2682" s="197">
        <v>8.1423023925841775E-3</v>
      </c>
      <c r="F2682" s="167"/>
      <c r="G2682" s="37">
        <v>2674</v>
      </c>
      <c r="H2682" s="167">
        <f t="shared" ca="1" si="86"/>
        <v>3.5208011025873953E-2</v>
      </c>
    </row>
    <row r="2683" spans="1:8" x14ac:dyDescent="0.3">
      <c r="A2683"/>
      <c r="B2683" s="314">
        <v>41717</v>
      </c>
      <c r="C2683" s="197">
        <v>380.27</v>
      </c>
      <c r="D2683" s="197">
        <f t="shared" si="85"/>
        <v>1.0461124562819477</v>
      </c>
      <c r="E2683" s="197">
        <v>8.1389183457052372E-3</v>
      </c>
      <c r="F2683" s="167"/>
      <c r="G2683" s="37">
        <v>2675</v>
      </c>
      <c r="H2683" s="167">
        <f t="shared" ca="1" si="86"/>
        <v>6.1270983013242568E-2</v>
      </c>
    </row>
    <row r="2684" spans="1:8" x14ac:dyDescent="0.3">
      <c r="A2684"/>
      <c r="B2684" s="314">
        <v>43389</v>
      </c>
      <c r="C2684" s="197">
        <v>185.85</v>
      </c>
      <c r="D2684" s="197">
        <f t="shared" si="85"/>
        <v>-0.52988642400020236</v>
      </c>
      <c r="E2684" s="197">
        <v>8.1366965012203973E-3</v>
      </c>
      <c r="F2684" s="167"/>
      <c r="G2684" s="37">
        <v>2676</v>
      </c>
      <c r="H2684" s="167">
        <f t="shared" ca="1" si="86"/>
        <v>2.3238095085329039E-2</v>
      </c>
    </row>
    <row r="2685" spans="1:8" x14ac:dyDescent="0.3">
      <c r="A2685"/>
      <c r="B2685" s="314">
        <v>44846</v>
      </c>
      <c r="C2685" s="197">
        <v>395.33</v>
      </c>
      <c r="D2685" s="197">
        <f t="shared" si="85"/>
        <v>2.840765568833187</v>
      </c>
      <c r="E2685" s="197">
        <v>8.1348497985413992E-3</v>
      </c>
      <c r="F2685" s="167"/>
      <c r="G2685" s="37">
        <v>2677</v>
      </c>
      <c r="H2685" s="167">
        <f t="shared" ca="1" si="86"/>
        <v>8.7480947201051915E-2</v>
      </c>
    </row>
    <row r="2686" spans="1:8" x14ac:dyDescent="0.3">
      <c r="A2686"/>
      <c r="B2686" s="314">
        <v>40058</v>
      </c>
      <c r="C2686" s="197">
        <v>102.93</v>
      </c>
      <c r="D2686" s="197">
        <f t="shared" si="85"/>
        <v>-0.26593923833975175</v>
      </c>
      <c r="E2686" s="197">
        <v>8.1292850146916784E-3</v>
      </c>
      <c r="F2686" s="167"/>
      <c r="G2686" s="37">
        <v>2678</v>
      </c>
      <c r="H2686" s="167">
        <f t="shared" ca="1" si="86"/>
        <v>7.5188408343324173E-2</v>
      </c>
    </row>
    <row r="2687" spans="1:8" x14ac:dyDescent="0.3">
      <c r="A2687"/>
      <c r="B2687" s="314">
        <v>39289</v>
      </c>
      <c r="C2687" s="197">
        <v>140.22</v>
      </c>
      <c r="D2687" s="197">
        <f t="shared" si="85"/>
        <v>9.2650073206442158</v>
      </c>
      <c r="E2687" s="197">
        <v>8.1242361061182322E-3</v>
      </c>
      <c r="F2687" s="167"/>
      <c r="G2687" s="37">
        <v>2679</v>
      </c>
      <c r="H2687" s="167">
        <f t="shared" ca="1" si="86"/>
        <v>2.5380083459196668E-2</v>
      </c>
    </row>
    <row r="2688" spans="1:8" x14ac:dyDescent="0.3">
      <c r="A2688"/>
      <c r="B2688" s="314">
        <v>37092</v>
      </c>
      <c r="C2688" s="197">
        <v>13.66</v>
      </c>
      <c r="D2688" s="197">
        <f t="shared" si="85"/>
        <v>-0.69447550883471254</v>
      </c>
      <c r="E2688" s="197">
        <v>8.1180811808116982E-3</v>
      </c>
      <c r="F2688" s="167"/>
      <c r="G2688" s="37">
        <v>2680</v>
      </c>
      <c r="H2688" s="167">
        <f t="shared" ca="1" si="86"/>
        <v>1.0551932474194527E-2</v>
      </c>
    </row>
    <row r="2689" spans="1:8" x14ac:dyDescent="0.3">
      <c r="A2689"/>
      <c r="B2689" s="314">
        <v>36473</v>
      </c>
      <c r="C2689" s="197">
        <v>44.71</v>
      </c>
      <c r="D2689" s="197">
        <f t="shared" si="85"/>
        <v>-0.40018781862087471</v>
      </c>
      <c r="E2689" s="197">
        <v>8.117249154453221E-3</v>
      </c>
      <c r="F2689" s="167"/>
      <c r="G2689" s="37">
        <v>2681</v>
      </c>
      <c r="H2689" s="167">
        <f t="shared" ca="1" si="86"/>
        <v>-9.7643402231041621E-2</v>
      </c>
    </row>
    <row r="2690" spans="1:8" x14ac:dyDescent="0.3">
      <c r="A2690"/>
      <c r="B2690" s="314">
        <v>38246</v>
      </c>
      <c r="C2690" s="197">
        <v>74.540000000000006</v>
      </c>
      <c r="D2690" s="197">
        <f t="shared" si="85"/>
        <v>-0.85230537557708685</v>
      </c>
      <c r="E2690" s="197">
        <v>8.1146875845281574E-3</v>
      </c>
      <c r="F2690" s="167"/>
      <c r="G2690" s="37">
        <v>2682</v>
      </c>
      <c r="H2690" s="167">
        <f t="shared" ca="1" si="86"/>
        <v>6.8140953893981546E-2</v>
      </c>
    </row>
    <row r="2691" spans="1:8" x14ac:dyDescent="0.3">
      <c r="A2691"/>
      <c r="B2691" s="314">
        <v>41890</v>
      </c>
      <c r="C2691" s="197">
        <v>504.69</v>
      </c>
      <c r="D2691" s="197">
        <f t="shared" si="85"/>
        <v>5.3412648716343103E-2</v>
      </c>
      <c r="E2691" s="197">
        <v>8.1097816750894669E-3</v>
      </c>
      <c r="F2691" s="167"/>
      <c r="G2691" s="37">
        <v>2683</v>
      </c>
      <c r="H2691" s="167">
        <f t="shared" ca="1" si="86"/>
        <v>2.1754769439846916E-2</v>
      </c>
    </row>
    <row r="2692" spans="1:8" x14ac:dyDescent="0.3">
      <c r="A2692"/>
      <c r="B2692" s="314">
        <v>44532</v>
      </c>
      <c r="C2692" s="197">
        <v>479.1</v>
      </c>
      <c r="D2692" s="197">
        <f t="shared" si="85"/>
        <v>9.9231386945049849E-2</v>
      </c>
      <c r="E2692" s="197">
        <v>8.1009994739611457E-3</v>
      </c>
      <c r="F2692" s="167"/>
      <c r="G2692" s="37">
        <v>2684</v>
      </c>
      <c r="H2692" s="167">
        <f t="shared" ca="1" si="86"/>
        <v>-1.4632209620325262E-2</v>
      </c>
    </row>
    <row r="2693" spans="1:8" x14ac:dyDescent="0.3">
      <c r="A2693"/>
      <c r="B2693" s="314">
        <v>44719</v>
      </c>
      <c r="C2693" s="197">
        <v>435.85</v>
      </c>
      <c r="D2693" s="197">
        <f t="shared" si="85"/>
        <v>4.5515220990956564</v>
      </c>
      <c r="E2693" s="197">
        <v>8.0952931652595872E-3</v>
      </c>
      <c r="F2693" s="167"/>
      <c r="G2693" s="37">
        <v>2685</v>
      </c>
      <c r="H2693" s="167">
        <f t="shared" ca="1" si="86"/>
        <v>8.2472053111884228E-2</v>
      </c>
    </row>
    <row r="2694" spans="1:8" x14ac:dyDescent="0.3">
      <c r="A2694"/>
      <c r="B2694" s="314">
        <v>35384</v>
      </c>
      <c r="C2694" s="197">
        <v>78.510000000000005</v>
      </c>
      <c r="D2694" s="197">
        <f t="shared" si="85"/>
        <v>-0.49608472400513481</v>
      </c>
      <c r="E2694" s="197">
        <v>8.0893682588598637E-3</v>
      </c>
      <c r="F2694" s="167"/>
      <c r="G2694" s="37">
        <v>2686</v>
      </c>
      <c r="H2694" s="167">
        <f t="shared" ca="1" si="86"/>
        <v>-4.9409667777623283E-2</v>
      </c>
    </row>
    <row r="2695" spans="1:8" x14ac:dyDescent="0.3">
      <c r="A2695"/>
      <c r="B2695" s="314">
        <v>43655</v>
      </c>
      <c r="C2695" s="197">
        <v>155.80000000000001</v>
      </c>
      <c r="D2695" s="197">
        <f t="shared" si="85"/>
        <v>-0.53754823389729878</v>
      </c>
      <c r="E2695" s="197">
        <v>8.0879974118408526E-3</v>
      </c>
      <c r="F2695" s="167"/>
      <c r="G2695" s="37">
        <v>2687</v>
      </c>
      <c r="H2695" s="167">
        <f t="shared" ca="1" si="86"/>
        <v>-3.2850622625508835E-2</v>
      </c>
    </row>
    <row r="2696" spans="1:8" x14ac:dyDescent="0.3">
      <c r="A2696"/>
      <c r="B2696" s="314">
        <v>42398</v>
      </c>
      <c r="C2696" s="197">
        <v>336.9</v>
      </c>
      <c r="D2696" s="197">
        <f t="shared" si="85"/>
        <v>3.1510596352883189</v>
      </c>
      <c r="E2696" s="197">
        <v>8.0789946140036317E-3</v>
      </c>
      <c r="F2696" s="167"/>
      <c r="G2696" s="37">
        <v>2688</v>
      </c>
      <c r="H2696" s="167">
        <f t="shared" ca="1" si="86"/>
        <v>1.0049412048883561E-2</v>
      </c>
    </row>
    <row r="2697" spans="1:8" x14ac:dyDescent="0.3">
      <c r="A2697"/>
      <c r="B2697" s="314">
        <v>37972</v>
      </c>
      <c r="C2697" s="197">
        <v>81.16</v>
      </c>
      <c r="D2697" s="197">
        <f t="shared" ref="D2697:D2760" si="87">C2697/C2698-1</f>
        <v>3.0210713379030141E-2</v>
      </c>
      <c r="E2697" s="197">
        <v>8.0735312383553026E-3</v>
      </c>
      <c r="F2697" s="167"/>
      <c r="G2697" s="37">
        <v>2689</v>
      </c>
      <c r="H2697" s="167">
        <f t="shared" ca="1" si="86"/>
        <v>4.6284459939117811E-3</v>
      </c>
    </row>
    <row r="2698" spans="1:8" x14ac:dyDescent="0.3">
      <c r="A2698"/>
      <c r="B2698" s="314">
        <v>38441</v>
      </c>
      <c r="C2698" s="197">
        <v>78.78</v>
      </c>
      <c r="D2698" s="197">
        <f t="shared" si="87"/>
        <v>-3.0877106655185171E-2</v>
      </c>
      <c r="E2698" s="197">
        <v>8.0614203454894007E-3</v>
      </c>
      <c r="F2698" s="167"/>
      <c r="G2698" s="37">
        <v>2690</v>
      </c>
      <c r="H2698" s="167">
        <f t="shared" ref="H2698:H2761" ca="1" si="88">_xlfn.NORM.INV(RAND(),N$11,N$12)</f>
        <v>6.5103178370512077E-2</v>
      </c>
    </row>
    <row r="2699" spans="1:8" x14ac:dyDescent="0.3">
      <c r="A2699"/>
      <c r="B2699" s="314">
        <v>38455</v>
      </c>
      <c r="C2699" s="197">
        <v>81.290000000000006</v>
      </c>
      <c r="D2699" s="197">
        <f t="shared" si="87"/>
        <v>-0.47736916548797725</v>
      </c>
      <c r="E2699" s="197">
        <v>8.0605158730160387E-3</v>
      </c>
      <c r="F2699" s="167"/>
      <c r="G2699" s="37">
        <v>2691</v>
      </c>
      <c r="H2699" s="167">
        <f t="shared" ca="1" si="88"/>
        <v>5.3133551657200857E-3</v>
      </c>
    </row>
    <row r="2700" spans="1:8" x14ac:dyDescent="0.3">
      <c r="A2700"/>
      <c r="B2700" s="314">
        <v>40176</v>
      </c>
      <c r="C2700" s="197">
        <v>155.54</v>
      </c>
      <c r="D2700" s="197">
        <f t="shared" si="87"/>
        <v>7.2602230483271377</v>
      </c>
      <c r="E2700" s="197">
        <v>8.0362929358390733E-3</v>
      </c>
      <c r="F2700" s="167"/>
      <c r="G2700" s="37">
        <v>2692</v>
      </c>
      <c r="H2700" s="167">
        <f t="shared" ca="1" si="88"/>
        <v>5.1544102243846035E-2</v>
      </c>
    </row>
    <row r="2701" spans="1:8" x14ac:dyDescent="0.3">
      <c r="A2701"/>
      <c r="B2701" s="314">
        <v>36873</v>
      </c>
      <c r="C2701" s="197">
        <v>18.829999999999998</v>
      </c>
      <c r="D2701" s="197">
        <f t="shared" si="87"/>
        <v>-0.96260921366163621</v>
      </c>
      <c r="E2701" s="197">
        <v>8.0299785867237183E-3</v>
      </c>
      <c r="F2701" s="167"/>
      <c r="G2701" s="37">
        <v>2693</v>
      </c>
      <c r="H2701" s="167">
        <f t="shared" ca="1" si="88"/>
        <v>1.004566209489669E-2</v>
      </c>
    </row>
    <row r="2702" spans="1:8" x14ac:dyDescent="0.3">
      <c r="A2702"/>
      <c r="B2702" s="314">
        <v>41920</v>
      </c>
      <c r="C2702" s="197">
        <v>503.6</v>
      </c>
      <c r="D2702" s="197">
        <f t="shared" si="87"/>
        <v>27.54875283446712</v>
      </c>
      <c r="E2702" s="197">
        <v>8.0265817970737174E-3</v>
      </c>
      <c r="F2702" s="167"/>
      <c r="G2702" s="37">
        <v>2694</v>
      </c>
      <c r="H2702" s="167">
        <f t="shared" ca="1" si="88"/>
        <v>-0.17648928709953782</v>
      </c>
    </row>
    <row r="2703" spans="1:8" x14ac:dyDescent="0.3">
      <c r="A2703"/>
      <c r="B2703" s="314">
        <v>36787</v>
      </c>
      <c r="C2703" s="197">
        <v>17.64</v>
      </c>
      <c r="D2703" s="197">
        <f t="shared" si="87"/>
        <v>-0.92484982746133859</v>
      </c>
      <c r="E2703" s="197">
        <v>8.0000000000000071E-3</v>
      </c>
      <c r="F2703" s="167"/>
      <c r="G2703" s="37">
        <v>2695</v>
      </c>
      <c r="H2703" s="167">
        <f t="shared" ca="1" si="88"/>
        <v>-4.2762745649317112E-2</v>
      </c>
    </row>
    <row r="2704" spans="1:8" x14ac:dyDescent="0.3">
      <c r="A2704"/>
      <c r="B2704" s="314">
        <v>40673</v>
      </c>
      <c r="C2704" s="197">
        <v>234.73</v>
      </c>
      <c r="D2704" s="197">
        <f t="shared" si="87"/>
        <v>0.67198518412992381</v>
      </c>
      <c r="E2704" s="197">
        <v>7.9872890453900336E-3</v>
      </c>
      <c r="F2704" s="167"/>
      <c r="G2704" s="37">
        <v>2696</v>
      </c>
      <c r="H2704" s="167">
        <f t="shared" ca="1" si="88"/>
        <v>4.0807343556136133E-2</v>
      </c>
    </row>
    <row r="2705" spans="1:8" x14ac:dyDescent="0.3">
      <c r="A2705"/>
      <c r="B2705" s="314">
        <v>39230</v>
      </c>
      <c r="C2705" s="197">
        <v>140.38999999999999</v>
      </c>
      <c r="D2705" s="197">
        <f t="shared" si="87"/>
        <v>-0.47668393782383423</v>
      </c>
      <c r="E2705" s="197">
        <v>7.9695577254450534E-3</v>
      </c>
      <c r="F2705" s="167"/>
      <c r="G2705" s="37">
        <v>2697</v>
      </c>
      <c r="H2705" s="167">
        <f t="shared" ca="1" si="88"/>
        <v>-2.3233627525761552E-2</v>
      </c>
    </row>
    <row r="2706" spans="1:8" x14ac:dyDescent="0.3">
      <c r="A2706"/>
      <c r="B2706" s="314">
        <v>41046</v>
      </c>
      <c r="C2706" s="197">
        <v>268.27</v>
      </c>
      <c r="D2706" s="197">
        <f t="shared" si="87"/>
        <v>-0.33752315100629715</v>
      </c>
      <c r="E2706" s="197">
        <v>7.9654330264888884E-3</v>
      </c>
      <c r="F2706" s="167"/>
      <c r="G2706" s="37">
        <v>2698</v>
      </c>
      <c r="H2706" s="167">
        <f t="shared" ca="1" si="88"/>
        <v>-4.5563329188585938E-2</v>
      </c>
    </row>
    <row r="2707" spans="1:8" x14ac:dyDescent="0.3">
      <c r="A2707"/>
      <c r="B2707" s="314">
        <v>42996</v>
      </c>
      <c r="C2707" s="197">
        <v>404.95</v>
      </c>
      <c r="D2707" s="197">
        <f t="shared" si="87"/>
        <v>-6.011372867587339E-2</v>
      </c>
      <c r="E2707" s="197">
        <v>7.9651524579962274E-3</v>
      </c>
      <c r="F2707" s="167"/>
      <c r="G2707" s="37">
        <v>2699</v>
      </c>
      <c r="H2707" s="167">
        <f t="shared" ca="1" si="88"/>
        <v>-3.2766145193598387E-3</v>
      </c>
    </row>
    <row r="2708" spans="1:8" x14ac:dyDescent="0.3">
      <c r="A2708"/>
      <c r="B2708" s="314">
        <v>42867</v>
      </c>
      <c r="C2708" s="197">
        <v>430.85</v>
      </c>
      <c r="D2708" s="197">
        <f t="shared" si="87"/>
        <v>0.23629842180774752</v>
      </c>
      <c r="E2708" s="197">
        <v>7.9541466838226604E-3</v>
      </c>
      <c r="F2708" s="167"/>
      <c r="G2708" s="37">
        <v>2700</v>
      </c>
      <c r="H2708" s="167">
        <f t="shared" ca="1" si="88"/>
        <v>2.6941068210065647E-2</v>
      </c>
    </row>
    <row r="2709" spans="1:8" x14ac:dyDescent="0.3">
      <c r="A2709"/>
      <c r="B2709" s="314">
        <v>44258</v>
      </c>
      <c r="C2709" s="197">
        <v>348.5</v>
      </c>
      <c r="D2709" s="197">
        <f t="shared" si="87"/>
        <v>2.4318069916297391</v>
      </c>
      <c r="E2709" s="197">
        <v>7.9537237888647194E-3</v>
      </c>
      <c r="F2709" s="167"/>
      <c r="G2709" s="37">
        <v>2701</v>
      </c>
      <c r="H2709" s="167">
        <f t="shared" ca="1" si="88"/>
        <v>-7.8187665199783457E-2</v>
      </c>
    </row>
    <row r="2710" spans="1:8" x14ac:dyDescent="0.3">
      <c r="A2710"/>
      <c r="B2710" s="314">
        <v>44014</v>
      </c>
      <c r="C2710" s="197">
        <v>101.55</v>
      </c>
      <c r="D2710" s="197">
        <f t="shared" si="87"/>
        <v>-0.7568887505685763</v>
      </c>
      <c r="E2710" s="197">
        <v>7.9404466501240556E-3</v>
      </c>
      <c r="F2710" s="167"/>
      <c r="G2710" s="37">
        <v>2702</v>
      </c>
      <c r="H2710" s="167">
        <f t="shared" ca="1" si="88"/>
        <v>2.67240985888132E-3</v>
      </c>
    </row>
    <row r="2711" spans="1:8" x14ac:dyDescent="0.3">
      <c r="A2711"/>
      <c r="B2711" s="314">
        <v>45002</v>
      </c>
      <c r="C2711" s="197">
        <v>417.71</v>
      </c>
      <c r="D2711" s="197">
        <f t="shared" si="87"/>
        <v>-4.1509866911427329E-2</v>
      </c>
      <c r="E2711" s="197">
        <v>7.9388060421794471E-3</v>
      </c>
      <c r="F2711" s="167"/>
      <c r="G2711" s="37">
        <v>2703</v>
      </c>
      <c r="H2711" s="167">
        <f t="shared" ca="1" si="88"/>
        <v>0.10530541343980422</v>
      </c>
    </row>
    <row r="2712" spans="1:8" x14ac:dyDescent="0.3">
      <c r="A2712"/>
      <c r="B2712" s="314">
        <v>44880</v>
      </c>
      <c r="C2712" s="197">
        <v>435.8</v>
      </c>
      <c r="D2712" s="197">
        <f t="shared" si="87"/>
        <v>1.5329845975007266</v>
      </c>
      <c r="E2712" s="197">
        <v>7.9330203298100255E-3</v>
      </c>
      <c r="F2712" s="167"/>
      <c r="G2712" s="37">
        <v>2704</v>
      </c>
      <c r="H2712" s="167">
        <f t="shared" ca="1" si="88"/>
        <v>0.12365713587298446</v>
      </c>
    </row>
    <row r="2713" spans="1:8" x14ac:dyDescent="0.3">
      <c r="A2713"/>
      <c r="B2713" s="314">
        <v>44159</v>
      </c>
      <c r="C2713" s="197">
        <v>172.05</v>
      </c>
      <c r="D2713" s="197">
        <f t="shared" si="87"/>
        <v>0.70769230769230784</v>
      </c>
      <c r="E2713" s="197">
        <v>7.9086115992972328E-3</v>
      </c>
      <c r="F2713" s="167"/>
      <c r="G2713" s="37">
        <v>2705</v>
      </c>
      <c r="H2713" s="167">
        <f t="shared" ca="1" si="88"/>
        <v>-3.8764317180370725E-2</v>
      </c>
    </row>
    <row r="2714" spans="1:8" x14ac:dyDescent="0.3">
      <c r="A2714"/>
      <c r="B2714" s="314">
        <v>35251</v>
      </c>
      <c r="C2714" s="197">
        <v>100.75</v>
      </c>
      <c r="D2714" s="197">
        <f t="shared" si="87"/>
        <v>-0.80262513468508179</v>
      </c>
      <c r="E2714" s="197">
        <v>7.9031612645059646E-3</v>
      </c>
      <c r="F2714" s="167"/>
      <c r="G2714" s="37">
        <v>2706</v>
      </c>
      <c r="H2714" s="167">
        <f t="shared" ca="1" si="88"/>
        <v>-2.2560231205040176E-3</v>
      </c>
    </row>
    <row r="2715" spans="1:8" x14ac:dyDescent="0.3">
      <c r="A2715"/>
      <c r="B2715" s="314">
        <v>42129</v>
      </c>
      <c r="C2715" s="197">
        <v>510.45</v>
      </c>
      <c r="D2715" s="197">
        <f t="shared" si="87"/>
        <v>1.7569538212260327</v>
      </c>
      <c r="E2715" s="197">
        <v>7.8981143252048192E-3</v>
      </c>
      <c r="F2715" s="167"/>
      <c r="G2715" s="37">
        <v>2707</v>
      </c>
      <c r="H2715" s="167">
        <f t="shared" ca="1" si="88"/>
        <v>6.8540811205199517E-2</v>
      </c>
    </row>
    <row r="2716" spans="1:8" x14ac:dyDescent="0.3">
      <c r="A2716"/>
      <c r="B2716" s="314">
        <v>43830</v>
      </c>
      <c r="C2716" s="197">
        <v>185.15</v>
      </c>
      <c r="D2716" s="197">
        <f t="shared" si="87"/>
        <v>-0.53829081569038184</v>
      </c>
      <c r="E2716" s="197">
        <v>7.8933043004900671E-3</v>
      </c>
      <c r="F2716" s="167"/>
      <c r="G2716" s="37">
        <v>2708</v>
      </c>
      <c r="H2716" s="167">
        <f t="shared" ca="1" si="88"/>
        <v>-8.31001576576023E-2</v>
      </c>
    </row>
    <row r="2717" spans="1:8" x14ac:dyDescent="0.3">
      <c r="A2717"/>
      <c r="B2717" s="314">
        <v>44833</v>
      </c>
      <c r="C2717" s="197">
        <v>401.01</v>
      </c>
      <c r="D2717" s="197">
        <f t="shared" si="87"/>
        <v>5.5406948295547211</v>
      </c>
      <c r="E2717" s="197">
        <v>7.8920250333023301E-3</v>
      </c>
      <c r="F2717" s="167"/>
      <c r="G2717" s="37">
        <v>2709</v>
      </c>
      <c r="H2717" s="167">
        <f t="shared" ca="1" si="88"/>
        <v>-6.2298863153401836E-2</v>
      </c>
    </row>
    <row r="2718" spans="1:8" x14ac:dyDescent="0.3">
      <c r="A2718"/>
      <c r="B2718" s="314">
        <v>34670</v>
      </c>
      <c r="C2718" s="197">
        <v>61.31</v>
      </c>
      <c r="D2718" s="197">
        <f t="shared" si="87"/>
        <v>-0.92489556919383098</v>
      </c>
      <c r="E2718" s="197">
        <v>7.8908433338813477E-3</v>
      </c>
      <c r="F2718" s="167"/>
      <c r="G2718" s="37">
        <v>2710</v>
      </c>
      <c r="H2718" s="167">
        <f t="shared" ca="1" si="88"/>
        <v>3.6988488509879888E-2</v>
      </c>
    </row>
    <row r="2719" spans="1:8" x14ac:dyDescent="0.3">
      <c r="A2719"/>
      <c r="B2719" s="314">
        <v>45307</v>
      </c>
      <c r="C2719" s="197">
        <v>816.33</v>
      </c>
      <c r="D2719" s="197">
        <f t="shared" si="87"/>
        <v>0.7242158622874646</v>
      </c>
      <c r="E2719" s="197">
        <v>7.8770294462620072E-3</v>
      </c>
      <c r="F2719" s="167"/>
      <c r="G2719" s="37">
        <v>2711</v>
      </c>
      <c r="H2719" s="167">
        <f t="shared" ca="1" si="88"/>
        <v>-5.7506117005378096E-2</v>
      </c>
    </row>
    <row r="2720" spans="1:8" x14ac:dyDescent="0.3">
      <c r="A2720"/>
      <c r="B2720" s="314">
        <v>42809</v>
      </c>
      <c r="C2720" s="197">
        <v>473.45</v>
      </c>
      <c r="D2720" s="197">
        <f t="shared" si="87"/>
        <v>-0.21780002643404706</v>
      </c>
      <c r="E2720" s="197">
        <v>7.8765300691856499E-3</v>
      </c>
      <c r="F2720" s="167"/>
      <c r="G2720" s="37">
        <v>2712</v>
      </c>
      <c r="H2720" s="167">
        <f t="shared" ca="1" si="88"/>
        <v>2.0340211770267819E-2</v>
      </c>
    </row>
    <row r="2721" spans="1:8" x14ac:dyDescent="0.3">
      <c r="A2721"/>
      <c r="B2721" s="314">
        <v>45167</v>
      </c>
      <c r="C2721" s="197">
        <v>605.28</v>
      </c>
      <c r="D2721" s="197">
        <f t="shared" si="87"/>
        <v>0.22427184466019412</v>
      </c>
      <c r="E2721" s="197">
        <v>7.8761135625677881E-3</v>
      </c>
      <c r="F2721" s="167"/>
      <c r="G2721" s="37">
        <v>2713</v>
      </c>
      <c r="H2721" s="167">
        <f t="shared" ca="1" si="88"/>
        <v>0.116193456899645</v>
      </c>
    </row>
    <row r="2722" spans="1:8" x14ac:dyDescent="0.3">
      <c r="A2722"/>
      <c r="B2722" s="314">
        <v>44588</v>
      </c>
      <c r="C2722" s="197">
        <v>494.4</v>
      </c>
      <c r="D2722" s="197">
        <f t="shared" si="87"/>
        <v>19.262295081967213</v>
      </c>
      <c r="E2722" s="197">
        <v>7.8483335032106805E-3</v>
      </c>
      <c r="F2722" s="167"/>
      <c r="G2722" s="37">
        <v>2714</v>
      </c>
      <c r="H2722" s="167">
        <f t="shared" ca="1" si="88"/>
        <v>-4.973880269395764E-2</v>
      </c>
    </row>
    <row r="2723" spans="1:8" x14ac:dyDescent="0.3">
      <c r="A2723"/>
      <c r="B2723" s="314">
        <v>36649</v>
      </c>
      <c r="C2723" s="197">
        <v>24.4</v>
      </c>
      <c r="D2723" s="197">
        <f t="shared" si="87"/>
        <v>-0.65536723163841804</v>
      </c>
      <c r="E2723" s="197">
        <v>7.8479966955802283E-3</v>
      </c>
      <c r="F2723" s="167"/>
      <c r="G2723" s="37">
        <v>2715</v>
      </c>
      <c r="H2723" s="167">
        <f t="shared" ca="1" si="88"/>
        <v>-5.0998748809490306E-3</v>
      </c>
    </row>
    <row r="2724" spans="1:8" x14ac:dyDescent="0.3">
      <c r="A2724"/>
      <c r="B2724" s="314">
        <v>43916</v>
      </c>
      <c r="C2724" s="197">
        <v>70.8</v>
      </c>
      <c r="D2724" s="197">
        <f t="shared" si="87"/>
        <v>-0.8090717868507632</v>
      </c>
      <c r="E2724" s="197">
        <v>7.8291814946618299E-3</v>
      </c>
      <c r="F2724" s="167"/>
      <c r="G2724" s="37">
        <v>2716</v>
      </c>
      <c r="H2724" s="167">
        <f t="shared" ca="1" si="88"/>
        <v>-2.1436205422269941E-2</v>
      </c>
    </row>
    <row r="2725" spans="1:8" x14ac:dyDescent="0.3">
      <c r="A2725"/>
      <c r="B2725" s="314">
        <v>41638</v>
      </c>
      <c r="C2725" s="197">
        <v>370.82</v>
      </c>
      <c r="D2725" s="197">
        <f t="shared" si="87"/>
        <v>-0.19193724122902589</v>
      </c>
      <c r="E2725" s="197">
        <v>7.7999728223943077E-3</v>
      </c>
      <c r="F2725" s="167"/>
      <c r="G2725" s="37">
        <v>2717</v>
      </c>
      <c r="H2725" s="167">
        <f t="shared" ca="1" si="88"/>
        <v>-3.0209364397460288E-3</v>
      </c>
    </row>
    <row r="2726" spans="1:8" x14ac:dyDescent="0.3">
      <c r="A2726"/>
      <c r="B2726" s="314">
        <v>42853</v>
      </c>
      <c r="C2726" s="197">
        <v>458.9</v>
      </c>
      <c r="D2726" s="197">
        <f t="shared" si="87"/>
        <v>0.18288439231859765</v>
      </c>
      <c r="E2726" s="197">
        <v>7.796200724717206E-3</v>
      </c>
      <c r="F2726" s="167"/>
      <c r="G2726" s="37">
        <v>2718</v>
      </c>
      <c r="H2726" s="167">
        <f t="shared" ca="1" si="88"/>
        <v>-1.9029375641656437E-2</v>
      </c>
    </row>
    <row r="2727" spans="1:8" x14ac:dyDescent="0.3">
      <c r="A2727"/>
      <c r="B2727" s="314">
        <v>42310</v>
      </c>
      <c r="C2727" s="197">
        <v>387.95</v>
      </c>
      <c r="D2727" s="197">
        <f t="shared" si="87"/>
        <v>3.6129607609988108</v>
      </c>
      <c r="E2727" s="197">
        <v>7.7932198986880863E-3</v>
      </c>
      <c r="F2727" s="167"/>
      <c r="G2727" s="37">
        <v>2719</v>
      </c>
      <c r="H2727" s="167">
        <f t="shared" ca="1" si="88"/>
        <v>1.7950819718669641E-2</v>
      </c>
    </row>
    <row r="2728" spans="1:8" x14ac:dyDescent="0.3">
      <c r="A2728"/>
      <c r="B2728" s="314">
        <v>43972</v>
      </c>
      <c r="C2728" s="197">
        <v>84.1</v>
      </c>
      <c r="D2728" s="197">
        <f t="shared" si="87"/>
        <v>-0.79308648050190678</v>
      </c>
      <c r="E2728" s="197">
        <v>7.7890952666266333E-3</v>
      </c>
      <c r="F2728" s="167"/>
      <c r="G2728" s="37">
        <v>2720</v>
      </c>
      <c r="H2728" s="167">
        <f t="shared" ca="1" si="88"/>
        <v>-2.2714249867170164E-2</v>
      </c>
    </row>
    <row r="2729" spans="1:8" x14ac:dyDescent="0.3">
      <c r="A2729"/>
      <c r="B2729" s="314">
        <v>44861</v>
      </c>
      <c r="C2729" s="197">
        <v>406.45</v>
      </c>
      <c r="D2729" s="197">
        <f t="shared" si="87"/>
        <v>6.4687614847482537</v>
      </c>
      <c r="E2729" s="197">
        <v>7.785574372071169E-3</v>
      </c>
      <c r="F2729" s="167"/>
      <c r="G2729" s="37">
        <v>2721</v>
      </c>
      <c r="H2729" s="167">
        <f t="shared" ca="1" si="88"/>
        <v>-5.3545865204454014E-2</v>
      </c>
    </row>
    <row r="2730" spans="1:8" x14ac:dyDescent="0.3">
      <c r="A2730"/>
      <c r="B2730" s="314">
        <v>34779</v>
      </c>
      <c r="C2730" s="197">
        <v>54.42</v>
      </c>
      <c r="D2730" s="197">
        <f t="shared" si="87"/>
        <v>-0.42497886728655954</v>
      </c>
      <c r="E2730" s="197">
        <v>7.7777777777778834E-3</v>
      </c>
      <c r="F2730" s="167"/>
      <c r="G2730" s="37">
        <v>2722</v>
      </c>
      <c r="H2730" s="167">
        <f t="shared" ca="1" si="88"/>
        <v>1.0735022353164708E-2</v>
      </c>
    </row>
    <row r="2731" spans="1:8" x14ac:dyDescent="0.3">
      <c r="A2731"/>
      <c r="B2731" s="314">
        <v>35300</v>
      </c>
      <c r="C2731" s="197">
        <v>94.64</v>
      </c>
      <c r="D2731" s="197">
        <f t="shared" si="87"/>
        <v>-6.4267352185089943E-2</v>
      </c>
      <c r="E2731" s="197">
        <v>7.773400063890934E-3</v>
      </c>
      <c r="F2731" s="167"/>
      <c r="G2731" s="37">
        <v>2723</v>
      </c>
      <c r="H2731" s="167">
        <f t="shared" ca="1" si="88"/>
        <v>5.6759988673541258E-3</v>
      </c>
    </row>
    <row r="2732" spans="1:8" x14ac:dyDescent="0.3">
      <c r="A2732"/>
      <c r="B2732" s="314">
        <v>38614</v>
      </c>
      <c r="C2732" s="197">
        <v>101.14</v>
      </c>
      <c r="D2732" s="197">
        <f t="shared" si="87"/>
        <v>-0.3512924122891411</v>
      </c>
      <c r="E2732" s="197">
        <v>7.7720207253886286E-3</v>
      </c>
      <c r="F2732" s="167"/>
      <c r="G2732" s="37">
        <v>2724</v>
      </c>
      <c r="H2732" s="167">
        <f t="shared" ca="1" si="88"/>
        <v>-5.3887429706367965E-2</v>
      </c>
    </row>
    <row r="2733" spans="1:8" x14ac:dyDescent="0.3">
      <c r="A2733"/>
      <c r="B2733" s="314">
        <v>38863</v>
      </c>
      <c r="C2733" s="197">
        <v>155.91</v>
      </c>
      <c r="D2733" s="197">
        <f t="shared" si="87"/>
        <v>-0.1066353426541371</v>
      </c>
      <c r="E2733" s="197">
        <v>7.7564475470233152E-3</v>
      </c>
      <c r="F2733" s="167"/>
      <c r="G2733" s="37">
        <v>2725</v>
      </c>
      <c r="H2733" s="167">
        <f t="shared" ca="1" si="88"/>
        <v>4.2412356467334329E-2</v>
      </c>
    </row>
    <row r="2734" spans="1:8" x14ac:dyDescent="0.3">
      <c r="A2734"/>
      <c r="B2734" s="314">
        <v>38806</v>
      </c>
      <c r="C2734" s="197">
        <v>174.52</v>
      </c>
      <c r="D2734" s="197">
        <f t="shared" si="87"/>
        <v>7.133210558624925E-2</v>
      </c>
      <c r="E2734" s="197">
        <v>7.7376140431921758E-3</v>
      </c>
      <c r="F2734" s="167"/>
      <c r="G2734" s="37">
        <v>2726</v>
      </c>
      <c r="H2734" s="167">
        <f t="shared" ca="1" si="88"/>
        <v>1.4228311855880766E-2</v>
      </c>
    </row>
    <row r="2735" spans="1:8" x14ac:dyDescent="0.3">
      <c r="A2735"/>
      <c r="B2735" s="314">
        <v>43514</v>
      </c>
      <c r="C2735" s="197">
        <v>162.9</v>
      </c>
      <c r="D2735" s="197">
        <f t="shared" si="87"/>
        <v>4.2078005115089514</v>
      </c>
      <c r="E2735" s="197">
        <v>7.7327559542221813E-3</v>
      </c>
      <c r="F2735" s="167"/>
      <c r="G2735" s="37">
        <v>2727</v>
      </c>
      <c r="H2735" s="167">
        <f t="shared" ca="1" si="88"/>
        <v>3.4825088570941951E-2</v>
      </c>
    </row>
    <row r="2736" spans="1:8" x14ac:dyDescent="0.3">
      <c r="A2736"/>
      <c r="B2736" s="314">
        <v>37761</v>
      </c>
      <c r="C2736" s="197">
        <v>31.28</v>
      </c>
      <c r="D2736" s="197">
        <f t="shared" si="87"/>
        <v>-0.87257098627123475</v>
      </c>
      <c r="E2736" s="197">
        <v>7.7319587628865705E-3</v>
      </c>
      <c r="F2736" s="167"/>
      <c r="G2736" s="37">
        <v>2728</v>
      </c>
      <c r="H2736" s="167">
        <f t="shared" ca="1" si="88"/>
        <v>2.7776611241322167E-2</v>
      </c>
    </row>
    <row r="2737" spans="1:8" x14ac:dyDescent="0.3">
      <c r="A2737"/>
      <c r="B2737" s="314">
        <v>41143</v>
      </c>
      <c r="C2737" s="197">
        <v>245.47</v>
      </c>
      <c r="D2737" s="197">
        <f t="shared" si="87"/>
        <v>2.2388177859875968</v>
      </c>
      <c r="E2737" s="197">
        <v>7.7178866127509682E-3</v>
      </c>
      <c r="F2737" s="167"/>
      <c r="G2737" s="37">
        <v>2729</v>
      </c>
      <c r="H2737" s="167">
        <f t="shared" ca="1" si="88"/>
        <v>1.9874363481632053E-2</v>
      </c>
    </row>
    <row r="2738" spans="1:8" x14ac:dyDescent="0.3">
      <c r="A2738"/>
      <c r="B2738" s="314">
        <v>35578</v>
      </c>
      <c r="C2738" s="197">
        <v>75.790000000000006</v>
      </c>
      <c r="D2738" s="197">
        <f t="shared" si="87"/>
        <v>-0.58292978208232449</v>
      </c>
      <c r="E2738" s="197">
        <v>7.7117404600453021E-3</v>
      </c>
      <c r="F2738" s="167"/>
      <c r="G2738" s="37">
        <v>2730</v>
      </c>
      <c r="H2738" s="167">
        <f t="shared" ca="1" si="88"/>
        <v>2.036340448594217E-2</v>
      </c>
    </row>
    <row r="2739" spans="1:8" x14ac:dyDescent="0.3">
      <c r="A2739"/>
      <c r="B2739" s="314">
        <v>39097</v>
      </c>
      <c r="C2739" s="197">
        <v>181.72</v>
      </c>
      <c r="D2739" s="197">
        <f t="shared" si="87"/>
        <v>6.3156199677938805</v>
      </c>
      <c r="E2739" s="197">
        <v>7.7080907225641759E-3</v>
      </c>
      <c r="F2739" s="167"/>
      <c r="G2739" s="37">
        <v>2731</v>
      </c>
      <c r="H2739" s="167">
        <f t="shared" ca="1" si="88"/>
        <v>-1.584722990646149E-2</v>
      </c>
    </row>
    <row r="2740" spans="1:8" x14ac:dyDescent="0.3">
      <c r="A2740"/>
      <c r="B2740" s="314">
        <v>36041</v>
      </c>
      <c r="C2740" s="197">
        <v>24.84</v>
      </c>
      <c r="D2740" s="197">
        <f t="shared" si="87"/>
        <v>-0.89949423427068587</v>
      </c>
      <c r="E2740" s="197">
        <v>7.7079107505071409E-3</v>
      </c>
      <c r="F2740" s="167"/>
      <c r="G2740" s="37">
        <v>2732</v>
      </c>
      <c r="H2740" s="167">
        <f t="shared" ca="1" si="88"/>
        <v>-4.919291978883248E-3</v>
      </c>
    </row>
    <row r="2741" spans="1:8" x14ac:dyDescent="0.3">
      <c r="A2741"/>
      <c r="B2741" s="314">
        <v>40632</v>
      </c>
      <c r="C2741" s="197">
        <v>247.15</v>
      </c>
      <c r="D2741" s="197">
        <f t="shared" si="87"/>
        <v>2.7037314551176381</v>
      </c>
      <c r="E2741" s="197">
        <v>7.7061078039633024E-3</v>
      </c>
      <c r="F2741" s="167"/>
      <c r="G2741" s="37">
        <v>2733</v>
      </c>
      <c r="H2741" s="167">
        <f t="shared" ca="1" si="88"/>
        <v>-2.26566639085012E-3</v>
      </c>
    </row>
    <row r="2742" spans="1:8" x14ac:dyDescent="0.3">
      <c r="A2742"/>
      <c r="B2742" s="314">
        <v>35677</v>
      </c>
      <c r="C2742" s="197">
        <v>66.73</v>
      </c>
      <c r="D2742" s="197">
        <f t="shared" si="87"/>
        <v>-0.82725860730002587</v>
      </c>
      <c r="E2742" s="197">
        <v>7.7016007248567053E-3</v>
      </c>
      <c r="F2742" s="167"/>
      <c r="G2742" s="37">
        <v>2734</v>
      </c>
      <c r="H2742" s="167">
        <f t="shared" ca="1" si="88"/>
        <v>-1.4235112270159342E-2</v>
      </c>
    </row>
    <row r="2743" spans="1:8" x14ac:dyDescent="0.3">
      <c r="A2743"/>
      <c r="B2743" s="314">
        <v>42305</v>
      </c>
      <c r="C2743" s="197">
        <v>386.3</v>
      </c>
      <c r="D2743" s="197">
        <f t="shared" si="87"/>
        <v>0.63402563343344198</v>
      </c>
      <c r="E2743" s="197">
        <v>7.6953175948870634E-3</v>
      </c>
      <c r="F2743" s="167"/>
      <c r="G2743" s="37">
        <v>2735</v>
      </c>
      <c r="H2743" s="167">
        <f t="shared" ca="1" si="88"/>
        <v>8.0659150014553968E-2</v>
      </c>
    </row>
    <row r="2744" spans="1:8" x14ac:dyDescent="0.3">
      <c r="A2744"/>
      <c r="B2744" s="314">
        <v>40477</v>
      </c>
      <c r="C2744" s="197">
        <v>236.41</v>
      </c>
      <c r="D2744" s="197">
        <f t="shared" si="87"/>
        <v>-0.7620193275619086</v>
      </c>
      <c r="E2744" s="197">
        <v>7.6723072332807174E-3</v>
      </c>
      <c r="F2744" s="167"/>
      <c r="G2744" s="37">
        <v>2736</v>
      </c>
      <c r="H2744" s="167">
        <f t="shared" ca="1" si="88"/>
        <v>4.7115381584014425E-2</v>
      </c>
    </row>
    <row r="2745" spans="1:8" x14ac:dyDescent="0.3">
      <c r="A2745"/>
      <c r="B2745" s="314">
        <v>45457</v>
      </c>
      <c r="C2745" s="197">
        <v>993.4</v>
      </c>
      <c r="D2745" s="197">
        <f t="shared" si="87"/>
        <v>5.5631606765327692</v>
      </c>
      <c r="E2745" s="197">
        <v>7.6583658771618435E-3</v>
      </c>
      <c r="F2745" s="167"/>
      <c r="G2745" s="37">
        <v>2737</v>
      </c>
      <c r="H2745" s="167">
        <f t="shared" ca="1" si="88"/>
        <v>-5.860146016394089E-2</v>
      </c>
    </row>
    <row r="2746" spans="1:8" x14ac:dyDescent="0.3">
      <c r="A2746"/>
      <c r="B2746" s="314">
        <v>40340</v>
      </c>
      <c r="C2746" s="197">
        <v>151.36000000000001</v>
      </c>
      <c r="D2746" s="197">
        <f t="shared" si="87"/>
        <v>-0.43138359818174987</v>
      </c>
      <c r="E2746" s="197">
        <v>7.6559483389921912E-3</v>
      </c>
      <c r="F2746" s="167"/>
      <c r="G2746" s="37">
        <v>2738</v>
      </c>
      <c r="H2746" s="167">
        <f t="shared" ca="1" si="88"/>
        <v>7.4002998068719836E-2</v>
      </c>
    </row>
    <row r="2747" spans="1:8" x14ac:dyDescent="0.3">
      <c r="A2747"/>
      <c r="B2747" s="314">
        <v>41054</v>
      </c>
      <c r="C2747" s="197">
        <v>266.19</v>
      </c>
      <c r="D2747" s="197">
        <f t="shared" si="87"/>
        <v>2.4232253086419751</v>
      </c>
      <c r="E2747" s="197">
        <v>7.6465912102055E-3</v>
      </c>
      <c r="F2747" s="167"/>
      <c r="G2747" s="37">
        <v>2739</v>
      </c>
      <c r="H2747" s="167">
        <f t="shared" ca="1" si="88"/>
        <v>4.7825367799142003E-2</v>
      </c>
    </row>
    <row r="2748" spans="1:8" x14ac:dyDescent="0.3">
      <c r="A2748"/>
      <c r="B2748" s="314">
        <v>38278</v>
      </c>
      <c r="C2748" s="197">
        <v>77.760000000000005</v>
      </c>
      <c r="D2748" s="197">
        <f t="shared" si="87"/>
        <v>3.2943676939426236E-2</v>
      </c>
      <c r="E2748" s="197">
        <v>7.6454580795646265E-3</v>
      </c>
      <c r="F2748" s="167"/>
      <c r="G2748" s="37">
        <v>2740</v>
      </c>
      <c r="H2748" s="167">
        <f t="shared" ca="1" si="88"/>
        <v>-6.0895362318638048E-2</v>
      </c>
    </row>
    <row r="2749" spans="1:8" x14ac:dyDescent="0.3">
      <c r="A2749"/>
      <c r="B2749" s="314">
        <v>35642</v>
      </c>
      <c r="C2749" s="197">
        <v>75.28</v>
      </c>
      <c r="D2749" s="197">
        <f t="shared" si="87"/>
        <v>-0.8771961305688325</v>
      </c>
      <c r="E2749" s="197">
        <v>7.6295007361799616E-3</v>
      </c>
      <c r="F2749" s="167"/>
      <c r="G2749" s="37">
        <v>2741</v>
      </c>
      <c r="H2749" s="167">
        <f t="shared" ca="1" si="88"/>
        <v>-3.6689573859741122E-2</v>
      </c>
    </row>
    <row r="2750" spans="1:8" x14ac:dyDescent="0.3">
      <c r="A2750"/>
      <c r="B2750" s="314">
        <v>45176</v>
      </c>
      <c r="C2750" s="197">
        <v>613.01</v>
      </c>
      <c r="D2750" s="197">
        <f t="shared" si="87"/>
        <v>-9.0205143956417766E-3</v>
      </c>
      <c r="E2750" s="197">
        <v>7.626937554448654E-3</v>
      </c>
      <c r="F2750" s="167"/>
      <c r="G2750" s="37">
        <v>2742</v>
      </c>
      <c r="H2750" s="167">
        <f t="shared" ca="1" si="88"/>
        <v>-0.16798531361971067</v>
      </c>
    </row>
    <row r="2751" spans="1:8" x14ac:dyDescent="0.3">
      <c r="A2751"/>
      <c r="B2751" s="314">
        <v>45159</v>
      </c>
      <c r="C2751" s="197">
        <v>618.59</v>
      </c>
      <c r="D2751" s="197">
        <f t="shared" si="87"/>
        <v>16.312902322977891</v>
      </c>
      <c r="E2751" s="197">
        <v>7.6232672541578506E-3</v>
      </c>
      <c r="F2751" s="167"/>
      <c r="G2751" s="37">
        <v>2743</v>
      </c>
      <c r="H2751" s="167">
        <f t="shared" ca="1" si="88"/>
        <v>3.8037301018268618E-2</v>
      </c>
    </row>
    <row r="2752" spans="1:8" x14ac:dyDescent="0.3">
      <c r="A2752"/>
      <c r="B2752" s="314">
        <v>36231</v>
      </c>
      <c r="C2752" s="197">
        <v>35.729999999999997</v>
      </c>
      <c r="D2752" s="197">
        <f t="shared" si="87"/>
        <v>-0.89698122999740504</v>
      </c>
      <c r="E2752" s="197">
        <v>7.6142131979695105E-3</v>
      </c>
      <c r="F2752" s="167"/>
      <c r="G2752" s="37">
        <v>2744</v>
      </c>
      <c r="H2752" s="167">
        <f t="shared" ca="1" si="88"/>
        <v>-6.561149511991919E-3</v>
      </c>
    </row>
    <row r="2753" spans="1:8" x14ac:dyDescent="0.3">
      <c r="A2753"/>
      <c r="B2753" s="314">
        <v>41555</v>
      </c>
      <c r="C2753" s="197">
        <v>346.83</v>
      </c>
      <c r="D2753" s="197">
        <f t="shared" si="87"/>
        <v>-1.2583629893238468E-2</v>
      </c>
      <c r="E2753" s="197">
        <v>7.6116324336887864E-3</v>
      </c>
      <c r="F2753" s="167"/>
      <c r="G2753" s="37">
        <v>2745</v>
      </c>
      <c r="H2753" s="167">
        <f t="shared" ca="1" si="88"/>
        <v>-3.5961725694880264E-2</v>
      </c>
    </row>
    <row r="2754" spans="1:8" x14ac:dyDescent="0.3">
      <c r="A2754"/>
      <c r="B2754" s="314">
        <v>42235</v>
      </c>
      <c r="C2754" s="197">
        <v>351.25</v>
      </c>
      <c r="D2754" s="197">
        <f t="shared" si="87"/>
        <v>5.156879929886065</v>
      </c>
      <c r="E2754" s="197">
        <v>7.6018359150888948E-3</v>
      </c>
      <c r="F2754" s="167"/>
      <c r="G2754" s="37">
        <v>2746</v>
      </c>
      <c r="H2754" s="167">
        <f t="shared" ca="1" si="88"/>
        <v>-0.10781877469963048</v>
      </c>
    </row>
    <row r="2755" spans="1:8" x14ac:dyDescent="0.3">
      <c r="A2755"/>
      <c r="B2755" s="314">
        <v>35795</v>
      </c>
      <c r="C2755" s="197">
        <v>57.05</v>
      </c>
      <c r="D2755" s="197">
        <f t="shared" si="87"/>
        <v>-0.8789132972514061</v>
      </c>
      <c r="E2755" s="197">
        <v>7.594489579653807E-3</v>
      </c>
      <c r="F2755" s="167"/>
      <c r="G2755" s="37">
        <v>2747</v>
      </c>
      <c r="H2755" s="167">
        <f t="shared" ca="1" si="88"/>
        <v>-7.9643079913576144E-3</v>
      </c>
    </row>
    <row r="2756" spans="1:8" x14ac:dyDescent="0.3">
      <c r="A2756"/>
      <c r="B2756" s="314">
        <v>44557</v>
      </c>
      <c r="C2756" s="197">
        <v>471.15</v>
      </c>
      <c r="D2756" s="197">
        <f t="shared" si="87"/>
        <v>17.652019002375294</v>
      </c>
      <c r="E2756" s="197">
        <v>7.5919589392641207E-3</v>
      </c>
      <c r="F2756" s="167"/>
      <c r="G2756" s="37">
        <v>2748</v>
      </c>
      <c r="H2756" s="167">
        <f t="shared" ca="1" si="88"/>
        <v>9.8411441849095699E-2</v>
      </c>
    </row>
    <row r="2757" spans="1:8" x14ac:dyDescent="0.3">
      <c r="A2757"/>
      <c r="B2757" s="314">
        <v>36007</v>
      </c>
      <c r="C2757" s="197">
        <v>25.26</v>
      </c>
      <c r="D2757" s="197">
        <f t="shared" si="87"/>
        <v>-0.90405651777575202</v>
      </c>
      <c r="E2757" s="197">
        <v>7.5787794176307433E-3</v>
      </c>
      <c r="F2757" s="167"/>
      <c r="G2757" s="37">
        <v>2749</v>
      </c>
      <c r="H2757" s="167">
        <f t="shared" ca="1" si="88"/>
        <v>-0.1403279053975571</v>
      </c>
    </row>
    <row r="2758" spans="1:8" x14ac:dyDescent="0.3">
      <c r="A2758"/>
      <c r="B2758" s="314">
        <v>41233</v>
      </c>
      <c r="C2758" s="197">
        <v>263.27999999999997</v>
      </c>
      <c r="D2758" s="197">
        <f t="shared" si="87"/>
        <v>-0.74300356288740299</v>
      </c>
      <c r="E2758" s="197">
        <v>7.5774971297357663E-3</v>
      </c>
      <c r="F2758" s="167"/>
      <c r="G2758" s="37">
        <v>2750</v>
      </c>
      <c r="H2758" s="167">
        <f t="shared" ca="1" si="88"/>
        <v>6.171664699525916E-2</v>
      </c>
    </row>
    <row r="2759" spans="1:8" x14ac:dyDescent="0.3">
      <c r="A2759"/>
      <c r="B2759" s="314">
        <v>45488</v>
      </c>
      <c r="C2759" s="197">
        <v>1024.45</v>
      </c>
      <c r="D2759" s="197">
        <f t="shared" si="87"/>
        <v>6.5477050025786498</v>
      </c>
      <c r="E2759" s="197">
        <v>7.5731497418245475E-3</v>
      </c>
      <c r="F2759" s="167"/>
      <c r="G2759" s="37">
        <v>2751</v>
      </c>
      <c r="H2759" s="167">
        <f t="shared" ca="1" si="88"/>
        <v>9.1016079367084307E-2</v>
      </c>
    </row>
    <row r="2760" spans="1:8" x14ac:dyDescent="0.3">
      <c r="A2760"/>
      <c r="B2760" s="314">
        <v>39406</v>
      </c>
      <c r="C2760" s="197">
        <v>135.72999999999999</v>
      </c>
      <c r="D2760" s="197">
        <f t="shared" si="87"/>
        <v>-0.21814516129032258</v>
      </c>
      <c r="E2760" s="197">
        <v>7.5718209487045662E-3</v>
      </c>
      <c r="F2760" s="167"/>
      <c r="G2760" s="37">
        <v>2752</v>
      </c>
      <c r="H2760" s="167">
        <f t="shared" ca="1" si="88"/>
        <v>5.5232084742388249E-2</v>
      </c>
    </row>
    <row r="2761" spans="1:8" x14ac:dyDescent="0.3">
      <c r="A2761"/>
      <c r="B2761" s="314">
        <v>43494</v>
      </c>
      <c r="C2761" s="197">
        <v>173.6</v>
      </c>
      <c r="D2761" s="197">
        <f t="shared" ref="D2761:D2824" si="89">C2761/C2762-1</f>
        <v>-0.83868419829949359</v>
      </c>
      <c r="E2761" s="197">
        <v>7.5449796865929564E-3</v>
      </c>
      <c r="F2761" s="167"/>
      <c r="G2761" s="37">
        <v>2753</v>
      </c>
      <c r="H2761" s="167">
        <f t="shared" ca="1" si="88"/>
        <v>9.1043593925644761E-2</v>
      </c>
    </row>
    <row r="2762" spans="1:8" x14ac:dyDescent="0.3">
      <c r="A2762"/>
      <c r="B2762" s="314">
        <v>45516</v>
      </c>
      <c r="C2762" s="197">
        <v>1076.1500000000001</v>
      </c>
      <c r="D2762" s="197">
        <f t="shared" si="89"/>
        <v>7.4722878286883958</v>
      </c>
      <c r="E2762" s="197">
        <v>7.5367474955529978E-3</v>
      </c>
      <c r="F2762" s="167"/>
      <c r="G2762" s="37">
        <v>2754</v>
      </c>
      <c r="H2762" s="167">
        <f t="shared" ref="H2762:H2825" ca="1" si="90">_xlfn.NORM.INV(RAND(),N$11,N$12)</f>
        <v>-6.4862801381225438E-2</v>
      </c>
    </row>
    <row r="2763" spans="1:8" x14ac:dyDescent="0.3">
      <c r="A2763"/>
      <c r="B2763" s="314">
        <v>40137</v>
      </c>
      <c r="C2763" s="197">
        <v>127.02</v>
      </c>
      <c r="D2763" s="197">
        <f t="shared" si="89"/>
        <v>-0.82088415708947338</v>
      </c>
      <c r="E2763" s="197">
        <v>7.5354961529310316E-3</v>
      </c>
      <c r="F2763" s="167"/>
      <c r="G2763" s="37">
        <v>2755</v>
      </c>
      <c r="H2763" s="167">
        <f t="shared" ca="1" si="90"/>
        <v>4.4299755590161756E-2</v>
      </c>
    </row>
    <row r="2764" spans="1:8" x14ac:dyDescent="0.3">
      <c r="A2764"/>
      <c r="B2764" s="314">
        <v>45812</v>
      </c>
      <c r="C2764" s="197">
        <v>709.15</v>
      </c>
      <c r="D2764" s="197">
        <f t="shared" si="89"/>
        <v>1.3544156706507304</v>
      </c>
      <c r="E2764" s="197">
        <v>7.5300134971938437E-3</v>
      </c>
      <c r="F2764" s="167"/>
      <c r="G2764" s="37">
        <v>2756</v>
      </c>
      <c r="H2764" s="167">
        <f t="shared" ca="1" si="90"/>
        <v>-0.10967581524457252</v>
      </c>
    </row>
    <row r="2765" spans="1:8" x14ac:dyDescent="0.3">
      <c r="A2765"/>
      <c r="B2765" s="314">
        <v>44452</v>
      </c>
      <c r="C2765" s="197">
        <v>301.2</v>
      </c>
      <c r="D2765" s="197">
        <f t="shared" si="89"/>
        <v>0.62951742047175929</v>
      </c>
      <c r="E2765" s="197">
        <v>7.5263421976918821E-3</v>
      </c>
      <c r="F2765" s="167"/>
      <c r="G2765" s="37">
        <v>2757</v>
      </c>
      <c r="H2765" s="167">
        <f t="shared" ca="1" si="90"/>
        <v>4.1081357088381454E-2</v>
      </c>
    </row>
    <row r="2766" spans="1:8" x14ac:dyDescent="0.3">
      <c r="A2766"/>
      <c r="B2766" s="314">
        <v>39099</v>
      </c>
      <c r="C2766" s="197">
        <v>184.84</v>
      </c>
      <c r="D2766" s="197">
        <f t="shared" si="89"/>
        <v>0.12989791552050867</v>
      </c>
      <c r="E2766" s="197">
        <v>7.5220756568188385E-3</v>
      </c>
      <c r="F2766" s="167"/>
      <c r="G2766" s="37">
        <v>2758</v>
      </c>
      <c r="H2766" s="167">
        <f t="shared" ca="1" si="90"/>
        <v>-4.3944985363351613E-3</v>
      </c>
    </row>
    <row r="2767" spans="1:8" x14ac:dyDescent="0.3">
      <c r="A2767"/>
      <c r="B2767" s="314">
        <v>38972</v>
      </c>
      <c r="C2767" s="197">
        <v>163.59</v>
      </c>
      <c r="D2767" s="197">
        <f t="shared" si="89"/>
        <v>2.0497762863534676</v>
      </c>
      <c r="E2767" s="197">
        <v>7.513703270308536E-3</v>
      </c>
      <c r="F2767" s="167"/>
      <c r="G2767" s="37">
        <v>2759</v>
      </c>
      <c r="H2767" s="167">
        <f t="shared" ca="1" si="90"/>
        <v>-8.626758694355896E-2</v>
      </c>
    </row>
    <row r="2768" spans="1:8" x14ac:dyDescent="0.3">
      <c r="A2768"/>
      <c r="B2768" s="314">
        <v>35909</v>
      </c>
      <c r="C2768" s="197">
        <v>53.64</v>
      </c>
      <c r="D2768" s="197">
        <f t="shared" si="89"/>
        <v>-0.34433443344334436</v>
      </c>
      <c r="E2768" s="197">
        <v>7.5131480090158131E-3</v>
      </c>
      <c r="F2768" s="167"/>
      <c r="G2768" s="37">
        <v>2760</v>
      </c>
      <c r="H2768" s="167">
        <f t="shared" ca="1" si="90"/>
        <v>-5.5244148400110667E-2</v>
      </c>
    </row>
    <row r="2769" spans="1:8" x14ac:dyDescent="0.3">
      <c r="A2769"/>
      <c r="B2769" s="314">
        <v>35128</v>
      </c>
      <c r="C2769" s="197">
        <v>81.81</v>
      </c>
      <c r="D2769" s="197">
        <f t="shared" si="89"/>
        <v>-0.41359042362554654</v>
      </c>
      <c r="E2769" s="197">
        <v>7.5123152709359875E-3</v>
      </c>
      <c r="F2769" s="167"/>
      <c r="G2769" s="37">
        <v>2761</v>
      </c>
      <c r="H2769" s="167">
        <f t="shared" ca="1" si="90"/>
        <v>-2.2662337001936551E-3</v>
      </c>
    </row>
    <row r="2770" spans="1:8" x14ac:dyDescent="0.3">
      <c r="A2770"/>
      <c r="B2770" s="314">
        <v>40231</v>
      </c>
      <c r="C2770" s="197">
        <v>139.51</v>
      </c>
      <c r="D2770" s="197">
        <f t="shared" si="89"/>
        <v>-0.46149689273169414</v>
      </c>
      <c r="E2770" s="197">
        <v>7.5106521268144544E-3</v>
      </c>
      <c r="F2770" s="167"/>
      <c r="G2770" s="37">
        <v>2762</v>
      </c>
      <c r="H2770" s="167">
        <f t="shared" ca="1" si="90"/>
        <v>1.9112802279396178E-2</v>
      </c>
    </row>
    <row r="2771" spans="1:8" x14ac:dyDescent="0.3">
      <c r="A2771"/>
      <c r="B2771" s="314">
        <v>41050</v>
      </c>
      <c r="C2771" s="197">
        <v>259.07</v>
      </c>
      <c r="D2771" s="197">
        <f t="shared" si="89"/>
        <v>-0.33563277343249132</v>
      </c>
      <c r="E2771" s="197">
        <v>7.5056389515439914E-3</v>
      </c>
      <c r="F2771" s="167"/>
      <c r="G2771" s="37">
        <v>2763</v>
      </c>
      <c r="H2771" s="167">
        <f t="shared" ca="1" si="90"/>
        <v>-4.2034259086797032E-2</v>
      </c>
    </row>
    <row r="2772" spans="1:8" x14ac:dyDescent="0.3">
      <c r="A2772"/>
      <c r="B2772" s="314">
        <v>42503</v>
      </c>
      <c r="C2772" s="197">
        <v>389.95</v>
      </c>
      <c r="D2772" s="197">
        <f t="shared" si="89"/>
        <v>1.3163053163053164</v>
      </c>
      <c r="E2772" s="197">
        <v>7.4925720191190148E-3</v>
      </c>
      <c r="F2772" s="167"/>
      <c r="G2772" s="37">
        <v>2764</v>
      </c>
      <c r="H2772" s="167">
        <f t="shared" ca="1" si="90"/>
        <v>-7.4298105145377295E-3</v>
      </c>
    </row>
    <row r="2773" spans="1:8" x14ac:dyDescent="0.3">
      <c r="A2773"/>
      <c r="B2773" s="314">
        <v>40294</v>
      </c>
      <c r="C2773" s="197">
        <v>168.35</v>
      </c>
      <c r="D2773" s="197">
        <f t="shared" si="89"/>
        <v>-0.59063829787234046</v>
      </c>
      <c r="E2773" s="197">
        <v>7.4805505685218154E-3</v>
      </c>
      <c r="F2773" s="167"/>
      <c r="G2773" s="37">
        <v>2765</v>
      </c>
      <c r="H2773" s="167">
        <f t="shared" ca="1" si="90"/>
        <v>2.4304326912469688E-2</v>
      </c>
    </row>
    <row r="2774" spans="1:8" x14ac:dyDescent="0.3">
      <c r="A2774"/>
      <c r="B2774" s="314">
        <v>43004</v>
      </c>
      <c r="C2774" s="197">
        <v>411.25</v>
      </c>
      <c r="D2774" s="197">
        <f t="shared" si="89"/>
        <v>2.8092812152649134</v>
      </c>
      <c r="E2774" s="197">
        <v>7.4718275355218911E-3</v>
      </c>
      <c r="F2774" s="167"/>
      <c r="G2774" s="37">
        <v>2766</v>
      </c>
      <c r="H2774" s="167">
        <f t="shared" ca="1" si="90"/>
        <v>1.9696593091125533E-2</v>
      </c>
    </row>
    <row r="2775" spans="1:8" x14ac:dyDescent="0.3">
      <c r="A2775"/>
      <c r="B2775" s="314">
        <v>38035</v>
      </c>
      <c r="C2775" s="197">
        <v>107.96</v>
      </c>
      <c r="D2775" s="197">
        <f t="shared" si="89"/>
        <v>0.66348228043143265</v>
      </c>
      <c r="E2775" s="197">
        <v>7.4654721911160404E-3</v>
      </c>
      <c r="F2775" s="167"/>
      <c r="G2775" s="37">
        <v>2767</v>
      </c>
      <c r="H2775" s="167">
        <f t="shared" ca="1" si="90"/>
        <v>-1.3941243774625429E-2</v>
      </c>
    </row>
    <row r="2776" spans="1:8" x14ac:dyDescent="0.3">
      <c r="A2776"/>
      <c r="B2776" s="314">
        <v>35486</v>
      </c>
      <c r="C2776" s="197">
        <v>64.900000000000006</v>
      </c>
      <c r="D2776" s="197">
        <f t="shared" si="89"/>
        <v>-0.45544554455445541</v>
      </c>
      <c r="E2776" s="197">
        <v>7.4511021421919121E-3</v>
      </c>
      <c r="F2776" s="167"/>
      <c r="G2776" s="37">
        <v>2768</v>
      </c>
      <c r="H2776" s="167">
        <f t="shared" ca="1" si="90"/>
        <v>7.1903885026910447E-2</v>
      </c>
    </row>
    <row r="2777" spans="1:8" x14ac:dyDescent="0.3">
      <c r="A2777"/>
      <c r="B2777" s="314">
        <v>39559</v>
      </c>
      <c r="C2777" s="197">
        <v>119.18</v>
      </c>
      <c r="D2777" s="197">
        <f t="shared" si="89"/>
        <v>3.6283495145631068</v>
      </c>
      <c r="E2777" s="197">
        <v>7.4387151310228994E-3</v>
      </c>
      <c r="F2777" s="167"/>
      <c r="G2777" s="37">
        <v>2769</v>
      </c>
      <c r="H2777" s="167">
        <f t="shared" ca="1" si="90"/>
        <v>2.4589407506203208E-2</v>
      </c>
    </row>
    <row r="2778" spans="1:8" x14ac:dyDescent="0.3">
      <c r="A2778"/>
      <c r="B2778" s="314">
        <v>37475</v>
      </c>
      <c r="C2778" s="197">
        <v>25.75</v>
      </c>
      <c r="D2778" s="197">
        <f t="shared" si="89"/>
        <v>0.26597836774827921</v>
      </c>
      <c r="E2778" s="197">
        <v>7.4334898278560768E-3</v>
      </c>
      <c r="F2778" s="167"/>
      <c r="G2778" s="37">
        <v>2770</v>
      </c>
      <c r="H2778" s="167">
        <f t="shared" ca="1" si="90"/>
        <v>-1.3335030826660318E-2</v>
      </c>
    </row>
    <row r="2779" spans="1:8" x14ac:dyDescent="0.3">
      <c r="A2779"/>
      <c r="B2779" s="314">
        <v>37237</v>
      </c>
      <c r="C2779" s="197">
        <v>20.34</v>
      </c>
      <c r="D2779" s="197">
        <f t="shared" si="89"/>
        <v>-0.94122236671001303</v>
      </c>
      <c r="E2779" s="197">
        <v>7.429420505200568E-3</v>
      </c>
      <c r="F2779" s="167"/>
      <c r="G2779" s="37">
        <v>2771</v>
      </c>
      <c r="H2779" s="167">
        <f t="shared" ca="1" si="90"/>
        <v>2.8386177463522108E-2</v>
      </c>
    </row>
    <row r="2780" spans="1:8" x14ac:dyDescent="0.3">
      <c r="A2780"/>
      <c r="B2780" s="314">
        <v>42437</v>
      </c>
      <c r="C2780" s="197">
        <v>346.05</v>
      </c>
      <c r="D2780" s="197">
        <f t="shared" si="89"/>
        <v>11.745856353591162</v>
      </c>
      <c r="E2780" s="197">
        <v>7.4235807860263403E-3</v>
      </c>
      <c r="F2780" s="167"/>
      <c r="G2780" s="37">
        <v>2772</v>
      </c>
      <c r="H2780" s="167">
        <f t="shared" ca="1" si="90"/>
        <v>7.0680964316854625E-2</v>
      </c>
    </row>
    <row r="2781" spans="1:8" x14ac:dyDescent="0.3">
      <c r="A2781"/>
      <c r="B2781" s="314">
        <v>37546</v>
      </c>
      <c r="C2781" s="197">
        <v>27.15</v>
      </c>
      <c r="D2781" s="197">
        <f t="shared" si="89"/>
        <v>-0.33374233128834363</v>
      </c>
      <c r="E2781" s="197">
        <v>7.4211502782930427E-3</v>
      </c>
      <c r="F2781" s="167"/>
      <c r="G2781" s="37">
        <v>2773</v>
      </c>
      <c r="H2781" s="167">
        <f t="shared" ca="1" si="90"/>
        <v>2.9320342271378058E-2</v>
      </c>
    </row>
    <row r="2782" spans="1:8" x14ac:dyDescent="0.3">
      <c r="A2782"/>
      <c r="B2782" s="314">
        <v>36340</v>
      </c>
      <c r="C2782" s="197">
        <v>40.75</v>
      </c>
      <c r="D2782" s="197">
        <f t="shared" si="89"/>
        <v>-0.79770651310563934</v>
      </c>
      <c r="E2782" s="197">
        <v>7.4165636588379158E-3</v>
      </c>
      <c r="F2782" s="167"/>
      <c r="G2782" s="37">
        <v>2774</v>
      </c>
      <c r="H2782" s="167">
        <f t="shared" ca="1" si="90"/>
        <v>2.7407957193317092E-2</v>
      </c>
    </row>
    <row r="2783" spans="1:8" x14ac:dyDescent="0.3">
      <c r="A2783"/>
      <c r="B2783" s="314">
        <v>40914</v>
      </c>
      <c r="C2783" s="197">
        <v>201.44</v>
      </c>
      <c r="D2783" s="197">
        <f t="shared" si="89"/>
        <v>0.10082518170391808</v>
      </c>
      <c r="E2783" s="197">
        <v>7.4014802960591375E-3</v>
      </c>
      <c r="F2783" s="167"/>
      <c r="G2783" s="37">
        <v>2775</v>
      </c>
      <c r="H2783" s="167">
        <f t="shared" ca="1" si="90"/>
        <v>0.12877984842004306</v>
      </c>
    </row>
    <row r="2784" spans="1:8" x14ac:dyDescent="0.3">
      <c r="A2784"/>
      <c r="B2784" s="314">
        <v>40900</v>
      </c>
      <c r="C2784" s="197">
        <v>182.99</v>
      </c>
      <c r="D2784" s="197">
        <f t="shared" si="89"/>
        <v>-0.58772107694040776</v>
      </c>
      <c r="E2784" s="197">
        <v>7.3768235617945876E-3</v>
      </c>
      <c r="F2784" s="167"/>
      <c r="G2784" s="37">
        <v>2776</v>
      </c>
      <c r="H2784" s="167">
        <f t="shared" ca="1" si="90"/>
        <v>-0.1068179132731945</v>
      </c>
    </row>
    <row r="2785" spans="1:8" x14ac:dyDescent="0.3">
      <c r="A2785"/>
      <c r="B2785" s="314">
        <v>42849</v>
      </c>
      <c r="C2785" s="197">
        <v>443.85</v>
      </c>
      <c r="D2785" s="197">
        <f t="shared" si="89"/>
        <v>0.10051821179737686</v>
      </c>
      <c r="E2785" s="197">
        <v>7.3763050385837747E-3</v>
      </c>
      <c r="F2785" s="167"/>
      <c r="G2785" s="37">
        <v>2777</v>
      </c>
      <c r="H2785" s="167">
        <f t="shared" ca="1" si="90"/>
        <v>-5.8880750981905927E-2</v>
      </c>
    </row>
    <row r="2786" spans="1:8" x14ac:dyDescent="0.3">
      <c r="A2786"/>
      <c r="B2786" s="314">
        <v>44859</v>
      </c>
      <c r="C2786" s="197">
        <v>403.31</v>
      </c>
      <c r="D2786" s="197">
        <f t="shared" si="89"/>
        <v>14.517891496729513</v>
      </c>
      <c r="E2786" s="197">
        <v>7.3683684683785167E-3</v>
      </c>
      <c r="F2786" s="167"/>
      <c r="G2786" s="37">
        <v>2778</v>
      </c>
      <c r="H2786" s="167">
        <f t="shared" ca="1" si="90"/>
        <v>9.4032250167203651E-2</v>
      </c>
    </row>
    <row r="2787" spans="1:8" x14ac:dyDescent="0.3">
      <c r="A2787"/>
      <c r="B2787" s="314">
        <v>37497</v>
      </c>
      <c r="C2787" s="197">
        <v>25.99</v>
      </c>
      <c r="D2787" s="197">
        <f t="shared" si="89"/>
        <v>-0.73283305921052633</v>
      </c>
      <c r="E2787" s="197">
        <v>7.3643410852712865E-3</v>
      </c>
      <c r="F2787" s="167"/>
      <c r="G2787" s="37">
        <v>2779</v>
      </c>
      <c r="H2787" s="167">
        <f t="shared" ca="1" si="90"/>
        <v>-7.8280604721526995E-2</v>
      </c>
    </row>
    <row r="2788" spans="1:8" x14ac:dyDescent="0.3">
      <c r="A2788"/>
      <c r="B2788" s="314">
        <v>39611</v>
      </c>
      <c r="C2788" s="197">
        <v>97.28</v>
      </c>
      <c r="D2788" s="197">
        <f t="shared" si="89"/>
        <v>-0.34886211512717535</v>
      </c>
      <c r="E2788" s="197">
        <v>7.3521797659730215E-3</v>
      </c>
      <c r="F2788" s="167"/>
      <c r="G2788" s="37">
        <v>2780</v>
      </c>
      <c r="H2788" s="167">
        <f t="shared" ca="1" si="90"/>
        <v>-1.9979199139241573E-2</v>
      </c>
    </row>
    <row r="2789" spans="1:8" x14ac:dyDescent="0.3">
      <c r="A2789"/>
      <c r="B2789" s="314">
        <v>40329</v>
      </c>
      <c r="C2789" s="197">
        <v>149.4</v>
      </c>
      <c r="D2789" s="197">
        <f t="shared" si="89"/>
        <v>0.64973498233215543</v>
      </c>
      <c r="E2789" s="197">
        <v>7.3494707032566442E-3</v>
      </c>
      <c r="F2789" s="167"/>
      <c r="G2789" s="37">
        <v>2781</v>
      </c>
      <c r="H2789" s="167">
        <f t="shared" ca="1" si="90"/>
        <v>3.8042212903046296E-2</v>
      </c>
    </row>
    <row r="2790" spans="1:8" x14ac:dyDescent="0.3">
      <c r="A2790"/>
      <c r="B2790" s="314">
        <v>38590</v>
      </c>
      <c r="C2790" s="197">
        <v>90.56</v>
      </c>
      <c r="D2790" s="197">
        <f t="shared" si="89"/>
        <v>-0.78327669554396206</v>
      </c>
      <c r="E2790" s="197">
        <v>7.3414905450499557E-3</v>
      </c>
      <c r="F2790" s="167"/>
      <c r="G2790" s="37">
        <v>2782</v>
      </c>
      <c r="H2790" s="167">
        <f t="shared" ca="1" si="90"/>
        <v>5.2671874881536573E-2</v>
      </c>
    </row>
    <row r="2791" spans="1:8" x14ac:dyDescent="0.3">
      <c r="A2791"/>
      <c r="B2791" s="314">
        <v>45008</v>
      </c>
      <c r="C2791" s="197">
        <v>417.86</v>
      </c>
      <c r="D2791" s="197">
        <f t="shared" si="89"/>
        <v>-0.40420617380765667</v>
      </c>
      <c r="E2791" s="197">
        <v>7.3284798225736747E-3</v>
      </c>
      <c r="F2791" s="167"/>
      <c r="G2791" s="37">
        <v>2783</v>
      </c>
      <c r="H2791" s="167">
        <f t="shared" ca="1" si="90"/>
        <v>-6.4246081342617375E-2</v>
      </c>
    </row>
    <row r="2792" spans="1:8" x14ac:dyDescent="0.3">
      <c r="A2792"/>
      <c r="B2792" s="314">
        <v>45923</v>
      </c>
      <c r="C2792" s="197">
        <v>701.35</v>
      </c>
      <c r="D2792" s="197">
        <f t="shared" si="89"/>
        <v>7.3056915544675638E-2</v>
      </c>
      <c r="E2792" s="197">
        <v>7.3249551166967297E-3</v>
      </c>
      <c r="F2792" s="167"/>
      <c r="G2792" s="37">
        <v>2784</v>
      </c>
      <c r="H2792" s="167">
        <f t="shared" ca="1" si="90"/>
        <v>-7.8207972335071999E-2</v>
      </c>
    </row>
    <row r="2793" spans="1:8" x14ac:dyDescent="0.3">
      <c r="A2793"/>
      <c r="B2793" s="314">
        <v>45873</v>
      </c>
      <c r="C2793" s="197">
        <v>653.6</v>
      </c>
      <c r="D2793" s="197">
        <f t="shared" si="89"/>
        <v>1.2058724265946674</v>
      </c>
      <c r="E2793" s="197">
        <v>7.3206442166910968E-3</v>
      </c>
      <c r="F2793" s="167"/>
      <c r="G2793" s="37">
        <v>2785</v>
      </c>
      <c r="H2793" s="167">
        <f t="shared" ca="1" si="90"/>
        <v>6.0023012985848799E-2</v>
      </c>
    </row>
    <row r="2794" spans="1:8" x14ac:dyDescent="0.3">
      <c r="A2794"/>
      <c r="B2794" s="314">
        <v>43248</v>
      </c>
      <c r="C2794" s="197">
        <v>296.3</v>
      </c>
      <c r="D2794" s="197">
        <f t="shared" si="89"/>
        <v>-0.17327008928571419</v>
      </c>
      <c r="E2794" s="197">
        <v>7.3091959884414859E-3</v>
      </c>
      <c r="F2794" s="167"/>
      <c r="G2794" s="37">
        <v>2786</v>
      </c>
      <c r="H2794" s="167">
        <f t="shared" ca="1" si="90"/>
        <v>4.2207598498768838E-2</v>
      </c>
    </row>
    <row r="2795" spans="1:8" x14ac:dyDescent="0.3">
      <c r="A2795"/>
      <c r="B2795" s="314">
        <v>43202</v>
      </c>
      <c r="C2795" s="197">
        <v>358.4</v>
      </c>
      <c r="D2795" s="197">
        <f t="shared" si="89"/>
        <v>2.7112975044009526</v>
      </c>
      <c r="E2795" s="197">
        <v>7.307476110174127E-3</v>
      </c>
      <c r="F2795" s="167"/>
      <c r="G2795" s="37">
        <v>2787</v>
      </c>
      <c r="H2795" s="167">
        <f t="shared" ca="1" si="90"/>
        <v>-1.8545916619836074E-2</v>
      </c>
    </row>
    <row r="2796" spans="1:8" x14ac:dyDescent="0.3">
      <c r="A2796"/>
      <c r="B2796" s="314">
        <v>38394</v>
      </c>
      <c r="C2796" s="197">
        <v>96.57</v>
      </c>
      <c r="D2796" s="197">
        <f t="shared" si="89"/>
        <v>-0.90389132165605091</v>
      </c>
      <c r="E2796" s="197">
        <v>7.3015541879628554E-3</v>
      </c>
      <c r="F2796" s="167"/>
      <c r="G2796" s="37">
        <v>2788</v>
      </c>
      <c r="H2796" s="167">
        <f t="shared" ca="1" si="90"/>
        <v>4.3971036864207745E-2</v>
      </c>
    </row>
    <row r="2797" spans="1:8" x14ac:dyDescent="0.3">
      <c r="A2797"/>
      <c r="B2797" s="314">
        <v>45412</v>
      </c>
      <c r="C2797" s="197">
        <v>1004.8</v>
      </c>
      <c r="D2797" s="197">
        <f t="shared" si="89"/>
        <v>16.300275482093664</v>
      </c>
      <c r="E2797" s="197">
        <v>7.298099286229931E-3</v>
      </c>
      <c r="F2797" s="167"/>
      <c r="G2797" s="37">
        <v>2789</v>
      </c>
      <c r="H2797" s="167">
        <f t="shared" ca="1" si="90"/>
        <v>-4.2092921738097491E-2</v>
      </c>
    </row>
    <row r="2798" spans="1:8" x14ac:dyDescent="0.3">
      <c r="A2798"/>
      <c r="B2798" s="314">
        <v>34761</v>
      </c>
      <c r="C2798" s="197">
        <v>58.08</v>
      </c>
      <c r="D2798" s="197">
        <f t="shared" si="89"/>
        <v>1.9938144329896907</v>
      </c>
      <c r="E2798" s="197">
        <v>7.2840790842871872E-3</v>
      </c>
      <c r="F2798" s="167"/>
      <c r="G2798" s="37">
        <v>2790</v>
      </c>
      <c r="H2798" s="167">
        <f t="shared" ca="1" si="90"/>
        <v>-0.11248170356964236</v>
      </c>
    </row>
    <row r="2799" spans="1:8" x14ac:dyDescent="0.3">
      <c r="A2799"/>
      <c r="B2799" s="314">
        <v>37260</v>
      </c>
      <c r="C2799" s="197">
        <v>19.399999999999999</v>
      </c>
      <c r="D2799" s="197">
        <f t="shared" si="89"/>
        <v>-0.95409913640127764</v>
      </c>
      <c r="E2799" s="197">
        <v>7.2689511941845808E-3</v>
      </c>
      <c r="F2799" s="167"/>
      <c r="G2799" s="37">
        <v>2791</v>
      </c>
      <c r="H2799" s="167">
        <f t="shared" ca="1" si="90"/>
        <v>-0.11270282463816923</v>
      </c>
    </row>
    <row r="2800" spans="1:8" x14ac:dyDescent="0.3">
      <c r="A2800"/>
      <c r="B2800" s="314">
        <v>42863</v>
      </c>
      <c r="C2800" s="197">
        <v>422.65</v>
      </c>
      <c r="D2800" s="197">
        <f t="shared" si="89"/>
        <v>15.939879759519037</v>
      </c>
      <c r="E2800" s="197">
        <v>7.2688274547185738E-3</v>
      </c>
      <c r="F2800" s="167"/>
      <c r="G2800" s="37">
        <v>2792</v>
      </c>
      <c r="H2800" s="167">
        <f t="shared" ca="1" si="90"/>
        <v>-7.5563168211520799E-3</v>
      </c>
    </row>
    <row r="2801" spans="1:8" x14ac:dyDescent="0.3">
      <c r="A2801"/>
      <c r="B2801" s="314">
        <v>37532</v>
      </c>
      <c r="C2801" s="197">
        <v>24.95</v>
      </c>
      <c r="D2801" s="197">
        <f t="shared" si="89"/>
        <v>-0.84449984418822066</v>
      </c>
      <c r="E2801" s="197">
        <v>7.2668550666128429E-3</v>
      </c>
      <c r="F2801" s="167"/>
      <c r="G2801" s="37">
        <v>2793</v>
      </c>
      <c r="H2801" s="167">
        <f t="shared" ca="1" si="90"/>
        <v>8.1102759838269173E-2</v>
      </c>
    </row>
    <row r="2802" spans="1:8" x14ac:dyDescent="0.3">
      <c r="A2802"/>
      <c r="B2802" s="314">
        <v>43641</v>
      </c>
      <c r="C2802" s="197">
        <v>160.44999999999999</v>
      </c>
      <c r="D2802" s="197">
        <f t="shared" si="89"/>
        <v>-0.54904440697020807</v>
      </c>
      <c r="E2802" s="197">
        <v>7.2190834902698953E-3</v>
      </c>
      <c r="F2802" s="167"/>
      <c r="G2802" s="37">
        <v>2794</v>
      </c>
      <c r="H2802" s="167">
        <f t="shared" ca="1" si="90"/>
        <v>8.9215495340710382E-2</v>
      </c>
    </row>
    <row r="2803" spans="1:8" x14ac:dyDescent="0.3">
      <c r="A2803"/>
      <c r="B2803" s="314">
        <v>43201</v>
      </c>
      <c r="C2803" s="197">
        <v>355.8</v>
      </c>
      <c r="D2803" s="197">
        <f t="shared" si="89"/>
        <v>0.32726526653486032</v>
      </c>
      <c r="E2803" s="197">
        <v>7.2186836518046693E-3</v>
      </c>
      <c r="F2803" s="167"/>
      <c r="G2803" s="37">
        <v>2795</v>
      </c>
      <c r="H2803" s="167">
        <f t="shared" ca="1" si="90"/>
        <v>5.7045206428515099E-2</v>
      </c>
    </row>
    <row r="2804" spans="1:8" x14ac:dyDescent="0.3">
      <c r="A2804"/>
      <c r="B2804" s="314">
        <v>41380</v>
      </c>
      <c r="C2804" s="197">
        <v>268.07</v>
      </c>
      <c r="D2804" s="197">
        <f t="shared" si="89"/>
        <v>-0.45401034665363149</v>
      </c>
      <c r="E2804" s="197">
        <v>7.2139770805936809E-3</v>
      </c>
      <c r="F2804" s="167"/>
      <c r="G2804" s="37">
        <v>2796</v>
      </c>
      <c r="H2804" s="167">
        <f t="shared" ca="1" si="90"/>
        <v>-4.0467457977935335E-3</v>
      </c>
    </row>
    <row r="2805" spans="1:8" x14ac:dyDescent="0.3">
      <c r="A2805"/>
      <c r="B2805" s="314">
        <v>41925</v>
      </c>
      <c r="C2805" s="197">
        <v>490.98</v>
      </c>
      <c r="D2805" s="197">
        <f t="shared" si="89"/>
        <v>2.5775284173710289</v>
      </c>
      <c r="E2805" s="197">
        <v>7.20044310419099E-3</v>
      </c>
      <c r="F2805" s="167"/>
      <c r="G2805" s="37">
        <v>2797</v>
      </c>
      <c r="H2805" s="167">
        <f t="shared" ca="1" si="90"/>
        <v>4.4474153704904672E-2</v>
      </c>
    </row>
    <row r="2806" spans="1:8" x14ac:dyDescent="0.3">
      <c r="A2806"/>
      <c r="B2806" s="314">
        <v>39272</v>
      </c>
      <c r="C2806" s="197">
        <v>137.24</v>
      </c>
      <c r="D2806" s="197">
        <f t="shared" si="89"/>
        <v>-0.71539370813545955</v>
      </c>
      <c r="E2806" s="197">
        <v>7.1921326875092895E-3</v>
      </c>
      <c r="F2806" s="167"/>
      <c r="G2806" s="37">
        <v>2798</v>
      </c>
      <c r="H2806" s="167">
        <f t="shared" ca="1" si="90"/>
        <v>-1.2454907239179342E-3</v>
      </c>
    </row>
    <row r="2807" spans="1:8" x14ac:dyDescent="0.3">
      <c r="A2807"/>
      <c r="B2807" s="314">
        <v>45049</v>
      </c>
      <c r="C2807" s="197">
        <v>482.21</v>
      </c>
      <c r="D2807" s="197">
        <f t="shared" si="89"/>
        <v>27.63479809976247</v>
      </c>
      <c r="E2807" s="197">
        <v>7.1850784301439319E-3</v>
      </c>
      <c r="F2807" s="167"/>
      <c r="G2807" s="37">
        <v>2799</v>
      </c>
      <c r="H2807" s="167">
        <f t="shared" ca="1" si="90"/>
        <v>-2.9953519621137487E-2</v>
      </c>
    </row>
    <row r="2808" spans="1:8" x14ac:dyDescent="0.3">
      <c r="A2808"/>
      <c r="B2808" s="314">
        <v>36860</v>
      </c>
      <c r="C2808" s="197">
        <v>16.84</v>
      </c>
      <c r="D2808" s="197">
        <f t="shared" si="89"/>
        <v>-0.95240921294333758</v>
      </c>
      <c r="E2808" s="197">
        <v>7.1770334928229484E-3</v>
      </c>
      <c r="F2808" s="167"/>
      <c r="G2808" s="37">
        <v>2800</v>
      </c>
      <c r="H2808" s="167">
        <f t="shared" ca="1" si="90"/>
        <v>-8.4992346722115863E-2</v>
      </c>
    </row>
    <row r="2809" spans="1:8" x14ac:dyDescent="0.3">
      <c r="A2809"/>
      <c r="B2809" s="314">
        <v>41676</v>
      </c>
      <c r="C2809" s="197">
        <v>353.85</v>
      </c>
      <c r="D2809" s="197">
        <f t="shared" si="89"/>
        <v>11.588046958377802</v>
      </c>
      <c r="E2809" s="197">
        <v>7.1727435744173285E-3</v>
      </c>
      <c r="F2809" s="167"/>
      <c r="G2809" s="37">
        <v>2801</v>
      </c>
      <c r="H2809" s="167">
        <f t="shared" ca="1" si="90"/>
        <v>8.284873957709063E-2</v>
      </c>
    </row>
    <row r="2810" spans="1:8" x14ac:dyDescent="0.3">
      <c r="A2810"/>
      <c r="B2810" s="314">
        <v>37574</v>
      </c>
      <c r="C2810" s="197">
        <v>28.11</v>
      </c>
      <c r="D2810" s="197">
        <f t="shared" si="89"/>
        <v>-0.94456168030766197</v>
      </c>
      <c r="E2810" s="197">
        <v>7.165890361877425E-3</v>
      </c>
      <c r="F2810" s="167"/>
      <c r="G2810" s="37">
        <v>2802</v>
      </c>
      <c r="H2810" s="167">
        <f t="shared" ca="1" si="90"/>
        <v>8.8186079084856969E-2</v>
      </c>
    </row>
    <row r="2811" spans="1:8" x14ac:dyDescent="0.3">
      <c r="A2811"/>
      <c r="B2811" s="314">
        <v>44512</v>
      </c>
      <c r="C2811" s="197">
        <v>507.05</v>
      </c>
      <c r="D2811" s="197">
        <f t="shared" si="89"/>
        <v>0.42277905606375232</v>
      </c>
      <c r="E2811" s="197">
        <v>7.1506604429436571E-3</v>
      </c>
      <c r="F2811" s="167"/>
      <c r="G2811" s="37">
        <v>2803</v>
      </c>
      <c r="H2811" s="167">
        <f t="shared" ca="1" si="90"/>
        <v>0.14152120309112051</v>
      </c>
    </row>
    <row r="2812" spans="1:8" x14ac:dyDescent="0.3">
      <c r="A2812"/>
      <c r="B2812" s="314">
        <v>41677</v>
      </c>
      <c r="C2812" s="197">
        <v>356.38</v>
      </c>
      <c r="D2812" s="197">
        <f t="shared" si="89"/>
        <v>0.82899666410059014</v>
      </c>
      <c r="E2812" s="197">
        <v>7.1499222834534581E-3</v>
      </c>
      <c r="F2812" s="167"/>
      <c r="G2812" s="37">
        <v>2804</v>
      </c>
      <c r="H2812" s="167">
        <f t="shared" ca="1" si="90"/>
        <v>9.47172502425353E-3</v>
      </c>
    </row>
    <row r="2813" spans="1:8" x14ac:dyDescent="0.3">
      <c r="A2813"/>
      <c r="B2813" s="314">
        <v>40722</v>
      </c>
      <c r="C2813" s="197">
        <v>194.85</v>
      </c>
      <c r="D2813" s="197">
        <f t="shared" si="89"/>
        <v>-0.29261208930840443</v>
      </c>
      <c r="E2813" s="197">
        <v>7.1328888199719831E-3</v>
      </c>
      <c r="F2813" s="167"/>
      <c r="G2813" s="37">
        <v>2805</v>
      </c>
      <c r="H2813" s="167">
        <f t="shared" ca="1" si="90"/>
        <v>5.9038578822358887E-3</v>
      </c>
    </row>
    <row r="2814" spans="1:8" x14ac:dyDescent="0.3">
      <c r="A2814"/>
      <c r="B2814" s="314">
        <v>43291</v>
      </c>
      <c r="C2814" s="197">
        <v>275.45</v>
      </c>
      <c r="D2814" s="197">
        <f t="shared" si="89"/>
        <v>0.39010850365884431</v>
      </c>
      <c r="E2814" s="197">
        <v>7.1297989031078313E-3</v>
      </c>
      <c r="F2814" s="167"/>
      <c r="G2814" s="37">
        <v>2806</v>
      </c>
      <c r="H2814" s="167">
        <f t="shared" ca="1" si="90"/>
        <v>4.1474588569883779E-2</v>
      </c>
    </row>
    <row r="2815" spans="1:8" x14ac:dyDescent="0.3">
      <c r="A2815"/>
      <c r="B2815" s="314">
        <v>44204</v>
      </c>
      <c r="C2815" s="197">
        <v>198.15</v>
      </c>
      <c r="D2815" s="197">
        <f t="shared" si="89"/>
        <v>5.363198458574181</v>
      </c>
      <c r="E2815" s="197">
        <v>7.1156289707752229E-3</v>
      </c>
      <c r="F2815" s="167"/>
      <c r="G2815" s="37">
        <v>2807</v>
      </c>
      <c r="H2815" s="167">
        <f t="shared" ca="1" si="90"/>
        <v>8.4164567624973083E-2</v>
      </c>
    </row>
    <row r="2816" spans="1:8" x14ac:dyDescent="0.3">
      <c r="A2816"/>
      <c r="B2816" s="314">
        <v>37622</v>
      </c>
      <c r="C2816" s="197">
        <v>31.14</v>
      </c>
      <c r="D2816" s="197">
        <f t="shared" si="89"/>
        <v>-0.93514121469632594</v>
      </c>
      <c r="E2816" s="197">
        <v>7.115135834411257E-3</v>
      </c>
      <c r="F2816" s="167"/>
      <c r="G2816" s="37">
        <v>2808</v>
      </c>
      <c r="H2816" s="167">
        <f t="shared" ca="1" si="90"/>
        <v>4.5592628765571429E-2</v>
      </c>
    </row>
    <row r="2817" spans="1:8" x14ac:dyDescent="0.3">
      <c r="A2817"/>
      <c r="B2817" s="314">
        <v>45043</v>
      </c>
      <c r="C2817" s="197">
        <v>480.12</v>
      </c>
      <c r="D2817" s="197">
        <f t="shared" si="89"/>
        <v>5.769881556683587</v>
      </c>
      <c r="E2817" s="197">
        <v>7.1109433012397361E-3</v>
      </c>
      <c r="F2817" s="167"/>
      <c r="G2817" s="37">
        <v>2809</v>
      </c>
      <c r="H2817" s="167">
        <f t="shared" ca="1" si="90"/>
        <v>-1.7454187507803864E-2</v>
      </c>
    </row>
    <row r="2818" spans="1:8" x14ac:dyDescent="0.3">
      <c r="A2818"/>
      <c r="B2818" s="314">
        <v>34906</v>
      </c>
      <c r="C2818" s="197">
        <v>70.92</v>
      </c>
      <c r="D2818" s="197">
        <f t="shared" si="89"/>
        <v>-0.25433708337714223</v>
      </c>
      <c r="E2818" s="197">
        <v>7.1002556092019109E-3</v>
      </c>
      <c r="F2818" s="167"/>
      <c r="G2818" s="37">
        <v>2810</v>
      </c>
      <c r="H2818" s="167">
        <f t="shared" ca="1" si="90"/>
        <v>4.588215084891735E-2</v>
      </c>
    </row>
    <row r="2819" spans="1:8" x14ac:dyDescent="0.3">
      <c r="A2819"/>
      <c r="B2819" s="314">
        <v>35221</v>
      </c>
      <c r="C2819" s="197">
        <v>95.11</v>
      </c>
      <c r="D2819" s="197">
        <f t="shared" si="89"/>
        <v>-0.76106016832056278</v>
      </c>
      <c r="E2819" s="197">
        <v>7.0944515036002187E-3</v>
      </c>
      <c r="F2819" s="167"/>
      <c r="G2819" s="37">
        <v>2811</v>
      </c>
      <c r="H2819" s="167">
        <f t="shared" ca="1" si="90"/>
        <v>1.3504002942398428E-2</v>
      </c>
    </row>
    <row r="2820" spans="1:8" x14ac:dyDescent="0.3">
      <c r="A2820"/>
      <c r="B2820" s="314">
        <v>42202</v>
      </c>
      <c r="C2820" s="197">
        <v>398.05</v>
      </c>
      <c r="D2820" s="197">
        <f t="shared" si="89"/>
        <v>0.36552315608919383</v>
      </c>
      <c r="E2820" s="197">
        <v>7.0841239721695093E-3</v>
      </c>
      <c r="F2820" s="167"/>
      <c r="G2820" s="37">
        <v>2812</v>
      </c>
      <c r="H2820" s="167">
        <f t="shared" ca="1" si="90"/>
        <v>2.6668227307245409E-2</v>
      </c>
    </row>
    <row r="2821" spans="1:8" x14ac:dyDescent="0.3">
      <c r="A2821"/>
      <c r="B2821" s="314">
        <v>44321</v>
      </c>
      <c r="C2821" s="197">
        <v>291.5</v>
      </c>
      <c r="D2821" s="197">
        <f t="shared" si="89"/>
        <v>-0.63406979663570173</v>
      </c>
      <c r="E2821" s="197">
        <v>7.0823976507168318E-3</v>
      </c>
      <c r="F2821" s="167"/>
      <c r="G2821" s="37">
        <v>2813</v>
      </c>
      <c r="H2821" s="167">
        <f t="shared" ca="1" si="90"/>
        <v>9.0046045514280249E-2</v>
      </c>
    </row>
    <row r="2822" spans="1:8" x14ac:dyDescent="0.3">
      <c r="A2822"/>
      <c r="B2822" s="314">
        <v>45621</v>
      </c>
      <c r="C2822" s="197">
        <v>796.6</v>
      </c>
      <c r="D2822" s="197">
        <f t="shared" si="89"/>
        <v>3.659842059081603</v>
      </c>
      <c r="E2822" s="197">
        <v>7.0796460176991705E-3</v>
      </c>
      <c r="F2822" s="167"/>
      <c r="G2822" s="37">
        <v>2814</v>
      </c>
      <c r="H2822" s="167">
        <f t="shared" ca="1" si="90"/>
        <v>-8.1999655473570951E-2</v>
      </c>
    </row>
    <row r="2823" spans="1:8" x14ac:dyDescent="0.3">
      <c r="A2823"/>
      <c r="B2823" s="314">
        <v>43873</v>
      </c>
      <c r="C2823" s="197">
        <v>170.95</v>
      </c>
      <c r="D2823" s="197">
        <f t="shared" si="89"/>
        <v>5.6621200311769284</v>
      </c>
      <c r="E2823" s="197">
        <v>7.0692194403534359E-3</v>
      </c>
      <c r="F2823" s="167"/>
      <c r="G2823" s="37">
        <v>2815</v>
      </c>
      <c r="H2823" s="167">
        <f t="shared" ca="1" si="90"/>
        <v>4.7323775823486749E-2</v>
      </c>
    </row>
    <row r="2824" spans="1:8" x14ac:dyDescent="0.3">
      <c r="A2824"/>
      <c r="B2824" s="314">
        <v>36663</v>
      </c>
      <c r="C2824" s="197">
        <v>25.66</v>
      </c>
      <c r="D2824" s="197">
        <f t="shared" si="89"/>
        <v>-0.93465749936338172</v>
      </c>
      <c r="E2824" s="197">
        <v>7.0643642072212298E-3</v>
      </c>
      <c r="F2824" s="167"/>
      <c r="G2824" s="37">
        <v>2816</v>
      </c>
      <c r="H2824" s="167">
        <f t="shared" ca="1" si="90"/>
        <v>-0.10391576543990508</v>
      </c>
    </row>
    <row r="2825" spans="1:8" x14ac:dyDescent="0.3">
      <c r="A2825"/>
      <c r="B2825" s="314">
        <v>42506</v>
      </c>
      <c r="C2825" s="197">
        <v>392.7</v>
      </c>
      <c r="D2825" s="197">
        <f t="shared" ref="D2825:D2888" si="91">C2825/C2826-1</f>
        <v>-0.11081423784077526</v>
      </c>
      <c r="E2825" s="197">
        <v>7.0521861777150807E-3</v>
      </c>
      <c r="F2825" s="167"/>
      <c r="G2825" s="37">
        <v>2817</v>
      </c>
      <c r="H2825" s="167">
        <f t="shared" ca="1" si="90"/>
        <v>-6.854106095059341E-2</v>
      </c>
    </row>
    <row r="2826" spans="1:8" x14ac:dyDescent="0.3">
      <c r="A2826"/>
      <c r="B2826" s="314">
        <v>44977</v>
      </c>
      <c r="C2826" s="197">
        <v>441.64</v>
      </c>
      <c r="D2826" s="197">
        <f t="shared" si="91"/>
        <v>-0.16514177693761822</v>
      </c>
      <c r="E2826" s="197">
        <v>7.0459468703683026E-3</v>
      </c>
      <c r="F2826" s="167"/>
      <c r="G2826" s="37">
        <v>2818</v>
      </c>
      <c r="H2826" s="167">
        <f t="shared" ref="H2826:H2889" ca="1" si="92">_xlfn.NORM.INV(RAND(),N$11,N$12)</f>
        <v>7.7956496499312244E-2</v>
      </c>
    </row>
    <row r="2827" spans="1:8" x14ac:dyDescent="0.3">
      <c r="A2827"/>
      <c r="B2827" s="314">
        <v>42612</v>
      </c>
      <c r="C2827" s="197">
        <v>529</v>
      </c>
      <c r="D2827" s="197">
        <f t="shared" si="91"/>
        <v>1.9577858540676547</v>
      </c>
      <c r="E2827" s="197">
        <v>7.0435941366839838E-3</v>
      </c>
      <c r="F2827" s="167"/>
      <c r="G2827" s="37">
        <v>2819</v>
      </c>
      <c r="H2827" s="167">
        <f t="shared" ca="1" si="92"/>
        <v>-0.10024394448125137</v>
      </c>
    </row>
    <row r="2828" spans="1:8" x14ac:dyDescent="0.3">
      <c r="A2828"/>
      <c r="B2828" s="314">
        <v>44176</v>
      </c>
      <c r="C2828" s="197">
        <v>178.85</v>
      </c>
      <c r="D2828" s="197">
        <f t="shared" si="91"/>
        <v>2.0484063405488322</v>
      </c>
      <c r="E2828" s="197">
        <v>7.0382882882882303E-3</v>
      </c>
      <c r="F2828" s="167"/>
      <c r="G2828" s="37">
        <v>2820</v>
      </c>
      <c r="H2828" s="167">
        <f t="shared" ca="1" si="92"/>
        <v>2.7803431818228211E-2</v>
      </c>
    </row>
    <row r="2829" spans="1:8" x14ac:dyDescent="0.3">
      <c r="A2829"/>
      <c r="B2829" s="314">
        <v>36411</v>
      </c>
      <c r="C2829" s="197">
        <v>58.67</v>
      </c>
      <c r="D2829" s="197">
        <f t="shared" si="91"/>
        <v>-0.67205142537730578</v>
      </c>
      <c r="E2829" s="197">
        <v>7.0374184689323549E-3</v>
      </c>
      <c r="F2829" s="167"/>
      <c r="G2829" s="37">
        <v>2821</v>
      </c>
      <c r="H2829" s="167">
        <f t="shared" ca="1" si="92"/>
        <v>-2.001136430738211E-2</v>
      </c>
    </row>
    <row r="2830" spans="1:8" x14ac:dyDescent="0.3">
      <c r="A2830"/>
      <c r="B2830" s="314">
        <v>44180</v>
      </c>
      <c r="C2830" s="197">
        <v>178.9</v>
      </c>
      <c r="D2830" s="197">
        <f t="shared" si="91"/>
        <v>-0.67210410557184752</v>
      </c>
      <c r="E2830" s="197">
        <v>7.0363073459047687E-3</v>
      </c>
      <c r="F2830" s="167"/>
      <c r="G2830" s="37">
        <v>2822</v>
      </c>
      <c r="H2830" s="167">
        <f t="shared" ca="1" si="92"/>
        <v>-7.8185312455152575E-2</v>
      </c>
    </row>
    <row r="2831" spans="1:8" x14ac:dyDescent="0.3">
      <c r="A2831"/>
      <c r="B2831" s="314">
        <v>42086</v>
      </c>
      <c r="C2831" s="197">
        <v>545.6</v>
      </c>
      <c r="D2831" s="197">
        <f t="shared" si="91"/>
        <v>0.18957810966968291</v>
      </c>
      <c r="E2831" s="197">
        <v>7.0322449657618247E-3</v>
      </c>
      <c r="F2831" s="167"/>
      <c r="G2831" s="37">
        <v>2823</v>
      </c>
      <c r="H2831" s="167">
        <f t="shared" ca="1" si="92"/>
        <v>8.3407996814757093E-2</v>
      </c>
    </row>
    <row r="2832" spans="1:8" x14ac:dyDescent="0.3">
      <c r="A2832"/>
      <c r="B2832" s="314">
        <v>42787</v>
      </c>
      <c r="C2832" s="197">
        <v>458.65</v>
      </c>
      <c r="D2832" s="197">
        <f t="shared" si="91"/>
        <v>2.2292473421108214</v>
      </c>
      <c r="E2832" s="197">
        <v>7.0260182237347202E-3</v>
      </c>
      <c r="F2832" s="167"/>
      <c r="G2832" s="37">
        <v>2824</v>
      </c>
      <c r="H2832" s="167">
        <f t="shared" ca="1" si="92"/>
        <v>-4.5217799688422565E-3</v>
      </c>
    </row>
    <row r="2833" spans="1:8" x14ac:dyDescent="0.3">
      <c r="A2833"/>
      <c r="B2833" s="314">
        <v>39420</v>
      </c>
      <c r="C2833" s="197">
        <v>142.03</v>
      </c>
      <c r="D2833" s="197">
        <f t="shared" si="91"/>
        <v>1.1519696969696969</v>
      </c>
      <c r="E2833" s="197">
        <v>7.0192853091322061E-3</v>
      </c>
      <c r="F2833" s="167"/>
      <c r="G2833" s="37">
        <v>2825</v>
      </c>
      <c r="H2833" s="167">
        <f t="shared" ca="1" si="92"/>
        <v>1.9086719551526295E-2</v>
      </c>
    </row>
    <row r="2834" spans="1:8" x14ac:dyDescent="0.3">
      <c r="A2834"/>
      <c r="B2834" s="314">
        <v>34886</v>
      </c>
      <c r="C2834" s="197">
        <v>66</v>
      </c>
      <c r="D2834" s="197">
        <f t="shared" si="91"/>
        <v>-0.10167415271539404</v>
      </c>
      <c r="E2834" s="197">
        <v>7.0186145865118732E-3</v>
      </c>
      <c r="F2834" s="167"/>
      <c r="G2834" s="37">
        <v>2826</v>
      </c>
      <c r="H2834" s="167">
        <f t="shared" ca="1" si="92"/>
        <v>3.5102062679310967E-3</v>
      </c>
    </row>
    <row r="2835" spans="1:8" x14ac:dyDescent="0.3">
      <c r="A2835"/>
      <c r="B2835" s="314">
        <v>35510</v>
      </c>
      <c r="C2835" s="197">
        <v>73.47</v>
      </c>
      <c r="D2835" s="197">
        <f t="shared" si="91"/>
        <v>-0.49085239085239085</v>
      </c>
      <c r="E2835" s="197">
        <v>6.990131578947345E-3</v>
      </c>
      <c r="F2835" s="167"/>
      <c r="G2835" s="37">
        <v>2827</v>
      </c>
      <c r="H2835" s="167">
        <f t="shared" ca="1" si="92"/>
        <v>5.9912757123333452E-2</v>
      </c>
    </row>
    <row r="2836" spans="1:8" x14ac:dyDescent="0.3">
      <c r="A2836"/>
      <c r="B2836" s="314">
        <v>44085</v>
      </c>
      <c r="C2836" s="197">
        <v>144.30000000000001</v>
      </c>
      <c r="D2836" s="197">
        <f t="shared" si="91"/>
        <v>-0.72080874528393157</v>
      </c>
      <c r="E2836" s="197">
        <v>6.9783670621075267E-3</v>
      </c>
      <c r="F2836" s="167"/>
      <c r="G2836" s="37">
        <v>2828</v>
      </c>
      <c r="H2836" s="167">
        <f t="shared" ca="1" si="92"/>
        <v>-4.1768329833637471E-2</v>
      </c>
    </row>
    <row r="2837" spans="1:8" x14ac:dyDescent="0.3">
      <c r="A2837"/>
      <c r="B2837" s="314">
        <v>45072</v>
      </c>
      <c r="C2837" s="197">
        <v>516.85</v>
      </c>
      <c r="D2837" s="197">
        <f t="shared" si="91"/>
        <v>4.5930094145655236</v>
      </c>
      <c r="E2837" s="197">
        <v>6.9748865119723114E-3</v>
      </c>
      <c r="F2837" s="167"/>
      <c r="G2837" s="37">
        <v>2829</v>
      </c>
      <c r="H2837" s="167">
        <f t="shared" ca="1" si="92"/>
        <v>7.4666560093723966E-2</v>
      </c>
    </row>
    <row r="2838" spans="1:8" x14ac:dyDescent="0.3">
      <c r="A2838"/>
      <c r="B2838" s="314">
        <v>38419</v>
      </c>
      <c r="C2838" s="197">
        <v>92.41</v>
      </c>
      <c r="D2838" s="197">
        <f t="shared" si="91"/>
        <v>-0.88148765630009618</v>
      </c>
      <c r="E2838" s="197">
        <v>6.9739566307072121E-3</v>
      </c>
      <c r="F2838" s="167"/>
      <c r="G2838" s="37">
        <v>2830</v>
      </c>
      <c r="H2838" s="167">
        <f t="shared" ca="1" si="92"/>
        <v>-2.5689907176697516E-2</v>
      </c>
    </row>
    <row r="2839" spans="1:8" x14ac:dyDescent="0.3">
      <c r="A2839"/>
      <c r="B2839" s="314">
        <v>45674</v>
      </c>
      <c r="C2839" s="197">
        <v>779.75</v>
      </c>
      <c r="D2839" s="197">
        <f t="shared" si="91"/>
        <v>52.999307479224377</v>
      </c>
      <c r="E2839" s="197">
        <v>6.9735907535350972E-3</v>
      </c>
      <c r="F2839" s="167"/>
      <c r="G2839" s="37">
        <v>2831</v>
      </c>
      <c r="H2839" s="167">
        <f t="shared" ca="1" si="92"/>
        <v>2.3176594066177607E-2</v>
      </c>
    </row>
    <row r="2840" spans="1:8" x14ac:dyDescent="0.3">
      <c r="A2840"/>
      <c r="B2840" s="314">
        <v>36817</v>
      </c>
      <c r="C2840" s="197">
        <v>14.44</v>
      </c>
      <c r="D2840" s="197">
        <f t="shared" si="91"/>
        <v>-0.96622301232719698</v>
      </c>
      <c r="E2840" s="197">
        <v>6.9735006973501434E-3</v>
      </c>
      <c r="F2840" s="167"/>
      <c r="G2840" s="37">
        <v>2832</v>
      </c>
      <c r="H2840" s="167">
        <f t="shared" ca="1" si="92"/>
        <v>8.3072475050458117E-2</v>
      </c>
    </row>
    <row r="2841" spans="1:8" x14ac:dyDescent="0.3">
      <c r="A2841"/>
      <c r="B2841" s="314">
        <v>41750</v>
      </c>
      <c r="C2841" s="197">
        <v>427.51</v>
      </c>
      <c r="D2841" s="197">
        <f t="shared" si="91"/>
        <v>2.3627782584755761</v>
      </c>
      <c r="E2841" s="197">
        <v>6.9720880932750973E-3</v>
      </c>
      <c r="F2841" s="167"/>
      <c r="G2841" s="37">
        <v>2833</v>
      </c>
      <c r="H2841" s="167">
        <f t="shared" ca="1" si="92"/>
        <v>-2.7394894379997429E-2</v>
      </c>
    </row>
    <row r="2842" spans="1:8" x14ac:dyDescent="0.3">
      <c r="A2842"/>
      <c r="B2842" s="314">
        <v>39303</v>
      </c>
      <c r="C2842" s="197">
        <v>127.13</v>
      </c>
      <c r="D2842" s="197">
        <f t="shared" si="91"/>
        <v>1.0974155069582547E-2</v>
      </c>
      <c r="E2842" s="197">
        <v>6.9702970297029765E-3</v>
      </c>
      <c r="F2842" s="167"/>
      <c r="G2842" s="37">
        <v>2834</v>
      </c>
      <c r="H2842" s="167">
        <f t="shared" ca="1" si="92"/>
        <v>-8.5726722924398563E-2</v>
      </c>
    </row>
    <row r="2843" spans="1:8" x14ac:dyDescent="0.3">
      <c r="A2843"/>
      <c r="B2843" s="314">
        <v>39297</v>
      </c>
      <c r="C2843" s="197">
        <v>125.75</v>
      </c>
      <c r="D2843" s="197">
        <f t="shared" si="91"/>
        <v>-0.73989575145823849</v>
      </c>
      <c r="E2843" s="197">
        <v>6.9666880204997117E-3</v>
      </c>
      <c r="F2843" s="167"/>
      <c r="G2843" s="37">
        <v>2835</v>
      </c>
      <c r="H2843" s="167">
        <f t="shared" ca="1" si="92"/>
        <v>-6.3007593715255312E-3</v>
      </c>
    </row>
    <row r="2844" spans="1:8" x14ac:dyDescent="0.3">
      <c r="A2844"/>
      <c r="B2844" s="314">
        <v>45044</v>
      </c>
      <c r="C2844" s="197">
        <v>483.46</v>
      </c>
      <c r="D2844" s="197">
        <f t="shared" si="91"/>
        <v>0.17492952269855144</v>
      </c>
      <c r="E2844" s="197">
        <v>6.9565941847871127E-3</v>
      </c>
      <c r="F2844" s="167"/>
      <c r="G2844" s="37">
        <v>2836</v>
      </c>
      <c r="H2844" s="167">
        <f t="shared" ca="1" si="92"/>
        <v>1.1277312276815893E-2</v>
      </c>
    </row>
    <row r="2845" spans="1:8" x14ac:dyDescent="0.3">
      <c r="A2845"/>
      <c r="B2845" s="314">
        <v>44865</v>
      </c>
      <c r="C2845" s="197">
        <v>411.48</v>
      </c>
      <c r="D2845" s="197">
        <f t="shared" si="91"/>
        <v>-0.40239634013506642</v>
      </c>
      <c r="E2845" s="197">
        <v>6.9498825371965278E-3</v>
      </c>
      <c r="F2845" s="167"/>
      <c r="G2845" s="37">
        <v>2837</v>
      </c>
      <c r="H2845" s="167">
        <f t="shared" ca="1" si="92"/>
        <v>2.8133297366759524E-2</v>
      </c>
    </row>
    <row r="2846" spans="1:8" x14ac:dyDescent="0.3">
      <c r="A2846"/>
      <c r="B2846" s="314">
        <v>45840</v>
      </c>
      <c r="C2846" s="197">
        <v>688.55</v>
      </c>
      <c r="D2846" s="197">
        <f t="shared" si="91"/>
        <v>3.3960288578177869</v>
      </c>
      <c r="E2846" s="197">
        <v>6.9464755776542653E-3</v>
      </c>
      <c r="F2846" s="167"/>
      <c r="G2846" s="37">
        <v>2838</v>
      </c>
      <c r="H2846" s="167">
        <f t="shared" ca="1" si="92"/>
        <v>-8.9237553405412423E-2</v>
      </c>
    </row>
    <row r="2847" spans="1:8" x14ac:dyDescent="0.3">
      <c r="A2847"/>
      <c r="B2847" s="314">
        <v>40178</v>
      </c>
      <c r="C2847" s="197">
        <v>156.63</v>
      </c>
      <c r="D2847" s="197">
        <f t="shared" si="91"/>
        <v>-0.76033968326830381</v>
      </c>
      <c r="E2847" s="197">
        <v>6.9431051108967967E-3</v>
      </c>
      <c r="F2847" s="167"/>
      <c r="G2847" s="37">
        <v>2839</v>
      </c>
      <c r="H2847" s="167">
        <f t="shared" ca="1" si="92"/>
        <v>-2.5991332943240384E-2</v>
      </c>
    </row>
    <row r="2848" spans="1:8" x14ac:dyDescent="0.3">
      <c r="A2848"/>
      <c r="B2848" s="314">
        <v>45242</v>
      </c>
      <c r="C2848" s="197">
        <v>653.54999999999995</v>
      </c>
      <c r="D2848" s="197">
        <f t="shared" si="91"/>
        <v>12.205698120832491</v>
      </c>
      <c r="E2848" s="197">
        <v>6.9332100762653504E-3</v>
      </c>
      <c r="F2848" s="167"/>
      <c r="G2848" s="37">
        <v>2840</v>
      </c>
      <c r="H2848" s="167">
        <f t="shared" ca="1" si="92"/>
        <v>4.608885947074215E-2</v>
      </c>
    </row>
    <row r="2849" spans="1:8" x14ac:dyDescent="0.3">
      <c r="A2849"/>
      <c r="B2849" s="314">
        <v>37853</v>
      </c>
      <c r="C2849" s="197">
        <v>49.49</v>
      </c>
      <c r="D2849" s="197">
        <f t="shared" si="91"/>
        <v>-0.15053209749399243</v>
      </c>
      <c r="E2849" s="197">
        <v>6.9175991861649688E-3</v>
      </c>
      <c r="F2849" s="167"/>
      <c r="G2849" s="37">
        <v>2841</v>
      </c>
      <c r="H2849" s="167">
        <f t="shared" ca="1" si="92"/>
        <v>0.10857706360006741</v>
      </c>
    </row>
    <row r="2850" spans="1:8" x14ac:dyDescent="0.3">
      <c r="A2850"/>
      <c r="B2850" s="314">
        <v>36410</v>
      </c>
      <c r="C2850" s="197">
        <v>58.26</v>
      </c>
      <c r="D2850" s="197">
        <f t="shared" si="91"/>
        <v>-0.70388818297331635</v>
      </c>
      <c r="E2850" s="197">
        <v>6.9132388524022481E-3</v>
      </c>
      <c r="F2850" s="167"/>
      <c r="G2850" s="37">
        <v>2842</v>
      </c>
      <c r="H2850" s="167">
        <f t="shared" ca="1" si="92"/>
        <v>-7.0944648055891874E-2</v>
      </c>
    </row>
    <row r="2851" spans="1:8" x14ac:dyDescent="0.3">
      <c r="A2851"/>
      <c r="B2851" s="314">
        <v>44203</v>
      </c>
      <c r="C2851" s="197">
        <v>196.75</v>
      </c>
      <c r="D2851" s="197">
        <f t="shared" si="91"/>
        <v>2.211720535422788</v>
      </c>
      <c r="E2851" s="197">
        <v>6.908904810644767E-3</v>
      </c>
      <c r="F2851" s="167"/>
      <c r="G2851" s="37">
        <v>2843</v>
      </c>
      <c r="H2851" s="167">
        <f t="shared" ca="1" si="92"/>
        <v>-9.9514604712507379E-2</v>
      </c>
    </row>
    <row r="2852" spans="1:8" x14ac:dyDescent="0.3">
      <c r="A2852"/>
      <c r="B2852" s="314">
        <v>35468</v>
      </c>
      <c r="C2852" s="197">
        <v>61.26</v>
      </c>
      <c r="D2852" s="197">
        <f t="shared" si="91"/>
        <v>-0.61652582159624414</v>
      </c>
      <c r="E2852" s="197">
        <v>6.9033530571991353E-3</v>
      </c>
      <c r="F2852" s="167"/>
      <c r="G2852" s="37">
        <v>2844</v>
      </c>
      <c r="H2852" s="167">
        <f t="shared" ca="1" si="92"/>
        <v>-1.0673654171988534E-2</v>
      </c>
    </row>
    <row r="2853" spans="1:8" x14ac:dyDescent="0.3">
      <c r="A2853"/>
      <c r="B2853" s="314">
        <v>40350</v>
      </c>
      <c r="C2853" s="197">
        <v>159.75</v>
      </c>
      <c r="D2853" s="197">
        <f t="shared" si="91"/>
        <v>6.7704852292474138E-2</v>
      </c>
      <c r="E2853" s="197">
        <v>6.8700365561578103E-3</v>
      </c>
      <c r="F2853" s="167"/>
      <c r="G2853" s="37">
        <v>2845</v>
      </c>
      <c r="H2853" s="167">
        <f t="shared" ca="1" si="92"/>
        <v>7.061558377143555E-2</v>
      </c>
    </row>
    <row r="2854" spans="1:8" x14ac:dyDescent="0.3">
      <c r="A2854"/>
      <c r="B2854" s="314">
        <v>40367</v>
      </c>
      <c r="C2854" s="197">
        <v>149.62</v>
      </c>
      <c r="D2854" s="197">
        <f t="shared" si="91"/>
        <v>0.56834381551362689</v>
      </c>
      <c r="E2854" s="197">
        <v>6.864064602960962E-3</v>
      </c>
      <c r="F2854" s="167"/>
      <c r="G2854" s="37">
        <v>2846</v>
      </c>
      <c r="H2854" s="167">
        <f t="shared" ca="1" si="92"/>
        <v>-3.7019152263677135E-2</v>
      </c>
    </row>
    <row r="2855" spans="1:8" x14ac:dyDescent="0.3">
      <c r="A2855"/>
      <c r="B2855" s="314">
        <v>43999</v>
      </c>
      <c r="C2855" s="197">
        <v>95.4</v>
      </c>
      <c r="D2855" s="197">
        <f t="shared" si="91"/>
        <v>-0.84686506789945104</v>
      </c>
      <c r="E2855" s="197">
        <v>6.8601583113456766E-3</v>
      </c>
      <c r="F2855" s="167"/>
      <c r="G2855" s="37">
        <v>2847</v>
      </c>
      <c r="H2855" s="167">
        <f t="shared" ca="1" si="92"/>
        <v>-2.9325802864347314E-2</v>
      </c>
    </row>
    <row r="2856" spans="1:8" x14ac:dyDescent="0.3">
      <c r="A2856"/>
      <c r="B2856" s="314">
        <v>45121</v>
      </c>
      <c r="C2856" s="197">
        <v>622.98</v>
      </c>
      <c r="D2856" s="197">
        <f t="shared" si="91"/>
        <v>2.684092253104672</v>
      </c>
      <c r="E2856" s="197">
        <v>6.8526360021980981E-3</v>
      </c>
      <c r="F2856" s="167"/>
      <c r="G2856" s="37">
        <v>2848</v>
      </c>
      <c r="H2856" s="167">
        <f t="shared" ca="1" si="92"/>
        <v>-1.4863884971521605E-2</v>
      </c>
    </row>
    <row r="2857" spans="1:8" x14ac:dyDescent="0.3">
      <c r="A2857"/>
      <c r="B2857" s="314">
        <v>44155</v>
      </c>
      <c r="C2857" s="197">
        <v>169.1</v>
      </c>
      <c r="D2857" s="197">
        <f t="shared" si="91"/>
        <v>-0.76451091800356508</v>
      </c>
      <c r="E2857" s="197">
        <v>6.8472759749926837E-3</v>
      </c>
      <c r="F2857" s="167"/>
      <c r="G2857" s="37">
        <v>2849</v>
      </c>
      <c r="H2857" s="167">
        <f t="shared" ca="1" si="92"/>
        <v>-1.6779244951639551E-2</v>
      </c>
    </row>
    <row r="2858" spans="1:8" x14ac:dyDescent="0.3">
      <c r="A2858"/>
      <c r="B2858" s="314">
        <v>45273</v>
      </c>
      <c r="C2858" s="197">
        <v>718.08</v>
      </c>
      <c r="D2858" s="197">
        <f t="shared" si="91"/>
        <v>6.7337641357027476</v>
      </c>
      <c r="E2858" s="197">
        <v>6.8424004486820067E-3</v>
      </c>
      <c r="F2858" s="167"/>
      <c r="G2858" s="37">
        <v>2850</v>
      </c>
      <c r="H2858" s="167">
        <f t="shared" ca="1" si="92"/>
        <v>-7.0988048802938103E-2</v>
      </c>
    </row>
    <row r="2859" spans="1:8" x14ac:dyDescent="0.3">
      <c r="A2859"/>
      <c r="B2859" s="314">
        <v>38105</v>
      </c>
      <c r="C2859" s="197">
        <v>92.85</v>
      </c>
      <c r="D2859" s="197">
        <f t="shared" si="91"/>
        <v>-0.30003769317753493</v>
      </c>
      <c r="E2859" s="197">
        <v>6.8314899154195974E-3</v>
      </c>
      <c r="F2859" s="167"/>
      <c r="G2859" s="37">
        <v>2851</v>
      </c>
      <c r="H2859" s="167">
        <f t="shared" ca="1" si="92"/>
        <v>9.3249495224126209E-3</v>
      </c>
    </row>
    <row r="2860" spans="1:8" x14ac:dyDescent="0.3">
      <c r="A2860"/>
      <c r="B2860" s="314">
        <v>43761</v>
      </c>
      <c r="C2860" s="197">
        <v>132.65</v>
      </c>
      <c r="D2860" s="197">
        <f t="shared" si="91"/>
        <v>-0.28239112794157417</v>
      </c>
      <c r="E2860" s="197">
        <v>6.8311195445920347E-3</v>
      </c>
      <c r="F2860" s="167"/>
      <c r="G2860" s="37">
        <v>2852</v>
      </c>
      <c r="H2860" s="167">
        <f t="shared" ca="1" si="92"/>
        <v>0.1021990515862273</v>
      </c>
    </row>
    <row r="2861" spans="1:8" x14ac:dyDescent="0.3">
      <c r="A2861"/>
      <c r="B2861" s="314">
        <v>44168</v>
      </c>
      <c r="C2861" s="197">
        <v>184.85</v>
      </c>
      <c r="D2861" s="197">
        <f t="shared" si="91"/>
        <v>1.2714426148930942</v>
      </c>
      <c r="E2861" s="197">
        <v>6.8082788671024463E-3</v>
      </c>
      <c r="F2861" s="167"/>
      <c r="G2861" s="37">
        <v>2853</v>
      </c>
      <c r="H2861" s="167">
        <f t="shared" ca="1" si="92"/>
        <v>-9.3453834178797171E-2</v>
      </c>
    </row>
    <row r="2862" spans="1:8" x14ac:dyDescent="0.3">
      <c r="A2862"/>
      <c r="B2862" s="314">
        <v>39680</v>
      </c>
      <c r="C2862" s="197">
        <v>81.38</v>
      </c>
      <c r="D2862" s="197">
        <f t="shared" si="91"/>
        <v>-0.68425545122992171</v>
      </c>
      <c r="E2862" s="197">
        <v>6.8044043053321346E-3</v>
      </c>
      <c r="F2862" s="167"/>
      <c r="G2862" s="37">
        <v>2854</v>
      </c>
      <c r="H2862" s="167">
        <f t="shared" ca="1" si="92"/>
        <v>8.0667507823050794E-2</v>
      </c>
    </row>
    <row r="2863" spans="1:8" x14ac:dyDescent="0.3">
      <c r="A2863"/>
      <c r="B2863" s="314">
        <v>41236</v>
      </c>
      <c r="C2863" s="197">
        <v>257.74</v>
      </c>
      <c r="D2863" s="197">
        <f t="shared" si="91"/>
        <v>-0.1646463991702859</v>
      </c>
      <c r="E2863" s="197">
        <v>6.7968750000000355E-3</v>
      </c>
      <c r="F2863" s="167"/>
      <c r="G2863" s="37">
        <v>2855</v>
      </c>
      <c r="H2863" s="167">
        <f t="shared" ca="1" si="92"/>
        <v>6.6566013439688335E-2</v>
      </c>
    </row>
    <row r="2864" spans="1:8" x14ac:dyDescent="0.3">
      <c r="A2864"/>
      <c r="B2864" s="314">
        <v>41023</v>
      </c>
      <c r="C2864" s="197">
        <v>308.54000000000002</v>
      </c>
      <c r="D2864" s="197">
        <f t="shared" si="91"/>
        <v>4.0713346482577251</v>
      </c>
      <c r="E2864" s="197">
        <v>6.7871826665797386E-3</v>
      </c>
      <c r="F2864" s="167"/>
      <c r="G2864" s="37">
        <v>2856</v>
      </c>
      <c r="H2864" s="167">
        <f t="shared" ca="1" si="92"/>
        <v>-3.3463654649547245E-2</v>
      </c>
    </row>
    <row r="2865" spans="1:8" x14ac:dyDescent="0.3">
      <c r="A2865"/>
      <c r="B2865" s="314">
        <v>34844</v>
      </c>
      <c r="C2865" s="197">
        <v>60.84</v>
      </c>
      <c r="D2865" s="197">
        <f t="shared" si="91"/>
        <v>-0.84672746510807673</v>
      </c>
      <c r="E2865" s="197">
        <v>6.7847095813338143E-3</v>
      </c>
      <c r="F2865" s="167"/>
      <c r="G2865" s="37">
        <v>2857</v>
      </c>
      <c r="H2865" s="167">
        <f t="shared" ca="1" si="92"/>
        <v>-4.3730597121967888E-3</v>
      </c>
    </row>
    <row r="2866" spans="1:8" x14ac:dyDescent="0.3">
      <c r="A2866"/>
      <c r="B2866" s="314">
        <v>41696</v>
      </c>
      <c r="C2866" s="197">
        <v>396.94</v>
      </c>
      <c r="D2866" s="197">
        <f t="shared" si="91"/>
        <v>3.1673490813648293</v>
      </c>
      <c r="E2866" s="197">
        <v>6.7720090293454938E-3</v>
      </c>
      <c r="F2866" s="167"/>
      <c r="G2866" s="37">
        <v>2858</v>
      </c>
      <c r="H2866" s="167">
        <f t="shared" ca="1" si="92"/>
        <v>4.6524874841347812E-2</v>
      </c>
    </row>
    <row r="2867" spans="1:8" x14ac:dyDescent="0.3">
      <c r="A2867"/>
      <c r="B2867" s="314">
        <v>35282</v>
      </c>
      <c r="C2867" s="197">
        <v>95.25</v>
      </c>
      <c r="D2867" s="197">
        <f t="shared" si="91"/>
        <v>-0.48886503890528576</v>
      </c>
      <c r="E2867" s="197">
        <v>6.7646126202303147E-3</v>
      </c>
      <c r="F2867" s="167"/>
      <c r="G2867" s="37">
        <v>2859</v>
      </c>
      <c r="H2867" s="167">
        <f t="shared" ca="1" si="92"/>
        <v>3.2092062646198291E-3</v>
      </c>
    </row>
    <row r="2868" spans="1:8" x14ac:dyDescent="0.3">
      <c r="A2868"/>
      <c r="B2868" s="314">
        <v>43594</v>
      </c>
      <c r="C2868" s="197">
        <v>186.35</v>
      </c>
      <c r="D2868" s="197">
        <f t="shared" si="91"/>
        <v>6.3510848126232737</v>
      </c>
      <c r="E2868" s="197">
        <v>6.7531064289572118E-3</v>
      </c>
      <c r="F2868" s="167"/>
      <c r="G2868" s="37">
        <v>2860</v>
      </c>
      <c r="H2868" s="167">
        <f t="shared" ca="1" si="92"/>
        <v>8.7755470701496707E-3</v>
      </c>
    </row>
    <row r="2869" spans="1:8" x14ac:dyDescent="0.3">
      <c r="A2869"/>
      <c r="B2869" s="314">
        <v>36693</v>
      </c>
      <c r="C2869" s="197">
        <v>25.35</v>
      </c>
      <c r="D2869" s="197">
        <f t="shared" si="91"/>
        <v>-0.95074322354998542</v>
      </c>
      <c r="E2869" s="197">
        <v>6.7513899920572662E-3</v>
      </c>
      <c r="F2869" s="167"/>
      <c r="G2869" s="37">
        <v>2861</v>
      </c>
      <c r="H2869" s="167">
        <f t="shared" ca="1" si="92"/>
        <v>-4.2041985536614368E-2</v>
      </c>
    </row>
    <row r="2870" spans="1:8" x14ac:dyDescent="0.3">
      <c r="A2870"/>
      <c r="B2870" s="314">
        <v>42146</v>
      </c>
      <c r="C2870" s="197">
        <v>514.65</v>
      </c>
      <c r="D2870" s="197">
        <f t="shared" si="91"/>
        <v>5.3876132555541769</v>
      </c>
      <c r="E2870" s="197">
        <v>6.748826291079757E-3</v>
      </c>
      <c r="F2870" s="167"/>
      <c r="G2870" s="37">
        <v>2862</v>
      </c>
      <c r="H2870" s="167">
        <f t="shared" ca="1" si="92"/>
        <v>6.182786543685282E-2</v>
      </c>
    </row>
    <row r="2871" spans="1:8" x14ac:dyDescent="0.3">
      <c r="A2871"/>
      <c r="B2871" s="314">
        <v>38296</v>
      </c>
      <c r="C2871" s="197">
        <v>80.569999999999993</v>
      </c>
      <c r="D2871" s="197">
        <f t="shared" si="91"/>
        <v>-0.7406155431073338</v>
      </c>
      <c r="E2871" s="197">
        <v>6.7474696988627514E-3</v>
      </c>
      <c r="F2871" s="167"/>
      <c r="G2871" s="37">
        <v>2863</v>
      </c>
      <c r="H2871" s="167">
        <f t="shared" ca="1" si="92"/>
        <v>0.17101413738357937</v>
      </c>
    </row>
    <row r="2872" spans="1:8" x14ac:dyDescent="0.3">
      <c r="A2872"/>
      <c r="B2872" s="314">
        <v>41024</v>
      </c>
      <c r="C2872" s="197">
        <v>310.62</v>
      </c>
      <c r="D2872" s="197">
        <f t="shared" si="91"/>
        <v>-0.44746251133998605</v>
      </c>
      <c r="E2872" s="197">
        <v>6.741427367602304E-3</v>
      </c>
      <c r="F2872" s="167"/>
      <c r="G2872" s="37">
        <v>2864</v>
      </c>
      <c r="H2872" s="167">
        <f t="shared" ca="1" si="92"/>
        <v>-2.0085631049150714E-2</v>
      </c>
    </row>
    <row r="2873" spans="1:8" x14ac:dyDescent="0.3">
      <c r="A2873"/>
      <c r="B2873" s="314">
        <v>42060</v>
      </c>
      <c r="C2873" s="197">
        <v>562.16999999999996</v>
      </c>
      <c r="D2873" s="197">
        <f t="shared" si="91"/>
        <v>6.0909434914228049</v>
      </c>
      <c r="E2873" s="197">
        <v>6.7334037714223971E-3</v>
      </c>
      <c r="F2873" s="167"/>
      <c r="G2873" s="37">
        <v>2865</v>
      </c>
      <c r="H2873" s="167">
        <f t="shared" ca="1" si="92"/>
        <v>-1.7891378988230681E-2</v>
      </c>
    </row>
    <row r="2874" spans="1:8" x14ac:dyDescent="0.3">
      <c r="A2874"/>
      <c r="B2874" s="314">
        <v>38251</v>
      </c>
      <c r="C2874" s="197">
        <v>79.28</v>
      </c>
      <c r="D2874" s="197">
        <f t="shared" si="91"/>
        <v>0.95995055624227432</v>
      </c>
      <c r="E2874" s="197">
        <v>6.7301587301586974E-3</v>
      </c>
      <c r="F2874" s="167"/>
      <c r="G2874" s="37">
        <v>2866</v>
      </c>
      <c r="H2874" s="167">
        <f t="shared" ca="1" si="92"/>
        <v>4.8341803657260374E-2</v>
      </c>
    </row>
    <row r="2875" spans="1:8" x14ac:dyDescent="0.3">
      <c r="A2875"/>
      <c r="B2875" s="314">
        <v>36339</v>
      </c>
      <c r="C2875" s="197">
        <v>40.450000000000003</v>
      </c>
      <c r="D2875" s="197">
        <f t="shared" si="91"/>
        <v>-0.90014811157738828</v>
      </c>
      <c r="E2875" s="197">
        <v>6.719761075161923E-3</v>
      </c>
      <c r="F2875" s="167"/>
      <c r="G2875" s="37">
        <v>2867</v>
      </c>
      <c r="H2875" s="167">
        <f t="shared" ca="1" si="92"/>
        <v>4.2091147284318182E-2</v>
      </c>
    </row>
    <row r="2876" spans="1:8" x14ac:dyDescent="0.3">
      <c r="A2876"/>
      <c r="B2876" s="314">
        <v>43084</v>
      </c>
      <c r="C2876" s="197">
        <v>405.1</v>
      </c>
      <c r="D2876" s="197">
        <f t="shared" si="91"/>
        <v>-0.13096642711573514</v>
      </c>
      <c r="E2876" s="197">
        <v>6.7097415506960356E-3</v>
      </c>
      <c r="F2876" s="167"/>
      <c r="G2876" s="37">
        <v>2868</v>
      </c>
      <c r="H2876" s="167">
        <f t="shared" ca="1" si="92"/>
        <v>-1.2421301204803436E-2</v>
      </c>
    </row>
    <row r="2877" spans="1:8" x14ac:dyDescent="0.3">
      <c r="A2877"/>
      <c r="B2877" s="314">
        <v>42529</v>
      </c>
      <c r="C2877" s="197">
        <v>466.15</v>
      </c>
      <c r="D2877" s="197">
        <f t="shared" si="91"/>
        <v>-0.57327901867447828</v>
      </c>
      <c r="E2877" s="197">
        <v>6.6947413886189189E-3</v>
      </c>
      <c r="F2877" s="167"/>
      <c r="G2877" s="37">
        <v>2869</v>
      </c>
      <c r="H2877" s="167">
        <f t="shared" ca="1" si="92"/>
        <v>5.6009627104597427E-2</v>
      </c>
    </row>
    <row r="2878" spans="1:8" x14ac:dyDescent="0.3">
      <c r="A2878"/>
      <c r="B2878" s="314">
        <v>45530</v>
      </c>
      <c r="C2878" s="197">
        <v>1092.4000000000001</v>
      </c>
      <c r="D2878" s="197">
        <f t="shared" si="91"/>
        <v>2.7548551197882656</v>
      </c>
      <c r="E2878" s="197">
        <v>6.6811039948393436E-3</v>
      </c>
      <c r="F2878" s="167"/>
      <c r="G2878" s="37">
        <v>2870</v>
      </c>
      <c r="H2878" s="167">
        <f t="shared" ca="1" si="92"/>
        <v>8.9605374156869921E-2</v>
      </c>
    </row>
    <row r="2879" spans="1:8" x14ac:dyDescent="0.3">
      <c r="A2879"/>
      <c r="B2879" s="314">
        <v>41260</v>
      </c>
      <c r="C2879" s="197">
        <v>290.93</v>
      </c>
      <c r="D2879" s="197">
        <f t="shared" si="91"/>
        <v>7.7682338758288125</v>
      </c>
      <c r="E2879" s="197">
        <v>6.6782006920416137E-3</v>
      </c>
      <c r="F2879" s="167"/>
      <c r="G2879" s="37">
        <v>2871</v>
      </c>
      <c r="H2879" s="167">
        <f t="shared" ca="1" si="92"/>
        <v>2.4072900521605128E-2</v>
      </c>
    </row>
    <row r="2880" spans="1:8" x14ac:dyDescent="0.3">
      <c r="A2880"/>
      <c r="B2880" s="314">
        <v>37776</v>
      </c>
      <c r="C2880" s="197">
        <v>33.18</v>
      </c>
      <c r="D2880" s="197">
        <f t="shared" si="91"/>
        <v>-0.94070235010276115</v>
      </c>
      <c r="E2880" s="197">
        <v>6.6747572815533118E-3</v>
      </c>
      <c r="F2880" s="167"/>
      <c r="G2880" s="37">
        <v>2872</v>
      </c>
      <c r="H2880" s="167">
        <f t="shared" ca="1" si="92"/>
        <v>-7.6417091275059149E-2</v>
      </c>
    </row>
    <row r="2881" spans="1:8" x14ac:dyDescent="0.3">
      <c r="A2881"/>
      <c r="B2881" s="314">
        <v>42048</v>
      </c>
      <c r="C2881" s="197">
        <v>559.54999999999995</v>
      </c>
      <c r="D2881" s="197">
        <f t="shared" si="91"/>
        <v>0.48343054082714731</v>
      </c>
      <c r="E2881" s="197">
        <v>6.674582613701574E-3</v>
      </c>
      <c r="F2881" s="167"/>
      <c r="G2881" s="37">
        <v>2873</v>
      </c>
      <c r="H2881" s="167">
        <f t="shared" ca="1" si="92"/>
        <v>-4.477800299770842E-2</v>
      </c>
    </row>
    <row r="2882" spans="1:8" x14ac:dyDescent="0.3">
      <c r="A2882"/>
      <c r="B2882" s="314">
        <v>42451</v>
      </c>
      <c r="C2882" s="197">
        <v>377.2</v>
      </c>
      <c r="D2882" s="197">
        <f t="shared" si="91"/>
        <v>3.8765352294764064</v>
      </c>
      <c r="E2882" s="197">
        <v>6.6720042700827431E-3</v>
      </c>
      <c r="F2882" s="167"/>
      <c r="G2882" s="37">
        <v>2874</v>
      </c>
      <c r="H2882" s="167">
        <f t="shared" ca="1" si="92"/>
        <v>2.0417148215826422E-2</v>
      </c>
    </row>
    <row r="2883" spans="1:8" x14ac:dyDescent="0.3">
      <c r="A2883"/>
      <c r="B2883" s="314">
        <v>35586</v>
      </c>
      <c r="C2883" s="197">
        <v>77.349999999999994</v>
      </c>
      <c r="D2883" s="197">
        <f t="shared" si="91"/>
        <v>-0.43354082753570133</v>
      </c>
      <c r="E2883" s="197">
        <v>6.6371681415928752E-3</v>
      </c>
      <c r="F2883" s="167"/>
      <c r="G2883" s="37">
        <v>2875</v>
      </c>
      <c r="H2883" s="167">
        <f t="shared" ca="1" si="92"/>
        <v>1.8401935077909784E-2</v>
      </c>
    </row>
    <row r="2884" spans="1:8" x14ac:dyDescent="0.3">
      <c r="A2884"/>
      <c r="B2884" s="314">
        <v>39226</v>
      </c>
      <c r="C2884" s="197">
        <v>136.55000000000001</v>
      </c>
      <c r="D2884" s="197">
        <f t="shared" si="91"/>
        <v>0.36060183339976093</v>
      </c>
      <c r="E2884" s="197">
        <v>6.6347217102837863E-3</v>
      </c>
      <c r="F2884" s="167"/>
      <c r="G2884" s="37">
        <v>2876</v>
      </c>
      <c r="H2884" s="167">
        <f t="shared" ca="1" si="92"/>
        <v>-7.2908737002026639E-3</v>
      </c>
    </row>
    <row r="2885" spans="1:8" x14ac:dyDescent="0.3">
      <c r="A2885"/>
      <c r="B2885" s="314">
        <v>38611</v>
      </c>
      <c r="C2885" s="197">
        <v>100.36</v>
      </c>
      <c r="D2885" s="197">
        <f t="shared" si="91"/>
        <v>0.2934656527903079</v>
      </c>
      <c r="E2885" s="197">
        <v>6.6198595787361203E-3</v>
      </c>
      <c r="F2885" s="167"/>
      <c r="G2885" s="37">
        <v>2877</v>
      </c>
      <c r="H2885" s="167">
        <f t="shared" ca="1" si="92"/>
        <v>6.9088322580140912E-3</v>
      </c>
    </row>
    <row r="2886" spans="1:8" x14ac:dyDescent="0.3">
      <c r="A2886"/>
      <c r="B2886" s="314">
        <v>35593</v>
      </c>
      <c r="C2886" s="197">
        <v>77.59</v>
      </c>
      <c r="D2886" s="197">
        <f t="shared" si="91"/>
        <v>1.9713497174398631E-2</v>
      </c>
      <c r="E2886" s="197">
        <v>6.6165023352362518E-3</v>
      </c>
      <c r="F2886" s="167"/>
      <c r="G2886" s="37">
        <v>2878</v>
      </c>
      <c r="H2886" s="167">
        <f t="shared" ca="1" si="92"/>
        <v>-9.8898823421347065E-2</v>
      </c>
    </row>
    <row r="2887" spans="1:8" x14ac:dyDescent="0.3">
      <c r="A2887"/>
      <c r="B2887" s="314">
        <v>35633</v>
      </c>
      <c r="C2887" s="197">
        <v>76.09</v>
      </c>
      <c r="D2887" s="197">
        <f t="shared" si="91"/>
        <v>-0.37513344830417994</v>
      </c>
      <c r="E2887" s="197">
        <v>6.6146315650217336E-3</v>
      </c>
      <c r="F2887" s="167"/>
      <c r="G2887" s="37">
        <v>2879</v>
      </c>
      <c r="H2887" s="167">
        <f t="shared" ca="1" si="92"/>
        <v>-0.12992495595337311</v>
      </c>
    </row>
    <row r="2888" spans="1:8" x14ac:dyDescent="0.3">
      <c r="A2888"/>
      <c r="B2888" s="314">
        <v>39596</v>
      </c>
      <c r="C2888" s="197">
        <v>121.77</v>
      </c>
      <c r="D2888" s="197">
        <f t="shared" si="91"/>
        <v>-0.71435608726249122</v>
      </c>
      <c r="E2888" s="197">
        <v>6.6132098867488498E-3</v>
      </c>
      <c r="F2888" s="167"/>
      <c r="G2888" s="37">
        <v>2880</v>
      </c>
      <c r="H2888" s="167">
        <f t="shared" ca="1" si="92"/>
        <v>4.6018136792479847E-2</v>
      </c>
    </row>
    <row r="2889" spans="1:8" x14ac:dyDescent="0.3">
      <c r="A2889"/>
      <c r="B2889" s="314">
        <v>44686</v>
      </c>
      <c r="C2889" s="197">
        <v>426.3</v>
      </c>
      <c r="D2889" s="197">
        <f t="shared" ref="D2889:D2952" si="93">C2889/C2890-1</f>
        <v>1.6427839107317377E-2</v>
      </c>
      <c r="E2889" s="197">
        <v>6.6115702479339067E-3</v>
      </c>
      <c r="F2889" s="167"/>
      <c r="G2889" s="37">
        <v>2881</v>
      </c>
      <c r="H2889" s="167">
        <f t="shared" ca="1" si="92"/>
        <v>8.9439992575688111E-3</v>
      </c>
    </row>
    <row r="2890" spans="1:8" x14ac:dyDescent="0.3">
      <c r="A2890"/>
      <c r="B2890" s="314">
        <v>44985</v>
      </c>
      <c r="C2890" s="197">
        <v>419.41</v>
      </c>
      <c r="D2890" s="197">
        <f t="shared" si="93"/>
        <v>-0.32768542711956783</v>
      </c>
      <c r="E2890" s="197">
        <v>6.6001056016895543E-3</v>
      </c>
      <c r="F2890" s="167"/>
      <c r="G2890" s="37">
        <v>2882</v>
      </c>
      <c r="H2890" s="167">
        <f t="shared" ref="H2890:H2953" ca="1" si="94">_xlfn.NORM.INV(RAND(),N$11,N$12)</f>
        <v>-4.2995947063082206E-2</v>
      </c>
    </row>
    <row r="2891" spans="1:8" x14ac:dyDescent="0.3">
      <c r="A2891"/>
      <c r="B2891" s="314">
        <v>45128</v>
      </c>
      <c r="C2891" s="197">
        <v>623.83000000000004</v>
      </c>
      <c r="D2891" s="197">
        <f t="shared" si="93"/>
        <v>0.31748680042238653</v>
      </c>
      <c r="E2891" s="197">
        <v>6.5995417433117876E-3</v>
      </c>
      <c r="F2891" s="167"/>
      <c r="G2891" s="37">
        <v>2883</v>
      </c>
      <c r="H2891" s="167">
        <f t="shared" ca="1" si="94"/>
        <v>-1.3967816952594405E-2</v>
      </c>
    </row>
    <row r="2892" spans="1:8" x14ac:dyDescent="0.3">
      <c r="A2892"/>
      <c r="B2892" s="314">
        <v>42830</v>
      </c>
      <c r="C2892" s="197">
        <v>473.5</v>
      </c>
      <c r="D2892" s="197">
        <f t="shared" si="93"/>
        <v>2.9659938018259484</v>
      </c>
      <c r="E2892" s="197">
        <v>6.5901360544218246E-3</v>
      </c>
      <c r="F2892" s="167"/>
      <c r="G2892" s="37">
        <v>2884</v>
      </c>
      <c r="H2892" s="167">
        <f t="shared" ca="1" si="94"/>
        <v>0.11468191180716458</v>
      </c>
    </row>
    <row r="2893" spans="1:8" x14ac:dyDescent="0.3">
      <c r="A2893"/>
      <c r="B2893" s="314">
        <v>38705</v>
      </c>
      <c r="C2893" s="197">
        <v>119.39</v>
      </c>
      <c r="D2893" s="197">
        <f t="shared" si="93"/>
        <v>-0.73030179813861029</v>
      </c>
      <c r="E2893" s="197">
        <v>6.5761740156815573E-3</v>
      </c>
      <c r="F2893" s="167"/>
      <c r="G2893" s="37">
        <v>2885</v>
      </c>
      <c r="H2893" s="167">
        <f t="shared" ca="1" si="94"/>
        <v>-8.289196787768887E-3</v>
      </c>
    </row>
    <row r="2894" spans="1:8" x14ac:dyDescent="0.3">
      <c r="A2894"/>
      <c r="B2894" s="314">
        <v>44769</v>
      </c>
      <c r="C2894" s="197">
        <v>442.68</v>
      </c>
      <c r="D2894" s="197">
        <f t="shared" si="93"/>
        <v>0.1559733646690169</v>
      </c>
      <c r="E2894" s="197">
        <v>6.57131812910694E-3</v>
      </c>
      <c r="F2894" s="167"/>
      <c r="G2894" s="37">
        <v>2886</v>
      </c>
      <c r="H2894" s="167">
        <f t="shared" ca="1" si="94"/>
        <v>-2.5966248627715838E-2</v>
      </c>
    </row>
    <row r="2895" spans="1:8" x14ac:dyDescent="0.3">
      <c r="A2895"/>
      <c r="B2895" s="314">
        <v>42355</v>
      </c>
      <c r="C2895" s="197">
        <v>382.95</v>
      </c>
      <c r="D2895" s="197">
        <f t="shared" si="93"/>
        <v>3.5400118553645523</v>
      </c>
      <c r="E2895" s="197">
        <v>6.5711657247995436E-3</v>
      </c>
      <c r="F2895" s="167"/>
      <c r="G2895" s="37">
        <v>2887</v>
      </c>
      <c r="H2895" s="167">
        <f t="shared" ca="1" si="94"/>
        <v>-0.10621223283070551</v>
      </c>
    </row>
    <row r="2896" spans="1:8" x14ac:dyDescent="0.3">
      <c r="A2896"/>
      <c r="B2896" s="314">
        <v>43966</v>
      </c>
      <c r="C2896" s="197">
        <v>84.35</v>
      </c>
      <c r="D2896" s="197">
        <f t="shared" si="93"/>
        <v>1.4985189573459716</v>
      </c>
      <c r="E2896" s="197">
        <v>6.5632458233890745E-3</v>
      </c>
      <c r="F2896" s="167"/>
      <c r="G2896" s="37">
        <v>2888</v>
      </c>
      <c r="H2896" s="167">
        <f t="shared" ca="1" si="94"/>
        <v>-1.9482840508433283E-2</v>
      </c>
    </row>
    <row r="2897" spans="1:8" x14ac:dyDescent="0.3">
      <c r="A2897"/>
      <c r="B2897" s="314">
        <v>35986</v>
      </c>
      <c r="C2897" s="197">
        <v>33.76</v>
      </c>
      <c r="D2897" s="197">
        <f t="shared" si="93"/>
        <v>-0.87099732518150552</v>
      </c>
      <c r="E2897" s="197">
        <v>6.5593321407273475E-3</v>
      </c>
      <c r="F2897" s="167"/>
      <c r="G2897" s="37">
        <v>2889</v>
      </c>
      <c r="H2897" s="167">
        <f t="shared" ca="1" si="94"/>
        <v>-1.4630873626831747E-2</v>
      </c>
    </row>
    <row r="2898" spans="1:8" x14ac:dyDescent="0.3">
      <c r="A2898"/>
      <c r="B2898" s="314">
        <v>43341</v>
      </c>
      <c r="C2898" s="197">
        <v>261.7</v>
      </c>
      <c r="D2898" s="197">
        <f t="shared" si="93"/>
        <v>-0.73382019386270936</v>
      </c>
      <c r="E2898" s="197">
        <v>6.5384615384616041E-3</v>
      </c>
      <c r="F2898" s="167"/>
      <c r="G2898" s="37">
        <v>2890</v>
      </c>
      <c r="H2898" s="167">
        <f t="shared" ca="1" si="94"/>
        <v>9.4003377807906657E-2</v>
      </c>
    </row>
    <row r="2899" spans="1:8" x14ac:dyDescent="0.3">
      <c r="A2899"/>
      <c r="B2899" s="314">
        <v>45377</v>
      </c>
      <c r="C2899" s="197">
        <v>983.17</v>
      </c>
      <c r="D2899" s="197">
        <f t="shared" si="93"/>
        <v>1.5256762658309144</v>
      </c>
      <c r="E2899" s="197">
        <v>6.5315983988369908E-3</v>
      </c>
      <c r="F2899" s="167"/>
      <c r="G2899" s="37">
        <v>2891</v>
      </c>
      <c r="H2899" s="167">
        <f t="shared" ca="1" si="94"/>
        <v>-0.1308003638243842</v>
      </c>
    </row>
    <row r="2900" spans="1:8" x14ac:dyDescent="0.3">
      <c r="A2900"/>
      <c r="B2900" s="314">
        <v>41617</v>
      </c>
      <c r="C2900" s="197">
        <v>389.27</v>
      </c>
      <c r="D2900" s="197">
        <f t="shared" si="93"/>
        <v>3.7506712228459849</v>
      </c>
      <c r="E2900" s="197">
        <v>6.5158371040723306E-3</v>
      </c>
      <c r="F2900" s="167"/>
      <c r="G2900" s="37">
        <v>2892</v>
      </c>
      <c r="H2900" s="167">
        <f t="shared" ca="1" si="94"/>
        <v>-3.7905603112371615E-2</v>
      </c>
    </row>
    <row r="2901" spans="1:8" x14ac:dyDescent="0.3">
      <c r="A2901"/>
      <c r="B2901" s="314">
        <v>38202</v>
      </c>
      <c r="C2901" s="197">
        <v>81.94</v>
      </c>
      <c r="D2901" s="197">
        <f t="shared" si="93"/>
        <v>-0.55595296157806318</v>
      </c>
      <c r="E2901" s="197">
        <v>6.5102567252179888E-3</v>
      </c>
      <c r="F2901" s="167"/>
      <c r="G2901" s="37">
        <v>2893</v>
      </c>
      <c r="H2901" s="167">
        <f t="shared" ca="1" si="94"/>
        <v>-9.8343059329199529E-3</v>
      </c>
    </row>
    <row r="2902" spans="1:8" x14ac:dyDescent="0.3">
      <c r="A2902"/>
      <c r="B2902" s="314">
        <v>38849</v>
      </c>
      <c r="C2902" s="197">
        <v>184.53</v>
      </c>
      <c r="D2902" s="197">
        <f t="shared" si="93"/>
        <v>-9.9414348462664726E-2</v>
      </c>
      <c r="E2902" s="197">
        <v>6.4906730664340273E-3</v>
      </c>
      <c r="F2902" s="167"/>
      <c r="G2902" s="37">
        <v>2894</v>
      </c>
      <c r="H2902" s="167">
        <f t="shared" ca="1" si="94"/>
        <v>1.6666422070551006E-2</v>
      </c>
    </row>
    <row r="2903" spans="1:8" x14ac:dyDescent="0.3">
      <c r="A2903"/>
      <c r="B2903" s="314">
        <v>40438</v>
      </c>
      <c r="C2903" s="197">
        <v>204.9</v>
      </c>
      <c r="D2903" s="197">
        <f t="shared" si="93"/>
        <v>7.2421560740144812</v>
      </c>
      <c r="E2903" s="197">
        <v>6.4839375184202463E-3</v>
      </c>
      <c r="F2903" s="167"/>
      <c r="G2903" s="37">
        <v>2895</v>
      </c>
      <c r="H2903" s="167">
        <f t="shared" ca="1" si="94"/>
        <v>3.2885868627550684E-2</v>
      </c>
    </row>
    <row r="2904" spans="1:8" x14ac:dyDescent="0.3">
      <c r="A2904"/>
      <c r="B2904" s="314">
        <v>36670</v>
      </c>
      <c r="C2904" s="197">
        <v>24.86</v>
      </c>
      <c r="D2904" s="197">
        <f t="shared" si="93"/>
        <v>0.59768637532133662</v>
      </c>
      <c r="E2904" s="197">
        <v>6.4777327935223727E-3</v>
      </c>
      <c r="F2904" s="167"/>
      <c r="G2904" s="37">
        <v>2896</v>
      </c>
      <c r="H2904" s="167">
        <f t="shared" ca="1" si="94"/>
        <v>7.4947345200615897E-2</v>
      </c>
    </row>
    <row r="2905" spans="1:8" x14ac:dyDescent="0.3">
      <c r="A2905"/>
      <c r="B2905" s="314">
        <v>37035</v>
      </c>
      <c r="C2905" s="197">
        <v>15.56</v>
      </c>
      <c r="D2905" s="197">
        <f t="shared" si="93"/>
        <v>-0.96666738073306058</v>
      </c>
      <c r="E2905" s="197">
        <v>6.4683053040104355E-3</v>
      </c>
      <c r="F2905" s="167"/>
      <c r="G2905" s="37">
        <v>2897</v>
      </c>
      <c r="H2905" s="167">
        <f t="shared" ca="1" si="94"/>
        <v>1.7755586917592363E-2</v>
      </c>
    </row>
    <row r="2906" spans="1:8" x14ac:dyDescent="0.3">
      <c r="A2906"/>
      <c r="B2906" s="314">
        <v>44781</v>
      </c>
      <c r="C2906" s="197">
        <v>466.81</v>
      </c>
      <c r="D2906" s="197">
        <f t="shared" si="93"/>
        <v>0.20513747257002701</v>
      </c>
      <c r="E2906" s="197">
        <v>6.4464663015826318E-3</v>
      </c>
      <c r="F2906" s="167"/>
      <c r="G2906" s="37">
        <v>2898</v>
      </c>
      <c r="H2906" s="167">
        <f t="shared" ca="1" si="94"/>
        <v>-2.1120576336878305E-2</v>
      </c>
    </row>
    <row r="2907" spans="1:8" x14ac:dyDescent="0.3">
      <c r="A2907"/>
      <c r="B2907" s="314">
        <v>41722</v>
      </c>
      <c r="C2907" s="197">
        <v>387.35</v>
      </c>
      <c r="D2907" s="197">
        <f t="shared" si="93"/>
        <v>-0.25435050435050433</v>
      </c>
      <c r="E2907" s="197">
        <v>6.4437342479279902E-3</v>
      </c>
      <c r="F2907" s="167"/>
      <c r="G2907" s="37">
        <v>2899</v>
      </c>
      <c r="H2907" s="167">
        <f t="shared" ca="1" si="94"/>
        <v>-8.5830383744234448E-2</v>
      </c>
    </row>
    <row r="2908" spans="1:8" x14ac:dyDescent="0.3">
      <c r="A2908"/>
      <c r="B2908" s="314">
        <v>41879</v>
      </c>
      <c r="C2908" s="197">
        <v>519.48</v>
      </c>
      <c r="D2908" s="197">
        <f t="shared" si="93"/>
        <v>0.7464447806354011</v>
      </c>
      <c r="E2908" s="197">
        <v>6.4321140731558035E-3</v>
      </c>
      <c r="F2908" s="167"/>
      <c r="G2908" s="37">
        <v>2900</v>
      </c>
      <c r="H2908" s="167">
        <f t="shared" ca="1" si="94"/>
        <v>-0.12259741164089645</v>
      </c>
    </row>
    <row r="2909" spans="1:8" x14ac:dyDescent="0.3">
      <c r="A2909"/>
      <c r="B2909" s="314">
        <v>44445</v>
      </c>
      <c r="C2909" s="197">
        <v>297.45</v>
      </c>
      <c r="D2909" s="197">
        <f t="shared" si="93"/>
        <v>11.657446808510638</v>
      </c>
      <c r="E2909" s="197">
        <v>6.4286922686516146E-3</v>
      </c>
      <c r="F2909" s="167"/>
      <c r="G2909" s="37">
        <v>2901</v>
      </c>
      <c r="H2909" s="167">
        <f t="shared" ca="1" si="94"/>
        <v>7.8751912461734505E-2</v>
      </c>
    </row>
    <row r="2910" spans="1:8" x14ac:dyDescent="0.3">
      <c r="A2910"/>
      <c r="B2910" s="314">
        <v>36082</v>
      </c>
      <c r="C2910" s="197">
        <v>23.5</v>
      </c>
      <c r="D2910" s="197">
        <f t="shared" si="93"/>
        <v>-0.85740291262135926</v>
      </c>
      <c r="E2910" s="197">
        <v>6.4239828693790635E-3</v>
      </c>
      <c r="F2910" s="167"/>
      <c r="G2910" s="37">
        <v>2902</v>
      </c>
      <c r="H2910" s="167">
        <f t="shared" ca="1" si="94"/>
        <v>-2.3199006600189451E-2</v>
      </c>
    </row>
    <row r="2911" spans="1:8" x14ac:dyDescent="0.3">
      <c r="A2911"/>
      <c r="B2911" s="314">
        <v>43516</v>
      </c>
      <c r="C2911" s="197">
        <v>164.8</v>
      </c>
      <c r="D2911" s="197">
        <f t="shared" si="93"/>
        <v>0.23445692883895131</v>
      </c>
      <c r="E2911" s="197">
        <v>6.4122137404580837E-3</v>
      </c>
      <c r="F2911" s="167"/>
      <c r="G2911" s="37">
        <v>2903</v>
      </c>
      <c r="H2911" s="167">
        <f t="shared" ca="1" si="94"/>
        <v>1.0858577530962584E-2</v>
      </c>
    </row>
    <row r="2912" spans="1:8" x14ac:dyDescent="0.3">
      <c r="A2912"/>
      <c r="B2912" s="314">
        <v>43762</v>
      </c>
      <c r="C2912" s="197">
        <v>133.5</v>
      </c>
      <c r="D2912" s="197">
        <f t="shared" si="93"/>
        <v>3.2488860598344997</v>
      </c>
      <c r="E2912" s="197">
        <v>6.4078401809271046E-3</v>
      </c>
      <c r="F2912" s="167"/>
      <c r="G2912" s="37">
        <v>2904</v>
      </c>
      <c r="H2912" s="167">
        <f t="shared" ca="1" si="94"/>
        <v>9.5999019844854594E-2</v>
      </c>
    </row>
    <row r="2913" spans="1:8" x14ac:dyDescent="0.3">
      <c r="A2913"/>
      <c r="B2913" s="314">
        <v>37659</v>
      </c>
      <c r="C2913" s="197">
        <v>31.42</v>
      </c>
      <c r="D2913" s="197">
        <f t="shared" si="93"/>
        <v>0.24831148192292418</v>
      </c>
      <c r="E2913" s="197">
        <v>6.4061499039078651E-3</v>
      </c>
      <c r="F2913" s="167"/>
      <c r="G2913" s="37">
        <v>2905</v>
      </c>
      <c r="H2913" s="167">
        <f t="shared" ca="1" si="94"/>
        <v>1.4254446194094375E-2</v>
      </c>
    </row>
    <row r="2914" spans="1:8" x14ac:dyDescent="0.3">
      <c r="A2914"/>
      <c r="B2914" s="314">
        <v>37379</v>
      </c>
      <c r="C2914" s="197">
        <v>25.17</v>
      </c>
      <c r="D2914" s="197">
        <f t="shared" si="93"/>
        <v>-0.56760006871671531</v>
      </c>
      <c r="E2914" s="197">
        <v>6.3974410235905221E-3</v>
      </c>
      <c r="F2914" s="167"/>
      <c r="G2914" s="37">
        <v>2906</v>
      </c>
      <c r="H2914" s="167">
        <f t="shared" ca="1" si="94"/>
        <v>-9.4358648447068164E-2</v>
      </c>
    </row>
    <row r="2915" spans="1:8" x14ac:dyDescent="0.3">
      <c r="A2915"/>
      <c r="B2915" s="314">
        <v>34745</v>
      </c>
      <c r="C2915" s="197">
        <v>58.21</v>
      </c>
      <c r="D2915" s="197">
        <f t="shared" si="93"/>
        <v>-0.77980783779694351</v>
      </c>
      <c r="E2915" s="197">
        <v>6.3969571230981792E-3</v>
      </c>
      <c r="F2915" s="167"/>
      <c r="G2915" s="37">
        <v>2907</v>
      </c>
      <c r="H2915" s="167">
        <f t="shared" ca="1" si="94"/>
        <v>-4.2016079178484649E-2</v>
      </c>
    </row>
    <row r="2916" spans="1:8" x14ac:dyDescent="0.3">
      <c r="A2916"/>
      <c r="B2916" s="314">
        <v>41366</v>
      </c>
      <c r="C2916" s="197">
        <v>264.36</v>
      </c>
      <c r="D2916" s="197">
        <f t="shared" si="93"/>
        <v>8.8789237668161434</v>
      </c>
      <c r="E2916" s="197">
        <v>6.3956144358154887E-3</v>
      </c>
      <c r="F2916" s="167"/>
      <c r="G2916" s="37">
        <v>2908</v>
      </c>
      <c r="H2916" s="167">
        <f t="shared" ca="1" si="94"/>
        <v>9.9788305618531952E-3</v>
      </c>
    </row>
    <row r="2917" spans="1:8" x14ac:dyDescent="0.3">
      <c r="A2917"/>
      <c r="B2917" s="314">
        <v>36626</v>
      </c>
      <c r="C2917" s="197">
        <v>26.76</v>
      </c>
      <c r="D2917" s="197">
        <f t="shared" si="93"/>
        <v>-0.94852856318522794</v>
      </c>
      <c r="E2917" s="197">
        <v>6.3933809702896305E-3</v>
      </c>
      <c r="F2917" s="167"/>
      <c r="G2917" s="37">
        <v>2909</v>
      </c>
      <c r="H2917" s="167">
        <f t="shared" ca="1" si="94"/>
        <v>-4.8091190722092787E-2</v>
      </c>
    </row>
    <row r="2918" spans="1:8" x14ac:dyDescent="0.3">
      <c r="A2918"/>
      <c r="B2918" s="314">
        <v>42139</v>
      </c>
      <c r="C2918" s="197">
        <v>519.9</v>
      </c>
      <c r="D2918" s="197">
        <f t="shared" si="93"/>
        <v>-0.29819114470842334</v>
      </c>
      <c r="E2918" s="197">
        <v>6.3879210220672E-3</v>
      </c>
      <c r="F2918" s="167"/>
      <c r="G2918" s="37">
        <v>2910</v>
      </c>
      <c r="H2918" s="167">
        <f t="shared" ca="1" si="94"/>
        <v>-2.2603242914947339E-2</v>
      </c>
    </row>
    <row r="2919" spans="1:8" x14ac:dyDescent="0.3">
      <c r="A2919"/>
      <c r="B2919" s="314">
        <v>45652</v>
      </c>
      <c r="C2919" s="197">
        <v>740.8</v>
      </c>
      <c r="D2919" s="197">
        <f t="shared" si="93"/>
        <v>1.1361014994232987</v>
      </c>
      <c r="E2919" s="197">
        <v>6.3850020377664851E-3</v>
      </c>
      <c r="F2919" s="167"/>
      <c r="G2919" s="37">
        <v>2911</v>
      </c>
      <c r="H2919" s="167">
        <f t="shared" ca="1" si="94"/>
        <v>4.3082008976916414E-2</v>
      </c>
    </row>
    <row r="2920" spans="1:8" x14ac:dyDescent="0.3">
      <c r="A2920"/>
      <c r="B2920" s="314">
        <v>42261</v>
      </c>
      <c r="C2920" s="197">
        <v>346.8</v>
      </c>
      <c r="D2920" s="197">
        <f t="shared" si="93"/>
        <v>9.4741769858048936</v>
      </c>
      <c r="E2920" s="197">
        <v>6.3842135809633049E-3</v>
      </c>
      <c r="F2920" s="167"/>
      <c r="G2920" s="37">
        <v>2912</v>
      </c>
      <c r="H2920" s="167">
        <f t="shared" ca="1" si="94"/>
        <v>-1.5179522188095923E-2</v>
      </c>
    </row>
    <row r="2921" spans="1:8" x14ac:dyDescent="0.3">
      <c r="A2921"/>
      <c r="B2921" s="314">
        <v>37774</v>
      </c>
      <c r="C2921" s="197">
        <v>33.11</v>
      </c>
      <c r="D2921" s="197">
        <f t="shared" si="93"/>
        <v>-0.91252311756935267</v>
      </c>
      <c r="E2921" s="197">
        <v>6.382978723404209E-3</v>
      </c>
      <c r="F2921" s="167"/>
      <c r="G2921" s="37">
        <v>2913</v>
      </c>
      <c r="H2921" s="167">
        <f t="shared" ca="1" si="94"/>
        <v>2.129352905254513E-2</v>
      </c>
    </row>
    <row r="2922" spans="1:8" x14ac:dyDescent="0.3">
      <c r="A2922"/>
      <c r="B2922" s="314">
        <v>42977</v>
      </c>
      <c r="C2922" s="197">
        <v>378.5</v>
      </c>
      <c r="D2922" s="197">
        <f t="shared" si="93"/>
        <v>2.1994928148774302</v>
      </c>
      <c r="E2922" s="197">
        <v>6.38128157404938E-3</v>
      </c>
      <c r="F2922" s="167"/>
      <c r="G2922" s="37">
        <v>2914</v>
      </c>
      <c r="H2922" s="167">
        <f t="shared" ca="1" si="94"/>
        <v>6.941953246689006E-2</v>
      </c>
    </row>
    <row r="2923" spans="1:8" x14ac:dyDescent="0.3">
      <c r="A2923"/>
      <c r="B2923" s="314">
        <v>39555</v>
      </c>
      <c r="C2923" s="197">
        <v>118.3</v>
      </c>
      <c r="D2923" s="197">
        <f t="shared" si="93"/>
        <v>-0.72729368372521908</v>
      </c>
      <c r="E2923" s="197">
        <v>6.3802637175669474E-3</v>
      </c>
      <c r="F2923" s="167"/>
      <c r="G2923" s="37">
        <v>2915</v>
      </c>
      <c r="H2923" s="167">
        <f t="shared" ca="1" si="94"/>
        <v>6.0382211752663333E-2</v>
      </c>
    </row>
    <row r="2924" spans="1:8" x14ac:dyDescent="0.3">
      <c r="A2924"/>
      <c r="B2924" s="314">
        <v>44669</v>
      </c>
      <c r="C2924" s="197">
        <v>433.8</v>
      </c>
      <c r="D2924" s="197">
        <f t="shared" si="93"/>
        <v>1.7438330170777991</v>
      </c>
      <c r="E2924" s="197">
        <v>6.3797703282681972E-3</v>
      </c>
      <c r="F2924" s="167"/>
      <c r="G2924" s="37">
        <v>2916</v>
      </c>
      <c r="H2924" s="167">
        <f t="shared" ca="1" si="94"/>
        <v>4.3584336186241489E-2</v>
      </c>
    </row>
    <row r="2925" spans="1:8" x14ac:dyDescent="0.3">
      <c r="A2925"/>
      <c r="B2925" s="314">
        <v>43445</v>
      </c>
      <c r="C2925" s="197">
        <v>158.1</v>
      </c>
      <c r="D2925" s="197">
        <f t="shared" si="93"/>
        <v>0.85150486005387038</v>
      </c>
      <c r="E2925" s="197">
        <v>6.3653723742838064E-3</v>
      </c>
      <c r="F2925" s="167"/>
      <c r="G2925" s="37">
        <v>2917</v>
      </c>
      <c r="H2925" s="167">
        <f t="shared" ca="1" si="94"/>
        <v>0.10316115542809016</v>
      </c>
    </row>
    <row r="2926" spans="1:8" x14ac:dyDescent="0.3">
      <c r="A2926"/>
      <c r="B2926" s="314">
        <v>35611</v>
      </c>
      <c r="C2926" s="197">
        <v>85.39</v>
      </c>
      <c r="D2926" s="197">
        <f t="shared" si="93"/>
        <v>2.1743494423791825</v>
      </c>
      <c r="E2926" s="197">
        <v>6.3641720683560443E-3</v>
      </c>
      <c r="F2926" s="167"/>
      <c r="G2926" s="37">
        <v>2918</v>
      </c>
      <c r="H2926" s="167">
        <f t="shared" ca="1" si="94"/>
        <v>1.7772866598744587E-2</v>
      </c>
    </row>
    <row r="2927" spans="1:8" x14ac:dyDescent="0.3">
      <c r="A2927"/>
      <c r="B2927" s="314">
        <v>37501</v>
      </c>
      <c r="C2927" s="197">
        <v>26.9</v>
      </c>
      <c r="D2927" s="197">
        <f t="shared" si="93"/>
        <v>0.69823232323232309</v>
      </c>
      <c r="E2927" s="197">
        <v>6.3598952487839977E-3</v>
      </c>
      <c r="F2927" s="167"/>
      <c r="G2927" s="37">
        <v>2919</v>
      </c>
      <c r="H2927" s="167">
        <f t="shared" ca="1" si="94"/>
        <v>5.1826552863631851E-2</v>
      </c>
    </row>
    <row r="2928" spans="1:8" x14ac:dyDescent="0.3">
      <c r="A2928"/>
      <c r="B2928" s="314">
        <v>37193</v>
      </c>
      <c r="C2928" s="197">
        <v>15.84</v>
      </c>
      <c r="D2928" s="197">
        <f t="shared" si="93"/>
        <v>-0.94872956789124452</v>
      </c>
      <c r="E2928" s="197">
        <v>6.3532401524777349E-3</v>
      </c>
      <c r="F2928" s="167"/>
      <c r="G2928" s="37">
        <v>2920</v>
      </c>
      <c r="H2928" s="167">
        <f t="shared" ca="1" si="94"/>
        <v>8.2025137017515959E-2</v>
      </c>
    </row>
    <row r="2929" spans="1:8" x14ac:dyDescent="0.3">
      <c r="A2929"/>
      <c r="B2929" s="314">
        <v>44274</v>
      </c>
      <c r="C2929" s="197">
        <v>308.95</v>
      </c>
      <c r="D2929" s="197">
        <f t="shared" si="93"/>
        <v>5.4688023450586263</v>
      </c>
      <c r="E2929" s="197">
        <v>6.3517915309445616E-3</v>
      </c>
      <c r="F2929" s="167"/>
      <c r="G2929" s="37">
        <v>2921</v>
      </c>
      <c r="H2929" s="167">
        <f t="shared" ca="1" si="94"/>
        <v>0.1087863649651928</v>
      </c>
    </row>
    <row r="2930" spans="1:8" x14ac:dyDescent="0.3">
      <c r="A2930"/>
      <c r="B2930" s="314">
        <v>35853</v>
      </c>
      <c r="C2930" s="197">
        <v>47.76</v>
      </c>
      <c r="D2930" s="197">
        <f t="shared" si="93"/>
        <v>-0.89483650776175272</v>
      </c>
      <c r="E2930" s="197">
        <v>6.321112515802696E-3</v>
      </c>
      <c r="F2930" s="167"/>
      <c r="G2930" s="37">
        <v>2922</v>
      </c>
      <c r="H2930" s="167">
        <f t="shared" ca="1" si="94"/>
        <v>-5.0618745516586641E-2</v>
      </c>
    </row>
    <row r="2931" spans="1:8" x14ac:dyDescent="0.3">
      <c r="A2931"/>
      <c r="B2931" s="314">
        <v>42933</v>
      </c>
      <c r="C2931" s="197">
        <v>454.15</v>
      </c>
      <c r="D2931" s="197">
        <f t="shared" si="93"/>
        <v>-0.34484997114829785</v>
      </c>
      <c r="E2931" s="197">
        <v>6.3150897407489026E-3</v>
      </c>
      <c r="F2931" s="167"/>
      <c r="G2931" s="37">
        <v>2923</v>
      </c>
      <c r="H2931" s="167">
        <f t="shared" ca="1" si="94"/>
        <v>-6.7947677141106519E-3</v>
      </c>
    </row>
    <row r="2932" spans="1:8" x14ac:dyDescent="0.3">
      <c r="A2932"/>
      <c r="B2932" s="314">
        <v>45846</v>
      </c>
      <c r="C2932" s="197">
        <v>693.2</v>
      </c>
      <c r="D2932" s="197">
        <f t="shared" si="93"/>
        <v>2.3978726533013091</v>
      </c>
      <c r="E2932" s="197">
        <v>6.314872613776723E-3</v>
      </c>
      <c r="F2932" s="167"/>
      <c r="G2932" s="37">
        <v>2924</v>
      </c>
      <c r="H2932" s="167">
        <f t="shared" ca="1" si="94"/>
        <v>-1.2666916949901123E-2</v>
      </c>
    </row>
    <row r="2933" spans="1:8" x14ac:dyDescent="0.3">
      <c r="A2933"/>
      <c r="B2933" s="314">
        <v>40920</v>
      </c>
      <c r="C2933" s="197">
        <v>204.01</v>
      </c>
      <c r="D2933" s="197">
        <f t="shared" si="93"/>
        <v>6.5252674289929917</v>
      </c>
      <c r="E2933" s="197">
        <v>6.3138164060572155E-3</v>
      </c>
      <c r="F2933" s="167"/>
      <c r="G2933" s="37">
        <v>2925</v>
      </c>
      <c r="H2933" s="167">
        <f t="shared" ca="1" si="94"/>
        <v>0.11709971990519931</v>
      </c>
    </row>
    <row r="2934" spans="1:8" x14ac:dyDescent="0.3">
      <c r="A2934"/>
      <c r="B2934" s="314">
        <v>36265</v>
      </c>
      <c r="C2934" s="197">
        <v>27.11</v>
      </c>
      <c r="D2934" s="197">
        <f t="shared" si="93"/>
        <v>-0.7877886497064579</v>
      </c>
      <c r="E2934" s="197">
        <v>6.3103192279139186E-3</v>
      </c>
      <c r="F2934" s="167"/>
      <c r="G2934" s="37">
        <v>2926</v>
      </c>
      <c r="H2934" s="167">
        <f t="shared" ca="1" si="94"/>
        <v>6.6458913451116256E-4</v>
      </c>
    </row>
    <row r="2935" spans="1:8" x14ac:dyDescent="0.3">
      <c r="A2935"/>
      <c r="B2935" s="314">
        <v>44120</v>
      </c>
      <c r="C2935" s="197">
        <v>127.75</v>
      </c>
      <c r="D2935" s="197">
        <f t="shared" si="93"/>
        <v>6.9993738259236062</v>
      </c>
      <c r="E2935" s="197">
        <v>6.3016935801496476E-3</v>
      </c>
      <c r="F2935" s="167"/>
      <c r="G2935" s="37">
        <v>2927</v>
      </c>
      <c r="H2935" s="167">
        <f t="shared" ca="1" si="94"/>
        <v>-5.6516608403321802E-2</v>
      </c>
    </row>
    <row r="2936" spans="1:8" x14ac:dyDescent="0.3">
      <c r="A2936"/>
      <c r="B2936" s="314">
        <v>36851</v>
      </c>
      <c r="C2936" s="197">
        <v>15.97</v>
      </c>
      <c r="D2936" s="197">
        <f t="shared" si="93"/>
        <v>-0.93831356946965894</v>
      </c>
      <c r="E2936" s="197">
        <v>6.3011972274733541E-3</v>
      </c>
      <c r="F2936" s="167"/>
      <c r="G2936" s="37">
        <v>2928</v>
      </c>
      <c r="H2936" s="167">
        <f t="shared" ca="1" si="94"/>
        <v>6.0193700937717677E-2</v>
      </c>
    </row>
    <row r="2937" spans="1:8" x14ac:dyDescent="0.3">
      <c r="A2937"/>
      <c r="B2937" s="314">
        <v>40543</v>
      </c>
      <c r="C2937" s="197">
        <v>258.89</v>
      </c>
      <c r="D2937" s="197">
        <f t="shared" si="93"/>
        <v>12.497914494264858</v>
      </c>
      <c r="E2937" s="197">
        <v>6.2968865394332774E-3</v>
      </c>
      <c r="F2937" s="167"/>
      <c r="G2937" s="37">
        <v>2929</v>
      </c>
      <c r="H2937" s="167">
        <f t="shared" ca="1" si="94"/>
        <v>8.0652698618423127E-2</v>
      </c>
    </row>
    <row r="2938" spans="1:8" x14ac:dyDescent="0.3">
      <c r="A2938"/>
      <c r="B2938" s="314">
        <v>36769</v>
      </c>
      <c r="C2938" s="197">
        <v>19.18</v>
      </c>
      <c r="D2938" s="197">
        <f t="shared" si="93"/>
        <v>-0.96180043815972915</v>
      </c>
      <c r="E2938" s="197">
        <v>6.2959076600210828E-3</v>
      </c>
      <c r="F2938" s="167"/>
      <c r="G2938" s="37">
        <v>2930</v>
      </c>
      <c r="H2938" s="167">
        <f t="shared" ca="1" si="94"/>
        <v>-7.5378322519496235E-2</v>
      </c>
    </row>
    <row r="2939" spans="1:8" x14ac:dyDescent="0.3">
      <c r="A2939"/>
      <c r="B2939" s="314">
        <v>45055</v>
      </c>
      <c r="C2939" s="197">
        <v>502.1</v>
      </c>
      <c r="D2939" s="197">
        <f t="shared" si="93"/>
        <v>0.20378806041716624</v>
      </c>
      <c r="E2939" s="197">
        <v>6.293089626423054E-3</v>
      </c>
      <c r="F2939" s="167"/>
      <c r="G2939" s="37">
        <v>2931</v>
      </c>
      <c r="H2939" s="167">
        <f t="shared" ca="1" si="94"/>
        <v>3.9602974952158802E-2</v>
      </c>
    </row>
    <row r="2940" spans="1:8" x14ac:dyDescent="0.3">
      <c r="A2940"/>
      <c r="B2940" s="314">
        <v>44740</v>
      </c>
      <c r="C2940" s="197">
        <v>417.1</v>
      </c>
      <c r="D2940" s="197">
        <f t="shared" si="93"/>
        <v>4.9070953122787149</v>
      </c>
      <c r="E2940" s="197">
        <v>6.2726176115803778E-3</v>
      </c>
      <c r="F2940" s="167"/>
      <c r="G2940" s="37">
        <v>2932</v>
      </c>
      <c r="H2940" s="167">
        <f t="shared" ca="1" si="94"/>
        <v>2.1661330885704606E-2</v>
      </c>
    </row>
    <row r="2941" spans="1:8" x14ac:dyDescent="0.3">
      <c r="A2941"/>
      <c r="B2941" s="314">
        <v>34897</v>
      </c>
      <c r="C2941" s="197">
        <v>70.61</v>
      </c>
      <c r="D2941" s="197">
        <f t="shared" si="93"/>
        <v>2.9960384833050364</v>
      </c>
      <c r="E2941" s="197">
        <v>6.270485962662109E-3</v>
      </c>
      <c r="F2941" s="167"/>
      <c r="G2941" s="37">
        <v>2933</v>
      </c>
      <c r="H2941" s="167">
        <f t="shared" ca="1" si="94"/>
        <v>-1.01690925302043E-2</v>
      </c>
    </row>
    <row r="2942" spans="1:8" x14ac:dyDescent="0.3">
      <c r="A2942"/>
      <c r="B2942" s="314">
        <v>36746</v>
      </c>
      <c r="C2942" s="197">
        <v>17.670000000000002</v>
      </c>
      <c r="D2942" s="197">
        <f t="shared" si="93"/>
        <v>-0.95322922181048175</v>
      </c>
      <c r="E2942" s="197">
        <v>6.2642369020502464E-3</v>
      </c>
      <c r="F2942" s="167"/>
      <c r="G2942" s="37">
        <v>2934</v>
      </c>
      <c r="H2942" s="167">
        <f t="shared" ca="1" si="94"/>
        <v>5.5800854815645416E-2</v>
      </c>
    </row>
    <row r="2943" spans="1:8" x14ac:dyDescent="0.3">
      <c r="A2943"/>
      <c r="B2943" s="314">
        <v>43138</v>
      </c>
      <c r="C2943" s="197">
        <v>377.8</v>
      </c>
      <c r="D2943" s="197">
        <f t="shared" si="93"/>
        <v>3.5849514563106792</v>
      </c>
      <c r="E2943" s="197">
        <v>6.259155679850803E-3</v>
      </c>
      <c r="F2943" s="167"/>
      <c r="G2943" s="37">
        <v>2935</v>
      </c>
      <c r="H2943" s="167">
        <f t="shared" ca="1" si="94"/>
        <v>-2.9983445252154683E-2</v>
      </c>
    </row>
    <row r="2944" spans="1:8" x14ac:dyDescent="0.3">
      <c r="A2944"/>
      <c r="B2944" s="314">
        <v>35109</v>
      </c>
      <c r="C2944" s="197">
        <v>82.4</v>
      </c>
      <c r="D2944" s="197">
        <f t="shared" si="93"/>
        <v>-0.84330132166967764</v>
      </c>
      <c r="E2944" s="197">
        <v>6.2278666503847724E-3</v>
      </c>
      <c r="F2944" s="167"/>
      <c r="G2944" s="37">
        <v>2936</v>
      </c>
      <c r="H2944" s="167">
        <f t="shared" ca="1" si="94"/>
        <v>7.7156597239681615E-2</v>
      </c>
    </row>
    <row r="2945" spans="1:8" x14ac:dyDescent="0.3">
      <c r="A2945"/>
      <c r="B2945" s="314">
        <v>42772</v>
      </c>
      <c r="C2945" s="197">
        <v>525.85</v>
      </c>
      <c r="D2945" s="197">
        <f t="shared" si="93"/>
        <v>5.4959851760345897</v>
      </c>
      <c r="E2945" s="197">
        <v>6.2189054726369264E-3</v>
      </c>
      <c r="F2945" s="167"/>
      <c r="G2945" s="37">
        <v>2937</v>
      </c>
      <c r="H2945" s="167">
        <f t="shared" ca="1" si="94"/>
        <v>-1.5081603854177365E-2</v>
      </c>
    </row>
    <row r="2946" spans="1:8" x14ac:dyDescent="0.3">
      <c r="A2946"/>
      <c r="B2946" s="314">
        <v>38518</v>
      </c>
      <c r="C2946" s="197">
        <v>80.95</v>
      </c>
      <c r="D2946" s="197">
        <f t="shared" si="93"/>
        <v>-0.72749612872820313</v>
      </c>
      <c r="E2946" s="197">
        <v>6.2150403977625501E-3</v>
      </c>
      <c r="F2946" s="167"/>
      <c r="G2946" s="37">
        <v>2938</v>
      </c>
      <c r="H2946" s="167">
        <f t="shared" ca="1" si="94"/>
        <v>1.3748048737905711E-2</v>
      </c>
    </row>
    <row r="2947" spans="1:8" x14ac:dyDescent="0.3">
      <c r="A2947"/>
      <c r="B2947" s="314">
        <v>41402</v>
      </c>
      <c r="C2947" s="197">
        <v>297.06</v>
      </c>
      <c r="D2947" s="197">
        <f t="shared" si="93"/>
        <v>0.61938508504143042</v>
      </c>
      <c r="E2947" s="197">
        <v>6.1985570572096194E-3</v>
      </c>
      <c r="F2947" s="167"/>
      <c r="G2947" s="37">
        <v>2939</v>
      </c>
      <c r="H2947" s="167">
        <f t="shared" ca="1" si="94"/>
        <v>-9.927855649120694E-2</v>
      </c>
    </row>
    <row r="2948" spans="1:8" x14ac:dyDescent="0.3">
      <c r="A2948"/>
      <c r="B2948" s="314">
        <v>38839</v>
      </c>
      <c r="C2948" s="197">
        <v>183.44</v>
      </c>
      <c r="D2948" s="197">
        <f t="shared" si="93"/>
        <v>1.6246959507797967</v>
      </c>
      <c r="E2948" s="197">
        <v>6.1982337776314012E-3</v>
      </c>
      <c r="F2948" s="167"/>
      <c r="G2948" s="37">
        <v>2940</v>
      </c>
      <c r="H2948" s="167">
        <f t="shared" ca="1" si="94"/>
        <v>-9.3161467843045034E-2</v>
      </c>
    </row>
    <row r="2949" spans="1:8" x14ac:dyDescent="0.3">
      <c r="A2949"/>
      <c r="B2949" s="314">
        <v>37923</v>
      </c>
      <c r="C2949" s="197">
        <v>69.89</v>
      </c>
      <c r="D2949" s="197">
        <f t="shared" si="93"/>
        <v>-0.43459267049591455</v>
      </c>
      <c r="E2949" s="197">
        <v>6.1906133026203847E-3</v>
      </c>
      <c r="F2949" s="167"/>
      <c r="G2949" s="37">
        <v>2941</v>
      </c>
      <c r="H2949" s="167">
        <f t="shared" ca="1" si="94"/>
        <v>-8.0349765417662034E-2</v>
      </c>
    </row>
    <row r="2950" spans="1:8" x14ac:dyDescent="0.3">
      <c r="A2950"/>
      <c r="B2950" s="314">
        <v>39246</v>
      </c>
      <c r="C2950" s="197">
        <v>123.61</v>
      </c>
      <c r="D2950" s="197">
        <f t="shared" si="93"/>
        <v>-0.45389882924674174</v>
      </c>
      <c r="E2950" s="197">
        <v>6.1864061864063125E-3</v>
      </c>
      <c r="F2950" s="167"/>
      <c r="G2950" s="37">
        <v>2942</v>
      </c>
      <c r="H2950" s="167">
        <f t="shared" ca="1" si="94"/>
        <v>-5.757862519490721E-2</v>
      </c>
    </row>
    <row r="2951" spans="1:8" x14ac:dyDescent="0.3">
      <c r="A2951"/>
      <c r="B2951" s="314">
        <v>40597</v>
      </c>
      <c r="C2951" s="197">
        <v>226.35</v>
      </c>
      <c r="D2951" s="197">
        <f t="shared" si="93"/>
        <v>-0.43095256052492648</v>
      </c>
      <c r="E2951" s="197">
        <v>6.1788762446657319E-3</v>
      </c>
      <c r="F2951" s="167"/>
      <c r="G2951" s="37">
        <v>2943</v>
      </c>
      <c r="H2951" s="167">
        <f t="shared" ca="1" si="94"/>
        <v>-1.3539827176794674E-3</v>
      </c>
    </row>
    <row r="2952" spans="1:8" x14ac:dyDescent="0.3">
      <c r="A2952"/>
      <c r="B2952" s="314">
        <v>44847</v>
      </c>
      <c r="C2952" s="197">
        <v>397.77</v>
      </c>
      <c r="D2952" s="197">
        <f t="shared" si="93"/>
        <v>6.6142802450229699</v>
      </c>
      <c r="E2952" s="197">
        <v>6.1720587863303145E-3</v>
      </c>
      <c r="F2952" s="167"/>
      <c r="G2952" s="37">
        <v>2944</v>
      </c>
      <c r="H2952" s="167">
        <f t="shared" ca="1" si="94"/>
        <v>-3.2584465120599329E-2</v>
      </c>
    </row>
    <row r="2953" spans="1:8" x14ac:dyDescent="0.3">
      <c r="A2953"/>
      <c r="B2953" s="314">
        <v>36433</v>
      </c>
      <c r="C2953" s="197">
        <v>52.24</v>
      </c>
      <c r="D2953" s="197">
        <f t="shared" ref="D2953:D3016" si="95">C2953/C2954-1</f>
        <v>0.10280768418830499</v>
      </c>
      <c r="E2953" s="197">
        <v>6.1633281972264253E-3</v>
      </c>
      <c r="F2953" s="167"/>
      <c r="G2953" s="37">
        <v>2945</v>
      </c>
      <c r="H2953" s="167">
        <f t="shared" ca="1" si="94"/>
        <v>7.6507365682213085E-2</v>
      </c>
    </row>
    <row r="2954" spans="1:8" x14ac:dyDescent="0.3">
      <c r="A2954"/>
      <c r="B2954" s="314">
        <v>37844</v>
      </c>
      <c r="C2954" s="197">
        <v>47.37</v>
      </c>
      <c r="D2954" s="197">
        <f t="shared" si="95"/>
        <v>-0.6882527147087858</v>
      </c>
      <c r="E2954" s="197">
        <v>6.1597281223448874E-3</v>
      </c>
      <c r="F2954" s="167"/>
      <c r="G2954" s="37">
        <v>2946</v>
      </c>
      <c r="H2954" s="167">
        <f t="shared" ref="H2954:H3017" ca="1" si="96">_xlfn.NORM.INV(RAND(),N$11,N$12)</f>
        <v>2.6192250305982486E-2</v>
      </c>
    </row>
    <row r="2955" spans="1:8" x14ac:dyDescent="0.3">
      <c r="A2955"/>
      <c r="B2955" s="314">
        <v>40365</v>
      </c>
      <c r="C2955" s="197">
        <v>151.94999999999999</v>
      </c>
      <c r="D2955" s="197">
        <f t="shared" si="95"/>
        <v>3.8921442369607213</v>
      </c>
      <c r="E2955" s="197">
        <v>6.1581247516884208E-3</v>
      </c>
      <c r="F2955" s="167"/>
      <c r="G2955" s="37">
        <v>2947</v>
      </c>
      <c r="H2955" s="167">
        <f t="shared" ca="1" si="96"/>
        <v>-9.8623378568596584E-2</v>
      </c>
    </row>
    <row r="2956" spans="1:8" x14ac:dyDescent="0.3">
      <c r="A2956"/>
      <c r="B2956" s="314">
        <v>37671</v>
      </c>
      <c r="C2956" s="197">
        <v>31.06</v>
      </c>
      <c r="D2956" s="197">
        <f t="shared" si="95"/>
        <v>-0.8456492570690255</v>
      </c>
      <c r="E2956" s="197">
        <v>6.1548428895366047E-3</v>
      </c>
      <c r="F2956" s="167"/>
      <c r="G2956" s="37">
        <v>2948</v>
      </c>
      <c r="H2956" s="167">
        <f t="shared" ca="1" si="96"/>
        <v>-2.9953938462778606E-2</v>
      </c>
    </row>
    <row r="2957" spans="1:8" x14ac:dyDescent="0.3">
      <c r="A2957"/>
      <c r="B2957" s="314">
        <v>40423</v>
      </c>
      <c r="C2957" s="197">
        <v>201.23</v>
      </c>
      <c r="D2957" s="197">
        <f t="shared" si="95"/>
        <v>0.23940625769894042</v>
      </c>
      <c r="E2957" s="197">
        <v>6.1499999999998778E-3</v>
      </c>
      <c r="F2957" s="167"/>
      <c r="G2957" s="37">
        <v>2949</v>
      </c>
      <c r="H2957" s="167">
        <f t="shared" ca="1" si="96"/>
        <v>6.0614426557390924E-2</v>
      </c>
    </row>
    <row r="2958" spans="1:8" x14ac:dyDescent="0.3">
      <c r="A2958"/>
      <c r="B2958" s="314">
        <v>38981</v>
      </c>
      <c r="C2958" s="197">
        <v>162.36000000000001</v>
      </c>
      <c r="D2958" s="197">
        <f t="shared" si="95"/>
        <v>0.97975856602853306</v>
      </c>
      <c r="E2958" s="197">
        <v>6.1349693251533388E-3</v>
      </c>
      <c r="F2958" s="167"/>
      <c r="G2958" s="37">
        <v>2950</v>
      </c>
      <c r="H2958" s="167">
        <f t="shared" ca="1" si="96"/>
        <v>0.11284898319340915</v>
      </c>
    </row>
    <row r="2959" spans="1:8" x14ac:dyDescent="0.3">
      <c r="A2959"/>
      <c r="B2959" s="314">
        <v>38534</v>
      </c>
      <c r="C2959" s="197">
        <v>82.01</v>
      </c>
      <c r="D2959" s="197">
        <f t="shared" si="95"/>
        <v>-0.82202690972222225</v>
      </c>
      <c r="E2959" s="197">
        <v>6.1342166605324877E-3</v>
      </c>
      <c r="F2959" s="167"/>
      <c r="G2959" s="37">
        <v>2951</v>
      </c>
      <c r="H2959" s="167">
        <f t="shared" ca="1" si="96"/>
        <v>1.5592341220090698E-3</v>
      </c>
    </row>
    <row r="2960" spans="1:8" x14ac:dyDescent="0.3">
      <c r="A2960"/>
      <c r="B2960" s="314">
        <v>42894</v>
      </c>
      <c r="C2960" s="197">
        <v>460.8</v>
      </c>
      <c r="D2960" s="197">
        <f t="shared" si="95"/>
        <v>-0.33381523781986411</v>
      </c>
      <c r="E2960" s="197">
        <v>6.1135371179039666E-3</v>
      </c>
      <c r="F2960" s="167"/>
      <c r="G2960" s="37">
        <v>2952</v>
      </c>
      <c r="H2960" s="167">
        <f t="shared" ca="1" si="96"/>
        <v>5.4750710821326702E-2</v>
      </c>
    </row>
    <row r="2961" spans="1:8" x14ac:dyDescent="0.3">
      <c r="A2961"/>
      <c r="B2961" s="314">
        <v>45905</v>
      </c>
      <c r="C2961" s="197">
        <v>691.7</v>
      </c>
      <c r="D2961" s="197">
        <f t="shared" si="95"/>
        <v>7.7269745142568755</v>
      </c>
      <c r="E2961" s="197">
        <v>6.1090909090910639E-3</v>
      </c>
      <c r="F2961" s="167"/>
      <c r="G2961" s="37">
        <v>2953</v>
      </c>
      <c r="H2961" s="167">
        <f t="shared" ca="1" si="96"/>
        <v>-0.11071881718719954</v>
      </c>
    </row>
    <row r="2962" spans="1:8" x14ac:dyDescent="0.3">
      <c r="A2962"/>
      <c r="B2962" s="314">
        <v>38442</v>
      </c>
      <c r="C2962" s="197">
        <v>79.260000000000005</v>
      </c>
      <c r="D2962" s="197">
        <f t="shared" si="95"/>
        <v>-0.88461202504003489</v>
      </c>
      <c r="E2962" s="197">
        <v>6.0929169840060471E-3</v>
      </c>
      <c r="F2962" s="167"/>
      <c r="G2962" s="37">
        <v>2954</v>
      </c>
      <c r="H2962" s="167">
        <f t="shared" ca="1" si="96"/>
        <v>-3.7904487806203958E-2</v>
      </c>
    </row>
    <row r="2963" spans="1:8" x14ac:dyDescent="0.3">
      <c r="A2963"/>
      <c r="B2963" s="314">
        <v>45835</v>
      </c>
      <c r="C2963" s="197">
        <v>686.9</v>
      </c>
      <c r="D2963" s="197">
        <f t="shared" si="95"/>
        <v>5.3838289962825279</v>
      </c>
      <c r="E2963" s="197">
        <v>6.0783595752471609E-3</v>
      </c>
      <c r="F2963" s="167"/>
      <c r="G2963" s="37">
        <v>2955</v>
      </c>
      <c r="H2963" s="167">
        <f t="shared" ca="1" si="96"/>
        <v>6.0224936121997226E-3</v>
      </c>
    </row>
    <row r="2964" spans="1:8" x14ac:dyDescent="0.3">
      <c r="A2964"/>
      <c r="B2964" s="314">
        <v>44022</v>
      </c>
      <c r="C2964" s="197">
        <v>107.6</v>
      </c>
      <c r="D2964" s="197">
        <f t="shared" si="95"/>
        <v>0.62488674116581078</v>
      </c>
      <c r="E2964" s="197">
        <v>6.077606358111165E-3</v>
      </c>
      <c r="F2964" s="167"/>
      <c r="G2964" s="37">
        <v>2956</v>
      </c>
      <c r="H2964" s="167">
        <f t="shared" ca="1" si="96"/>
        <v>9.4885865825959911E-2</v>
      </c>
    </row>
    <row r="2965" spans="1:8" x14ac:dyDescent="0.3">
      <c r="A2965"/>
      <c r="B2965" s="314">
        <v>35676</v>
      </c>
      <c r="C2965" s="197">
        <v>66.22</v>
      </c>
      <c r="D2965" s="197">
        <f t="shared" si="95"/>
        <v>2.996378998189499</v>
      </c>
      <c r="E2965" s="197">
        <v>6.0771801883927612E-3</v>
      </c>
      <c r="F2965" s="167"/>
      <c r="G2965" s="37">
        <v>2957</v>
      </c>
      <c r="H2965" s="167">
        <f t="shared" ca="1" si="96"/>
        <v>2.9439556745214941E-3</v>
      </c>
    </row>
    <row r="2966" spans="1:8" x14ac:dyDescent="0.3">
      <c r="A2966"/>
      <c r="B2966" s="314">
        <v>36794</v>
      </c>
      <c r="C2966" s="197">
        <v>16.57</v>
      </c>
      <c r="D2966" s="197">
        <f t="shared" si="95"/>
        <v>-9.3048713738368871E-2</v>
      </c>
      <c r="E2966" s="197">
        <v>6.0716454159077671E-3</v>
      </c>
      <c r="F2966" s="167"/>
      <c r="G2966" s="37">
        <v>2958</v>
      </c>
      <c r="H2966" s="167">
        <f t="shared" ca="1" si="96"/>
        <v>6.5152114917381154E-2</v>
      </c>
    </row>
    <row r="2967" spans="1:8" x14ac:dyDescent="0.3">
      <c r="A2967"/>
      <c r="B2967" s="314">
        <v>36915</v>
      </c>
      <c r="C2967" s="197">
        <v>18.27</v>
      </c>
      <c r="D2967" s="197">
        <f t="shared" si="95"/>
        <v>-0.98191232377633453</v>
      </c>
      <c r="E2967" s="197">
        <v>6.0572687224669242E-3</v>
      </c>
      <c r="F2967" s="167"/>
      <c r="G2967" s="37">
        <v>2959</v>
      </c>
      <c r="H2967" s="167">
        <f t="shared" ca="1" si="96"/>
        <v>-0.125609264766601</v>
      </c>
    </row>
    <row r="2968" spans="1:8" x14ac:dyDescent="0.3">
      <c r="A2968"/>
      <c r="B2968" s="314">
        <v>45390</v>
      </c>
      <c r="C2968" s="197">
        <v>1010.08</v>
      </c>
      <c r="D2968" s="197">
        <f t="shared" si="95"/>
        <v>1.8123173067231102E-2</v>
      </c>
      <c r="E2968" s="197">
        <v>6.055776892430309E-3</v>
      </c>
      <c r="F2968" s="167"/>
      <c r="G2968" s="37">
        <v>2960</v>
      </c>
      <c r="H2968" s="167">
        <f t="shared" ca="1" si="96"/>
        <v>-3.0317823978966207E-2</v>
      </c>
    </row>
    <row r="2969" spans="1:8" x14ac:dyDescent="0.3">
      <c r="A2969"/>
      <c r="B2969" s="314">
        <v>45548</v>
      </c>
      <c r="C2969" s="197">
        <v>992.1</v>
      </c>
      <c r="D2969" s="197">
        <f t="shared" si="95"/>
        <v>9.7895595432300162</v>
      </c>
      <c r="E2969" s="197">
        <v>6.0335648734979319E-3</v>
      </c>
      <c r="F2969" s="167"/>
      <c r="G2969" s="37">
        <v>2961</v>
      </c>
      <c r="H2969" s="167">
        <f t="shared" ca="1" si="96"/>
        <v>9.6478843241065385E-2</v>
      </c>
    </row>
    <row r="2970" spans="1:8" x14ac:dyDescent="0.3">
      <c r="A2970"/>
      <c r="B2970" s="314">
        <v>35181</v>
      </c>
      <c r="C2970" s="197">
        <v>91.95</v>
      </c>
      <c r="D2970" s="197">
        <f t="shared" si="95"/>
        <v>3.9783432593394696</v>
      </c>
      <c r="E2970" s="197">
        <v>6.0175054704594277E-3</v>
      </c>
      <c r="F2970" s="167"/>
      <c r="G2970" s="37">
        <v>2962</v>
      </c>
      <c r="H2970" s="167">
        <f t="shared" ca="1" si="96"/>
        <v>-7.7396480096629999E-2</v>
      </c>
    </row>
    <row r="2971" spans="1:8" x14ac:dyDescent="0.3">
      <c r="A2971"/>
      <c r="B2971" s="314">
        <v>37251</v>
      </c>
      <c r="C2971" s="197">
        <v>18.47</v>
      </c>
      <c r="D2971" s="197">
        <f t="shared" si="95"/>
        <v>-0.56013336508692557</v>
      </c>
      <c r="E2971" s="197">
        <v>5.9912854030501617E-3</v>
      </c>
      <c r="F2971" s="167"/>
      <c r="G2971" s="37">
        <v>2963</v>
      </c>
      <c r="H2971" s="167">
        <f t="shared" ca="1" si="96"/>
        <v>9.9725551869763547E-4</v>
      </c>
    </row>
    <row r="2972" spans="1:8" x14ac:dyDescent="0.3">
      <c r="A2972"/>
      <c r="B2972" s="314">
        <v>36517</v>
      </c>
      <c r="C2972" s="197">
        <v>41.99</v>
      </c>
      <c r="D2972" s="197">
        <f t="shared" si="95"/>
        <v>-0.48997935139074456</v>
      </c>
      <c r="E2972" s="197">
        <v>5.989458552946747E-3</v>
      </c>
      <c r="F2972" s="167"/>
      <c r="G2972" s="37">
        <v>2964</v>
      </c>
      <c r="H2972" s="167">
        <f t="shared" ca="1" si="96"/>
        <v>0.10526114945979123</v>
      </c>
    </row>
    <row r="2973" spans="1:8" x14ac:dyDescent="0.3">
      <c r="A2973"/>
      <c r="B2973" s="314">
        <v>38267</v>
      </c>
      <c r="C2973" s="197">
        <v>82.33</v>
      </c>
      <c r="D2973" s="197">
        <f t="shared" si="95"/>
        <v>-0.79515314373864798</v>
      </c>
      <c r="E2973" s="197">
        <v>5.9872922776147419E-3</v>
      </c>
      <c r="F2973" s="167"/>
      <c r="G2973" s="37">
        <v>2965</v>
      </c>
      <c r="H2973" s="167">
        <f t="shared" ca="1" si="96"/>
        <v>2.4680308716710633E-2</v>
      </c>
    </row>
    <row r="2974" spans="1:8" x14ac:dyDescent="0.3">
      <c r="A2974"/>
      <c r="B2974" s="314">
        <v>44946</v>
      </c>
      <c r="C2974" s="197">
        <v>401.91</v>
      </c>
      <c r="D2974" s="197">
        <f t="shared" si="95"/>
        <v>-0.1296316347965436</v>
      </c>
      <c r="E2974" s="197">
        <v>5.9821786143372524E-3</v>
      </c>
      <c r="F2974" s="167"/>
      <c r="G2974" s="37">
        <v>2966</v>
      </c>
      <c r="H2974" s="167">
        <f t="shared" ca="1" si="96"/>
        <v>2.9359565023813729E-2</v>
      </c>
    </row>
    <row r="2975" spans="1:8" x14ac:dyDescent="0.3">
      <c r="A2975"/>
      <c r="B2975" s="314">
        <v>44797</v>
      </c>
      <c r="C2975" s="197">
        <v>461.77</v>
      </c>
      <c r="D2975" s="197">
        <f t="shared" si="95"/>
        <v>9.2688121154756109E-2</v>
      </c>
      <c r="E2975" s="197">
        <v>5.9691087728470649E-3</v>
      </c>
      <c r="F2975" s="167"/>
      <c r="G2975" s="37">
        <v>2967</v>
      </c>
      <c r="H2975" s="167">
        <f t="shared" ca="1" si="96"/>
        <v>-2.0269950236099055E-2</v>
      </c>
    </row>
    <row r="2976" spans="1:8" x14ac:dyDescent="0.3">
      <c r="A2976"/>
      <c r="B2976" s="314">
        <v>43089</v>
      </c>
      <c r="C2976" s="197">
        <v>422.6</v>
      </c>
      <c r="D2976" s="197">
        <f t="shared" si="95"/>
        <v>2.4500775573516207</v>
      </c>
      <c r="E2976" s="197">
        <v>5.9509640561770105E-3</v>
      </c>
      <c r="F2976" s="167"/>
      <c r="G2976" s="37">
        <v>2968</v>
      </c>
      <c r="H2976" s="167">
        <f t="shared" ca="1" si="96"/>
        <v>-3.7965432990848931E-2</v>
      </c>
    </row>
    <row r="2977" spans="1:8" x14ac:dyDescent="0.3">
      <c r="A2977"/>
      <c r="B2977" s="314">
        <v>38709</v>
      </c>
      <c r="C2977" s="197">
        <v>122.49</v>
      </c>
      <c r="D2977" s="197">
        <f t="shared" si="95"/>
        <v>-0.74739121468343983</v>
      </c>
      <c r="E2977" s="197">
        <v>5.9127864005912301E-3</v>
      </c>
      <c r="F2977" s="167"/>
      <c r="G2977" s="37">
        <v>2969</v>
      </c>
      <c r="H2977" s="167">
        <f t="shared" ca="1" si="96"/>
        <v>1.5982870293339085E-2</v>
      </c>
    </row>
    <row r="2978" spans="1:8" x14ac:dyDescent="0.3">
      <c r="A2978"/>
      <c r="B2978" s="314">
        <v>42542</v>
      </c>
      <c r="C2978" s="197">
        <v>484.9</v>
      </c>
      <c r="D2978" s="197">
        <f t="shared" si="95"/>
        <v>0.9092054492479722</v>
      </c>
      <c r="E2978" s="197">
        <v>5.9122497666217466E-3</v>
      </c>
      <c r="F2978" s="167"/>
      <c r="G2978" s="37">
        <v>2970</v>
      </c>
      <c r="H2978" s="167">
        <f t="shared" ca="1" si="96"/>
        <v>-3.6413544342514655E-2</v>
      </c>
    </row>
    <row r="2979" spans="1:8" x14ac:dyDescent="0.3">
      <c r="A2979"/>
      <c r="B2979" s="314">
        <v>41372</v>
      </c>
      <c r="C2979" s="197">
        <v>253.98</v>
      </c>
      <c r="D2979" s="197">
        <f t="shared" si="95"/>
        <v>8.4735628256598527E-2</v>
      </c>
      <c r="E2979" s="197">
        <v>5.901223810844014E-3</v>
      </c>
      <c r="F2979" s="167"/>
      <c r="G2979" s="37">
        <v>2971</v>
      </c>
      <c r="H2979" s="167">
        <f t="shared" ca="1" si="96"/>
        <v>-2.9134597104409451E-2</v>
      </c>
    </row>
    <row r="2980" spans="1:8" x14ac:dyDescent="0.3">
      <c r="A2980"/>
      <c r="B2980" s="314">
        <v>40465</v>
      </c>
      <c r="C2980" s="197">
        <v>234.14</v>
      </c>
      <c r="D2980" s="197">
        <f t="shared" si="95"/>
        <v>4.7037758830694276</v>
      </c>
      <c r="E2980" s="197">
        <v>5.8856381836145388E-3</v>
      </c>
      <c r="F2980" s="167"/>
      <c r="G2980" s="37">
        <v>2972</v>
      </c>
      <c r="H2980" s="167">
        <f t="shared" ca="1" si="96"/>
        <v>9.7009792600919811E-2</v>
      </c>
    </row>
    <row r="2981" spans="1:8" x14ac:dyDescent="0.3">
      <c r="A2981"/>
      <c r="B2981" s="314">
        <v>36178</v>
      </c>
      <c r="C2981" s="197">
        <v>41.05</v>
      </c>
      <c r="D2981" s="197">
        <f t="shared" si="95"/>
        <v>0.59665499805523137</v>
      </c>
      <c r="E2981" s="197">
        <v>5.8809115412887802E-3</v>
      </c>
      <c r="F2981" s="167"/>
      <c r="G2981" s="37">
        <v>2973</v>
      </c>
      <c r="H2981" s="167">
        <f t="shared" ca="1" si="96"/>
        <v>-5.1284706588858149E-2</v>
      </c>
    </row>
    <row r="2982" spans="1:8" x14ac:dyDescent="0.3">
      <c r="A2982"/>
      <c r="B2982" s="314">
        <v>36109</v>
      </c>
      <c r="C2982" s="197">
        <v>25.71</v>
      </c>
      <c r="D2982" s="197">
        <f t="shared" si="95"/>
        <v>-0.948300824452041</v>
      </c>
      <c r="E2982" s="197">
        <v>5.8685446009389963E-3</v>
      </c>
      <c r="F2982" s="167"/>
      <c r="G2982" s="37">
        <v>2974</v>
      </c>
      <c r="H2982" s="167">
        <f t="shared" ca="1" si="96"/>
        <v>-1.0647382829289391E-2</v>
      </c>
    </row>
    <row r="2983" spans="1:8" x14ac:dyDescent="0.3">
      <c r="A2983"/>
      <c r="B2983" s="314">
        <v>44589</v>
      </c>
      <c r="C2983" s="197">
        <v>497.3</v>
      </c>
      <c r="D2983" s="197">
        <f t="shared" si="95"/>
        <v>0.23289369297897666</v>
      </c>
      <c r="E2983" s="197">
        <v>5.8656957928804321E-3</v>
      </c>
      <c r="F2983" s="167"/>
      <c r="G2983" s="37">
        <v>2975</v>
      </c>
      <c r="H2983" s="167">
        <f t="shared" ca="1" si="96"/>
        <v>6.543768558358333E-2</v>
      </c>
    </row>
    <row r="2984" spans="1:8" x14ac:dyDescent="0.3">
      <c r="A2984"/>
      <c r="B2984" s="314">
        <v>44834</v>
      </c>
      <c r="C2984" s="197">
        <v>403.36</v>
      </c>
      <c r="D2984" s="197">
        <f t="shared" si="95"/>
        <v>3.0502058439602369</v>
      </c>
      <c r="E2984" s="197">
        <v>5.8602029874568196E-3</v>
      </c>
      <c r="F2984" s="167"/>
      <c r="G2984" s="37">
        <v>2976</v>
      </c>
      <c r="H2984" s="167">
        <f t="shared" ca="1" si="96"/>
        <v>-5.0360165229062857E-2</v>
      </c>
    </row>
    <row r="2985" spans="1:8" x14ac:dyDescent="0.3">
      <c r="A2985"/>
      <c r="B2985" s="314">
        <v>39616</v>
      </c>
      <c r="C2985" s="197">
        <v>99.59</v>
      </c>
      <c r="D2985" s="197">
        <f t="shared" si="95"/>
        <v>-0.79805742558196124</v>
      </c>
      <c r="E2985" s="197">
        <v>5.857994142005829E-3</v>
      </c>
      <c r="F2985" s="167"/>
      <c r="G2985" s="37">
        <v>2977</v>
      </c>
      <c r="H2985" s="167">
        <f t="shared" ca="1" si="96"/>
        <v>2.0132967099881155E-3</v>
      </c>
    </row>
    <row r="2986" spans="1:8" x14ac:dyDescent="0.3">
      <c r="A2986"/>
      <c r="B2986" s="314">
        <v>42005</v>
      </c>
      <c r="C2986" s="197">
        <v>493.16</v>
      </c>
      <c r="D2986" s="197">
        <f t="shared" si="95"/>
        <v>27.688772542175684</v>
      </c>
      <c r="E2986" s="197">
        <v>5.8536784352118953E-3</v>
      </c>
      <c r="F2986" s="167"/>
      <c r="G2986" s="37">
        <v>2978</v>
      </c>
      <c r="H2986" s="167">
        <f t="shared" ca="1" si="96"/>
        <v>-6.7412567411094373E-2</v>
      </c>
    </row>
    <row r="2987" spans="1:8" x14ac:dyDescent="0.3">
      <c r="A2987"/>
      <c r="B2987" s="314">
        <v>37208</v>
      </c>
      <c r="C2987" s="197">
        <v>17.190000000000001</v>
      </c>
      <c r="D2987" s="197">
        <f t="shared" si="95"/>
        <v>-0.44637681159420284</v>
      </c>
      <c r="E2987" s="197">
        <v>5.851375073142373E-3</v>
      </c>
      <c r="F2987" s="167"/>
      <c r="G2987" s="37">
        <v>2979</v>
      </c>
      <c r="H2987" s="167">
        <f t="shared" ca="1" si="96"/>
        <v>0.11434846541340392</v>
      </c>
    </row>
    <row r="2988" spans="1:8" x14ac:dyDescent="0.3">
      <c r="A2988"/>
      <c r="B2988" s="314">
        <v>37635</v>
      </c>
      <c r="C2988" s="197">
        <v>31.05</v>
      </c>
      <c r="D2988" s="197">
        <f t="shared" si="95"/>
        <v>-0.94588235294117651</v>
      </c>
      <c r="E2988" s="197">
        <v>5.8309037900874383E-3</v>
      </c>
      <c r="F2988" s="167"/>
      <c r="G2988" s="37">
        <v>2980</v>
      </c>
      <c r="H2988" s="167">
        <f t="shared" ca="1" si="96"/>
        <v>-1.9632206345958907E-2</v>
      </c>
    </row>
    <row r="2989" spans="1:8" x14ac:dyDescent="0.3">
      <c r="A2989"/>
      <c r="B2989" s="314">
        <v>42055</v>
      </c>
      <c r="C2989" s="197">
        <v>573.75</v>
      </c>
      <c r="D2989" s="197">
        <f t="shared" si="95"/>
        <v>0.10495907558979289</v>
      </c>
      <c r="E2989" s="197">
        <v>5.8201707483829246E-3</v>
      </c>
      <c r="F2989" s="167"/>
      <c r="G2989" s="37">
        <v>2981</v>
      </c>
      <c r="H2989" s="167">
        <f t="shared" ca="1" si="96"/>
        <v>-3.6525354786466464E-2</v>
      </c>
    </row>
    <row r="2990" spans="1:8" x14ac:dyDescent="0.3">
      <c r="A2990"/>
      <c r="B2990" s="314">
        <v>42746</v>
      </c>
      <c r="C2990" s="197">
        <v>519.25</v>
      </c>
      <c r="D2990" s="197">
        <f t="shared" si="95"/>
        <v>0.82924681180863802</v>
      </c>
      <c r="E2990" s="197">
        <v>5.8111380145278169E-3</v>
      </c>
      <c r="F2990" s="167"/>
      <c r="G2990" s="37">
        <v>2982</v>
      </c>
      <c r="H2990" s="167">
        <f t="shared" ca="1" si="96"/>
        <v>-3.3368258057903569E-2</v>
      </c>
    </row>
    <row r="2991" spans="1:8" x14ac:dyDescent="0.3">
      <c r="A2991"/>
      <c r="B2991" s="314">
        <v>41473</v>
      </c>
      <c r="C2991" s="197">
        <v>283.86</v>
      </c>
      <c r="D2991" s="197">
        <f t="shared" si="95"/>
        <v>-0.45395787246321051</v>
      </c>
      <c r="E2991" s="197">
        <v>5.8110693784989564E-3</v>
      </c>
      <c r="F2991" s="167"/>
      <c r="G2991" s="37">
        <v>2983</v>
      </c>
      <c r="H2991" s="167">
        <f t="shared" ca="1" si="96"/>
        <v>-6.2422473388196323E-3</v>
      </c>
    </row>
    <row r="2992" spans="1:8" x14ac:dyDescent="0.3">
      <c r="A2992"/>
      <c r="B2992" s="314">
        <v>45075</v>
      </c>
      <c r="C2992" s="197">
        <v>519.85</v>
      </c>
      <c r="D2992" s="197">
        <f t="shared" si="95"/>
        <v>-0.23121857438627624</v>
      </c>
      <c r="E2992" s="197">
        <v>5.804391989939095E-3</v>
      </c>
      <c r="F2992" s="167"/>
      <c r="G2992" s="37">
        <v>2984</v>
      </c>
      <c r="H2992" s="167">
        <f t="shared" ca="1" si="96"/>
        <v>-4.4513097970415458E-2</v>
      </c>
    </row>
    <row r="2993" spans="1:8" x14ac:dyDescent="0.3">
      <c r="A2993"/>
      <c r="B2993" s="314">
        <v>45828</v>
      </c>
      <c r="C2993" s="197">
        <v>676.2</v>
      </c>
      <c r="D2993" s="197">
        <f t="shared" si="95"/>
        <v>2.7489604701447026</v>
      </c>
      <c r="E2993" s="197">
        <v>5.8009817045963086E-3</v>
      </c>
      <c r="F2993" s="167"/>
      <c r="G2993" s="37">
        <v>2985</v>
      </c>
      <c r="H2993" s="167">
        <f t="shared" ca="1" si="96"/>
        <v>-4.6956046156128653E-2</v>
      </c>
    </row>
    <row r="2994" spans="1:8" x14ac:dyDescent="0.3">
      <c r="A2994"/>
      <c r="B2994" s="314">
        <v>40863</v>
      </c>
      <c r="C2994" s="197">
        <v>180.37</v>
      </c>
      <c r="D2994" s="197">
        <f t="shared" si="95"/>
        <v>3.3046964490263564E-2</v>
      </c>
      <c r="E2994" s="197">
        <v>5.7993643004516926E-3</v>
      </c>
      <c r="F2994" s="167"/>
      <c r="G2994" s="37">
        <v>2986</v>
      </c>
      <c r="H2994" s="167">
        <f t="shared" ca="1" si="96"/>
        <v>7.07343497236258E-2</v>
      </c>
    </row>
    <row r="2995" spans="1:8" x14ac:dyDescent="0.3">
      <c r="A2995"/>
      <c r="B2995" s="314">
        <v>43495</v>
      </c>
      <c r="C2995" s="197">
        <v>174.6</v>
      </c>
      <c r="D2995" s="197">
        <f t="shared" si="95"/>
        <v>0.88390159689253323</v>
      </c>
      <c r="E2995" s="197">
        <v>5.7603686635945284E-3</v>
      </c>
      <c r="F2995" s="167"/>
      <c r="G2995" s="37">
        <v>2987</v>
      </c>
      <c r="H2995" s="167">
        <f t="shared" ca="1" si="96"/>
        <v>-4.0283556206084592E-2</v>
      </c>
    </row>
    <row r="2996" spans="1:8" x14ac:dyDescent="0.3">
      <c r="A2996"/>
      <c r="B2996" s="314">
        <v>35178</v>
      </c>
      <c r="C2996" s="197">
        <v>92.68</v>
      </c>
      <c r="D2996" s="197">
        <f t="shared" si="95"/>
        <v>-1.8636171113934674E-2</v>
      </c>
      <c r="E2996" s="197">
        <v>5.7514921323928991E-3</v>
      </c>
      <c r="F2996" s="167"/>
      <c r="G2996" s="37">
        <v>2988</v>
      </c>
      <c r="H2996" s="167">
        <f t="shared" ca="1" si="96"/>
        <v>6.2804963107926312E-2</v>
      </c>
    </row>
    <row r="2997" spans="1:8" x14ac:dyDescent="0.3">
      <c r="A2997"/>
      <c r="B2997" s="314">
        <v>35220</v>
      </c>
      <c r="C2997" s="197">
        <v>94.44</v>
      </c>
      <c r="D2997" s="197">
        <f t="shared" si="95"/>
        <v>-0.74657185026163964</v>
      </c>
      <c r="E2997" s="197">
        <v>5.7507987220446477E-3</v>
      </c>
      <c r="F2997" s="167"/>
      <c r="G2997" s="37">
        <v>2989</v>
      </c>
      <c r="H2997" s="167">
        <f t="shared" ca="1" si="96"/>
        <v>-8.6757948976419599E-2</v>
      </c>
    </row>
    <row r="2998" spans="1:8" x14ac:dyDescent="0.3">
      <c r="A2998"/>
      <c r="B2998" s="314">
        <v>41682</v>
      </c>
      <c r="C2998" s="197">
        <v>372.65</v>
      </c>
      <c r="D2998" s="197">
        <f t="shared" si="95"/>
        <v>3.5093175217812194</v>
      </c>
      <c r="E2998" s="197">
        <v>5.7215340188379038E-3</v>
      </c>
      <c r="F2998" s="167"/>
      <c r="G2998" s="37">
        <v>2990</v>
      </c>
      <c r="H2998" s="167">
        <f t="shared" ca="1" si="96"/>
        <v>8.4134394007631091E-2</v>
      </c>
    </row>
    <row r="2999" spans="1:8" x14ac:dyDescent="0.3">
      <c r="A2999"/>
      <c r="B2999" s="314">
        <v>38302</v>
      </c>
      <c r="C2999" s="197">
        <v>82.64</v>
      </c>
      <c r="D2999" s="197">
        <f t="shared" si="95"/>
        <v>0.20361200116516165</v>
      </c>
      <c r="E2999" s="197">
        <v>5.7198490933429991E-3</v>
      </c>
      <c r="F2999" s="167"/>
      <c r="G2999" s="37">
        <v>2991</v>
      </c>
      <c r="H2999" s="167">
        <f t="shared" ca="1" si="96"/>
        <v>-3.3310881233722132E-2</v>
      </c>
    </row>
    <row r="3000" spans="1:8" x14ac:dyDescent="0.3">
      <c r="A3000"/>
      <c r="B3000" s="314">
        <v>35689</v>
      </c>
      <c r="C3000" s="197">
        <v>68.66</v>
      </c>
      <c r="D3000" s="197">
        <f t="shared" si="95"/>
        <v>5.3552247966855759E-2</v>
      </c>
      <c r="E3000" s="197">
        <v>5.7126116888823741E-3</v>
      </c>
      <c r="F3000" s="167"/>
      <c r="G3000" s="37">
        <v>2992</v>
      </c>
      <c r="H3000" s="167">
        <f t="shared" ca="1" si="96"/>
        <v>-2.9568212656922763E-2</v>
      </c>
    </row>
    <row r="3001" spans="1:8" x14ac:dyDescent="0.3">
      <c r="A3001"/>
      <c r="B3001" s="314">
        <v>35744</v>
      </c>
      <c r="C3001" s="197">
        <v>65.17</v>
      </c>
      <c r="D3001" s="197">
        <f t="shared" si="95"/>
        <v>1.4638941398865786</v>
      </c>
      <c r="E3001" s="197">
        <v>5.7098765432099796E-3</v>
      </c>
      <c r="F3001" s="167"/>
      <c r="G3001" s="37">
        <v>2993</v>
      </c>
      <c r="H3001" s="167">
        <f t="shared" ca="1" si="96"/>
        <v>0.11980301204898403</v>
      </c>
    </row>
    <row r="3002" spans="1:8" x14ac:dyDescent="0.3">
      <c r="A3002"/>
      <c r="B3002" s="314">
        <v>36690</v>
      </c>
      <c r="C3002" s="197">
        <v>26.45</v>
      </c>
      <c r="D3002" s="197">
        <f t="shared" si="95"/>
        <v>-0.91452577153013415</v>
      </c>
      <c r="E3002" s="197">
        <v>5.7034220532319324E-3</v>
      </c>
      <c r="F3002" s="167"/>
      <c r="G3002" s="37">
        <v>2994</v>
      </c>
      <c r="H3002" s="167">
        <f t="shared" ca="1" si="96"/>
        <v>-4.7019107607855409E-2</v>
      </c>
    </row>
    <row r="3003" spans="1:8" x14ac:dyDescent="0.3">
      <c r="A3003"/>
      <c r="B3003" s="314">
        <v>43243</v>
      </c>
      <c r="C3003" s="197">
        <v>309.45</v>
      </c>
      <c r="D3003" s="197">
        <f t="shared" si="95"/>
        <v>0.84196428571428572</v>
      </c>
      <c r="E3003" s="197">
        <v>5.6873578160545613E-3</v>
      </c>
      <c r="F3003" s="167"/>
      <c r="G3003" s="37">
        <v>2995</v>
      </c>
      <c r="H3003" s="167">
        <f t="shared" ca="1" si="96"/>
        <v>2.3366130550898166E-2</v>
      </c>
    </row>
    <row r="3004" spans="1:8" x14ac:dyDescent="0.3">
      <c r="A3004"/>
      <c r="B3004" s="314">
        <v>40766</v>
      </c>
      <c r="C3004" s="197">
        <v>168</v>
      </c>
      <c r="D3004" s="197">
        <f t="shared" si="95"/>
        <v>0.26649076517150383</v>
      </c>
      <c r="E3004" s="197">
        <v>5.6869200838072231E-3</v>
      </c>
      <c r="F3004" s="167"/>
      <c r="G3004" s="37">
        <v>2996</v>
      </c>
      <c r="H3004" s="167">
        <f t="shared" ca="1" si="96"/>
        <v>2.9439514804396393E-2</v>
      </c>
    </row>
    <row r="3005" spans="1:8" x14ac:dyDescent="0.3">
      <c r="A3005"/>
      <c r="B3005" s="314">
        <v>44134</v>
      </c>
      <c r="C3005" s="197">
        <v>132.65</v>
      </c>
      <c r="D3005" s="197">
        <f t="shared" si="95"/>
        <v>0.41493333333333338</v>
      </c>
      <c r="E3005" s="197">
        <v>5.686125852918833E-3</v>
      </c>
      <c r="F3005" s="167"/>
      <c r="G3005" s="37">
        <v>2997</v>
      </c>
      <c r="H3005" s="167">
        <f t="shared" ca="1" si="96"/>
        <v>-6.1727610652356621E-3</v>
      </c>
    </row>
    <row r="3006" spans="1:8" x14ac:dyDescent="0.3">
      <c r="A3006"/>
      <c r="B3006" s="314">
        <v>38058</v>
      </c>
      <c r="C3006" s="197">
        <v>93.75</v>
      </c>
      <c r="D3006" s="197">
        <f t="shared" si="95"/>
        <v>2.780241935483871</v>
      </c>
      <c r="E3006" s="197">
        <v>5.685475219909808E-3</v>
      </c>
      <c r="F3006" s="167"/>
      <c r="G3006" s="37">
        <v>2998</v>
      </c>
      <c r="H3006" s="167">
        <f t="shared" ca="1" si="96"/>
        <v>7.1554302015693086E-2</v>
      </c>
    </row>
    <row r="3007" spans="1:8" x14ac:dyDescent="0.3">
      <c r="A3007"/>
      <c r="B3007" s="314">
        <v>37524</v>
      </c>
      <c r="C3007" s="197">
        <v>24.8</v>
      </c>
      <c r="D3007" s="197">
        <f t="shared" si="95"/>
        <v>-0.94513881207830996</v>
      </c>
      <c r="E3007" s="197">
        <v>5.6772100567721306E-3</v>
      </c>
      <c r="F3007" s="167"/>
      <c r="G3007" s="37">
        <v>2999</v>
      </c>
      <c r="H3007" s="167">
        <f t="shared" ca="1" si="96"/>
        <v>-0.11834562748659878</v>
      </c>
    </row>
    <row r="3008" spans="1:8" x14ac:dyDescent="0.3">
      <c r="A3008"/>
      <c r="B3008" s="314">
        <v>44659</v>
      </c>
      <c r="C3008" s="197">
        <v>452.05</v>
      </c>
      <c r="D3008" s="197">
        <f t="shared" si="95"/>
        <v>0.13224796493425184</v>
      </c>
      <c r="E3008" s="197">
        <v>5.6729699666295819E-3</v>
      </c>
      <c r="F3008" s="167"/>
      <c r="G3008" s="37">
        <v>3000</v>
      </c>
      <c r="H3008" s="167">
        <f t="shared" ca="1" si="96"/>
        <v>8.3221745082166995E-2</v>
      </c>
    </row>
    <row r="3009" spans="1:8" x14ac:dyDescent="0.3">
      <c r="A3009"/>
      <c r="B3009" s="314">
        <v>42516</v>
      </c>
      <c r="C3009" s="197">
        <v>399.25</v>
      </c>
      <c r="D3009" s="197">
        <f t="shared" si="95"/>
        <v>-0.45783541553503526</v>
      </c>
      <c r="E3009" s="197">
        <v>5.667506297229119E-3</v>
      </c>
      <c r="F3009" s="167"/>
      <c r="G3009" s="37">
        <v>3001</v>
      </c>
      <c r="H3009" s="167">
        <f t="shared" ca="1" si="96"/>
        <v>-1.0870810515785818E-2</v>
      </c>
    </row>
    <row r="3010" spans="1:8" x14ac:dyDescent="0.3">
      <c r="A3010"/>
      <c r="B3010" s="314">
        <v>45819</v>
      </c>
      <c r="C3010" s="197">
        <v>736.4</v>
      </c>
      <c r="D3010" s="197">
        <f t="shared" si="95"/>
        <v>3.8231595493843331</v>
      </c>
      <c r="E3010" s="197">
        <v>5.6674632980540096E-3</v>
      </c>
      <c r="F3010" s="167"/>
      <c r="G3010" s="37">
        <v>3002</v>
      </c>
      <c r="H3010" s="167">
        <f t="shared" ca="1" si="96"/>
        <v>-8.8390056557796623E-2</v>
      </c>
    </row>
    <row r="3011" spans="1:8" x14ac:dyDescent="0.3">
      <c r="A3011"/>
      <c r="B3011" s="314">
        <v>40333</v>
      </c>
      <c r="C3011" s="197">
        <v>152.68</v>
      </c>
      <c r="D3011" s="197">
        <f t="shared" si="95"/>
        <v>-0.84377366213035909</v>
      </c>
      <c r="E3011" s="197">
        <v>5.6646028191280617E-3</v>
      </c>
      <c r="F3011" s="167"/>
      <c r="G3011" s="37">
        <v>3003</v>
      </c>
      <c r="H3011" s="167">
        <f t="shared" ca="1" si="96"/>
        <v>-3.1265726634783102E-2</v>
      </c>
    </row>
    <row r="3012" spans="1:8" x14ac:dyDescent="0.3">
      <c r="A3012"/>
      <c r="B3012" s="314">
        <v>45559</v>
      </c>
      <c r="C3012" s="197">
        <v>977.3</v>
      </c>
      <c r="D3012" s="197">
        <f t="shared" si="95"/>
        <v>0.23310832124156211</v>
      </c>
      <c r="E3012" s="197">
        <v>5.6596007408931115E-3</v>
      </c>
      <c r="F3012" s="167"/>
      <c r="G3012" s="37">
        <v>3004</v>
      </c>
      <c r="H3012" s="167">
        <f t="shared" ca="1" si="96"/>
        <v>3.4339284935203405E-2</v>
      </c>
    </row>
    <row r="3013" spans="1:8" x14ac:dyDescent="0.3">
      <c r="A3013"/>
      <c r="B3013" s="314">
        <v>45631</v>
      </c>
      <c r="C3013" s="197">
        <v>792.55</v>
      </c>
      <c r="D3013" s="197">
        <f t="shared" si="95"/>
        <v>0.68376885489696182</v>
      </c>
      <c r="E3013" s="197">
        <v>5.6464915619844902E-3</v>
      </c>
      <c r="F3013" s="167"/>
      <c r="G3013" s="37">
        <v>3005</v>
      </c>
      <c r="H3013" s="167">
        <f t="shared" ca="1" si="96"/>
        <v>-2.6998816891594512E-2</v>
      </c>
    </row>
    <row r="3014" spans="1:8" x14ac:dyDescent="0.3">
      <c r="A3014"/>
      <c r="B3014" s="314">
        <v>45033</v>
      </c>
      <c r="C3014" s="197">
        <v>470.7</v>
      </c>
      <c r="D3014" s="197">
        <f t="shared" si="95"/>
        <v>0.71876141093989609</v>
      </c>
      <c r="E3014" s="197">
        <v>5.6403025253173311E-3</v>
      </c>
      <c r="F3014" s="167"/>
      <c r="G3014" s="37">
        <v>3006</v>
      </c>
      <c r="H3014" s="167">
        <f t="shared" ca="1" si="96"/>
        <v>7.3569206176904911E-3</v>
      </c>
    </row>
    <row r="3015" spans="1:8" x14ac:dyDescent="0.3">
      <c r="A3015"/>
      <c r="B3015" s="314">
        <v>41001</v>
      </c>
      <c r="C3015" s="197">
        <v>273.86</v>
      </c>
      <c r="D3015" s="197">
        <f t="shared" si="95"/>
        <v>3.015542521994135</v>
      </c>
      <c r="E3015" s="197">
        <v>5.618183821099576E-3</v>
      </c>
      <c r="F3015" s="167"/>
      <c r="G3015" s="37">
        <v>3007</v>
      </c>
      <c r="H3015" s="167">
        <f t="shared" ca="1" si="96"/>
        <v>6.5963015048757095E-2</v>
      </c>
    </row>
    <row r="3016" spans="1:8" x14ac:dyDescent="0.3">
      <c r="A3016"/>
      <c r="B3016" s="314">
        <v>34851</v>
      </c>
      <c r="C3016" s="197">
        <v>68.2</v>
      </c>
      <c r="D3016" s="197">
        <f t="shared" si="95"/>
        <v>0.15124915597569211</v>
      </c>
      <c r="E3016" s="197">
        <v>5.6030669419051549E-3</v>
      </c>
      <c r="F3016" s="167"/>
      <c r="G3016" s="37">
        <v>3008</v>
      </c>
      <c r="H3016" s="167">
        <f t="shared" ca="1" si="96"/>
        <v>5.8896835670764737E-2</v>
      </c>
    </row>
    <row r="3017" spans="1:8" x14ac:dyDescent="0.3">
      <c r="A3017"/>
      <c r="B3017" s="314">
        <v>34743</v>
      </c>
      <c r="C3017" s="197">
        <v>59.24</v>
      </c>
      <c r="D3017" s="197">
        <f t="shared" ref="D3017:D3080" si="97">C3017/C3018-1</f>
        <v>-0.68021592442645074</v>
      </c>
      <c r="E3017" s="197">
        <v>5.6017654048550192E-3</v>
      </c>
      <c r="F3017" s="167"/>
      <c r="G3017" s="37">
        <v>3009</v>
      </c>
      <c r="H3017" s="167">
        <f t="shared" ca="1" si="96"/>
        <v>6.9987672451295557E-2</v>
      </c>
    </row>
    <row r="3018" spans="1:8" x14ac:dyDescent="0.3">
      <c r="A3018"/>
      <c r="B3018" s="314">
        <v>40715</v>
      </c>
      <c r="C3018" s="197">
        <v>185.25</v>
      </c>
      <c r="D3018" s="197">
        <f t="shared" si="97"/>
        <v>-0.70469146036250019</v>
      </c>
      <c r="E3018" s="197">
        <v>5.5911410270328421E-3</v>
      </c>
      <c r="F3018" s="167"/>
      <c r="G3018" s="37">
        <v>3010</v>
      </c>
      <c r="H3018" s="167">
        <f t="shared" ref="H3018:H3081" ca="1" si="98">_xlfn.NORM.INV(RAND(),N$11,N$12)</f>
        <v>8.0810615758335591E-2</v>
      </c>
    </row>
    <row r="3019" spans="1:8" x14ac:dyDescent="0.3">
      <c r="A3019"/>
      <c r="B3019" s="314">
        <v>45131</v>
      </c>
      <c r="C3019" s="197">
        <v>627.30999999999995</v>
      </c>
      <c r="D3019" s="197">
        <f t="shared" si="97"/>
        <v>0.82756008739985409</v>
      </c>
      <c r="E3019" s="197">
        <v>5.5784428450056378E-3</v>
      </c>
      <c r="F3019" s="167"/>
      <c r="G3019" s="37">
        <v>3011</v>
      </c>
      <c r="H3019" s="167">
        <f t="shared" ca="1" si="98"/>
        <v>7.2712852030673375E-2</v>
      </c>
    </row>
    <row r="3020" spans="1:8" x14ac:dyDescent="0.3">
      <c r="A3020"/>
      <c r="B3020" s="314">
        <v>42285</v>
      </c>
      <c r="C3020" s="197">
        <v>343.25</v>
      </c>
      <c r="D3020" s="197">
        <f t="shared" si="97"/>
        <v>-0.17093377131539533</v>
      </c>
      <c r="E3020" s="197">
        <v>5.5661344660904444E-3</v>
      </c>
      <c r="F3020" s="167"/>
      <c r="G3020" s="37">
        <v>3012</v>
      </c>
      <c r="H3020" s="167">
        <f t="shared" ca="1" si="98"/>
        <v>-1.9610139395731002E-2</v>
      </c>
    </row>
    <row r="3021" spans="1:8" x14ac:dyDescent="0.3">
      <c r="A3021"/>
      <c r="B3021" s="314">
        <v>44943</v>
      </c>
      <c r="C3021" s="197">
        <v>414.02</v>
      </c>
      <c r="D3021" s="197">
        <f t="shared" si="97"/>
        <v>0.30564490696941005</v>
      </c>
      <c r="E3021" s="197">
        <v>5.5618973599202981E-3</v>
      </c>
      <c r="F3021" s="167"/>
      <c r="G3021" s="37">
        <v>3013</v>
      </c>
      <c r="H3021" s="167">
        <f t="shared" ca="1" si="98"/>
        <v>6.5960029675915063E-2</v>
      </c>
    </row>
    <row r="3022" spans="1:8" x14ac:dyDescent="0.3">
      <c r="A3022"/>
      <c r="B3022" s="314">
        <v>42431</v>
      </c>
      <c r="C3022" s="197">
        <v>317.10000000000002</v>
      </c>
      <c r="D3022" s="197">
        <f t="shared" si="97"/>
        <v>2.1216774955699944</v>
      </c>
      <c r="E3022" s="197">
        <v>5.5493895671476778E-3</v>
      </c>
      <c r="F3022" s="167"/>
      <c r="G3022" s="37">
        <v>3014</v>
      </c>
      <c r="H3022" s="167">
        <f t="shared" ca="1" si="98"/>
        <v>-2.9826802635976687E-2</v>
      </c>
    </row>
    <row r="3023" spans="1:8" x14ac:dyDescent="0.3">
      <c r="A3023"/>
      <c r="B3023" s="314">
        <v>35227</v>
      </c>
      <c r="C3023" s="197">
        <v>101.58</v>
      </c>
      <c r="D3023" s="197">
        <f t="shared" si="97"/>
        <v>-0.80148912469953681</v>
      </c>
      <c r="E3023" s="197">
        <v>5.5434567412393498E-3</v>
      </c>
      <c r="F3023" s="167"/>
      <c r="G3023" s="37">
        <v>3015</v>
      </c>
      <c r="H3023" s="167">
        <f t="shared" ca="1" si="98"/>
        <v>-5.7858720026960631E-3</v>
      </c>
    </row>
    <row r="3024" spans="1:8" x14ac:dyDescent="0.3">
      <c r="A3024"/>
      <c r="B3024" s="314">
        <v>41894</v>
      </c>
      <c r="C3024" s="197">
        <v>511.71</v>
      </c>
      <c r="D3024" s="197">
        <f t="shared" si="97"/>
        <v>0.105085843861354</v>
      </c>
      <c r="E3024" s="197">
        <v>5.5414726168721007E-3</v>
      </c>
      <c r="F3024" s="167"/>
      <c r="G3024" s="37">
        <v>3016</v>
      </c>
      <c r="H3024" s="167">
        <f t="shared" ca="1" si="98"/>
        <v>5.0381981116030171E-2</v>
      </c>
    </row>
    <row r="3025" spans="1:8" x14ac:dyDescent="0.3">
      <c r="A3025"/>
      <c r="B3025" s="314">
        <v>42528</v>
      </c>
      <c r="C3025" s="197">
        <v>463.05</v>
      </c>
      <c r="D3025" s="197">
        <f t="shared" si="97"/>
        <v>4.9175718849840253</v>
      </c>
      <c r="E3025" s="197">
        <v>5.537459283387669E-3</v>
      </c>
      <c r="F3025" s="167"/>
      <c r="G3025" s="37">
        <v>3017</v>
      </c>
      <c r="H3025" s="167">
        <f t="shared" ca="1" si="98"/>
        <v>3.1020088384539159E-2</v>
      </c>
    </row>
    <row r="3026" spans="1:8" x14ac:dyDescent="0.3">
      <c r="A3026"/>
      <c r="B3026" s="314">
        <v>40024</v>
      </c>
      <c r="C3026" s="197">
        <v>78.25</v>
      </c>
      <c r="D3026" s="197">
        <f t="shared" si="97"/>
        <v>-0.8313940960999785</v>
      </c>
      <c r="E3026" s="197">
        <v>5.525571832433851E-3</v>
      </c>
      <c r="F3026" s="167"/>
      <c r="G3026" s="37">
        <v>3018</v>
      </c>
      <c r="H3026" s="167">
        <f t="shared" ca="1" si="98"/>
        <v>5.8133311800065743E-2</v>
      </c>
    </row>
    <row r="3027" spans="1:8" x14ac:dyDescent="0.3">
      <c r="A3027"/>
      <c r="B3027" s="314">
        <v>42713</v>
      </c>
      <c r="C3027" s="197">
        <v>464.1</v>
      </c>
      <c r="D3027" s="197">
        <f t="shared" si="97"/>
        <v>4.2029147982062778</v>
      </c>
      <c r="E3027" s="197">
        <v>5.5248618784531356E-3</v>
      </c>
      <c r="F3027" s="167"/>
      <c r="G3027" s="37">
        <v>3019</v>
      </c>
      <c r="H3027" s="167">
        <f t="shared" ca="1" si="98"/>
        <v>3.1931178968293658E-2</v>
      </c>
    </row>
    <row r="3028" spans="1:8" x14ac:dyDescent="0.3">
      <c r="A3028"/>
      <c r="B3028" s="314">
        <v>35199</v>
      </c>
      <c r="C3028" s="197">
        <v>89.2</v>
      </c>
      <c r="D3028" s="197">
        <f t="shared" si="97"/>
        <v>-0.47900239471993455</v>
      </c>
      <c r="E3028" s="197">
        <v>5.5236162777589914E-3</v>
      </c>
      <c r="F3028" s="167"/>
      <c r="G3028" s="37">
        <v>3020</v>
      </c>
      <c r="H3028" s="167">
        <f t="shared" ca="1" si="98"/>
        <v>0.11260414904918288</v>
      </c>
    </row>
    <row r="3029" spans="1:8" x14ac:dyDescent="0.3">
      <c r="A3029"/>
      <c r="B3029" s="314">
        <v>38790</v>
      </c>
      <c r="C3029" s="197">
        <v>171.21</v>
      </c>
      <c r="D3029" s="197">
        <f t="shared" si="97"/>
        <v>-0.62408606872324079</v>
      </c>
      <c r="E3029" s="197">
        <v>5.5206436835613104E-3</v>
      </c>
      <c r="F3029" s="167"/>
      <c r="G3029" s="37">
        <v>3021</v>
      </c>
      <c r="H3029" s="167">
        <f t="shared" ca="1" si="98"/>
        <v>-7.9227785093129496E-3</v>
      </c>
    </row>
    <row r="3030" spans="1:8" x14ac:dyDescent="0.3">
      <c r="A3030"/>
      <c r="B3030" s="314">
        <v>42786</v>
      </c>
      <c r="C3030" s="197">
        <v>455.45</v>
      </c>
      <c r="D3030" s="197">
        <f t="shared" si="97"/>
        <v>-0.10766065830721006</v>
      </c>
      <c r="E3030" s="197">
        <v>5.5193729992273344E-3</v>
      </c>
      <c r="F3030" s="167"/>
      <c r="G3030" s="37">
        <v>3022</v>
      </c>
      <c r="H3030" s="167">
        <f t="shared" ca="1" si="98"/>
        <v>7.1375268170329922E-2</v>
      </c>
    </row>
    <row r="3031" spans="1:8" x14ac:dyDescent="0.3">
      <c r="A3031"/>
      <c r="B3031" s="314">
        <v>42599</v>
      </c>
      <c r="C3031" s="197">
        <v>510.4</v>
      </c>
      <c r="D3031" s="197">
        <f t="shared" si="97"/>
        <v>5.5199503824684637E-2</v>
      </c>
      <c r="E3031" s="197">
        <v>5.516154452324562E-3</v>
      </c>
      <c r="F3031" s="167"/>
      <c r="G3031" s="37">
        <v>3023</v>
      </c>
      <c r="H3031" s="167">
        <f t="shared" ca="1" si="98"/>
        <v>-2.3597770504447904E-2</v>
      </c>
    </row>
    <row r="3032" spans="1:8" x14ac:dyDescent="0.3">
      <c r="A3032"/>
      <c r="B3032" s="314">
        <v>44498</v>
      </c>
      <c r="C3032" s="197">
        <v>483.7</v>
      </c>
      <c r="D3032" s="197">
        <f t="shared" si="97"/>
        <v>4.0958702064896757</v>
      </c>
      <c r="E3032" s="197">
        <v>5.5087828708033637E-3</v>
      </c>
      <c r="F3032" s="167"/>
      <c r="G3032" s="37">
        <v>3024</v>
      </c>
      <c r="H3032" s="167">
        <f t="shared" ca="1" si="98"/>
        <v>-8.9590245225465229E-3</v>
      </c>
    </row>
    <row r="3033" spans="1:8" x14ac:dyDescent="0.3">
      <c r="A3033"/>
      <c r="B3033" s="314">
        <v>38600</v>
      </c>
      <c r="C3033" s="197">
        <v>94.92</v>
      </c>
      <c r="D3033" s="197">
        <f t="shared" si="97"/>
        <v>-0.88438771284499773</v>
      </c>
      <c r="E3033" s="197">
        <v>5.5084745762712384E-3</v>
      </c>
      <c r="F3033" s="167"/>
      <c r="G3033" s="37">
        <v>3025</v>
      </c>
      <c r="H3033" s="167">
        <f t="shared" ca="1" si="98"/>
        <v>4.0696974637054899E-2</v>
      </c>
    </row>
    <row r="3034" spans="1:8" x14ac:dyDescent="0.3">
      <c r="A3034"/>
      <c r="B3034" s="314">
        <v>45310</v>
      </c>
      <c r="C3034" s="197">
        <v>821.02</v>
      </c>
      <c r="D3034" s="197">
        <f t="shared" si="97"/>
        <v>13.963003462730089</v>
      </c>
      <c r="E3034" s="197">
        <v>5.4988794043084877E-3</v>
      </c>
      <c r="F3034" s="167"/>
      <c r="G3034" s="37">
        <v>3026</v>
      </c>
      <c r="H3034" s="167">
        <f t="shared" ca="1" si="98"/>
        <v>-8.1423090182128951E-3</v>
      </c>
    </row>
    <row r="3035" spans="1:8" x14ac:dyDescent="0.3">
      <c r="A3035"/>
      <c r="B3035" s="314">
        <v>35879</v>
      </c>
      <c r="C3035" s="197">
        <v>54.87</v>
      </c>
      <c r="D3035" s="197">
        <f t="shared" si="97"/>
        <v>-0.94128536574926169</v>
      </c>
      <c r="E3035" s="197">
        <v>5.4975261132490516E-3</v>
      </c>
      <c r="F3035" s="167"/>
      <c r="G3035" s="37">
        <v>3027</v>
      </c>
      <c r="H3035" s="167">
        <f t="shared" ca="1" si="98"/>
        <v>7.4089691178519962E-2</v>
      </c>
    </row>
    <row r="3036" spans="1:8" x14ac:dyDescent="0.3">
      <c r="A3036"/>
      <c r="B3036" s="314">
        <v>45345</v>
      </c>
      <c r="C3036" s="197">
        <v>934.52</v>
      </c>
      <c r="D3036" s="197">
        <f t="shared" si="97"/>
        <v>0.47855391187406071</v>
      </c>
      <c r="E3036" s="197">
        <v>5.4764748286584286E-3</v>
      </c>
      <c r="F3036" s="167"/>
      <c r="G3036" s="37">
        <v>3028</v>
      </c>
      <c r="H3036" s="167">
        <f t="shared" ca="1" si="98"/>
        <v>-0.1233835123363389</v>
      </c>
    </row>
    <row r="3037" spans="1:8" x14ac:dyDescent="0.3">
      <c r="A3037"/>
      <c r="B3037" s="314">
        <v>45210</v>
      </c>
      <c r="C3037" s="197">
        <v>632.04999999999995</v>
      </c>
      <c r="D3037" s="197">
        <f t="shared" si="97"/>
        <v>3.0443434860506784</v>
      </c>
      <c r="E3037" s="197">
        <v>5.472391466887272E-3</v>
      </c>
      <c r="F3037" s="167"/>
      <c r="G3037" s="37">
        <v>3029</v>
      </c>
      <c r="H3037" s="167">
        <f t="shared" ca="1" si="98"/>
        <v>2.0419787219986038E-2</v>
      </c>
    </row>
    <row r="3038" spans="1:8" x14ac:dyDescent="0.3">
      <c r="A3038"/>
      <c r="B3038" s="314">
        <v>40186</v>
      </c>
      <c r="C3038" s="197">
        <v>156.28</v>
      </c>
      <c r="D3038" s="197">
        <f t="shared" si="97"/>
        <v>-0.83209239860327688</v>
      </c>
      <c r="E3038" s="197">
        <v>5.4686997362156653E-3</v>
      </c>
      <c r="F3038" s="167"/>
      <c r="G3038" s="37">
        <v>3030</v>
      </c>
      <c r="H3038" s="167">
        <f t="shared" ca="1" si="98"/>
        <v>-6.451451286832654E-4</v>
      </c>
    </row>
    <row r="3039" spans="1:8" x14ac:dyDescent="0.3">
      <c r="A3039"/>
      <c r="B3039" s="314">
        <v>45569</v>
      </c>
      <c r="C3039" s="197">
        <v>930.75</v>
      </c>
      <c r="D3039" s="197">
        <f t="shared" si="97"/>
        <v>9.4920527561717964</v>
      </c>
      <c r="E3039" s="197">
        <v>5.4553311007885519E-3</v>
      </c>
      <c r="F3039" s="167"/>
      <c r="G3039" s="37">
        <v>3031</v>
      </c>
      <c r="H3039" s="167">
        <f t="shared" ca="1" si="98"/>
        <v>-5.4258846700822962E-2</v>
      </c>
    </row>
    <row r="3040" spans="1:8" x14ac:dyDescent="0.3">
      <c r="A3040"/>
      <c r="B3040" s="314">
        <v>35198</v>
      </c>
      <c r="C3040" s="197">
        <v>88.71</v>
      </c>
      <c r="D3040" s="197">
        <f t="shared" si="97"/>
        <v>0.19684295736643276</v>
      </c>
      <c r="E3040" s="197">
        <v>5.4403264195850287E-3</v>
      </c>
      <c r="F3040" s="167"/>
      <c r="G3040" s="37">
        <v>3032</v>
      </c>
      <c r="H3040" s="167">
        <f t="shared" ca="1" si="98"/>
        <v>-4.635457362604458E-2</v>
      </c>
    </row>
    <row r="3041" spans="1:8" x14ac:dyDescent="0.3">
      <c r="A3041"/>
      <c r="B3041" s="314">
        <v>35639</v>
      </c>
      <c r="C3041" s="197">
        <v>74.12</v>
      </c>
      <c r="D3041" s="197">
        <f t="shared" si="97"/>
        <v>-0.16775207725129127</v>
      </c>
      <c r="E3041" s="197">
        <v>5.4259359739556867E-3</v>
      </c>
      <c r="F3041" s="167"/>
      <c r="G3041" s="37">
        <v>3033</v>
      </c>
      <c r="H3041" s="167">
        <f t="shared" ca="1" si="98"/>
        <v>-7.4692837281558969E-2</v>
      </c>
    </row>
    <row r="3042" spans="1:8" x14ac:dyDescent="0.3">
      <c r="A3042"/>
      <c r="B3042" s="314">
        <v>38425</v>
      </c>
      <c r="C3042" s="197">
        <v>89.06</v>
      </c>
      <c r="D3042" s="197">
        <f t="shared" si="97"/>
        <v>-0.79056532781488098</v>
      </c>
      <c r="E3042" s="197">
        <v>5.4188304357642991E-3</v>
      </c>
      <c r="F3042" s="167"/>
      <c r="G3042" s="37">
        <v>3034</v>
      </c>
      <c r="H3042" s="167">
        <f t="shared" ca="1" si="98"/>
        <v>8.2460956594532522E-2</v>
      </c>
    </row>
    <row r="3043" spans="1:8" x14ac:dyDescent="0.3">
      <c r="A3043"/>
      <c r="B3043" s="314">
        <v>45021</v>
      </c>
      <c r="C3043" s="197">
        <v>425.24</v>
      </c>
      <c r="D3043" s="197">
        <f t="shared" si="97"/>
        <v>-2.7133379089453236E-2</v>
      </c>
      <c r="E3043" s="197">
        <v>5.4143515782008045E-3</v>
      </c>
      <c r="F3043" s="167"/>
      <c r="G3043" s="37">
        <v>3035</v>
      </c>
      <c r="H3043" s="167">
        <f t="shared" ca="1" si="98"/>
        <v>1.6865640298702564E-2</v>
      </c>
    </row>
    <row r="3044" spans="1:8" x14ac:dyDescent="0.3">
      <c r="A3044"/>
      <c r="B3044" s="314">
        <v>43112</v>
      </c>
      <c r="C3044" s="197">
        <v>437.1</v>
      </c>
      <c r="D3044" s="197">
        <f t="shared" si="97"/>
        <v>0.31150984157465222</v>
      </c>
      <c r="E3044" s="197">
        <v>5.4054054054053502E-3</v>
      </c>
      <c r="F3044" s="167"/>
      <c r="G3044" s="37">
        <v>3036</v>
      </c>
      <c r="H3044" s="167">
        <f t="shared" ca="1" si="98"/>
        <v>3.1575087561978514E-2</v>
      </c>
    </row>
    <row r="3045" spans="1:8" x14ac:dyDescent="0.3">
      <c r="A3045"/>
      <c r="B3045" s="314">
        <v>41535</v>
      </c>
      <c r="C3045" s="197">
        <v>333.28</v>
      </c>
      <c r="D3045" s="197">
        <f t="shared" si="97"/>
        <v>-0.18441660140955363</v>
      </c>
      <c r="E3045" s="197">
        <v>5.3998612326162654E-3</v>
      </c>
      <c r="F3045" s="167"/>
      <c r="G3045" s="37">
        <v>3037</v>
      </c>
      <c r="H3045" s="167">
        <f t="shared" ca="1" si="98"/>
        <v>-4.6209667249131961E-2</v>
      </c>
    </row>
    <row r="3046" spans="1:8" x14ac:dyDescent="0.3">
      <c r="A3046"/>
      <c r="B3046" s="314">
        <v>44862</v>
      </c>
      <c r="C3046" s="197">
        <v>408.64</v>
      </c>
      <c r="D3046" s="197">
        <f t="shared" si="97"/>
        <v>2.9374326838338405E-4</v>
      </c>
      <c r="E3046" s="197">
        <v>5.3881166195104413E-3</v>
      </c>
      <c r="F3046" s="167"/>
      <c r="G3046" s="37">
        <v>3038</v>
      </c>
      <c r="H3046" s="167">
        <f t="shared" ca="1" si="98"/>
        <v>4.3292681713414535E-2</v>
      </c>
    </row>
    <row r="3047" spans="1:8" x14ac:dyDescent="0.3">
      <c r="A3047"/>
      <c r="B3047" s="314">
        <v>41702</v>
      </c>
      <c r="C3047" s="197">
        <v>408.52</v>
      </c>
      <c r="D3047" s="197">
        <f t="shared" si="97"/>
        <v>2.3512715340442982</v>
      </c>
      <c r="E3047" s="197">
        <v>5.3649652999951947E-3</v>
      </c>
      <c r="F3047" s="167"/>
      <c r="G3047" s="37">
        <v>3039</v>
      </c>
      <c r="H3047" s="167">
        <f t="shared" ca="1" si="98"/>
        <v>8.8914034805500728E-3</v>
      </c>
    </row>
    <row r="3048" spans="1:8" x14ac:dyDescent="0.3">
      <c r="A3048"/>
      <c r="B3048" s="314">
        <v>43717</v>
      </c>
      <c r="C3048" s="197">
        <v>121.9</v>
      </c>
      <c r="D3048" s="197">
        <f t="shared" si="97"/>
        <v>-7.2298325722983225E-2</v>
      </c>
      <c r="E3048" s="197">
        <v>5.3608247422680666E-3</v>
      </c>
      <c r="F3048" s="167"/>
      <c r="G3048" s="37">
        <v>3040</v>
      </c>
      <c r="H3048" s="167">
        <f t="shared" ca="1" si="98"/>
        <v>3.3482498885146171E-2</v>
      </c>
    </row>
    <row r="3049" spans="1:8" x14ac:dyDescent="0.3">
      <c r="A3049"/>
      <c r="B3049" s="314">
        <v>39266</v>
      </c>
      <c r="C3049" s="197">
        <v>131.4</v>
      </c>
      <c r="D3049" s="197">
        <f t="shared" si="97"/>
        <v>-0.7092598738798539</v>
      </c>
      <c r="E3049" s="197">
        <v>5.355776587605332E-3</v>
      </c>
      <c r="F3049" s="167"/>
      <c r="G3049" s="37">
        <v>3041</v>
      </c>
      <c r="H3049" s="167">
        <f t="shared" ca="1" si="98"/>
        <v>-7.2557281447131056E-2</v>
      </c>
    </row>
    <row r="3050" spans="1:8" x14ac:dyDescent="0.3">
      <c r="A3050"/>
      <c r="B3050" s="314">
        <v>42900</v>
      </c>
      <c r="C3050" s="197">
        <v>451.95</v>
      </c>
      <c r="D3050" s="197">
        <f t="shared" si="97"/>
        <v>0.16855414210363007</v>
      </c>
      <c r="E3050" s="197">
        <v>5.3386720053385517E-3</v>
      </c>
      <c r="F3050" s="167"/>
      <c r="G3050" s="37">
        <v>3042</v>
      </c>
      <c r="H3050" s="167">
        <f t="shared" ca="1" si="98"/>
        <v>-4.7147784079517613E-2</v>
      </c>
    </row>
    <row r="3051" spans="1:8" x14ac:dyDescent="0.3">
      <c r="A3051"/>
      <c r="B3051" s="314">
        <v>44925</v>
      </c>
      <c r="C3051" s="197">
        <v>386.76</v>
      </c>
      <c r="D3051" s="197">
        <f t="shared" si="97"/>
        <v>-3.6185060739202246E-4</v>
      </c>
      <c r="E3051" s="197">
        <v>5.328689142471088E-3</v>
      </c>
      <c r="F3051" s="167"/>
      <c r="G3051" s="37">
        <v>3043</v>
      </c>
      <c r="H3051" s="167">
        <f t="shared" ca="1" si="98"/>
        <v>-8.4546973126108954E-2</v>
      </c>
    </row>
    <row r="3052" spans="1:8" x14ac:dyDescent="0.3">
      <c r="A3052"/>
      <c r="B3052" s="314">
        <v>42509</v>
      </c>
      <c r="C3052" s="197">
        <v>386.9</v>
      </c>
      <c r="D3052" s="197">
        <f t="shared" si="97"/>
        <v>3.4435511657287243</v>
      </c>
      <c r="E3052" s="197">
        <v>5.3267506820837696E-3</v>
      </c>
      <c r="F3052" s="167"/>
      <c r="G3052" s="37">
        <v>3044</v>
      </c>
      <c r="H3052" s="167">
        <f t="shared" ca="1" si="98"/>
        <v>1.9039227915308633E-2</v>
      </c>
    </row>
    <row r="3053" spans="1:8" x14ac:dyDescent="0.3">
      <c r="A3053"/>
      <c r="B3053" s="314">
        <v>37987</v>
      </c>
      <c r="C3053" s="197">
        <v>87.07</v>
      </c>
      <c r="D3053" s="197">
        <f t="shared" si="97"/>
        <v>-0.40375265356433609</v>
      </c>
      <c r="E3053" s="197">
        <v>5.3111649924950655E-3</v>
      </c>
      <c r="F3053" s="167"/>
      <c r="G3053" s="37">
        <v>3045</v>
      </c>
      <c r="H3053" s="167">
        <f t="shared" ca="1" si="98"/>
        <v>-3.984116227869381E-2</v>
      </c>
    </row>
    <row r="3054" spans="1:8" x14ac:dyDescent="0.3">
      <c r="A3054"/>
      <c r="B3054" s="314">
        <v>38889</v>
      </c>
      <c r="C3054" s="197">
        <v>146.03</v>
      </c>
      <c r="D3054" s="197">
        <f t="shared" si="97"/>
        <v>-0.26688086751342932</v>
      </c>
      <c r="E3054" s="197">
        <v>5.3008398733307427E-3</v>
      </c>
      <c r="F3054" s="167"/>
      <c r="G3054" s="37">
        <v>3046</v>
      </c>
      <c r="H3054" s="167">
        <f t="shared" ca="1" si="98"/>
        <v>-5.3468848683180265E-3</v>
      </c>
    </row>
    <row r="3055" spans="1:8" x14ac:dyDescent="0.3">
      <c r="A3055"/>
      <c r="B3055" s="314">
        <v>40407</v>
      </c>
      <c r="C3055" s="197">
        <v>199.19</v>
      </c>
      <c r="D3055" s="197">
        <f t="shared" si="97"/>
        <v>3.1970080067425197</v>
      </c>
      <c r="E3055" s="197">
        <v>5.2992833350156143E-3</v>
      </c>
      <c r="F3055" s="167"/>
      <c r="G3055" s="37">
        <v>3047</v>
      </c>
      <c r="H3055" s="167">
        <f t="shared" ca="1" si="98"/>
        <v>-4.4319441891808413E-2</v>
      </c>
    </row>
    <row r="3056" spans="1:8" x14ac:dyDescent="0.3">
      <c r="A3056"/>
      <c r="B3056" s="314">
        <v>35852</v>
      </c>
      <c r="C3056" s="197">
        <v>47.46</v>
      </c>
      <c r="D3056" s="197">
        <f t="shared" si="97"/>
        <v>-0.1942275042444821</v>
      </c>
      <c r="E3056" s="197">
        <v>5.2954882440161555E-3</v>
      </c>
      <c r="F3056" s="167"/>
      <c r="G3056" s="37">
        <v>3048</v>
      </c>
      <c r="H3056" s="167">
        <f t="shared" ca="1" si="98"/>
        <v>-3.1311008979752496E-2</v>
      </c>
    </row>
    <row r="3057" spans="1:8" x14ac:dyDescent="0.3">
      <c r="A3057"/>
      <c r="B3057" s="314">
        <v>37894</v>
      </c>
      <c r="C3057" s="197">
        <v>58.9</v>
      </c>
      <c r="D3057" s="197">
        <f t="shared" si="97"/>
        <v>-0.22662815126050417</v>
      </c>
      <c r="E3057" s="197">
        <v>5.2910052910051242E-3</v>
      </c>
      <c r="F3057" s="167"/>
      <c r="G3057" s="37">
        <v>3049</v>
      </c>
      <c r="H3057" s="167">
        <f t="shared" ca="1" si="98"/>
        <v>1.3410610583712627E-2</v>
      </c>
    </row>
    <row r="3058" spans="1:8" x14ac:dyDescent="0.3">
      <c r="A3058"/>
      <c r="B3058" s="314">
        <v>35100</v>
      </c>
      <c r="C3058" s="197">
        <v>76.16</v>
      </c>
      <c r="D3058" s="197">
        <f t="shared" si="97"/>
        <v>0.13943746259724699</v>
      </c>
      <c r="E3058" s="197">
        <v>5.2798310454065245E-3</v>
      </c>
      <c r="F3058" s="167"/>
      <c r="G3058" s="37">
        <v>3050</v>
      </c>
      <c r="H3058" s="167">
        <f t="shared" ca="1" si="98"/>
        <v>-1.6064153111294881E-2</v>
      </c>
    </row>
    <row r="3059" spans="1:8" x14ac:dyDescent="0.3">
      <c r="A3059"/>
      <c r="B3059" s="314">
        <v>37902</v>
      </c>
      <c r="C3059" s="197">
        <v>66.84</v>
      </c>
      <c r="D3059" s="197">
        <f t="shared" si="97"/>
        <v>-0.50715233741336085</v>
      </c>
      <c r="E3059" s="197">
        <v>5.263949466085327E-3</v>
      </c>
      <c r="F3059" s="167"/>
      <c r="G3059" s="37">
        <v>3051</v>
      </c>
      <c r="H3059" s="167">
        <f t="shared" ca="1" si="98"/>
        <v>-8.4434040277163846E-3</v>
      </c>
    </row>
    <row r="3060" spans="1:8" x14ac:dyDescent="0.3">
      <c r="A3060"/>
      <c r="B3060" s="314">
        <v>39505</v>
      </c>
      <c r="C3060" s="197">
        <v>135.62</v>
      </c>
      <c r="D3060" s="197">
        <f t="shared" si="97"/>
        <v>3.7237896203413445</v>
      </c>
      <c r="E3060" s="197">
        <v>5.2627677711067911E-3</v>
      </c>
      <c r="F3060" s="167"/>
      <c r="G3060" s="37">
        <v>3052</v>
      </c>
      <c r="H3060" s="167">
        <f t="shared" ca="1" si="98"/>
        <v>-6.384703724517507E-2</v>
      </c>
    </row>
    <row r="3061" spans="1:8" x14ac:dyDescent="0.3">
      <c r="A3061"/>
      <c r="B3061" s="314">
        <v>36055</v>
      </c>
      <c r="C3061" s="197">
        <v>28.71</v>
      </c>
      <c r="D3061" s="197">
        <f t="shared" si="97"/>
        <v>-0.92114803625377639</v>
      </c>
      <c r="E3061" s="197">
        <v>5.2521008403361158E-3</v>
      </c>
      <c r="F3061" s="167"/>
      <c r="G3061" s="37">
        <v>3053</v>
      </c>
      <c r="H3061" s="167">
        <f t="shared" ca="1" si="98"/>
        <v>4.5099282861816178E-2</v>
      </c>
    </row>
    <row r="3062" spans="1:8" x14ac:dyDescent="0.3">
      <c r="A3062"/>
      <c r="B3062" s="314">
        <v>43196</v>
      </c>
      <c r="C3062" s="197">
        <v>364.1</v>
      </c>
      <c r="D3062" s="197">
        <f t="shared" si="97"/>
        <v>8.3630952380952417E-2</v>
      </c>
      <c r="E3062" s="197">
        <v>5.2457205963556408E-3</v>
      </c>
      <c r="F3062" s="167"/>
      <c r="G3062" s="37">
        <v>3054</v>
      </c>
      <c r="H3062" s="167">
        <f t="shared" ca="1" si="98"/>
        <v>-8.162923680770881E-2</v>
      </c>
    </row>
    <row r="3063" spans="1:8" x14ac:dyDescent="0.3">
      <c r="A3063"/>
      <c r="B3063" s="314">
        <v>43210</v>
      </c>
      <c r="C3063" s="197">
        <v>336</v>
      </c>
      <c r="D3063" s="197">
        <f t="shared" si="97"/>
        <v>-9.5947909379540453E-2</v>
      </c>
      <c r="E3063" s="197">
        <v>5.2356020942407877E-3</v>
      </c>
      <c r="F3063" s="167"/>
      <c r="G3063" s="37">
        <v>3055</v>
      </c>
      <c r="H3063" s="167">
        <f t="shared" ca="1" si="98"/>
        <v>2.5321033384646932E-2</v>
      </c>
    </row>
    <row r="3064" spans="1:8" x14ac:dyDescent="0.3">
      <c r="A3064"/>
      <c r="B3064" s="314">
        <v>41631</v>
      </c>
      <c r="C3064" s="197">
        <v>371.66</v>
      </c>
      <c r="D3064" s="197">
        <f t="shared" si="97"/>
        <v>1.2696793893129774</v>
      </c>
      <c r="E3064" s="197">
        <v>5.2200254239580524E-3</v>
      </c>
      <c r="F3064" s="167"/>
      <c r="G3064" s="37">
        <v>3056</v>
      </c>
      <c r="H3064" s="167">
        <f t="shared" ca="1" si="98"/>
        <v>6.1044667012260363E-2</v>
      </c>
    </row>
    <row r="3065" spans="1:8" x14ac:dyDescent="0.3">
      <c r="A3065"/>
      <c r="B3065" s="314">
        <v>43515</v>
      </c>
      <c r="C3065" s="197">
        <v>163.75</v>
      </c>
      <c r="D3065" s="197">
        <f t="shared" si="97"/>
        <v>6.2001426811077343E-2</v>
      </c>
      <c r="E3065" s="197">
        <v>5.217925107427801E-3</v>
      </c>
      <c r="F3065" s="167"/>
      <c r="G3065" s="37">
        <v>3057</v>
      </c>
      <c r="H3065" s="167">
        <f t="shared" ca="1" si="98"/>
        <v>2.5652715293217918E-2</v>
      </c>
    </row>
    <row r="3066" spans="1:8" x14ac:dyDescent="0.3">
      <c r="A3066"/>
      <c r="B3066" s="314">
        <v>39381</v>
      </c>
      <c r="C3066" s="197">
        <v>154.19</v>
      </c>
      <c r="D3066" s="197">
        <f t="shared" si="97"/>
        <v>-0.63651579443658646</v>
      </c>
      <c r="E3066" s="197">
        <v>5.2154638503163486E-3</v>
      </c>
      <c r="F3066" s="167"/>
      <c r="G3066" s="37">
        <v>3058</v>
      </c>
      <c r="H3066" s="167">
        <f t="shared" ca="1" si="98"/>
        <v>7.9678343257020806E-2</v>
      </c>
    </row>
    <row r="3067" spans="1:8" x14ac:dyDescent="0.3">
      <c r="A3067"/>
      <c r="B3067" s="314">
        <v>43095</v>
      </c>
      <c r="C3067" s="197">
        <v>424.2</v>
      </c>
      <c r="D3067" s="197">
        <f t="shared" si="97"/>
        <v>0.47614573546299188</v>
      </c>
      <c r="E3067" s="197">
        <v>5.2132701421800931E-3</v>
      </c>
      <c r="F3067" s="167"/>
      <c r="G3067" s="37">
        <v>3059</v>
      </c>
      <c r="H3067" s="167">
        <f t="shared" ca="1" si="98"/>
        <v>4.6923021954028532E-2</v>
      </c>
    </row>
    <row r="3068" spans="1:8" x14ac:dyDescent="0.3">
      <c r="A3068"/>
      <c r="B3068" s="314">
        <v>41488</v>
      </c>
      <c r="C3068" s="197">
        <v>287.37</v>
      </c>
      <c r="D3068" s="197">
        <f t="shared" si="97"/>
        <v>2.8198856839026982</v>
      </c>
      <c r="E3068" s="197">
        <v>5.2119770533090026E-3</v>
      </c>
      <c r="F3068" s="167"/>
      <c r="G3068" s="37">
        <v>3060</v>
      </c>
      <c r="H3068" s="167">
        <f t="shared" ca="1" si="98"/>
        <v>7.4225068647873066E-3</v>
      </c>
    </row>
    <row r="3069" spans="1:8" x14ac:dyDescent="0.3">
      <c r="A3069"/>
      <c r="B3069" s="314">
        <v>38231</v>
      </c>
      <c r="C3069" s="197">
        <v>75.23</v>
      </c>
      <c r="D3069" s="197">
        <f t="shared" si="97"/>
        <v>0.11286982248520716</v>
      </c>
      <c r="E3069" s="197">
        <v>5.2111170497060044E-3</v>
      </c>
      <c r="F3069" s="167"/>
      <c r="G3069" s="37">
        <v>3061</v>
      </c>
      <c r="H3069" s="167">
        <f t="shared" ca="1" si="98"/>
        <v>4.9092321820505503E-3</v>
      </c>
    </row>
    <row r="3070" spans="1:8" x14ac:dyDescent="0.3">
      <c r="A3070"/>
      <c r="B3070" s="314">
        <v>43929</v>
      </c>
      <c r="C3070" s="197">
        <v>67.599999999999994</v>
      </c>
      <c r="D3070" s="197">
        <f t="shared" si="97"/>
        <v>-0.77444110777444108</v>
      </c>
      <c r="E3070" s="197">
        <v>5.2044609665427011E-3</v>
      </c>
      <c r="F3070" s="167"/>
      <c r="G3070" s="37">
        <v>3062</v>
      </c>
      <c r="H3070" s="167">
        <f t="shared" ca="1" si="98"/>
        <v>5.6326681324045114E-2</v>
      </c>
    </row>
    <row r="3071" spans="1:8" x14ac:dyDescent="0.3">
      <c r="A3071"/>
      <c r="B3071" s="314">
        <v>44413</v>
      </c>
      <c r="C3071" s="197">
        <v>299.7</v>
      </c>
      <c r="D3071" s="197">
        <f t="shared" si="97"/>
        <v>-0.3408840994062019</v>
      </c>
      <c r="E3071" s="197">
        <v>5.1987254737548838E-3</v>
      </c>
      <c r="F3071" s="167"/>
      <c r="G3071" s="37">
        <v>3063</v>
      </c>
      <c r="H3071" s="167">
        <f t="shared" ca="1" si="98"/>
        <v>-1.0344985424720629E-2</v>
      </c>
    </row>
    <row r="3072" spans="1:8" x14ac:dyDescent="0.3">
      <c r="A3072"/>
      <c r="B3072" s="314">
        <v>42702</v>
      </c>
      <c r="C3072" s="197">
        <v>454.7</v>
      </c>
      <c r="D3072" s="197">
        <f t="shared" si="97"/>
        <v>12.820668693009118</v>
      </c>
      <c r="E3072" s="197">
        <v>5.1950922957886281E-3</v>
      </c>
      <c r="F3072" s="167"/>
      <c r="G3072" s="37">
        <v>3064</v>
      </c>
      <c r="H3072" s="167">
        <f t="shared" ca="1" si="98"/>
        <v>5.417557718746714E-3</v>
      </c>
    </row>
    <row r="3073" spans="1:8" x14ac:dyDescent="0.3">
      <c r="A3073"/>
      <c r="B3073" s="314">
        <v>37771</v>
      </c>
      <c r="C3073" s="197">
        <v>32.9</v>
      </c>
      <c r="D3073" s="197">
        <f t="shared" si="97"/>
        <v>-0.65328274844556855</v>
      </c>
      <c r="E3073" s="197">
        <v>5.1940116101436562E-3</v>
      </c>
      <c r="F3073" s="167"/>
      <c r="G3073" s="37">
        <v>3065</v>
      </c>
      <c r="H3073" s="167">
        <f t="shared" ca="1" si="98"/>
        <v>-3.3728968981844305E-2</v>
      </c>
    </row>
    <row r="3074" spans="1:8" x14ac:dyDescent="0.3">
      <c r="A3074"/>
      <c r="B3074" s="314">
        <v>38327</v>
      </c>
      <c r="C3074" s="197">
        <v>94.89</v>
      </c>
      <c r="D3074" s="197">
        <f t="shared" si="97"/>
        <v>-0.82928540587219346</v>
      </c>
      <c r="E3074" s="197">
        <v>5.190677966101731E-3</v>
      </c>
      <c r="F3074" s="167"/>
      <c r="G3074" s="37">
        <v>3066</v>
      </c>
      <c r="H3074" s="167">
        <f t="shared" ca="1" si="98"/>
        <v>-0.16814620292830817</v>
      </c>
    </row>
    <row r="3075" spans="1:8" x14ac:dyDescent="0.3">
      <c r="A3075"/>
      <c r="B3075" s="314">
        <v>42047</v>
      </c>
      <c r="C3075" s="197">
        <v>555.84</v>
      </c>
      <c r="D3075" s="197">
        <f t="shared" si="97"/>
        <v>2.3359740727403673</v>
      </c>
      <c r="E3075" s="197">
        <v>5.1901549812829462E-3</v>
      </c>
      <c r="F3075" s="167"/>
      <c r="G3075" s="37">
        <v>3067</v>
      </c>
      <c r="H3075" s="167">
        <f t="shared" ca="1" si="98"/>
        <v>-9.7674122599197027E-2</v>
      </c>
    </row>
    <row r="3076" spans="1:8" x14ac:dyDescent="0.3">
      <c r="A3076"/>
      <c r="B3076" s="314">
        <v>38975</v>
      </c>
      <c r="C3076" s="197">
        <v>166.62</v>
      </c>
      <c r="D3076" s="197">
        <f t="shared" si="97"/>
        <v>-0.62716491385097339</v>
      </c>
      <c r="E3076" s="197">
        <v>5.1882239382239348E-3</v>
      </c>
      <c r="F3076" s="167"/>
      <c r="G3076" s="37">
        <v>3068</v>
      </c>
      <c r="H3076" s="167">
        <f t="shared" ca="1" si="98"/>
        <v>-8.5842242982869348E-3</v>
      </c>
    </row>
    <row r="3077" spans="1:8" x14ac:dyDescent="0.3">
      <c r="A3077"/>
      <c r="B3077" s="314">
        <v>42948</v>
      </c>
      <c r="C3077" s="197">
        <v>446.9</v>
      </c>
      <c r="D3077" s="197">
        <f t="shared" si="97"/>
        <v>9.1864158319081346E-2</v>
      </c>
      <c r="E3077" s="197">
        <v>5.1731893837156928E-3</v>
      </c>
      <c r="F3077" s="167"/>
      <c r="G3077" s="37">
        <v>3069</v>
      </c>
      <c r="H3077" s="167">
        <f t="shared" ca="1" si="98"/>
        <v>-8.53151785601131E-2</v>
      </c>
    </row>
    <row r="3078" spans="1:8" x14ac:dyDescent="0.3">
      <c r="A3078"/>
      <c r="B3078" s="314">
        <v>44736</v>
      </c>
      <c r="C3078" s="197">
        <v>409.3</v>
      </c>
      <c r="D3078" s="197">
        <f t="shared" si="97"/>
        <v>3.8749404478323015</v>
      </c>
      <c r="E3078" s="197">
        <v>5.1571709233793062E-3</v>
      </c>
      <c r="F3078" s="167"/>
      <c r="G3078" s="37">
        <v>3070</v>
      </c>
      <c r="H3078" s="167">
        <f t="shared" ca="1" si="98"/>
        <v>6.5457859367927234E-3</v>
      </c>
    </row>
    <row r="3079" spans="1:8" x14ac:dyDescent="0.3">
      <c r="A3079"/>
      <c r="B3079" s="314">
        <v>38511</v>
      </c>
      <c r="C3079" s="197">
        <v>83.96</v>
      </c>
      <c r="D3079" s="197">
        <f t="shared" si="97"/>
        <v>-0.91317476732161329</v>
      </c>
      <c r="E3079" s="197">
        <v>5.1478510714713099E-3</v>
      </c>
      <c r="F3079" s="167"/>
      <c r="G3079" s="37">
        <v>3071</v>
      </c>
      <c r="H3079" s="167">
        <f t="shared" ca="1" si="98"/>
        <v>-4.9721838495807906E-2</v>
      </c>
    </row>
    <row r="3080" spans="1:8" x14ac:dyDescent="0.3">
      <c r="A3080"/>
      <c r="B3080" s="314">
        <v>45554</v>
      </c>
      <c r="C3080" s="197">
        <v>967</v>
      </c>
      <c r="D3080" s="197">
        <f t="shared" si="97"/>
        <v>3.899675719497365</v>
      </c>
      <c r="E3080" s="197">
        <v>5.1452627202328571E-3</v>
      </c>
      <c r="F3080" s="167"/>
      <c r="G3080" s="37">
        <v>3072</v>
      </c>
      <c r="H3080" s="167">
        <f t="shared" ca="1" si="98"/>
        <v>-0.10487139457657869</v>
      </c>
    </row>
    <row r="3081" spans="1:8" x14ac:dyDescent="0.3">
      <c r="A3081"/>
      <c r="B3081" s="314">
        <v>40416</v>
      </c>
      <c r="C3081" s="197">
        <v>197.36</v>
      </c>
      <c r="D3081" s="197">
        <f t="shared" ref="D3081:D3144" si="99">C3081/C3082-1</f>
        <v>1.090677966101695</v>
      </c>
      <c r="E3081" s="197">
        <v>5.1438757321111694E-3</v>
      </c>
      <c r="F3081" s="167"/>
      <c r="G3081" s="37">
        <v>3073</v>
      </c>
      <c r="H3081" s="167">
        <f t="shared" ca="1" si="98"/>
        <v>-3.3607637082610511E-2</v>
      </c>
    </row>
    <row r="3082" spans="1:8" x14ac:dyDescent="0.3">
      <c r="A3082"/>
      <c r="B3082" s="314">
        <v>38324</v>
      </c>
      <c r="C3082" s="197">
        <v>94.4</v>
      </c>
      <c r="D3082" s="197">
        <f t="shared" si="99"/>
        <v>-0.86641572445412995</v>
      </c>
      <c r="E3082" s="197">
        <v>5.110732538330609E-3</v>
      </c>
      <c r="F3082" s="167"/>
      <c r="G3082" s="37">
        <v>3074</v>
      </c>
      <c r="H3082" s="167">
        <f t="shared" ref="H3082:H3145" ca="1" si="100">_xlfn.NORM.INV(RAND(),N$11,N$12)</f>
        <v>-3.1022522492773756E-2</v>
      </c>
    </row>
    <row r="3083" spans="1:8" x14ac:dyDescent="0.3">
      <c r="A3083"/>
      <c r="B3083" s="314">
        <v>45281</v>
      </c>
      <c r="C3083" s="197">
        <v>706.67</v>
      </c>
      <c r="D3083" s="197">
        <f t="shared" si="99"/>
        <v>3.9853262786596115</v>
      </c>
      <c r="E3083" s="197">
        <v>5.106104568469938E-3</v>
      </c>
      <c r="F3083" s="167"/>
      <c r="G3083" s="37">
        <v>3075</v>
      </c>
      <c r="H3083" s="167">
        <f t="shared" ca="1" si="100"/>
        <v>1.9862763050734731E-2</v>
      </c>
    </row>
    <row r="3084" spans="1:8" x14ac:dyDescent="0.3">
      <c r="A3084"/>
      <c r="B3084" s="314">
        <v>39275</v>
      </c>
      <c r="C3084" s="197">
        <v>141.75</v>
      </c>
      <c r="D3084" s="197">
        <f t="shared" si="99"/>
        <v>-0.85260169703019717</v>
      </c>
      <c r="E3084" s="197">
        <v>5.1052967453733E-3</v>
      </c>
      <c r="F3084" s="167"/>
      <c r="G3084" s="37">
        <v>3076</v>
      </c>
      <c r="H3084" s="167">
        <f t="shared" ca="1" si="100"/>
        <v>8.0375077264064954E-2</v>
      </c>
    </row>
    <row r="3085" spans="1:8" x14ac:dyDescent="0.3">
      <c r="A3085"/>
      <c r="B3085" s="314">
        <v>45426</v>
      </c>
      <c r="C3085" s="197">
        <v>961.68</v>
      </c>
      <c r="D3085" s="197">
        <f t="shared" si="99"/>
        <v>2.3654593175853016</v>
      </c>
      <c r="E3085" s="197">
        <v>5.1003344481606039E-3</v>
      </c>
      <c r="F3085" s="167"/>
      <c r="G3085" s="37">
        <v>3077</v>
      </c>
      <c r="H3085" s="167">
        <f t="shared" ca="1" si="100"/>
        <v>8.4719449925209245E-2</v>
      </c>
    </row>
    <row r="3086" spans="1:8" x14ac:dyDescent="0.3">
      <c r="A3086"/>
      <c r="B3086" s="314">
        <v>44435</v>
      </c>
      <c r="C3086" s="197">
        <v>285.75</v>
      </c>
      <c r="D3086" s="197">
        <f t="shared" si="99"/>
        <v>-0.74577402135231319</v>
      </c>
      <c r="E3086" s="197">
        <v>5.1002462187830222E-3</v>
      </c>
      <c r="F3086" s="167"/>
      <c r="G3086" s="37">
        <v>3078</v>
      </c>
      <c r="H3086" s="167">
        <f t="shared" ca="1" si="100"/>
        <v>1.1840609414790045E-2</v>
      </c>
    </row>
    <row r="3087" spans="1:8" x14ac:dyDescent="0.3">
      <c r="A3087"/>
      <c r="B3087" s="314">
        <v>45502</v>
      </c>
      <c r="C3087" s="197">
        <v>1124</v>
      </c>
      <c r="D3087" s="197">
        <f t="shared" si="99"/>
        <v>12.55033152501507</v>
      </c>
      <c r="E3087" s="197">
        <v>5.0970222659394437E-3</v>
      </c>
      <c r="F3087" s="167"/>
      <c r="G3087" s="37">
        <v>3079</v>
      </c>
      <c r="H3087" s="167">
        <f t="shared" ca="1" si="100"/>
        <v>8.0495597589749113E-2</v>
      </c>
    </row>
    <row r="3088" spans="1:8" x14ac:dyDescent="0.3">
      <c r="A3088"/>
      <c r="B3088" s="314">
        <v>38530</v>
      </c>
      <c r="C3088" s="197">
        <v>82.95</v>
      </c>
      <c r="D3088" s="197">
        <f t="shared" si="99"/>
        <v>-0.10662358642972525</v>
      </c>
      <c r="E3088" s="197">
        <v>5.0890585241729624E-3</v>
      </c>
      <c r="F3088" s="167"/>
      <c r="G3088" s="37">
        <v>3080</v>
      </c>
      <c r="H3088" s="167">
        <f t="shared" ca="1" si="100"/>
        <v>1.3639526750537369E-2</v>
      </c>
    </row>
    <row r="3089" spans="1:8" x14ac:dyDescent="0.3">
      <c r="A3089"/>
      <c r="B3089" s="314">
        <v>38113</v>
      </c>
      <c r="C3089" s="197">
        <v>92.85</v>
      </c>
      <c r="D3089" s="197">
        <f t="shared" si="99"/>
        <v>-0.34167612024957461</v>
      </c>
      <c r="E3089" s="197">
        <v>5.0876813163023282E-3</v>
      </c>
      <c r="F3089" s="167"/>
      <c r="G3089" s="37">
        <v>3081</v>
      </c>
      <c r="H3089" s="167">
        <f t="shared" ca="1" si="100"/>
        <v>3.1256348029555063E-2</v>
      </c>
    </row>
    <row r="3090" spans="1:8" x14ac:dyDescent="0.3">
      <c r="A3090"/>
      <c r="B3090" s="314">
        <v>39419</v>
      </c>
      <c r="C3090" s="197">
        <v>141.04</v>
      </c>
      <c r="D3090" s="197">
        <f t="shared" si="99"/>
        <v>0.47639484978540758</v>
      </c>
      <c r="E3090" s="197">
        <v>5.0595026010118449E-3</v>
      </c>
      <c r="F3090" s="167"/>
      <c r="G3090" s="37">
        <v>3082</v>
      </c>
      <c r="H3090" s="167">
        <f t="shared" ca="1" si="100"/>
        <v>1.6061565705497449E-2</v>
      </c>
    </row>
    <row r="3091" spans="1:8" x14ac:dyDescent="0.3">
      <c r="A3091"/>
      <c r="B3091" s="314">
        <v>38666</v>
      </c>
      <c r="C3091" s="197">
        <v>95.53</v>
      </c>
      <c r="D3091" s="197">
        <f t="shared" si="99"/>
        <v>-0.43723122238586154</v>
      </c>
      <c r="E3091" s="197">
        <v>5.0499736980536003E-3</v>
      </c>
      <c r="F3091" s="167"/>
      <c r="G3091" s="37">
        <v>3083</v>
      </c>
      <c r="H3091" s="167">
        <f t="shared" ca="1" si="100"/>
        <v>-5.153852931455366E-2</v>
      </c>
    </row>
    <row r="3092" spans="1:8" x14ac:dyDescent="0.3">
      <c r="A3092"/>
      <c r="B3092" s="314">
        <v>43872</v>
      </c>
      <c r="C3092" s="197">
        <v>169.75</v>
      </c>
      <c r="D3092" s="197">
        <f t="shared" si="99"/>
        <v>2.0355865522174534</v>
      </c>
      <c r="E3092" s="197">
        <v>5.0325636471284518E-3</v>
      </c>
      <c r="F3092" s="167"/>
      <c r="G3092" s="37">
        <v>3084</v>
      </c>
      <c r="H3092" s="167">
        <f t="shared" ca="1" si="100"/>
        <v>-8.3897816458452748E-2</v>
      </c>
    </row>
    <row r="3093" spans="1:8" x14ac:dyDescent="0.3">
      <c r="A3093"/>
      <c r="B3093" s="314">
        <v>34815</v>
      </c>
      <c r="C3093" s="197">
        <v>55.92</v>
      </c>
      <c r="D3093" s="197">
        <f t="shared" si="99"/>
        <v>-0.92924205997722387</v>
      </c>
      <c r="E3093" s="197">
        <v>5.0323508267433592E-3</v>
      </c>
      <c r="F3093" s="167"/>
      <c r="G3093" s="37">
        <v>3085</v>
      </c>
      <c r="H3093" s="167">
        <f t="shared" ca="1" si="100"/>
        <v>4.0370077067486403E-2</v>
      </c>
    </row>
    <row r="3094" spans="1:8" x14ac:dyDescent="0.3">
      <c r="A3094"/>
      <c r="B3094" s="314">
        <v>45639</v>
      </c>
      <c r="C3094" s="197">
        <v>790.3</v>
      </c>
      <c r="D3094" s="197">
        <f t="shared" si="99"/>
        <v>1.0789162172826514</v>
      </c>
      <c r="E3094" s="197">
        <v>5.0232084949448641E-3</v>
      </c>
      <c r="F3094" s="167"/>
      <c r="G3094" s="37">
        <v>3086</v>
      </c>
      <c r="H3094" s="167">
        <f t="shared" ca="1" si="100"/>
        <v>-5.5019916991664523E-2</v>
      </c>
    </row>
    <row r="3095" spans="1:8" x14ac:dyDescent="0.3">
      <c r="A3095"/>
      <c r="B3095" s="314">
        <v>42359</v>
      </c>
      <c r="C3095" s="197">
        <v>380.15</v>
      </c>
      <c r="D3095" s="197">
        <f t="shared" si="99"/>
        <v>0.15109765329295977</v>
      </c>
      <c r="E3095" s="197">
        <v>5.0231328486449733E-3</v>
      </c>
      <c r="F3095" s="167"/>
      <c r="G3095" s="37">
        <v>3087</v>
      </c>
      <c r="H3095" s="167">
        <f t="shared" ca="1" si="100"/>
        <v>-1.3790389961020885E-2</v>
      </c>
    </row>
    <row r="3096" spans="1:8" x14ac:dyDescent="0.3">
      <c r="A3096"/>
      <c r="B3096" s="314">
        <v>43216</v>
      </c>
      <c r="C3096" s="197">
        <v>330.25</v>
      </c>
      <c r="D3096" s="197">
        <f t="shared" si="99"/>
        <v>26.497918401332225</v>
      </c>
      <c r="E3096" s="197">
        <v>5.0213024954350871E-3</v>
      </c>
      <c r="F3096" s="167"/>
      <c r="G3096" s="37">
        <v>3088</v>
      </c>
      <c r="H3096" s="167">
        <f t="shared" ca="1" si="100"/>
        <v>-5.1682979570154768E-2</v>
      </c>
    </row>
    <row r="3097" spans="1:8" x14ac:dyDescent="0.3">
      <c r="A3097"/>
      <c r="B3097" s="314">
        <v>37070</v>
      </c>
      <c r="C3097" s="197">
        <v>12.01</v>
      </c>
      <c r="D3097" s="197">
        <f t="shared" si="99"/>
        <v>-0.97402400778630904</v>
      </c>
      <c r="E3097" s="197">
        <v>5.0209205020921299E-3</v>
      </c>
      <c r="F3097" s="167"/>
      <c r="G3097" s="37">
        <v>3089</v>
      </c>
      <c r="H3097" s="167">
        <f t="shared" ca="1" si="100"/>
        <v>-2.5114922099454519E-2</v>
      </c>
    </row>
    <row r="3098" spans="1:8" x14ac:dyDescent="0.3">
      <c r="A3098"/>
      <c r="B3098" s="314">
        <v>42789</v>
      </c>
      <c r="C3098" s="197">
        <v>462.35</v>
      </c>
      <c r="D3098" s="197">
        <f t="shared" si="99"/>
        <v>4.7413386315658759</v>
      </c>
      <c r="E3098" s="197">
        <v>4.9994565808064717E-3</v>
      </c>
      <c r="F3098" s="167"/>
      <c r="G3098" s="37">
        <v>3090</v>
      </c>
      <c r="H3098" s="167">
        <f t="shared" ca="1" si="100"/>
        <v>5.0032296621553535E-2</v>
      </c>
    </row>
    <row r="3099" spans="1:8" x14ac:dyDescent="0.3">
      <c r="A3099"/>
      <c r="B3099" s="314">
        <v>38477</v>
      </c>
      <c r="C3099" s="197">
        <v>80.53</v>
      </c>
      <c r="D3099" s="197">
        <f t="shared" si="99"/>
        <v>-0.7340049545829892</v>
      </c>
      <c r="E3099" s="197">
        <v>4.9918881817048177E-3</v>
      </c>
      <c r="F3099" s="167"/>
      <c r="G3099" s="37">
        <v>3091</v>
      </c>
      <c r="H3099" s="167">
        <f t="shared" ca="1" si="100"/>
        <v>-2.9383948896964832E-2</v>
      </c>
    </row>
    <row r="3100" spans="1:8" x14ac:dyDescent="0.3">
      <c r="A3100"/>
      <c r="B3100" s="314">
        <v>44323</v>
      </c>
      <c r="C3100" s="197">
        <v>302.75</v>
      </c>
      <c r="D3100" s="197">
        <f t="shared" si="99"/>
        <v>-0.33366347529437657</v>
      </c>
      <c r="E3100" s="197">
        <v>4.9792531120331773E-3</v>
      </c>
      <c r="F3100" s="167"/>
      <c r="G3100" s="37">
        <v>3092</v>
      </c>
      <c r="H3100" s="167">
        <f t="shared" ca="1" si="100"/>
        <v>6.6705177882502506E-2</v>
      </c>
    </row>
    <row r="3101" spans="1:8" x14ac:dyDescent="0.3">
      <c r="A3101"/>
      <c r="B3101" s="314">
        <v>42537</v>
      </c>
      <c r="C3101" s="197">
        <v>454.35</v>
      </c>
      <c r="D3101" s="197">
        <f t="shared" si="99"/>
        <v>5.6144999272092013</v>
      </c>
      <c r="E3101" s="197">
        <v>4.9767750497677898E-3</v>
      </c>
      <c r="F3101" s="167"/>
      <c r="G3101" s="37">
        <v>3093</v>
      </c>
      <c r="H3101" s="167">
        <f t="shared" ca="1" si="100"/>
        <v>6.4752582016671695E-2</v>
      </c>
    </row>
    <row r="3102" spans="1:8" x14ac:dyDescent="0.3">
      <c r="A3102"/>
      <c r="B3102" s="314">
        <v>35433</v>
      </c>
      <c r="C3102" s="197">
        <v>68.69</v>
      </c>
      <c r="D3102" s="197">
        <f t="shared" si="99"/>
        <v>0.61737697198022135</v>
      </c>
      <c r="E3102" s="197">
        <v>4.9743964886612702E-3</v>
      </c>
      <c r="F3102" s="167"/>
      <c r="G3102" s="37">
        <v>3094</v>
      </c>
      <c r="H3102" s="167">
        <f t="shared" ca="1" si="100"/>
        <v>-5.6344031787269336E-2</v>
      </c>
    </row>
    <row r="3103" spans="1:8" x14ac:dyDescent="0.3">
      <c r="A3103"/>
      <c r="B3103" s="314">
        <v>36504</v>
      </c>
      <c r="C3103" s="197">
        <v>42.47</v>
      </c>
      <c r="D3103" s="197">
        <f t="shared" si="99"/>
        <v>-0.95704025895205347</v>
      </c>
      <c r="E3103" s="197">
        <v>4.9692380501655808E-3</v>
      </c>
      <c r="F3103" s="167"/>
      <c r="G3103" s="37">
        <v>3095</v>
      </c>
      <c r="H3103" s="167">
        <f t="shared" ca="1" si="100"/>
        <v>-0.12224132914851123</v>
      </c>
    </row>
    <row r="3104" spans="1:8" x14ac:dyDescent="0.3">
      <c r="A3104"/>
      <c r="B3104" s="314">
        <v>45406</v>
      </c>
      <c r="C3104" s="197">
        <v>988.6</v>
      </c>
      <c r="D3104" s="197">
        <f t="shared" si="99"/>
        <v>-2.1556246164809223E-2</v>
      </c>
      <c r="E3104" s="197">
        <v>4.9607611922091177E-3</v>
      </c>
      <c r="F3104" s="167"/>
      <c r="G3104" s="37">
        <v>3096</v>
      </c>
      <c r="H3104" s="167">
        <f t="shared" ca="1" si="100"/>
        <v>-3.7174938609590875E-2</v>
      </c>
    </row>
    <row r="3105" spans="1:8" x14ac:dyDescent="0.3">
      <c r="A3105"/>
      <c r="B3105" s="314">
        <v>45392</v>
      </c>
      <c r="C3105" s="197">
        <v>1010.38</v>
      </c>
      <c r="D3105" s="197">
        <f t="shared" si="99"/>
        <v>37.286472148541115</v>
      </c>
      <c r="E3105" s="197">
        <v>4.9532524368409714E-3</v>
      </c>
      <c r="F3105" s="167"/>
      <c r="G3105" s="37">
        <v>3097</v>
      </c>
      <c r="H3105" s="167">
        <f t="shared" ca="1" si="100"/>
        <v>-0.11490527717136836</v>
      </c>
    </row>
    <row r="3106" spans="1:8" x14ac:dyDescent="0.3">
      <c r="A3106"/>
      <c r="B3106" s="314">
        <v>37308</v>
      </c>
      <c r="C3106" s="197">
        <v>26.39</v>
      </c>
      <c r="D3106" s="197">
        <f t="shared" si="99"/>
        <v>-0.85555555555555551</v>
      </c>
      <c r="E3106" s="197">
        <v>4.9504950495049549E-3</v>
      </c>
      <c r="F3106" s="167"/>
      <c r="G3106" s="37">
        <v>3098</v>
      </c>
      <c r="H3106" s="167">
        <f t="shared" ca="1" si="100"/>
        <v>3.46659687733561E-2</v>
      </c>
    </row>
    <row r="3107" spans="1:8" x14ac:dyDescent="0.3">
      <c r="A3107"/>
      <c r="B3107" s="314">
        <v>44174</v>
      </c>
      <c r="C3107" s="197">
        <v>182.7</v>
      </c>
      <c r="D3107" s="197">
        <f t="shared" si="99"/>
        <v>-0.82006559185321604</v>
      </c>
      <c r="E3107" s="197">
        <v>4.9504950495047328E-3</v>
      </c>
      <c r="F3107" s="167"/>
      <c r="G3107" s="37">
        <v>3099</v>
      </c>
      <c r="H3107" s="167">
        <f t="shared" ca="1" si="100"/>
        <v>6.9848279818257489E-2</v>
      </c>
    </row>
    <row r="3108" spans="1:8" x14ac:dyDescent="0.3">
      <c r="A3108"/>
      <c r="B3108" s="314">
        <v>45394</v>
      </c>
      <c r="C3108" s="197">
        <v>1015.37</v>
      </c>
      <c r="D3108" s="197">
        <f t="shared" si="99"/>
        <v>32.214589466797513</v>
      </c>
      <c r="E3108" s="197">
        <v>4.9387359211385817E-3</v>
      </c>
      <c r="F3108" s="167"/>
      <c r="G3108" s="37">
        <v>3100</v>
      </c>
      <c r="H3108" s="167">
        <f t="shared" ca="1" si="100"/>
        <v>2.6702885535497826E-2</v>
      </c>
    </row>
    <row r="3109" spans="1:8" x14ac:dyDescent="0.3">
      <c r="A3109"/>
      <c r="B3109" s="314">
        <v>37610</v>
      </c>
      <c r="C3109" s="197">
        <v>30.57</v>
      </c>
      <c r="D3109" s="197">
        <f t="shared" si="99"/>
        <v>-0.70014713094654235</v>
      </c>
      <c r="E3109" s="197">
        <v>4.930966469427922E-3</v>
      </c>
      <c r="F3109" s="167"/>
      <c r="G3109" s="37">
        <v>3101</v>
      </c>
      <c r="H3109" s="167">
        <f t="shared" ca="1" si="100"/>
        <v>2.0212531201497592E-2</v>
      </c>
    </row>
    <row r="3110" spans="1:8" x14ac:dyDescent="0.3">
      <c r="A3110"/>
      <c r="B3110" s="314">
        <v>35257</v>
      </c>
      <c r="C3110" s="197">
        <v>101.95</v>
      </c>
      <c r="D3110" s="197">
        <f t="shared" si="99"/>
        <v>-0.74106621288700381</v>
      </c>
      <c r="E3110" s="197">
        <v>4.92853622474132E-3</v>
      </c>
      <c r="F3110" s="167"/>
      <c r="G3110" s="37">
        <v>3102</v>
      </c>
      <c r="H3110" s="167">
        <f t="shared" ca="1" si="100"/>
        <v>-6.7738598699484441E-3</v>
      </c>
    </row>
    <row r="3111" spans="1:8" x14ac:dyDescent="0.3">
      <c r="A3111"/>
      <c r="B3111" s="314">
        <v>41709</v>
      </c>
      <c r="C3111" s="197">
        <v>393.73</v>
      </c>
      <c r="D3111" s="197">
        <f t="shared" si="99"/>
        <v>4.209446943635883</v>
      </c>
      <c r="E3111" s="197">
        <v>4.9259826442062948E-3</v>
      </c>
      <c r="F3111" s="167"/>
      <c r="G3111" s="37">
        <v>3103</v>
      </c>
      <c r="H3111" s="167">
        <f t="shared" ca="1" si="100"/>
        <v>3.1473635645106655E-2</v>
      </c>
    </row>
    <row r="3112" spans="1:8" x14ac:dyDescent="0.3">
      <c r="A3112"/>
      <c r="B3112" s="314">
        <v>38176</v>
      </c>
      <c r="C3112" s="197">
        <v>75.58</v>
      </c>
      <c r="D3112" s="197">
        <f t="shared" si="99"/>
        <v>-0.80830395414309986</v>
      </c>
      <c r="E3112" s="197">
        <v>4.919558569339344E-3</v>
      </c>
      <c r="F3112" s="167"/>
      <c r="G3112" s="37">
        <v>3104</v>
      </c>
      <c r="H3112" s="167">
        <f t="shared" ca="1" si="100"/>
        <v>0.15216370430370352</v>
      </c>
    </row>
    <row r="3113" spans="1:8" x14ac:dyDescent="0.3">
      <c r="A3113"/>
      <c r="B3113" s="314">
        <v>41695</v>
      </c>
      <c r="C3113" s="197">
        <v>394.27</v>
      </c>
      <c r="D3113" s="197">
        <f t="shared" si="99"/>
        <v>3.8205159554957815</v>
      </c>
      <c r="E3113" s="197">
        <v>4.9192027323239351E-3</v>
      </c>
      <c r="F3113" s="167"/>
      <c r="G3113" s="37">
        <v>3105</v>
      </c>
      <c r="H3113" s="167">
        <f t="shared" ca="1" si="100"/>
        <v>-5.6615747930823357E-2</v>
      </c>
    </row>
    <row r="3114" spans="1:8" x14ac:dyDescent="0.3">
      <c r="A3114"/>
      <c r="B3114" s="314">
        <v>35597</v>
      </c>
      <c r="C3114" s="197">
        <v>81.790000000000006</v>
      </c>
      <c r="D3114" s="197">
        <f t="shared" si="99"/>
        <v>-0.85463431973695902</v>
      </c>
      <c r="E3114" s="197">
        <v>4.9146086742843931E-3</v>
      </c>
      <c r="F3114" s="167"/>
      <c r="G3114" s="37">
        <v>3106</v>
      </c>
      <c r="H3114" s="167">
        <f t="shared" ca="1" si="100"/>
        <v>9.2073355562408241E-2</v>
      </c>
    </row>
    <row r="3115" spans="1:8" x14ac:dyDescent="0.3">
      <c r="A3115"/>
      <c r="B3115" s="314">
        <v>42104</v>
      </c>
      <c r="C3115" s="197">
        <v>562.65</v>
      </c>
      <c r="D3115" s="197">
        <f t="shared" si="99"/>
        <v>4.1857142857142859</v>
      </c>
      <c r="E3115" s="197">
        <v>4.9115913555992652E-3</v>
      </c>
      <c r="F3115" s="167"/>
      <c r="G3115" s="37">
        <v>3107</v>
      </c>
      <c r="H3115" s="167">
        <f t="shared" ca="1" si="100"/>
        <v>5.3648814366354491E-2</v>
      </c>
    </row>
    <row r="3116" spans="1:8" x14ac:dyDescent="0.3">
      <c r="A3116"/>
      <c r="B3116" s="314">
        <v>40098</v>
      </c>
      <c r="C3116" s="197">
        <v>108.5</v>
      </c>
      <c r="D3116" s="197">
        <f t="shared" si="99"/>
        <v>6.5347222222222223</v>
      </c>
      <c r="E3116" s="197">
        <v>4.9087709548949476E-3</v>
      </c>
      <c r="F3116" s="167"/>
      <c r="G3116" s="37">
        <v>3108</v>
      </c>
      <c r="H3116" s="167">
        <f t="shared" ca="1" si="100"/>
        <v>3.3214248760592945E-2</v>
      </c>
    </row>
    <row r="3117" spans="1:8" x14ac:dyDescent="0.3">
      <c r="A3117"/>
      <c r="B3117" s="314">
        <v>37112</v>
      </c>
      <c r="C3117" s="197">
        <v>14.4</v>
      </c>
      <c r="D3117" s="197">
        <f t="shared" si="99"/>
        <v>-0.9412292874051098</v>
      </c>
      <c r="E3117" s="197">
        <v>4.8848569434751798E-3</v>
      </c>
      <c r="F3117" s="167"/>
      <c r="G3117" s="37">
        <v>3109</v>
      </c>
      <c r="H3117" s="167">
        <f t="shared" ca="1" si="100"/>
        <v>-3.8754803292755692E-2</v>
      </c>
    </row>
    <row r="3118" spans="1:8" x14ac:dyDescent="0.3">
      <c r="A3118"/>
      <c r="B3118" s="314">
        <v>40942</v>
      </c>
      <c r="C3118" s="197">
        <v>245.02</v>
      </c>
      <c r="D3118" s="197">
        <f t="shared" si="99"/>
        <v>2.0497883993029622</v>
      </c>
      <c r="E3118" s="197">
        <v>4.8804494934995279E-3</v>
      </c>
      <c r="F3118" s="167"/>
      <c r="G3118" s="37">
        <v>3110</v>
      </c>
      <c r="H3118" s="167">
        <f t="shared" ca="1" si="100"/>
        <v>8.6246410123672082E-2</v>
      </c>
    </row>
    <row r="3119" spans="1:8" x14ac:dyDescent="0.3">
      <c r="A3119"/>
      <c r="B3119" s="314">
        <v>35142</v>
      </c>
      <c r="C3119" s="197">
        <v>80.34</v>
      </c>
      <c r="D3119" s="197">
        <f t="shared" si="99"/>
        <v>-0.48043717260557461</v>
      </c>
      <c r="E3119" s="197">
        <v>4.8780487804878092E-3</v>
      </c>
      <c r="F3119" s="167"/>
      <c r="G3119" s="37">
        <v>3111</v>
      </c>
      <c r="H3119" s="167">
        <f t="shared" ca="1" si="100"/>
        <v>7.3266092323426874E-2</v>
      </c>
    </row>
    <row r="3120" spans="1:8" x14ac:dyDescent="0.3">
      <c r="A3120"/>
      <c r="B3120" s="314">
        <v>40273</v>
      </c>
      <c r="C3120" s="197">
        <v>154.63</v>
      </c>
      <c r="D3120" s="197">
        <f t="shared" si="99"/>
        <v>5.2451534733441028</v>
      </c>
      <c r="E3120" s="197">
        <v>4.8739277358980093E-3</v>
      </c>
      <c r="F3120" s="167"/>
      <c r="G3120" s="37">
        <v>3112</v>
      </c>
      <c r="H3120" s="167">
        <f t="shared" ca="1" si="100"/>
        <v>-9.514211202130364E-2</v>
      </c>
    </row>
    <row r="3121" spans="1:8" x14ac:dyDescent="0.3">
      <c r="A3121"/>
      <c r="B3121" s="314">
        <v>37365</v>
      </c>
      <c r="C3121" s="197">
        <v>24.76</v>
      </c>
      <c r="D3121" s="197">
        <f t="shared" si="99"/>
        <v>-0.69230769230769229</v>
      </c>
      <c r="E3121" s="197">
        <v>4.8701298701299134E-3</v>
      </c>
      <c r="F3121" s="167"/>
      <c r="G3121" s="37">
        <v>3113</v>
      </c>
      <c r="H3121" s="167">
        <f t="shared" ca="1" si="100"/>
        <v>1.8294081559206581E-2</v>
      </c>
    </row>
    <row r="3122" spans="1:8" x14ac:dyDescent="0.3">
      <c r="A3122"/>
      <c r="B3122" s="314">
        <v>34997</v>
      </c>
      <c r="C3122" s="197">
        <v>80.47</v>
      </c>
      <c r="D3122" s="197">
        <f t="shared" si="99"/>
        <v>-0.64226015826442606</v>
      </c>
      <c r="E3122" s="197">
        <v>4.8701298701299134E-3</v>
      </c>
      <c r="F3122" s="167"/>
      <c r="G3122" s="37">
        <v>3114</v>
      </c>
      <c r="H3122" s="167">
        <f t="shared" ca="1" si="100"/>
        <v>6.3573314890002106E-2</v>
      </c>
    </row>
    <row r="3123" spans="1:8" x14ac:dyDescent="0.3">
      <c r="A3123"/>
      <c r="B3123" s="314">
        <v>41122</v>
      </c>
      <c r="C3123" s="197">
        <v>224.94</v>
      </c>
      <c r="D3123" s="197">
        <f t="shared" si="99"/>
        <v>-0.73211861379063947</v>
      </c>
      <c r="E3123" s="197">
        <v>4.8693321420594238E-3</v>
      </c>
      <c r="F3123" s="167"/>
      <c r="G3123" s="37">
        <v>3115</v>
      </c>
      <c r="H3123" s="167">
        <f t="shared" ca="1" si="100"/>
        <v>6.2826377689868926E-4</v>
      </c>
    </row>
    <row r="3124" spans="1:8" x14ac:dyDescent="0.3">
      <c r="A3124"/>
      <c r="B3124" s="314">
        <v>45602</v>
      </c>
      <c r="C3124" s="197">
        <v>839.7</v>
      </c>
      <c r="D3124" s="197">
        <f t="shared" si="99"/>
        <v>14.000000000000002</v>
      </c>
      <c r="E3124" s="197">
        <v>4.846526655896799E-3</v>
      </c>
      <c r="F3124" s="167"/>
      <c r="G3124" s="37">
        <v>3116</v>
      </c>
      <c r="H3124" s="167">
        <f t="shared" ca="1" si="100"/>
        <v>-1.792628323256841E-2</v>
      </c>
    </row>
    <row r="3125" spans="1:8" x14ac:dyDescent="0.3">
      <c r="A3125"/>
      <c r="B3125" s="314">
        <v>35886</v>
      </c>
      <c r="C3125" s="197">
        <v>55.98</v>
      </c>
      <c r="D3125" s="197">
        <f t="shared" si="99"/>
        <v>-0.61459552495697078</v>
      </c>
      <c r="E3125" s="197">
        <v>4.8465266558965769E-3</v>
      </c>
      <c r="F3125" s="167"/>
      <c r="G3125" s="37">
        <v>3117</v>
      </c>
      <c r="H3125" s="167">
        <f t="shared" ca="1" si="100"/>
        <v>-1.1733426601895525E-2</v>
      </c>
    </row>
    <row r="3126" spans="1:8" x14ac:dyDescent="0.3">
      <c r="A3126"/>
      <c r="B3126" s="314">
        <v>43888</v>
      </c>
      <c r="C3126" s="197">
        <v>145.25</v>
      </c>
      <c r="D3126" s="197">
        <f t="shared" si="99"/>
        <v>-4.0455293472299036E-3</v>
      </c>
      <c r="E3126" s="197">
        <v>4.842615012106366E-3</v>
      </c>
      <c r="F3126" s="167"/>
      <c r="G3126" s="37">
        <v>3118</v>
      </c>
      <c r="H3126" s="167">
        <f t="shared" ca="1" si="100"/>
        <v>-0.10433442057331614</v>
      </c>
    </row>
    <row r="3127" spans="1:8" x14ac:dyDescent="0.3">
      <c r="A3127"/>
      <c r="B3127" s="314">
        <v>40821</v>
      </c>
      <c r="C3127" s="197">
        <v>145.84</v>
      </c>
      <c r="D3127" s="197">
        <f t="shared" si="99"/>
        <v>-0.7084074777566729</v>
      </c>
      <c r="E3127" s="197">
        <v>4.8229295852282306E-3</v>
      </c>
      <c r="F3127" s="167"/>
      <c r="G3127" s="37">
        <v>3119</v>
      </c>
      <c r="H3127" s="167">
        <f t="shared" ca="1" si="100"/>
        <v>5.8016033730153967E-2</v>
      </c>
    </row>
    <row r="3128" spans="1:8" x14ac:dyDescent="0.3">
      <c r="A3128"/>
      <c r="B3128" s="314">
        <v>42744</v>
      </c>
      <c r="C3128" s="197">
        <v>500.15</v>
      </c>
      <c r="D3128" s="197">
        <f t="shared" si="99"/>
        <v>1.1032380151387717</v>
      </c>
      <c r="E3128" s="197">
        <v>4.8216976393771205E-3</v>
      </c>
      <c r="F3128" s="167"/>
      <c r="G3128" s="37">
        <v>3120</v>
      </c>
      <c r="H3128" s="167">
        <f t="shared" ca="1" si="100"/>
        <v>-1.6483912596954281E-2</v>
      </c>
    </row>
    <row r="3129" spans="1:8" x14ac:dyDescent="0.3">
      <c r="A3129"/>
      <c r="B3129" s="314">
        <v>41088</v>
      </c>
      <c r="C3129" s="197">
        <v>237.8</v>
      </c>
      <c r="D3129" s="197">
        <f t="shared" si="99"/>
        <v>0.80905287181437835</v>
      </c>
      <c r="E3129" s="197">
        <v>4.8170370996367673E-3</v>
      </c>
      <c r="F3129" s="167"/>
      <c r="G3129" s="37">
        <v>3121</v>
      </c>
      <c r="H3129" s="167">
        <f t="shared" ca="1" si="100"/>
        <v>-4.4812461059730718E-2</v>
      </c>
    </row>
    <row r="3130" spans="1:8" x14ac:dyDescent="0.3">
      <c r="A3130"/>
      <c r="B3130" s="314">
        <v>39177</v>
      </c>
      <c r="C3130" s="197">
        <v>131.44999999999999</v>
      </c>
      <c r="D3130" s="197">
        <f t="shared" si="99"/>
        <v>4.2433187076186671</v>
      </c>
      <c r="E3130" s="197">
        <v>4.8157774040666901E-3</v>
      </c>
      <c r="F3130" s="167"/>
      <c r="G3130" s="37">
        <v>3122</v>
      </c>
      <c r="H3130" s="167">
        <f t="shared" ca="1" si="100"/>
        <v>-0.13751456972095896</v>
      </c>
    </row>
    <row r="3131" spans="1:8" x14ac:dyDescent="0.3">
      <c r="A3131"/>
      <c r="B3131" s="314">
        <v>36006</v>
      </c>
      <c r="C3131" s="197">
        <v>25.07</v>
      </c>
      <c r="D3131" s="197">
        <f t="shared" si="99"/>
        <v>-0.8333997873471557</v>
      </c>
      <c r="E3131" s="197">
        <v>4.8096192384770031E-3</v>
      </c>
      <c r="F3131" s="167"/>
      <c r="G3131" s="37">
        <v>3123</v>
      </c>
      <c r="H3131" s="167">
        <f t="shared" ca="1" si="100"/>
        <v>6.397155538826757E-2</v>
      </c>
    </row>
    <row r="3132" spans="1:8" x14ac:dyDescent="0.3">
      <c r="A3132"/>
      <c r="B3132" s="314">
        <v>39454</v>
      </c>
      <c r="C3132" s="197">
        <v>150.47999999999999</v>
      </c>
      <c r="D3132" s="197">
        <f t="shared" si="99"/>
        <v>6.9957492029755572</v>
      </c>
      <c r="E3132" s="197">
        <v>4.8076923076922906E-3</v>
      </c>
      <c r="F3132" s="167"/>
      <c r="G3132" s="37">
        <v>3124</v>
      </c>
      <c r="H3132" s="167">
        <f t="shared" ca="1" si="100"/>
        <v>-8.9915754232618508E-3</v>
      </c>
    </row>
    <row r="3133" spans="1:8" x14ac:dyDescent="0.3">
      <c r="A3133"/>
      <c r="B3133" s="314">
        <v>36949</v>
      </c>
      <c r="C3133" s="197">
        <v>18.82</v>
      </c>
      <c r="D3133" s="197">
        <f t="shared" si="99"/>
        <v>-0.98064084760582215</v>
      </c>
      <c r="E3133" s="197">
        <v>4.8051254671650501E-3</v>
      </c>
      <c r="F3133" s="167"/>
      <c r="G3133" s="37">
        <v>3125</v>
      </c>
      <c r="H3133" s="167">
        <f t="shared" ca="1" si="100"/>
        <v>-2.7208590414581478E-2</v>
      </c>
    </row>
    <row r="3134" spans="1:8" x14ac:dyDescent="0.3">
      <c r="A3134"/>
      <c r="B3134" s="314">
        <v>45453</v>
      </c>
      <c r="C3134" s="197">
        <v>972.15</v>
      </c>
      <c r="D3134" s="197">
        <f t="shared" si="99"/>
        <v>2.9234401485188473</v>
      </c>
      <c r="E3134" s="197">
        <v>4.7854307921282313E-3</v>
      </c>
      <c r="F3134" s="167"/>
      <c r="G3134" s="37">
        <v>3126</v>
      </c>
      <c r="H3134" s="167">
        <f t="shared" ca="1" si="100"/>
        <v>-0.1274074987819509</v>
      </c>
    </row>
    <row r="3135" spans="1:8" x14ac:dyDescent="0.3">
      <c r="A3135"/>
      <c r="B3135" s="314">
        <v>40497</v>
      </c>
      <c r="C3135" s="197">
        <v>247.78</v>
      </c>
      <c r="D3135" s="197">
        <f t="shared" si="99"/>
        <v>-0.39514219455632849</v>
      </c>
      <c r="E3135" s="197">
        <v>4.7850770478508053E-3</v>
      </c>
      <c r="F3135" s="167"/>
      <c r="G3135" s="37">
        <v>3127</v>
      </c>
      <c r="H3135" s="167">
        <f t="shared" ca="1" si="100"/>
        <v>-0.10023575714932612</v>
      </c>
    </row>
    <row r="3136" spans="1:8" x14ac:dyDescent="0.3">
      <c r="A3136"/>
      <c r="B3136" s="314">
        <v>42493</v>
      </c>
      <c r="C3136" s="197">
        <v>409.65</v>
      </c>
      <c r="D3136" s="197">
        <f t="shared" si="99"/>
        <v>4.7325776658270362</v>
      </c>
      <c r="E3136" s="197">
        <v>4.7829286239882141E-3</v>
      </c>
      <c r="F3136" s="167"/>
      <c r="G3136" s="37">
        <v>3128</v>
      </c>
      <c r="H3136" s="167">
        <f t="shared" ca="1" si="100"/>
        <v>-1.8074301957495462E-2</v>
      </c>
    </row>
    <row r="3137" spans="1:8" x14ac:dyDescent="0.3">
      <c r="A3137"/>
      <c r="B3137" s="314">
        <v>35052</v>
      </c>
      <c r="C3137" s="197">
        <v>71.459999999999994</v>
      </c>
      <c r="D3137" s="197">
        <f t="shared" si="99"/>
        <v>-0.52878338278931758</v>
      </c>
      <c r="E3137" s="197">
        <v>4.7806524184474952E-3</v>
      </c>
      <c r="F3137" s="167"/>
      <c r="G3137" s="37">
        <v>3129</v>
      </c>
      <c r="H3137" s="167">
        <f t="shared" ca="1" si="100"/>
        <v>0.1093148057758213</v>
      </c>
    </row>
    <row r="3138" spans="1:8" x14ac:dyDescent="0.3">
      <c r="A3138"/>
      <c r="B3138" s="314">
        <v>40361</v>
      </c>
      <c r="C3138" s="197">
        <v>151.65</v>
      </c>
      <c r="D3138" s="197">
        <f t="shared" si="99"/>
        <v>-0.5638481449525452</v>
      </c>
      <c r="E3138" s="197">
        <v>4.7704233750744951E-3</v>
      </c>
      <c r="F3138" s="167"/>
      <c r="G3138" s="37">
        <v>3130</v>
      </c>
      <c r="H3138" s="167">
        <f t="shared" ca="1" si="100"/>
        <v>-2.4951178558182983E-2</v>
      </c>
    </row>
    <row r="3139" spans="1:8" x14ac:dyDescent="0.3">
      <c r="A3139"/>
      <c r="B3139" s="314">
        <v>42438</v>
      </c>
      <c r="C3139" s="197">
        <v>347.7</v>
      </c>
      <c r="D3139" s="197">
        <f t="shared" si="99"/>
        <v>0.1770480704129993</v>
      </c>
      <c r="E3139" s="197">
        <v>4.7680970957952873E-3</v>
      </c>
      <c r="F3139" s="167"/>
      <c r="G3139" s="37">
        <v>3131</v>
      </c>
      <c r="H3139" s="167">
        <f t="shared" ca="1" si="100"/>
        <v>2.590198164285443E-2</v>
      </c>
    </row>
    <row r="3140" spans="1:8" x14ac:dyDescent="0.3">
      <c r="A3140"/>
      <c r="B3140" s="314">
        <v>44312</v>
      </c>
      <c r="C3140" s="197">
        <v>295.39999999999998</v>
      </c>
      <c r="D3140" s="197">
        <f t="shared" si="99"/>
        <v>-0.1273264401772527</v>
      </c>
      <c r="E3140" s="197">
        <v>4.761904761904745E-3</v>
      </c>
      <c r="F3140" s="167"/>
      <c r="G3140" s="37">
        <v>3132</v>
      </c>
      <c r="H3140" s="167">
        <f t="shared" ca="1" si="100"/>
        <v>-1.4787878479412675E-2</v>
      </c>
    </row>
    <row r="3141" spans="1:8" x14ac:dyDescent="0.3">
      <c r="A3141"/>
      <c r="B3141" s="314">
        <v>42401</v>
      </c>
      <c r="C3141" s="197">
        <v>338.5</v>
      </c>
      <c r="D3141" s="197">
        <f t="shared" si="99"/>
        <v>-0.5210605996292994</v>
      </c>
      <c r="E3141" s="197">
        <v>4.7491837340458698E-3</v>
      </c>
      <c r="F3141" s="167"/>
      <c r="G3141" s="37">
        <v>3133</v>
      </c>
      <c r="H3141" s="167">
        <f t="shared" ca="1" si="100"/>
        <v>3.8574240076361781E-2</v>
      </c>
    </row>
    <row r="3142" spans="1:8" x14ac:dyDescent="0.3">
      <c r="A3142"/>
      <c r="B3142" s="314">
        <v>45265</v>
      </c>
      <c r="C3142" s="197">
        <v>706.77</v>
      </c>
      <c r="D3142" s="197">
        <f t="shared" si="99"/>
        <v>14.900337457817772</v>
      </c>
      <c r="E3142" s="197">
        <v>4.7481625748120315E-3</v>
      </c>
      <c r="F3142" s="167"/>
      <c r="G3142" s="37">
        <v>3134</v>
      </c>
      <c r="H3142" s="167">
        <f t="shared" ca="1" si="100"/>
        <v>-5.7369572006650389E-2</v>
      </c>
    </row>
    <row r="3143" spans="1:8" x14ac:dyDescent="0.3">
      <c r="A3143"/>
      <c r="B3143" s="314">
        <v>36375</v>
      </c>
      <c r="C3143" s="197">
        <v>44.45</v>
      </c>
      <c r="D3143" s="197">
        <f t="shared" si="99"/>
        <v>-0.87659633536923931</v>
      </c>
      <c r="E3143" s="197">
        <v>4.746835443038E-3</v>
      </c>
      <c r="F3143" s="167"/>
      <c r="G3143" s="37">
        <v>3135</v>
      </c>
      <c r="H3143" s="167">
        <f t="shared" ca="1" si="100"/>
        <v>4.7932662526346655E-2</v>
      </c>
    </row>
    <row r="3144" spans="1:8" x14ac:dyDescent="0.3">
      <c r="A3144"/>
      <c r="B3144" s="314">
        <v>43154</v>
      </c>
      <c r="C3144" s="197">
        <v>360.2</v>
      </c>
      <c r="D3144" s="197">
        <f t="shared" si="99"/>
        <v>13.158805031446541</v>
      </c>
      <c r="E3144" s="197">
        <v>4.7419804741979377E-3</v>
      </c>
      <c r="F3144" s="167"/>
      <c r="G3144" s="37">
        <v>3136</v>
      </c>
      <c r="H3144" s="167">
        <f t="shared" ca="1" si="100"/>
        <v>7.8675272241146579E-2</v>
      </c>
    </row>
    <row r="3145" spans="1:8" x14ac:dyDescent="0.3">
      <c r="A3145"/>
      <c r="B3145" s="314">
        <v>37557</v>
      </c>
      <c r="C3145" s="197">
        <v>25.44</v>
      </c>
      <c r="D3145" s="197">
        <f t="shared" ref="D3145:D3208" si="101">C3145/C3146-1</f>
        <v>-0.14314584035028632</v>
      </c>
      <c r="E3145" s="197">
        <v>4.7393364928909332E-3</v>
      </c>
      <c r="F3145" s="167"/>
      <c r="G3145" s="37">
        <v>3137</v>
      </c>
      <c r="H3145" s="167">
        <f t="shared" ca="1" si="100"/>
        <v>3.9694725818096069E-4</v>
      </c>
    </row>
    <row r="3146" spans="1:8" x14ac:dyDescent="0.3">
      <c r="A3146"/>
      <c r="B3146" s="314">
        <v>37733</v>
      </c>
      <c r="C3146" s="197">
        <v>29.69</v>
      </c>
      <c r="D3146" s="197">
        <f t="shared" si="101"/>
        <v>-0.92822434425238731</v>
      </c>
      <c r="E3146" s="197">
        <v>4.7377326565143374E-3</v>
      </c>
      <c r="F3146" s="167"/>
      <c r="G3146" s="37">
        <v>3138</v>
      </c>
      <c r="H3146" s="167">
        <f t="shared" ref="H3146:H3209" ca="1" si="102">_xlfn.NORM.INV(RAND(),N$11,N$12)</f>
        <v>-6.4606403529457498E-2</v>
      </c>
    </row>
    <row r="3147" spans="1:8" x14ac:dyDescent="0.3">
      <c r="A3147"/>
      <c r="B3147" s="314">
        <v>44635</v>
      </c>
      <c r="C3147" s="197">
        <v>413.65</v>
      </c>
      <c r="D3147" s="197">
        <f t="shared" si="101"/>
        <v>4.1295882936507935</v>
      </c>
      <c r="E3147" s="197">
        <v>4.7364585863491904E-3</v>
      </c>
      <c r="F3147" s="167"/>
      <c r="G3147" s="37">
        <v>3139</v>
      </c>
      <c r="H3147" s="167">
        <f t="shared" ca="1" si="102"/>
        <v>-9.1262916804082574E-3</v>
      </c>
    </row>
    <row r="3148" spans="1:8" x14ac:dyDescent="0.3">
      <c r="A3148"/>
      <c r="B3148" s="314">
        <v>38454</v>
      </c>
      <c r="C3148" s="197">
        <v>80.64</v>
      </c>
      <c r="D3148" s="197">
        <f t="shared" si="101"/>
        <v>-0.45358449654424726</v>
      </c>
      <c r="E3148" s="197">
        <v>4.7346125093445934E-3</v>
      </c>
      <c r="F3148" s="167"/>
      <c r="G3148" s="37">
        <v>3140</v>
      </c>
      <c r="H3148" s="167">
        <f t="shared" ca="1" si="102"/>
        <v>-4.7529038589316785E-2</v>
      </c>
    </row>
    <row r="3149" spans="1:8" x14ac:dyDescent="0.3">
      <c r="A3149"/>
      <c r="B3149" s="314">
        <v>38763</v>
      </c>
      <c r="C3149" s="197">
        <v>147.58000000000001</v>
      </c>
      <c r="D3149" s="197">
        <f t="shared" si="101"/>
        <v>0.60273675065160748</v>
      </c>
      <c r="E3149" s="197">
        <v>4.697392606712647E-3</v>
      </c>
      <c r="F3149" s="167"/>
      <c r="G3149" s="37">
        <v>3141</v>
      </c>
      <c r="H3149" s="167">
        <f t="shared" ca="1" si="102"/>
        <v>-6.5392653009936186E-2</v>
      </c>
    </row>
    <row r="3150" spans="1:8" x14ac:dyDescent="0.3">
      <c r="A3150"/>
      <c r="B3150" s="314">
        <v>38379</v>
      </c>
      <c r="C3150" s="197">
        <v>92.08</v>
      </c>
      <c r="D3150" s="197">
        <f t="shared" si="101"/>
        <v>-0.82636571062208897</v>
      </c>
      <c r="E3150" s="197">
        <v>4.6917621385704766E-3</v>
      </c>
      <c r="F3150" s="167"/>
      <c r="G3150" s="37">
        <v>3142</v>
      </c>
      <c r="H3150" s="167">
        <f t="shared" ca="1" si="102"/>
        <v>3.292499325391067E-2</v>
      </c>
    </row>
    <row r="3151" spans="1:8" x14ac:dyDescent="0.3">
      <c r="A3151"/>
      <c r="B3151" s="314">
        <v>41974</v>
      </c>
      <c r="C3151" s="197">
        <v>530.30999999999995</v>
      </c>
      <c r="D3151" s="197">
        <f t="shared" si="101"/>
        <v>5.8595265812960795</v>
      </c>
      <c r="E3151" s="197">
        <v>4.6794483176717527E-3</v>
      </c>
      <c r="F3151" s="167"/>
      <c r="G3151" s="37">
        <v>3143</v>
      </c>
      <c r="H3151" s="167">
        <f t="shared" ca="1" si="102"/>
        <v>-0.10304134247780004</v>
      </c>
    </row>
    <row r="3152" spans="1:8" x14ac:dyDescent="0.3">
      <c r="A3152"/>
      <c r="B3152" s="314">
        <v>38189</v>
      </c>
      <c r="C3152" s="197">
        <v>77.31</v>
      </c>
      <c r="D3152" s="197">
        <f t="shared" si="101"/>
        <v>-0.73031708933617057</v>
      </c>
      <c r="E3152" s="197">
        <v>4.6783625730995038E-3</v>
      </c>
      <c r="F3152" s="167"/>
      <c r="G3152" s="37">
        <v>3144</v>
      </c>
      <c r="H3152" s="167">
        <f t="shared" ca="1" si="102"/>
        <v>-5.0769388906768034E-2</v>
      </c>
    </row>
    <row r="3153" spans="1:8" x14ac:dyDescent="0.3">
      <c r="A3153"/>
      <c r="B3153" s="314">
        <v>41337</v>
      </c>
      <c r="C3153" s="197">
        <v>286.67</v>
      </c>
      <c r="D3153" s="197">
        <f t="shared" si="101"/>
        <v>3.5837863767189004</v>
      </c>
      <c r="E3153" s="197">
        <v>4.661106048924335E-3</v>
      </c>
      <c r="F3153" s="167"/>
      <c r="G3153" s="37">
        <v>3145</v>
      </c>
      <c r="H3153" s="167">
        <f t="shared" ca="1" si="102"/>
        <v>8.7283622710508144E-2</v>
      </c>
    </row>
    <row r="3154" spans="1:8" x14ac:dyDescent="0.3">
      <c r="A3154"/>
      <c r="B3154" s="314">
        <v>35698</v>
      </c>
      <c r="C3154" s="197">
        <v>62.54</v>
      </c>
      <c r="D3154" s="197">
        <f t="shared" si="101"/>
        <v>1.4165378670788256</v>
      </c>
      <c r="E3154" s="197">
        <v>4.6586345381525174E-3</v>
      </c>
      <c r="F3154" s="167"/>
      <c r="G3154" s="37">
        <v>3146</v>
      </c>
      <c r="H3154" s="167">
        <f t="shared" ca="1" si="102"/>
        <v>-1.0133260890429987E-2</v>
      </c>
    </row>
    <row r="3155" spans="1:8" x14ac:dyDescent="0.3">
      <c r="A3155"/>
      <c r="B3155" s="314">
        <v>36697</v>
      </c>
      <c r="C3155" s="197">
        <v>25.88</v>
      </c>
      <c r="D3155" s="197">
        <f t="shared" si="101"/>
        <v>-0.95924345265279765</v>
      </c>
      <c r="E3155" s="197">
        <v>4.6583850931676274E-3</v>
      </c>
      <c r="F3155" s="167"/>
      <c r="G3155" s="37">
        <v>3147</v>
      </c>
      <c r="H3155" s="167">
        <f t="shared" ca="1" si="102"/>
        <v>-2.2405766323140799E-2</v>
      </c>
    </row>
    <row r="3156" spans="1:8" x14ac:dyDescent="0.3">
      <c r="A3156"/>
      <c r="B3156" s="314">
        <v>45211</v>
      </c>
      <c r="C3156" s="197">
        <v>634.99</v>
      </c>
      <c r="D3156" s="197">
        <f t="shared" si="101"/>
        <v>0.13275772874038916</v>
      </c>
      <c r="E3156" s="197">
        <v>4.6515307333281353E-3</v>
      </c>
      <c r="F3156" s="167"/>
      <c r="G3156" s="37">
        <v>3148</v>
      </c>
      <c r="H3156" s="167">
        <f t="shared" ca="1" si="102"/>
        <v>-5.786622426054952E-2</v>
      </c>
    </row>
    <row r="3157" spans="1:8" x14ac:dyDescent="0.3">
      <c r="A3157"/>
      <c r="B3157" s="314">
        <v>45086</v>
      </c>
      <c r="C3157" s="197">
        <v>560.57000000000005</v>
      </c>
      <c r="D3157" s="197">
        <f t="shared" si="101"/>
        <v>1.1560384615384618</v>
      </c>
      <c r="E3157" s="197">
        <v>4.6417434316643469E-3</v>
      </c>
      <c r="F3157" s="167"/>
      <c r="G3157" s="37">
        <v>3149</v>
      </c>
      <c r="H3157" s="167">
        <f t="shared" ca="1" si="102"/>
        <v>-6.0276371743310493E-3</v>
      </c>
    </row>
    <row r="3158" spans="1:8" x14ac:dyDescent="0.3">
      <c r="A3158"/>
      <c r="B3158" s="314">
        <v>43340</v>
      </c>
      <c r="C3158" s="197">
        <v>260</v>
      </c>
      <c r="D3158" s="197">
        <f t="shared" si="101"/>
        <v>2.7496394577444474</v>
      </c>
      <c r="E3158" s="197">
        <v>4.6367851622874934E-3</v>
      </c>
      <c r="F3158" s="167"/>
      <c r="G3158" s="37">
        <v>3150</v>
      </c>
      <c r="H3158" s="167">
        <f t="shared" ca="1" si="102"/>
        <v>8.941575291929689E-3</v>
      </c>
    </row>
    <row r="3159" spans="1:8" x14ac:dyDescent="0.3">
      <c r="A3159"/>
      <c r="B3159" s="314">
        <v>35093</v>
      </c>
      <c r="C3159" s="197">
        <v>69.34</v>
      </c>
      <c r="D3159" s="197">
        <f t="shared" si="101"/>
        <v>-0.46763915547024948</v>
      </c>
      <c r="E3159" s="197">
        <v>4.6363372935382952E-3</v>
      </c>
      <c r="F3159" s="167"/>
      <c r="G3159" s="37">
        <v>3151</v>
      </c>
      <c r="H3159" s="167">
        <f t="shared" ca="1" si="102"/>
        <v>6.7924302198044975E-2</v>
      </c>
    </row>
    <row r="3160" spans="1:8" x14ac:dyDescent="0.3">
      <c r="A3160"/>
      <c r="B3160" s="314">
        <v>44125</v>
      </c>
      <c r="C3160" s="197">
        <v>130.25</v>
      </c>
      <c r="D3160" s="197">
        <f t="shared" si="101"/>
        <v>-0.19034002610803757</v>
      </c>
      <c r="E3160" s="197">
        <v>4.6278441959120009E-3</v>
      </c>
      <c r="F3160" s="167"/>
      <c r="G3160" s="37">
        <v>3152</v>
      </c>
      <c r="H3160" s="167">
        <f t="shared" ca="1" si="102"/>
        <v>3.7082453191299915E-2</v>
      </c>
    </row>
    <row r="3161" spans="1:8" x14ac:dyDescent="0.3">
      <c r="A3161"/>
      <c r="B3161" s="314">
        <v>40241</v>
      </c>
      <c r="C3161" s="197">
        <v>160.87</v>
      </c>
      <c r="D3161" s="197">
        <f t="shared" si="101"/>
        <v>0.2090034570870285</v>
      </c>
      <c r="E3161" s="197">
        <v>4.6212452382439206E-3</v>
      </c>
      <c r="F3161" s="167"/>
      <c r="G3161" s="37">
        <v>3153</v>
      </c>
      <c r="H3161" s="167">
        <f t="shared" ca="1" si="102"/>
        <v>-5.3854705564746967E-2</v>
      </c>
    </row>
    <row r="3162" spans="1:8" x14ac:dyDescent="0.3">
      <c r="A3162"/>
      <c r="B3162" s="314">
        <v>39408</v>
      </c>
      <c r="C3162" s="197">
        <v>133.06</v>
      </c>
      <c r="D3162" s="197">
        <f t="shared" si="101"/>
        <v>-0.23856938483547929</v>
      </c>
      <c r="E3162" s="197">
        <v>4.6055115137788594E-3</v>
      </c>
      <c r="F3162" s="167"/>
      <c r="G3162" s="37">
        <v>3154</v>
      </c>
      <c r="H3162" s="167">
        <f t="shared" ca="1" si="102"/>
        <v>-3.9084981960217931E-2</v>
      </c>
    </row>
    <row r="3163" spans="1:8" x14ac:dyDescent="0.3">
      <c r="A3163"/>
      <c r="B3163" s="314">
        <v>43452</v>
      </c>
      <c r="C3163" s="197">
        <v>174.75</v>
      </c>
      <c r="D3163" s="197">
        <f t="shared" si="101"/>
        <v>-0.71838589592767477</v>
      </c>
      <c r="E3163" s="197">
        <v>4.5990227076746493E-3</v>
      </c>
      <c r="F3163" s="167"/>
      <c r="G3163" s="37">
        <v>3155</v>
      </c>
      <c r="H3163" s="167">
        <f t="shared" ca="1" si="102"/>
        <v>-0.13116589533190848</v>
      </c>
    </row>
    <row r="3164" spans="1:8" x14ac:dyDescent="0.3">
      <c r="A3164"/>
      <c r="B3164" s="314">
        <v>45205</v>
      </c>
      <c r="C3164" s="197">
        <v>620.53</v>
      </c>
      <c r="D3164" s="197">
        <f t="shared" si="101"/>
        <v>0.26213769958303668</v>
      </c>
      <c r="E3164" s="197">
        <v>4.5977755832211642E-3</v>
      </c>
      <c r="F3164" s="167"/>
      <c r="G3164" s="37">
        <v>3156</v>
      </c>
      <c r="H3164" s="167">
        <f t="shared" ca="1" si="102"/>
        <v>-8.0395362193670869E-2</v>
      </c>
    </row>
    <row r="3165" spans="1:8" x14ac:dyDescent="0.3">
      <c r="A3165"/>
      <c r="B3165" s="314">
        <v>44545</v>
      </c>
      <c r="C3165" s="197">
        <v>491.65</v>
      </c>
      <c r="D3165" s="197">
        <f t="shared" si="101"/>
        <v>4.3434409303336592</v>
      </c>
      <c r="E3165" s="197">
        <v>4.5974662852472648E-3</v>
      </c>
      <c r="F3165" s="167"/>
      <c r="G3165" s="37">
        <v>3157</v>
      </c>
      <c r="H3165" s="167">
        <f t="shared" ca="1" si="102"/>
        <v>-1.3045547698101782E-2</v>
      </c>
    </row>
    <row r="3166" spans="1:8" x14ac:dyDescent="0.3">
      <c r="A3166"/>
      <c r="B3166" s="314">
        <v>38560</v>
      </c>
      <c r="C3166" s="197">
        <v>92.01</v>
      </c>
      <c r="D3166" s="197">
        <f t="shared" si="101"/>
        <v>-0.70029315960912053</v>
      </c>
      <c r="E3166" s="197">
        <v>4.5856534556174555E-3</v>
      </c>
      <c r="F3166" s="167"/>
      <c r="G3166" s="37">
        <v>3158</v>
      </c>
      <c r="H3166" s="167">
        <f t="shared" ca="1" si="102"/>
        <v>-1.7204474111589593E-2</v>
      </c>
    </row>
    <row r="3167" spans="1:8" x14ac:dyDescent="0.3">
      <c r="A3167"/>
      <c r="B3167" s="314">
        <v>43272</v>
      </c>
      <c r="C3167" s="197">
        <v>307</v>
      </c>
      <c r="D3167" s="197">
        <f t="shared" si="101"/>
        <v>1.2939550175595902</v>
      </c>
      <c r="E3167" s="197">
        <v>4.5811518324605505E-3</v>
      </c>
      <c r="F3167" s="167"/>
      <c r="G3167" s="37">
        <v>3159</v>
      </c>
      <c r="H3167" s="167">
        <f t="shared" ca="1" si="102"/>
        <v>1.728874236829208E-2</v>
      </c>
    </row>
    <row r="3168" spans="1:8" x14ac:dyDescent="0.3">
      <c r="A3168"/>
      <c r="B3168" s="314">
        <v>40218</v>
      </c>
      <c r="C3168" s="197">
        <v>133.83000000000001</v>
      </c>
      <c r="D3168" s="197">
        <f t="shared" si="101"/>
        <v>0.79396782841823077</v>
      </c>
      <c r="E3168" s="197">
        <v>4.5788920582496839E-3</v>
      </c>
      <c r="F3168" s="167"/>
      <c r="G3168" s="37">
        <v>3160</v>
      </c>
      <c r="H3168" s="167">
        <f t="shared" ca="1" si="102"/>
        <v>-2.4621633128780261E-2</v>
      </c>
    </row>
    <row r="3169" spans="1:8" x14ac:dyDescent="0.3">
      <c r="A3169"/>
      <c r="B3169" s="314">
        <v>34962</v>
      </c>
      <c r="C3169" s="197">
        <v>74.599999999999994</v>
      </c>
      <c r="D3169" s="197">
        <f t="shared" si="101"/>
        <v>-0.90557559648123531</v>
      </c>
      <c r="E3169" s="197">
        <v>4.5785079450577637E-3</v>
      </c>
      <c r="F3169" s="167"/>
      <c r="G3169" s="37">
        <v>3161</v>
      </c>
      <c r="H3169" s="167">
        <f t="shared" ca="1" si="102"/>
        <v>4.6397406558492948E-2</v>
      </c>
    </row>
    <row r="3170" spans="1:8" x14ac:dyDescent="0.3">
      <c r="A3170"/>
      <c r="B3170" s="314">
        <v>45628</v>
      </c>
      <c r="C3170" s="197">
        <v>790.05</v>
      </c>
      <c r="D3170" s="197">
        <f t="shared" si="101"/>
        <v>11.379348166718897</v>
      </c>
      <c r="E3170" s="197">
        <v>4.5775319473582154E-3</v>
      </c>
      <c r="F3170" s="167"/>
      <c r="G3170" s="37">
        <v>3162</v>
      </c>
      <c r="H3170" s="167">
        <f t="shared" ca="1" si="102"/>
        <v>3.7520677227587271E-2</v>
      </c>
    </row>
    <row r="3171" spans="1:8" x14ac:dyDescent="0.3">
      <c r="A3171"/>
      <c r="B3171" s="314">
        <v>35473</v>
      </c>
      <c r="C3171" s="197">
        <v>63.82</v>
      </c>
      <c r="D3171" s="197">
        <f t="shared" si="101"/>
        <v>-0.57433468952177691</v>
      </c>
      <c r="E3171" s="197">
        <v>4.5647725484023738E-3</v>
      </c>
      <c r="F3171" s="167"/>
      <c r="G3171" s="37">
        <v>3163</v>
      </c>
      <c r="H3171" s="167">
        <f t="shared" ca="1" si="102"/>
        <v>3.6824697004665369E-2</v>
      </c>
    </row>
    <row r="3172" spans="1:8" x14ac:dyDescent="0.3">
      <c r="A3172"/>
      <c r="B3172" s="314">
        <v>38861</v>
      </c>
      <c r="C3172" s="197">
        <v>149.93</v>
      </c>
      <c r="D3172" s="197">
        <f t="shared" si="101"/>
        <v>-0.47300527240773282</v>
      </c>
      <c r="E3172" s="197">
        <v>4.5561139028476028E-3</v>
      </c>
      <c r="F3172" s="167"/>
      <c r="G3172" s="37">
        <v>3164</v>
      </c>
      <c r="H3172" s="167">
        <f t="shared" ca="1" si="102"/>
        <v>3.8055902773329341E-2</v>
      </c>
    </row>
    <row r="3173" spans="1:8" x14ac:dyDescent="0.3">
      <c r="A3173"/>
      <c r="B3173" s="314">
        <v>41333</v>
      </c>
      <c r="C3173" s="197">
        <v>284.5</v>
      </c>
      <c r="D3173" s="197">
        <f t="shared" si="101"/>
        <v>10.722290894107953</v>
      </c>
      <c r="E3173" s="197">
        <v>4.5549239080542314E-3</v>
      </c>
      <c r="F3173" s="167"/>
      <c r="G3173" s="37">
        <v>3165</v>
      </c>
      <c r="H3173" s="167">
        <f t="shared" ca="1" si="102"/>
        <v>1.8666325493034257E-2</v>
      </c>
    </row>
    <row r="3174" spans="1:8" x14ac:dyDescent="0.3">
      <c r="A3174"/>
      <c r="B3174" s="314">
        <v>36704</v>
      </c>
      <c r="C3174" s="197">
        <v>24.27</v>
      </c>
      <c r="D3174" s="197">
        <f t="shared" si="101"/>
        <v>-0.92697457499623892</v>
      </c>
      <c r="E3174" s="197">
        <v>4.5529801324502017E-3</v>
      </c>
      <c r="F3174" s="167"/>
      <c r="G3174" s="37">
        <v>3166</v>
      </c>
      <c r="H3174" s="167">
        <f t="shared" ca="1" si="102"/>
        <v>-4.3516123573911679E-2</v>
      </c>
    </row>
    <row r="3175" spans="1:8" x14ac:dyDescent="0.3">
      <c r="A3175"/>
      <c r="B3175" s="314">
        <v>43185</v>
      </c>
      <c r="C3175" s="197">
        <v>332.35</v>
      </c>
      <c r="D3175" s="197">
        <f t="shared" si="101"/>
        <v>0.6620824164832968</v>
      </c>
      <c r="E3175" s="197">
        <v>4.5337766359376808E-3</v>
      </c>
      <c r="F3175" s="167"/>
      <c r="G3175" s="37">
        <v>3167</v>
      </c>
      <c r="H3175" s="167">
        <f t="shared" ca="1" si="102"/>
        <v>-1.0119954875546548E-3</v>
      </c>
    </row>
    <row r="3176" spans="1:8" x14ac:dyDescent="0.3">
      <c r="A3176"/>
      <c r="B3176" s="314">
        <v>40913</v>
      </c>
      <c r="C3176" s="197">
        <v>199.96</v>
      </c>
      <c r="D3176" s="197">
        <f t="shared" si="101"/>
        <v>-0.53878445392688268</v>
      </c>
      <c r="E3176" s="197">
        <v>4.5212498744098273E-3</v>
      </c>
      <c r="F3176" s="167"/>
      <c r="G3176" s="37">
        <v>3168</v>
      </c>
      <c r="H3176" s="167">
        <f t="shared" ca="1" si="102"/>
        <v>-5.1931761303873697E-2</v>
      </c>
    </row>
    <row r="3177" spans="1:8" x14ac:dyDescent="0.3">
      <c r="A3177"/>
      <c r="B3177" s="314">
        <v>43108</v>
      </c>
      <c r="C3177" s="197">
        <v>433.55</v>
      </c>
      <c r="D3177" s="197">
        <f t="shared" si="101"/>
        <v>4.4139610389610393</v>
      </c>
      <c r="E3177" s="197">
        <v>4.5180722891566827E-3</v>
      </c>
      <c r="F3177" s="167"/>
      <c r="G3177" s="37">
        <v>3169</v>
      </c>
      <c r="H3177" s="167">
        <f t="shared" ca="1" si="102"/>
        <v>-0.19512040009979359</v>
      </c>
    </row>
    <row r="3178" spans="1:8" x14ac:dyDescent="0.3">
      <c r="A3178"/>
      <c r="B3178" s="314">
        <v>38439</v>
      </c>
      <c r="C3178" s="197">
        <v>80.08</v>
      </c>
      <c r="D3178" s="197">
        <f t="shared" si="101"/>
        <v>9.0859555918812118E-2</v>
      </c>
      <c r="E3178" s="197">
        <v>4.5158053186151736E-3</v>
      </c>
      <c r="F3178" s="167"/>
      <c r="G3178" s="37">
        <v>3170</v>
      </c>
      <c r="H3178" s="167">
        <f t="shared" ca="1" si="102"/>
        <v>1.9417501203462598E-2</v>
      </c>
    </row>
    <row r="3179" spans="1:8" x14ac:dyDescent="0.3">
      <c r="A3179"/>
      <c r="B3179" s="314">
        <v>37930</v>
      </c>
      <c r="C3179" s="197">
        <v>73.41</v>
      </c>
      <c r="D3179" s="197">
        <f t="shared" si="101"/>
        <v>-0.52188354826103944</v>
      </c>
      <c r="E3179" s="197">
        <v>4.5155993431855723E-3</v>
      </c>
      <c r="F3179" s="167"/>
      <c r="G3179" s="37">
        <v>3171</v>
      </c>
      <c r="H3179" s="167">
        <f t="shared" ca="1" si="102"/>
        <v>-3.9770140053938523E-2</v>
      </c>
    </row>
    <row r="3180" spans="1:8" x14ac:dyDescent="0.3">
      <c r="A3180"/>
      <c r="B3180" s="314">
        <v>38903</v>
      </c>
      <c r="C3180" s="197">
        <v>153.54</v>
      </c>
      <c r="D3180" s="197">
        <f t="shared" si="101"/>
        <v>0.18756284322066663</v>
      </c>
      <c r="E3180" s="197">
        <v>4.5142296368989587E-3</v>
      </c>
      <c r="F3180" s="167"/>
      <c r="G3180" s="37">
        <v>3172</v>
      </c>
      <c r="H3180" s="167">
        <f t="shared" ca="1" si="102"/>
        <v>5.8858982149165066E-2</v>
      </c>
    </row>
    <row r="3181" spans="1:8" x14ac:dyDescent="0.3">
      <c r="A3181"/>
      <c r="B3181" s="314">
        <v>39517</v>
      </c>
      <c r="C3181" s="197">
        <v>129.29</v>
      </c>
      <c r="D3181" s="197">
        <f t="shared" si="101"/>
        <v>-0.70322506599334322</v>
      </c>
      <c r="E3181" s="197">
        <v>4.5062543702896196E-3</v>
      </c>
      <c r="F3181" s="167"/>
      <c r="G3181" s="37">
        <v>3173</v>
      </c>
      <c r="H3181" s="167">
        <f t="shared" ca="1" si="102"/>
        <v>-6.1099613859958053E-2</v>
      </c>
    </row>
    <row r="3182" spans="1:8" x14ac:dyDescent="0.3">
      <c r="A3182"/>
      <c r="B3182" s="314">
        <v>44650</v>
      </c>
      <c r="C3182" s="197">
        <v>435.65</v>
      </c>
      <c r="D3182" s="197">
        <f t="shared" si="101"/>
        <v>0.52309198335838913</v>
      </c>
      <c r="E3182" s="197">
        <v>4.4961955268618681E-3</v>
      </c>
      <c r="F3182" s="167"/>
      <c r="G3182" s="37">
        <v>3174</v>
      </c>
      <c r="H3182" s="167">
        <f t="shared" ca="1" si="102"/>
        <v>-4.4600732181639249E-2</v>
      </c>
    </row>
    <row r="3183" spans="1:8" x14ac:dyDescent="0.3">
      <c r="A3183"/>
      <c r="B3183" s="314">
        <v>41464</v>
      </c>
      <c r="C3183" s="197">
        <v>286.02999999999997</v>
      </c>
      <c r="D3183" s="197">
        <f t="shared" si="101"/>
        <v>-0.21547491703008859</v>
      </c>
      <c r="E3183" s="197">
        <v>4.4951712028094004E-3</v>
      </c>
      <c r="F3183" s="167"/>
      <c r="G3183" s="37">
        <v>3175</v>
      </c>
      <c r="H3183" s="167">
        <f t="shared" ca="1" si="102"/>
        <v>0.10794767529258355</v>
      </c>
    </row>
    <row r="3184" spans="1:8" x14ac:dyDescent="0.3">
      <c r="A3184"/>
      <c r="B3184" s="314">
        <v>41626</v>
      </c>
      <c r="C3184" s="197">
        <v>364.59</v>
      </c>
      <c r="D3184" s="197">
        <f t="shared" si="101"/>
        <v>-0.6376025048456837</v>
      </c>
      <c r="E3184" s="197">
        <v>4.4908529865550495E-3</v>
      </c>
      <c r="F3184" s="167"/>
      <c r="G3184" s="37">
        <v>3176</v>
      </c>
      <c r="H3184" s="167">
        <f t="shared" ca="1" si="102"/>
        <v>-3.0905715821054953E-2</v>
      </c>
    </row>
    <row r="3185" spans="1:8" x14ac:dyDescent="0.3">
      <c r="A3185"/>
      <c r="B3185" s="314">
        <v>45385</v>
      </c>
      <c r="C3185" s="197">
        <v>1006.05</v>
      </c>
      <c r="D3185" s="197">
        <f t="shared" si="101"/>
        <v>30.98887122416534</v>
      </c>
      <c r="E3185" s="197">
        <v>4.4830065098446781E-3</v>
      </c>
      <c r="F3185" s="167"/>
      <c r="G3185" s="37">
        <v>3177</v>
      </c>
      <c r="H3185" s="167">
        <f t="shared" ca="1" si="102"/>
        <v>-6.4313979888177261E-2</v>
      </c>
    </row>
    <row r="3186" spans="1:8" x14ac:dyDescent="0.3">
      <c r="A3186"/>
      <c r="B3186" s="314">
        <v>37631</v>
      </c>
      <c r="C3186" s="197">
        <v>31.45</v>
      </c>
      <c r="D3186" s="197">
        <f t="shared" si="101"/>
        <v>-0.86463803047258325</v>
      </c>
      <c r="E3186" s="197">
        <v>4.471414883423952E-3</v>
      </c>
      <c r="F3186" s="167"/>
      <c r="G3186" s="37">
        <v>3178</v>
      </c>
      <c r="H3186" s="167">
        <f t="shared" ca="1" si="102"/>
        <v>4.8406973055784494E-3</v>
      </c>
    </row>
    <row r="3187" spans="1:8" x14ac:dyDescent="0.3">
      <c r="A3187"/>
      <c r="B3187" s="314">
        <v>40470</v>
      </c>
      <c r="C3187" s="197">
        <v>232.34</v>
      </c>
      <c r="D3187" s="197">
        <f t="shared" si="101"/>
        <v>-0.47213449960240828</v>
      </c>
      <c r="E3187" s="197">
        <v>4.4528987073624293E-3</v>
      </c>
      <c r="F3187" s="167"/>
      <c r="G3187" s="37">
        <v>3179</v>
      </c>
      <c r="H3187" s="167">
        <f t="shared" ca="1" si="102"/>
        <v>-6.41469248375795E-2</v>
      </c>
    </row>
    <row r="3188" spans="1:8" x14ac:dyDescent="0.3">
      <c r="A3188"/>
      <c r="B3188" s="314">
        <v>43048</v>
      </c>
      <c r="C3188" s="197">
        <v>440.15</v>
      </c>
      <c r="D3188" s="197">
        <f t="shared" si="101"/>
        <v>0.19622231281424107</v>
      </c>
      <c r="E3188" s="197">
        <v>4.4500228206298953E-3</v>
      </c>
      <c r="F3188" s="167"/>
      <c r="G3188" s="37">
        <v>3180</v>
      </c>
      <c r="H3188" s="167">
        <f t="shared" ca="1" si="102"/>
        <v>-1.4590153381561421E-2</v>
      </c>
    </row>
    <row r="3189" spans="1:8" x14ac:dyDescent="0.3">
      <c r="A3189"/>
      <c r="B3189" s="314">
        <v>41635</v>
      </c>
      <c r="C3189" s="197">
        <v>367.95</v>
      </c>
      <c r="D3189" s="197">
        <f t="shared" si="101"/>
        <v>13.771176234443997</v>
      </c>
      <c r="E3189" s="197">
        <v>4.4496614981437421E-3</v>
      </c>
      <c r="F3189" s="167"/>
      <c r="G3189" s="37">
        <v>3181</v>
      </c>
      <c r="H3189" s="167">
        <f t="shared" ca="1" si="102"/>
        <v>-8.4473223534746872E-2</v>
      </c>
    </row>
    <row r="3190" spans="1:8" x14ac:dyDescent="0.3">
      <c r="A3190"/>
      <c r="B3190" s="314">
        <v>37525</v>
      </c>
      <c r="C3190" s="197">
        <v>24.91</v>
      </c>
      <c r="D3190" s="197">
        <f t="shared" si="101"/>
        <v>-0.75005017057997192</v>
      </c>
      <c r="E3190" s="197">
        <v>4.4354838709677047E-3</v>
      </c>
      <c r="F3190" s="167"/>
      <c r="G3190" s="37">
        <v>3182</v>
      </c>
      <c r="H3190" s="167">
        <f t="shared" ca="1" si="102"/>
        <v>0.10167798233421146</v>
      </c>
    </row>
    <row r="3191" spans="1:8" x14ac:dyDescent="0.3">
      <c r="A3191"/>
      <c r="B3191" s="314">
        <v>38650</v>
      </c>
      <c r="C3191" s="197">
        <v>99.66</v>
      </c>
      <c r="D3191" s="197">
        <f t="shared" si="101"/>
        <v>-0.32355935654652823</v>
      </c>
      <c r="E3191" s="197">
        <v>4.4345898004434225E-3</v>
      </c>
      <c r="F3191" s="167"/>
      <c r="G3191" s="37">
        <v>3183</v>
      </c>
      <c r="H3191" s="167">
        <f t="shared" ca="1" si="102"/>
        <v>-9.3393877092115649E-2</v>
      </c>
    </row>
    <row r="3192" spans="1:8" x14ac:dyDescent="0.3">
      <c r="A3192"/>
      <c r="B3192" s="314">
        <v>39462</v>
      </c>
      <c r="C3192" s="197">
        <v>147.33000000000001</v>
      </c>
      <c r="D3192" s="197">
        <f t="shared" si="101"/>
        <v>-0.49658306567347776</v>
      </c>
      <c r="E3192" s="197">
        <v>4.4314153258795397E-3</v>
      </c>
      <c r="F3192" s="167"/>
      <c r="G3192" s="37">
        <v>3184</v>
      </c>
      <c r="H3192" s="167">
        <f t="shared" ca="1" si="102"/>
        <v>9.3325540887670855E-3</v>
      </c>
    </row>
    <row r="3193" spans="1:8" x14ac:dyDescent="0.3">
      <c r="A3193"/>
      <c r="B3193" s="314">
        <v>41422</v>
      </c>
      <c r="C3193" s="197">
        <v>292.66000000000003</v>
      </c>
      <c r="D3193" s="197">
        <f t="shared" si="101"/>
        <v>-0.40010249051962687</v>
      </c>
      <c r="E3193" s="197">
        <v>4.4273604008648881E-3</v>
      </c>
      <c r="F3193" s="167"/>
      <c r="G3193" s="37">
        <v>3185</v>
      </c>
      <c r="H3193" s="167">
        <f t="shared" ca="1" si="102"/>
        <v>2.6679358062254529E-3</v>
      </c>
    </row>
    <row r="3194" spans="1:8" x14ac:dyDescent="0.3">
      <c r="A3194"/>
      <c r="B3194" s="314">
        <v>44502</v>
      </c>
      <c r="C3194" s="197">
        <v>487.85</v>
      </c>
      <c r="D3194" s="197">
        <f t="shared" si="101"/>
        <v>18.537444933920707</v>
      </c>
      <c r="E3194" s="197">
        <v>4.4266007823761111E-3</v>
      </c>
      <c r="F3194" s="167"/>
      <c r="G3194" s="37">
        <v>3186</v>
      </c>
      <c r="H3194" s="167">
        <f t="shared" ca="1" si="102"/>
        <v>0.11213716541427959</v>
      </c>
    </row>
    <row r="3195" spans="1:8" x14ac:dyDescent="0.3">
      <c r="A3195"/>
      <c r="B3195" s="314">
        <v>37328</v>
      </c>
      <c r="C3195" s="197">
        <v>24.97</v>
      </c>
      <c r="D3195" s="197">
        <f t="shared" si="101"/>
        <v>-0.91746818707651623</v>
      </c>
      <c r="E3195" s="197">
        <v>4.4247787610618428E-3</v>
      </c>
      <c r="F3195" s="167"/>
      <c r="G3195" s="37">
        <v>3187</v>
      </c>
      <c r="H3195" s="167">
        <f t="shared" ca="1" si="102"/>
        <v>-6.2807282457454608E-2</v>
      </c>
    </row>
    <row r="3196" spans="1:8" x14ac:dyDescent="0.3">
      <c r="A3196"/>
      <c r="B3196" s="314">
        <v>41323</v>
      </c>
      <c r="C3196" s="197">
        <v>302.55</v>
      </c>
      <c r="D3196" s="197">
        <f t="shared" si="101"/>
        <v>0.25445725184509493</v>
      </c>
      <c r="E3196" s="197">
        <v>4.4153774649757782E-3</v>
      </c>
      <c r="F3196" s="167"/>
      <c r="G3196" s="37">
        <v>3188</v>
      </c>
      <c r="H3196" s="167">
        <f t="shared" ca="1" si="102"/>
        <v>7.420349320477862E-2</v>
      </c>
    </row>
    <row r="3197" spans="1:8" x14ac:dyDescent="0.3">
      <c r="A3197"/>
      <c r="B3197" s="314">
        <v>40506</v>
      </c>
      <c r="C3197" s="197">
        <v>241.18</v>
      </c>
      <c r="D3197" s="197">
        <f t="shared" si="101"/>
        <v>-0.49622976501305482</v>
      </c>
      <c r="E3197" s="197">
        <v>4.4144594369481815E-3</v>
      </c>
      <c r="F3197" s="167"/>
      <c r="G3197" s="37">
        <v>3189</v>
      </c>
      <c r="H3197" s="167">
        <f t="shared" ca="1" si="102"/>
        <v>-7.9688813054248843E-4</v>
      </c>
    </row>
    <row r="3198" spans="1:8" x14ac:dyDescent="0.3">
      <c r="A3198"/>
      <c r="B3198" s="314">
        <v>42888</v>
      </c>
      <c r="C3198" s="197">
        <v>478.75</v>
      </c>
      <c r="D3198" s="197">
        <f t="shared" si="101"/>
        <v>4.9545105776608533E-2</v>
      </c>
      <c r="E3198" s="197">
        <v>4.4057484527431079E-3</v>
      </c>
      <c r="F3198" s="167"/>
      <c r="G3198" s="37">
        <v>3190</v>
      </c>
      <c r="H3198" s="167">
        <f t="shared" ca="1" si="102"/>
        <v>-7.277908459319915E-2</v>
      </c>
    </row>
    <row r="3199" spans="1:8" x14ac:dyDescent="0.3">
      <c r="A3199"/>
      <c r="B3199" s="314">
        <v>42934</v>
      </c>
      <c r="C3199" s="197">
        <v>456.15</v>
      </c>
      <c r="D3199" s="197">
        <f t="shared" si="101"/>
        <v>8.0794187898089156</v>
      </c>
      <c r="E3199" s="197">
        <v>4.4038313332599444E-3</v>
      </c>
      <c r="F3199" s="167"/>
      <c r="G3199" s="37">
        <v>3191</v>
      </c>
      <c r="H3199" s="167">
        <f t="shared" ca="1" si="102"/>
        <v>6.030618299906388E-2</v>
      </c>
    </row>
    <row r="3200" spans="1:8" x14ac:dyDescent="0.3">
      <c r="A3200"/>
      <c r="B3200" s="314">
        <v>37855</v>
      </c>
      <c r="C3200" s="197">
        <v>50.24</v>
      </c>
      <c r="D3200" s="197">
        <f t="shared" si="101"/>
        <v>-0.84297546491639319</v>
      </c>
      <c r="E3200" s="197">
        <v>4.3982407037184146E-3</v>
      </c>
      <c r="F3200" s="167"/>
      <c r="G3200" s="37">
        <v>3192</v>
      </c>
      <c r="H3200" s="167">
        <f t="shared" ca="1" si="102"/>
        <v>5.8806577214479044E-2</v>
      </c>
    </row>
    <row r="3201" spans="1:8" x14ac:dyDescent="0.3">
      <c r="A3201"/>
      <c r="B3201" s="314">
        <v>44271</v>
      </c>
      <c r="C3201" s="197">
        <v>319.95</v>
      </c>
      <c r="D3201" s="197">
        <f t="shared" si="101"/>
        <v>-3.5423575520048267E-2</v>
      </c>
      <c r="E3201" s="197">
        <v>4.394914456129273E-3</v>
      </c>
      <c r="F3201" s="167"/>
      <c r="G3201" s="37">
        <v>3193</v>
      </c>
      <c r="H3201" s="167">
        <f t="shared" ca="1" si="102"/>
        <v>-4.1620320781839892E-3</v>
      </c>
    </row>
    <row r="3202" spans="1:8" x14ac:dyDescent="0.3">
      <c r="A3202"/>
      <c r="B3202" s="314">
        <v>42268</v>
      </c>
      <c r="C3202" s="197">
        <v>331.7</v>
      </c>
      <c r="D3202" s="197">
        <f t="shared" si="101"/>
        <v>-0.33605556556376226</v>
      </c>
      <c r="E3202" s="197">
        <v>4.3906131718394192E-3</v>
      </c>
      <c r="F3202" s="167"/>
      <c r="G3202" s="37">
        <v>3194</v>
      </c>
      <c r="H3202" s="167">
        <f t="shared" ca="1" si="102"/>
        <v>0.10120016240665775</v>
      </c>
    </row>
    <row r="3203" spans="1:8" x14ac:dyDescent="0.3">
      <c r="A3203"/>
      <c r="B3203" s="314">
        <v>41919</v>
      </c>
      <c r="C3203" s="197">
        <v>499.59</v>
      </c>
      <c r="D3203" s="197">
        <f t="shared" si="101"/>
        <v>6.0216444132115239</v>
      </c>
      <c r="E3203" s="197">
        <v>4.3827023984237545E-3</v>
      </c>
      <c r="F3203" s="167"/>
      <c r="G3203" s="37">
        <v>3195</v>
      </c>
      <c r="H3203" s="167">
        <f t="shared" ca="1" si="102"/>
        <v>-3.5997386825803709E-2</v>
      </c>
    </row>
    <row r="3204" spans="1:8" x14ac:dyDescent="0.3">
      <c r="A3204"/>
      <c r="B3204" s="314">
        <v>34918</v>
      </c>
      <c r="C3204" s="197">
        <v>71.150000000000006</v>
      </c>
      <c r="D3204" s="197">
        <f t="shared" si="101"/>
        <v>-0.71832937450514645</v>
      </c>
      <c r="E3204" s="197">
        <v>4.3760587238848014E-3</v>
      </c>
      <c r="F3204" s="167"/>
      <c r="G3204" s="37">
        <v>3196</v>
      </c>
      <c r="H3204" s="167">
        <f t="shared" ca="1" si="102"/>
        <v>1.3612949472726952E-2</v>
      </c>
    </row>
    <row r="3205" spans="1:8" x14ac:dyDescent="0.3">
      <c r="A3205"/>
      <c r="B3205" s="314">
        <v>43362</v>
      </c>
      <c r="C3205" s="197">
        <v>252.6</v>
      </c>
      <c r="D3205" s="197">
        <f t="shared" si="101"/>
        <v>0.37469387755102046</v>
      </c>
      <c r="E3205" s="197">
        <v>4.3737574552684677E-3</v>
      </c>
      <c r="F3205" s="167"/>
      <c r="G3205" s="37">
        <v>3197</v>
      </c>
      <c r="H3205" s="167">
        <f t="shared" ca="1" si="102"/>
        <v>6.747312916200604E-2</v>
      </c>
    </row>
    <row r="3206" spans="1:8" x14ac:dyDescent="0.3">
      <c r="A3206"/>
      <c r="B3206" s="314">
        <v>43385</v>
      </c>
      <c r="C3206" s="197">
        <v>183.75</v>
      </c>
      <c r="D3206" s="197">
        <f t="shared" si="101"/>
        <v>-0.55322408091810926</v>
      </c>
      <c r="E3206" s="197">
        <v>4.3727794479366811E-3</v>
      </c>
      <c r="F3206" s="167"/>
      <c r="G3206" s="37">
        <v>3198</v>
      </c>
      <c r="H3206" s="167">
        <f t="shared" ca="1" si="102"/>
        <v>-2.6863242607324197E-2</v>
      </c>
    </row>
    <row r="3207" spans="1:8" x14ac:dyDescent="0.3">
      <c r="A3207"/>
      <c r="B3207" s="314">
        <v>45006</v>
      </c>
      <c r="C3207" s="197">
        <v>411.28</v>
      </c>
      <c r="D3207" s="197">
        <f t="shared" si="101"/>
        <v>3.3572412331814805</v>
      </c>
      <c r="E3207" s="197">
        <v>4.3712911182200997E-3</v>
      </c>
      <c r="F3207" s="167"/>
      <c r="G3207" s="37">
        <v>3199</v>
      </c>
      <c r="H3207" s="167">
        <f t="shared" ca="1" si="102"/>
        <v>-2.9208010930325441E-2</v>
      </c>
    </row>
    <row r="3208" spans="1:8" x14ac:dyDescent="0.3">
      <c r="A3208"/>
      <c r="B3208" s="314">
        <v>38390</v>
      </c>
      <c r="C3208" s="197">
        <v>94.39</v>
      </c>
      <c r="D3208" s="197">
        <f t="shared" si="101"/>
        <v>0.24099395214304487</v>
      </c>
      <c r="E3208" s="197">
        <v>4.3626303468822236E-3</v>
      </c>
      <c r="F3208" s="167"/>
      <c r="G3208" s="37">
        <v>3200</v>
      </c>
      <c r="H3208" s="167">
        <f t="shared" ca="1" si="102"/>
        <v>-4.0907493290059473E-2</v>
      </c>
    </row>
    <row r="3209" spans="1:8" x14ac:dyDescent="0.3">
      <c r="A3209"/>
      <c r="B3209" s="314">
        <v>39664</v>
      </c>
      <c r="C3209" s="197">
        <v>76.06</v>
      </c>
      <c r="D3209" s="197">
        <f t="shared" ref="D3209:D3272" si="103">C3209/C3210-1</f>
        <v>-0.50022997568828442</v>
      </c>
      <c r="E3209" s="197">
        <v>4.3575861613627254E-3</v>
      </c>
      <c r="F3209" s="167"/>
      <c r="G3209" s="37">
        <v>3201</v>
      </c>
      <c r="H3209" s="167">
        <f t="shared" ca="1" si="102"/>
        <v>0.10845977154115762</v>
      </c>
    </row>
    <row r="3210" spans="1:8" x14ac:dyDescent="0.3">
      <c r="A3210"/>
      <c r="B3210" s="314">
        <v>40793</v>
      </c>
      <c r="C3210" s="197">
        <v>152.19</v>
      </c>
      <c r="D3210" s="197">
        <f t="shared" si="103"/>
        <v>4.9988175009854157</v>
      </c>
      <c r="E3210" s="197">
        <v>4.3555731538309495E-3</v>
      </c>
      <c r="F3210" s="167"/>
      <c r="G3210" s="37">
        <v>3202</v>
      </c>
      <c r="H3210" s="167">
        <f t="shared" ref="H3210:H3273" ca="1" si="104">_xlfn.NORM.INV(RAND(),N$11,N$12)</f>
        <v>-2.6666861736929837E-2</v>
      </c>
    </row>
    <row r="3211" spans="1:8" x14ac:dyDescent="0.3">
      <c r="A3211"/>
      <c r="B3211" s="314">
        <v>37519</v>
      </c>
      <c r="C3211" s="197">
        <v>25.37</v>
      </c>
      <c r="D3211" s="197">
        <f t="shared" si="103"/>
        <v>-0.64576933817369453</v>
      </c>
      <c r="E3211" s="197">
        <v>4.354711005542411E-3</v>
      </c>
      <c r="F3211" s="167"/>
      <c r="G3211" s="37">
        <v>3203</v>
      </c>
      <c r="H3211" s="167">
        <f t="shared" ca="1" si="104"/>
        <v>-1.9522415640234499E-2</v>
      </c>
    </row>
    <row r="3212" spans="1:8" x14ac:dyDescent="0.3">
      <c r="A3212"/>
      <c r="B3212" s="314">
        <v>35661</v>
      </c>
      <c r="C3212" s="197">
        <v>71.62</v>
      </c>
      <c r="D3212" s="197">
        <f t="shared" si="103"/>
        <v>-0.68707126316249401</v>
      </c>
      <c r="E3212" s="197">
        <v>4.3472163791895557E-3</v>
      </c>
      <c r="F3212" s="167"/>
      <c r="G3212" s="37">
        <v>3204</v>
      </c>
      <c r="H3212" s="167">
        <f t="shared" ca="1" si="104"/>
        <v>-9.7521340385577759E-3</v>
      </c>
    </row>
    <row r="3213" spans="1:8" x14ac:dyDescent="0.3">
      <c r="A3213"/>
      <c r="B3213" s="314">
        <v>40463</v>
      </c>
      <c r="C3213" s="197">
        <v>228.87</v>
      </c>
      <c r="D3213" s="197">
        <f t="shared" si="103"/>
        <v>0.31951571057941774</v>
      </c>
      <c r="E3213" s="197">
        <v>4.3443917851502256E-3</v>
      </c>
      <c r="F3213" s="167"/>
      <c r="G3213" s="37">
        <v>3205</v>
      </c>
      <c r="H3213" s="167">
        <f t="shared" ca="1" si="104"/>
        <v>-8.3978829149310708E-2</v>
      </c>
    </row>
    <row r="3214" spans="1:8" x14ac:dyDescent="0.3">
      <c r="A3214"/>
      <c r="B3214" s="314">
        <v>43466</v>
      </c>
      <c r="C3214" s="197">
        <v>173.45</v>
      </c>
      <c r="D3214" s="197">
        <f t="shared" si="103"/>
        <v>0.11852711678596761</v>
      </c>
      <c r="E3214" s="197">
        <v>4.3427909669948583E-3</v>
      </c>
      <c r="F3214" s="167"/>
      <c r="G3214" s="37">
        <v>3206</v>
      </c>
      <c r="H3214" s="167">
        <f t="shared" ca="1" si="104"/>
        <v>8.2735896368031688E-3</v>
      </c>
    </row>
    <row r="3215" spans="1:8" x14ac:dyDescent="0.3">
      <c r="A3215"/>
      <c r="B3215" s="314">
        <v>40256</v>
      </c>
      <c r="C3215" s="197">
        <v>155.07</v>
      </c>
      <c r="D3215" s="197">
        <f t="shared" si="103"/>
        <v>1.4803262955854124</v>
      </c>
      <c r="E3215" s="197">
        <v>4.3393782383418511E-3</v>
      </c>
      <c r="F3215" s="167"/>
      <c r="G3215" s="37">
        <v>3207</v>
      </c>
      <c r="H3215" s="167">
        <f t="shared" ca="1" si="104"/>
        <v>9.1763705637494128E-2</v>
      </c>
    </row>
    <row r="3216" spans="1:8" x14ac:dyDescent="0.3">
      <c r="A3216"/>
      <c r="B3216" s="314">
        <v>34838</v>
      </c>
      <c r="C3216" s="197">
        <v>62.52</v>
      </c>
      <c r="D3216" s="197">
        <f t="shared" si="103"/>
        <v>-0.64027617951668581</v>
      </c>
      <c r="E3216" s="197">
        <v>4.3373493975904509E-3</v>
      </c>
      <c r="F3216" s="167"/>
      <c r="G3216" s="37">
        <v>3208</v>
      </c>
      <c r="H3216" s="167">
        <f t="shared" ca="1" si="104"/>
        <v>2.5044735350052614E-2</v>
      </c>
    </row>
    <row r="3217" spans="1:8" x14ac:dyDescent="0.3">
      <c r="A3217"/>
      <c r="B3217" s="314">
        <v>38820</v>
      </c>
      <c r="C3217" s="197">
        <v>173.8</v>
      </c>
      <c r="D3217" s="197">
        <f t="shared" si="103"/>
        <v>0.10111505321844905</v>
      </c>
      <c r="E3217" s="197">
        <v>4.3340075122797472E-3</v>
      </c>
      <c r="F3217" s="167"/>
      <c r="G3217" s="37">
        <v>3209</v>
      </c>
      <c r="H3217" s="167">
        <f t="shared" ca="1" si="104"/>
        <v>-2.068120421945932E-2</v>
      </c>
    </row>
    <row r="3218" spans="1:8" x14ac:dyDescent="0.3">
      <c r="A3218"/>
      <c r="B3218" s="314">
        <v>40245</v>
      </c>
      <c r="C3218" s="197">
        <v>157.84</v>
      </c>
      <c r="D3218" s="197">
        <f t="shared" si="103"/>
        <v>2.5767051892136865</v>
      </c>
      <c r="E3218" s="197">
        <v>4.32680071264957E-3</v>
      </c>
      <c r="F3218" s="167"/>
      <c r="G3218" s="37">
        <v>3210</v>
      </c>
      <c r="H3218" s="167">
        <f t="shared" ca="1" si="104"/>
        <v>-3.2826763793026556E-2</v>
      </c>
    </row>
    <row r="3219" spans="1:8" x14ac:dyDescent="0.3">
      <c r="A3219"/>
      <c r="B3219" s="314">
        <v>37831</v>
      </c>
      <c r="C3219" s="197">
        <v>44.13</v>
      </c>
      <c r="D3219" s="197">
        <f t="shared" si="103"/>
        <v>-0.45792900135118531</v>
      </c>
      <c r="E3219" s="197">
        <v>4.3240782885753948E-3</v>
      </c>
      <c r="F3219" s="167"/>
      <c r="G3219" s="37">
        <v>3211</v>
      </c>
      <c r="H3219" s="167">
        <f t="shared" ca="1" si="104"/>
        <v>-3.4551323049930076E-2</v>
      </c>
    </row>
    <row r="3220" spans="1:8" x14ac:dyDescent="0.3">
      <c r="A3220"/>
      <c r="B3220" s="314">
        <v>38201</v>
      </c>
      <c r="C3220" s="197">
        <v>81.41</v>
      </c>
      <c r="D3220" s="197">
        <f t="shared" si="103"/>
        <v>-0.10272236305521887</v>
      </c>
      <c r="E3220" s="197">
        <v>4.3177892918824234E-3</v>
      </c>
      <c r="F3220" s="167"/>
      <c r="G3220" s="37">
        <v>3212</v>
      </c>
      <c r="H3220" s="167">
        <f t="shared" ca="1" si="104"/>
        <v>2.4754992745601941E-2</v>
      </c>
    </row>
    <row r="3221" spans="1:8" x14ac:dyDescent="0.3">
      <c r="A3221"/>
      <c r="B3221" s="314">
        <v>38558</v>
      </c>
      <c r="C3221" s="197">
        <v>90.73</v>
      </c>
      <c r="D3221" s="197">
        <f t="shared" si="103"/>
        <v>-0.75637066673827236</v>
      </c>
      <c r="E3221" s="197">
        <v>4.3170245738322066E-3</v>
      </c>
      <c r="F3221" s="167"/>
      <c r="G3221" s="37">
        <v>3213</v>
      </c>
      <c r="H3221" s="167">
        <f t="shared" ca="1" si="104"/>
        <v>-1.6322618072981222E-2</v>
      </c>
    </row>
    <row r="3222" spans="1:8" x14ac:dyDescent="0.3">
      <c r="A3222"/>
      <c r="B3222" s="314">
        <v>41639</v>
      </c>
      <c r="C3222" s="197">
        <v>372.41</v>
      </c>
      <c r="D3222" s="197">
        <f t="shared" si="103"/>
        <v>4.2914180164819555</v>
      </c>
      <c r="E3222" s="197">
        <v>4.2877946173347503E-3</v>
      </c>
      <c r="F3222" s="167"/>
      <c r="G3222" s="37">
        <v>3214</v>
      </c>
      <c r="H3222" s="167">
        <f t="shared" ca="1" si="104"/>
        <v>-9.9583653843835857E-2</v>
      </c>
    </row>
    <row r="3223" spans="1:8" x14ac:dyDescent="0.3">
      <c r="A3223"/>
      <c r="B3223" s="314">
        <v>35523</v>
      </c>
      <c r="C3223" s="197">
        <v>70.38</v>
      </c>
      <c r="D3223" s="197">
        <f t="shared" si="103"/>
        <v>-0.19510521500457456</v>
      </c>
      <c r="E3223" s="197">
        <v>4.2808219178080975E-3</v>
      </c>
      <c r="F3223" s="167"/>
      <c r="G3223" s="37">
        <v>3215</v>
      </c>
      <c r="H3223" s="167">
        <f t="shared" ca="1" si="104"/>
        <v>1.5482420276564884E-2</v>
      </c>
    </row>
    <row r="3224" spans="1:8" x14ac:dyDescent="0.3">
      <c r="A3224"/>
      <c r="B3224" s="314">
        <v>37988</v>
      </c>
      <c r="C3224" s="197">
        <v>87.44</v>
      </c>
      <c r="D3224" s="197">
        <f t="shared" si="103"/>
        <v>-0.70404467761042477</v>
      </c>
      <c r="E3224" s="197">
        <v>4.249454461927149E-3</v>
      </c>
      <c r="F3224" s="167"/>
      <c r="G3224" s="37">
        <v>3216</v>
      </c>
      <c r="H3224" s="167">
        <f t="shared" ca="1" si="104"/>
        <v>-1.8107318047518799E-2</v>
      </c>
    </row>
    <row r="3225" spans="1:8" x14ac:dyDescent="0.3">
      <c r="A3225"/>
      <c r="B3225" s="314">
        <v>44419</v>
      </c>
      <c r="C3225" s="197">
        <v>295.45</v>
      </c>
      <c r="D3225" s="197">
        <f t="shared" si="103"/>
        <v>1.1543677993291528</v>
      </c>
      <c r="E3225" s="197">
        <v>4.2488103331066451E-3</v>
      </c>
      <c r="F3225" s="167"/>
      <c r="G3225" s="37">
        <v>3217</v>
      </c>
      <c r="H3225" s="167">
        <f t="shared" ca="1" si="104"/>
        <v>-5.1976967811179699E-2</v>
      </c>
    </row>
    <row r="3226" spans="1:8" x14ac:dyDescent="0.3">
      <c r="A3226"/>
      <c r="B3226" s="314">
        <v>39476</v>
      </c>
      <c r="C3226" s="197">
        <v>137.13999999999999</v>
      </c>
      <c r="D3226" s="197">
        <f t="shared" si="103"/>
        <v>-0.31781326170223356</v>
      </c>
      <c r="E3226" s="197">
        <v>4.2472173403631519E-3</v>
      </c>
      <c r="F3226" s="167"/>
      <c r="G3226" s="37">
        <v>3218</v>
      </c>
      <c r="H3226" s="167">
        <f t="shared" ca="1" si="104"/>
        <v>-5.2737695519714398E-2</v>
      </c>
    </row>
    <row r="3227" spans="1:8" x14ac:dyDescent="0.3">
      <c r="A3227"/>
      <c r="B3227" s="314">
        <v>40729</v>
      </c>
      <c r="C3227" s="197">
        <v>201.03</v>
      </c>
      <c r="D3227" s="197">
        <f t="shared" si="103"/>
        <v>2.5231335436382754</v>
      </c>
      <c r="E3227" s="197">
        <v>4.2461784394045576E-3</v>
      </c>
      <c r="F3227" s="167"/>
      <c r="G3227" s="37">
        <v>3219</v>
      </c>
      <c r="H3227" s="167">
        <f t="shared" ca="1" si="104"/>
        <v>4.3569812489111501E-2</v>
      </c>
    </row>
    <row r="3228" spans="1:8" x14ac:dyDescent="0.3">
      <c r="A3228"/>
      <c r="B3228" s="314">
        <v>34824</v>
      </c>
      <c r="C3228" s="197">
        <v>57.06</v>
      </c>
      <c r="D3228" s="197">
        <f t="shared" si="103"/>
        <v>1.3994953742640877</v>
      </c>
      <c r="E3228" s="197">
        <v>4.2238648363253084E-3</v>
      </c>
      <c r="F3228" s="167"/>
      <c r="G3228" s="37">
        <v>3220</v>
      </c>
      <c r="H3228" s="167">
        <f t="shared" ca="1" si="104"/>
        <v>4.1850595275323269E-2</v>
      </c>
    </row>
    <row r="3229" spans="1:8" x14ac:dyDescent="0.3">
      <c r="A3229"/>
      <c r="B3229" s="314">
        <v>37399</v>
      </c>
      <c r="C3229" s="197">
        <v>23.78</v>
      </c>
      <c r="D3229" s="197">
        <f t="shared" si="103"/>
        <v>-0.78271198830409361</v>
      </c>
      <c r="E3229" s="197">
        <v>4.222972972973027E-3</v>
      </c>
      <c r="F3229" s="167"/>
      <c r="G3229" s="37">
        <v>3221</v>
      </c>
      <c r="H3229" s="167">
        <f t="shared" ca="1" si="104"/>
        <v>-8.6775846260247341E-2</v>
      </c>
    </row>
    <row r="3230" spans="1:8" x14ac:dyDescent="0.3">
      <c r="A3230"/>
      <c r="B3230" s="314">
        <v>38630</v>
      </c>
      <c r="C3230" s="197">
        <v>109.44</v>
      </c>
      <c r="D3230" s="197">
        <f t="shared" si="103"/>
        <v>-0.10110882956878853</v>
      </c>
      <c r="E3230" s="197">
        <v>4.2209579739400649E-3</v>
      </c>
      <c r="F3230" s="167"/>
      <c r="G3230" s="37">
        <v>3222</v>
      </c>
      <c r="H3230" s="167">
        <f t="shared" ca="1" si="104"/>
        <v>-4.6750063657239604E-2</v>
      </c>
    </row>
    <row r="3231" spans="1:8" x14ac:dyDescent="0.3">
      <c r="A3231"/>
      <c r="B3231" s="314">
        <v>39561</v>
      </c>
      <c r="C3231" s="197">
        <v>121.75</v>
      </c>
      <c r="D3231" s="197">
        <f t="shared" si="103"/>
        <v>1.9987684729064039</v>
      </c>
      <c r="E3231" s="197">
        <v>4.2065324975255614E-3</v>
      </c>
      <c r="F3231" s="167"/>
      <c r="G3231" s="37">
        <v>3223</v>
      </c>
      <c r="H3231" s="167">
        <f t="shared" ca="1" si="104"/>
        <v>8.5218391448315819E-2</v>
      </c>
    </row>
    <row r="3232" spans="1:8" x14ac:dyDescent="0.3">
      <c r="A3232"/>
      <c r="B3232" s="314">
        <v>36189</v>
      </c>
      <c r="C3232" s="197">
        <v>40.6</v>
      </c>
      <c r="D3232" s="197">
        <f t="shared" si="103"/>
        <v>-0.71766342141863704</v>
      </c>
      <c r="E3232" s="197">
        <v>4.2047984170170416E-3</v>
      </c>
      <c r="F3232" s="167"/>
      <c r="G3232" s="37">
        <v>3224</v>
      </c>
      <c r="H3232" s="167">
        <f t="shared" ca="1" si="104"/>
        <v>9.9215655968281132E-3</v>
      </c>
    </row>
    <row r="3233" spans="1:8" x14ac:dyDescent="0.3">
      <c r="A3233"/>
      <c r="B3233" s="314">
        <v>44075</v>
      </c>
      <c r="C3233" s="197">
        <v>143.80000000000001</v>
      </c>
      <c r="D3233" s="197">
        <f t="shared" si="103"/>
        <v>-0.66743755781683622</v>
      </c>
      <c r="E3233" s="197">
        <v>4.1899441340784715E-3</v>
      </c>
      <c r="F3233" s="167"/>
      <c r="G3233" s="37">
        <v>3225</v>
      </c>
      <c r="H3233" s="167">
        <f t="shared" ca="1" si="104"/>
        <v>3.0966510731131144E-2</v>
      </c>
    </row>
    <row r="3234" spans="1:8" x14ac:dyDescent="0.3">
      <c r="A3234"/>
      <c r="B3234" s="314">
        <v>42180</v>
      </c>
      <c r="C3234" s="197">
        <v>432.4</v>
      </c>
      <c r="D3234" s="197">
        <f t="shared" si="103"/>
        <v>0.12428497139885586</v>
      </c>
      <c r="E3234" s="197">
        <v>4.1802136553645841E-3</v>
      </c>
      <c r="F3234" s="167"/>
      <c r="G3234" s="37">
        <v>3226</v>
      </c>
      <c r="H3234" s="167">
        <f t="shared" ca="1" si="104"/>
        <v>5.2479499480864895E-2</v>
      </c>
    </row>
    <row r="3235" spans="1:8" x14ac:dyDescent="0.3">
      <c r="A3235"/>
      <c r="B3235" s="314">
        <v>42303</v>
      </c>
      <c r="C3235" s="197">
        <v>384.6</v>
      </c>
      <c r="D3235" s="197">
        <f t="shared" si="103"/>
        <v>5.6632016632016633</v>
      </c>
      <c r="E3235" s="197">
        <v>4.1775456919059817E-3</v>
      </c>
      <c r="F3235" s="167"/>
      <c r="G3235" s="37">
        <v>3227</v>
      </c>
      <c r="H3235" s="167">
        <f t="shared" ca="1" si="104"/>
        <v>-4.3683961652880429E-3</v>
      </c>
    </row>
    <row r="3236" spans="1:8" x14ac:dyDescent="0.3">
      <c r="A3236"/>
      <c r="B3236" s="314">
        <v>34719</v>
      </c>
      <c r="C3236" s="197">
        <v>57.72</v>
      </c>
      <c r="D3236" s="197">
        <f t="shared" si="103"/>
        <v>-0.88601895734597158</v>
      </c>
      <c r="E3236" s="197">
        <v>4.1753653444676075E-3</v>
      </c>
      <c r="F3236" s="167"/>
      <c r="G3236" s="37">
        <v>3228</v>
      </c>
      <c r="H3236" s="167">
        <f t="shared" ca="1" si="104"/>
        <v>2.5750728514292547E-3</v>
      </c>
    </row>
    <row r="3237" spans="1:8" x14ac:dyDescent="0.3">
      <c r="A3237"/>
      <c r="B3237" s="314">
        <v>44594</v>
      </c>
      <c r="C3237" s="197">
        <v>506.4</v>
      </c>
      <c r="D3237" s="197">
        <f t="shared" si="103"/>
        <v>7.0675481918113743</v>
      </c>
      <c r="E3237" s="197">
        <v>4.1641879833431705E-3</v>
      </c>
      <c r="F3237" s="167"/>
      <c r="G3237" s="37">
        <v>3229</v>
      </c>
      <c r="H3237" s="167">
        <f t="shared" ca="1" si="104"/>
        <v>0.13603812565270942</v>
      </c>
    </row>
    <row r="3238" spans="1:8" x14ac:dyDescent="0.3">
      <c r="A3238"/>
      <c r="B3238" s="314">
        <v>34701</v>
      </c>
      <c r="C3238" s="197">
        <v>62.77</v>
      </c>
      <c r="D3238" s="197">
        <f t="shared" si="103"/>
        <v>-0.29811025382981104</v>
      </c>
      <c r="E3238" s="197">
        <v>4.1593345064789844E-3</v>
      </c>
      <c r="F3238" s="167"/>
      <c r="G3238" s="37">
        <v>3230</v>
      </c>
      <c r="H3238" s="167">
        <f t="shared" ca="1" si="104"/>
        <v>-7.7205269620392786E-2</v>
      </c>
    </row>
    <row r="3239" spans="1:8" x14ac:dyDescent="0.3">
      <c r="A3239"/>
      <c r="B3239" s="314">
        <v>38594</v>
      </c>
      <c r="C3239" s="197">
        <v>89.43</v>
      </c>
      <c r="D3239" s="197">
        <f t="shared" si="103"/>
        <v>5.1548520302821759</v>
      </c>
      <c r="E3239" s="197">
        <v>4.1545025825286963E-3</v>
      </c>
      <c r="F3239" s="167"/>
      <c r="G3239" s="37">
        <v>3231</v>
      </c>
      <c r="H3239" s="167">
        <f t="shared" ca="1" si="104"/>
        <v>-5.1441115848380937E-2</v>
      </c>
    </row>
    <row r="3240" spans="1:8" x14ac:dyDescent="0.3">
      <c r="A3240"/>
      <c r="B3240" s="314">
        <v>37137</v>
      </c>
      <c r="C3240" s="197">
        <v>14.53</v>
      </c>
      <c r="D3240" s="197">
        <f t="shared" si="103"/>
        <v>-0.82883731888326073</v>
      </c>
      <c r="E3240" s="197">
        <v>4.146510020732519E-3</v>
      </c>
      <c r="F3240" s="167"/>
      <c r="G3240" s="37">
        <v>3232</v>
      </c>
      <c r="H3240" s="167">
        <f t="shared" ca="1" si="104"/>
        <v>-6.7443092120710119E-2</v>
      </c>
    </row>
    <row r="3241" spans="1:8" x14ac:dyDescent="0.3">
      <c r="A3241"/>
      <c r="B3241" s="314">
        <v>35163</v>
      </c>
      <c r="C3241" s="197">
        <v>84.89</v>
      </c>
      <c r="D3241" s="197">
        <f t="shared" si="103"/>
        <v>-0.82522133003911879</v>
      </c>
      <c r="E3241" s="197">
        <v>4.1400520463685808E-3</v>
      </c>
      <c r="F3241" s="167"/>
      <c r="G3241" s="37">
        <v>3233</v>
      </c>
      <c r="H3241" s="167">
        <f t="shared" ca="1" si="104"/>
        <v>2.4010056156252006E-2</v>
      </c>
    </row>
    <row r="3242" spans="1:8" x14ac:dyDescent="0.3">
      <c r="A3242"/>
      <c r="B3242" s="314">
        <v>44501</v>
      </c>
      <c r="C3242" s="197">
        <v>485.7</v>
      </c>
      <c r="D3242" s="197">
        <f t="shared" si="103"/>
        <v>-4.7703076289629998E-2</v>
      </c>
      <c r="E3242" s="197">
        <v>4.134794293983779E-3</v>
      </c>
      <c r="F3242" s="167"/>
      <c r="G3242" s="37">
        <v>3234</v>
      </c>
      <c r="H3242" s="167">
        <f t="shared" ca="1" si="104"/>
        <v>-5.8703969143703169E-2</v>
      </c>
    </row>
    <row r="3243" spans="1:8" x14ac:dyDescent="0.3">
      <c r="A3243"/>
      <c r="B3243" s="314">
        <v>45057</v>
      </c>
      <c r="C3243" s="197">
        <v>510.03</v>
      </c>
      <c r="D3243" s="197">
        <f t="shared" si="103"/>
        <v>3.9914856136230172</v>
      </c>
      <c r="E3243" s="197">
        <v>4.1344279723583011E-3</v>
      </c>
      <c r="F3243" s="167"/>
      <c r="G3243" s="37">
        <v>3235</v>
      </c>
      <c r="H3243" s="167">
        <f t="shared" ca="1" si="104"/>
        <v>8.9513890226243814E-2</v>
      </c>
    </row>
    <row r="3244" spans="1:8" x14ac:dyDescent="0.3">
      <c r="A3244"/>
      <c r="B3244" s="314">
        <v>35255</v>
      </c>
      <c r="C3244" s="197">
        <v>102.18</v>
      </c>
      <c r="D3244" s="197">
        <f t="shared" si="103"/>
        <v>-0.40087950747581358</v>
      </c>
      <c r="E3244" s="197">
        <v>4.1273584905661131E-3</v>
      </c>
      <c r="F3244" s="167"/>
      <c r="G3244" s="37">
        <v>3236</v>
      </c>
      <c r="H3244" s="167">
        <f t="shared" ca="1" si="104"/>
        <v>-1.202202526048647E-3</v>
      </c>
    </row>
    <row r="3245" spans="1:8" x14ac:dyDescent="0.3">
      <c r="A3245"/>
      <c r="B3245" s="314">
        <v>43552</v>
      </c>
      <c r="C3245" s="197">
        <v>170.55</v>
      </c>
      <c r="D3245" s="197">
        <f t="shared" si="103"/>
        <v>-0.66708959593987893</v>
      </c>
      <c r="E3245" s="197">
        <v>4.1212834854285063E-3</v>
      </c>
      <c r="F3245" s="167"/>
      <c r="G3245" s="37">
        <v>3237</v>
      </c>
      <c r="H3245" s="167">
        <f t="shared" ca="1" si="104"/>
        <v>-4.9804683972078122E-2</v>
      </c>
    </row>
    <row r="3246" spans="1:8" x14ac:dyDescent="0.3">
      <c r="A3246"/>
      <c r="B3246" s="314">
        <v>42678</v>
      </c>
      <c r="C3246" s="197">
        <v>512.29999999999995</v>
      </c>
      <c r="D3246" s="197">
        <f t="shared" si="103"/>
        <v>5.766609430722494</v>
      </c>
      <c r="E3246" s="197">
        <v>4.1160329282634578E-3</v>
      </c>
      <c r="F3246" s="167"/>
      <c r="G3246" s="37">
        <v>3238</v>
      </c>
      <c r="H3246" s="167">
        <f t="shared" ca="1" si="104"/>
        <v>-2.9664153254230177E-2</v>
      </c>
    </row>
    <row r="3247" spans="1:8" x14ac:dyDescent="0.3">
      <c r="A3247"/>
      <c r="B3247" s="314">
        <v>35646</v>
      </c>
      <c r="C3247" s="197">
        <v>75.709999999999994</v>
      </c>
      <c r="D3247" s="197">
        <f t="shared" si="103"/>
        <v>-0.56355565803885399</v>
      </c>
      <c r="E3247" s="197">
        <v>4.1114058355435912E-3</v>
      </c>
      <c r="F3247" s="167"/>
      <c r="G3247" s="37">
        <v>3239</v>
      </c>
      <c r="H3247" s="167">
        <f t="shared" ca="1" si="104"/>
        <v>5.8497180646223265E-2</v>
      </c>
    </row>
    <row r="3248" spans="1:8" x14ac:dyDescent="0.3">
      <c r="A3248"/>
      <c r="B3248" s="314">
        <v>38804</v>
      </c>
      <c r="C3248" s="197">
        <v>173.47</v>
      </c>
      <c r="D3248" s="197">
        <f t="shared" si="103"/>
        <v>-0.6067331670822943</v>
      </c>
      <c r="E3248" s="197">
        <v>4.1097476267655253E-3</v>
      </c>
      <c r="F3248" s="167"/>
      <c r="G3248" s="37">
        <v>3240</v>
      </c>
      <c r="H3248" s="167">
        <f t="shared" ca="1" si="104"/>
        <v>1.9270804030096698E-2</v>
      </c>
    </row>
    <row r="3249" spans="1:8" x14ac:dyDescent="0.3">
      <c r="A3249"/>
      <c r="B3249" s="314">
        <v>42710</v>
      </c>
      <c r="C3249" s="197">
        <v>441.1</v>
      </c>
      <c r="D3249" s="197">
        <f t="shared" si="103"/>
        <v>1.1667157874054426</v>
      </c>
      <c r="E3249" s="197">
        <v>4.0974277259275826E-3</v>
      </c>
      <c r="F3249" s="167"/>
      <c r="G3249" s="37">
        <v>3241</v>
      </c>
      <c r="H3249" s="167">
        <f t="shared" ca="1" si="104"/>
        <v>-1.8426707462313206E-2</v>
      </c>
    </row>
    <row r="3250" spans="1:8" x14ac:dyDescent="0.3">
      <c r="A3250"/>
      <c r="B3250" s="314">
        <v>40437</v>
      </c>
      <c r="C3250" s="197">
        <v>203.58</v>
      </c>
      <c r="D3250" s="197">
        <f t="shared" si="103"/>
        <v>1.1279397930385704</v>
      </c>
      <c r="E3250" s="197">
        <v>4.0937114673242903E-3</v>
      </c>
      <c r="F3250" s="167"/>
      <c r="G3250" s="37">
        <v>3242</v>
      </c>
      <c r="H3250" s="167">
        <f t="shared" ca="1" si="104"/>
        <v>-7.2063100829843326E-3</v>
      </c>
    </row>
    <row r="3251" spans="1:8" x14ac:dyDescent="0.3">
      <c r="A3251"/>
      <c r="B3251" s="314">
        <v>38576</v>
      </c>
      <c r="C3251" s="197">
        <v>95.67</v>
      </c>
      <c r="D3251" s="197">
        <f t="shared" si="103"/>
        <v>-0.6886248982912937</v>
      </c>
      <c r="E3251" s="197">
        <v>4.0931989924433143E-3</v>
      </c>
      <c r="F3251" s="167"/>
      <c r="G3251" s="37">
        <v>3243</v>
      </c>
      <c r="H3251" s="167">
        <f t="shared" ca="1" si="104"/>
        <v>2.777353268060841E-2</v>
      </c>
    </row>
    <row r="3252" spans="1:8" x14ac:dyDescent="0.3">
      <c r="A3252"/>
      <c r="B3252" s="314">
        <v>44421</v>
      </c>
      <c r="C3252" s="197">
        <v>307.25</v>
      </c>
      <c r="D3252" s="197">
        <f t="shared" si="103"/>
        <v>-0.21908755877493957</v>
      </c>
      <c r="E3252" s="197">
        <v>4.0849673202614234E-3</v>
      </c>
      <c r="F3252" s="167"/>
      <c r="G3252" s="37">
        <v>3244</v>
      </c>
      <c r="H3252" s="167">
        <f t="shared" ca="1" si="104"/>
        <v>-0.10916290209856093</v>
      </c>
    </row>
    <row r="3253" spans="1:8" x14ac:dyDescent="0.3">
      <c r="A3253"/>
      <c r="B3253" s="314">
        <v>42368</v>
      </c>
      <c r="C3253" s="197">
        <v>393.45</v>
      </c>
      <c r="D3253" s="197">
        <f t="shared" si="103"/>
        <v>0.14126178390137767</v>
      </c>
      <c r="E3253" s="197">
        <v>4.0831951001658595E-3</v>
      </c>
      <c r="F3253" s="167"/>
      <c r="G3253" s="37">
        <v>3245</v>
      </c>
      <c r="H3253" s="167">
        <f t="shared" ca="1" si="104"/>
        <v>0.11060178593987308</v>
      </c>
    </row>
    <row r="3254" spans="1:8" x14ac:dyDescent="0.3">
      <c r="A3254"/>
      <c r="B3254" s="314">
        <v>44357</v>
      </c>
      <c r="C3254" s="197">
        <v>344.75</v>
      </c>
      <c r="D3254" s="197">
        <f t="shared" si="103"/>
        <v>-8.578626359055963E-2</v>
      </c>
      <c r="E3254" s="197">
        <v>4.0774719673801751E-3</v>
      </c>
      <c r="F3254" s="167"/>
      <c r="G3254" s="37">
        <v>3246</v>
      </c>
      <c r="H3254" s="167">
        <f t="shared" ca="1" si="104"/>
        <v>4.7852992033059046E-2</v>
      </c>
    </row>
    <row r="3255" spans="1:8" x14ac:dyDescent="0.3">
      <c r="A3255"/>
      <c r="B3255" s="314">
        <v>41578</v>
      </c>
      <c r="C3255" s="197">
        <v>377.1</v>
      </c>
      <c r="D3255" s="197">
        <f t="shared" si="103"/>
        <v>4.4636337293538109</v>
      </c>
      <c r="E3255" s="197">
        <v>4.0738078121256294E-3</v>
      </c>
      <c r="F3255" s="167"/>
      <c r="G3255" s="37">
        <v>3247</v>
      </c>
      <c r="H3255" s="167">
        <f t="shared" ca="1" si="104"/>
        <v>7.9113698221418394E-2</v>
      </c>
    </row>
    <row r="3256" spans="1:8" x14ac:dyDescent="0.3">
      <c r="A3256"/>
      <c r="B3256" s="314">
        <v>35089</v>
      </c>
      <c r="C3256" s="197">
        <v>69.02</v>
      </c>
      <c r="D3256" s="197">
        <f t="shared" si="103"/>
        <v>0.86490137800594424</v>
      </c>
      <c r="E3256" s="197">
        <v>4.0733197556008793E-3</v>
      </c>
      <c r="F3256" s="167"/>
      <c r="G3256" s="37">
        <v>3248</v>
      </c>
      <c r="H3256" s="167">
        <f t="shared" ca="1" si="104"/>
        <v>-4.8309021461066012E-2</v>
      </c>
    </row>
    <row r="3257" spans="1:8" x14ac:dyDescent="0.3">
      <c r="A3257"/>
      <c r="B3257" s="314">
        <v>36299</v>
      </c>
      <c r="C3257" s="197">
        <v>37.01</v>
      </c>
      <c r="D3257" s="197">
        <f t="shared" si="103"/>
        <v>-0.5593523038456959</v>
      </c>
      <c r="E3257" s="197">
        <v>4.0694519804664875E-3</v>
      </c>
      <c r="F3257" s="167"/>
      <c r="G3257" s="37">
        <v>3249</v>
      </c>
      <c r="H3257" s="167">
        <f t="shared" ca="1" si="104"/>
        <v>0.13704635804613099</v>
      </c>
    </row>
    <row r="3258" spans="1:8" x14ac:dyDescent="0.3">
      <c r="A3258"/>
      <c r="B3258" s="314">
        <v>38506</v>
      </c>
      <c r="C3258" s="197">
        <v>83.99</v>
      </c>
      <c r="D3258" s="197">
        <f t="shared" si="103"/>
        <v>9.6761556542177996E-2</v>
      </c>
      <c r="E3258" s="197">
        <v>4.0645546921695974E-3</v>
      </c>
      <c r="F3258" s="167"/>
      <c r="G3258" s="37">
        <v>3250</v>
      </c>
      <c r="H3258" s="167">
        <f t="shared" ca="1" si="104"/>
        <v>7.2449718275449215E-2</v>
      </c>
    </row>
    <row r="3259" spans="1:8" x14ac:dyDescent="0.3">
      <c r="A3259"/>
      <c r="B3259" s="314">
        <v>35549</v>
      </c>
      <c r="C3259" s="197">
        <v>76.58</v>
      </c>
      <c r="D3259" s="197">
        <f t="shared" si="103"/>
        <v>-0.80005221932114878</v>
      </c>
      <c r="E3259" s="197">
        <v>4.0645076701193439E-3</v>
      </c>
      <c r="F3259" s="167"/>
      <c r="G3259" s="37">
        <v>3251</v>
      </c>
      <c r="H3259" s="167">
        <f t="shared" ca="1" si="104"/>
        <v>-8.4659698757945268E-2</v>
      </c>
    </row>
    <row r="3260" spans="1:8" x14ac:dyDescent="0.3">
      <c r="A3260"/>
      <c r="B3260" s="314">
        <v>42300</v>
      </c>
      <c r="C3260" s="197">
        <v>383</v>
      </c>
      <c r="D3260" s="197">
        <f t="shared" si="103"/>
        <v>6.0391472155853707</v>
      </c>
      <c r="E3260" s="197">
        <v>4.0634421287193412E-3</v>
      </c>
      <c r="F3260" s="167"/>
      <c r="G3260" s="37">
        <v>3252</v>
      </c>
      <c r="H3260" s="167">
        <f t="shared" ca="1" si="104"/>
        <v>0.11312801942667765</v>
      </c>
    </row>
    <row r="3261" spans="1:8" x14ac:dyDescent="0.3">
      <c r="A3261"/>
      <c r="B3261" s="314">
        <v>35920</v>
      </c>
      <c r="C3261" s="197">
        <v>54.41</v>
      </c>
      <c r="D3261" s="197">
        <f t="shared" si="103"/>
        <v>-0.87790867272523276</v>
      </c>
      <c r="E3261" s="197">
        <v>4.0597896290828217E-3</v>
      </c>
      <c r="F3261" s="167"/>
      <c r="G3261" s="37">
        <v>3253</v>
      </c>
      <c r="H3261" s="167">
        <f t="shared" ca="1" si="104"/>
        <v>5.212245509007128E-3</v>
      </c>
    </row>
    <row r="3262" spans="1:8" x14ac:dyDescent="0.3">
      <c r="A3262"/>
      <c r="B3262" s="314">
        <v>42850</v>
      </c>
      <c r="C3262" s="197">
        <v>445.65</v>
      </c>
      <c r="D3262" s="197">
        <f t="shared" si="103"/>
        <v>-0.30553824097737337</v>
      </c>
      <c r="E3262" s="197">
        <v>4.0554241297734439E-3</v>
      </c>
      <c r="F3262" s="167"/>
      <c r="G3262" s="37">
        <v>3254</v>
      </c>
      <c r="H3262" s="167">
        <f t="shared" ca="1" si="104"/>
        <v>1.3495913262405485E-2</v>
      </c>
    </row>
    <row r="3263" spans="1:8" x14ac:dyDescent="0.3">
      <c r="A3263"/>
      <c r="B3263" s="314">
        <v>45134</v>
      </c>
      <c r="C3263" s="197">
        <v>641.72</v>
      </c>
      <c r="D3263" s="197">
        <f t="shared" si="103"/>
        <v>2.9833643699565489</v>
      </c>
      <c r="E3263" s="197">
        <v>4.0523837091046566E-3</v>
      </c>
      <c r="F3263" s="167"/>
      <c r="G3263" s="37">
        <v>3255</v>
      </c>
      <c r="H3263" s="167">
        <f t="shared" ca="1" si="104"/>
        <v>-0.10776250763206358</v>
      </c>
    </row>
    <row r="3264" spans="1:8" x14ac:dyDescent="0.3">
      <c r="A3264"/>
      <c r="B3264" s="314">
        <v>43642</v>
      </c>
      <c r="C3264" s="197">
        <v>161.1</v>
      </c>
      <c r="D3264" s="197">
        <f t="shared" si="103"/>
        <v>5.4933494558645712</v>
      </c>
      <c r="E3264" s="197">
        <v>4.0511062636334749E-3</v>
      </c>
      <c r="F3264" s="167"/>
      <c r="G3264" s="37">
        <v>3256</v>
      </c>
      <c r="H3264" s="167">
        <f t="shared" ca="1" si="104"/>
        <v>-0.11071943062086453</v>
      </c>
    </row>
    <row r="3265" spans="1:8" x14ac:dyDescent="0.3">
      <c r="A3265"/>
      <c r="B3265" s="314">
        <v>37370</v>
      </c>
      <c r="C3265" s="197">
        <v>24.81</v>
      </c>
      <c r="D3265" s="197">
        <f t="shared" si="103"/>
        <v>-0.96433294997124785</v>
      </c>
      <c r="E3265" s="197">
        <v>4.0469445568593887E-3</v>
      </c>
      <c r="F3265" s="167"/>
      <c r="G3265" s="37">
        <v>3257</v>
      </c>
      <c r="H3265" s="167">
        <f t="shared" ca="1" si="104"/>
        <v>7.5823887853121719E-2</v>
      </c>
    </row>
    <row r="3266" spans="1:8" x14ac:dyDescent="0.3">
      <c r="A3266"/>
      <c r="B3266" s="314">
        <v>45848</v>
      </c>
      <c r="C3266" s="197">
        <v>695.6</v>
      </c>
      <c r="D3266" s="197">
        <f t="shared" si="103"/>
        <v>9.7594740912606337</v>
      </c>
      <c r="E3266" s="197">
        <v>4.041570438799269E-3</v>
      </c>
      <c r="F3266" s="167"/>
      <c r="G3266" s="37">
        <v>3258</v>
      </c>
      <c r="H3266" s="167">
        <f t="shared" ca="1" si="104"/>
        <v>-4.2820392898890114E-2</v>
      </c>
    </row>
    <row r="3267" spans="1:8" x14ac:dyDescent="0.3">
      <c r="A3267"/>
      <c r="B3267" s="314">
        <v>35717</v>
      </c>
      <c r="C3267" s="197">
        <v>64.650000000000006</v>
      </c>
      <c r="D3267" s="197">
        <f t="shared" si="103"/>
        <v>-0.1361571352218065</v>
      </c>
      <c r="E3267" s="197">
        <v>4.037894082932203E-3</v>
      </c>
      <c r="F3267" s="167"/>
      <c r="G3267" s="37">
        <v>3259</v>
      </c>
      <c r="H3267" s="167">
        <f t="shared" ca="1" si="104"/>
        <v>6.1585484133995581E-2</v>
      </c>
    </row>
    <row r="3268" spans="1:8" x14ac:dyDescent="0.3">
      <c r="A3268"/>
      <c r="B3268" s="314">
        <v>38230</v>
      </c>
      <c r="C3268" s="197">
        <v>74.84</v>
      </c>
      <c r="D3268" s="197">
        <f t="shared" si="103"/>
        <v>3.2790165809033738</v>
      </c>
      <c r="E3268" s="197">
        <v>4.0246847330291935E-3</v>
      </c>
      <c r="F3268" s="167"/>
      <c r="G3268" s="37">
        <v>3260</v>
      </c>
      <c r="H3268" s="167">
        <f t="shared" ca="1" si="104"/>
        <v>-0.15216276454778771</v>
      </c>
    </row>
    <row r="3269" spans="1:8" x14ac:dyDescent="0.3">
      <c r="A3269"/>
      <c r="B3269" s="314">
        <v>36910</v>
      </c>
      <c r="C3269" s="197">
        <v>17.489999999999998</v>
      </c>
      <c r="D3269" s="197">
        <f t="shared" si="103"/>
        <v>-0.70903343869572455</v>
      </c>
      <c r="E3269" s="197">
        <v>4.0183696900113475E-3</v>
      </c>
      <c r="F3269" s="167"/>
      <c r="G3269" s="37">
        <v>3261</v>
      </c>
      <c r="H3269" s="167">
        <f t="shared" ca="1" si="104"/>
        <v>3.9005215382437536E-2</v>
      </c>
    </row>
    <row r="3270" spans="1:8" x14ac:dyDescent="0.3">
      <c r="A3270"/>
      <c r="B3270" s="314">
        <v>34737</v>
      </c>
      <c r="C3270" s="197">
        <v>60.11</v>
      </c>
      <c r="D3270" s="197">
        <f t="shared" si="103"/>
        <v>-0.70766462406380704</v>
      </c>
      <c r="E3270" s="197">
        <v>4.0086854852179332E-3</v>
      </c>
      <c r="F3270" s="167"/>
      <c r="G3270" s="37">
        <v>3262</v>
      </c>
      <c r="H3270" s="167">
        <f t="shared" ca="1" si="104"/>
        <v>-0.10209828325274362</v>
      </c>
    </row>
    <row r="3271" spans="1:8" x14ac:dyDescent="0.3">
      <c r="A3271"/>
      <c r="B3271" s="314">
        <v>40428</v>
      </c>
      <c r="C3271" s="197">
        <v>205.62</v>
      </c>
      <c r="D3271" s="197">
        <f t="shared" si="103"/>
        <v>0.38399407686612386</v>
      </c>
      <c r="E3271" s="197">
        <v>4.0039062499999112E-3</v>
      </c>
      <c r="F3271" s="167"/>
      <c r="G3271" s="37">
        <v>3263</v>
      </c>
      <c r="H3271" s="167">
        <f t="shared" ca="1" si="104"/>
        <v>-6.8635557103793543E-2</v>
      </c>
    </row>
    <row r="3272" spans="1:8" x14ac:dyDescent="0.3">
      <c r="A3272"/>
      <c r="B3272" s="314">
        <v>39422</v>
      </c>
      <c r="C3272" s="197">
        <v>148.57</v>
      </c>
      <c r="D3272" s="197">
        <f t="shared" si="103"/>
        <v>1.0335340815767862</v>
      </c>
      <c r="E3272" s="197">
        <v>3.9870252736855516E-3</v>
      </c>
      <c r="F3272" s="167"/>
      <c r="G3272" s="37">
        <v>3264</v>
      </c>
      <c r="H3272" s="167">
        <f t="shared" ca="1" si="104"/>
        <v>0.15111960800366456</v>
      </c>
    </row>
    <row r="3273" spans="1:8" x14ac:dyDescent="0.3">
      <c r="A3273"/>
      <c r="B3273" s="314">
        <v>35565</v>
      </c>
      <c r="C3273" s="197">
        <v>73.06</v>
      </c>
      <c r="D3273" s="197">
        <f t="shared" ref="D3273:D3336" si="105">C3273/C3274-1</f>
        <v>-0.92474635628572899</v>
      </c>
      <c r="E3273" s="197">
        <v>3.9851587192525351E-3</v>
      </c>
      <c r="F3273" s="167"/>
      <c r="G3273" s="37">
        <v>3265</v>
      </c>
      <c r="H3273" s="167">
        <f t="shared" ca="1" si="104"/>
        <v>-6.5571370342043356E-2</v>
      </c>
    </row>
    <row r="3274" spans="1:8" x14ac:dyDescent="0.3">
      <c r="A3274"/>
      <c r="B3274" s="314">
        <v>45555</v>
      </c>
      <c r="C3274" s="197">
        <v>970.85</v>
      </c>
      <c r="D3274" s="197">
        <f t="shared" si="105"/>
        <v>6.5476171966104335</v>
      </c>
      <c r="E3274" s="197">
        <v>3.9813857290589283E-3</v>
      </c>
      <c r="F3274" s="167"/>
      <c r="G3274" s="37">
        <v>3266</v>
      </c>
      <c r="H3274" s="167">
        <f t="shared" ref="H3274:H3337" ca="1" si="106">_xlfn.NORM.INV(RAND(),N$11,N$12)</f>
        <v>4.8758248553753852E-2</v>
      </c>
    </row>
    <row r="3275" spans="1:8" x14ac:dyDescent="0.3">
      <c r="A3275"/>
      <c r="B3275" s="314">
        <v>40141</v>
      </c>
      <c r="C3275" s="197">
        <v>128.63</v>
      </c>
      <c r="D3275" s="197">
        <f t="shared" si="105"/>
        <v>-0.81130996039313485</v>
      </c>
      <c r="E3275" s="197">
        <v>3.9806431470494896E-3</v>
      </c>
      <c r="F3275" s="167"/>
      <c r="G3275" s="37">
        <v>3267</v>
      </c>
      <c r="H3275" s="167">
        <f t="shared" ca="1" si="106"/>
        <v>-0.11598161850018805</v>
      </c>
    </row>
    <row r="3276" spans="1:8" x14ac:dyDescent="0.3">
      <c r="A3276"/>
      <c r="B3276" s="314">
        <v>45855</v>
      </c>
      <c r="C3276" s="197">
        <v>681.7</v>
      </c>
      <c r="D3276" s="197">
        <f t="shared" si="105"/>
        <v>8.2862007900830967</v>
      </c>
      <c r="E3276" s="197">
        <v>3.9764359351988077E-3</v>
      </c>
      <c r="F3276" s="167"/>
      <c r="G3276" s="37">
        <v>3268</v>
      </c>
      <c r="H3276" s="167">
        <f t="shared" ca="1" si="106"/>
        <v>-5.4970505423854836E-2</v>
      </c>
    </row>
    <row r="3277" spans="1:8" x14ac:dyDescent="0.3">
      <c r="A3277"/>
      <c r="B3277" s="314">
        <v>38224</v>
      </c>
      <c r="C3277" s="197">
        <v>73.41</v>
      </c>
      <c r="D3277" s="197">
        <f t="shared" si="105"/>
        <v>-0.76667832056701524</v>
      </c>
      <c r="E3277" s="197">
        <v>3.9660831509846783E-3</v>
      </c>
      <c r="F3277" s="167"/>
      <c r="G3277" s="37">
        <v>3269</v>
      </c>
      <c r="H3277" s="167">
        <f t="shared" ca="1" si="106"/>
        <v>8.2154705183127008E-2</v>
      </c>
    </row>
    <row r="3278" spans="1:8" x14ac:dyDescent="0.3">
      <c r="A3278"/>
      <c r="B3278" s="314">
        <v>41276</v>
      </c>
      <c r="C3278" s="197">
        <v>314.63</v>
      </c>
      <c r="D3278" s="197">
        <f t="shared" si="105"/>
        <v>5.1874139626352012</v>
      </c>
      <c r="E3278" s="197">
        <v>3.9567312294586099E-3</v>
      </c>
      <c r="F3278" s="167"/>
      <c r="G3278" s="37">
        <v>3270</v>
      </c>
      <c r="H3278" s="167">
        <f t="shared" ca="1" si="106"/>
        <v>-8.1702077262432338E-2</v>
      </c>
    </row>
    <row r="3279" spans="1:8" x14ac:dyDescent="0.3">
      <c r="A3279"/>
      <c r="B3279" s="314">
        <v>36383</v>
      </c>
      <c r="C3279" s="197">
        <v>50.85</v>
      </c>
      <c r="D3279" s="197">
        <f t="shared" si="105"/>
        <v>-0.13225255972696248</v>
      </c>
      <c r="E3279" s="197">
        <v>3.9486673247779436E-3</v>
      </c>
      <c r="F3279" s="167"/>
      <c r="G3279" s="37">
        <v>3271</v>
      </c>
      <c r="H3279" s="167">
        <f t="shared" ca="1" si="106"/>
        <v>1.7362178171556789E-2</v>
      </c>
    </row>
    <row r="3280" spans="1:8" x14ac:dyDescent="0.3">
      <c r="A3280"/>
      <c r="B3280" s="314">
        <v>35409</v>
      </c>
      <c r="C3280" s="197">
        <v>58.6</v>
      </c>
      <c r="D3280" s="197">
        <f t="shared" si="105"/>
        <v>-0.48928011155656259</v>
      </c>
      <c r="E3280" s="197">
        <v>3.9403803323625475E-3</v>
      </c>
      <c r="F3280" s="167"/>
      <c r="G3280" s="37">
        <v>3272</v>
      </c>
      <c r="H3280" s="167">
        <f t="shared" ca="1" si="106"/>
        <v>4.2212878847696131E-2</v>
      </c>
    </row>
    <row r="3281" spans="1:8" x14ac:dyDescent="0.3">
      <c r="A3281"/>
      <c r="B3281" s="314">
        <v>40106</v>
      </c>
      <c r="C3281" s="197">
        <v>114.74</v>
      </c>
      <c r="D3281" s="197">
        <f t="shared" si="105"/>
        <v>1.1418704498786632</v>
      </c>
      <c r="E3281" s="197">
        <v>3.9373523492867157E-3</v>
      </c>
      <c r="F3281" s="167"/>
      <c r="G3281" s="37">
        <v>3273</v>
      </c>
      <c r="H3281" s="167">
        <f t="shared" ca="1" si="106"/>
        <v>-6.9413051018537744E-2</v>
      </c>
    </row>
    <row r="3282" spans="1:8" x14ac:dyDescent="0.3">
      <c r="A3282"/>
      <c r="B3282" s="314">
        <v>36356</v>
      </c>
      <c r="C3282" s="197">
        <v>53.57</v>
      </c>
      <c r="D3282" s="197">
        <f t="shared" si="105"/>
        <v>-0.88658833492113898</v>
      </c>
      <c r="E3282" s="197">
        <v>3.9355322338829879E-3</v>
      </c>
      <c r="F3282" s="167"/>
      <c r="G3282" s="37">
        <v>3274</v>
      </c>
      <c r="H3282" s="167">
        <f t="shared" ca="1" si="106"/>
        <v>8.6381461610641003E-2</v>
      </c>
    </row>
    <row r="3283" spans="1:8" x14ac:dyDescent="0.3">
      <c r="A3283"/>
      <c r="B3283" s="314">
        <v>44553</v>
      </c>
      <c r="C3283" s="197">
        <v>472.35</v>
      </c>
      <c r="D3283" s="197">
        <f t="shared" si="105"/>
        <v>0.55357847651624792</v>
      </c>
      <c r="E3283" s="197">
        <v>3.9319872476089035E-3</v>
      </c>
      <c r="F3283" s="167"/>
      <c r="G3283" s="37">
        <v>3275</v>
      </c>
      <c r="H3283" s="167">
        <f t="shared" ca="1" si="106"/>
        <v>8.5197244604749825E-2</v>
      </c>
    </row>
    <row r="3284" spans="1:8" x14ac:dyDescent="0.3">
      <c r="A3284"/>
      <c r="B3284" s="314">
        <v>41430</v>
      </c>
      <c r="C3284" s="197">
        <v>304.04000000000002</v>
      </c>
      <c r="D3284" s="197">
        <f t="shared" si="105"/>
        <v>10.895148669796558</v>
      </c>
      <c r="E3284" s="197">
        <v>3.9293379560838559E-3</v>
      </c>
      <c r="F3284" s="167"/>
      <c r="G3284" s="37">
        <v>3276</v>
      </c>
      <c r="H3284" s="167">
        <f t="shared" ca="1" si="106"/>
        <v>-4.4348873998248783E-3</v>
      </c>
    </row>
    <row r="3285" spans="1:8" x14ac:dyDescent="0.3">
      <c r="A3285"/>
      <c r="B3285" s="314">
        <v>37491</v>
      </c>
      <c r="C3285" s="197">
        <v>25.56</v>
      </c>
      <c r="D3285" s="197">
        <f t="shared" si="105"/>
        <v>-0.91674267100977203</v>
      </c>
      <c r="E3285" s="197">
        <v>3.9277297721915794E-3</v>
      </c>
      <c r="F3285" s="167"/>
      <c r="G3285" s="37">
        <v>3277</v>
      </c>
      <c r="H3285" s="167">
        <f t="shared" ca="1" si="106"/>
        <v>-3.6528426428213828E-2</v>
      </c>
    </row>
    <row r="3286" spans="1:8" x14ac:dyDescent="0.3">
      <c r="A3286"/>
      <c r="B3286" s="314">
        <v>44273</v>
      </c>
      <c r="C3286" s="197">
        <v>307</v>
      </c>
      <c r="D3286" s="197">
        <f t="shared" si="105"/>
        <v>1.3937621832358675</v>
      </c>
      <c r="E3286" s="197">
        <v>3.9241334205362133E-3</v>
      </c>
      <c r="F3286" s="167"/>
      <c r="G3286" s="37">
        <v>3278</v>
      </c>
      <c r="H3286" s="167">
        <f t="shared" ca="1" si="106"/>
        <v>4.5119942529273052E-2</v>
      </c>
    </row>
    <row r="3287" spans="1:8" x14ac:dyDescent="0.3">
      <c r="A3287"/>
      <c r="B3287" s="314">
        <v>44123</v>
      </c>
      <c r="C3287" s="197">
        <v>128.25</v>
      </c>
      <c r="D3287" s="197">
        <f t="shared" si="105"/>
        <v>-0.49121275836077283</v>
      </c>
      <c r="E3287" s="197">
        <v>3.9138943248533398E-3</v>
      </c>
      <c r="F3287" s="167"/>
      <c r="G3287" s="37">
        <v>3279</v>
      </c>
      <c r="H3287" s="167">
        <f t="shared" ca="1" si="106"/>
        <v>-5.7174892602545636E-3</v>
      </c>
    </row>
    <row r="3288" spans="1:8" x14ac:dyDescent="0.3">
      <c r="A3288"/>
      <c r="B3288" s="314">
        <v>40541</v>
      </c>
      <c r="C3288" s="197">
        <v>252.07</v>
      </c>
      <c r="D3288" s="197">
        <f t="shared" si="105"/>
        <v>4.7803134222887289E-2</v>
      </c>
      <c r="E3288" s="197">
        <v>3.9029829941454874E-3</v>
      </c>
      <c r="F3288" s="167"/>
      <c r="G3288" s="37">
        <v>3280</v>
      </c>
      <c r="H3288" s="167">
        <f t="shared" ca="1" si="106"/>
        <v>-3.7665240765050413E-3</v>
      </c>
    </row>
    <row r="3289" spans="1:8" x14ac:dyDescent="0.3">
      <c r="A3289"/>
      <c r="B3289" s="314">
        <v>40679</v>
      </c>
      <c r="C3289" s="197">
        <v>240.57</v>
      </c>
      <c r="D3289" s="197">
        <f t="shared" si="105"/>
        <v>2.4426159129937037</v>
      </c>
      <c r="E3289" s="197">
        <v>3.880821231847742E-3</v>
      </c>
      <c r="F3289" s="167"/>
      <c r="G3289" s="37">
        <v>3281</v>
      </c>
      <c r="H3289" s="167">
        <f t="shared" ca="1" si="106"/>
        <v>4.2135133613851017E-2</v>
      </c>
    </row>
    <row r="3290" spans="1:8" x14ac:dyDescent="0.3">
      <c r="A3290"/>
      <c r="B3290" s="314">
        <v>34899</v>
      </c>
      <c r="C3290" s="197">
        <v>69.88</v>
      </c>
      <c r="D3290" s="197">
        <f t="shared" si="105"/>
        <v>-0.55816894284269103</v>
      </c>
      <c r="E3290" s="197">
        <v>3.878753052722228E-3</v>
      </c>
      <c r="F3290" s="167"/>
      <c r="G3290" s="37">
        <v>3282</v>
      </c>
      <c r="H3290" s="167">
        <f t="shared" ca="1" si="106"/>
        <v>4.9219070778142075E-2</v>
      </c>
    </row>
    <row r="3291" spans="1:8" x14ac:dyDescent="0.3">
      <c r="A3291"/>
      <c r="B3291" s="314">
        <v>39045</v>
      </c>
      <c r="C3291" s="197">
        <v>158.16</v>
      </c>
      <c r="D3291" s="197">
        <f t="shared" si="105"/>
        <v>-9.1973820186014521E-2</v>
      </c>
      <c r="E3291" s="197">
        <v>3.8717867343700529E-3</v>
      </c>
      <c r="F3291" s="167"/>
      <c r="G3291" s="37">
        <v>3283</v>
      </c>
      <c r="H3291" s="167">
        <f t="shared" ca="1" si="106"/>
        <v>-0.13260970905981856</v>
      </c>
    </row>
    <row r="3292" spans="1:8" x14ac:dyDescent="0.3">
      <c r="A3292"/>
      <c r="B3292" s="314">
        <v>38800</v>
      </c>
      <c r="C3292" s="197">
        <v>174.18</v>
      </c>
      <c r="D3292" s="197">
        <f t="shared" si="105"/>
        <v>0.24059829059829063</v>
      </c>
      <c r="E3292" s="197">
        <v>3.8614489078441228E-3</v>
      </c>
      <c r="F3292" s="167"/>
      <c r="G3292" s="37">
        <v>3284</v>
      </c>
      <c r="H3292" s="167">
        <f t="shared" ca="1" si="106"/>
        <v>1.8211853717676172E-2</v>
      </c>
    </row>
    <row r="3293" spans="1:8" x14ac:dyDescent="0.3">
      <c r="A3293"/>
      <c r="B3293" s="314">
        <v>40151</v>
      </c>
      <c r="C3293" s="197">
        <v>140.4</v>
      </c>
      <c r="D3293" s="197">
        <f t="shared" si="105"/>
        <v>-0.19458467186782924</v>
      </c>
      <c r="E3293" s="197">
        <v>3.8610038610038533E-3</v>
      </c>
      <c r="F3293" s="167"/>
      <c r="G3293" s="37">
        <v>3285</v>
      </c>
      <c r="H3293" s="167">
        <f t="shared" ca="1" si="106"/>
        <v>2.0597381314492909E-2</v>
      </c>
    </row>
    <row r="3294" spans="1:8" x14ac:dyDescent="0.3">
      <c r="A3294"/>
      <c r="B3294" s="314">
        <v>39115</v>
      </c>
      <c r="C3294" s="197">
        <v>174.32</v>
      </c>
      <c r="D3294" s="197">
        <f t="shared" si="105"/>
        <v>1.0909199952021109</v>
      </c>
      <c r="E3294" s="197">
        <v>3.8583357327957035E-3</v>
      </c>
      <c r="F3294" s="167"/>
      <c r="G3294" s="37">
        <v>3286</v>
      </c>
      <c r="H3294" s="167">
        <f t="shared" ca="1" si="106"/>
        <v>4.9826574258825945E-2</v>
      </c>
    </row>
    <row r="3295" spans="1:8" x14ac:dyDescent="0.3">
      <c r="A3295"/>
      <c r="B3295" s="314">
        <v>37974</v>
      </c>
      <c r="C3295" s="197">
        <v>83.37</v>
      </c>
      <c r="D3295" s="197">
        <f t="shared" si="105"/>
        <v>3.5632183908045985</v>
      </c>
      <c r="E3295" s="197">
        <v>3.8531005418422914E-3</v>
      </c>
      <c r="F3295" s="167"/>
      <c r="G3295" s="37">
        <v>3287</v>
      </c>
      <c r="H3295" s="167">
        <f t="shared" ca="1" si="106"/>
        <v>5.6723079954535197E-3</v>
      </c>
    </row>
    <row r="3296" spans="1:8" x14ac:dyDescent="0.3">
      <c r="A3296"/>
      <c r="B3296" s="314">
        <v>36921</v>
      </c>
      <c r="C3296" s="197">
        <v>18.27</v>
      </c>
      <c r="D3296" s="197">
        <f t="shared" si="105"/>
        <v>-0.85739931314392759</v>
      </c>
      <c r="E3296" s="197">
        <v>3.8461538461538325E-3</v>
      </c>
      <c r="F3296" s="167"/>
      <c r="G3296" s="37">
        <v>3288</v>
      </c>
      <c r="H3296" s="167">
        <f t="shared" ca="1" si="106"/>
        <v>1.7002611963184734E-2</v>
      </c>
    </row>
    <row r="3297" spans="1:8" x14ac:dyDescent="0.3">
      <c r="A3297"/>
      <c r="B3297" s="314">
        <v>39582</v>
      </c>
      <c r="C3297" s="197">
        <v>128.12</v>
      </c>
      <c r="D3297" s="197">
        <f t="shared" si="105"/>
        <v>-0.7031510658016682</v>
      </c>
      <c r="E3297" s="197">
        <v>3.8392227532713097E-3</v>
      </c>
      <c r="F3297" s="167"/>
      <c r="G3297" s="37">
        <v>3289</v>
      </c>
      <c r="H3297" s="167">
        <f t="shared" ca="1" si="106"/>
        <v>-6.2609680137962309E-2</v>
      </c>
    </row>
    <row r="3298" spans="1:8" x14ac:dyDescent="0.3">
      <c r="A3298"/>
      <c r="B3298" s="314">
        <v>43105</v>
      </c>
      <c r="C3298" s="197">
        <v>431.6</v>
      </c>
      <c r="D3298" s="197">
        <f t="shared" si="105"/>
        <v>0.91549795845908055</v>
      </c>
      <c r="E3298" s="197">
        <v>3.8376555413421887E-3</v>
      </c>
      <c r="F3298" s="167"/>
      <c r="G3298" s="37">
        <v>3290</v>
      </c>
      <c r="H3298" s="167">
        <f t="shared" ca="1" si="106"/>
        <v>-0.10776000456061055</v>
      </c>
    </row>
    <row r="3299" spans="1:8" x14ac:dyDescent="0.3">
      <c r="A3299"/>
      <c r="B3299" s="314">
        <v>40457</v>
      </c>
      <c r="C3299" s="197">
        <v>225.32</v>
      </c>
      <c r="D3299" s="197">
        <f t="shared" si="105"/>
        <v>1.1499999999999999</v>
      </c>
      <c r="E3299" s="197">
        <v>3.8314176245211051E-3</v>
      </c>
      <c r="F3299" s="167"/>
      <c r="G3299" s="37">
        <v>3291</v>
      </c>
      <c r="H3299" s="167">
        <f t="shared" ca="1" si="106"/>
        <v>4.3193159890761404E-2</v>
      </c>
    </row>
    <row r="3300" spans="1:8" x14ac:dyDescent="0.3">
      <c r="A3300"/>
      <c r="B3300" s="314">
        <v>44006</v>
      </c>
      <c r="C3300" s="197">
        <v>104.8</v>
      </c>
      <c r="D3300" s="197">
        <f t="shared" si="105"/>
        <v>0.32876886014961326</v>
      </c>
      <c r="E3300" s="197">
        <v>3.8314176245208831E-3</v>
      </c>
      <c r="F3300" s="167"/>
      <c r="G3300" s="37">
        <v>3292</v>
      </c>
      <c r="H3300" s="167">
        <f t="shared" ca="1" si="106"/>
        <v>-2.8563566316815722E-2</v>
      </c>
    </row>
    <row r="3301" spans="1:8" x14ac:dyDescent="0.3">
      <c r="A3301"/>
      <c r="B3301" s="314">
        <v>38254</v>
      </c>
      <c r="C3301" s="197">
        <v>78.87</v>
      </c>
      <c r="D3301" s="197">
        <f t="shared" si="105"/>
        <v>-0.57170784686396958</v>
      </c>
      <c r="E3301" s="197">
        <v>3.8182512409317138E-3</v>
      </c>
      <c r="F3301" s="167"/>
      <c r="G3301" s="37">
        <v>3293</v>
      </c>
      <c r="H3301" s="167">
        <f t="shared" ca="1" si="106"/>
        <v>-2.7739114684020801E-2</v>
      </c>
    </row>
    <row r="3302" spans="1:8" x14ac:dyDescent="0.3">
      <c r="A3302"/>
      <c r="B3302" s="314">
        <v>44195</v>
      </c>
      <c r="C3302" s="197">
        <v>184.15</v>
      </c>
      <c r="D3302" s="197">
        <f t="shared" si="105"/>
        <v>0.30667707372454411</v>
      </c>
      <c r="E3302" s="197">
        <v>3.8157536113383461E-3</v>
      </c>
      <c r="F3302" s="167"/>
      <c r="G3302" s="37">
        <v>3294</v>
      </c>
      <c r="H3302" s="167">
        <f t="shared" ca="1" si="106"/>
        <v>-4.056767107273964E-2</v>
      </c>
    </row>
    <row r="3303" spans="1:8" x14ac:dyDescent="0.3">
      <c r="A3303"/>
      <c r="B3303" s="314">
        <v>40164</v>
      </c>
      <c r="C3303" s="197">
        <v>140.93</v>
      </c>
      <c r="D3303" s="197">
        <f t="shared" si="105"/>
        <v>0.4280068902624381</v>
      </c>
      <c r="E3303" s="197">
        <v>3.7749287749286875E-3</v>
      </c>
      <c r="F3303" s="167"/>
      <c r="G3303" s="37">
        <v>3295</v>
      </c>
      <c r="H3303" s="167">
        <f t="shared" ca="1" si="106"/>
        <v>5.2008475471024607E-2</v>
      </c>
    </row>
    <row r="3304" spans="1:8" x14ac:dyDescent="0.3">
      <c r="A3304"/>
      <c r="B3304" s="314">
        <v>35244</v>
      </c>
      <c r="C3304" s="197">
        <v>98.69</v>
      </c>
      <c r="D3304" s="197">
        <f t="shared" si="105"/>
        <v>-0.72654474923801604</v>
      </c>
      <c r="E3304" s="197">
        <v>3.7632221318144587E-3</v>
      </c>
      <c r="F3304" s="167"/>
      <c r="G3304" s="37">
        <v>3296</v>
      </c>
      <c r="H3304" s="167">
        <f t="shared" ca="1" si="106"/>
        <v>3.3639670599284875E-2</v>
      </c>
    </row>
    <row r="3305" spans="1:8" x14ac:dyDescent="0.3">
      <c r="A3305"/>
      <c r="B3305" s="314">
        <v>42446</v>
      </c>
      <c r="C3305" s="197">
        <v>360.9</v>
      </c>
      <c r="D3305" s="197">
        <f t="shared" si="105"/>
        <v>0.17384940640754598</v>
      </c>
      <c r="E3305" s="197">
        <v>3.754693366708306E-3</v>
      </c>
      <c r="F3305" s="167"/>
      <c r="G3305" s="37">
        <v>3297</v>
      </c>
      <c r="H3305" s="167">
        <f t="shared" ca="1" si="106"/>
        <v>-7.1759370916137266E-2</v>
      </c>
    </row>
    <row r="3306" spans="1:8" x14ac:dyDescent="0.3">
      <c r="A3306"/>
      <c r="B3306" s="314">
        <v>44389</v>
      </c>
      <c r="C3306" s="197">
        <v>307.45</v>
      </c>
      <c r="D3306" s="197">
        <f t="shared" si="105"/>
        <v>-0.1160149511213342</v>
      </c>
      <c r="E3306" s="197">
        <v>3.7544890630101246E-3</v>
      </c>
      <c r="F3306" s="167"/>
      <c r="G3306" s="37">
        <v>3298</v>
      </c>
      <c r="H3306" s="167">
        <f t="shared" ca="1" si="106"/>
        <v>1.7593224373015803E-2</v>
      </c>
    </row>
    <row r="3307" spans="1:8" x14ac:dyDescent="0.3">
      <c r="A3307"/>
      <c r="B3307" s="314">
        <v>43166</v>
      </c>
      <c r="C3307" s="197">
        <v>347.8</v>
      </c>
      <c r="D3307" s="197">
        <f t="shared" si="105"/>
        <v>-0.4906641282858607</v>
      </c>
      <c r="E3307" s="197">
        <v>3.7518037518038394E-3</v>
      </c>
      <c r="F3307" s="167"/>
      <c r="G3307" s="37">
        <v>3299</v>
      </c>
      <c r="H3307" s="167">
        <f t="shared" ca="1" si="106"/>
        <v>-2.0279165281338191E-3</v>
      </c>
    </row>
    <row r="3308" spans="1:8" x14ac:dyDescent="0.3">
      <c r="A3308"/>
      <c r="B3308" s="314">
        <v>45785</v>
      </c>
      <c r="C3308" s="197">
        <v>682.85</v>
      </c>
      <c r="D3308" s="197">
        <f t="shared" si="105"/>
        <v>1.4482808074289197</v>
      </c>
      <c r="E3308" s="197">
        <v>3.7483463178009657E-3</v>
      </c>
      <c r="F3308" s="167"/>
      <c r="G3308" s="37">
        <v>3300</v>
      </c>
      <c r="H3308" s="167">
        <f t="shared" ca="1" si="106"/>
        <v>1.6034279181368374E-2</v>
      </c>
    </row>
    <row r="3309" spans="1:8" x14ac:dyDescent="0.3">
      <c r="A3309"/>
      <c r="B3309" s="314">
        <v>41250</v>
      </c>
      <c r="C3309" s="197">
        <v>278.91000000000003</v>
      </c>
      <c r="D3309" s="197">
        <f t="shared" si="105"/>
        <v>9.3915797317436667</v>
      </c>
      <c r="E3309" s="197">
        <v>3.7427574045416634E-3</v>
      </c>
      <c r="F3309" s="167"/>
      <c r="G3309" s="37">
        <v>3301</v>
      </c>
      <c r="H3309" s="167">
        <f t="shared" ca="1" si="106"/>
        <v>-1.8424023249202167E-2</v>
      </c>
    </row>
    <row r="3310" spans="1:8" x14ac:dyDescent="0.3">
      <c r="A3310"/>
      <c r="B3310" s="314">
        <v>37386</v>
      </c>
      <c r="C3310" s="197">
        <v>26.84</v>
      </c>
      <c r="D3310" s="197">
        <f t="shared" si="105"/>
        <v>-0.77882159044087351</v>
      </c>
      <c r="E3310" s="197">
        <v>3.7397157816005944E-3</v>
      </c>
      <c r="F3310" s="167"/>
      <c r="G3310" s="37">
        <v>3302</v>
      </c>
      <c r="H3310" s="167">
        <f t="shared" ca="1" si="106"/>
        <v>5.7541936800804931E-3</v>
      </c>
    </row>
    <row r="3311" spans="1:8" x14ac:dyDescent="0.3">
      <c r="A3311"/>
      <c r="B3311" s="314">
        <v>43693</v>
      </c>
      <c r="C3311" s="197">
        <v>121.35</v>
      </c>
      <c r="D3311" s="197">
        <f t="shared" si="105"/>
        <v>0.55040245304714452</v>
      </c>
      <c r="E3311" s="197">
        <v>3.7220843672456372E-3</v>
      </c>
      <c r="F3311" s="167"/>
      <c r="G3311" s="37">
        <v>3303</v>
      </c>
      <c r="H3311" s="167">
        <f t="shared" ca="1" si="106"/>
        <v>1.3932960505354941E-2</v>
      </c>
    </row>
    <row r="3312" spans="1:8" x14ac:dyDescent="0.3">
      <c r="A3312"/>
      <c r="B3312" s="314">
        <v>37953</v>
      </c>
      <c r="C3312" s="197">
        <v>78.27</v>
      </c>
      <c r="D3312" s="197">
        <f t="shared" si="105"/>
        <v>-0.27527777777777784</v>
      </c>
      <c r="E3312" s="197">
        <v>3.7189022826364937E-3</v>
      </c>
      <c r="F3312" s="167"/>
      <c r="G3312" s="37">
        <v>3304</v>
      </c>
      <c r="H3312" s="167">
        <f t="shared" ca="1" si="106"/>
        <v>8.1250747406409501E-2</v>
      </c>
    </row>
    <row r="3313" spans="1:8" x14ac:dyDescent="0.3">
      <c r="A3313"/>
      <c r="B3313" s="314">
        <v>44025</v>
      </c>
      <c r="C3313" s="197">
        <v>108</v>
      </c>
      <c r="D3313" s="197">
        <f t="shared" si="105"/>
        <v>-0.57739865393645329</v>
      </c>
      <c r="E3313" s="197">
        <v>3.7174721189592308E-3</v>
      </c>
      <c r="F3313" s="167"/>
      <c r="G3313" s="37">
        <v>3305</v>
      </c>
      <c r="H3313" s="167">
        <f t="shared" ca="1" si="106"/>
        <v>2.7925811446623296E-2</v>
      </c>
    </row>
    <row r="3314" spans="1:8" x14ac:dyDescent="0.3">
      <c r="A3314"/>
      <c r="B3314" s="314">
        <v>40952</v>
      </c>
      <c r="C3314" s="197">
        <v>255.56</v>
      </c>
      <c r="D3314" s="197">
        <f t="shared" si="105"/>
        <v>4.4210182234207807E-2</v>
      </c>
      <c r="E3314" s="197">
        <v>3.691775979891565E-3</v>
      </c>
      <c r="F3314" s="167"/>
      <c r="G3314" s="37">
        <v>3306</v>
      </c>
      <c r="H3314" s="167">
        <f t="shared" ca="1" si="106"/>
        <v>-2.9992281277403936E-2</v>
      </c>
    </row>
    <row r="3315" spans="1:8" x14ac:dyDescent="0.3">
      <c r="A3315"/>
      <c r="B3315" s="314">
        <v>40662</v>
      </c>
      <c r="C3315" s="197">
        <v>244.74</v>
      </c>
      <c r="D3315" s="197">
        <f t="shared" si="105"/>
        <v>0.35702800110895483</v>
      </c>
      <c r="E3315" s="197">
        <v>3.6909448818898127E-3</v>
      </c>
      <c r="F3315" s="167"/>
      <c r="G3315" s="37">
        <v>3307</v>
      </c>
      <c r="H3315" s="167">
        <f t="shared" ca="1" si="106"/>
        <v>-3.2106407540768572E-2</v>
      </c>
    </row>
    <row r="3316" spans="1:8" x14ac:dyDescent="0.3">
      <c r="A3316"/>
      <c r="B3316" s="314">
        <v>38796</v>
      </c>
      <c r="C3316" s="197">
        <v>180.35</v>
      </c>
      <c r="D3316" s="197">
        <f t="shared" si="105"/>
        <v>0.13613455965730115</v>
      </c>
      <c r="E3316" s="197">
        <v>3.6729923757581329E-3</v>
      </c>
      <c r="F3316" s="167"/>
      <c r="G3316" s="37">
        <v>3308</v>
      </c>
      <c r="H3316" s="167">
        <f t="shared" ca="1" si="106"/>
        <v>3.7965583634133111E-2</v>
      </c>
    </row>
    <row r="3317" spans="1:8" x14ac:dyDescent="0.3">
      <c r="A3317"/>
      <c r="B3317" s="314">
        <v>39048</v>
      </c>
      <c r="C3317" s="197">
        <v>158.74</v>
      </c>
      <c r="D3317" s="197">
        <f t="shared" si="105"/>
        <v>7.2849686847599173</v>
      </c>
      <c r="E3317" s="197">
        <v>3.6671724835610764E-3</v>
      </c>
      <c r="F3317" s="167"/>
      <c r="G3317" s="37">
        <v>3309</v>
      </c>
      <c r="H3317" s="167">
        <f t="shared" ca="1" si="106"/>
        <v>-5.192278926382686E-2</v>
      </c>
    </row>
    <row r="3318" spans="1:8" x14ac:dyDescent="0.3">
      <c r="A3318"/>
      <c r="B3318" s="314">
        <v>36871</v>
      </c>
      <c r="C3318" s="197">
        <v>19.16</v>
      </c>
      <c r="D3318" s="197">
        <f t="shared" si="105"/>
        <v>-0.95490173002236078</v>
      </c>
      <c r="E3318" s="197">
        <v>3.6668412781561965E-3</v>
      </c>
      <c r="F3318" s="167"/>
      <c r="G3318" s="37">
        <v>3310</v>
      </c>
      <c r="H3318" s="167">
        <f t="shared" ca="1" si="106"/>
        <v>1.3505116157230377E-2</v>
      </c>
    </row>
    <row r="3319" spans="1:8" x14ac:dyDescent="0.3">
      <c r="A3319"/>
      <c r="B3319" s="314">
        <v>43014</v>
      </c>
      <c r="C3319" s="197">
        <v>424.85</v>
      </c>
      <c r="D3319" s="197">
        <f t="shared" si="105"/>
        <v>3.1865542952906001E-2</v>
      </c>
      <c r="E3319" s="197">
        <v>3.6617056461138997E-3</v>
      </c>
      <c r="F3319" s="167"/>
      <c r="G3319" s="37">
        <v>3311</v>
      </c>
      <c r="H3319" s="167">
        <f t="shared" ca="1" si="106"/>
        <v>7.954786246436811E-2</v>
      </c>
    </row>
    <row r="3320" spans="1:8" x14ac:dyDescent="0.3">
      <c r="A3320"/>
      <c r="B3320" s="314">
        <v>44942</v>
      </c>
      <c r="C3320" s="197">
        <v>411.73</v>
      </c>
      <c r="D3320" s="197">
        <f t="shared" si="105"/>
        <v>-0.16023169960635542</v>
      </c>
      <c r="E3320" s="197">
        <v>3.6564853862466329E-3</v>
      </c>
      <c r="F3320" s="167"/>
      <c r="G3320" s="37">
        <v>3312</v>
      </c>
      <c r="H3320" s="167">
        <f t="shared" ca="1" si="106"/>
        <v>-0.11183379895984485</v>
      </c>
    </row>
    <row r="3321" spans="1:8" x14ac:dyDescent="0.3">
      <c r="A3321"/>
      <c r="B3321" s="314">
        <v>42004</v>
      </c>
      <c r="C3321" s="197">
        <v>490.29</v>
      </c>
      <c r="D3321" s="197">
        <f t="shared" si="105"/>
        <v>4.7210035005834303</v>
      </c>
      <c r="E3321" s="197">
        <v>3.6437329839718036E-3</v>
      </c>
      <c r="F3321" s="167"/>
      <c r="G3321" s="37">
        <v>3313</v>
      </c>
      <c r="H3321" s="167">
        <f t="shared" ca="1" si="106"/>
        <v>-4.7164891790765759E-2</v>
      </c>
    </row>
    <row r="3322" spans="1:8" x14ac:dyDescent="0.3">
      <c r="A3322"/>
      <c r="B3322" s="314">
        <v>35612</v>
      </c>
      <c r="C3322" s="197">
        <v>85.7</v>
      </c>
      <c r="D3322" s="197">
        <f t="shared" si="105"/>
        <v>1.8172255095332019</v>
      </c>
      <c r="E3322" s="197">
        <v>3.6304016863801802E-3</v>
      </c>
      <c r="F3322" s="167"/>
      <c r="G3322" s="37">
        <v>3314</v>
      </c>
      <c r="H3322" s="167">
        <f t="shared" ca="1" si="106"/>
        <v>-1.2952033252279546E-2</v>
      </c>
    </row>
    <row r="3323" spans="1:8" x14ac:dyDescent="0.3">
      <c r="A3323"/>
      <c r="B3323" s="314">
        <v>37609</v>
      </c>
      <c r="C3323" s="197">
        <v>30.42</v>
      </c>
      <c r="D3323" s="197">
        <f t="shared" si="105"/>
        <v>-0.63393501805054142</v>
      </c>
      <c r="E3323" s="197">
        <v>3.6291652919828721E-3</v>
      </c>
      <c r="F3323" s="167"/>
      <c r="G3323" s="37">
        <v>3315</v>
      </c>
      <c r="H3323" s="167">
        <f t="shared" ca="1" si="106"/>
        <v>-3.7220598856473039E-2</v>
      </c>
    </row>
    <row r="3324" spans="1:8" x14ac:dyDescent="0.3">
      <c r="A3324"/>
      <c r="B3324" s="314">
        <v>43977</v>
      </c>
      <c r="C3324" s="197">
        <v>83.1</v>
      </c>
      <c r="D3324" s="197">
        <f t="shared" si="105"/>
        <v>-0.66376694315193208</v>
      </c>
      <c r="E3324" s="197">
        <v>3.6231884057971175E-3</v>
      </c>
      <c r="F3324" s="167"/>
      <c r="G3324" s="37">
        <v>3316</v>
      </c>
      <c r="H3324" s="167">
        <f t="shared" ca="1" si="106"/>
        <v>6.5222727581953119E-2</v>
      </c>
    </row>
    <row r="3325" spans="1:8" x14ac:dyDescent="0.3">
      <c r="A3325"/>
      <c r="B3325" s="314">
        <v>41163</v>
      </c>
      <c r="C3325" s="197">
        <v>247.15</v>
      </c>
      <c r="D3325" s="197">
        <f t="shared" si="105"/>
        <v>-0.47676511061712712</v>
      </c>
      <c r="E3325" s="197">
        <v>3.6140664338504269E-3</v>
      </c>
      <c r="F3325" s="167"/>
      <c r="G3325" s="37">
        <v>3317</v>
      </c>
      <c r="H3325" s="167">
        <f t="shared" ca="1" si="106"/>
        <v>-9.9101200346808152E-2</v>
      </c>
    </row>
    <row r="3326" spans="1:8" x14ac:dyDescent="0.3">
      <c r="A3326"/>
      <c r="B3326" s="314">
        <v>42718</v>
      </c>
      <c r="C3326" s="197">
        <v>472.35</v>
      </c>
      <c r="D3326" s="197">
        <f t="shared" si="105"/>
        <v>2.2690843657000483</v>
      </c>
      <c r="E3326" s="197">
        <v>3.6120259215979278E-3</v>
      </c>
      <c r="F3326" s="167"/>
      <c r="G3326" s="37">
        <v>3318</v>
      </c>
      <c r="H3326" s="167">
        <f t="shared" ca="1" si="106"/>
        <v>7.3760432500400833E-2</v>
      </c>
    </row>
    <row r="3327" spans="1:8" x14ac:dyDescent="0.3">
      <c r="A3327"/>
      <c r="B3327" s="314">
        <v>38758</v>
      </c>
      <c r="C3327" s="197">
        <v>144.49</v>
      </c>
      <c r="D3327" s="197">
        <f t="shared" si="105"/>
        <v>-0.62918003336327466</v>
      </c>
      <c r="E3327" s="197">
        <v>3.611863582690944E-3</v>
      </c>
      <c r="F3327" s="167"/>
      <c r="G3327" s="37">
        <v>3319</v>
      </c>
      <c r="H3327" s="167">
        <f t="shared" ca="1" si="106"/>
        <v>3.9265754589900018E-2</v>
      </c>
    </row>
    <row r="3328" spans="1:8" x14ac:dyDescent="0.3">
      <c r="A3328"/>
      <c r="B3328" s="314">
        <v>42991</v>
      </c>
      <c r="C3328" s="197">
        <v>389.65</v>
      </c>
      <c r="D3328" s="197">
        <f t="shared" si="105"/>
        <v>0.47009998113563456</v>
      </c>
      <c r="E3328" s="197">
        <v>3.6059240180295049E-3</v>
      </c>
      <c r="F3328" s="167"/>
      <c r="G3328" s="37">
        <v>3320</v>
      </c>
      <c r="H3328" s="167">
        <f t="shared" ca="1" si="106"/>
        <v>1.7335799339802959E-2</v>
      </c>
    </row>
    <row r="3329" spans="1:8" x14ac:dyDescent="0.3">
      <c r="A3329"/>
      <c r="B3329" s="314">
        <v>43313</v>
      </c>
      <c r="C3329" s="197">
        <v>265.05</v>
      </c>
      <c r="D3329" s="197">
        <f t="shared" si="105"/>
        <v>0.97783747481531247</v>
      </c>
      <c r="E3329" s="197">
        <v>3.597122302158251E-3</v>
      </c>
      <c r="F3329" s="167"/>
      <c r="G3329" s="37">
        <v>3321</v>
      </c>
      <c r="H3329" s="167">
        <f t="shared" ca="1" si="106"/>
        <v>-3.1662620820096431E-2</v>
      </c>
    </row>
    <row r="3330" spans="1:8" x14ac:dyDescent="0.3">
      <c r="A3330"/>
      <c r="B3330" s="314">
        <v>39478</v>
      </c>
      <c r="C3330" s="197">
        <v>134.01</v>
      </c>
      <c r="D3330" s="197">
        <f t="shared" si="105"/>
        <v>0.40885197645079874</v>
      </c>
      <c r="E3330" s="197">
        <v>3.5946978207144209E-3</v>
      </c>
      <c r="F3330" s="167"/>
      <c r="G3330" s="37">
        <v>3322</v>
      </c>
      <c r="H3330" s="167">
        <f t="shared" ca="1" si="106"/>
        <v>1.5299408477547785E-2</v>
      </c>
    </row>
    <row r="3331" spans="1:8" x14ac:dyDescent="0.3">
      <c r="A3331"/>
      <c r="B3331" s="314">
        <v>38079</v>
      </c>
      <c r="C3331" s="197">
        <v>95.12</v>
      </c>
      <c r="D3331" s="197">
        <f t="shared" si="105"/>
        <v>-0.4769315369810283</v>
      </c>
      <c r="E3331" s="197">
        <v>3.5872546950834749E-3</v>
      </c>
      <c r="F3331" s="167"/>
      <c r="G3331" s="37">
        <v>3323</v>
      </c>
      <c r="H3331" s="167">
        <f t="shared" ca="1" si="106"/>
        <v>-5.6176173574362741E-2</v>
      </c>
    </row>
    <row r="3332" spans="1:8" x14ac:dyDescent="0.3">
      <c r="A3332"/>
      <c r="B3332" s="314">
        <v>43535</v>
      </c>
      <c r="C3332" s="197">
        <v>181.85</v>
      </c>
      <c r="D3332" s="197">
        <f t="shared" si="105"/>
        <v>-0.3813573737030107</v>
      </c>
      <c r="E3332" s="197">
        <v>3.5871964679912161E-3</v>
      </c>
      <c r="F3332" s="167"/>
      <c r="G3332" s="37">
        <v>3324</v>
      </c>
      <c r="H3332" s="167">
        <f t="shared" ca="1" si="106"/>
        <v>5.1382773231636513E-3</v>
      </c>
    </row>
    <row r="3333" spans="1:8" x14ac:dyDescent="0.3">
      <c r="A3333"/>
      <c r="B3333" s="314">
        <v>44407</v>
      </c>
      <c r="C3333" s="197">
        <v>293.95</v>
      </c>
      <c r="D3333" s="197">
        <f t="shared" si="105"/>
        <v>-0.40083571137382801</v>
      </c>
      <c r="E3333" s="197">
        <v>3.5848412427450516E-3</v>
      </c>
      <c r="F3333" s="167"/>
      <c r="G3333" s="37">
        <v>3325</v>
      </c>
      <c r="H3333" s="167">
        <f t="shared" ca="1" si="106"/>
        <v>3.9264867535664279E-2</v>
      </c>
    </row>
    <row r="3334" spans="1:8" x14ac:dyDescent="0.3">
      <c r="A3334"/>
      <c r="B3334" s="314">
        <v>44568</v>
      </c>
      <c r="C3334" s="197">
        <v>490.6</v>
      </c>
      <c r="D3334" s="197">
        <f t="shared" si="105"/>
        <v>23.979633401221996</v>
      </c>
      <c r="E3334" s="197">
        <v>3.5798302137670657E-3</v>
      </c>
      <c r="F3334" s="167"/>
      <c r="G3334" s="37">
        <v>3326</v>
      </c>
      <c r="H3334" s="167">
        <f t="shared" ca="1" si="106"/>
        <v>5.4993297343593706E-2</v>
      </c>
    </row>
    <row r="3335" spans="1:8" x14ac:dyDescent="0.3">
      <c r="A3335"/>
      <c r="B3335" s="314">
        <v>37235</v>
      </c>
      <c r="C3335" s="197">
        <v>19.64</v>
      </c>
      <c r="D3335" s="197">
        <f t="shared" si="105"/>
        <v>-0.97084539449268903</v>
      </c>
      <c r="E3335" s="197">
        <v>3.5769034236075026E-3</v>
      </c>
      <c r="F3335" s="167"/>
      <c r="G3335" s="37">
        <v>3327</v>
      </c>
      <c r="H3335" s="167">
        <f t="shared" ca="1" si="106"/>
        <v>2.5266545376532671E-2</v>
      </c>
    </row>
    <row r="3336" spans="1:8" x14ac:dyDescent="0.3">
      <c r="A3336"/>
      <c r="B3336" s="314">
        <v>45832</v>
      </c>
      <c r="C3336" s="197">
        <v>673.65</v>
      </c>
      <c r="D3336" s="197">
        <f t="shared" si="105"/>
        <v>0.80317995663695507</v>
      </c>
      <c r="E3336" s="197">
        <v>3.5754189944132708E-3</v>
      </c>
      <c r="F3336" s="167"/>
      <c r="G3336" s="37">
        <v>3328</v>
      </c>
      <c r="H3336" s="167">
        <f t="shared" ca="1" si="106"/>
        <v>1.5890881948981722E-2</v>
      </c>
    </row>
    <row r="3337" spans="1:8" x14ac:dyDescent="0.3">
      <c r="A3337"/>
      <c r="B3337" s="314">
        <v>41575</v>
      </c>
      <c r="C3337" s="197">
        <v>373.59</v>
      </c>
      <c r="D3337" s="197">
        <f t="shared" ref="D3337:D3400" si="107">C3337/C3338-1</f>
        <v>-0.4887231421924183</v>
      </c>
      <c r="E3337" s="197">
        <v>3.5727717186913033E-3</v>
      </c>
      <c r="F3337" s="167"/>
      <c r="G3337" s="37">
        <v>3329</v>
      </c>
      <c r="H3337" s="167">
        <f t="shared" ca="1" si="106"/>
        <v>7.4213596863882819E-2</v>
      </c>
    </row>
    <row r="3338" spans="1:8" x14ac:dyDescent="0.3">
      <c r="A3338"/>
      <c r="B3338" s="314">
        <v>45793</v>
      </c>
      <c r="C3338" s="197">
        <v>730.7</v>
      </c>
      <c r="D3338" s="197">
        <f t="shared" si="107"/>
        <v>1.8835832675611681</v>
      </c>
      <c r="E3338" s="197">
        <v>3.570938057959161E-3</v>
      </c>
      <c r="F3338" s="167"/>
      <c r="G3338" s="37">
        <v>3330</v>
      </c>
      <c r="H3338" s="167">
        <f t="shared" ref="H3338:H3401" ca="1" si="108">_xlfn.NORM.INV(RAND(),N$11,N$12)</f>
        <v>-4.1223883092396656E-2</v>
      </c>
    </row>
    <row r="3339" spans="1:8" x14ac:dyDescent="0.3">
      <c r="A3339"/>
      <c r="B3339" s="314">
        <v>43301</v>
      </c>
      <c r="C3339" s="197">
        <v>253.4</v>
      </c>
      <c r="D3339" s="197">
        <f t="shared" si="107"/>
        <v>-4.4170344385349503E-2</v>
      </c>
      <c r="E3339" s="197">
        <v>3.5643564356435675E-3</v>
      </c>
      <c r="F3339" s="167"/>
      <c r="G3339" s="37">
        <v>3331</v>
      </c>
      <c r="H3339" s="167">
        <f t="shared" ca="1" si="108"/>
        <v>-0.12714475924070617</v>
      </c>
    </row>
    <row r="3340" spans="1:8" x14ac:dyDescent="0.3">
      <c r="A3340"/>
      <c r="B3340" s="314">
        <v>40975</v>
      </c>
      <c r="C3340" s="197">
        <v>265.11</v>
      </c>
      <c r="D3340" s="197">
        <f t="shared" si="107"/>
        <v>8.3910733262486712</v>
      </c>
      <c r="E3340" s="197">
        <v>3.5583147215807465E-3</v>
      </c>
      <c r="F3340" s="167"/>
      <c r="G3340" s="37">
        <v>3332</v>
      </c>
      <c r="H3340" s="167">
        <f t="shared" ca="1" si="108"/>
        <v>-5.1693458439053035E-2</v>
      </c>
    </row>
    <row r="3341" spans="1:8" x14ac:dyDescent="0.3">
      <c r="A3341"/>
      <c r="B3341" s="314">
        <v>37460</v>
      </c>
      <c r="C3341" s="197">
        <v>28.23</v>
      </c>
      <c r="D3341" s="197">
        <f t="shared" si="107"/>
        <v>-0.93548903107861059</v>
      </c>
      <c r="E3341" s="197">
        <v>3.5549235691432202E-3</v>
      </c>
      <c r="F3341" s="167"/>
      <c r="G3341" s="37">
        <v>3333</v>
      </c>
      <c r="H3341" s="167">
        <f t="shared" ca="1" si="108"/>
        <v>8.4094047713205472E-2</v>
      </c>
    </row>
    <row r="3342" spans="1:8" x14ac:dyDescent="0.3">
      <c r="A3342"/>
      <c r="B3342" s="314">
        <v>44680</v>
      </c>
      <c r="C3342" s="197">
        <v>437.6</v>
      </c>
      <c r="D3342" s="197">
        <f t="shared" si="107"/>
        <v>-0.14027504911591349</v>
      </c>
      <c r="E3342" s="197">
        <v>3.5546382295608137E-3</v>
      </c>
      <c r="F3342" s="167"/>
      <c r="G3342" s="37">
        <v>3334</v>
      </c>
      <c r="H3342" s="167">
        <f t="shared" ca="1" si="108"/>
        <v>-2.6935060832055359E-2</v>
      </c>
    </row>
    <row r="3343" spans="1:8" x14ac:dyDescent="0.3">
      <c r="A3343"/>
      <c r="B3343" s="314">
        <v>42576</v>
      </c>
      <c r="C3343" s="197">
        <v>509</v>
      </c>
      <c r="D3343" s="197">
        <f t="shared" si="107"/>
        <v>-0.16457399839151765</v>
      </c>
      <c r="E3343" s="197">
        <v>3.5488958990537167E-3</v>
      </c>
      <c r="F3343" s="167"/>
      <c r="G3343" s="37">
        <v>3335</v>
      </c>
      <c r="H3343" s="167">
        <f t="shared" ca="1" si="108"/>
        <v>-0.14746590892935718</v>
      </c>
    </row>
    <row r="3344" spans="1:8" x14ac:dyDescent="0.3">
      <c r="A3344"/>
      <c r="B3344" s="314">
        <v>45174</v>
      </c>
      <c r="C3344" s="197">
        <v>609.27</v>
      </c>
      <c r="D3344" s="197">
        <f t="shared" si="107"/>
        <v>2.9537313432835823</v>
      </c>
      <c r="E3344" s="197">
        <v>3.5247805247640152E-3</v>
      </c>
      <c r="F3344" s="167"/>
      <c r="G3344" s="37">
        <v>3336</v>
      </c>
      <c r="H3344" s="167">
        <f t="shared" ca="1" si="108"/>
        <v>6.6495767597160277E-2</v>
      </c>
    </row>
    <row r="3345" spans="1:8" x14ac:dyDescent="0.3">
      <c r="A3345"/>
      <c r="B3345" s="314">
        <v>40247</v>
      </c>
      <c r="C3345" s="197">
        <v>154.1</v>
      </c>
      <c r="D3345" s="197">
        <f t="shared" si="107"/>
        <v>0.92432567432567425</v>
      </c>
      <c r="E3345" s="197">
        <v>3.5165407658244163E-3</v>
      </c>
      <c r="F3345" s="167"/>
      <c r="G3345" s="37">
        <v>3337</v>
      </c>
      <c r="H3345" s="167">
        <f t="shared" ca="1" si="108"/>
        <v>-9.2511901186926065E-2</v>
      </c>
    </row>
    <row r="3346" spans="1:8" x14ac:dyDescent="0.3">
      <c r="A3346"/>
      <c r="B3346" s="314">
        <v>34996</v>
      </c>
      <c r="C3346" s="197">
        <v>80.08</v>
      </c>
      <c r="D3346" s="197">
        <f t="shared" si="107"/>
        <v>-0.1037493005036374</v>
      </c>
      <c r="E3346" s="197">
        <v>3.5087719298245723E-3</v>
      </c>
      <c r="F3346" s="167"/>
      <c r="G3346" s="37">
        <v>3338</v>
      </c>
      <c r="H3346" s="167">
        <f t="shared" ca="1" si="108"/>
        <v>-5.1672869004206673E-2</v>
      </c>
    </row>
    <row r="3347" spans="1:8" x14ac:dyDescent="0.3">
      <c r="A3347"/>
      <c r="B3347" s="314">
        <v>37995</v>
      </c>
      <c r="C3347" s="197">
        <v>89.35</v>
      </c>
      <c r="D3347" s="197">
        <f t="shared" si="107"/>
        <v>-0.74183761918520663</v>
      </c>
      <c r="E3347" s="197">
        <v>3.481581311769899E-3</v>
      </c>
      <c r="F3347" s="167"/>
      <c r="G3347" s="37">
        <v>3339</v>
      </c>
      <c r="H3347" s="167">
        <f t="shared" ca="1" si="108"/>
        <v>-8.3045097074158261E-2</v>
      </c>
    </row>
    <row r="3348" spans="1:8" x14ac:dyDescent="0.3">
      <c r="A3348"/>
      <c r="B3348" s="314">
        <v>44382</v>
      </c>
      <c r="C3348" s="197">
        <v>346.1</v>
      </c>
      <c r="D3348" s="197">
        <f t="shared" si="107"/>
        <v>1.1790593716552289</v>
      </c>
      <c r="E3348" s="197">
        <v>3.4792693534360097E-3</v>
      </c>
      <c r="F3348" s="167"/>
      <c r="G3348" s="37">
        <v>3340</v>
      </c>
      <c r="H3348" s="167">
        <f t="shared" ca="1" si="108"/>
        <v>-5.198048443413085E-2</v>
      </c>
    </row>
    <row r="3349" spans="1:8" x14ac:dyDescent="0.3">
      <c r="A3349"/>
      <c r="B3349" s="314">
        <v>40310</v>
      </c>
      <c r="C3349" s="197">
        <v>158.83000000000001</v>
      </c>
      <c r="D3349" s="197">
        <f t="shared" si="107"/>
        <v>4.4863557858376515</v>
      </c>
      <c r="E3349" s="197">
        <v>3.4748546878948794E-3</v>
      </c>
      <c r="F3349" s="167"/>
      <c r="G3349" s="37">
        <v>3341</v>
      </c>
      <c r="H3349" s="167">
        <f t="shared" ca="1" si="108"/>
        <v>2.4733988507296856E-2</v>
      </c>
    </row>
    <row r="3350" spans="1:8" x14ac:dyDescent="0.3">
      <c r="A3350"/>
      <c r="B3350" s="314">
        <v>37453</v>
      </c>
      <c r="C3350" s="197">
        <v>28.95</v>
      </c>
      <c r="D3350" s="197">
        <f t="shared" si="107"/>
        <v>9.7006441834027957E-2</v>
      </c>
      <c r="E3350" s="197">
        <v>3.4662045060658286E-3</v>
      </c>
      <c r="F3350" s="167"/>
      <c r="G3350" s="37">
        <v>3342</v>
      </c>
      <c r="H3350" s="167">
        <f t="shared" ca="1" si="108"/>
        <v>-7.9061185922410099E-3</v>
      </c>
    </row>
    <row r="3351" spans="1:8" x14ac:dyDescent="0.3">
      <c r="A3351"/>
      <c r="B3351" s="314">
        <v>37512</v>
      </c>
      <c r="C3351" s="197">
        <v>26.39</v>
      </c>
      <c r="D3351" s="197">
        <f t="shared" si="107"/>
        <v>-7.572889057174681E-4</v>
      </c>
      <c r="E3351" s="197">
        <v>3.422053231939115E-3</v>
      </c>
      <c r="F3351" s="167"/>
      <c r="G3351" s="37">
        <v>3343</v>
      </c>
      <c r="H3351" s="167">
        <f t="shared" ca="1" si="108"/>
        <v>3.61065863852223E-3</v>
      </c>
    </row>
    <row r="3352" spans="1:8" x14ac:dyDescent="0.3">
      <c r="A3352"/>
      <c r="B3352" s="314">
        <v>36032</v>
      </c>
      <c r="C3352" s="197">
        <v>26.41</v>
      </c>
      <c r="D3352" s="197">
        <f t="shared" si="107"/>
        <v>-0.93304092084579893</v>
      </c>
      <c r="E3352" s="197">
        <v>3.419452887537977E-3</v>
      </c>
      <c r="F3352" s="167"/>
      <c r="G3352" s="37">
        <v>3344</v>
      </c>
      <c r="H3352" s="167">
        <f t="shared" ca="1" si="108"/>
        <v>6.1461401062951559E-2</v>
      </c>
    </row>
    <row r="3353" spans="1:8" x14ac:dyDescent="0.3">
      <c r="A3353"/>
      <c r="B3353" s="314">
        <v>41729</v>
      </c>
      <c r="C3353" s="197">
        <v>394.42</v>
      </c>
      <c r="D3353" s="197">
        <f t="shared" si="107"/>
        <v>0.94047033356292453</v>
      </c>
      <c r="E3353" s="197">
        <v>3.4089752722092914E-3</v>
      </c>
      <c r="F3353" s="167"/>
      <c r="G3353" s="37">
        <v>3345</v>
      </c>
      <c r="H3353" s="167">
        <f t="shared" ca="1" si="108"/>
        <v>-3.1497458427812E-2</v>
      </c>
    </row>
    <row r="3354" spans="1:8" x14ac:dyDescent="0.3">
      <c r="A3354"/>
      <c r="B3354" s="314">
        <v>40701</v>
      </c>
      <c r="C3354" s="197">
        <v>203.26</v>
      </c>
      <c r="D3354" s="197">
        <f t="shared" si="107"/>
        <v>0.67927957699933894</v>
      </c>
      <c r="E3354" s="197">
        <v>3.406229945204009E-3</v>
      </c>
      <c r="F3354" s="167"/>
      <c r="G3354" s="37">
        <v>3346</v>
      </c>
      <c r="H3354" s="167">
        <f t="shared" ca="1" si="108"/>
        <v>3.8118437544353595E-2</v>
      </c>
    </row>
    <row r="3355" spans="1:8" x14ac:dyDescent="0.3">
      <c r="A3355"/>
      <c r="B3355" s="314">
        <v>39547</v>
      </c>
      <c r="C3355" s="197">
        <v>121.04</v>
      </c>
      <c r="D3355" s="197">
        <f t="shared" si="107"/>
        <v>0.63501283263541808</v>
      </c>
      <c r="E3355" s="197">
        <v>3.3988228467214388E-3</v>
      </c>
      <c r="F3355" s="167"/>
      <c r="G3355" s="37">
        <v>3347</v>
      </c>
      <c r="H3355" s="167">
        <f t="shared" ca="1" si="108"/>
        <v>-8.7259100501578243E-2</v>
      </c>
    </row>
    <row r="3356" spans="1:8" x14ac:dyDescent="0.3">
      <c r="A3356"/>
      <c r="B3356" s="314">
        <v>40021</v>
      </c>
      <c r="C3356" s="197">
        <v>74.03</v>
      </c>
      <c r="D3356" s="197">
        <f t="shared" si="107"/>
        <v>-0.80806823779523473</v>
      </c>
      <c r="E3356" s="197">
        <v>3.3884521550555657E-3</v>
      </c>
      <c r="F3356" s="167"/>
      <c r="G3356" s="37">
        <v>3348</v>
      </c>
      <c r="H3356" s="167">
        <f t="shared" ca="1" si="108"/>
        <v>-9.3511409908743084E-2</v>
      </c>
    </row>
    <row r="3357" spans="1:8" x14ac:dyDescent="0.3">
      <c r="A3357"/>
      <c r="B3357" s="314">
        <v>44931</v>
      </c>
      <c r="C3357" s="197">
        <v>385.71</v>
      </c>
      <c r="D3357" s="197">
        <f t="shared" si="107"/>
        <v>3.1843133000650896</v>
      </c>
      <c r="E3357" s="197">
        <v>3.3818058843422261E-3</v>
      </c>
      <c r="F3357" s="167"/>
      <c r="G3357" s="37">
        <v>3349</v>
      </c>
      <c r="H3357" s="167">
        <f t="shared" ca="1" si="108"/>
        <v>-8.9450765890402253E-2</v>
      </c>
    </row>
    <row r="3358" spans="1:8" x14ac:dyDescent="0.3">
      <c r="A3358"/>
      <c r="B3358" s="314">
        <v>35207</v>
      </c>
      <c r="C3358" s="197">
        <v>92.18</v>
      </c>
      <c r="D3358" s="197">
        <f t="shared" si="107"/>
        <v>-0.75869109947643976</v>
      </c>
      <c r="E3358" s="197">
        <v>3.3743332970501694E-3</v>
      </c>
      <c r="F3358" s="167"/>
      <c r="G3358" s="37">
        <v>3350</v>
      </c>
      <c r="H3358" s="167">
        <f t="shared" ca="1" si="108"/>
        <v>-4.8174824318655649E-2</v>
      </c>
    </row>
    <row r="3359" spans="1:8" x14ac:dyDescent="0.3">
      <c r="A3359"/>
      <c r="B3359" s="314">
        <v>41661</v>
      </c>
      <c r="C3359" s="197">
        <v>382</v>
      </c>
      <c r="D3359" s="197">
        <f t="shared" si="107"/>
        <v>1.3214828319659677</v>
      </c>
      <c r="E3359" s="197">
        <v>3.3620508510190383E-3</v>
      </c>
      <c r="F3359" s="167"/>
      <c r="G3359" s="37">
        <v>3351</v>
      </c>
      <c r="H3359" s="167">
        <f t="shared" ca="1" si="108"/>
        <v>-3.6046609283549809E-2</v>
      </c>
    </row>
    <row r="3360" spans="1:8" x14ac:dyDescent="0.3">
      <c r="A3360"/>
      <c r="B3360" s="314">
        <v>39134</v>
      </c>
      <c r="C3360" s="197">
        <v>164.55</v>
      </c>
      <c r="D3360" s="197">
        <f t="shared" si="107"/>
        <v>-0.73196396865990132</v>
      </c>
      <c r="E3360" s="197">
        <v>3.3536585365854243E-3</v>
      </c>
      <c r="F3360" s="167"/>
      <c r="G3360" s="37">
        <v>3352</v>
      </c>
      <c r="H3360" s="167">
        <f t="shared" ca="1" si="108"/>
        <v>5.2007632425290003E-2</v>
      </c>
    </row>
    <row r="3361" spans="1:8" x14ac:dyDescent="0.3">
      <c r="A3361"/>
      <c r="B3361" s="314">
        <v>45156</v>
      </c>
      <c r="C3361" s="197">
        <v>613.91</v>
      </c>
      <c r="D3361" s="197">
        <f t="shared" si="107"/>
        <v>1.7671053817722884</v>
      </c>
      <c r="E3361" s="197">
        <v>3.3504396430554806E-3</v>
      </c>
      <c r="F3361" s="167"/>
      <c r="G3361" s="37">
        <v>3353</v>
      </c>
      <c r="H3361" s="167">
        <f t="shared" ca="1" si="108"/>
        <v>-1.4991606748155731E-2</v>
      </c>
    </row>
    <row r="3362" spans="1:8" x14ac:dyDescent="0.3">
      <c r="A3362"/>
      <c r="B3362" s="314">
        <v>40623</v>
      </c>
      <c r="C3362" s="197">
        <v>221.86</v>
      </c>
      <c r="D3362" s="197">
        <f t="shared" si="107"/>
        <v>-0.48968372627947088</v>
      </c>
      <c r="E3362" s="197">
        <v>3.3465991316932175E-3</v>
      </c>
      <c r="F3362" s="167"/>
      <c r="G3362" s="37">
        <v>3354</v>
      </c>
      <c r="H3362" s="167">
        <f t="shared" ca="1" si="108"/>
        <v>1.9649366880630292E-2</v>
      </c>
    </row>
    <row r="3363" spans="1:8" x14ac:dyDescent="0.3">
      <c r="A3363"/>
      <c r="B3363" s="314">
        <v>43111</v>
      </c>
      <c r="C3363" s="197">
        <v>434.75</v>
      </c>
      <c r="D3363" s="197">
        <f t="shared" si="107"/>
        <v>23.085872576177284</v>
      </c>
      <c r="E3363" s="197">
        <v>3.3464112624048692E-3</v>
      </c>
      <c r="F3363" s="167"/>
      <c r="G3363" s="37">
        <v>3355</v>
      </c>
      <c r="H3363" s="167">
        <f t="shared" ca="1" si="108"/>
        <v>3.3247497236292167E-2</v>
      </c>
    </row>
    <row r="3364" spans="1:8" x14ac:dyDescent="0.3">
      <c r="A3364"/>
      <c r="B3364" s="314">
        <v>37210</v>
      </c>
      <c r="C3364" s="197">
        <v>18.05</v>
      </c>
      <c r="D3364" s="197">
        <f t="shared" si="107"/>
        <v>-0.98238250939436822</v>
      </c>
      <c r="E3364" s="197">
        <v>3.3351862145638567E-3</v>
      </c>
      <c r="F3364" s="167"/>
      <c r="G3364" s="37">
        <v>3356</v>
      </c>
      <c r="H3364" s="167">
        <f t="shared" ca="1" si="108"/>
        <v>3.3481361466404978E-2</v>
      </c>
    </row>
    <row r="3365" spans="1:8" x14ac:dyDescent="0.3">
      <c r="A3365"/>
      <c r="B3365" s="314">
        <v>45491</v>
      </c>
      <c r="C3365" s="197">
        <v>1024.55</v>
      </c>
      <c r="D3365" s="197">
        <f t="shared" si="107"/>
        <v>5.7995088930183165</v>
      </c>
      <c r="E3365" s="197">
        <v>3.3295793957792696E-3</v>
      </c>
      <c r="F3365" s="167"/>
      <c r="G3365" s="37">
        <v>3357</v>
      </c>
      <c r="H3365" s="167">
        <f t="shared" ca="1" si="108"/>
        <v>0.1187083594143821</v>
      </c>
    </row>
    <row r="3366" spans="1:8" x14ac:dyDescent="0.3">
      <c r="A3366"/>
      <c r="B3366" s="314">
        <v>38775</v>
      </c>
      <c r="C3366" s="197">
        <v>150.68</v>
      </c>
      <c r="D3366" s="197">
        <f t="shared" si="107"/>
        <v>-3.9398189468315747E-2</v>
      </c>
      <c r="E3366" s="197">
        <v>3.3293381275802947E-3</v>
      </c>
      <c r="F3366" s="167"/>
      <c r="G3366" s="37">
        <v>3358</v>
      </c>
      <c r="H3366" s="167">
        <f t="shared" ca="1" si="108"/>
        <v>-0.10488858341225654</v>
      </c>
    </row>
    <row r="3367" spans="1:8" x14ac:dyDescent="0.3">
      <c r="A3367"/>
      <c r="B3367" s="314">
        <v>39028</v>
      </c>
      <c r="C3367" s="197">
        <v>156.86000000000001</v>
      </c>
      <c r="D3367" s="197">
        <f t="shared" si="107"/>
        <v>-0.14213836477987407</v>
      </c>
      <c r="E3367" s="197">
        <v>3.3260841755149428E-3</v>
      </c>
      <c r="F3367" s="167"/>
      <c r="G3367" s="37">
        <v>3359</v>
      </c>
      <c r="H3367" s="167">
        <f t="shared" ca="1" si="108"/>
        <v>4.8630558668391777E-2</v>
      </c>
    </row>
    <row r="3368" spans="1:8" x14ac:dyDescent="0.3">
      <c r="A3368"/>
      <c r="B3368" s="314">
        <v>43543</v>
      </c>
      <c r="C3368" s="197">
        <v>182.85</v>
      </c>
      <c r="D3368" s="197">
        <f t="shared" si="107"/>
        <v>4.9970482125286981</v>
      </c>
      <c r="E3368" s="197">
        <v>3.2921810699588772E-3</v>
      </c>
      <c r="F3368" s="167"/>
      <c r="G3368" s="37">
        <v>3360</v>
      </c>
      <c r="H3368" s="167">
        <f t="shared" ca="1" si="108"/>
        <v>-5.7323495637160132E-2</v>
      </c>
    </row>
    <row r="3369" spans="1:8" x14ac:dyDescent="0.3">
      <c r="A3369"/>
      <c r="B3369" s="314">
        <v>37440</v>
      </c>
      <c r="C3369" s="197">
        <v>30.49</v>
      </c>
      <c r="D3369" s="197">
        <f t="shared" si="107"/>
        <v>-0.79213253340605405</v>
      </c>
      <c r="E3369" s="197">
        <v>3.2905561039815456E-3</v>
      </c>
      <c r="F3369" s="167"/>
      <c r="G3369" s="37">
        <v>3361</v>
      </c>
      <c r="H3369" s="167">
        <f t="shared" ca="1" si="108"/>
        <v>2.7512824146825651E-2</v>
      </c>
    </row>
    <row r="3370" spans="1:8" x14ac:dyDescent="0.3">
      <c r="A3370"/>
      <c r="B3370" s="314">
        <v>39461</v>
      </c>
      <c r="C3370" s="197">
        <v>146.68</v>
      </c>
      <c r="D3370" s="197">
        <f t="shared" si="107"/>
        <v>-0.73919382656780641</v>
      </c>
      <c r="E3370" s="197">
        <v>3.2831737346101786E-3</v>
      </c>
      <c r="F3370" s="167"/>
      <c r="G3370" s="37">
        <v>3362</v>
      </c>
      <c r="H3370" s="167">
        <f t="shared" ca="1" si="108"/>
        <v>3.6827917564646928E-2</v>
      </c>
    </row>
    <row r="3371" spans="1:8" x14ac:dyDescent="0.3">
      <c r="A3371"/>
      <c r="B3371" s="314">
        <v>45089</v>
      </c>
      <c r="C3371" s="197">
        <v>562.41</v>
      </c>
      <c r="D3371" s="197">
        <f t="shared" si="107"/>
        <v>2.0507729861676158</v>
      </c>
      <c r="E3371" s="197">
        <v>3.2823732986067E-3</v>
      </c>
      <c r="F3371" s="167"/>
      <c r="G3371" s="37">
        <v>3363</v>
      </c>
      <c r="H3371" s="167">
        <f t="shared" ca="1" si="108"/>
        <v>7.2020911528657148E-3</v>
      </c>
    </row>
    <row r="3372" spans="1:8" x14ac:dyDescent="0.3">
      <c r="A3372"/>
      <c r="B3372" s="314">
        <v>43388</v>
      </c>
      <c r="C3372" s="197">
        <v>184.35</v>
      </c>
      <c r="D3372" s="197">
        <f t="shared" si="107"/>
        <v>-0.40146103896103902</v>
      </c>
      <c r="E3372" s="197">
        <v>3.2653061224490187E-3</v>
      </c>
      <c r="F3372" s="167"/>
      <c r="G3372" s="37">
        <v>3364</v>
      </c>
      <c r="H3372" s="167">
        <f t="shared" ca="1" si="108"/>
        <v>-2.3582045166215784E-2</v>
      </c>
    </row>
    <row r="3373" spans="1:8" x14ac:dyDescent="0.3">
      <c r="A3373"/>
      <c r="B3373" s="314">
        <v>43273</v>
      </c>
      <c r="C3373" s="197">
        <v>308</v>
      </c>
      <c r="D3373" s="197">
        <f t="shared" si="107"/>
        <v>-0.22529365897829312</v>
      </c>
      <c r="E3373" s="197">
        <v>3.2573289902280145E-3</v>
      </c>
      <c r="F3373" s="167"/>
      <c r="G3373" s="37">
        <v>3365</v>
      </c>
      <c r="H3373" s="167">
        <f t="shared" ca="1" si="108"/>
        <v>0.10353125708927335</v>
      </c>
    </row>
    <row r="3374" spans="1:8" x14ac:dyDescent="0.3">
      <c r="A3374"/>
      <c r="B3374" s="314">
        <v>44831</v>
      </c>
      <c r="C3374" s="197">
        <v>397.57</v>
      </c>
      <c r="D3374" s="197">
        <f t="shared" si="107"/>
        <v>6.1428314768235719</v>
      </c>
      <c r="E3374" s="197">
        <v>3.2552740486524456E-3</v>
      </c>
      <c r="F3374" s="167"/>
      <c r="G3374" s="37">
        <v>3366</v>
      </c>
      <c r="H3374" s="167">
        <f t="shared" ca="1" si="108"/>
        <v>2.6679790483199389E-2</v>
      </c>
    </row>
    <row r="3375" spans="1:8" x14ac:dyDescent="0.3">
      <c r="A3375"/>
      <c r="B3375" s="314">
        <v>40002</v>
      </c>
      <c r="C3375" s="197">
        <v>55.66</v>
      </c>
      <c r="D3375" s="197">
        <f t="shared" si="107"/>
        <v>-0.91841700256504211</v>
      </c>
      <c r="E3375" s="197">
        <v>3.2444124008652597E-3</v>
      </c>
      <c r="F3375" s="167"/>
      <c r="G3375" s="37">
        <v>3367</v>
      </c>
      <c r="H3375" s="167">
        <f t="shared" ca="1" si="108"/>
        <v>3.7445384467734238E-2</v>
      </c>
    </row>
    <row r="3376" spans="1:8" x14ac:dyDescent="0.3">
      <c r="A3376"/>
      <c r="B3376" s="314">
        <v>45735</v>
      </c>
      <c r="C3376" s="197">
        <v>682.25</v>
      </c>
      <c r="D3376" s="197">
        <f t="shared" si="107"/>
        <v>30.411141804788215</v>
      </c>
      <c r="E3376" s="197">
        <v>3.2350562458642873E-3</v>
      </c>
      <c r="F3376" s="167"/>
      <c r="G3376" s="37">
        <v>3368</v>
      </c>
      <c r="H3376" s="167">
        <f t="shared" ca="1" si="108"/>
        <v>2.0240448195548703E-2</v>
      </c>
    </row>
    <row r="3377" spans="1:8" x14ac:dyDescent="0.3">
      <c r="A3377"/>
      <c r="B3377" s="314">
        <v>36099</v>
      </c>
      <c r="C3377" s="197">
        <v>21.72</v>
      </c>
      <c r="D3377" s="197">
        <f t="shared" si="107"/>
        <v>-0.95758226735670349</v>
      </c>
      <c r="E3377" s="197">
        <v>3.2332563510393264E-3</v>
      </c>
      <c r="F3377" s="167"/>
      <c r="G3377" s="37">
        <v>3369</v>
      </c>
      <c r="H3377" s="167">
        <f t="shared" ca="1" si="108"/>
        <v>-6.9932400236798253E-2</v>
      </c>
    </row>
    <row r="3378" spans="1:8" x14ac:dyDescent="0.3">
      <c r="A3378"/>
      <c r="B3378" s="314">
        <v>42600</v>
      </c>
      <c r="C3378" s="197">
        <v>512.04999999999995</v>
      </c>
      <c r="D3378" s="197">
        <f t="shared" si="107"/>
        <v>2.7496338605741064</v>
      </c>
      <c r="E3378" s="197">
        <v>3.232758620689502E-3</v>
      </c>
      <c r="F3378" s="167"/>
      <c r="G3378" s="37">
        <v>3370</v>
      </c>
      <c r="H3378" s="167">
        <f t="shared" ca="1" si="108"/>
        <v>5.5582951702016097E-2</v>
      </c>
    </row>
    <row r="3379" spans="1:8" x14ac:dyDescent="0.3">
      <c r="A3379"/>
      <c r="B3379" s="314">
        <v>39475</v>
      </c>
      <c r="C3379" s="197">
        <v>136.56</v>
      </c>
      <c r="D3379" s="197">
        <f t="shared" si="107"/>
        <v>-0.56125301204819278</v>
      </c>
      <c r="E3379" s="197">
        <v>3.2324419629738976E-3</v>
      </c>
      <c r="F3379" s="167"/>
      <c r="G3379" s="37">
        <v>3371</v>
      </c>
      <c r="H3379" s="167">
        <f t="shared" ca="1" si="108"/>
        <v>0.1145030905711537</v>
      </c>
    </row>
    <row r="3380" spans="1:8" x14ac:dyDescent="0.3">
      <c r="A3380"/>
      <c r="B3380" s="314">
        <v>44393</v>
      </c>
      <c r="C3380" s="197">
        <v>311.25</v>
      </c>
      <c r="D3380" s="197">
        <f t="shared" si="107"/>
        <v>-0.33649541675548922</v>
      </c>
      <c r="E3380" s="197">
        <v>3.2232070910556132E-3</v>
      </c>
      <c r="F3380" s="167"/>
      <c r="G3380" s="37">
        <v>3372</v>
      </c>
      <c r="H3380" s="167">
        <f t="shared" ca="1" si="108"/>
        <v>-5.4488816731908307E-2</v>
      </c>
    </row>
    <row r="3381" spans="1:8" x14ac:dyDescent="0.3">
      <c r="A3381"/>
      <c r="B3381" s="314">
        <v>42804</v>
      </c>
      <c r="C3381" s="197">
        <v>469.1</v>
      </c>
      <c r="D3381" s="197">
        <f t="shared" si="107"/>
        <v>2.256960355481497</v>
      </c>
      <c r="E3381" s="197">
        <v>3.2078699743369743E-3</v>
      </c>
      <c r="F3381" s="167"/>
      <c r="G3381" s="37">
        <v>3373</v>
      </c>
      <c r="H3381" s="167">
        <f t="shared" ca="1" si="108"/>
        <v>2.8808192074490736E-2</v>
      </c>
    </row>
    <row r="3382" spans="1:8" x14ac:dyDescent="0.3">
      <c r="A3382"/>
      <c r="B3382" s="314">
        <v>39202</v>
      </c>
      <c r="C3382" s="197">
        <v>144.03</v>
      </c>
      <c r="D3382" s="197">
        <f t="shared" si="107"/>
        <v>8.1973180076628349</v>
      </c>
      <c r="E3382" s="197">
        <v>3.2040119802188016E-3</v>
      </c>
      <c r="F3382" s="167"/>
      <c r="G3382" s="37">
        <v>3374</v>
      </c>
      <c r="H3382" s="167">
        <f t="shared" ca="1" si="108"/>
        <v>-0.13640603878069685</v>
      </c>
    </row>
    <row r="3383" spans="1:8" x14ac:dyDescent="0.3">
      <c r="A3383"/>
      <c r="B3383" s="314">
        <v>36802</v>
      </c>
      <c r="C3383" s="197">
        <v>15.66</v>
      </c>
      <c r="D3383" s="197">
        <f t="shared" si="107"/>
        <v>-0.94702838006968171</v>
      </c>
      <c r="E3383" s="197">
        <v>3.2030749519538215E-3</v>
      </c>
      <c r="F3383" s="167"/>
      <c r="G3383" s="37">
        <v>3375</v>
      </c>
      <c r="H3383" s="167">
        <f t="shared" ca="1" si="108"/>
        <v>4.144994512171133E-2</v>
      </c>
    </row>
    <row r="3384" spans="1:8" x14ac:dyDescent="0.3">
      <c r="A3384"/>
      <c r="B3384" s="314">
        <v>41478</v>
      </c>
      <c r="C3384" s="197">
        <v>295.63</v>
      </c>
      <c r="D3384" s="197">
        <f t="shared" si="107"/>
        <v>2.6149425287356323</v>
      </c>
      <c r="E3384" s="197">
        <v>3.1897926634769647E-3</v>
      </c>
      <c r="F3384" s="167"/>
      <c r="G3384" s="37">
        <v>3376</v>
      </c>
      <c r="H3384" s="167">
        <f t="shared" ca="1" si="108"/>
        <v>0.12033461005160559</v>
      </c>
    </row>
    <row r="3385" spans="1:8" x14ac:dyDescent="0.3">
      <c r="A3385"/>
      <c r="B3385" s="314">
        <v>38526</v>
      </c>
      <c r="C3385" s="197">
        <v>81.78</v>
      </c>
      <c r="D3385" s="197">
        <f t="shared" si="107"/>
        <v>-0.81314262212676502</v>
      </c>
      <c r="E3385" s="197">
        <v>3.1894013738960059E-3</v>
      </c>
      <c r="F3385" s="167"/>
      <c r="G3385" s="37">
        <v>3377</v>
      </c>
      <c r="H3385" s="167">
        <f t="shared" ca="1" si="108"/>
        <v>2.9128014960432436E-2</v>
      </c>
    </row>
    <row r="3386" spans="1:8" x14ac:dyDescent="0.3">
      <c r="A3386"/>
      <c r="B3386" s="314">
        <v>41773</v>
      </c>
      <c r="C3386" s="197">
        <v>437.66</v>
      </c>
      <c r="D3386" s="197">
        <f t="shared" si="107"/>
        <v>1.619150209455416</v>
      </c>
      <c r="E3386" s="197">
        <v>3.1861003507003272E-3</v>
      </c>
      <c r="F3386" s="167"/>
      <c r="G3386" s="37">
        <v>3378</v>
      </c>
      <c r="H3386" s="167">
        <f t="shared" ca="1" si="108"/>
        <v>4.0667957289173155E-2</v>
      </c>
    </row>
    <row r="3387" spans="1:8" x14ac:dyDescent="0.3">
      <c r="A3387"/>
      <c r="B3387" s="314">
        <v>40394</v>
      </c>
      <c r="C3387" s="197">
        <v>167.1</v>
      </c>
      <c r="D3387" s="197">
        <f t="shared" si="107"/>
        <v>1.1194824961948249</v>
      </c>
      <c r="E3387" s="197">
        <v>3.1818454703729238E-3</v>
      </c>
      <c r="F3387" s="167"/>
      <c r="G3387" s="37">
        <v>3379</v>
      </c>
      <c r="H3387" s="167">
        <f t="shared" ca="1" si="108"/>
        <v>-8.870582105728142E-2</v>
      </c>
    </row>
    <row r="3388" spans="1:8" x14ac:dyDescent="0.3">
      <c r="A3388"/>
      <c r="B3388" s="314">
        <v>35115</v>
      </c>
      <c r="C3388" s="197">
        <v>78.84</v>
      </c>
      <c r="D3388" s="197">
        <f t="shared" si="107"/>
        <v>-0.19649408887077047</v>
      </c>
      <c r="E3388" s="197">
        <v>3.1810662934215195E-3</v>
      </c>
      <c r="F3388" s="167"/>
      <c r="G3388" s="37">
        <v>3380</v>
      </c>
      <c r="H3388" s="167">
        <f t="shared" ca="1" si="108"/>
        <v>0.13727531538790802</v>
      </c>
    </row>
    <row r="3389" spans="1:8" x14ac:dyDescent="0.3">
      <c r="A3389"/>
      <c r="B3389" s="314">
        <v>38345</v>
      </c>
      <c r="C3389" s="197">
        <v>98.12</v>
      </c>
      <c r="D3389" s="197">
        <f t="shared" si="107"/>
        <v>-0.53843259008373323</v>
      </c>
      <c r="E3389" s="197">
        <v>3.1694100807688752E-3</v>
      </c>
      <c r="F3389" s="167"/>
      <c r="G3389" s="37">
        <v>3381</v>
      </c>
      <c r="H3389" s="167">
        <f t="shared" ca="1" si="108"/>
        <v>-2.0961438225991853E-2</v>
      </c>
    </row>
    <row r="3390" spans="1:8" x14ac:dyDescent="0.3">
      <c r="A3390"/>
      <c r="B3390" s="314">
        <v>40444</v>
      </c>
      <c r="C3390" s="197">
        <v>212.58</v>
      </c>
      <c r="D3390" s="197">
        <f t="shared" si="107"/>
        <v>-0.33266363208287553</v>
      </c>
      <c r="E3390" s="197">
        <v>3.1617195979425361E-3</v>
      </c>
      <c r="F3390" s="167"/>
      <c r="G3390" s="37">
        <v>3382</v>
      </c>
      <c r="H3390" s="167">
        <f t="shared" ca="1" si="108"/>
        <v>-4.157399412019063E-3</v>
      </c>
    </row>
    <row r="3391" spans="1:8" x14ac:dyDescent="0.3">
      <c r="A3391"/>
      <c r="B3391" s="314">
        <v>44270</v>
      </c>
      <c r="C3391" s="197">
        <v>318.55</v>
      </c>
      <c r="D3391" s="197">
        <f t="shared" si="107"/>
        <v>4.5246271245230671</v>
      </c>
      <c r="E3391" s="197">
        <v>3.1491103763185979E-3</v>
      </c>
      <c r="F3391" s="167"/>
      <c r="G3391" s="37">
        <v>3383</v>
      </c>
      <c r="H3391" s="167">
        <f t="shared" ca="1" si="108"/>
        <v>-1.1565078792824816E-2</v>
      </c>
    </row>
    <row r="3392" spans="1:8" x14ac:dyDescent="0.3">
      <c r="A3392"/>
      <c r="B3392" s="314">
        <v>34760</v>
      </c>
      <c r="C3392" s="197">
        <v>57.66</v>
      </c>
      <c r="D3392" s="197">
        <f t="shared" si="107"/>
        <v>-0.10130922693266831</v>
      </c>
      <c r="E3392" s="197">
        <v>3.1315240083507057E-3</v>
      </c>
      <c r="F3392" s="167"/>
      <c r="G3392" s="37">
        <v>3384</v>
      </c>
      <c r="H3392" s="167">
        <f t="shared" ca="1" si="108"/>
        <v>-1.9976921032466104E-2</v>
      </c>
    </row>
    <row r="3393" spans="1:8" x14ac:dyDescent="0.3">
      <c r="A3393"/>
      <c r="B3393" s="314">
        <v>35454</v>
      </c>
      <c r="C3393" s="197">
        <v>64.16</v>
      </c>
      <c r="D3393" s="197">
        <f t="shared" si="107"/>
        <v>-0.78859270486671718</v>
      </c>
      <c r="E3393" s="197">
        <v>3.1269543464664817E-3</v>
      </c>
      <c r="F3393" s="167"/>
      <c r="G3393" s="37">
        <v>3385</v>
      </c>
      <c r="H3393" s="167">
        <f t="shared" ca="1" si="108"/>
        <v>2.0466245623259421E-2</v>
      </c>
    </row>
    <row r="3394" spans="1:8" x14ac:dyDescent="0.3">
      <c r="A3394"/>
      <c r="B3394" s="314">
        <v>41324</v>
      </c>
      <c r="C3394" s="197">
        <v>303.49</v>
      </c>
      <c r="D3394" s="197">
        <f t="shared" si="107"/>
        <v>-0.33070900871099351</v>
      </c>
      <c r="E3394" s="197">
        <v>3.1069244752932601E-3</v>
      </c>
      <c r="F3394" s="167"/>
      <c r="G3394" s="37">
        <v>3386</v>
      </c>
      <c r="H3394" s="167">
        <f t="shared" ca="1" si="108"/>
        <v>4.1607643332295031E-2</v>
      </c>
    </row>
    <row r="3395" spans="1:8" x14ac:dyDescent="0.3">
      <c r="A3395"/>
      <c r="B3395" s="314">
        <v>44763</v>
      </c>
      <c r="C3395" s="197">
        <v>453.45</v>
      </c>
      <c r="D3395" s="197">
        <f t="shared" si="107"/>
        <v>22.135204081632651</v>
      </c>
      <c r="E3395" s="197">
        <v>3.0970025439662763E-3</v>
      </c>
      <c r="F3395" s="167"/>
      <c r="G3395" s="37">
        <v>3387</v>
      </c>
      <c r="H3395" s="167">
        <f t="shared" ca="1" si="108"/>
        <v>-3.8900254816201428E-2</v>
      </c>
    </row>
    <row r="3396" spans="1:8" x14ac:dyDescent="0.3">
      <c r="A3396"/>
      <c r="B3396" s="314">
        <v>36776</v>
      </c>
      <c r="C3396" s="197">
        <v>19.600000000000001</v>
      </c>
      <c r="D3396" s="197">
        <f t="shared" si="107"/>
        <v>-0.87536563652549915</v>
      </c>
      <c r="E3396" s="197">
        <v>3.0706243602867112E-3</v>
      </c>
      <c r="F3396" s="167"/>
      <c r="G3396" s="37">
        <v>3388</v>
      </c>
      <c r="H3396" s="167">
        <f t="shared" ca="1" si="108"/>
        <v>-3.0881065556660106E-2</v>
      </c>
    </row>
    <row r="3397" spans="1:8" x14ac:dyDescent="0.3">
      <c r="A3397"/>
      <c r="B3397" s="314">
        <v>39371</v>
      </c>
      <c r="C3397" s="197">
        <v>157.26</v>
      </c>
      <c r="D3397" s="197">
        <f t="shared" si="107"/>
        <v>-0.76608656849620704</v>
      </c>
      <c r="E3397" s="197">
        <v>3.0616150019133759E-3</v>
      </c>
      <c r="F3397" s="167"/>
      <c r="G3397" s="37">
        <v>3389</v>
      </c>
      <c r="H3397" s="167">
        <f t="shared" ca="1" si="108"/>
        <v>6.7801884372200114E-3</v>
      </c>
    </row>
    <row r="3398" spans="1:8" x14ac:dyDescent="0.3">
      <c r="A3398"/>
      <c r="B3398" s="314">
        <v>45827</v>
      </c>
      <c r="C3398" s="197">
        <v>672.3</v>
      </c>
      <c r="D3398" s="197">
        <f t="shared" si="107"/>
        <v>0.46136289533746311</v>
      </c>
      <c r="E3398" s="197">
        <v>3.0585602387167565E-3</v>
      </c>
      <c r="F3398" s="167"/>
      <c r="G3398" s="37">
        <v>3390</v>
      </c>
      <c r="H3398" s="167">
        <f t="shared" ca="1" si="108"/>
        <v>-1.1231283944062477E-2</v>
      </c>
    </row>
    <row r="3399" spans="1:8" x14ac:dyDescent="0.3">
      <c r="A3399"/>
      <c r="B3399" s="314">
        <v>42788</v>
      </c>
      <c r="C3399" s="197">
        <v>460.05</v>
      </c>
      <c r="D3399" s="197">
        <f t="shared" si="107"/>
        <v>0.88978803812027607</v>
      </c>
      <c r="E3399" s="197">
        <v>3.052436498419242E-3</v>
      </c>
      <c r="F3399" s="167"/>
      <c r="G3399" s="37">
        <v>3391</v>
      </c>
      <c r="H3399" s="167">
        <f t="shared" ca="1" si="108"/>
        <v>3.6661512601522152E-2</v>
      </c>
    </row>
    <row r="3400" spans="1:8" x14ac:dyDescent="0.3">
      <c r="A3400"/>
      <c r="B3400" s="314">
        <v>41145</v>
      </c>
      <c r="C3400" s="197">
        <v>243.44</v>
      </c>
      <c r="D3400" s="197">
        <f t="shared" si="107"/>
        <v>0.57403336350704781</v>
      </c>
      <c r="E3400" s="197">
        <v>3.0490317264113553E-3</v>
      </c>
      <c r="F3400" s="167"/>
      <c r="G3400" s="37">
        <v>3392</v>
      </c>
      <c r="H3400" s="167">
        <f t="shared" ca="1" si="108"/>
        <v>-1.0646211791308558E-2</v>
      </c>
    </row>
    <row r="3401" spans="1:8" x14ac:dyDescent="0.3">
      <c r="A3401"/>
      <c r="B3401" s="314">
        <v>39384</v>
      </c>
      <c r="C3401" s="197">
        <v>154.66</v>
      </c>
      <c r="D3401" s="197">
        <f t="shared" ref="D3401:D3464" si="109">C3401/C3402-1</f>
        <v>0.14605409410892922</v>
      </c>
      <c r="E3401" s="197">
        <v>3.0481873013814553E-3</v>
      </c>
      <c r="F3401" s="167"/>
      <c r="G3401" s="37">
        <v>3393</v>
      </c>
      <c r="H3401" s="167">
        <f t="shared" ca="1" si="108"/>
        <v>-2.0507028645992957E-2</v>
      </c>
    </row>
    <row r="3402" spans="1:8" x14ac:dyDescent="0.3">
      <c r="A3402"/>
      <c r="B3402" s="314">
        <v>39512</v>
      </c>
      <c r="C3402" s="197">
        <v>134.94999999999999</v>
      </c>
      <c r="D3402" s="197">
        <f t="shared" si="109"/>
        <v>4.8168103448275863</v>
      </c>
      <c r="E3402" s="197">
        <v>3.0474208413855397E-3</v>
      </c>
      <c r="F3402" s="167"/>
      <c r="G3402" s="37">
        <v>3394</v>
      </c>
      <c r="H3402" s="167">
        <f t="shared" ref="H3402:H3465" ca="1" si="110">_xlfn.NORM.INV(RAND(),N$11,N$12)</f>
        <v>5.3981193114931145E-2</v>
      </c>
    </row>
    <row r="3403" spans="1:8" x14ac:dyDescent="0.3">
      <c r="A3403"/>
      <c r="B3403" s="314">
        <v>37407</v>
      </c>
      <c r="C3403" s="197">
        <v>23.2</v>
      </c>
      <c r="D3403" s="197">
        <f t="shared" si="109"/>
        <v>-0.94136379719961583</v>
      </c>
      <c r="E3403" s="197">
        <v>3.0263726761781129E-3</v>
      </c>
      <c r="F3403" s="167"/>
      <c r="G3403" s="37">
        <v>3395</v>
      </c>
      <c r="H3403" s="167">
        <f t="shared" ca="1" si="110"/>
        <v>2.4182400821412084E-2</v>
      </c>
    </row>
    <row r="3404" spans="1:8" x14ac:dyDescent="0.3">
      <c r="A3404"/>
      <c r="B3404" s="314">
        <v>41610</v>
      </c>
      <c r="C3404" s="197">
        <v>395.66</v>
      </c>
      <c r="D3404" s="197">
        <f t="shared" si="109"/>
        <v>-0.20860086008600853</v>
      </c>
      <c r="E3404" s="197">
        <v>3.0167059598955603E-3</v>
      </c>
      <c r="F3404" s="167"/>
      <c r="G3404" s="37">
        <v>3396</v>
      </c>
      <c r="H3404" s="167">
        <f t="shared" ca="1" si="110"/>
        <v>6.7222249517215841E-3</v>
      </c>
    </row>
    <row r="3405" spans="1:8" x14ac:dyDescent="0.3">
      <c r="A3405"/>
      <c r="B3405" s="314">
        <v>44609</v>
      </c>
      <c r="C3405" s="197">
        <v>499.95</v>
      </c>
      <c r="D3405" s="197">
        <f t="shared" si="109"/>
        <v>2.7337565347274082</v>
      </c>
      <c r="E3405" s="197">
        <v>3.0093289196508888E-3</v>
      </c>
      <c r="F3405" s="167"/>
      <c r="G3405" s="37">
        <v>3397</v>
      </c>
      <c r="H3405" s="167">
        <f t="shared" ca="1" si="110"/>
        <v>-4.0133038616350557E-2</v>
      </c>
    </row>
    <row r="3406" spans="1:8" x14ac:dyDescent="0.3">
      <c r="A3406"/>
      <c r="B3406" s="314">
        <v>44109</v>
      </c>
      <c r="C3406" s="197">
        <v>133.9</v>
      </c>
      <c r="D3406" s="197">
        <f t="shared" si="109"/>
        <v>-0.52497516673761879</v>
      </c>
      <c r="E3406" s="197">
        <v>2.9962546816479918E-3</v>
      </c>
      <c r="F3406" s="167"/>
      <c r="G3406" s="37">
        <v>3398</v>
      </c>
      <c r="H3406" s="167">
        <f t="shared" ca="1" si="110"/>
        <v>-4.5948501575673116E-2</v>
      </c>
    </row>
    <row r="3407" spans="1:8" x14ac:dyDescent="0.3">
      <c r="A3407"/>
      <c r="B3407" s="314">
        <v>41466</v>
      </c>
      <c r="C3407" s="197">
        <v>281.88</v>
      </c>
      <c r="D3407" s="197">
        <f t="shared" si="109"/>
        <v>8.2999010227647645</v>
      </c>
      <c r="E3407" s="197">
        <v>2.9888983774550848E-3</v>
      </c>
      <c r="F3407" s="167"/>
      <c r="G3407" s="37">
        <v>3399</v>
      </c>
      <c r="H3407" s="167">
        <f t="shared" ca="1" si="110"/>
        <v>6.2775146894568151E-3</v>
      </c>
    </row>
    <row r="3408" spans="1:8" x14ac:dyDescent="0.3">
      <c r="A3408"/>
      <c r="B3408" s="314">
        <v>37608</v>
      </c>
      <c r="C3408" s="197">
        <v>30.31</v>
      </c>
      <c r="D3408" s="197">
        <f t="shared" si="109"/>
        <v>-0.83032915360501569</v>
      </c>
      <c r="E3408" s="197">
        <v>2.9781601588352302E-3</v>
      </c>
      <c r="F3408" s="167"/>
      <c r="G3408" s="37">
        <v>3400</v>
      </c>
      <c r="H3408" s="167">
        <f t="shared" ca="1" si="110"/>
        <v>8.4501084842255603E-2</v>
      </c>
    </row>
    <row r="3409" spans="1:8" x14ac:dyDescent="0.3">
      <c r="A3409"/>
      <c r="B3409" s="314">
        <v>38825</v>
      </c>
      <c r="C3409" s="197">
        <v>178.64</v>
      </c>
      <c r="D3409" s="197">
        <f t="shared" si="109"/>
        <v>0.88617886178861793</v>
      </c>
      <c r="E3409" s="197">
        <v>2.9756891808432329E-3</v>
      </c>
      <c r="F3409" s="167"/>
      <c r="G3409" s="37">
        <v>3401</v>
      </c>
      <c r="H3409" s="167">
        <f t="shared" ca="1" si="110"/>
        <v>-2.8124547891763069E-2</v>
      </c>
    </row>
    <row r="3410" spans="1:8" x14ac:dyDescent="0.3">
      <c r="A3410"/>
      <c r="B3410" s="314">
        <v>38581</v>
      </c>
      <c r="C3410" s="197">
        <v>94.71</v>
      </c>
      <c r="D3410" s="197">
        <f t="shared" si="109"/>
        <v>-0.64571877454831106</v>
      </c>
      <c r="E3410" s="197">
        <v>2.9651593773163398E-3</v>
      </c>
      <c r="F3410" s="167"/>
      <c r="G3410" s="37">
        <v>3402</v>
      </c>
      <c r="H3410" s="167">
        <f t="shared" ca="1" si="110"/>
        <v>0.16783536198828164</v>
      </c>
    </row>
    <row r="3411" spans="1:8" x14ac:dyDescent="0.3">
      <c r="A3411"/>
      <c r="B3411" s="314">
        <v>40532</v>
      </c>
      <c r="C3411" s="197">
        <v>267.33</v>
      </c>
      <c r="D3411" s="197">
        <f t="shared" si="109"/>
        <v>0.23324260737186875</v>
      </c>
      <c r="E3411" s="197">
        <v>2.9639078562315735E-3</v>
      </c>
      <c r="F3411" s="167"/>
      <c r="G3411" s="37">
        <v>3403</v>
      </c>
      <c r="H3411" s="167">
        <f t="shared" ca="1" si="110"/>
        <v>4.1602875993812065E-2</v>
      </c>
    </row>
    <row r="3412" spans="1:8" x14ac:dyDescent="0.3">
      <c r="A3412"/>
      <c r="B3412" s="314">
        <v>40928</v>
      </c>
      <c r="C3412" s="197">
        <v>216.77</v>
      </c>
      <c r="D3412" s="197">
        <f t="shared" si="109"/>
        <v>-0.48905126694166168</v>
      </c>
      <c r="E3412" s="197">
        <v>2.9611807708325166E-3</v>
      </c>
      <c r="F3412" s="167"/>
      <c r="G3412" s="37">
        <v>3404</v>
      </c>
      <c r="H3412" s="167">
        <f t="shared" ca="1" si="110"/>
        <v>-0.10168257971593597</v>
      </c>
    </row>
    <row r="3413" spans="1:8" x14ac:dyDescent="0.3">
      <c r="A3413"/>
      <c r="B3413" s="314">
        <v>43060</v>
      </c>
      <c r="C3413" s="197">
        <v>424.25</v>
      </c>
      <c r="D3413" s="197">
        <f t="shared" si="109"/>
        <v>0.48682273778650043</v>
      </c>
      <c r="E3413" s="197">
        <v>2.9550827423168169E-3</v>
      </c>
      <c r="F3413" s="167"/>
      <c r="G3413" s="37">
        <v>3405</v>
      </c>
      <c r="H3413" s="167">
        <f t="shared" ca="1" si="110"/>
        <v>-0.11592170958121828</v>
      </c>
    </row>
    <row r="3414" spans="1:8" x14ac:dyDescent="0.3">
      <c r="A3414"/>
      <c r="B3414" s="314">
        <v>41334</v>
      </c>
      <c r="C3414" s="197">
        <v>285.33999999999997</v>
      </c>
      <c r="D3414" s="197">
        <f t="shared" si="109"/>
        <v>6.0506950122649172E-2</v>
      </c>
      <c r="E3414" s="197">
        <v>2.9525483304040367E-3</v>
      </c>
      <c r="F3414" s="167"/>
      <c r="G3414" s="37">
        <v>3406</v>
      </c>
      <c r="H3414" s="167">
        <f t="shared" ca="1" si="110"/>
        <v>7.1839974565020932E-3</v>
      </c>
    </row>
    <row r="3415" spans="1:8" x14ac:dyDescent="0.3">
      <c r="A3415"/>
      <c r="B3415" s="314">
        <v>40997</v>
      </c>
      <c r="C3415" s="197">
        <v>269.06</v>
      </c>
      <c r="D3415" s="197">
        <f t="shared" si="109"/>
        <v>0.46244156973584105</v>
      </c>
      <c r="E3415" s="197">
        <v>2.9447944235285739E-3</v>
      </c>
      <c r="F3415" s="167"/>
      <c r="G3415" s="37">
        <v>3407</v>
      </c>
      <c r="H3415" s="167">
        <f t="shared" ca="1" si="110"/>
        <v>-1.2357135423148596E-2</v>
      </c>
    </row>
    <row r="3416" spans="1:8" x14ac:dyDescent="0.3">
      <c r="A3416"/>
      <c r="B3416" s="314">
        <v>38840</v>
      </c>
      <c r="C3416" s="197">
        <v>183.98</v>
      </c>
      <c r="D3416" s="197">
        <f t="shared" si="109"/>
        <v>1.9949536057300992</v>
      </c>
      <c r="E3416" s="197">
        <v>2.9437418229394385E-3</v>
      </c>
      <c r="F3416" s="167"/>
      <c r="G3416" s="37">
        <v>3408</v>
      </c>
      <c r="H3416" s="167">
        <f t="shared" ca="1" si="110"/>
        <v>9.541922984241516E-2</v>
      </c>
    </row>
    <row r="3417" spans="1:8" x14ac:dyDescent="0.3">
      <c r="A3417"/>
      <c r="B3417" s="314">
        <v>34683</v>
      </c>
      <c r="C3417" s="197">
        <v>61.43</v>
      </c>
      <c r="D3417" s="197">
        <f t="shared" si="109"/>
        <v>-0.36123531246750551</v>
      </c>
      <c r="E3417" s="197">
        <v>2.9387755102041613E-3</v>
      </c>
      <c r="F3417" s="167"/>
      <c r="G3417" s="37">
        <v>3409</v>
      </c>
      <c r="H3417" s="167">
        <f t="shared" ca="1" si="110"/>
        <v>4.0754710714203043E-2</v>
      </c>
    </row>
    <row r="3418" spans="1:8" x14ac:dyDescent="0.3">
      <c r="A3418"/>
      <c r="B3418" s="314">
        <v>35305</v>
      </c>
      <c r="C3418" s="197">
        <v>96.17</v>
      </c>
      <c r="D3418" s="197">
        <f t="shared" si="109"/>
        <v>-0.6456391171376985</v>
      </c>
      <c r="E3418" s="197">
        <v>2.9200125143393763E-3</v>
      </c>
      <c r="F3418" s="167"/>
      <c r="G3418" s="37">
        <v>3410</v>
      </c>
      <c r="H3418" s="167">
        <f t="shared" ca="1" si="110"/>
        <v>2.795232679790971E-2</v>
      </c>
    </row>
    <row r="3419" spans="1:8" x14ac:dyDescent="0.3">
      <c r="A3419"/>
      <c r="B3419" s="314">
        <v>41186</v>
      </c>
      <c r="C3419" s="197">
        <v>271.39</v>
      </c>
      <c r="D3419" s="197">
        <f t="shared" si="109"/>
        <v>-0.17797970619415415</v>
      </c>
      <c r="E3419" s="197">
        <v>2.9194382852917311E-3</v>
      </c>
      <c r="F3419" s="167"/>
      <c r="G3419" s="37">
        <v>3411</v>
      </c>
      <c r="H3419" s="167">
        <f t="shared" ca="1" si="110"/>
        <v>6.3142048618373206E-2</v>
      </c>
    </row>
    <row r="3420" spans="1:8" x14ac:dyDescent="0.3">
      <c r="A3420"/>
      <c r="B3420" s="314">
        <v>44244</v>
      </c>
      <c r="C3420" s="197">
        <v>330.15</v>
      </c>
      <c r="D3420" s="197">
        <f t="shared" si="109"/>
        <v>-3.028009084028449E-4</v>
      </c>
      <c r="E3420" s="197">
        <v>2.8857837181044399E-3</v>
      </c>
      <c r="F3420" s="167"/>
      <c r="G3420" s="37">
        <v>3412</v>
      </c>
      <c r="H3420" s="167">
        <f t="shared" ca="1" si="110"/>
        <v>-4.7584663321654674E-2</v>
      </c>
    </row>
    <row r="3421" spans="1:8" x14ac:dyDescent="0.3">
      <c r="A3421"/>
      <c r="B3421" s="314">
        <v>44468</v>
      </c>
      <c r="C3421" s="197">
        <v>330.25</v>
      </c>
      <c r="D3421" s="197">
        <f t="shared" si="109"/>
        <v>6.2512064860691163E-2</v>
      </c>
      <c r="E3421" s="197">
        <v>2.8849073792893698E-3</v>
      </c>
      <c r="F3421" s="167"/>
      <c r="G3421" s="37">
        <v>3413</v>
      </c>
      <c r="H3421" s="167">
        <f t="shared" ca="1" si="110"/>
        <v>-4.4064997134416091E-2</v>
      </c>
    </row>
    <row r="3422" spans="1:8" x14ac:dyDescent="0.3">
      <c r="A3422"/>
      <c r="B3422" s="314">
        <v>41282</v>
      </c>
      <c r="C3422" s="197">
        <v>310.82</v>
      </c>
      <c r="D3422" s="197">
        <f t="shared" si="109"/>
        <v>-0.34308358871393851</v>
      </c>
      <c r="E3422" s="197">
        <v>2.8716161713935318E-3</v>
      </c>
      <c r="F3422" s="167"/>
      <c r="G3422" s="37">
        <v>3414</v>
      </c>
      <c r="H3422" s="167">
        <f t="shared" ca="1" si="110"/>
        <v>-2.6901370104436353E-2</v>
      </c>
    </row>
    <row r="3423" spans="1:8" x14ac:dyDescent="0.3">
      <c r="A3423"/>
      <c r="B3423" s="314">
        <v>42724</v>
      </c>
      <c r="C3423" s="197">
        <v>473.15</v>
      </c>
      <c r="D3423" s="197">
        <f t="shared" si="109"/>
        <v>0.29406777343215817</v>
      </c>
      <c r="E3423" s="197">
        <v>2.8613819415006514E-3</v>
      </c>
      <c r="F3423" s="167"/>
      <c r="G3423" s="37">
        <v>3415</v>
      </c>
      <c r="H3423" s="167">
        <f t="shared" ca="1" si="110"/>
        <v>6.5254921256604065E-2</v>
      </c>
    </row>
    <row r="3424" spans="1:8" x14ac:dyDescent="0.3">
      <c r="A3424"/>
      <c r="B3424" s="314">
        <v>41627</v>
      </c>
      <c r="C3424" s="197">
        <v>365.63</v>
      </c>
      <c r="D3424" s="197">
        <f t="shared" si="109"/>
        <v>-0.13357819905213275</v>
      </c>
      <c r="E3424" s="197">
        <v>2.8525192682191669E-3</v>
      </c>
      <c r="F3424" s="167"/>
      <c r="G3424" s="37">
        <v>3416</v>
      </c>
      <c r="H3424" s="167">
        <f t="shared" ca="1" si="110"/>
        <v>-0.11822839480080444</v>
      </c>
    </row>
    <row r="3425" spans="1:8" x14ac:dyDescent="0.3">
      <c r="A3425"/>
      <c r="B3425" s="314">
        <v>43091</v>
      </c>
      <c r="C3425" s="197">
        <v>422</v>
      </c>
      <c r="D3425" s="197">
        <f t="shared" si="109"/>
        <v>16.126623376623375</v>
      </c>
      <c r="E3425" s="197">
        <v>2.8517110266159662E-3</v>
      </c>
      <c r="F3425" s="167"/>
      <c r="G3425" s="37">
        <v>3417</v>
      </c>
      <c r="H3425" s="167">
        <f t="shared" ca="1" si="110"/>
        <v>-3.0085744222960023E-2</v>
      </c>
    </row>
    <row r="3426" spans="1:8" x14ac:dyDescent="0.3">
      <c r="A3426"/>
      <c r="B3426" s="314">
        <v>37364</v>
      </c>
      <c r="C3426" s="197">
        <v>24.64</v>
      </c>
      <c r="D3426" s="197">
        <f t="shared" si="109"/>
        <v>-0.84454258675078864</v>
      </c>
      <c r="E3426" s="197">
        <v>2.8490028490029129E-3</v>
      </c>
      <c r="F3426" s="167"/>
      <c r="G3426" s="37">
        <v>3418</v>
      </c>
      <c r="H3426" s="167">
        <f t="shared" ca="1" si="110"/>
        <v>8.2043042216597445E-2</v>
      </c>
    </row>
    <row r="3427" spans="1:8" x14ac:dyDescent="0.3">
      <c r="A3427"/>
      <c r="B3427" s="314">
        <v>43881</v>
      </c>
      <c r="C3427" s="197">
        <v>158.5</v>
      </c>
      <c r="D3427" s="197">
        <f t="shared" si="109"/>
        <v>-0.62529550827423175</v>
      </c>
      <c r="E3427" s="197">
        <v>2.847200253084381E-3</v>
      </c>
      <c r="F3427" s="167"/>
      <c r="G3427" s="37">
        <v>3419</v>
      </c>
      <c r="H3427" s="167">
        <f t="shared" ca="1" si="110"/>
        <v>-4.2970137913583596E-2</v>
      </c>
    </row>
    <row r="3428" spans="1:8" x14ac:dyDescent="0.3">
      <c r="A3428"/>
      <c r="B3428" s="314">
        <v>43059</v>
      </c>
      <c r="C3428" s="197">
        <v>423</v>
      </c>
      <c r="D3428" s="197">
        <f t="shared" si="109"/>
        <v>4.2093596059113301</v>
      </c>
      <c r="E3428" s="197">
        <v>2.8449502133711668E-3</v>
      </c>
      <c r="F3428" s="167"/>
      <c r="G3428" s="37">
        <v>3420</v>
      </c>
      <c r="H3428" s="167">
        <f t="shared" ca="1" si="110"/>
        <v>-2.7695541614937407E-3</v>
      </c>
    </row>
    <row r="3429" spans="1:8" x14ac:dyDescent="0.3">
      <c r="A3429"/>
      <c r="B3429" s="314">
        <v>35125</v>
      </c>
      <c r="C3429" s="197">
        <v>81.2</v>
      </c>
      <c r="D3429" s="197">
        <f t="shared" si="109"/>
        <v>-0.72806430006697931</v>
      </c>
      <c r="E3429" s="197">
        <v>2.8405582314436906E-3</v>
      </c>
      <c r="F3429" s="167"/>
      <c r="G3429" s="37">
        <v>3421</v>
      </c>
      <c r="H3429" s="167">
        <f t="shared" ca="1" si="110"/>
        <v>-2.5325176263623187E-2</v>
      </c>
    </row>
    <row r="3430" spans="1:8" x14ac:dyDescent="0.3">
      <c r="A3430"/>
      <c r="B3430" s="314">
        <v>41033</v>
      </c>
      <c r="C3430" s="197">
        <v>298.60000000000002</v>
      </c>
      <c r="D3430" s="197">
        <f t="shared" si="109"/>
        <v>1.0851955307262573</v>
      </c>
      <c r="E3430" s="197">
        <v>2.8210639441161867E-3</v>
      </c>
      <c r="F3430" s="167"/>
      <c r="G3430" s="37">
        <v>3422</v>
      </c>
      <c r="H3430" s="167">
        <f t="shared" ca="1" si="110"/>
        <v>-2.8029608659959271E-3</v>
      </c>
    </row>
    <row r="3431" spans="1:8" x14ac:dyDescent="0.3">
      <c r="A3431"/>
      <c r="B3431" s="314">
        <v>44074</v>
      </c>
      <c r="C3431" s="197">
        <v>143.19999999999999</v>
      </c>
      <c r="D3431" s="197">
        <f t="shared" si="109"/>
        <v>8.9930216329378911</v>
      </c>
      <c r="E3431" s="197">
        <v>2.8011204481790397E-3</v>
      </c>
      <c r="F3431" s="167"/>
      <c r="G3431" s="37">
        <v>3423</v>
      </c>
      <c r="H3431" s="167">
        <f t="shared" ca="1" si="110"/>
        <v>0.13179742579075959</v>
      </c>
    </row>
    <row r="3432" spans="1:8" x14ac:dyDescent="0.3">
      <c r="A3432"/>
      <c r="B3432" s="314">
        <v>37144</v>
      </c>
      <c r="C3432" s="197">
        <v>14.33</v>
      </c>
      <c r="D3432" s="197">
        <f t="shared" si="109"/>
        <v>-0.84006696428571426</v>
      </c>
      <c r="E3432" s="197">
        <v>2.799160251924393E-3</v>
      </c>
      <c r="F3432" s="167"/>
      <c r="G3432" s="37">
        <v>3424</v>
      </c>
      <c r="H3432" s="167">
        <f t="shared" ca="1" si="110"/>
        <v>-7.5139027576371989E-2</v>
      </c>
    </row>
    <row r="3433" spans="1:8" x14ac:dyDescent="0.3">
      <c r="A3433"/>
      <c r="B3433" s="314">
        <v>37998</v>
      </c>
      <c r="C3433" s="197">
        <v>89.6</v>
      </c>
      <c r="D3433" s="197">
        <f t="shared" si="109"/>
        <v>0.18549880920878525</v>
      </c>
      <c r="E3433" s="197">
        <v>2.7979854504756041E-3</v>
      </c>
      <c r="F3433" s="167"/>
      <c r="G3433" s="37">
        <v>3425</v>
      </c>
      <c r="H3433" s="167">
        <f t="shared" ca="1" si="110"/>
        <v>-2.4335909305991846E-2</v>
      </c>
    </row>
    <row r="3434" spans="1:8" x14ac:dyDescent="0.3">
      <c r="A3434"/>
      <c r="B3434" s="314">
        <v>35375</v>
      </c>
      <c r="C3434" s="197">
        <v>75.58</v>
      </c>
      <c r="D3434" s="197">
        <f t="shared" si="109"/>
        <v>0.10351876186304576</v>
      </c>
      <c r="E3434" s="197">
        <v>2.7862544779089227E-3</v>
      </c>
      <c r="F3434" s="167"/>
      <c r="G3434" s="37">
        <v>3426</v>
      </c>
      <c r="H3434" s="167">
        <f t="shared" ca="1" si="110"/>
        <v>-4.6230465323848328E-2</v>
      </c>
    </row>
    <row r="3435" spans="1:8" x14ac:dyDescent="0.3">
      <c r="A3435"/>
      <c r="B3435" s="314">
        <v>35032</v>
      </c>
      <c r="C3435" s="197">
        <v>68.489999999999995</v>
      </c>
      <c r="D3435" s="197">
        <f t="shared" si="109"/>
        <v>-0.4446606665045002</v>
      </c>
      <c r="E3435" s="197">
        <v>2.7818448023426701E-3</v>
      </c>
      <c r="F3435" s="167"/>
      <c r="G3435" s="37">
        <v>3427</v>
      </c>
      <c r="H3435" s="167">
        <f t="shared" ca="1" si="110"/>
        <v>6.9104020458739257E-2</v>
      </c>
    </row>
    <row r="3436" spans="1:8" x14ac:dyDescent="0.3">
      <c r="A3436"/>
      <c r="B3436" s="314">
        <v>38730</v>
      </c>
      <c r="C3436" s="197">
        <v>123.33</v>
      </c>
      <c r="D3436" s="197">
        <f t="shared" si="109"/>
        <v>-0.87826112706920545</v>
      </c>
      <c r="E3436" s="197">
        <v>2.7644523945036248E-3</v>
      </c>
      <c r="F3436" s="167"/>
      <c r="G3436" s="37">
        <v>3428</v>
      </c>
      <c r="H3436" s="167">
        <f t="shared" ca="1" si="110"/>
        <v>5.9855468690980882E-3</v>
      </c>
    </row>
    <row r="3437" spans="1:8" x14ac:dyDescent="0.3">
      <c r="A3437"/>
      <c r="B3437" s="314">
        <v>45418</v>
      </c>
      <c r="C3437" s="197">
        <v>1013.07</v>
      </c>
      <c r="D3437" s="197">
        <f t="shared" si="109"/>
        <v>38.681551116333722</v>
      </c>
      <c r="E3437" s="197">
        <v>2.761610642594281E-3</v>
      </c>
      <c r="F3437" s="167"/>
      <c r="G3437" s="37">
        <v>3429</v>
      </c>
      <c r="H3437" s="167">
        <f t="shared" ca="1" si="110"/>
        <v>4.9163981572232819E-2</v>
      </c>
    </row>
    <row r="3438" spans="1:8" x14ac:dyDescent="0.3">
      <c r="A3438"/>
      <c r="B3438" s="314">
        <v>36138</v>
      </c>
      <c r="C3438" s="197">
        <v>25.53</v>
      </c>
      <c r="D3438" s="197">
        <f t="shared" si="109"/>
        <v>-0.91677532924762029</v>
      </c>
      <c r="E3438" s="197">
        <v>2.74941084053415E-3</v>
      </c>
      <c r="F3438" s="167"/>
      <c r="G3438" s="37">
        <v>3430</v>
      </c>
      <c r="H3438" s="167">
        <f t="shared" ca="1" si="110"/>
        <v>-3.870181114766124E-2</v>
      </c>
    </row>
    <row r="3439" spans="1:8" x14ac:dyDescent="0.3">
      <c r="A3439"/>
      <c r="B3439" s="314">
        <v>41271</v>
      </c>
      <c r="C3439" s="197">
        <v>306.76</v>
      </c>
      <c r="D3439" s="197">
        <f t="shared" si="109"/>
        <v>6.6346441015430564</v>
      </c>
      <c r="E3439" s="197">
        <v>2.7458158995814497E-3</v>
      </c>
      <c r="F3439" s="167"/>
      <c r="G3439" s="37">
        <v>3431</v>
      </c>
      <c r="H3439" s="167">
        <f t="shared" ca="1" si="110"/>
        <v>-9.4232299599008532E-3</v>
      </c>
    </row>
    <row r="3440" spans="1:8" x14ac:dyDescent="0.3">
      <c r="A3440"/>
      <c r="B3440" s="314">
        <v>36336</v>
      </c>
      <c r="C3440" s="197">
        <v>40.18</v>
      </c>
      <c r="D3440" s="197">
        <f t="shared" si="109"/>
        <v>-0.60765550239234445</v>
      </c>
      <c r="E3440" s="197">
        <v>2.7451959071624898E-3</v>
      </c>
      <c r="F3440" s="167"/>
      <c r="G3440" s="37">
        <v>3432</v>
      </c>
      <c r="H3440" s="167">
        <f t="shared" ca="1" si="110"/>
        <v>1.7164988408507918E-2</v>
      </c>
    </row>
    <row r="3441" spans="1:8" x14ac:dyDescent="0.3">
      <c r="A3441"/>
      <c r="B3441" s="314">
        <v>38054</v>
      </c>
      <c r="C3441" s="197">
        <v>102.41</v>
      </c>
      <c r="D3441" s="197">
        <f t="shared" si="109"/>
        <v>-0.75474770697128624</v>
      </c>
      <c r="E3441" s="197">
        <v>2.7416038382452879E-3</v>
      </c>
      <c r="F3441" s="167"/>
      <c r="G3441" s="37">
        <v>3433</v>
      </c>
      <c r="H3441" s="167">
        <f t="shared" ca="1" si="110"/>
        <v>2.2186035912323199E-2</v>
      </c>
    </row>
    <row r="3442" spans="1:8" x14ac:dyDescent="0.3">
      <c r="A3442"/>
      <c r="B3442" s="314">
        <v>41794</v>
      </c>
      <c r="C3442" s="197">
        <v>417.57</v>
      </c>
      <c r="D3442" s="197">
        <f t="shared" si="109"/>
        <v>0.75375892482150353</v>
      </c>
      <c r="E3442" s="197">
        <v>2.7375549312009806E-3</v>
      </c>
      <c r="F3442" s="167"/>
      <c r="G3442" s="37">
        <v>3434</v>
      </c>
      <c r="H3442" s="167">
        <f t="shared" ca="1" si="110"/>
        <v>5.1827163575290493E-3</v>
      </c>
    </row>
    <row r="3443" spans="1:8" x14ac:dyDescent="0.3">
      <c r="A3443"/>
      <c r="B3443" s="314">
        <v>41096</v>
      </c>
      <c r="C3443" s="197">
        <v>238.1</v>
      </c>
      <c r="D3443" s="197">
        <f t="shared" si="109"/>
        <v>0.75086403412015579</v>
      </c>
      <c r="E3443" s="197">
        <v>2.7374184038744254E-3</v>
      </c>
      <c r="F3443" s="167"/>
      <c r="G3443" s="37">
        <v>3435</v>
      </c>
      <c r="H3443" s="167">
        <f t="shared" ca="1" si="110"/>
        <v>0.13338383144551433</v>
      </c>
    </row>
    <row r="3444" spans="1:8" x14ac:dyDescent="0.3">
      <c r="A3444"/>
      <c r="B3444" s="314">
        <v>39506</v>
      </c>
      <c r="C3444" s="197">
        <v>135.99</v>
      </c>
      <c r="D3444" s="197">
        <f t="shared" si="109"/>
        <v>-0.70529851554881351</v>
      </c>
      <c r="E3444" s="197">
        <v>2.7282111782922502E-3</v>
      </c>
      <c r="F3444" s="167"/>
      <c r="G3444" s="37">
        <v>3436</v>
      </c>
      <c r="H3444" s="167">
        <f t="shared" ca="1" si="110"/>
        <v>-6.309981750844762E-2</v>
      </c>
    </row>
    <row r="3445" spans="1:8" x14ac:dyDescent="0.3">
      <c r="A3445"/>
      <c r="B3445" s="314">
        <v>44529</v>
      </c>
      <c r="C3445" s="197">
        <v>461.45</v>
      </c>
      <c r="D3445" s="197">
        <f t="shared" si="109"/>
        <v>4.6814823934991381</v>
      </c>
      <c r="E3445" s="197">
        <v>2.7162103433289175E-3</v>
      </c>
      <c r="F3445" s="167"/>
      <c r="G3445" s="37">
        <v>3437</v>
      </c>
      <c r="H3445" s="167">
        <f t="shared" ca="1" si="110"/>
        <v>-3.7494376236217868E-2</v>
      </c>
    </row>
    <row r="3446" spans="1:8" x14ac:dyDescent="0.3">
      <c r="A3446"/>
      <c r="B3446" s="314">
        <v>38516</v>
      </c>
      <c r="C3446" s="197">
        <v>81.22</v>
      </c>
      <c r="D3446" s="197">
        <f t="shared" si="109"/>
        <v>-0.7571172248803828</v>
      </c>
      <c r="E3446" s="197">
        <v>2.7160493827160792E-3</v>
      </c>
      <c r="F3446" s="167"/>
      <c r="G3446" s="37">
        <v>3438</v>
      </c>
      <c r="H3446" s="167">
        <f t="shared" ca="1" si="110"/>
        <v>-3.4307912125519445E-2</v>
      </c>
    </row>
    <row r="3447" spans="1:8" x14ac:dyDescent="0.3">
      <c r="A3447"/>
      <c r="B3447" s="314">
        <v>43224</v>
      </c>
      <c r="C3447" s="197">
        <v>334.4</v>
      </c>
      <c r="D3447" s="197">
        <f t="shared" si="109"/>
        <v>-0.51564310544611813</v>
      </c>
      <c r="E3447" s="197">
        <v>2.6986506746626837E-3</v>
      </c>
      <c r="F3447" s="167"/>
      <c r="G3447" s="37">
        <v>3439</v>
      </c>
      <c r="H3447" s="167">
        <f t="shared" ca="1" si="110"/>
        <v>4.5982597231162686E-2</v>
      </c>
    </row>
    <row r="3448" spans="1:8" x14ac:dyDescent="0.3">
      <c r="A3448"/>
      <c r="B3448" s="314">
        <v>45841</v>
      </c>
      <c r="C3448" s="197">
        <v>690.4</v>
      </c>
      <c r="D3448" s="197">
        <f t="shared" si="109"/>
        <v>7.3939209726443771</v>
      </c>
      <c r="E3448" s="197">
        <v>2.6868056059836665E-3</v>
      </c>
      <c r="F3448" s="167"/>
      <c r="G3448" s="37">
        <v>3440</v>
      </c>
      <c r="H3448" s="167">
        <f t="shared" ca="1" si="110"/>
        <v>6.044904771547157E-2</v>
      </c>
    </row>
    <row r="3449" spans="1:8" x14ac:dyDescent="0.3">
      <c r="A3449"/>
      <c r="B3449" s="314">
        <v>38483</v>
      </c>
      <c r="C3449" s="197">
        <v>82.25</v>
      </c>
      <c r="D3449" s="197">
        <f t="shared" si="109"/>
        <v>-0.90653409090909087</v>
      </c>
      <c r="E3449" s="197">
        <v>2.6819456296476307E-3</v>
      </c>
      <c r="F3449" s="167"/>
      <c r="G3449" s="37">
        <v>3441</v>
      </c>
      <c r="H3449" s="167">
        <f t="shared" ca="1" si="110"/>
        <v>1.0259020424580292E-2</v>
      </c>
    </row>
    <row r="3450" spans="1:8" x14ac:dyDescent="0.3">
      <c r="A3450"/>
      <c r="B3450" s="314">
        <v>45589</v>
      </c>
      <c r="C3450" s="197">
        <v>880</v>
      </c>
      <c r="D3450" s="197">
        <f t="shared" si="109"/>
        <v>11.347411252981621</v>
      </c>
      <c r="E3450" s="197">
        <v>2.6776049678118863E-3</v>
      </c>
      <c r="F3450" s="167"/>
      <c r="G3450" s="37">
        <v>3442</v>
      </c>
      <c r="H3450" s="167">
        <f t="shared" ca="1" si="110"/>
        <v>1.8477782522949713E-2</v>
      </c>
    </row>
    <row r="3451" spans="1:8" x14ac:dyDescent="0.3">
      <c r="A3451"/>
      <c r="B3451" s="314">
        <v>38162</v>
      </c>
      <c r="C3451" s="197">
        <v>71.27</v>
      </c>
      <c r="D3451" s="197">
        <f t="shared" si="109"/>
        <v>-0.81118028877997084</v>
      </c>
      <c r="E3451" s="197">
        <v>2.6730444569498246E-3</v>
      </c>
      <c r="F3451" s="167"/>
      <c r="G3451" s="37">
        <v>3443</v>
      </c>
      <c r="H3451" s="167">
        <f t="shared" ca="1" si="110"/>
        <v>-1.4524009856300394E-2</v>
      </c>
    </row>
    <row r="3452" spans="1:8" x14ac:dyDescent="0.3">
      <c r="A3452"/>
      <c r="B3452" s="314">
        <v>42215</v>
      </c>
      <c r="C3452" s="197">
        <v>377.45</v>
      </c>
      <c r="D3452" s="197">
        <f t="shared" si="109"/>
        <v>0.99392498679344943</v>
      </c>
      <c r="E3452" s="197">
        <v>2.6563952716163186E-3</v>
      </c>
      <c r="F3452" s="167"/>
      <c r="G3452" s="37">
        <v>3444</v>
      </c>
      <c r="H3452" s="167">
        <f t="shared" ca="1" si="110"/>
        <v>5.2723232940643058E-2</v>
      </c>
    </row>
    <row r="3453" spans="1:8" x14ac:dyDescent="0.3">
      <c r="A3453"/>
      <c r="B3453" s="314">
        <v>43531</v>
      </c>
      <c r="C3453" s="197">
        <v>189.3</v>
      </c>
      <c r="D3453" s="197">
        <f t="shared" si="109"/>
        <v>1.6298971936649069</v>
      </c>
      <c r="E3453" s="197">
        <v>2.6483050847456724E-3</v>
      </c>
      <c r="F3453" s="167"/>
      <c r="G3453" s="37">
        <v>3445</v>
      </c>
      <c r="H3453" s="167">
        <f t="shared" ca="1" si="110"/>
        <v>0.15116557242499964</v>
      </c>
    </row>
    <row r="3454" spans="1:8" x14ac:dyDescent="0.3">
      <c r="A3454"/>
      <c r="B3454" s="314">
        <v>37938</v>
      </c>
      <c r="C3454" s="197">
        <v>71.98</v>
      </c>
      <c r="D3454" s="197">
        <f t="shared" si="109"/>
        <v>-0.86910347335879246</v>
      </c>
      <c r="E3454" s="197">
        <v>2.6466081626967952E-3</v>
      </c>
      <c r="F3454" s="167"/>
      <c r="G3454" s="37">
        <v>3446</v>
      </c>
      <c r="H3454" s="167">
        <f t="shared" ca="1" si="110"/>
        <v>-6.4639151955396268E-2</v>
      </c>
    </row>
    <row r="3455" spans="1:8" x14ac:dyDescent="0.3">
      <c r="A3455"/>
      <c r="B3455" s="314">
        <v>42634</v>
      </c>
      <c r="C3455" s="197">
        <v>549.9</v>
      </c>
      <c r="D3455" s="197">
        <f t="shared" si="109"/>
        <v>0.11214480736171506</v>
      </c>
      <c r="E3455" s="197">
        <v>2.6438143859968122E-3</v>
      </c>
      <c r="F3455" s="167"/>
      <c r="G3455" s="37">
        <v>3447</v>
      </c>
      <c r="H3455" s="167">
        <f t="shared" ca="1" si="110"/>
        <v>5.413115827964872E-2</v>
      </c>
    </row>
    <row r="3456" spans="1:8" x14ac:dyDescent="0.3">
      <c r="A3456"/>
      <c r="B3456" s="314">
        <v>44613</v>
      </c>
      <c r="C3456" s="197">
        <v>494.45</v>
      </c>
      <c r="D3456" s="197">
        <f t="shared" si="109"/>
        <v>20.65790626368813</v>
      </c>
      <c r="E3456" s="197">
        <v>2.6361147723816813E-3</v>
      </c>
      <c r="F3456" s="167"/>
      <c r="G3456" s="37">
        <v>3448</v>
      </c>
      <c r="H3456" s="167">
        <f t="shared" ca="1" si="110"/>
        <v>6.8593873850107026E-2</v>
      </c>
    </row>
    <row r="3457" spans="1:8" x14ac:dyDescent="0.3">
      <c r="A3457"/>
      <c r="B3457" s="314">
        <v>36682</v>
      </c>
      <c r="C3457" s="197">
        <v>22.83</v>
      </c>
      <c r="D3457" s="197">
        <f t="shared" si="109"/>
        <v>-0.95007653619068444</v>
      </c>
      <c r="E3457" s="197">
        <v>2.6350461133068936E-3</v>
      </c>
      <c r="F3457" s="167"/>
      <c r="G3457" s="37">
        <v>3449</v>
      </c>
      <c r="H3457" s="167">
        <f t="shared" ca="1" si="110"/>
        <v>-4.607396955050938E-2</v>
      </c>
    </row>
    <row r="3458" spans="1:8" x14ac:dyDescent="0.3">
      <c r="A3458"/>
      <c r="B3458" s="314">
        <v>42942</v>
      </c>
      <c r="C3458" s="197">
        <v>457.3</v>
      </c>
      <c r="D3458" s="197">
        <f t="shared" si="109"/>
        <v>-0.2954317849164162</v>
      </c>
      <c r="E3458" s="197">
        <v>2.6310019732513901E-3</v>
      </c>
      <c r="F3458" s="167"/>
      <c r="G3458" s="37">
        <v>3450</v>
      </c>
      <c r="H3458" s="167">
        <f t="shared" ca="1" si="110"/>
        <v>-7.0101078454392118E-2</v>
      </c>
    </row>
    <row r="3459" spans="1:8" x14ac:dyDescent="0.3">
      <c r="A3459"/>
      <c r="B3459" s="314">
        <v>45240</v>
      </c>
      <c r="C3459" s="197">
        <v>649.04999999999995</v>
      </c>
      <c r="D3459" s="197">
        <f t="shared" si="109"/>
        <v>23.272625280478682</v>
      </c>
      <c r="E3459" s="197">
        <v>2.6260909863287107E-3</v>
      </c>
      <c r="F3459" s="167"/>
      <c r="G3459" s="37">
        <v>3451</v>
      </c>
      <c r="H3459" s="167">
        <f t="shared" ca="1" si="110"/>
        <v>-7.1401047044666544E-2</v>
      </c>
    </row>
    <row r="3460" spans="1:8" x14ac:dyDescent="0.3">
      <c r="A3460"/>
      <c r="B3460" s="314">
        <v>37385</v>
      </c>
      <c r="C3460" s="197">
        <v>26.74</v>
      </c>
      <c r="D3460" s="197">
        <f t="shared" si="109"/>
        <v>-0.69634340222575519</v>
      </c>
      <c r="E3460" s="197">
        <v>2.624671916010346E-3</v>
      </c>
      <c r="F3460" s="167"/>
      <c r="G3460" s="37">
        <v>3452</v>
      </c>
      <c r="H3460" s="167">
        <f t="shared" ca="1" si="110"/>
        <v>-5.7885288999392916E-2</v>
      </c>
    </row>
    <row r="3461" spans="1:8" x14ac:dyDescent="0.3">
      <c r="A3461"/>
      <c r="B3461" s="314">
        <v>35331</v>
      </c>
      <c r="C3461" s="197">
        <v>88.06</v>
      </c>
      <c r="D3461" s="197">
        <f t="shared" si="109"/>
        <v>2.2821468505404403</v>
      </c>
      <c r="E3461" s="197">
        <v>2.6186952066491465E-3</v>
      </c>
      <c r="F3461" s="167"/>
      <c r="G3461" s="37">
        <v>3453</v>
      </c>
      <c r="H3461" s="167">
        <f t="shared" ca="1" si="110"/>
        <v>2.5960531991040623E-3</v>
      </c>
    </row>
    <row r="3462" spans="1:8" x14ac:dyDescent="0.3">
      <c r="A3462"/>
      <c r="B3462" s="314">
        <v>37503</v>
      </c>
      <c r="C3462" s="197">
        <v>26.83</v>
      </c>
      <c r="D3462" s="197">
        <f t="shared" si="109"/>
        <v>-0.93951076541539846</v>
      </c>
      <c r="E3462" s="197">
        <v>2.6158445440955802E-3</v>
      </c>
      <c r="F3462" s="167"/>
      <c r="G3462" s="37">
        <v>3454</v>
      </c>
      <c r="H3462" s="167">
        <f t="shared" ca="1" si="110"/>
        <v>-3.6583675974335969E-2</v>
      </c>
    </row>
    <row r="3463" spans="1:8" x14ac:dyDescent="0.3">
      <c r="A3463"/>
      <c r="B3463" s="314">
        <v>44712</v>
      </c>
      <c r="C3463" s="197">
        <v>443.55</v>
      </c>
      <c r="D3463" s="197">
        <f t="shared" si="109"/>
        <v>9.4239546071296365E-2</v>
      </c>
      <c r="E3463" s="197">
        <v>2.5994575045209523E-3</v>
      </c>
      <c r="F3463" s="167"/>
      <c r="G3463" s="37">
        <v>3455</v>
      </c>
      <c r="H3463" s="167">
        <f t="shared" ca="1" si="110"/>
        <v>-7.8254627698283077E-2</v>
      </c>
    </row>
    <row r="3464" spans="1:8" x14ac:dyDescent="0.3">
      <c r="A3464"/>
      <c r="B3464" s="314">
        <v>44697</v>
      </c>
      <c r="C3464" s="197">
        <v>405.35</v>
      </c>
      <c r="D3464" s="197">
        <f t="shared" si="109"/>
        <v>-0.36577848012141501</v>
      </c>
      <c r="E3464" s="197">
        <v>2.5970813752165256E-3</v>
      </c>
      <c r="F3464" s="167"/>
      <c r="G3464" s="37">
        <v>3456</v>
      </c>
      <c r="H3464" s="167">
        <f t="shared" ca="1" si="110"/>
        <v>2.2360507476124433E-2</v>
      </c>
    </row>
    <row r="3465" spans="1:8" x14ac:dyDescent="0.3">
      <c r="A3465"/>
      <c r="B3465" s="314">
        <v>45133</v>
      </c>
      <c r="C3465" s="197">
        <v>639.13</v>
      </c>
      <c r="D3465" s="197">
        <f t="shared" ref="D3465:D3528" si="111">C3465/C3466-1</f>
        <v>1.5312079207920792</v>
      </c>
      <c r="E3465" s="197">
        <v>2.5883164962037242E-3</v>
      </c>
      <c r="F3465" s="167"/>
      <c r="G3465" s="37">
        <v>3457</v>
      </c>
      <c r="H3465" s="167">
        <f t="shared" ca="1" si="110"/>
        <v>-1.096503615467999E-2</v>
      </c>
    </row>
    <row r="3466" spans="1:8" x14ac:dyDescent="0.3">
      <c r="A3466"/>
      <c r="B3466" s="314">
        <v>43300</v>
      </c>
      <c r="C3466" s="197">
        <v>252.5</v>
      </c>
      <c r="D3466" s="197">
        <f t="shared" si="111"/>
        <v>9.827615780445969</v>
      </c>
      <c r="E3466" s="197">
        <v>2.5809013301567596E-3</v>
      </c>
      <c r="F3466" s="167"/>
      <c r="G3466" s="37">
        <v>3458</v>
      </c>
      <c r="H3466" s="167">
        <f t="shared" ref="H3466:H3529" ca="1" si="112">_xlfn.NORM.INV(RAND(),N$11,N$12)</f>
        <v>1.7940916694685108E-3</v>
      </c>
    </row>
    <row r="3467" spans="1:8" x14ac:dyDescent="0.3">
      <c r="A3467"/>
      <c r="B3467" s="314">
        <v>37281</v>
      </c>
      <c r="C3467" s="197">
        <v>23.32</v>
      </c>
      <c r="D3467" s="197">
        <f t="shared" si="111"/>
        <v>-0.71446063425982609</v>
      </c>
      <c r="E3467" s="197">
        <v>2.579535683576939E-3</v>
      </c>
      <c r="F3467" s="167"/>
      <c r="G3467" s="37">
        <v>3459</v>
      </c>
      <c r="H3467" s="167">
        <f t="shared" ca="1" si="112"/>
        <v>-5.7507918600834582E-2</v>
      </c>
    </row>
    <row r="3468" spans="1:8" x14ac:dyDescent="0.3">
      <c r="A3468"/>
      <c r="B3468" s="314">
        <v>38208</v>
      </c>
      <c r="C3468" s="197">
        <v>81.67</v>
      </c>
      <c r="D3468" s="197">
        <f t="shared" si="111"/>
        <v>-0.76932636633243889</v>
      </c>
      <c r="E3468" s="197">
        <v>2.5779523692610606E-3</v>
      </c>
      <c r="F3468" s="167"/>
      <c r="G3468" s="37">
        <v>3460</v>
      </c>
      <c r="H3468" s="167">
        <f t="shared" ca="1" si="112"/>
        <v>8.328015531666863E-2</v>
      </c>
    </row>
    <row r="3469" spans="1:8" x14ac:dyDescent="0.3">
      <c r="A3469"/>
      <c r="B3469" s="314">
        <v>43173</v>
      </c>
      <c r="C3469" s="197">
        <v>354.05</v>
      </c>
      <c r="D3469" s="197">
        <f t="shared" si="111"/>
        <v>11.758558558558558</v>
      </c>
      <c r="E3469" s="197">
        <v>2.5484921421492501E-3</v>
      </c>
      <c r="F3469" s="167"/>
      <c r="G3469" s="37">
        <v>3461</v>
      </c>
      <c r="H3469" s="167">
        <f t="shared" ca="1" si="112"/>
        <v>-1.9381909424990258E-2</v>
      </c>
    </row>
    <row r="3470" spans="1:8" x14ac:dyDescent="0.3">
      <c r="A3470"/>
      <c r="B3470" s="314">
        <v>36655</v>
      </c>
      <c r="C3470" s="197">
        <v>27.75</v>
      </c>
      <c r="D3470" s="197">
        <f t="shared" si="111"/>
        <v>-0.82580037664783434</v>
      </c>
      <c r="E3470" s="197">
        <v>2.5289017341041387E-3</v>
      </c>
      <c r="F3470" s="167"/>
      <c r="G3470" s="37">
        <v>3462</v>
      </c>
      <c r="H3470" s="167">
        <f t="shared" ca="1" si="112"/>
        <v>2.9782336253881252E-2</v>
      </c>
    </row>
    <row r="3471" spans="1:8" x14ac:dyDescent="0.3">
      <c r="A3471"/>
      <c r="B3471" s="314">
        <v>43640</v>
      </c>
      <c r="C3471" s="197">
        <v>159.30000000000001</v>
      </c>
      <c r="D3471" s="197">
        <f t="shared" si="111"/>
        <v>1.2177363218710848</v>
      </c>
      <c r="E3471" s="197">
        <v>2.5173064820642743E-3</v>
      </c>
      <c r="F3471" s="167"/>
      <c r="G3471" s="37">
        <v>3463</v>
      </c>
      <c r="H3471" s="167">
        <f t="shared" ca="1" si="112"/>
        <v>4.0342461063405555E-2</v>
      </c>
    </row>
    <row r="3472" spans="1:8" x14ac:dyDescent="0.3">
      <c r="A3472"/>
      <c r="B3472" s="314">
        <v>35558</v>
      </c>
      <c r="C3472" s="197">
        <v>71.83</v>
      </c>
      <c r="D3472" s="197">
        <f t="shared" si="111"/>
        <v>0.12269459206001887</v>
      </c>
      <c r="E3472" s="197">
        <v>2.5122121423586385E-3</v>
      </c>
      <c r="F3472" s="167"/>
      <c r="G3472" s="37">
        <v>3464</v>
      </c>
      <c r="H3472" s="167">
        <f t="shared" ca="1" si="112"/>
        <v>-6.4383057813331798E-2</v>
      </c>
    </row>
    <row r="3473" spans="1:8" x14ac:dyDescent="0.3">
      <c r="A3473"/>
      <c r="B3473" s="314">
        <v>35474</v>
      </c>
      <c r="C3473" s="197">
        <v>63.98</v>
      </c>
      <c r="D3473" s="197">
        <f t="shared" si="111"/>
        <v>-1.5627441787791074E-4</v>
      </c>
      <c r="E3473" s="197">
        <v>2.5070510811657787E-3</v>
      </c>
      <c r="F3473" s="167"/>
      <c r="G3473" s="37">
        <v>3465</v>
      </c>
      <c r="H3473" s="167">
        <f t="shared" ca="1" si="112"/>
        <v>3.2104448811068427E-3</v>
      </c>
    </row>
    <row r="3474" spans="1:8" x14ac:dyDescent="0.3">
      <c r="A3474"/>
      <c r="B3474" s="314">
        <v>35692</v>
      </c>
      <c r="C3474" s="197">
        <v>63.99</v>
      </c>
      <c r="D3474" s="197">
        <f t="shared" si="111"/>
        <v>-0.64449999999999996</v>
      </c>
      <c r="E3474" s="197">
        <v>2.5066583111390539E-3</v>
      </c>
      <c r="F3474" s="167"/>
      <c r="G3474" s="37">
        <v>3466</v>
      </c>
      <c r="H3474" s="167">
        <f t="shared" ca="1" si="112"/>
        <v>2.3691283386135412E-2</v>
      </c>
    </row>
    <row r="3475" spans="1:8" x14ac:dyDescent="0.3">
      <c r="A3475"/>
      <c r="B3475" s="314">
        <v>43539</v>
      </c>
      <c r="C3475" s="197">
        <v>180</v>
      </c>
      <c r="D3475" s="197">
        <f t="shared" si="111"/>
        <v>1.4979184013322229</v>
      </c>
      <c r="E3475" s="197">
        <v>2.5062656641603454E-3</v>
      </c>
      <c r="F3475" s="167"/>
      <c r="G3475" s="37">
        <v>3467</v>
      </c>
      <c r="H3475" s="167">
        <f t="shared" ca="1" si="112"/>
        <v>0.10999885472314674</v>
      </c>
    </row>
    <row r="3476" spans="1:8" x14ac:dyDescent="0.3">
      <c r="A3476"/>
      <c r="B3476" s="314">
        <v>35082</v>
      </c>
      <c r="C3476" s="197">
        <v>72.06</v>
      </c>
      <c r="D3476" s="197">
        <f t="shared" si="111"/>
        <v>-0.81059271914837694</v>
      </c>
      <c r="E3476" s="197">
        <v>2.5041736227044975E-3</v>
      </c>
      <c r="F3476" s="167"/>
      <c r="G3476" s="37">
        <v>3468</v>
      </c>
      <c r="H3476" s="167">
        <f t="shared" ca="1" si="112"/>
        <v>-5.3838458819024525E-4</v>
      </c>
    </row>
    <row r="3477" spans="1:8" x14ac:dyDescent="0.3">
      <c r="A3477"/>
      <c r="B3477" s="314">
        <v>42354</v>
      </c>
      <c r="C3477" s="197">
        <v>380.45</v>
      </c>
      <c r="D3477" s="197">
        <f t="shared" si="111"/>
        <v>0.57994186046511609</v>
      </c>
      <c r="E3477" s="197">
        <v>2.5032938076416933E-3</v>
      </c>
      <c r="F3477" s="167"/>
      <c r="G3477" s="37">
        <v>3469</v>
      </c>
      <c r="H3477" s="167">
        <f t="shared" ca="1" si="112"/>
        <v>-2.2426063461128409E-3</v>
      </c>
    </row>
    <row r="3478" spans="1:8" x14ac:dyDescent="0.3">
      <c r="A3478"/>
      <c r="B3478" s="314">
        <v>43368</v>
      </c>
      <c r="C3478" s="197">
        <v>240.8</v>
      </c>
      <c r="D3478" s="197">
        <f t="shared" si="111"/>
        <v>2.1530705774518788</v>
      </c>
      <c r="E3478" s="197">
        <v>2.4979184013322886E-3</v>
      </c>
      <c r="F3478" s="167"/>
      <c r="G3478" s="37">
        <v>3470</v>
      </c>
      <c r="H3478" s="167">
        <f t="shared" ca="1" si="112"/>
        <v>-2.4874309825185674E-2</v>
      </c>
    </row>
    <row r="3479" spans="1:8" x14ac:dyDescent="0.3">
      <c r="A3479"/>
      <c r="B3479" s="314">
        <v>35591</v>
      </c>
      <c r="C3479" s="197">
        <v>76.37</v>
      </c>
      <c r="D3479" s="197">
        <f t="shared" si="111"/>
        <v>-0.82585794094173981</v>
      </c>
      <c r="E3479" s="197">
        <v>2.4940929377790244E-3</v>
      </c>
      <c r="F3479" s="167"/>
      <c r="G3479" s="37">
        <v>3471</v>
      </c>
      <c r="H3479" s="167">
        <f t="shared" ca="1" si="112"/>
        <v>-5.055239538741025E-2</v>
      </c>
    </row>
    <row r="3480" spans="1:8" x14ac:dyDescent="0.3">
      <c r="A3480"/>
      <c r="B3480" s="314">
        <v>41815</v>
      </c>
      <c r="C3480" s="197">
        <v>438.55</v>
      </c>
      <c r="D3480" s="197">
        <f t="shared" si="111"/>
        <v>8.0759519867549674</v>
      </c>
      <c r="E3480" s="197">
        <v>2.4916563800119196E-3</v>
      </c>
      <c r="F3480" s="167"/>
      <c r="G3480" s="37">
        <v>3472</v>
      </c>
      <c r="H3480" s="167">
        <f t="shared" ca="1" si="112"/>
        <v>-4.2225186533174794E-2</v>
      </c>
    </row>
    <row r="3481" spans="1:8" x14ac:dyDescent="0.3">
      <c r="A3481"/>
      <c r="B3481" s="314">
        <v>35816</v>
      </c>
      <c r="C3481" s="197">
        <v>48.32</v>
      </c>
      <c r="D3481" s="197">
        <f t="shared" si="111"/>
        <v>-0.88575481735429717</v>
      </c>
      <c r="E3481" s="197">
        <v>2.4896265560165887E-3</v>
      </c>
      <c r="F3481" s="167"/>
      <c r="G3481" s="37">
        <v>3473</v>
      </c>
      <c r="H3481" s="167">
        <f t="shared" ca="1" si="112"/>
        <v>6.5055850824517897E-2</v>
      </c>
    </row>
    <row r="3482" spans="1:8" x14ac:dyDescent="0.3">
      <c r="A3482"/>
      <c r="B3482" s="314">
        <v>43117</v>
      </c>
      <c r="C3482" s="197">
        <v>422.95</v>
      </c>
      <c r="D3482" s="197">
        <f t="shared" si="111"/>
        <v>-0.11885416666666671</v>
      </c>
      <c r="E3482" s="197">
        <v>2.4887414079166614E-3</v>
      </c>
      <c r="F3482" s="167"/>
      <c r="G3482" s="37">
        <v>3474</v>
      </c>
      <c r="H3482" s="167">
        <f t="shared" ca="1" si="112"/>
        <v>-3.8723563003302312E-2</v>
      </c>
    </row>
    <row r="3483" spans="1:8" x14ac:dyDescent="0.3">
      <c r="A3483"/>
      <c r="B3483" s="314">
        <v>41999</v>
      </c>
      <c r="C3483" s="197">
        <v>480</v>
      </c>
      <c r="D3483" s="197">
        <f t="shared" si="111"/>
        <v>1.6424442609413705</v>
      </c>
      <c r="E3483" s="197">
        <v>2.4853282095194107E-3</v>
      </c>
      <c r="F3483" s="167"/>
      <c r="G3483" s="37">
        <v>3475</v>
      </c>
      <c r="H3483" s="167">
        <f t="shared" ca="1" si="112"/>
        <v>5.179809273789808E-2</v>
      </c>
    </row>
    <row r="3484" spans="1:8" x14ac:dyDescent="0.3">
      <c r="A3484"/>
      <c r="B3484" s="314">
        <v>43497</v>
      </c>
      <c r="C3484" s="197">
        <v>181.65</v>
      </c>
      <c r="D3484" s="197">
        <f t="shared" si="111"/>
        <v>0.49876237623762387</v>
      </c>
      <c r="E3484" s="197">
        <v>2.483443708609423E-3</v>
      </c>
      <c r="F3484" s="167"/>
      <c r="G3484" s="37">
        <v>3476</v>
      </c>
      <c r="H3484" s="167">
        <f t="shared" ca="1" si="112"/>
        <v>-1.9227321355290702E-2</v>
      </c>
    </row>
    <row r="3485" spans="1:8" x14ac:dyDescent="0.3">
      <c r="A3485"/>
      <c r="B3485" s="314">
        <v>44067</v>
      </c>
      <c r="C3485" s="197">
        <v>121.2</v>
      </c>
      <c r="D3485" s="197">
        <f t="shared" si="111"/>
        <v>-0.86793357451074404</v>
      </c>
      <c r="E3485" s="197">
        <v>2.4813895781636841E-3</v>
      </c>
      <c r="F3485" s="167"/>
      <c r="G3485" s="37">
        <v>3477</v>
      </c>
      <c r="H3485" s="167">
        <f t="shared" ca="1" si="112"/>
        <v>-9.5710813737550429E-3</v>
      </c>
    </row>
    <row r="3486" spans="1:8" x14ac:dyDescent="0.3">
      <c r="A3486"/>
      <c r="B3486" s="314">
        <v>45337</v>
      </c>
      <c r="C3486" s="197">
        <v>917.72</v>
      </c>
      <c r="D3486" s="197">
        <f t="shared" si="111"/>
        <v>23.883947939262473</v>
      </c>
      <c r="E3486" s="197">
        <v>2.4577539405987725E-3</v>
      </c>
      <c r="F3486" s="167"/>
      <c r="G3486" s="37">
        <v>3478</v>
      </c>
      <c r="H3486" s="167">
        <f t="shared" ca="1" si="112"/>
        <v>-8.9724455876985951E-2</v>
      </c>
    </row>
    <row r="3487" spans="1:8" x14ac:dyDescent="0.3">
      <c r="A3487"/>
      <c r="B3487" s="314">
        <v>36214</v>
      </c>
      <c r="C3487" s="197">
        <v>36.880000000000003</v>
      </c>
      <c r="D3487" s="197">
        <f t="shared" si="111"/>
        <v>0.49553933495539337</v>
      </c>
      <c r="E3487" s="197">
        <v>2.4463169339494772E-3</v>
      </c>
      <c r="F3487" s="167"/>
      <c r="G3487" s="37">
        <v>3479</v>
      </c>
      <c r="H3487" s="167">
        <f t="shared" ca="1" si="112"/>
        <v>3.9816201826399555E-2</v>
      </c>
    </row>
    <row r="3488" spans="1:8" x14ac:dyDescent="0.3">
      <c r="A3488"/>
      <c r="B3488" s="314">
        <v>37523</v>
      </c>
      <c r="C3488" s="197">
        <v>24.66</v>
      </c>
      <c r="D3488" s="197">
        <f t="shared" si="111"/>
        <v>-0.94290344987265573</v>
      </c>
      <c r="E3488" s="197">
        <v>2.4390243902439046E-3</v>
      </c>
      <c r="F3488" s="167"/>
      <c r="G3488" s="37">
        <v>3480</v>
      </c>
      <c r="H3488" s="167">
        <f t="shared" ca="1" si="112"/>
        <v>5.7431827933575735E-2</v>
      </c>
    </row>
    <row r="3489" spans="1:8" x14ac:dyDescent="0.3">
      <c r="A3489"/>
      <c r="B3489" s="314">
        <v>42870</v>
      </c>
      <c r="C3489" s="197">
        <v>431.9</v>
      </c>
      <c r="D3489" s="197">
        <f t="shared" si="111"/>
        <v>16.5</v>
      </c>
      <c r="E3489" s="197">
        <v>2.4370430544271571E-3</v>
      </c>
      <c r="F3489" s="167"/>
      <c r="G3489" s="37">
        <v>3481</v>
      </c>
      <c r="H3489" s="167">
        <f t="shared" ca="1" si="112"/>
        <v>-8.0656944118549859E-2</v>
      </c>
    </row>
    <row r="3490" spans="1:8" x14ac:dyDescent="0.3">
      <c r="A3490"/>
      <c r="B3490" s="314">
        <v>36038</v>
      </c>
      <c r="C3490" s="197">
        <v>24.68</v>
      </c>
      <c r="D3490" s="197">
        <f t="shared" si="111"/>
        <v>0.99514955537590954</v>
      </c>
      <c r="E3490" s="197">
        <v>2.4370430544271571E-3</v>
      </c>
      <c r="F3490" s="167"/>
      <c r="G3490" s="37">
        <v>3482</v>
      </c>
      <c r="H3490" s="167">
        <f t="shared" ca="1" si="112"/>
        <v>-9.8981641138175036E-2</v>
      </c>
    </row>
    <row r="3491" spans="1:8" x14ac:dyDescent="0.3">
      <c r="A3491"/>
      <c r="B3491" s="314">
        <v>37078</v>
      </c>
      <c r="C3491" s="197">
        <v>12.37</v>
      </c>
      <c r="D3491" s="197">
        <f t="shared" si="111"/>
        <v>-0.92500757805395573</v>
      </c>
      <c r="E3491" s="197">
        <v>2.4311183144245518E-3</v>
      </c>
      <c r="F3491" s="167"/>
      <c r="G3491" s="37">
        <v>3483</v>
      </c>
      <c r="H3491" s="167">
        <f t="shared" ca="1" si="112"/>
        <v>2.3397845568034681E-3</v>
      </c>
    </row>
    <row r="3492" spans="1:8" x14ac:dyDescent="0.3">
      <c r="A3492"/>
      <c r="B3492" s="314">
        <v>44187</v>
      </c>
      <c r="C3492" s="197">
        <v>164.95</v>
      </c>
      <c r="D3492" s="197">
        <f t="shared" si="111"/>
        <v>-0.83643863598052537</v>
      </c>
      <c r="E3492" s="197">
        <v>2.4308720753569713E-3</v>
      </c>
      <c r="F3492" s="167"/>
      <c r="G3492" s="37">
        <v>3484</v>
      </c>
      <c r="H3492" s="167">
        <f t="shared" ca="1" si="112"/>
        <v>-5.4379980190116861E-2</v>
      </c>
    </row>
    <row r="3493" spans="1:8" x14ac:dyDescent="0.3">
      <c r="A3493"/>
      <c r="B3493" s="314">
        <v>45386</v>
      </c>
      <c r="C3493" s="197">
        <v>1008.49</v>
      </c>
      <c r="D3493" s="197">
        <f t="shared" si="111"/>
        <v>2.2456552523171984</v>
      </c>
      <c r="E3493" s="197">
        <v>2.4253267730232064E-3</v>
      </c>
      <c r="F3493" s="167"/>
      <c r="G3493" s="37">
        <v>3485</v>
      </c>
      <c r="H3493" s="167">
        <f t="shared" ca="1" si="112"/>
        <v>2.2542214698655753E-2</v>
      </c>
    </row>
    <row r="3494" spans="1:8" x14ac:dyDescent="0.3">
      <c r="A3494"/>
      <c r="B3494" s="314">
        <v>41428</v>
      </c>
      <c r="C3494" s="197">
        <v>310.72000000000003</v>
      </c>
      <c r="D3494" s="197">
        <f t="shared" si="111"/>
        <v>-0.21386464263124594</v>
      </c>
      <c r="E3494" s="197">
        <v>2.4195889924831793E-3</v>
      </c>
      <c r="F3494" s="167"/>
      <c r="G3494" s="37">
        <v>3486</v>
      </c>
      <c r="H3494" s="167">
        <f t="shared" ca="1" si="112"/>
        <v>7.2265182864119329E-2</v>
      </c>
    </row>
    <row r="3495" spans="1:8" x14ac:dyDescent="0.3">
      <c r="A3495"/>
      <c r="B3495" s="314">
        <v>42201</v>
      </c>
      <c r="C3495" s="197">
        <v>395.25</v>
      </c>
      <c r="D3495" s="197">
        <f t="shared" si="111"/>
        <v>5.2876931273308614E-2</v>
      </c>
      <c r="E3495" s="197">
        <v>2.4093329951813125E-3</v>
      </c>
      <c r="F3495" s="167"/>
      <c r="G3495" s="37">
        <v>3487</v>
      </c>
      <c r="H3495" s="167">
        <f t="shared" ca="1" si="112"/>
        <v>-7.2082805051227855E-2</v>
      </c>
    </row>
    <row r="3496" spans="1:8" x14ac:dyDescent="0.3">
      <c r="A3496"/>
      <c r="B3496" s="314">
        <v>42961</v>
      </c>
      <c r="C3496" s="197">
        <v>375.4</v>
      </c>
      <c r="D3496" s="197">
        <f t="shared" si="111"/>
        <v>11.838577291381668</v>
      </c>
      <c r="E3496" s="197">
        <v>2.4032042723631797E-3</v>
      </c>
      <c r="F3496" s="167"/>
      <c r="G3496" s="37">
        <v>3488</v>
      </c>
      <c r="H3496" s="167">
        <f t="shared" ca="1" si="112"/>
        <v>5.6794431129729851E-2</v>
      </c>
    </row>
    <row r="3497" spans="1:8" x14ac:dyDescent="0.3">
      <c r="A3497"/>
      <c r="B3497" s="314">
        <v>37456</v>
      </c>
      <c r="C3497" s="197">
        <v>29.24</v>
      </c>
      <c r="D3497" s="197">
        <f t="shared" si="111"/>
        <v>-0.91788823364223537</v>
      </c>
      <c r="E3497" s="197">
        <v>2.3997257456289667E-3</v>
      </c>
      <c r="F3497" s="167"/>
      <c r="G3497" s="37">
        <v>3489</v>
      </c>
      <c r="H3497" s="167">
        <f t="shared" ca="1" si="112"/>
        <v>-5.0028029037559145E-2</v>
      </c>
    </row>
    <row r="3498" spans="1:8" x14ac:dyDescent="0.3">
      <c r="A3498"/>
      <c r="B3498" s="314">
        <v>42233</v>
      </c>
      <c r="C3498" s="197">
        <v>356.1</v>
      </c>
      <c r="D3498" s="197">
        <f t="shared" si="111"/>
        <v>-0.37311856350673345</v>
      </c>
      <c r="E3498" s="197">
        <v>2.3926812104153594E-3</v>
      </c>
      <c r="F3498" s="167"/>
      <c r="G3498" s="37">
        <v>3490</v>
      </c>
      <c r="H3498" s="167">
        <f t="shared" ca="1" si="112"/>
        <v>0.10777009589630726</v>
      </c>
    </row>
    <row r="3499" spans="1:8" x14ac:dyDescent="0.3">
      <c r="A3499"/>
      <c r="B3499" s="314">
        <v>45093</v>
      </c>
      <c r="C3499" s="197">
        <v>568.04999999999995</v>
      </c>
      <c r="D3499" s="197">
        <f t="shared" si="111"/>
        <v>-0.38965294939293016</v>
      </c>
      <c r="E3499" s="197">
        <v>2.3822128110109198E-3</v>
      </c>
      <c r="F3499" s="167"/>
      <c r="G3499" s="37">
        <v>3491</v>
      </c>
      <c r="H3499" s="167">
        <f t="shared" ca="1" si="112"/>
        <v>-1.9994125411763049E-2</v>
      </c>
    </row>
    <row r="3500" spans="1:8" x14ac:dyDescent="0.3">
      <c r="A3500"/>
      <c r="B3500" s="314">
        <v>45576</v>
      </c>
      <c r="C3500" s="197">
        <v>930.7</v>
      </c>
      <c r="D3500" s="197">
        <f t="shared" si="111"/>
        <v>1.0933423301844356</v>
      </c>
      <c r="E3500" s="197">
        <v>2.3694130317717388E-3</v>
      </c>
      <c r="F3500" s="167"/>
      <c r="G3500" s="37">
        <v>3492</v>
      </c>
      <c r="H3500" s="167">
        <f t="shared" ca="1" si="112"/>
        <v>6.1540552685602642E-2</v>
      </c>
    </row>
    <row r="3501" spans="1:8" x14ac:dyDescent="0.3">
      <c r="A3501"/>
      <c r="B3501" s="314">
        <v>44713</v>
      </c>
      <c r="C3501" s="197">
        <v>444.6</v>
      </c>
      <c r="D3501" s="197">
        <f t="shared" si="111"/>
        <v>13.97473896934995</v>
      </c>
      <c r="E3501" s="197">
        <v>2.367264119039536E-3</v>
      </c>
      <c r="F3501" s="167"/>
      <c r="G3501" s="37">
        <v>3493</v>
      </c>
      <c r="H3501" s="167">
        <f t="shared" ca="1" si="112"/>
        <v>0.11607267728198893</v>
      </c>
    </row>
    <row r="3502" spans="1:8" x14ac:dyDescent="0.3">
      <c r="A3502"/>
      <c r="B3502" s="314">
        <v>37690</v>
      </c>
      <c r="C3502" s="197">
        <v>29.69</v>
      </c>
      <c r="D3502" s="197">
        <f t="shared" si="111"/>
        <v>-0.93648654430325584</v>
      </c>
      <c r="E3502" s="197">
        <v>2.3632680621201718E-3</v>
      </c>
      <c r="F3502" s="167"/>
      <c r="G3502" s="37">
        <v>3494</v>
      </c>
      <c r="H3502" s="167">
        <f t="shared" ca="1" si="112"/>
        <v>-3.5456092853635872E-2</v>
      </c>
    </row>
    <row r="3503" spans="1:8" x14ac:dyDescent="0.3">
      <c r="A3503"/>
      <c r="B3503" s="314">
        <v>44777</v>
      </c>
      <c r="C3503" s="197">
        <v>467.46</v>
      </c>
      <c r="D3503" s="197">
        <f t="shared" si="111"/>
        <v>3.5744201976710048</v>
      </c>
      <c r="E3503" s="197">
        <v>2.358692855304767E-3</v>
      </c>
      <c r="F3503" s="167"/>
      <c r="G3503" s="37">
        <v>3495</v>
      </c>
      <c r="H3503" s="167">
        <f t="shared" ca="1" si="112"/>
        <v>-2.481365656654072E-2</v>
      </c>
    </row>
    <row r="3504" spans="1:8" x14ac:dyDescent="0.3">
      <c r="A3504"/>
      <c r="B3504" s="314">
        <v>35258</v>
      </c>
      <c r="C3504" s="197">
        <v>102.19</v>
      </c>
      <c r="D3504" s="197">
        <f t="shared" si="111"/>
        <v>-0.25003669455452804</v>
      </c>
      <c r="E3504" s="197">
        <v>2.3540951446787695E-3</v>
      </c>
      <c r="F3504" s="167"/>
      <c r="G3504" s="37">
        <v>3496</v>
      </c>
      <c r="H3504" s="167">
        <f t="shared" ca="1" si="112"/>
        <v>2.5876766274237194E-2</v>
      </c>
    </row>
    <row r="3505" spans="1:8" x14ac:dyDescent="0.3">
      <c r="A3505"/>
      <c r="B3505" s="314">
        <v>39269</v>
      </c>
      <c r="C3505" s="197">
        <v>136.26</v>
      </c>
      <c r="D3505" s="197">
        <f t="shared" si="111"/>
        <v>-0.7098381601362862</v>
      </c>
      <c r="E3505" s="197">
        <v>2.3539796969249682E-3</v>
      </c>
      <c r="F3505" s="167"/>
      <c r="G3505" s="37">
        <v>3497</v>
      </c>
      <c r="H3505" s="167">
        <f t="shared" ca="1" si="112"/>
        <v>7.976289709775871E-3</v>
      </c>
    </row>
    <row r="3506" spans="1:8" x14ac:dyDescent="0.3">
      <c r="A3506"/>
      <c r="B3506" s="314">
        <v>42726</v>
      </c>
      <c r="C3506" s="197">
        <v>469.6</v>
      </c>
      <c r="D3506" s="197">
        <f t="shared" si="111"/>
        <v>-5.0847457627117842E-3</v>
      </c>
      <c r="E3506" s="197">
        <v>2.347918890074796E-3</v>
      </c>
      <c r="F3506" s="167"/>
      <c r="G3506" s="37">
        <v>3498</v>
      </c>
      <c r="H3506" s="167">
        <f t="shared" ca="1" si="112"/>
        <v>3.3256962228965382E-2</v>
      </c>
    </row>
    <row r="3507" spans="1:8" x14ac:dyDescent="0.3">
      <c r="A3507"/>
      <c r="B3507" s="314">
        <v>42734</v>
      </c>
      <c r="C3507" s="197">
        <v>472</v>
      </c>
      <c r="D3507" s="197">
        <f t="shared" si="111"/>
        <v>4.2223943350298745</v>
      </c>
      <c r="E3507" s="197">
        <v>2.3359524315140767E-3</v>
      </c>
      <c r="F3507" s="167"/>
      <c r="G3507" s="37">
        <v>3499</v>
      </c>
      <c r="H3507" s="167">
        <f t="shared" ca="1" si="112"/>
        <v>-0.12275449035714246</v>
      </c>
    </row>
    <row r="3508" spans="1:8" x14ac:dyDescent="0.3">
      <c r="A3508"/>
      <c r="B3508" s="314">
        <v>35192</v>
      </c>
      <c r="C3508" s="197">
        <v>90.38</v>
      </c>
      <c r="D3508" s="197">
        <f t="shared" si="111"/>
        <v>-0.79160710168319115</v>
      </c>
      <c r="E3508" s="197">
        <v>2.3289342353332021E-3</v>
      </c>
      <c r="F3508" s="167"/>
      <c r="G3508" s="37">
        <v>3500</v>
      </c>
      <c r="H3508" s="167">
        <f t="shared" ca="1" si="112"/>
        <v>0.10031792341437068</v>
      </c>
    </row>
    <row r="3509" spans="1:8" x14ac:dyDescent="0.3">
      <c r="A3509"/>
      <c r="B3509" s="314">
        <v>44649</v>
      </c>
      <c r="C3509" s="197">
        <v>433.7</v>
      </c>
      <c r="D3509" s="197">
        <f t="shared" si="111"/>
        <v>4.2518769677888111</v>
      </c>
      <c r="E3509" s="197">
        <v>2.3110700254218575E-3</v>
      </c>
      <c r="F3509" s="167"/>
      <c r="G3509" s="37">
        <v>3501</v>
      </c>
      <c r="H3509" s="167">
        <f t="shared" ca="1" si="112"/>
        <v>9.2571515006286714E-2</v>
      </c>
    </row>
    <row r="3510" spans="1:8" x14ac:dyDescent="0.3">
      <c r="A3510"/>
      <c r="B3510" s="314">
        <v>34989</v>
      </c>
      <c r="C3510" s="197">
        <v>82.58</v>
      </c>
      <c r="D3510" s="197">
        <f t="shared" si="111"/>
        <v>0.35554826001313189</v>
      </c>
      <c r="E3510" s="197">
        <v>2.3061051098434149E-3</v>
      </c>
      <c r="F3510" s="167"/>
      <c r="G3510" s="37">
        <v>3502</v>
      </c>
      <c r="H3510" s="167">
        <f t="shared" ca="1" si="112"/>
        <v>0.10936720747965581</v>
      </c>
    </row>
    <row r="3511" spans="1:8" x14ac:dyDescent="0.3">
      <c r="A3511"/>
      <c r="B3511" s="314">
        <v>35398</v>
      </c>
      <c r="C3511" s="197">
        <v>60.92</v>
      </c>
      <c r="D3511" s="197">
        <f t="shared" si="111"/>
        <v>-0.82519368723098996</v>
      </c>
      <c r="E3511" s="197">
        <v>2.3033892727870597E-3</v>
      </c>
      <c r="F3511" s="167"/>
      <c r="G3511" s="37">
        <v>3503</v>
      </c>
      <c r="H3511" s="167">
        <f t="shared" ca="1" si="112"/>
        <v>4.3300292600884908E-2</v>
      </c>
    </row>
    <row r="3512" spans="1:8" x14ac:dyDescent="0.3">
      <c r="A3512"/>
      <c r="B3512" s="314">
        <v>42439</v>
      </c>
      <c r="C3512" s="197">
        <v>348.5</v>
      </c>
      <c r="D3512" s="197">
        <f t="shared" si="111"/>
        <v>-0.26659371185655967</v>
      </c>
      <c r="E3512" s="197">
        <v>2.3008340523440474E-3</v>
      </c>
      <c r="F3512" s="167"/>
      <c r="G3512" s="37">
        <v>3504</v>
      </c>
      <c r="H3512" s="167">
        <f t="shared" ca="1" si="112"/>
        <v>0.14120794911091578</v>
      </c>
    </row>
    <row r="3513" spans="1:8" x14ac:dyDescent="0.3">
      <c r="A3513"/>
      <c r="B3513" s="314">
        <v>44784</v>
      </c>
      <c r="C3513" s="197">
        <v>475.18</v>
      </c>
      <c r="D3513" s="197">
        <f t="shared" si="111"/>
        <v>5.41009038176177</v>
      </c>
      <c r="E3513" s="197">
        <v>2.299141513214753E-3</v>
      </c>
      <c r="F3513" s="167"/>
      <c r="G3513" s="37">
        <v>3505</v>
      </c>
      <c r="H3513" s="167">
        <f t="shared" ca="1" si="112"/>
        <v>-4.259855673136554E-2</v>
      </c>
    </row>
    <row r="3514" spans="1:8" x14ac:dyDescent="0.3">
      <c r="A3514"/>
      <c r="B3514" s="314">
        <v>34929</v>
      </c>
      <c r="C3514" s="197">
        <v>74.13</v>
      </c>
      <c r="D3514" s="197">
        <f t="shared" si="111"/>
        <v>-0.80005394470667568</v>
      </c>
      <c r="E3514" s="197">
        <v>2.2985397512169659E-3</v>
      </c>
      <c r="F3514" s="167"/>
      <c r="G3514" s="37">
        <v>3506</v>
      </c>
      <c r="H3514" s="167">
        <f t="shared" ca="1" si="112"/>
        <v>4.5554467057304864E-2</v>
      </c>
    </row>
    <row r="3515" spans="1:8" x14ac:dyDescent="0.3">
      <c r="A3515"/>
      <c r="B3515" s="314">
        <v>43160</v>
      </c>
      <c r="C3515" s="197">
        <v>370.75</v>
      </c>
      <c r="D3515" s="197">
        <f t="shared" si="111"/>
        <v>-0.19129676082451741</v>
      </c>
      <c r="E3515" s="197">
        <v>2.2979183563125449E-3</v>
      </c>
      <c r="F3515" s="167"/>
      <c r="G3515" s="37">
        <v>3507</v>
      </c>
      <c r="H3515" s="167">
        <f t="shared" ca="1" si="112"/>
        <v>7.325175219512392E-2</v>
      </c>
    </row>
    <row r="3516" spans="1:8" x14ac:dyDescent="0.3">
      <c r="A3516"/>
      <c r="B3516" s="314">
        <v>42690</v>
      </c>
      <c r="C3516" s="197">
        <v>458.45</v>
      </c>
      <c r="D3516" s="197">
        <f t="shared" si="111"/>
        <v>16.458111195734958</v>
      </c>
      <c r="E3516" s="197">
        <v>2.2955837341496199E-3</v>
      </c>
      <c r="F3516" s="167"/>
      <c r="G3516" s="37">
        <v>3508</v>
      </c>
      <c r="H3516" s="167">
        <f t="shared" ca="1" si="112"/>
        <v>-2.1574091582946112E-2</v>
      </c>
    </row>
    <row r="3517" spans="1:8" x14ac:dyDescent="0.3">
      <c r="A3517"/>
      <c r="B3517" s="314">
        <v>37307</v>
      </c>
      <c r="C3517" s="197">
        <v>26.26</v>
      </c>
      <c r="D3517" s="197">
        <f t="shared" si="111"/>
        <v>-0.838230764492084</v>
      </c>
      <c r="E3517" s="197">
        <v>2.2900763358779663E-3</v>
      </c>
      <c r="F3517" s="167"/>
      <c r="G3517" s="37">
        <v>3509</v>
      </c>
      <c r="H3517" s="167">
        <f t="shared" ca="1" si="112"/>
        <v>-6.2310186009799477E-2</v>
      </c>
    </row>
    <row r="3518" spans="1:8" x14ac:dyDescent="0.3">
      <c r="A3518"/>
      <c r="B3518" s="314">
        <v>38952</v>
      </c>
      <c r="C3518" s="197">
        <v>162.33000000000001</v>
      </c>
      <c r="D3518" s="197">
        <f t="shared" si="111"/>
        <v>2.3622618061309031</v>
      </c>
      <c r="E3518" s="197">
        <v>2.2845146949863615E-3</v>
      </c>
      <c r="F3518" s="167"/>
      <c r="G3518" s="37">
        <v>3510</v>
      </c>
      <c r="H3518" s="167">
        <f t="shared" ca="1" si="112"/>
        <v>1.5830231427111676E-2</v>
      </c>
    </row>
    <row r="3519" spans="1:8" x14ac:dyDescent="0.3">
      <c r="A3519"/>
      <c r="B3519" s="314">
        <v>39741</v>
      </c>
      <c r="C3519" s="197">
        <v>48.28</v>
      </c>
      <c r="D3519" s="197">
        <f t="shared" si="111"/>
        <v>0.83017437452615628</v>
      </c>
      <c r="E3519" s="197">
        <v>2.2835789910733428E-3</v>
      </c>
      <c r="F3519" s="167"/>
      <c r="G3519" s="37">
        <v>3511</v>
      </c>
      <c r="H3519" s="167">
        <f t="shared" ca="1" si="112"/>
        <v>0.12255599920446017</v>
      </c>
    </row>
    <row r="3520" spans="1:8" x14ac:dyDescent="0.3">
      <c r="A3520"/>
      <c r="B3520" s="314">
        <v>39776</v>
      </c>
      <c r="C3520" s="197">
        <v>26.38</v>
      </c>
      <c r="D3520" s="197">
        <f t="shared" si="111"/>
        <v>-0.82405122390448882</v>
      </c>
      <c r="E3520" s="197">
        <v>2.2796352583585033E-3</v>
      </c>
      <c r="F3520" s="167"/>
      <c r="G3520" s="37">
        <v>3512</v>
      </c>
      <c r="H3520" s="167">
        <f t="shared" ca="1" si="112"/>
        <v>-4.6892032647589392E-2</v>
      </c>
    </row>
    <row r="3521" spans="1:8" x14ac:dyDescent="0.3">
      <c r="A3521"/>
      <c r="B3521" s="314">
        <v>40268</v>
      </c>
      <c r="C3521" s="197">
        <v>149.93</v>
      </c>
      <c r="D3521" s="197">
        <f t="shared" si="111"/>
        <v>0.88306958050741025</v>
      </c>
      <c r="E3521" s="197">
        <v>2.2728792031552203E-3</v>
      </c>
      <c r="F3521" s="167"/>
      <c r="G3521" s="37">
        <v>3513</v>
      </c>
      <c r="H3521" s="167">
        <f t="shared" ca="1" si="112"/>
        <v>-3.8274811277578001E-2</v>
      </c>
    </row>
    <row r="3522" spans="1:8" x14ac:dyDescent="0.3">
      <c r="A3522"/>
      <c r="B3522" s="314">
        <v>37963</v>
      </c>
      <c r="C3522" s="197">
        <v>79.62</v>
      </c>
      <c r="D3522" s="197">
        <f t="shared" si="111"/>
        <v>-0.74336825141015317</v>
      </c>
      <c r="E3522" s="197">
        <v>2.2658610271903967E-3</v>
      </c>
      <c r="F3522" s="167"/>
      <c r="G3522" s="37">
        <v>3514</v>
      </c>
      <c r="H3522" s="167">
        <f t="shared" ca="1" si="112"/>
        <v>0.19989451367983174</v>
      </c>
    </row>
    <row r="3523" spans="1:8" x14ac:dyDescent="0.3">
      <c r="A3523"/>
      <c r="B3523" s="314">
        <v>44392</v>
      </c>
      <c r="C3523" s="197">
        <v>310.25</v>
      </c>
      <c r="D3523" s="197">
        <f t="shared" si="111"/>
        <v>-7.4295091749962627E-2</v>
      </c>
      <c r="E3523" s="197">
        <v>2.2613471167824972E-3</v>
      </c>
      <c r="F3523" s="167"/>
      <c r="G3523" s="37">
        <v>3515</v>
      </c>
      <c r="H3523" s="167">
        <f t="shared" ca="1" si="112"/>
        <v>7.0182563088893812E-2</v>
      </c>
    </row>
    <row r="3524" spans="1:8" x14ac:dyDescent="0.3">
      <c r="A3524"/>
      <c r="B3524" s="314">
        <v>43227</v>
      </c>
      <c r="C3524" s="197">
        <v>335.15</v>
      </c>
      <c r="D3524" s="197">
        <f t="shared" si="111"/>
        <v>6.2113769608619807E-2</v>
      </c>
      <c r="E3524" s="197">
        <v>2.2428229665072408E-3</v>
      </c>
      <c r="F3524" s="167"/>
      <c r="G3524" s="37">
        <v>3516</v>
      </c>
      <c r="H3524" s="167">
        <f t="shared" ca="1" si="112"/>
        <v>7.72470094191645E-2</v>
      </c>
    </row>
    <row r="3525" spans="1:8" x14ac:dyDescent="0.3">
      <c r="A3525"/>
      <c r="B3525" s="314">
        <v>44327</v>
      </c>
      <c r="C3525" s="197">
        <v>315.55</v>
      </c>
      <c r="D3525" s="197">
        <f t="shared" si="111"/>
        <v>22.202205882352942</v>
      </c>
      <c r="E3525" s="197">
        <v>2.2232809274256304E-3</v>
      </c>
      <c r="F3525" s="167"/>
      <c r="G3525" s="37">
        <v>3517</v>
      </c>
      <c r="H3525" s="167">
        <f t="shared" ca="1" si="112"/>
        <v>-0.11941104647328345</v>
      </c>
    </row>
    <row r="3526" spans="1:8" x14ac:dyDescent="0.3">
      <c r="A3526"/>
      <c r="B3526" s="314">
        <v>37154</v>
      </c>
      <c r="C3526" s="197">
        <v>13.6</v>
      </c>
      <c r="D3526" s="197">
        <f t="shared" si="111"/>
        <v>-0.96812973074309283</v>
      </c>
      <c r="E3526" s="197">
        <v>2.2107590272659738E-3</v>
      </c>
      <c r="F3526" s="167"/>
      <c r="G3526" s="37">
        <v>3518</v>
      </c>
      <c r="H3526" s="167">
        <f t="shared" ca="1" si="112"/>
        <v>-4.0228120726517991E-2</v>
      </c>
    </row>
    <row r="3527" spans="1:8" x14ac:dyDescent="0.3">
      <c r="A3527"/>
      <c r="B3527" s="314">
        <v>44756</v>
      </c>
      <c r="C3527" s="197">
        <v>426.73</v>
      </c>
      <c r="D3527" s="197">
        <f t="shared" si="111"/>
        <v>0.44531752751905174</v>
      </c>
      <c r="E3527" s="197">
        <v>2.2076610535710639E-3</v>
      </c>
      <c r="F3527" s="167"/>
      <c r="G3527" s="37">
        <v>3519</v>
      </c>
      <c r="H3527" s="167">
        <f t="shared" ca="1" si="112"/>
        <v>9.7266954836266059E-2</v>
      </c>
    </row>
    <row r="3528" spans="1:8" x14ac:dyDescent="0.3">
      <c r="A3528"/>
      <c r="B3528" s="314">
        <v>44447</v>
      </c>
      <c r="C3528" s="197">
        <v>295.25</v>
      </c>
      <c r="D3528" s="197">
        <f t="shared" si="111"/>
        <v>-6.0595859282949194E-3</v>
      </c>
      <c r="E3528" s="197">
        <v>2.2063815342836524E-3</v>
      </c>
      <c r="F3528" s="167"/>
      <c r="G3528" s="37">
        <v>3520</v>
      </c>
      <c r="H3528" s="167">
        <f t="shared" ca="1" si="112"/>
        <v>8.8434711291021706E-2</v>
      </c>
    </row>
    <row r="3529" spans="1:8" x14ac:dyDescent="0.3">
      <c r="A3529"/>
      <c r="B3529" s="314">
        <v>44285</v>
      </c>
      <c r="C3529" s="197">
        <v>297.05</v>
      </c>
      <c r="D3529" s="197">
        <f t="shared" ref="D3529:D3592" si="113">C3529/C3530-1</f>
        <v>2.0839908637873759</v>
      </c>
      <c r="E3529" s="197">
        <v>2.1929824561404132E-3</v>
      </c>
      <c r="F3529" s="167"/>
      <c r="G3529" s="37">
        <v>3521</v>
      </c>
      <c r="H3529" s="167">
        <f t="shared" ca="1" si="112"/>
        <v>-2.703244437415878E-2</v>
      </c>
    </row>
    <row r="3530" spans="1:8" x14ac:dyDescent="0.3">
      <c r="A3530"/>
      <c r="B3530" s="314">
        <v>38569</v>
      </c>
      <c r="C3530" s="197">
        <v>96.32</v>
      </c>
      <c r="D3530" s="197">
        <f t="shared" si="113"/>
        <v>-0.47694814010317677</v>
      </c>
      <c r="E3530" s="197">
        <v>2.1849963583393528E-3</v>
      </c>
      <c r="F3530" s="167"/>
      <c r="G3530" s="37">
        <v>3522</v>
      </c>
      <c r="H3530" s="167">
        <f t="shared" ref="H3530:H3593" ca="1" si="114">_xlfn.NORM.INV(RAND(),N$11,N$12)</f>
        <v>-6.2955156368264348E-2</v>
      </c>
    </row>
    <row r="3531" spans="1:8" x14ac:dyDescent="0.3">
      <c r="A3531"/>
      <c r="B3531" s="314">
        <v>43425</v>
      </c>
      <c r="C3531" s="197">
        <v>184.15</v>
      </c>
      <c r="D3531" s="197">
        <f t="shared" si="113"/>
        <v>8.0755912905687177E-2</v>
      </c>
      <c r="E3531" s="197">
        <v>2.1768707482994198E-3</v>
      </c>
      <c r="F3531" s="167"/>
      <c r="G3531" s="37">
        <v>3523</v>
      </c>
      <c r="H3531" s="167">
        <f t="shared" ca="1" si="114"/>
        <v>4.3895721820274486E-2</v>
      </c>
    </row>
    <row r="3532" spans="1:8" x14ac:dyDescent="0.3">
      <c r="A3532"/>
      <c r="B3532" s="314">
        <v>39009</v>
      </c>
      <c r="C3532" s="197">
        <v>170.39</v>
      </c>
      <c r="D3532" s="197">
        <f t="shared" si="113"/>
        <v>3.6226261530113941</v>
      </c>
      <c r="E3532" s="197">
        <v>2.1762145629924401E-3</v>
      </c>
      <c r="F3532" s="167"/>
      <c r="G3532" s="37">
        <v>3524</v>
      </c>
      <c r="H3532" s="167">
        <f t="shared" ca="1" si="114"/>
        <v>6.9731701935772628E-4</v>
      </c>
    </row>
    <row r="3533" spans="1:8" x14ac:dyDescent="0.3">
      <c r="A3533"/>
      <c r="B3533" s="314">
        <v>36298</v>
      </c>
      <c r="C3533" s="197">
        <v>36.86</v>
      </c>
      <c r="D3533" s="197">
        <f t="shared" si="113"/>
        <v>-0.55574303965288663</v>
      </c>
      <c r="E3533" s="197">
        <v>2.175095160413143E-3</v>
      </c>
      <c r="F3533" s="167"/>
      <c r="G3533" s="37">
        <v>3525</v>
      </c>
      <c r="H3533" s="167">
        <f t="shared" ca="1" si="114"/>
        <v>8.8013671546108396E-2</v>
      </c>
    </row>
    <row r="3534" spans="1:8" x14ac:dyDescent="0.3">
      <c r="A3534"/>
      <c r="B3534" s="314">
        <v>38503</v>
      </c>
      <c r="C3534" s="197">
        <v>82.97</v>
      </c>
      <c r="D3534" s="197">
        <f t="shared" si="113"/>
        <v>-0.83755261869799313</v>
      </c>
      <c r="E3534" s="197">
        <v>2.1741756250754918E-3</v>
      </c>
      <c r="F3534" s="167"/>
      <c r="G3534" s="37">
        <v>3526</v>
      </c>
      <c r="H3534" s="167">
        <f t="shared" ca="1" si="114"/>
        <v>-5.2824698319385598E-2</v>
      </c>
    </row>
    <row r="3535" spans="1:8" x14ac:dyDescent="0.3">
      <c r="A3535"/>
      <c r="B3535" s="314">
        <v>44510</v>
      </c>
      <c r="C3535" s="197">
        <v>510.75</v>
      </c>
      <c r="D3535" s="197">
        <f t="shared" si="113"/>
        <v>0.7130638940130809</v>
      </c>
      <c r="E3535" s="197">
        <v>2.1583439615422417E-3</v>
      </c>
      <c r="F3535" s="167"/>
      <c r="G3535" s="37">
        <v>3527</v>
      </c>
      <c r="H3535" s="167">
        <f t="shared" ca="1" si="114"/>
        <v>-8.9702420099485286E-2</v>
      </c>
    </row>
    <row r="3536" spans="1:8" x14ac:dyDescent="0.3">
      <c r="A3536"/>
      <c r="B3536" s="314">
        <v>41016</v>
      </c>
      <c r="C3536" s="197">
        <v>298.14999999999998</v>
      </c>
      <c r="D3536" s="197">
        <f t="shared" si="113"/>
        <v>3.2617209834190968</v>
      </c>
      <c r="E3536" s="197">
        <v>2.1511881953546474E-3</v>
      </c>
      <c r="F3536" s="167"/>
      <c r="G3536" s="37">
        <v>3528</v>
      </c>
      <c r="H3536" s="167">
        <f t="shared" ca="1" si="114"/>
        <v>-5.6563886172799928E-2</v>
      </c>
    </row>
    <row r="3537" spans="1:8" x14ac:dyDescent="0.3">
      <c r="A3537"/>
      <c r="B3537" s="314">
        <v>35034</v>
      </c>
      <c r="C3537" s="197">
        <v>69.959999999999994</v>
      </c>
      <c r="D3537" s="197">
        <f t="shared" si="113"/>
        <v>-0.76948929159802315</v>
      </c>
      <c r="E3537" s="197">
        <v>2.1486892995272733E-3</v>
      </c>
      <c r="F3537" s="167"/>
      <c r="G3537" s="37">
        <v>3529</v>
      </c>
      <c r="H3537" s="167">
        <f t="shared" ca="1" si="114"/>
        <v>-7.6664961527987047E-2</v>
      </c>
    </row>
    <row r="3538" spans="1:8" x14ac:dyDescent="0.3">
      <c r="A3538"/>
      <c r="B3538" s="314">
        <v>44301</v>
      </c>
      <c r="C3538" s="197">
        <v>303.5</v>
      </c>
      <c r="D3538" s="197">
        <f t="shared" si="113"/>
        <v>-0.35031574440757784</v>
      </c>
      <c r="E3538" s="197">
        <v>2.1462770348357196E-3</v>
      </c>
      <c r="F3538" s="167"/>
      <c r="G3538" s="37">
        <v>3530</v>
      </c>
      <c r="H3538" s="167">
        <f t="shared" ca="1" si="114"/>
        <v>3.7577480445217193E-2</v>
      </c>
    </row>
    <row r="3539" spans="1:8" x14ac:dyDescent="0.3">
      <c r="A3539"/>
      <c r="B3539" s="314">
        <v>42530</v>
      </c>
      <c r="C3539" s="197">
        <v>467.15</v>
      </c>
      <c r="D3539" s="197">
        <f t="shared" si="113"/>
        <v>-0.41235297817472805</v>
      </c>
      <c r="E3539" s="197">
        <v>2.1452322213879604E-3</v>
      </c>
      <c r="F3539" s="167"/>
      <c r="G3539" s="37">
        <v>3531</v>
      </c>
      <c r="H3539" s="167">
        <f t="shared" ca="1" si="114"/>
        <v>3.1122311057721556E-2</v>
      </c>
    </row>
    <row r="3540" spans="1:8" x14ac:dyDescent="0.3">
      <c r="A3540"/>
      <c r="B3540" s="314">
        <v>45665</v>
      </c>
      <c r="C3540" s="197">
        <v>794.95</v>
      </c>
      <c r="D3540" s="197">
        <f t="shared" si="113"/>
        <v>9.4860836301279523</v>
      </c>
      <c r="E3540" s="197">
        <v>2.1430822565395857E-3</v>
      </c>
      <c r="F3540" s="167"/>
      <c r="G3540" s="37">
        <v>3532</v>
      </c>
      <c r="H3540" s="167">
        <f t="shared" ca="1" si="114"/>
        <v>-5.3003182718501362E-3</v>
      </c>
    </row>
    <row r="3541" spans="1:8" x14ac:dyDescent="0.3">
      <c r="A3541"/>
      <c r="B3541" s="314">
        <v>38240</v>
      </c>
      <c r="C3541" s="197">
        <v>75.81</v>
      </c>
      <c r="D3541" s="197">
        <f t="shared" si="113"/>
        <v>-0.58979492451707161</v>
      </c>
      <c r="E3541" s="197">
        <v>2.1150033046926087E-3</v>
      </c>
      <c r="F3541" s="167"/>
      <c r="G3541" s="37">
        <v>3533</v>
      </c>
      <c r="H3541" s="167">
        <f t="shared" ca="1" si="114"/>
        <v>-1.7796471921858424E-2</v>
      </c>
    </row>
    <row r="3542" spans="1:8" x14ac:dyDescent="0.3">
      <c r="A3542"/>
      <c r="B3542" s="314">
        <v>38812</v>
      </c>
      <c r="C3542" s="197">
        <v>184.81</v>
      </c>
      <c r="D3542" s="197">
        <f t="shared" si="113"/>
        <v>0.55380864301328403</v>
      </c>
      <c r="E3542" s="197">
        <v>2.1147380978203678E-3</v>
      </c>
      <c r="F3542" s="167"/>
      <c r="G3542" s="37">
        <v>3534</v>
      </c>
      <c r="H3542" s="167">
        <f t="shared" ca="1" si="114"/>
        <v>2.0679519973657721E-2</v>
      </c>
    </row>
    <row r="3543" spans="1:8" x14ac:dyDescent="0.3">
      <c r="A3543"/>
      <c r="B3543" s="314">
        <v>39317</v>
      </c>
      <c r="C3543" s="197">
        <v>118.94</v>
      </c>
      <c r="D3543" s="197">
        <f t="shared" si="113"/>
        <v>-0.83433386726095127</v>
      </c>
      <c r="E3543" s="197">
        <v>2.1063274075321381E-3</v>
      </c>
      <c r="F3543" s="167"/>
      <c r="G3543" s="37">
        <v>3535</v>
      </c>
      <c r="H3543" s="167">
        <f t="shared" ca="1" si="114"/>
        <v>3.2883313350236644E-3</v>
      </c>
    </row>
    <row r="3544" spans="1:8" x14ac:dyDescent="0.3">
      <c r="A3544"/>
      <c r="B3544" s="314">
        <v>45805</v>
      </c>
      <c r="C3544" s="197">
        <v>717.95</v>
      </c>
      <c r="D3544" s="197">
        <f t="shared" si="113"/>
        <v>3.1658930022049443</v>
      </c>
      <c r="E3544" s="197">
        <v>2.0936562216484766E-3</v>
      </c>
      <c r="F3544" s="167"/>
      <c r="G3544" s="37">
        <v>3536</v>
      </c>
      <c r="H3544" s="167">
        <f t="shared" ca="1" si="114"/>
        <v>3.8696633824214434E-2</v>
      </c>
    </row>
    <row r="3545" spans="1:8" x14ac:dyDescent="0.3">
      <c r="A3545"/>
      <c r="B3545" s="314">
        <v>38968</v>
      </c>
      <c r="C3545" s="197">
        <v>172.34</v>
      </c>
      <c r="D3545" s="197">
        <f t="shared" si="113"/>
        <v>-0.64103311810039576</v>
      </c>
      <c r="E3545" s="197">
        <v>2.0932666589139615E-3</v>
      </c>
      <c r="F3545" s="167"/>
      <c r="G3545" s="37">
        <v>3537</v>
      </c>
      <c r="H3545" s="167">
        <f t="shared" ca="1" si="114"/>
        <v>1.9019558140504515E-3</v>
      </c>
    </row>
    <row r="3546" spans="1:8" x14ac:dyDescent="0.3">
      <c r="A3546"/>
      <c r="B3546" s="314">
        <v>44533</v>
      </c>
      <c r="C3546" s="197">
        <v>480.1</v>
      </c>
      <c r="D3546" s="197">
        <f t="shared" si="113"/>
        <v>2.4470132107983917</v>
      </c>
      <c r="E3546" s="197">
        <v>2.0872469213106815E-3</v>
      </c>
      <c r="F3546" s="167"/>
      <c r="G3546" s="37">
        <v>3538</v>
      </c>
      <c r="H3546" s="167">
        <f t="shared" ca="1" si="114"/>
        <v>-1.380192311382775E-2</v>
      </c>
    </row>
    <row r="3547" spans="1:8" x14ac:dyDescent="0.3">
      <c r="A3547"/>
      <c r="B3547" s="314">
        <v>39224</v>
      </c>
      <c r="C3547" s="197">
        <v>139.28</v>
      </c>
      <c r="D3547" s="197">
        <f t="shared" si="113"/>
        <v>4.793677204658902</v>
      </c>
      <c r="E3547" s="197">
        <v>2.0864810418015356E-3</v>
      </c>
      <c r="F3547" s="167"/>
      <c r="G3547" s="37">
        <v>3539</v>
      </c>
      <c r="H3547" s="167">
        <f t="shared" ca="1" si="114"/>
        <v>-7.6570940636848323E-3</v>
      </c>
    </row>
    <row r="3548" spans="1:8" x14ac:dyDescent="0.3">
      <c r="A3548"/>
      <c r="B3548" s="314">
        <v>37411</v>
      </c>
      <c r="C3548" s="197">
        <v>24.04</v>
      </c>
      <c r="D3548" s="197">
        <f t="shared" si="113"/>
        <v>-0.94450600184672207</v>
      </c>
      <c r="E3548" s="197">
        <v>2.0842017507294308E-3</v>
      </c>
      <c r="F3548" s="167"/>
      <c r="G3548" s="37">
        <v>3540</v>
      </c>
      <c r="H3548" s="167">
        <f t="shared" ca="1" si="114"/>
        <v>-1.2155169321427017E-2</v>
      </c>
    </row>
    <row r="3549" spans="1:8" x14ac:dyDescent="0.3">
      <c r="A3549"/>
      <c r="B3549" s="314">
        <v>43026</v>
      </c>
      <c r="C3549" s="197">
        <v>433.2</v>
      </c>
      <c r="D3549" s="197">
        <f t="shared" si="113"/>
        <v>7.1766704416761051</v>
      </c>
      <c r="E3549" s="197">
        <v>2.0818875780708179E-3</v>
      </c>
      <c r="F3549" s="167"/>
      <c r="G3549" s="37">
        <v>3541</v>
      </c>
      <c r="H3549" s="167">
        <f t="shared" ca="1" si="114"/>
        <v>-2.007233941001843E-2</v>
      </c>
    </row>
    <row r="3550" spans="1:8" x14ac:dyDescent="0.3">
      <c r="A3550"/>
      <c r="B3550" s="314">
        <v>39946</v>
      </c>
      <c r="C3550" s="197">
        <v>52.98</v>
      </c>
      <c r="D3550" s="197">
        <f t="shared" si="113"/>
        <v>-0.87784182614710626</v>
      </c>
      <c r="E3550" s="197">
        <v>2.080574995271478E-3</v>
      </c>
      <c r="F3550" s="167"/>
      <c r="G3550" s="37">
        <v>3542</v>
      </c>
      <c r="H3550" s="167">
        <f t="shared" ca="1" si="114"/>
        <v>0.12552918534602489</v>
      </c>
    </row>
    <row r="3551" spans="1:8" x14ac:dyDescent="0.3">
      <c r="A3551"/>
      <c r="B3551" s="314">
        <v>42172</v>
      </c>
      <c r="C3551" s="197">
        <v>433.7</v>
      </c>
      <c r="D3551" s="197">
        <f t="shared" si="113"/>
        <v>5.4261372055119281</v>
      </c>
      <c r="E3551" s="197">
        <v>2.0794824399259504E-3</v>
      </c>
      <c r="F3551" s="167"/>
      <c r="G3551" s="37">
        <v>3543</v>
      </c>
      <c r="H3551" s="167">
        <f t="shared" ca="1" si="114"/>
        <v>-3.6604060560100119E-4</v>
      </c>
    </row>
    <row r="3552" spans="1:8" x14ac:dyDescent="0.3">
      <c r="A3552"/>
      <c r="B3552" s="314">
        <v>35394</v>
      </c>
      <c r="C3552" s="197">
        <v>67.489999999999995</v>
      </c>
      <c r="D3552" s="197">
        <f t="shared" si="113"/>
        <v>-0.48410029047546244</v>
      </c>
      <c r="E3552" s="197">
        <v>2.0786933927245954E-3</v>
      </c>
      <c r="F3552" s="167"/>
      <c r="G3552" s="37">
        <v>3544</v>
      </c>
      <c r="H3552" s="167">
        <f t="shared" ca="1" si="114"/>
        <v>6.3273872693414446E-2</v>
      </c>
    </row>
    <row r="3553" spans="1:8" x14ac:dyDescent="0.3">
      <c r="A3553"/>
      <c r="B3553" s="314">
        <v>39176</v>
      </c>
      <c r="C3553" s="197">
        <v>130.82</v>
      </c>
      <c r="D3553" s="197">
        <f t="shared" si="113"/>
        <v>-0.72787785497358248</v>
      </c>
      <c r="E3553" s="197">
        <v>2.0681731137492942E-3</v>
      </c>
      <c r="F3553" s="167"/>
      <c r="G3553" s="37">
        <v>3545</v>
      </c>
      <c r="H3553" s="167">
        <f t="shared" ca="1" si="114"/>
        <v>9.8535458334625924E-3</v>
      </c>
    </row>
    <row r="3554" spans="1:8" x14ac:dyDescent="0.3">
      <c r="A3554"/>
      <c r="B3554" s="314">
        <v>41992</v>
      </c>
      <c r="C3554" s="197">
        <v>480.74</v>
      </c>
      <c r="D3554" s="197">
        <f t="shared" si="113"/>
        <v>0.16435768261964734</v>
      </c>
      <c r="E3554" s="197">
        <v>2.0635747785304748E-3</v>
      </c>
      <c r="F3554" s="167"/>
      <c r="G3554" s="37">
        <v>3546</v>
      </c>
      <c r="H3554" s="167">
        <f t="shared" ca="1" si="114"/>
        <v>2.4332005464440191E-2</v>
      </c>
    </row>
    <row r="3555" spans="1:8" x14ac:dyDescent="0.3">
      <c r="A3555"/>
      <c r="B3555" s="314">
        <v>44907</v>
      </c>
      <c r="C3555" s="197">
        <v>412.88</v>
      </c>
      <c r="D3555" s="197">
        <f t="shared" si="113"/>
        <v>5.0450951683748171</v>
      </c>
      <c r="E3555" s="197">
        <v>2.0629565808314432E-3</v>
      </c>
      <c r="F3555" s="167"/>
      <c r="G3555" s="37">
        <v>3547</v>
      </c>
      <c r="H3555" s="167">
        <f t="shared" ca="1" si="114"/>
        <v>1.7363891816476074E-2</v>
      </c>
    </row>
    <row r="3556" spans="1:8" x14ac:dyDescent="0.3">
      <c r="A3556"/>
      <c r="B3556" s="314">
        <v>34857</v>
      </c>
      <c r="C3556" s="197">
        <v>68.3</v>
      </c>
      <c r="D3556" s="197">
        <f t="shared" si="113"/>
        <v>-0.65019206145966713</v>
      </c>
      <c r="E3556" s="197">
        <v>2.0539906103287375E-3</v>
      </c>
      <c r="F3556" s="167"/>
      <c r="G3556" s="37">
        <v>3548</v>
      </c>
      <c r="H3556" s="167">
        <f t="shared" ca="1" si="114"/>
        <v>-3.9523510502218487E-2</v>
      </c>
    </row>
    <row r="3557" spans="1:8" x14ac:dyDescent="0.3">
      <c r="A3557"/>
      <c r="B3557" s="314">
        <v>43413</v>
      </c>
      <c r="C3557" s="197">
        <v>195.25</v>
      </c>
      <c r="D3557" s="197">
        <f t="shared" si="113"/>
        <v>-0.65227070347284055</v>
      </c>
      <c r="E3557" s="197">
        <v>2.0528611752630432E-3</v>
      </c>
      <c r="F3557" s="167"/>
      <c r="G3557" s="37">
        <v>3549</v>
      </c>
      <c r="H3557" s="167">
        <f t="shared" ca="1" si="114"/>
        <v>7.5666114099341403E-2</v>
      </c>
    </row>
    <row r="3558" spans="1:8" x14ac:dyDescent="0.3">
      <c r="A3558"/>
      <c r="B3558" s="314">
        <v>42102</v>
      </c>
      <c r="C3558" s="197">
        <v>561.5</v>
      </c>
      <c r="D3558" s="197">
        <f t="shared" si="113"/>
        <v>0.76101615179551496</v>
      </c>
      <c r="E3558" s="197">
        <v>2.0522887481038143E-3</v>
      </c>
      <c r="F3558" s="167"/>
      <c r="G3558" s="37">
        <v>3550</v>
      </c>
      <c r="H3558" s="167">
        <f t="shared" ca="1" si="114"/>
        <v>5.8051732759763004E-2</v>
      </c>
    </row>
    <row r="3559" spans="1:8" x14ac:dyDescent="0.3">
      <c r="A3559"/>
      <c r="B3559" s="314">
        <v>42422</v>
      </c>
      <c r="C3559" s="197">
        <v>318.85000000000002</v>
      </c>
      <c r="D3559" s="197">
        <f t="shared" si="113"/>
        <v>-0.28178848969478543</v>
      </c>
      <c r="E3559" s="197">
        <v>2.0427404148335437E-3</v>
      </c>
      <c r="F3559" s="167"/>
      <c r="G3559" s="37">
        <v>3551</v>
      </c>
      <c r="H3559" s="167">
        <f t="shared" ca="1" si="114"/>
        <v>-2.2983491153346292E-2</v>
      </c>
    </row>
    <row r="3560" spans="1:8" x14ac:dyDescent="0.3">
      <c r="A3560"/>
      <c r="B3560" s="314">
        <v>42845</v>
      </c>
      <c r="C3560" s="197">
        <v>443.95</v>
      </c>
      <c r="D3560" s="197">
        <f t="shared" si="113"/>
        <v>2.2128383268200893</v>
      </c>
      <c r="E3560" s="197">
        <v>2.0313734341494971E-3</v>
      </c>
      <c r="F3560" s="167"/>
      <c r="G3560" s="37">
        <v>3552</v>
      </c>
      <c r="H3560" s="167">
        <f t="shared" ca="1" si="114"/>
        <v>-3.6286269328140129E-3</v>
      </c>
    </row>
    <row r="3561" spans="1:8" x14ac:dyDescent="0.3">
      <c r="A3561"/>
      <c r="B3561" s="314">
        <v>39414</v>
      </c>
      <c r="C3561" s="197">
        <v>138.18</v>
      </c>
      <c r="D3561" s="197">
        <f t="shared" si="113"/>
        <v>0.74139886578449921</v>
      </c>
      <c r="E3561" s="197">
        <v>2.0304568527917954E-3</v>
      </c>
      <c r="F3561" s="167"/>
      <c r="G3561" s="37">
        <v>3553</v>
      </c>
      <c r="H3561" s="167">
        <f t="shared" ca="1" si="114"/>
        <v>3.3708338121101737E-2</v>
      </c>
    </row>
    <row r="3562" spans="1:8" x14ac:dyDescent="0.3">
      <c r="A3562"/>
      <c r="B3562" s="314">
        <v>35002</v>
      </c>
      <c r="C3562" s="197">
        <v>79.349999999999994</v>
      </c>
      <c r="D3562" s="197">
        <f t="shared" si="113"/>
        <v>-0.67490167158308756</v>
      </c>
      <c r="E3562" s="197">
        <v>2.0204571284252459E-3</v>
      </c>
      <c r="F3562" s="167"/>
      <c r="G3562" s="37">
        <v>3554</v>
      </c>
      <c r="H3562" s="167">
        <f t="shared" ca="1" si="114"/>
        <v>1.5108890418216409E-2</v>
      </c>
    </row>
    <row r="3563" spans="1:8" x14ac:dyDescent="0.3">
      <c r="A3563"/>
      <c r="B3563" s="314">
        <v>41086</v>
      </c>
      <c r="C3563" s="197">
        <v>244.08</v>
      </c>
      <c r="D3563" s="197">
        <f t="shared" si="113"/>
        <v>1.5738690287883581</v>
      </c>
      <c r="E3563" s="197">
        <v>2.0115768299191483E-3</v>
      </c>
      <c r="F3563" s="167"/>
      <c r="G3563" s="37">
        <v>3555</v>
      </c>
      <c r="H3563" s="167">
        <f t="shared" ca="1" si="114"/>
        <v>-5.4074552992105004E-3</v>
      </c>
    </row>
    <row r="3564" spans="1:8" x14ac:dyDescent="0.3">
      <c r="A3564"/>
      <c r="B3564" s="314">
        <v>35303</v>
      </c>
      <c r="C3564" s="197">
        <v>94.83</v>
      </c>
      <c r="D3564" s="197">
        <f t="shared" si="113"/>
        <v>-0.75960149060765081</v>
      </c>
      <c r="E3564" s="197">
        <v>2.0076077768385048E-3</v>
      </c>
      <c r="F3564" s="167"/>
      <c r="G3564" s="37">
        <v>3556</v>
      </c>
      <c r="H3564" s="167">
        <f t="shared" ca="1" si="114"/>
        <v>-1.3879385165419448E-2</v>
      </c>
    </row>
    <row r="3565" spans="1:8" x14ac:dyDescent="0.3">
      <c r="A3565"/>
      <c r="B3565" s="314">
        <v>41607</v>
      </c>
      <c r="C3565" s="197">
        <v>394.47</v>
      </c>
      <c r="D3565" s="197">
        <f t="shared" si="113"/>
        <v>25.210631229235879</v>
      </c>
      <c r="E3565" s="197">
        <v>2.0067059540744836E-3</v>
      </c>
      <c r="F3565" s="167"/>
      <c r="G3565" s="37">
        <v>3557</v>
      </c>
      <c r="H3565" s="167">
        <f t="shared" ca="1" si="114"/>
        <v>1.0513779018602785E-2</v>
      </c>
    </row>
    <row r="3566" spans="1:8" x14ac:dyDescent="0.3">
      <c r="A3566"/>
      <c r="B3566" s="314">
        <v>36846</v>
      </c>
      <c r="C3566" s="197">
        <v>15.05</v>
      </c>
      <c r="D3566" s="197">
        <f t="shared" si="113"/>
        <v>-0.80087324689071182</v>
      </c>
      <c r="E3566" s="197">
        <v>1.9973368841545991E-3</v>
      </c>
      <c r="F3566" s="167"/>
      <c r="G3566" s="37">
        <v>3558</v>
      </c>
      <c r="H3566" s="167">
        <f t="shared" ca="1" si="114"/>
        <v>1.87925822604917E-2</v>
      </c>
    </row>
    <row r="3567" spans="1:8" x14ac:dyDescent="0.3">
      <c r="A3567"/>
      <c r="B3567" s="314">
        <v>38216</v>
      </c>
      <c r="C3567" s="197">
        <v>75.58</v>
      </c>
      <c r="D3567" s="197">
        <f t="shared" si="113"/>
        <v>-6.5991102323282314E-2</v>
      </c>
      <c r="E3567" s="197">
        <v>1.9885987007821626E-3</v>
      </c>
      <c r="F3567" s="167"/>
      <c r="G3567" s="37">
        <v>3559</v>
      </c>
      <c r="H3567" s="167">
        <f t="shared" ca="1" si="114"/>
        <v>3.4440913920784751E-2</v>
      </c>
    </row>
    <row r="3568" spans="1:8" x14ac:dyDescent="0.3">
      <c r="A3568"/>
      <c r="B3568" s="314">
        <v>34992</v>
      </c>
      <c r="C3568" s="197">
        <v>80.92</v>
      </c>
      <c r="D3568" s="197">
        <f t="shared" si="113"/>
        <v>0.2292267962934833</v>
      </c>
      <c r="E3568" s="197">
        <v>1.9811788013868181E-3</v>
      </c>
      <c r="F3568" s="167"/>
      <c r="G3568" s="37">
        <v>3560</v>
      </c>
      <c r="H3568" s="167">
        <f t="shared" ca="1" si="114"/>
        <v>-6.6300702175030993E-2</v>
      </c>
    </row>
    <row r="3569" spans="1:8" x14ac:dyDescent="0.3">
      <c r="A3569"/>
      <c r="B3569" s="314">
        <v>35482</v>
      </c>
      <c r="C3569" s="197">
        <v>65.83</v>
      </c>
      <c r="D3569" s="197">
        <f t="shared" si="113"/>
        <v>-0.7418127622857591</v>
      </c>
      <c r="E3569" s="197">
        <v>1.9786910197867602E-3</v>
      </c>
      <c r="F3569" s="167"/>
      <c r="G3569" s="37">
        <v>3561</v>
      </c>
      <c r="H3569" s="167">
        <f t="shared" ca="1" si="114"/>
        <v>3.0853866097968176E-2</v>
      </c>
    </row>
    <row r="3570" spans="1:8" x14ac:dyDescent="0.3">
      <c r="A3570"/>
      <c r="B3570" s="314">
        <v>41368</v>
      </c>
      <c r="C3570" s="197">
        <v>254.97</v>
      </c>
      <c r="D3570" s="197">
        <f t="shared" si="113"/>
        <v>0.60752789861925471</v>
      </c>
      <c r="E3570" s="197">
        <v>1.9648681573465332E-3</v>
      </c>
      <c r="F3570" s="167"/>
      <c r="G3570" s="37">
        <v>3562</v>
      </c>
      <c r="H3570" s="167">
        <f t="shared" ca="1" si="114"/>
        <v>-1.5083422138848472E-2</v>
      </c>
    </row>
    <row r="3571" spans="1:8" x14ac:dyDescent="0.3">
      <c r="A3571"/>
      <c r="B3571" s="314">
        <v>40771</v>
      </c>
      <c r="C3571" s="197">
        <v>158.61000000000001</v>
      </c>
      <c r="D3571" s="197">
        <f t="shared" si="113"/>
        <v>-0.11613262747283348</v>
      </c>
      <c r="E3571" s="197">
        <v>1.9583070120026136E-3</v>
      </c>
      <c r="F3571" s="167"/>
      <c r="G3571" s="37">
        <v>3563</v>
      </c>
      <c r="H3571" s="167">
        <f t="shared" ca="1" si="114"/>
        <v>-3.4948347853598093E-2</v>
      </c>
    </row>
    <row r="3572" spans="1:8" x14ac:dyDescent="0.3">
      <c r="A3572"/>
      <c r="B3572" s="314">
        <v>43405</v>
      </c>
      <c r="C3572" s="197">
        <v>179.45</v>
      </c>
      <c r="D3572" s="197">
        <f t="shared" si="113"/>
        <v>0.34550498612881442</v>
      </c>
      <c r="E3572" s="197">
        <v>1.9542155220546586E-3</v>
      </c>
      <c r="F3572" s="167"/>
      <c r="G3572" s="37">
        <v>3564</v>
      </c>
      <c r="H3572" s="167">
        <f t="shared" ca="1" si="114"/>
        <v>-0.11927057467442223</v>
      </c>
    </row>
    <row r="3573" spans="1:8" x14ac:dyDescent="0.3">
      <c r="A3573"/>
      <c r="B3573" s="314">
        <v>39343</v>
      </c>
      <c r="C3573" s="197">
        <v>133.37</v>
      </c>
      <c r="D3573" s="197">
        <f t="shared" si="113"/>
        <v>-0.56754215304798961</v>
      </c>
      <c r="E3573" s="197">
        <v>1.9532717301480318E-3</v>
      </c>
      <c r="F3573" s="167"/>
      <c r="G3573" s="37">
        <v>3565</v>
      </c>
      <c r="H3573" s="167">
        <f t="shared" ca="1" si="114"/>
        <v>-8.1088239685782354E-2</v>
      </c>
    </row>
    <row r="3574" spans="1:8" x14ac:dyDescent="0.3">
      <c r="A3574"/>
      <c r="B3574" s="314">
        <v>43264</v>
      </c>
      <c r="C3574" s="197">
        <v>308.39999999999998</v>
      </c>
      <c r="D3574" s="197">
        <f t="shared" si="113"/>
        <v>2.7318489835430779</v>
      </c>
      <c r="E3574" s="197">
        <v>1.9493177387912564E-3</v>
      </c>
      <c r="F3574" s="167"/>
      <c r="G3574" s="37">
        <v>3566</v>
      </c>
      <c r="H3574" s="167">
        <f t="shared" ca="1" si="114"/>
        <v>-2.9568023317557823E-2</v>
      </c>
    </row>
    <row r="3575" spans="1:8" x14ac:dyDescent="0.3">
      <c r="A3575"/>
      <c r="B3575" s="314">
        <v>35366</v>
      </c>
      <c r="C3575" s="197">
        <v>82.64</v>
      </c>
      <c r="D3575" s="197">
        <f t="shared" si="113"/>
        <v>-3.7371910789633089E-3</v>
      </c>
      <c r="E3575" s="197">
        <v>1.9398642095052043E-3</v>
      </c>
      <c r="F3575" s="167"/>
      <c r="G3575" s="37">
        <v>3567</v>
      </c>
      <c r="H3575" s="167">
        <f t="shared" ca="1" si="114"/>
        <v>-1.5023246613788717E-2</v>
      </c>
    </row>
    <row r="3576" spans="1:8" x14ac:dyDescent="0.3">
      <c r="A3576"/>
      <c r="B3576" s="314">
        <v>38495</v>
      </c>
      <c r="C3576" s="197">
        <v>82.95</v>
      </c>
      <c r="D3576" s="197">
        <f t="shared" si="113"/>
        <v>0.32953999038307424</v>
      </c>
      <c r="E3576" s="197">
        <v>1.93260055562261E-3</v>
      </c>
      <c r="F3576" s="167"/>
      <c r="G3576" s="37">
        <v>3568</v>
      </c>
      <c r="H3576" s="167">
        <f t="shared" ca="1" si="114"/>
        <v>-2.66902227063411E-2</v>
      </c>
    </row>
    <row r="3577" spans="1:8" x14ac:dyDescent="0.3">
      <c r="A3577"/>
      <c r="B3577" s="314">
        <v>34660</v>
      </c>
      <c r="C3577" s="197">
        <v>62.39</v>
      </c>
      <c r="D3577" s="197">
        <f t="shared" si="113"/>
        <v>-5.7370517928286846E-3</v>
      </c>
      <c r="E3577" s="197">
        <v>1.9270916974465369E-3</v>
      </c>
      <c r="F3577" s="167"/>
      <c r="G3577" s="37">
        <v>3569</v>
      </c>
      <c r="H3577" s="167">
        <f t="shared" ca="1" si="114"/>
        <v>0.17320863148984297</v>
      </c>
    </row>
    <row r="3578" spans="1:8" x14ac:dyDescent="0.3">
      <c r="A3578"/>
      <c r="B3578" s="314">
        <v>34691</v>
      </c>
      <c r="C3578" s="197">
        <v>62.75</v>
      </c>
      <c r="D3578" s="197">
        <f t="shared" si="113"/>
        <v>-0.50297029702970297</v>
      </c>
      <c r="E3578" s="197">
        <v>1.9160146894459107E-3</v>
      </c>
      <c r="F3578" s="167"/>
      <c r="G3578" s="37">
        <v>3570</v>
      </c>
      <c r="H3578" s="167">
        <f t="shared" ca="1" si="114"/>
        <v>1.3917466496402698E-2</v>
      </c>
    </row>
    <row r="3579" spans="1:8" x14ac:dyDescent="0.3">
      <c r="A3579"/>
      <c r="B3579" s="314">
        <v>39302</v>
      </c>
      <c r="C3579" s="197">
        <v>126.25</v>
      </c>
      <c r="D3579" s="197">
        <f t="shared" si="113"/>
        <v>-0.70001188071759535</v>
      </c>
      <c r="E3579" s="197">
        <v>1.9046107451790029E-3</v>
      </c>
      <c r="F3579" s="167"/>
      <c r="G3579" s="37">
        <v>3571</v>
      </c>
      <c r="H3579" s="167">
        <f t="shared" ca="1" si="114"/>
        <v>-4.7261968795177932E-2</v>
      </c>
    </row>
    <row r="3580" spans="1:8" x14ac:dyDescent="0.3">
      <c r="A3580"/>
      <c r="B3580" s="314">
        <v>44867</v>
      </c>
      <c r="C3580" s="197">
        <v>420.85</v>
      </c>
      <c r="D3580" s="197">
        <f t="shared" si="113"/>
        <v>5.1259097525473072</v>
      </c>
      <c r="E3580" s="197">
        <v>1.9045351743840477E-3</v>
      </c>
      <c r="F3580" s="167"/>
      <c r="G3580" s="37">
        <v>3572</v>
      </c>
      <c r="H3580" s="167">
        <f t="shared" ca="1" si="114"/>
        <v>3.1624387666563903E-3</v>
      </c>
    </row>
    <row r="3581" spans="1:8" x14ac:dyDescent="0.3">
      <c r="A3581"/>
      <c r="B3581" s="314">
        <v>34911</v>
      </c>
      <c r="C3581" s="197">
        <v>68.7</v>
      </c>
      <c r="D3581" s="197">
        <f t="shared" si="113"/>
        <v>-0.85569652159300957</v>
      </c>
      <c r="E3581" s="197">
        <v>1.8958728306841532E-3</v>
      </c>
      <c r="F3581" s="167"/>
      <c r="G3581" s="37">
        <v>3573</v>
      </c>
      <c r="H3581" s="167">
        <f t="shared" ca="1" si="114"/>
        <v>1.5158252218615926E-2</v>
      </c>
    </row>
    <row r="3582" spans="1:8" x14ac:dyDescent="0.3">
      <c r="A3582"/>
      <c r="B3582" s="314">
        <v>44785</v>
      </c>
      <c r="C3582" s="197">
        <v>476.08</v>
      </c>
      <c r="D3582" s="197">
        <f t="shared" si="113"/>
        <v>1.0437003648851686</v>
      </c>
      <c r="E3582" s="197">
        <v>1.8940191085483615E-3</v>
      </c>
      <c r="F3582" s="167"/>
      <c r="G3582" s="37">
        <v>3574</v>
      </c>
      <c r="H3582" s="167">
        <f t="shared" ca="1" si="114"/>
        <v>-4.5947852371158067E-2</v>
      </c>
    </row>
    <row r="3583" spans="1:8" x14ac:dyDescent="0.3">
      <c r="A3583"/>
      <c r="B3583" s="314">
        <v>41137</v>
      </c>
      <c r="C3583" s="197">
        <v>232.95</v>
      </c>
      <c r="D3583" s="197">
        <f t="shared" si="113"/>
        <v>-0.48290788013318542</v>
      </c>
      <c r="E3583" s="197">
        <v>1.8923917250870392E-3</v>
      </c>
      <c r="F3583" s="167"/>
      <c r="G3583" s="37">
        <v>3575</v>
      </c>
      <c r="H3583" s="167">
        <f t="shared" ca="1" si="114"/>
        <v>2.1250264517611254E-2</v>
      </c>
    </row>
    <row r="3584" spans="1:8" x14ac:dyDescent="0.3">
      <c r="A3584"/>
      <c r="B3584" s="314">
        <v>42878</v>
      </c>
      <c r="C3584" s="197">
        <v>450.5</v>
      </c>
      <c r="D3584" s="197">
        <f t="shared" si="113"/>
        <v>0.30617570310234865</v>
      </c>
      <c r="E3584" s="197">
        <v>1.890359168241984E-3</v>
      </c>
      <c r="F3584" s="167"/>
      <c r="G3584" s="37">
        <v>3576</v>
      </c>
      <c r="H3584" s="167">
        <f t="shared" ca="1" si="114"/>
        <v>-9.4158092415840416E-2</v>
      </c>
    </row>
    <row r="3585" spans="1:8" x14ac:dyDescent="0.3">
      <c r="A3585"/>
      <c r="B3585" s="314">
        <v>44379</v>
      </c>
      <c r="C3585" s="197">
        <v>344.9</v>
      </c>
      <c r="D3585" s="197">
        <f t="shared" si="113"/>
        <v>1.2339529762290304</v>
      </c>
      <c r="E3585" s="197">
        <v>1.8881626724762679E-3</v>
      </c>
      <c r="F3585" s="167"/>
      <c r="G3585" s="37">
        <v>3577</v>
      </c>
      <c r="H3585" s="167">
        <f t="shared" ca="1" si="114"/>
        <v>0.18035085665966083</v>
      </c>
    </row>
    <row r="3586" spans="1:8" x14ac:dyDescent="0.3">
      <c r="A3586"/>
      <c r="B3586" s="314">
        <v>40814</v>
      </c>
      <c r="C3586" s="197">
        <v>154.38999999999999</v>
      </c>
      <c r="D3586" s="197">
        <f t="shared" si="113"/>
        <v>1.0522397979529439</v>
      </c>
      <c r="E3586" s="197">
        <v>1.8818948734586893E-3</v>
      </c>
      <c r="F3586" s="167"/>
      <c r="G3586" s="37">
        <v>3578</v>
      </c>
      <c r="H3586" s="167">
        <f t="shared" ca="1" si="114"/>
        <v>1.892307698491813E-2</v>
      </c>
    </row>
    <row r="3587" spans="1:8" x14ac:dyDescent="0.3">
      <c r="A3587"/>
      <c r="B3587" s="314">
        <v>35573</v>
      </c>
      <c r="C3587" s="197">
        <v>75.23</v>
      </c>
      <c r="D3587" s="197">
        <f t="shared" si="113"/>
        <v>1.3283813060971834</v>
      </c>
      <c r="E3587" s="197">
        <v>1.8644293514449295E-3</v>
      </c>
      <c r="F3587" s="167"/>
      <c r="G3587" s="37">
        <v>3579</v>
      </c>
      <c r="H3587" s="167">
        <f t="shared" ca="1" si="114"/>
        <v>1.1265926464402049E-2</v>
      </c>
    </row>
    <row r="3588" spans="1:8" x14ac:dyDescent="0.3">
      <c r="A3588"/>
      <c r="B3588" s="314">
        <v>35991</v>
      </c>
      <c r="C3588" s="197">
        <v>32.31</v>
      </c>
      <c r="D3588" s="197">
        <f t="shared" si="113"/>
        <v>-0.57363420427553447</v>
      </c>
      <c r="E3588" s="197">
        <v>1.8604651162792418E-3</v>
      </c>
      <c r="F3588" s="167"/>
      <c r="G3588" s="37">
        <v>3580</v>
      </c>
      <c r="H3588" s="167">
        <f t="shared" ca="1" si="114"/>
        <v>2.7702653098741842E-2</v>
      </c>
    </row>
    <row r="3589" spans="1:8" x14ac:dyDescent="0.3">
      <c r="A3589"/>
      <c r="B3589" s="314">
        <v>35580</v>
      </c>
      <c r="C3589" s="197">
        <v>75.78</v>
      </c>
      <c r="D3589" s="197">
        <f t="shared" si="113"/>
        <v>-7.416004886988381E-2</v>
      </c>
      <c r="E3589" s="197">
        <v>1.8508725542041304E-3</v>
      </c>
      <c r="F3589" s="167"/>
      <c r="G3589" s="37">
        <v>3581</v>
      </c>
      <c r="H3589" s="167">
        <f t="shared" ca="1" si="114"/>
        <v>-5.2760140477854593E-2</v>
      </c>
    </row>
    <row r="3590" spans="1:8" x14ac:dyDescent="0.3">
      <c r="A3590"/>
      <c r="B3590" s="314">
        <v>35150</v>
      </c>
      <c r="C3590" s="197">
        <v>81.849999999999994</v>
      </c>
      <c r="D3590" s="197">
        <f t="shared" si="113"/>
        <v>-0.83476329867770271</v>
      </c>
      <c r="E3590" s="197">
        <v>1.8359853121174829E-3</v>
      </c>
      <c r="F3590" s="167"/>
      <c r="G3590" s="37">
        <v>3582</v>
      </c>
      <c r="H3590" s="167">
        <f t="shared" ca="1" si="114"/>
        <v>-9.7123994218409563E-3</v>
      </c>
    </row>
    <row r="3591" spans="1:8" x14ac:dyDescent="0.3">
      <c r="A3591"/>
      <c r="B3591" s="314">
        <v>44543</v>
      </c>
      <c r="C3591" s="197">
        <v>495.35</v>
      </c>
      <c r="D3591" s="197">
        <f t="shared" si="113"/>
        <v>5.0471848160322352E-2</v>
      </c>
      <c r="E3591" s="197">
        <v>1.820204267367842E-3</v>
      </c>
      <c r="F3591" s="167"/>
      <c r="G3591" s="37">
        <v>3583</v>
      </c>
      <c r="H3591" s="167">
        <f t="shared" ca="1" si="114"/>
        <v>3.489738284360991E-3</v>
      </c>
    </row>
    <row r="3592" spans="1:8" x14ac:dyDescent="0.3">
      <c r="A3592"/>
      <c r="B3592" s="314">
        <v>45034</v>
      </c>
      <c r="C3592" s="197">
        <v>471.55</v>
      </c>
      <c r="D3592" s="197">
        <f t="shared" si="113"/>
        <v>0.54303010471204183</v>
      </c>
      <c r="E3592" s="197">
        <v>1.8058211174847294E-3</v>
      </c>
      <c r="F3592" s="167"/>
      <c r="G3592" s="37">
        <v>3584</v>
      </c>
      <c r="H3592" s="167">
        <f t="shared" ca="1" si="114"/>
        <v>5.6057578436646167E-2</v>
      </c>
    </row>
    <row r="3593" spans="1:8" x14ac:dyDescent="0.3">
      <c r="A3593"/>
      <c r="B3593" s="314">
        <v>43271</v>
      </c>
      <c r="C3593" s="197">
        <v>305.60000000000002</v>
      </c>
      <c r="D3593" s="197">
        <f t="shared" ref="D3593:D3656" si="115">C3593/C3594-1</f>
        <v>2.9275157434777022</v>
      </c>
      <c r="E3593" s="197">
        <v>1.8029831175216948E-3</v>
      </c>
      <c r="F3593" s="167"/>
      <c r="G3593" s="37">
        <v>3585</v>
      </c>
      <c r="H3593" s="167">
        <f t="shared" ca="1" si="114"/>
        <v>-5.9668342754084572E-2</v>
      </c>
    </row>
    <row r="3594" spans="1:8" x14ac:dyDescent="0.3">
      <c r="A3594"/>
      <c r="B3594" s="314">
        <v>35628</v>
      </c>
      <c r="C3594" s="197">
        <v>77.81</v>
      </c>
      <c r="D3594" s="197">
        <f t="shared" si="115"/>
        <v>0.1603042051893826</v>
      </c>
      <c r="E3594" s="197">
        <v>1.8024977468777958E-3</v>
      </c>
      <c r="F3594" s="167"/>
      <c r="G3594" s="37">
        <v>3586</v>
      </c>
      <c r="H3594" s="167">
        <f t="shared" ref="H3594:H3657" ca="1" si="116">_xlfn.NORM.INV(RAND(),N$11,N$12)</f>
        <v>6.2448168701051627E-3</v>
      </c>
    </row>
    <row r="3595" spans="1:8" x14ac:dyDescent="0.3">
      <c r="A3595"/>
      <c r="B3595" s="314">
        <v>34890</v>
      </c>
      <c r="C3595" s="197">
        <v>67.06</v>
      </c>
      <c r="D3595" s="197">
        <f t="shared" si="115"/>
        <v>-0.79709531013615731</v>
      </c>
      <c r="E3595" s="197">
        <v>1.7926501344487367E-3</v>
      </c>
      <c r="F3595" s="167"/>
      <c r="G3595" s="37">
        <v>3587</v>
      </c>
      <c r="H3595" s="167">
        <f t="shared" ca="1" si="116"/>
        <v>5.5189947732919964E-2</v>
      </c>
    </row>
    <row r="3596" spans="1:8" x14ac:dyDescent="0.3">
      <c r="A3596"/>
      <c r="B3596" s="314">
        <v>41530</v>
      </c>
      <c r="C3596" s="197">
        <v>330.5</v>
      </c>
      <c r="D3596" s="197">
        <f t="shared" si="115"/>
        <v>-0.57965023847376784</v>
      </c>
      <c r="E3596" s="197">
        <v>1.7883665242035551E-3</v>
      </c>
      <c r="F3596" s="167"/>
      <c r="G3596" s="37">
        <v>3588</v>
      </c>
      <c r="H3596" s="167">
        <f t="shared" ca="1" si="116"/>
        <v>-5.2548464792176383E-2</v>
      </c>
    </row>
    <row r="3597" spans="1:8" x14ac:dyDescent="0.3">
      <c r="A3597"/>
      <c r="B3597" s="314">
        <v>45609</v>
      </c>
      <c r="C3597" s="197">
        <v>786.25</v>
      </c>
      <c r="D3597" s="197">
        <f t="shared" si="115"/>
        <v>0.27247568337406336</v>
      </c>
      <c r="E3597" s="197">
        <v>1.7837803401923313E-3</v>
      </c>
      <c r="F3597" s="167"/>
      <c r="G3597" s="37">
        <v>3589</v>
      </c>
      <c r="H3597" s="167">
        <f t="shared" ca="1" si="116"/>
        <v>1.8252309927775608E-2</v>
      </c>
    </row>
    <row r="3598" spans="1:8" x14ac:dyDescent="0.3">
      <c r="A3598"/>
      <c r="B3598" s="314">
        <v>45195</v>
      </c>
      <c r="C3598" s="197">
        <v>617.89</v>
      </c>
      <c r="D3598" s="197">
        <f t="shared" si="115"/>
        <v>0.45180921052631562</v>
      </c>
      <c r="E3598" s="197">
        <v>1.7671854734111481E-3</v>
      </c>
      <c r="F3598" s="167"/>
      <c r="G3598" s="37">
        <v>3590</v>
      </c>
      <c r="H3598" s="167">
        <f t="shared" ca="1" si="116"/>
        <v>-2.7250759214857173E-2</v>
      </c>
    </row>
    <row r="3599" spans="1:8" x14ac:dyDescent="0.3">
      <c r="A3599"/>
      <c r="B3599" s="314">
        <v>43017</v>
      </c>
      <c r="C3599" s="197">
        <v>425.6</v>
      </c>
      <c r="D3599" s="197">
        <f t="shared" si="115"/>
        <v>2.5624006026617563</v>
      </c>
      <c r="E3599" s="197">
        <v>1.7653289396257765E-3</v>
      </c>
      <c r="F3599" s="167"/>
      <c r="G3599" s="37">
        <v>3591</v>
      </c>
      <c r="H3599" s="167">
        <f t="shared" ca="1" si="116"/>
        <v>1.3814816042662542E-2</v>
      </c>
    </row>
    <row r="3600" spans="1:8" x14ac:dyDescent="0.3">
      <c r="A3600"/>
      <c r="B3600" s="314">
        <v>39553</v>
      </c>
      <c r="C3600" s="197">
        <v>119.47</v>
      </c>
      <c r="D3600" s="197">
        <f t="shared" si="115"/>
        <v>-0.1292274052478134</v>
      </c>
      <c r="E3600" s="197">
        <v>1.7608586282071848E-3</v>
      </c>
      <c r="F3600" s="167"/>
      <c r="G3600" s="37">
        <v>3592</v>
      </c>
      <c r="H3600" s="167">
        <f t="shared" ca="1" si="116"/>
        <v>-0.11150780672876795</v>
      </c>
    </row>
    <row r="3601" spans="1:8" x14ac:dyDescent="0.3">
      <c r="A3601"/>
      <c r="B3601" s="314">
        <v>39213</v>
      </c>
      <c r="C3601" s="197">
        <v>137.19999999999999</v>
      </c>
      <c r="D3601" s="197">
        <f t="shared" si="115"/>
        <v>0.49863462588749319</v>
      </c>
      <c r="E3601" s="197">
        <v>1.7523364485980686E-3</v>
      </c>
      <c r="F3601" s="167"/>
      <c r="G3601" s="37">
        <v>3593</v>
      </c>
      <c r="H3601" s="167">
        <f t="shared" ca="1" si="116"/>
        <v>-9.0599948637703293E-2</v>
      </c>
    </row>
    <row r="3602" spans="1:8" x14ac:dyDescent="0.3">
      <c r="A3602"/>
      <c r="B3602" s="314">
        <v>38587</v>
      </c>
      <c r="C3602" s="197">
        <v>91.55</v>
      </c>
      <c r="D3602" s="197">
        <f t="shared" si="115"/>
        <v>-0.7040377590275757</v>
      </c>
      <c r="E3602" s="197">
        <v>1.7507385928439145E-3</v>
      </c>
      <c r="F3602" s="167"/>
      <c r="G3602" s="37">
        <v>3594</v>
      </c>
      <c r="H3602" s="167">
        <f t="shared" ca="1" si="116"/>
        <v>6.0776606660189032E-2</v>
      </c>
    </row>
    <row r="3603" spans="1:8" x14ac:dyDescent="0.3">
      <c r="A3603"/>
      <c r="B3603" s="314">
        <v>41026</v>
      </c>
      <c r="C3603" s="197">
        <v>309.33</v>
      </c>
      <c r="D3603" s="197">
        <f t="shared" si="115"/>
        <v>1.2337521663778164</v>
      </c>
      <c r="E3603" s="197">
        <v>1.7487612940831898E-3</v>
      </c>
      <c r="F3603" s="167"/>
      <c r="G3603" s="37">
        <v>3595</v>
      </c>
      <c r="H3603" s="167">
        <f t="shared" ca="1" si="116"/>
        <v>-0.14449034862933313</v>
      </c>
    </row>
    <row r="3604" spans="1:8" x14ac:dyDescent="0.3">
      <c r="A3604"/>
      <c r="B3604" s="314">
        <v>39183</v>
      </c>
      <c r="C3604" s="197">
        <v>138.47999999999999</v>
      </c>
      <c r="D3604" s="197">
        <f t="shared" si="115"/>
        <v>0.41133306155727656</v>
      </c>
      <c r="E3604" s="197">
        <v>1.7361111111109384E-3</v>
      </c>
      <c r="F3604" s="167"/>
      <c r="G3604" s="37">
        <v>3596</v>
      </c>
      <c r="H3604" s="167">
        <f t="shared" ca="1" si="116"/>
        <v>-8.0252205864113097E-3</v>
      </c>
    </row>
    <row r="3605" spans="1:8" x14ac:dyDescent="0.3">
      <c r="A3605"/>
      <c r="B3605" s="314">
        <v>38604</v>
      </c>
      <c r="C3605" s="197">
        <v>98.12</v>
      </c>
      <c r="D3605" s="197">
        <f t="shared" si="115"/>
        <v>-0.80941281588097036</v>
      </c>
      <c r="E3605" s="197">
        <v>1.7355793772333428E-3</v>
      </c>
      <c r="F3605" s="167"/>
      <c r="G3605" s="37">
        <v>3597</v>
      </c>
      <c r="H3605" s="167">
        <f t="shared" ca="1" si="116"/>
        <v>4.1636074786120948E-2</v>
      </c>
    </row>
    <row r="3606" spans="1:8" x14ac:dyDescent="0.3">
      <c r="A3606"/>
      <c r="B3606" s="314">
        <v>42018</v>
      </c>
      <c r="C3606" s="197">
        <v>514.83000000000004</v>
      </c>
      <c r="D3606" s="197">
        <f t="shared" si="115"/>
        <v>0.26867915229176931</v>
      </c>
      <c r="E3606" s="197">
        <v>1.7317196559909487E-3</v>
      </c>
      <c r="F3606" s="167"/>
      <c r="G3606" s="37">
        <v>3598</v>
      </c>
      <c r="H3606" s="167">
        <f t="shared" ca="1" si="116"/>
        <v>-2.9094240212948642E-2</v>
      </c>
    </row>
    <row r="3607" spans="1:8" x14ac:dyDescent="0.3">
      <c r="A3607"/>
      <c r="B3607" s="314">
        <v>43087</v>
      </c>
      <c r="C3607" s="197">
        <v>405.8</v>
      </c>
      <c r="D3607" s="197">
        <f t="shared" si="115"/>
        <v>-2.8258999877134316E-3</v>
      </c>
      <c r="E3607" s="197">
        <v>1.727968402863489E-3</v>
      </c>
      <c r="F3607" s="167"/>
      <c r="G3607" s="37">
        <v>3599</v>
      </c>
      <c r="H3607" s="167">
        <f t="shared" ca="1" si="116"/>
        <v>8.0755027671109453E-2</v>
      </c>
    </row>
    <row r="3608" spans="1:8" x14ac:dyDescent="0.3">
      <c r="A3608"/>
      <c r="B3608" s="314">
        <v>42327</v>
      </c>
      <c r="C3608" s="197">
        <v>406.95</v>
      </c>
      <c r="D3608" s="197">
        <f t="shared" si="115"/>
        <v>6.7706702310483102</v>
      </c>
      <c r="E3608" s="197">
        <v>1.7230769230769383E-3</v>
      </c>
      <c r="F3608" s="167"/>
      <c r="G3608" s="37">
        <v>3600</v>
      </c>
      <c r="H3608" s="167">
        <f t="shared" ca="1" si="116"/>
        <v>-3.0800133603845758E-2</v>
      </c>
    </row>
    <row r="3609" spans="1:8" x14ac:dyDescent="0.3">
      <c r="A3609"/>
      <c r="B3609" s="314">
        <v>36363</v>
      </c>
      <c r="C3609" s="197">
        <v>52.37</v>
      </c>
      <c r="D3609" s="197">
        <f t="shared" si="115"/>
        <v>-0.7020199146514936</v>
      </c>
      <c r="E3609" s="197">
        <v>1.7214996174443886E-3</v>
      </c>
      <c r="F3609" s="167"/>
      <c r="G3609" s="37">
        <v>3601</v>
      </c>
      <c r="H3609" s="167">
        <f t="shared" ca="1" si="116"/>
        <v>4.2158467492534081E-3</v>
      </c>
    </row>
    <row r="3610" spans="1:8" x14ac:dyDescent="0.3">
      <c r="A3610"/>
      <c r="B3610" s="314">
        <v>43438</v>
      </c>
      <c r="C3610" s="197">
        <v>175.75</v>
      </c>
      <c r="D3610" s="197">
        <f t="shared" si="115"/>
        <v>0.1063200302152838</v>
      </c>
      <c r="E3610" s="197">
        <v>1.7098888572244508E-3</v>
      </c>
      <c r="F3610" s="167"/>
      <c r="G3610" s="37">
        <v>3602</v>
      </c>
      <c r="H3610" s="167">
        <f t="shared" ca="1" si="116"/>
        <v>-3.431005405376461E-2</v>
      </c>
    </row>
    <row r="3611" spans="1:8" x14ac:dyDescent="0.3">
      <c r="A3611"/>
      <c r="B3611" s="314">
        <v>39022</v>
      </c>
      <c r="C3611" s="197">
        <v>158.86000000000001</v>
      </c>
      <c r="D3611" s="197">
        <f t="shared" si="115"/>
        <v>-0.40009818360333815</v>
      </c>
      <c r="E3611" s="197">
        <v>1.702503310423209E-3</v>
      </c>
      <c r="F3611" s="167"/>
      <c r="G3611" s="37">
        <v>3603</v>
      </c>
      <c r="H3611" s="167">
        <f t="shared" ca="1" si="116"/>
        <v>-2.9976476605122156E-2</v>
      </c>
    </row>
    <row r="3612" spans="1:8" x14ac:dyDescent="0.3">
      <c r="A3612"/>
      <c r="B3612" s="314">
        <v>40970</v>
      </c>
      <c r="C3612" s="197">
        <v>264.81</v>
      </c>
      <c r="D3612" s="197">
        <f t="shared" si="115"/>
        <v>13.994903737259342</v>
      </c>
      <c r="E3612" s="197">
        <v>1.7022242396731446E-3</v>
      </c>
      <c r="F3612" s="167"/>
      <c r="G3612" s="37">
        <v>3604</v>
      </c>
      <c r="H3612" s="167">
        <f t="shared" ca="1" si="116"/>
        <v>-3.4189162810176312E-3</v>
      </c>
    </row>
    <row r="3613" spans="1:8" x14ac:dyDescent="0.3">
      <c r="A3613"/>
      <c r="B3613" s="314">
        <v>36957</v>
      </c>
      <c r="C3613" s="197">
        <v>17.66</v>
      </c>
      <c r="D3613" s="197">
        <f t="shared" si="115"/>
        <v>-0.76972225844308251</v>
      </c>
      <c r="E3613" s="197">
        <v>1.701644923425949E-3</v>
      </c>
      <c r="F3613" s="167"/>
      <c r="G3613" s="37">
        <v>3605</v>
      </c>
      <c r="H3613" s="167">
        <f t="shared" ca="1" si="116"/>
        <v>-1.146719909039625E-2</v>
      </c>
    </row>
    <row r="3614" spans="1:8" x14ac:dyDescent="0.3">
      <c r="A3614"/>
      <c r="B3614" s="314">
        <v>39640</v>
      </c>
      <c r="C3614" s="197">
        <v>76.69</v>
      </c>
      <c r="D3614" s="197">
        <f t="shared" si="115"/>
        <v>-0.87625455836318455</v>
      </c>
      <c r="E3614" s="197">
        <v>1.6980146290490605E-3</v>
      </c>
      <c r="F3614" s="167"/>
      <c r="G3614" s="37">
        <v>3606</v>
      </c>
      <c r="H3614" s="167">
        <f t="shared" ca="1" si="116"/>
        <v>-2.066686433040988E-2</v>
      </c>
    </row>
    <row r="3615" spans="1:8" x14ac:dyDescent="0.3">
      <c r="A3615"/>
      <c r="B3615" s="314">
        <v>45127</v>
      </c>
      <c r="C3615" s="197">
        <v>619.74</v>
      </c>
      <c r="D3615" s="197">
        <f t="shared" si="115"/>
        <v>3.1902636916835698</v>
      </c>
      <c r="E3615" s="197">
        <v>1.6971342675653478E-3</v>
      </c>
      <c r="F3615" s="167"/>
      <c r="G3615" s="37">
        <v>3607</v>
      </c>
      <c r="H3615" s="167">
        <f t="shared" ca="1" si="116"/>
        <v>-4.833607454389835E-2</v>
      </c>
    </row>
    <row r="3616" spans="1:8" x14ac:dyDescent="0.3">
      <c r="A3616"/>
      <c r="B3616" s="314">
        <v>44092</v>
      </c>
      <c r="C3616" s="197">
        <v>147.9</v>
      </c>
      <c r="D3616" s="197">
        <f t="shared" si="115"/>
        <v>1.0828052386987745</v>
      </c>
      <c r="E3616" s="197">
        <v>1.6931933626820328E-3</v>
      </c>
      <c r="F3616" s="167"/>
      <c r="G3616" s="37">
        <v>3608</v>
      </c>
      <c r="H3616" s="167">
        <f t="shared" ca="1" si="116"/>
        <v>3.8671320053302177E-2</v>
      </c>
    </row>
    <row r="3617" spans="1:8" x14ac:dyDescent="0.3">
      <c r="A3617"/>
      <c r="B3617" s="314">
        <v>34904</v>
      </c>
      <c r="C3617" s="197">
        <v>71.010000000000005</v>
      </c>
      <c r="D3617" s="197">
        <f t="shared" si="115"/>
        <v>-0.50056266704177799</v>
      </c>
      <c r="E3617" s="197">
        <v>1.6927634363097521E-3</v>
      </c>
      <c r="F3617" s="167"/>
      <c r="G3617" s="37">
        <v>3609</v>
      </c>
      <c r="H3617" s="167">
        <f t="shared" ca="1" si="116"/>
        <v>-0.15019192676017371</v>
      </c>
    </row>
    <row r="3618" spans="1:8" x14ac:dyDescent="0.3">
      <c r="A3618"/>
      <c r="B3618" s="314">
        <v>39232</v>
      </c>
      <c r="C3618" s="197">
        <v>142.18</v>
      </c>
      <c r="D3618" s="197">
        <f t="shared" si="115"/>
        <v>-0.1429776974080772</v>
      </c>
      <c r="E3618" s="197">
        <v>1.6908552909680186E-3</v>
      </c>
      <c r="F3618" s="167"/>
      <c r="G3618" s="37">
        <v>3610</v>
      </c>
      <c r="H3618" s="167">
        <f t="shared" ca="1" si="116"/>
        <v>-6.3424694025463788E-2</v>
      </c>
    </row>
    <row r="3619" spans="1:8" x14ac:dyDescent="0.3">
      <c r="A3619"/>
      <c r="B3619" s="314">
        <v>40382</v>
      </c>
      <c r="C3619" s="197">
        <v>165.9</v>
      </c>
      <c r="D3619" s="197">
        <f t="shared" si="115"/>
        <v>-0.75583192287879908</v>
      </c>
      <c r="E3619" s="197">
        <v>1.6906170752324368E-3</v>
      </c>
      <c r="F3619" s="167"/>
      <c r="G3619" s="37">
        <v>3611</v>
      </c>
      <c r="H3619" s="167">
        <f t="shared" ca="1" si="116"/>
        <v>-6.6491673505414814E-3</v>
      </c>
    </row>
    <row r="3620" spans="1:8" x14ac:dyDescent="0.3">
      <c r="A3620"/>
      <c r="B3620" s="314">
        <v>45247</v>
      </c>
      <c r="C3620" s="197">
        <v>679.45</v>
      </c>
      <c r="D3620" s="197">
        <f t="shared" si="115"/>
        <v>8.413272374619007</v>
      </c>
      <c r="E3620" s="197">
        <v>1.68064749156005E-3</v>
      </c>
      <c r="F3620" s="167"/>
      <c r="G3620" s="37">
        <v>3612</v>
      </c>
      <c r="H3620" s="167">
        <f t="shared" ca="1" si="116"/>
        <v>2.3038034516183966E-2</v>
      </c>
    </row>
    <row r="3621" spans="1:8" x14ac:dyDescent="0.3">
      <c r="A3621"/>
      <c r="B3621" s="314">
        <v>35083</v>
      </c>
      <c r="C3621" s="197">
        <v>72.180000000000007</v>
      </c>
      <c r="D3621" s="197">
        <f t="shared" si="115"/>
        <v>-0.52261904761904754</v>
      </c>
      <c r="E3621" s="197">
        <v>1.6652789342215257E-3</v>
      </c>
      <c r="F3621" s="167"/>
      <c r="G3621" s="37">
        <v>3613</v>
      </c>
      <c r="H3621" s="167">
        <f t="shared" ca="1" si="116"/>
        <v>2.5839371369930097E-2</v>
      </c>
    </row>
    <row r="3622" spans="1:8" x14ac:dyDescent="0.3">
      <c r="A3622"/>
      <c r="B3622" s="314">
        <v>44147</v>
      </c>
      <c r="C3622" s="197">
        <v>151.19999999999999</v>
      </c>
      <c r="D3622" s="197">
        <f t="shared" si="115"/>
        <v>5.2196626902509253</v>
      </c>
      <c r="E3622" s="197">
        <v>1.6561775422325731E-3</v>
      </c>
      <c r="F3622" s="167"/>
      <c r="G3622" s="37">
        <v>3614</v>
      </c>
      <c r="H3622" s="167">
        <f t="shared" ca="1" si="116"/>
        <v>-1.3112924921500424E-2</v>
      </c>
    </row>
    <row r="3623" spans="1:8" x14ac:dyDescent="0.3">
      <c r="A3623"/>
      <c r="B3623" s="314">
        <v>36705</v>
      </c>
      <c r="C3623" s="197">
        <v>24.31</v>
      </c>
      <c r="D3623" s="197">
        <f t="shared" si="115"/>
        <v>-0.97541215737837561</v>
      </c>
      <c r="E3623" s="197">
        <v>1.6481252575195615E-3</v>
      </c>
      <c r="F3623" s="167"/>
      <c r="G3623" s="37">
        <v>3615</v>
      </c>
      <c r="H3623" s="167">
        <f t="shared" ca="1" si="116"/>
        <v>0.18285842414903275</v>
      </c>
    </row>
    <row r="3624" spans="1:8" x14ac:dyDescent="0.3">
      <c r="A3624"/>
      <c r="B3624" s="314">
        <v>45455</v>
      </c>
      <c r="C3624" s="197">
        <v>988.7</v>
      </c>
      <c r="D3624" s="197">
        <f t="shared" si="115"/>
        <v>30.98641216434811</v>
      </c>
      <c r="E3624" s="197">
        <v>1.6209097355890378E-3</v>
      </c>
      <c r="F3624" s="167"/>
      <c r="G3624" s="37">
        <v>3616</v>
      </c>
      <c r="H3624" s="167">
        <f t="shared" ca="1" si="116"/>
        <v>2.0096908996958952E-3</v>
      </c>
    </row>
    <row r="3625" spans="1:8" x14ac:dyDescent="0.3">
      <c r="A3625"/>
      <c r="B3625" s="314">
        <v>37663</v>
      </c>
      <c r="C3625" s="197">
        <v>30.91</v>
      </c>
      <c r="D3625" s="197">
        <f t="shared" si="115"/>
        <v>-0.58375976299488286</v>
      </c>
      <c r="E3625" s="197">
        <v>1.6202203499675605E-3</v>
      </c>
      <c r="F3625" s="167"/>
      <c r="G3625" s="37">
        <v>3617</v>
      </c>
      <c r="H3625" s="167">
        <f t="shared" ca="1" si="116"/>
        <v>8.7991937565281592E-2</v>
      </c>
    </row>
    <row r="3626" spans="1:8" x14ac:dyDescent="0.3">
      <c r="A3626"/>
      <c r="B3626" s="314">
        <v>34961</v>
      </c>
      <c r="C3626" s="197">
        <v>74.260000000000005</v>
      </c>
      <c r="D3626" s="197">
        <f t="shared" si="115"/>
        <v>-0.68587140439932315</v>
      </c>
      <c r="E3626" s="197">
        <v>1.6185594820610216E-3</v>
      </c>
      <c r="F3626" s="167"/>
      <c r="G3626" s="37">
        <v>3618</v>
      </c>
      <c r="H3626" s="167">
        <f t="shared" ca="1" si="116"/>
        <v>-3.1899986049852225E-2</v>
      </c>
    </row>
    <row r="3627" spans="1:8" x14ac:dyDescent="0.3">
      <c r="A3627"/>
      <c r="B3627" s="314">
        <v>40563</v>
      </c>
      <c r="C3627" s="197">
        <v>236.4</v>
      </c>
      <c r="D3627" s="197">
        <f t="shared" si="115"/>
        <v>1.918878873935054</v>
      </c>
      <c r="E3627" s="197">
        <v>1.610033048046855E-3</v>
      </c>
      <c r="F3627" s="167"/>
      <c r="G3627" s="37">
        <v>3619</v>
      </c>
      <c r="H3627" s="167">
        <f t="shared" ca="1" si="116"/>
        <v>3.6810164251489868E-3</v>
      </c>
    </row>
    <row r="3628" spans="1:8" x14ac:dyDescent="0.3">
      <c r="A3628"/>
      <c r="B3628" s="314">
        <v>38450</v>
      </c>
      <c r="C3628" s="197">
        <v>80.989999999999995</v>
      </c>
      <c r="D3628" s="197">
        <f t="shared" si="115"/>
        <v>1.594170403587444</v>
      </c>
      <c r="E3628" s="197">
        <v>1.607717041800516E-3</v>
      </c>
      <c r="F3628" s="167"/>
      <c r="G3628" s="37">
        <v>3620</v>
      </c>
      <c r="H3628" s="167">
        <f t="shared" ca="1" si="116"/>
        <v>1.3012124028647662E-2</v>
      </c>
    </row>
    <row r="3629" spans="1:8" x14ac:dyDescent="0.3">
      <c r="A3629"/>
      <c r="B3629" s="314">
        <v>39759</v>
      </c>
      <c r="C3629" s="197">
        <v>31.22</v>
      </c>
      <c r="D3629" s="197">
        <f t="shared" si="115"/>
        <v>-0.95462209302325585</v>
      </c>
      <c r="E3629" s="197">
        <v>1.6041065126723986E-3</v>
      </c>
      <c r="F3629" s="167"/>
      <c r="G3629" s="37">
        <v>3621</v>
      </c>
      <c r="H3629" s="167">
        <f t="shared" ca="1" si="116"/>
        <v>-3.5905428554632954E-2</v>
      </c>
    </row>
    <row r="3630" spans="1:8" x14ac:dyDescent="0.3">
      <c r="A3630"/>
      <c r="B3630" s="314">
        <v>45838</v>
      </c>
      <c r="C3630" s="197">
        <v>688</v>
      </c>
      <c r="D3630" s="197">
        <f t="shared" si="115"/>
        <v>4.2232007288187061</v>
      </c>
      <c r="E3630" s="197">
        <v>1.6013975833455429E-3</v>
      </c>
      <c r="F3630" s="167"/>
      <c r="G3630" s="37">
        <v>3622</v>
      </c>
      <c r="H3630" s="167">
        <f t="shared" ca="1" si="116"/>
        <v>-4.1261349050907906E-2</v>
      </c>
    </row>
    <row r="3631" spans="1:8" x14ac:dyDescent="0.3">
      <c r="A3631"/>
      <c r="B3631" s="314">
        <v>39254</v>
      </c>
      <c r="C3631" s="197">
        <v>131.72</v>
      </c>
      <c r="D3631" s="197">
        <f t="shared" si="115"/>
        <v>0.74694960212201567</v>
      </c>
      <c r="E3631" s="197">
        <v>1.5968367424530339E-3</v>
      </c>
      <c r="F3631" s="167"/>
      <c r="G3631" s="37">
        <v>3623</v>
      </c>
      <c r="H3631" s="167">
        <f t="shared" ca="1" si="116"/>
        <v>-7.3314244296537106E-3</v>
      </c>
    </row>
    <row r="3632" spans="1:8" x14ac:dyDescent="0.3">
      <c r="A3632"/>
      <c r="B3632" s="314">
        <v>35643</v>
      </c>
      <c r="C3632" s="197">
        <v>75.400000000000006</v>
      </c>
      <c r="D3632" s="197">
        <f t="shared" si="115"/>
        <v>-0.3709327548806941</v>
      </c>
      <c r="E3632" s="197">
        <v>1.5940488841659217E-3</v>
      </c>
      <c r="F3632" s="167"/>
      <c r="G3632" s="37">
        <v>3624</v>
      </c>
      <c r="H3632" s="167">
        <f t="shared" ca="1" si="116"/>
        <v>-2.167403926130175E-2</v>
      </c>
    </row>
    <row r="3633" spans="1:8" x14ac:dyDescent="0.3">
      <c r="A3633"/>
      <c r="B3633" s="314">
        <v>40073</v>
      </c>
      <c r="C3633" s="197">
        <v>119.86</v>
      </c>
      <c r="D3633" s="197">
        <f t="shared" si="115"/>
        <v>-0.70387390058306154</v>
      </c>
      <c r="E3633" s="197">
        <v>1.587699506977458E-3</v>
      </c>
      <c r="F3633" s="167"/>
      <c r="G3633" s="37">
        <v>3625</v>
      </c>
      <c r="H3633" s="167">
        <f t="shared" ca="1" si="116"/>
        <v>-6.4386523359907272E-2</v>
      </c>
    </row>
    <row r="3634" spans="1:8" x14ac:dyDescent="0.3">
      <c r="A3634"/>
      <c r="B3634" s="314">
        <v>41705</v>
      </c>
      <c r="C3634" s="197">
        <v>404.76</v>
      </c>
      <c r="D3634" s="197">
        <f t="shared" si="115"/>
        <v>0.40849775550683787</v>
      </c>
      <c r="E3634" s="197">
        <v>1.5836880134612041E-3</v>
      </c>
      <c r="F3634" s="167"/>
      <c r="G3634" s="37">
        <v>3626</v>
      </c>
      <c r="H3634" s="167">
        <f t="shared" ca="1" si="116"/>
        <v>0.10095151800616044</v>
      </c>
    </row>
    <row r="3635" spans="1:8" x14ac:dyDescent="0.3">
      <c r="A3635"/>
      <c r="B3635" s="314">
        <v>40983</v>
      </c>
      <c r="C3635" s="197">
        <v>287.37</v>
      </c>
      <c r="D3635" s="197">
        <f t="shared" si="115"/>
        <v>1.1340412891727314</v>
      </c>
      <c r="E3635" s="197">
        <v>1.5683814303637522E-3</v>
      </c>
      <c r="F3635" s="167"/>
      <c r="G3635" s="37">
        <v>3627</v>
      </c>
      <c r="H3635" s="167">
        <f t="shared" ca="1" si="116"/>
        <v>-5.8826334161091981E-2</v>
      </c>
    </row>
    <row r="3636" spans="1:8" x14ac:dyDescent="0.3">
      <c r="A3636"/>
      <c r="B3636" s="314">
        <v>39328</v>
      </c>
      <c r="C3636" s="197">
        <v>134.66</v>
      </c>
      <c r="D3636" s="197">
        <f t="shared" si="115"/>
        <v>-0.618688942375761</v>
      </c>
      <c r="E3636" s="197">
        <v>1.561918928969952E-3</v>
      </c>
      <c r="F3636" s="167"/>
      <c r="G3636" s="37">
        <v>3628</v>
      </c>
      <c r="H3636" s="167">
        <f t="shared" ca="1" si="116"/>
        <v>-4.0062563864674702E-2</v>
      </c>
    </row>
    <row r="3637" spans="1:8" x14ac:dyDescent="0.3">
      <c r="A3637"/>
      <c r="B3637" s="314">
        <v>43172</v>
      </c>
      <c r="C3637" s="197">
        <v>353.15</v>
      </c>
      <c r="D3637" s="197">
        <f t="shared" si="115"/>
        <v>0.36747337850919637</v>
      </c>
      <c r="E3637" s="197">
        <v>1.5598411798070089E-3</v>
      </c>
      <c r="F3637" s="167"/>
      <c r="G3637" s="37">
        <v>3629</v>
      </c>
      <c r="H3637" s="167">
        <f t="shared" ca="1" si="116"/>
        <v>4.6786106718816139E-2</v>
      </c>
    </row>
    <row r="3638" spans="1:8" x14ac:dyDescent="0.3">
      <c r="A3638"/>
      <c r="B3638" s="314">
        <v>43307</v>
      </c>
      <c r="C3638" s="197">
        <v>258.25</v>
      </c>
      <c r="D3638" s="197">
        <f t="shared" si="115"/>
        <v>2.9958223735107539</v>
      </c>
      <c r="E3638" s="197">
        <v>1.5512895094045298E-3</v>
      </c>
      <c r="F3638" s="167"/>
      <c r="G3638" s="37">
        <v>3630</v>
      </c>
      <c r="H3638" s="167">
        <f t="shared" ca="1" si="116"/>
        <v>3.9096419059508773E-2</v>
      </c>
    </row>
    <row r="3639" spans="1:8" x14ac:dyDescent="0.3">
      <c r="A3639"/>
      <c r="B3639" s="314">
        <v>35430</v>
      </c>
      <c r="C3639" s="197">
        <v>64.63</v>
      </c>
      <c r="D3639" s="197">
        <f t="shared" si="115"/>
        <v>-0.8470295857988166</v>
      </c>
      <c r="E3639" s="197">
        <v>1.5496668216332665E-3</v>
      </c>
      <c r="F3639" s="167"/>
      <c r="G3639" s="37">
        <v>3631</v>
      </c>
      <c r="H3639" s="167">
        <f t="shared" ca="1" si="116"/>
        <v>-9.0173536102089932E-2</v>
      </c>
    </row>
    <row r="3640" spans="1:8" x14ac:dyDescent="0.3">
      <c r="A3640"/>
      <c r="B3640" s="314">
        <v>44883</v>
      </c>
      <c r="C3640" s="197">
        <v>422.5</v>
      </c>
      <c r="D3640" s="197">
        <f t="shared" si="115"/>
        <v>-0.18859227962358371</v>
      </c>
      <c r="E3640" s="197">
        <v>1.5408320493066618E-3</v>
      </c>
      <c r="F3640" s="167"/>
      <c r="G3640" s="37">
        <v>3632</v>
      </c>
      <c r="H3640" s="167">
        <f t="shared" ca="1" si="116"/>
        <v>4.7834662205430166E-2</v>
      </c>
    </row>
    <row r="3641" spans="1:8" x14ac:dyDescent="0.3">
      <c r="A3641"/>
      <c r="B3641" s="314">
        <v>42142</v>
      </c>
      <c r="C3641" s="197">
        <v>520.70000000000005</v>
      </c>
      <c r="D3641" s="197">
        <f t="shared" si="115"/>
        <v>6.234959010698903</v>
      </c>
      <c r="E3641" s="197">
        <v>1.5387574533565207E-3</v>
      </c>
      <c r="F3641" s="167"/>
      <c r="G3641" s="37">
        <v>3633</v>
      </c>
      <c r="H3641" s="167">
        <f t="shared" ca="1" si="116"/>
        <v>2.5586415041254317E-2</v>
      </c>
    </row>
    <row r="3642" spans="1:8" x14ac:dyDescent="0.3">
      <c r="A3642"/>
      <c r="B3642" s="314">
        <v>34870</v>
      </c>
      <c r="C3642" s="197">
        <v>71.97</v>
      </c>
      <c r="D3642" s="197">
        <f t="shared" si="115"/>
        <v>-0.89005499541704858</v>
      </c>
      <c r="E3642" s="197">
        <v>1.5307542443641076E-3</v>
      </c>
      <c r="F3642" s="167"/>
      <c r="G3642" s="37">
        <v>3634</v>
      </c>
      <c r="H3642" s="167">
        <f t="shared" ca="1" si="116"/>
        <v>-2.1341378708624428E-2</v>
      </c>
    </row>
    <row r="3643" spans="1:8" x14ac:dyDescent="0.3">
      <c r="A3643"/>
      <c r="B3643" s="314">
        <v>45874</v>
      </c>
      <c r="C3643" s="197">
        <v>654.6</v>
      </c>
      <c r="D3643" s="197">
        <f t="shared" si="115"/>
        <v>0.69256625727213961</v>
      </c>
      <c r="E3643" s="197">
        <v>1.5299877600978284E-3</v>
      </c>
      <c r="F3643" s="167"/>
      <c r="G3643" s="37">
        <v>3635</v>
      </c>
      <c r="H3643" s="167">
        <f t="shared" ca="1" si="116"/>
        <v>-1.7901675272135036E-3</v>
      </c>
    </row>
    <row r="3644" spans="1:8" x14ac:dyDescent="0.3">
      <c r="A3644"/>
      <c r="B3644" s="314">
        <v>41614</v>
      </c>
      <c r="C3644" s="197">
        <v>386.75</v>
      </c>
      <c r="D3644" s="197">
        <f t="shared" si="115"/>
        <v>3.5339976553341153</v>
      </c>
      <c r="E3644" s="197">
        <v>1.5278640977831603E-3</v>
      </c>
      <c r="F3644" s="167"/>
      <c r="G3644" s="37">
        <v>3636</v>
      </c>
      <c r="H3644" s="167">
        <f t="shared" ca="1" si="116"/>
        <v>5.4049557811042641E-3</v>
      </c>
    </row>
    <row r="3645" spans="1:8" x14ac:dyDescent="0.3">
      <c r="A3645"/>
      <c r="B3645" s="314">
        <v>35166</v>
      </c>
      <c r="C3645" s="197">
        <v>85.3</v>
      </c>
      <c r="D3645" s="197">
        <f t="shared" si="115"/>
        <v>-0.31841789852177393</v>
      </c>
      <c r="E3645" s="197">
        <v>1.5263590466125798E-3</v>
      </c>
      <c r="F3645" s="167"/>
      <c r="G3645" s="37">
        <v>3637</v>
      </c>
      <c r="H3645" s="167">
        <f t="shared" ca="1" si="116"/>
        <v>-5.7831431975484807E-2</v>
      </c>
    </row>
    <row r="3646" spans="1:8" x14ac:dyDescent="0.3">
      <c r="A3646"/>
      <c r="B3646" s="314">
        <v>39244</v>
      </c>
      <c r="C3646" s="197">
        <v>125.15</v>
      </c>
      <c r="D3646" s="197">
        <f t="shared" si="115"/>
        <v>-0.57793740725752052</v>
      </c>
      <c r="E3646" s="197">
        <v>1.5204865556979197E-3</v>
      </c>
      <c r="F3646" s="167"/>
      <c r="G3646" s="37">
        <v>3638</v>
      </c>
      <c r="H3646" s="167">
        <f t="shared" ca="1" si="116"/>
        <v>-2.5914535592855177E-3</v>
      </c>
    </row>
    <row r="3647" spans="1:8" x14ac:dyDescent="0.3">
      <c r="A3647"/>
      <c r="B3647" s="314">
        <v>41519</v>
      </c>
      <c r="C3647" s="197">
        <v>296.52</v>
      </c>
      <c r="D3647" s="197">
        <f t="shared" si="115"/>
        <v>2.1925064599483202</v>
      </c>
      <c r="E3647" s="197">
        <v>1.5199108318977306E-3</v>
      </c>
      <c r="F3647" s="167"/>
      <c r="G3647" s="37">
        <v>3639</v>
      </c>
      <c r="H3647" s="167">
        <f t="shared" ca="1" si="116"/>
        <v>4.9750815653632416E-3</v>
      </c>
    </row>
    <row r="3648" spans="1:8" x14ac:dyDescent="0.3">
      <c r="A3648"/>
      <c r="B3648" s="314">
        <v>35216</v>
      </c>
      <c r="C3648" s="197">
        <v>92.88</v>
      </c>
      <c r="D3648" s="197">
        <f t="shared" si="115"/>
        <v>-0.30086563793752352</v>
      </c>
      <c r="E3648" s="197">
        <v>1.509596722018447E-3</v>
      </c>
      <c r="F3648" s="167"/>
      <c r="G3648" s="37">
        <v>3640</v>
      </c>
      <c r="H3648" s="167">
        <f t="shared" ca="1" si="116"/>
        <v>8.1872759603998646E-3</v>
      </c>
    </row>
    <row r="3649" spans="1:8" x14ac:dyDescent="0.3">
      <c r="A3649"/>
      <c r="B3649" s="314">
        <v>44137</v>
      </c>
      <c r="C3649" s="197">
        <v>132.85</v>
      </c>
      <c r="D3649" s="197">
        <f t="shared" si="115"/>
        <v>-0.66202808588582474</v>
      </c>
      <c r="E3649" s="197">
        <v>1.5077271013945737E-3</v>
      </c>
      <c r="F3649" s="167"/>
      <c r="G3649" s="37">
        <v>3641</v>
      </c>
      <c r="H3649" s="167">
        <f t="shared" ca="1" si="116"/>
        <v>8.9562959067941983E-3</v>
      </c>
    </row>
    <row r="3650" spans="1:8" x14ac:dyDescent="0.3">
      <c r="A3650"/>
      <c r="B3650" s="314">
        <v>41726</v>
      </c>
      <c r="C3650" s="197">
        <v>393.08</v>
      </c>
      <c r="D3650" s="197">
        <f t="shared" si="115"/>
        <v>1.9444194756554305</v>
      </c>
      <c r="E3650" s="197">
        <v>1.5032230120513024E-3</v>
      </c>
      <c r="F3650" s="167"/>
      <c r="G3650" s="37">
        <v>3642</v>
      </c>
      <c r="H3650" s="167">
        <f t="shared" ca="1" si="116"/>
        <v>0.11923246497695793</v>
      </c>
    </row>
    <row r="3651" spans="1:8" x14ac:dyDescent="0.3">
      <c r="A3651"/>
      <c r="B3651" s="314">
        <v>44105</v>
      </c>
      <c r="C3651" s="197">
        <v>133.5</v>
      </c>
      <c r="D3651" s="197">
        <f t="shared" si="115"/>
        <v>-0.50164252650440488</v>
      </c>
      <c r="E3651" s="197">
        <v>1.5003750937734317E-3</v>
      </c>
      <c r="F3651" s="167"/>
      <c r="G3651" s="37">
        <v>3643</v>
      </c>
      <c r="H3651" s="167">
        <f t="shared" ca="1" si="116"/>
        <v>9.3604238330196557E-4</v>
      </c>
    </row>
    <row r="3652" spans="1:8" x14ac:dyDescent="0.3">
      <c r="A3652"/>
      <c r="B3652" s="314">
        <v>41358</v>
      </c>
      <c r="C3652" s="197">
        <v>267.88</v>
      </c>
      <c r="D3652" s="197">
        <f t="shared" si="115"/>
        <v>0.17630527378913619</v>
      </c>
      <c r="E3652" s="197">
        <v>1.4954389113204236E-3</v>
      </c>
      <c r="F3652" s="167"/>
      <c r="G3652" s="37">
        <v>3644</v>
      </c>
      <c r="H3652" s="167">
        <f t="shared" ca="1" si="116"/>
        <v>2.8078015461156545E-2</v>
      </c>
    </row>
    <row r="3653" spans="1:8" x14ac:dyDescent="0.3">
      <c r="A3653"/>
      <c r="B3653" s="314">
        <v>40682</v>
      </c>
      <c r="C3653" s="197">
        <v>227.73</v>
      </c>
      <c r="D3653" s="197">
        <f t="shared" si="115"/>
        <v>0.41508730503945812</v>
      </c>
      <c r="E3653" s="197">
        <v>1.4952284621134737E-3</v>
      </c>
      <c r="F3653" s="167"/>
      <c r="G3653" s="37">
        <v>3645</v>
      </c>
      <c r="H3653" s="167">
        <f t="shared" ca="1" si="116"/>
        <v>7.8296028213898378E-3</v>
      </c>
    </row>
    <row r="3654" spans="1:8" x14ac:dyDescent="0.3">
      <c r="A3654"/>
      <c r="B3654" s="314">
        <v>40184</v>
      </c>
      <c r="C3654" s="197">
        <v>160.93</v>
      </c>
      <c r="D3654" s="197">
        <f t="shared" si="115"/>
        <v>-0.56422962361223938</v>
      </c>
      <c r="E3654" s="197">
        <v>1.4935590266973442E-3</v>
      </c>
      <c r="F3654" s="167"/>
      <c r="G3654" s="37">
        <v>3646</v>
      </c>
      <c r="H3654" s="167">
        <f t="shared" ca="1" si="116"/>
        <v>8.4484252963972582E-3</v>
      </c>
    </row>
    <row r="3655" spans="1:8" x14ac:dyDescent="0.3">
      <c r="A3655"/>
      <c r="B3655" s="314">
        <v>43151</v>
      </c>
      <c r="C3655" s="197">
        <v>369.3</v>
      </c>
      <c r="D3655" s="197">
        <f t="shared" si="115"/>
        <v>12.692992213570635</v>
      </c>
      <c r="E3655" s="197">
        <v>1.4915254237288789E-3</v>
      </c>
      <c r="F3655" s="167"/>
      <c r="G3655" s="37">
        <v>3647</v>
      </c>
      <c r="H3655" s="167">
        <f t="shared" ca="1" si="116"/>
        <v>5.089920790091752E-3</v>
      </c>
    </row>
    <row r="3656" spans="1:8" x14ac:dyDescent="0.3">
      <c r="A3656"/>
      <c r="B3656" s="314">
        <v>39856</v>
      </c>
      <c r="C3656" s="197">
        <v>26.97</v>
      </c>
      <c r="D3656" s="197">
        <f t="shared" si="115"/>
        <v>-0.63642491237530341</v>
      </c>
      <c r="E3656" s="197">
        <v>1.4853323431116561E-3</v>
      </c>
      <c r="F3656" s="167"/>
      <c r="G3656" s="37">
        <v>3648</v>
      </c>
      <c r="H3656" s="167">
        <f t="shared" ca="1" si="116"/>
        <v>0.11806530939588537</v>
      </c>
    </row>
    <row r="3657" spans="1:8" x14ac:dyDescent="0.3">
      <c r="A3657"/>
      <c r="B3657" s="314">
        <v>34954</v>
      </c>
      <c r="C3657" s="197">
        <v>74.180000000000007</v>
      </c>
      <c r="D3657" s="197">
        <f t="shared" ref="D3657:D3720" si="117">C3657/C3658-1</f>
        <v>-0.86294688221709004</v>
      </c>
      <c r="E3657" s="197">
        <v>1.4850816794924615E-3</v>
      </c>
      <c r="F3657" s="167"/>
      <c r="G3657" s="37">
        <v>3649</v>
      </c>
      <c r="H3657" s="167">
        <f t="shared" ca="1" si="116"/>
        <v>-2.385803604588933E-2</v>
      </c>
    </row>
    <row r="3658" spans="1:8" x14ac:dyDescent="0.3">
      <c r="A3658"/>
      <c r="B3658" s="314">
        <v>42110</v>
      </c>
      <c r="C3658" s="197">
        <v>541.25</v>
      </c>
      <c r="D3658" s="197">
        <f t="shared" si="117"/>
        <v>1.3478506051273151</v>
      </c>
      <c r="E3658" s="197">
        <v>1.4802479415301217E-3</v>
      </c>
      <c r="F3658" s="167"/>
      <c r="G3658" s="37">
        <v>3650</v>
      </c>
      <c r="H3658" s="167">
        <f t="shared" ref="H3658:H3721" ca="1" si="118">_xlfn.NORM.INV(RAND(),N$11,N$12)</f>
        <v>3.5623856823806216E-3</v>
      </c>
    </row>
    <row r="3659" spans="1:8" x14ac:dyDescent="0.3">
      <c r="A3659"/>
      <c r="B3659" s="314">
        <v>40612</v>
      </c>
      <c r="C3659" s="197">
        <v>230.53</v>
      </c>
      <c r="D3659" s="197">
        <f t="shared" si="117"/>
        <v>-0.48088182309493788</v>
      </c>
      <c r="E3659" s="197">
        <v>1.4770407055042512E-3</v>
      </c>
      <c r="F3659" s="167"/>
      <c r="G3659" s="37">
        <v>3651</v>
      </c>
      <c r="H3659" s="167">
        <f t="shared" ca="1" si="118"/>
        <v>-8.9030433075950959E-4</v>
      </c>
    </row>
    <row r="3660" spans="1:8" x14ac:dyDescent="0.3">
      <c r="A3660"/>
      <c r="B3660" s="314">
        <v>44960</v>
      </c>
      <c r="C3660" s="197">
        <v>444.08</v>
      </c>
      <c r="D3660" s="197">
        <f t="shared" si="117"/>
        <v>3.3261568436434485</v>
      </c>
      <c r="E3660" s="197">
        <v>1.4658457930225577E-3</v>
      </c>
      <c r="F3660" s="167"/>
      <c r="G3660" s="37">
        <v>3652</v>
      </c>
      <c r="H3660" s="167">
        <f t="shared" ca="1" si="118"/>
        <v>-1.5859359588977516E-2</v>
      </c>
    </row>
    <row r="3661" spans="1:8" x14ac:dyDescent="0.3">
      <c r="A3661"/>
      <c r="B3661" s="314">
        <v>44004</v>
      </c>
      <c r="C3661" s="197">
        <v>102.65</v>
      </c>
      <c r="D3661" s="197">
        <f t="shared" si="117"/>
        <v>-0.66863580605591055</v>
      </c>
      <c r="E3661" s="197">
        <v>1.4634146341463428E-3</v>
      </c>
      <c r="F3661" s="167"/>
      <c r="G3661" s="37">
        <v>3653</v>
      </c>
      <c r="H3661" s="167">
        <f t="shared" ca="1" si="118"/>
        <v>-3.4329988532703241E-2</v>
      </c>
    </row>
    <row r="3662" spans="1:8" x14ac:dyDescent="0.3">
      <c r="A3662"/>
      <c r="B3662" s="314">
        <v>41027</v>
      </c>
      <c r="C3662" s="197">
        <v>309.77999999999997</v>
      </c>
      <c r="D3662" s="197">
        <f t="shared" si="117"/>
        <v>-0.61272659082385306</v>
      </c>
      <c r="E3662" s="197">
        <v>1.4547570555716316E-3</v>
      </c>
      <c r="F3662" s="167"/>
      <c r="G3662" s="37">
        <v>3654</v>
      </c>
      <c r="H3662" s="167">
        <f t="shared" ca="1" si="118"/>
        <v>-3.3052162076425563E-2</v>
      </c>
    </row>
    <row r="3663" spans="1:8" x14ac:dyDescent="0.3">
      <c r="A3663"/>
      <c r="B3663" s="314">
        <v>45636</v>
      </c>
      <c r="C3663" s="197">
        <v>799.9</v>
      </c>
      <c r="D3663" s="197">
        <f t="shared" si="117"/>
        <v>5.0093156036360895</v>
      </c>
      <c r="E3663" s="197">
        <v>1.4397496087636963E-3</v>
      </c>
      <c r="F3663" s="167"/>
      <c r="G3663" s="37">
        <v>3655</v>
      </c>
      <c r="H3663" s="167">
        <f t="shared" ca="1" si="118"/>
        <v>-2.0008574449080566E-2</v>
      </c>
    </row>
    <row r="3664" spans="1:8" x14ac:dyDescent="0.3">
      <c r="A3664"/>
      <c r="B3664" s="314">
        <v>39342</v>
      </c>
      <c r="C3664" s="197">
        <v>133.11000000000001</v>
      </c>
      <c r="D3664" s="197">
        <f t="shared" si="117"/>
        <v>-0.74468697253337424</v>
      </c>
      <c r="E3664" s="197">
        <v>1.4294312368343665E-3</v>
      </c>
      <c r="F3664" s="167"/>
      <c r="G3664" s="37">
        <v>3656</v>
      </c>
      <c r="H3664" s="167">
        <f t="shared" ca="1" si="118"/>
        <v>3.5397829215671764E-2</v>
      </c>
    </row>
    <row r="3665" spans="1:8" x14ac:dyDescent="0.3">
      <c r="A3665"/>
      <c r="B3665" s="314">
        <v>41942</v>
      </c>
      <c r="C3665" s="197">
        <v>521.36</v>
      </c>
      <c r="D3665" s="197">
        <f t="shared" si="117"/>
        <v>4.658345995224658</v>
      </c>
      <c r="E3665" s="197">
        <v>1.4213821981483576E-3</v>
      </c>
      <c r="F3665" s="167"/>
      <c r="G3665" s="37">
        <v>3657</v>
      </c>
      <c r="H3665" s="167">
        <f t="shared" ca="1" si="118"/>
        <v>6.0266053470798039E-2</v>
      </c>
    </row>
    <row r="3666" spans="1:8" x14ac:dyDescent="0.3">
      <c r="A3666"/>
      <c r="B3666" s="314">
        <v>38562</v>
      </c>
      <c r="C3666" s="197">
        <v>92.14</v>
      </c>
      <c r="D3666" s="197">
        <f t="shared" si="117"/>
        <v>-0.87025276350066894</v>
      </c>
      <c r="E3666" s="197">
        <v>1.4128899032712638E-3</v>
      </c>
      <c r="F3666" s="167"/>
      <c r="G3666" s="37">
        <v>3658</v>
      </c>
      <c r="H3666" s="167">
        <f t="shared" ca="1" si="118"/>
        <v>-1.4225271300598212E-2</v>
      </c>
    </row>
    <row r="3667" spans="1:8" x14ac:dyDescent="0.3">
      <c r="A3667"/>
      <c r="B3667" s="314">
        <v>45813</v>
      </c>
      <c r="C3667" s="197">
        <v>710.15</v>
      </c>
      <c r="D3667" s="197">
        <f t="shared" si="117"/>
        <v>15.438657407407405</v>
      </c>
      <c r="E3667" s="197">
        <v>1.4101388986815788E-3</v>
      </c>
      <c r="F3667" s="167"/>
      <c r="G3667" s="37">
        <v>3659</v>
      </c>
      <c r="H3667" s="167">
        <f t="shared" ca="1" si="118"/>
        <v>-0.12215959389695771</v>
      </c>
    </row>
    <row r="3668" spans="1:8" x14ac:dyDescent="0.3">
      <c r="A3668"/>
      <c r="B3668" s="314">
        <v>36481</v>
      </c>
      <c r="C3668" s="197">
        <v>43.2</v>
      </c>
      <c r="D3668" s="197">
        <f t="shared" si="117"/>
        <v>-0.90016177490177951</v>
      </c>
      <c r="E3668" s="197">
        <v>1.3908205841446364E-3</v>
      </c>
      <c r="F3668" s="167"/>
      <c r="G3668" s="37">
        <v>3660</v>
      </c>
      <c r="H3668" s="167">
        <f t="shared" ca="1" si="118"/>
        <v>1.7095634217025247E-2</v>
      </c>
    </row>
    <row r="3669" spans="1:8" x14ac:dyDescent="0.3">
      <c r="A3669"/>
      <c r="B3669" s="314">
        <v>44648</v>
      </c>
      <c r="C3669" s="197">
        <v>432.7</v>
      </c>
      <c r="D3669" s="197">
        <f t="shared" si="117"/>
        <v>-7.8871740287386971E-2</v>
      </c>
      <c r="E3669" s="197">
        <v>1.3885674612357235E-3</v>
      </c>
      <c r="F3669" s="167"/>
      <c r="G3669" s="37">
        <v>3661</v>
      </c>
      <c r="H3669" s="167">
        <f t="shared" ca="1" si="118"/>
        <v>2.0837764218140618E-2</v>
      </c>
    </row>
    <row r="3670" spans="1:8" x14ac:dyDescent="0.3">
      <c r="A3670"/>
      <c r="B3670" s="314">
        <v>42808</v>
      </c>
      <c r="C3670" s="197">
        <v>469.75</v>
      </c>
      <c r="D3670" s="197">
        <f t="shared" si="117"/>
        <v>4.7794045275590546</v>
      </c>
      <c r="E3670" s="197">
        <v>1.385632061394082E-3</v>
      </c>
      <c r="F3670" s="167"/>
      <c r="G3670" s="37">
        <v>3662</v>
      </c>
      <c r="H3670" s="167">
        <f t="shared" ca="1" si="118"/>
        <v>4.4747490011867876E-2</v>
      </c>
    </row>
    <row r="3671" spans="1:8" x14ac:dyDescent="0.3">
      <c r="A3671"/>
      <c r="B3671" s="314">
        <v>38269</v>
      </c>
      <c r="C3671" s="197">
        <v>81.28</v>
      </c>
      <c r="D3671" s="197">
        <f t="shared" si="117"/>
        <v>-0.72013910408704329</v>
      </c>
      <c r="E3671" s="197">
        <v>1.3551804854010641E-3</v>
      </c>
      <c r="F3671" s="167"/>
      <c r="G3671" s="37">
        <v>3663</v>
      </c>
      <c r="H3671" s="167">
        <f t="shared" ca="1" si="118"/>
        <v>-9.2940647426737286E-2</v>
      </c>
    </row>
    <row r="3672" spans="1:8" x14ac:dyDescent="0.3">
      <c r="A3672"/>
      <c r="B3672" s="314">
        <v>41437</v>
      </c>
      <c r="C3672" s="197">
        <v>290.43</v>
      </c>
      <c r="D3672" s="197">
        <f t="shared" si="117"/>
        <v>-0.22042678835055696</v>
      </c>
      <c r="E3672" s="197">
        <v>1.3446421183285207E-3</v>
      </c>
      <c r="F3672" s="167"/>
      <c r="G3672" s="37">
        <v>3664</v>
      </c>
      <c r="H3672" s="167">
        <f t="shared" ca="1" si="118"/>
        <v>-0.1083699007781929</v>
      </c>
    </row>
    <row r="3673" spans="1:8" x14ac:dyDescent="0.3">
      <c r="A3673"/>
      <c r="B3673" s="314">
        <v>43158</v>
      </c>
      <c r="C3673" s="197">
        <v>372.55</v>
      </c>
      <c r="D3673" s="197">
        <f t="shared" si="117"/>
        <v>3.52123786407767</v>
      </c>
      <c r="E3673" s="197">
        <v>1.3439053890607067E-3</v>
      </c>
      <c r="F3673" s="167"/>
      <c r="G3673" s="37">
        <v>3665</v>
      </c>
      <c r="H3673" s="167">
        <f t="shared" ca="1" si="118"/>
        <v>3.1937445687379773E-2</v>
      </c>
    </row>
    <row r="3674" spans="1:8" x14ac:dyDescent="0.3">
      <c r="A3674"/>
      <c r="B3674" s="314">
        <v>34985</v>
      </c>
      <c r="C3674" s="197">
        <v>82.4</v>
      </c>
      <c r="D3674" s="197">
        <f t="shared" si="117"/>
        <v>-0.59514567876971447</v>
      </c>
      <c r="E3674" s="197">
        <v>1.3367359338922746E-3</v>
      </c>
      <c r="F3674" s="167"/>
      <c r="G3674" s="37">
        <v>3666</v>
      </c>
      <c r="H3674" s="167">
        <f t="shared" ca="1" si="118"/>
        <v>0.11930032401783068</v>
      </c>
    </row>
    <row r="3675" spans="1:8" x14ac:dyDescent="0.3">
      <c r="A3675"/>
      <c r="B3675" s="314">
        <v>40702</v>
      </c>
      <c r="C3675" s="197">
        <v>203.53</v>
      </c>
      <c r="D3675" s="197">
        <f t="shared" si="117"/>
        <v>-0.32728474632292182</v>
      </c>
      <c r="E3675" s="197">
        <v>1.3283479287613531E-3</v>
      </c>
      <c r="F3675" s="167"/>
      <c r="G3675" s="37">
        <v>3667</v>
      </c>
      <c r="H3675" s="167">
        <f t="shared" ca="1" si="118"/>
        <v>-1.7860379868341516E-2</v>
      </c>
    </row>
    <row r="3676" spans="1:8" x14ac:dyDescent="0.3">
      <c r="A3676"/>
      <c r="B3676" s="314">
        <v>44399</v>
      </c>
      <c r="C3676" s="197">
        <v>302.55</v>
      </c>
      <c r="D3676" s="197">
        <f t="shared" si="117"/>
        <v>-0.43369209171736078</v>
      </c>
      <c r="E3676" s="197">
        <v>1.3238457719677577E-3</v>
      </c>
      <c r="F3676" s="167"/>
      <c r="G3676" s="37">
        <v>3668</v>
      </c>
      <c r="H3676" s="167">
        <f t="shared" ca="1" si="118"/>
        <v>-5.1891962735503408E-2</v>
      </c>
    </row>
    <row r="3677" spans="1:8" x14ac:dyDescent="0.3">
      <c r="A3677"/>
      <c r="B3677" s="314">
        <v>45079</v>
      </c>
      <c r="C3677" s="197">
        <v>534.25</v>
      </c>
      <c r="D3677" s="197">
        <f t="shared" si="117"/>
        <v>8.9822496263079223</v>
      </c>
      <c r="E3677" s="197">
        <v>1.311967013400972E-3</v>
      </c>
      <c r="F3677" s="167"/>
      <c r="G3677" s="37">
        <v>3669</v>
      </c>
      <c r="H3677" s="167">
        <f t="shared" ca="1" si="118"/>
        <v>-6.3906829981002153E-2</v>
      </c>
    </row>
    <row r="3678" spans="1:8" x14ac:dyDescent="0.3">
      <c r="A3678"/>
      <c r="B3678" s="314">
        <v>35935</v>
      </c>
      <c r="C3678" s="197">
        <v>53.52</v>
      </c>
      <c r="D3678" s="197">
        <f t="shared" si="117"/>
        <v>-0.65224171539961007</v>
      </c>
      <c r="E3678" s="197">
        <v>1.3096351730590428E-3</v>
      </c>
      <c r="F3678" s="167"/>
      <c r="G3678" s="37">
        <v>3670</v>
      </c>
      <c r="H3678" s="167">
        <f t="shared" ca="1" si="118"/>
        <v>6.4823743703367381E-2</v>
      </c>
    </row>
    <row r="3679" spans="1:8" x14ac:dyDescent="0.3">
      <c r="A3679"/>
      <c r="B3679" s="314">
        <v>39030</v>
      </c>
      <c r="C3679" s="197">
        <v>153.9</v>
      </c>
      <c r="D3679" s="197">
        <f t="shared" si="117"/>
        <v>3.9565217391304346</v>
      </c>
      <c r="E3679" s="197">
        <v>1.3012361743658385E-3</v>
      </c>
      <c r="F3679" s="167"/>
      <c r="G3679" s="37">
        <v>3671</v>
      </c>
      <c r="H3679" s="167">
        <f t="shared" ca="1" si="118"/>
        <v>-6.3146514969734904E-2</v>
      </c>
    </row>
    <row r="3680" spans="1:8" x14ac:dyDescent="0.3">
      <c r="A3680"/>
      <c r="B3680" s="314">
        <v>37442</v>
      </c>
      <c r="C3680" s="197">
        <v>31.05</v>
      </c>
      <c r="D3680" s="197">
        <f t="shared" si="117"/>
        <v>-0.6927263730826323</v>
      </c>
      <c r="E3680" s="197">
        <v>1.2899064817799566E-3</v>
      </c>
      <c r="F3680" s="167"/>
      <c r="G3680" s="37">
        <v>3672</v>
      </c>
      <c r="H3680" s="167">
        <f t="shared" ca="1" si="118"/>
        <v>3.4091304823009302E-2</v>
      </c>
    </row>
    <row r="3681" spans="1:8" x14ac:dyDescent="0.3">
      <c r="A3681"/>
      <c r="B3681" s="314">
        <v>35236</v>
      </c>
      <c r="C3681" s="197">
        <v>101.05</v>
      </c>
      <c r="D3681" s="197">
        <f t="shared" si="117"/>
        <v>5.4734144778987828</v>
      </c>
      <c r="E3681" s="197">
        <v>1.288149028933816E-3</v>
      </c>
      <c r="F3681" s="167"/>
      <c r="G3681" s="37">
        <v>3673</v>
      </c>
      <c r="H3681" s="167">
        <f t="shared" ca="1" si="118"/>
        <v>2.6013039079505081E-2</v>
      </c>
    </row>
    <row r="3682" spans="1:8" x14ac:dyDescent="0.3">
      <c r="A3682"/>
      <c r="B3682" s="314">
        <v>36798</v>
      </c>
      <c r="C3682" s="197">
        <v>15.61</v>
      </c>
      <c r="D3682" s="197">
        <f t="shared" si="117"/>
        <v>-0.97651218778212456</v>
      </c>
      <c r="E3682" s="197">
        <v>1.2828736369467908E-3</v>
      </c>
      <c r="F3682" s="167"/>
      <c r="G3682" s="37">
        <v>3674</v>
      </c>
      <c r="H3682" s="167">
        <f t="shared" ca="1" si="118"/>
        <v>-1.7092926378757124E-2</v>
      </c>
    </row>
    <row r="3683" spans="1:8" x14ac:dyDescent="0.3">
      <c r="A3683"/>
      <c r="B3683" s="314">
        <v>45883</v>
      </c>
      <c r="C3683" s="197">
        <v>664.6</v>
      </c>
      <c r="D3683" s="197">
        <f t="shared" si="117"/>
        <v>20.199362041467303</v>
      </c>
      <c r="E3683" s="197">
        <v>1.2806026365348444E-3</v>
      </c>
      <c r="F3683" s="167"/>
      <c r="G3683" s="37">
        <v>3675</v>
      </c>
      <c r="H3683" s="167">
        <f t="shared" ca="1" si="118"/>
        <v>-5.8570173805791111E-2</v>
      </c>
    </row>
    <row r="3684" spans="1:8" x14ac:dyDescent="0.3">
      <c r="A3684"/>
      <c r="B3684" s="314">
        <v>37594</v>
      </c>
      <c r="C3684" s="197">
        <v>31.35</v>
      </c>
      <c r="D3684" s="197">
        <f t="shared" si="117"/>
        <v>-0.95030514385353093</v>
      </c>
      <c r="E3684" s="197">
        <v>1.2775471095498592E-3</v>
      </c>
      <c r="F3684" s="167"/>
      <c r="G3684" s="37">
        <v>3676</v>
      </c>
      <c r="H3684" s="167">
        <f t="shared" ca="1" si="118"/>
        <v>5.897401299109778E-2</v>
      </c>
    </row>
    <row r="3685" spans="1:8" x14ac:dyDescent="0.3">
      <c r="A3685"/>
      <c r="B3685" s="314">
        <v>45769</v>
      </c>
      <c r="C3685" s="197">
        <v>630.85</v>
      </c>
      <c r="D3685" s="197">
        <f t="shared" si="117"/>
        <v>-6.4714603409933291E-2</v>
      </c>
      <c r="E3685" s="197">
        <v>1.2697404967860759E-3</v>
      </c>
      <c r="F3685" s="167"/>
      <c r="G3685" s="37">
        <v>3677</v>
      </c>
      <c r="H3685" s="167">
        <f t="shared" ca="1" si="118"/>
        <v>-8.4783088751061275E-2</v>
      </c>
    </row>
    <row r="3686" spans="1:8" x14ac:dyDescent="0.3">
      <c r="A3686"/>
      <c r="B3686" s="314">
        <v>45833</v>
      </c>
      <c r="C3686" s="197">
        <v>674.5</v>
      </c>
      <c r="D3686" s="197">
        <f t="shared" si="117"/>
        <v>0.3050207990712972</v>
      </c>
      <c r="E3686" s="197">
        <v>1.2617828249090746E-3</v>
      </c>
      <c r="F3686" s="167"/>
      <c r="G3686" s="37">
        <v>3678</v>
      </c>
      <c r="H3686" s="167">
        <f t="shared" ca="1" si="118"/>
        <v>-8.4947817304367984E-2</v>
      </c>
    </row>
    <row r="3687" spans="1:8" x14ac:dyDescent="0.3">
      <c r="A3687"/>
      <c r="B3687" s="314">
        <v>42121</v>
      </c>
      <c r="C3687" s="197">
        <v>516.85</v>
      </c>
      <c r="D3687" s="197">
        <f t="shared" si="117"/>
        <v>31.404388714733543</v>
      </c>
      <c r="E3687" s="197">
        <v>1.2592018597441523E-3</v>
      </c>
      <c r="F3687" s="167"/>
      <c r="G3687" s="37">
        <v>3679</v>
      </c>
      <c r="H3687" s="167">
        <f t="shared" ca="1" si="118"/>
        <v>-7.0021027674095612E-2</v>
      </c>
    </row>
    <row r="3688" spans="1:8" x14ac:dyDescent="0.3">
      <c r="A3688"/>
      <c r="B3688" s="314">
        <v>37202</v>
      </c>
      <c r="C3688" s="197">
        <v>15.95</v>
      </c>
      <c r="D3688" s="197">
        <f t="shared" si="117"/>
        <v>-0.83354205802546444</v>
      </c>
      <c r="E3688" s="197">
        <v>1.2554927809165228E-3</v>
      </c>
      <c r="F3688" s="167"/>
      <c r="G3688" s="37">
        <v>3680</v>
      </c>
      <c r="H3688" s="167">
        <f t="shared" ca="1" si="118"/>
        <v>-4.6830303857876107E-2</v>
      </c>
    </row>
    <row r="3689" spans="1:8" x14ac:dyDescent="0.3">
      <c r="A3689"/>
      <c r="B3689" s="314">
        <v>35286</v>
      </c>
      <c r="C3689" s="197">
        <v>95.82</v>
      </c>
      <c r="D3689" s="197">
        <f t="shared" si="117"/>
        <v>0.70619658119658113</v>
      </c>
      <c r="E3689" s="197">
        <v>1.2539184952977678E-3</v>
      </c>
      <c r="F3689" s="167"/>
      <c r="G3689" s="37">
        <v>3681</v>
      </c>
      <c r="H3689" s="167">
        <f t="shared" ca="1" si="118"/>
        <v>3.5103541783867064E-2</v>
      </c>
    </row>
    <row r="3690" spans="1:8" x14ac:dyDescent="0.3">
      <c r="A3690"/>
      <c r="B3690" s="314">
        <v>35802</v>
      </c>
      <c r="C3690" s="197">
        <v>56.16</v>
      </c>
      <c r="D3690" s="197">
        <f t="shared" si="117"/>
        <v>-0.82741241548862932</v>
      </c>
      <c r="E3690" s="197">
        <v>1.2479942948830924E-3</v>
      </c>
      <c r="F3690" s="167"/>
      <c r="G3690" s="37">
        <v>3682</v>
      </c>
      <c r="H3690" s="167">
        <f t="shared" ca="1" si="118"/>
        <v>-9.176799914586585E-2</v>
      </c>
    </row>
    <row r="3691" spans="1:8" x14ac:dyDescent="0.3">
      <c r="A3691"/>
      <c r="B3691" s="314">
        <v>44239</v>
      </c>
      <c r="C3691" s="197">
        <v>325.39999999999998</v>
      </c>
      <c r="D3691" s="197">
        <f t="shared" si="117"/>
        <v>1.6526453085513979</v>
      </c>
      <c r="E3691" s="197">
        <v>1.2307692307691465E-3</v>
      </c>
      <c r="F3691" s="167"/>
      <c r="G3691" s="37">
        <v>3683</v>
      </c>
      <c r="H3691" s="167">
        <f t="shared" ca="1" si="118"/>
        <v>2.172137626426902E-2</v>
      </c>
    </row>
    <row r="3692" spans="1:8" x14ac:dyDescent="0.3">
      <c r="A3692"/>
      <c r="B3692" s="314">
        <v>40130</v>
      </c>
      <c r="C3692" s="197">
        <v>122.67</v>
      </c>
      <c r="D3692" s="197">
        <f t="shared" si="117"/>
        <v>0.49070360918702138</v>
      </c>
      <c r="E3692" s="197">
        <v>1.2242899118510842E-3</v>
      </c>
      <c r="F3692" s="167"/>
      <c r="G3692" s="37">
        <v>3684</v>
      </c>
      <c r="H3692" s="167">
        <f t="shared" ca="1" si="118"/>
        <v>-6.6723075605096438E-2</v>
      </c>
    </row>
    <row r="3693" spans="1:8" x14ac:dyDescent="0.3">
      <c r="A3693"/>
      <c r="B3693" s="314">
        <v>34984</v>
      </c>
      <c r="C3693" s="197">
        <v>82.29</v>
      </c>
      <c r="D3693" s="197">
        <f t="shared" si="117"/>
        <v>-0.16887183112816884</v>
      </c>
      <c r="E3693" s="197">
        <v>1.2166930283490363E-3</v>
      </c>
      <c r="F3693" s="167"/>
      <c r="G3693" s="37">
        <v>3685</v>
      </c>
      <c r="H3693" s="167">
        <f t="shared" ca="1" si="118"/>
        <v>0.14083115926952508</v>
      </c>
    </row>
    <row r="3694" spans="1:8" x14ac:dyDescent="0.3">
      <c r="A3694"/>
      <c r="B3694" s="314">
        <v>39615</v>
      </c>
      <c r="C3694" s="197">
        <v>99.01</v>
      </c>
      <c r="D3694" s="197">
        <f t="shared" si="117"/>
        <v>-0.8737036800816379</v>
      </c>
      <c r="E3694" s="197">
        <v>1.2134695115786354E-3</v>
      </c>
      <c r="F3694" s="167"/>
      <c r="G3694" s="37">
        <v>3686</v>
      </c>
      <c r="H3694" s="167">
        <f t="shared" ca="1" si="118"/>
        <v>3.2854869180688875E-2</v>
      </c>
    </row>
    <row r="3695" spans="1:8" x14ac:dyDescent="0.3">
      <c r="A3695"/>
      <c r="B3695" s="314">
        <v>45623</v>
      </c>
      <c r="C3695" s="197">
        <v>783.95</v>
      </c>
      <c r="D3695" s="197">
        <f t="shared" si="117"/>
        <v>0.10260196905766539</v>
      </c>
      <c r="E3695" s="197">
        <v>1.2132822477650684E-3</v>
      </c>
      <c r="F3695" s="167"/>
      <c r="G3695" s="37">
        <v>3687</v>
      </c>
      <c r="H3695" s="167">
        <f t="shared" ca="1" si="118"/>
        <v>-7.9800099436794406E-2</v>
      </c>
    </row>
    <row r="3696" spans="1:8" x14ac:dyDescent="0.3">
      <c r="A3696"/>
      <c r="B3696" s="314">
        <v>45814</v>
      </c>
      <c r="C3696" s="197">
        <v>711</v>
      </c>
      <c r="D3696" s="197">
        <f t="shared" si="117"/>
        <v>3.2404723564143856</v>
      </c>
      <c r="E3696" s="197">
        <v>1.1969302260086412E-3</v>
      </c>
      <c r="F3696" s="167"/>
      <c r="G3696" s="37">
        <v>3688</v>
      </c>
      <c r="H3696" s="167">
        <f t="shared" ca="1" si="118"/>
        <v>-5.9978329856513982E-2</v>
      </c>
    </row>
    <row r="3697" spans="1:8" x14ac:dyDescent="0.3">
      <c r="A3697"/>
      <c r="B3697" s="314">
        <v>40392</v>
      </c>
      <c r="C3697" s="197">
        <v>167.67</v>
      </c>
      <c r="D3697" s="197">
        <f t="shared" si="117"/>
        <v>-0.66291389397076861</v>
      </c>
      <c r="E3697" s="197">
        <v>1.1942437451484267E-3</v>
      </c>
      <c r="F3697" s="167"/>
      <c r="G3697" s="37">
        <v>3689</v>
      </c>
      <c r="H3697" s="167">
        <f t="shared" ca="1" si="118"/>
        <v>-4.0251405511602188E-2</v>
      </c>
    </row>
    <row r="3698" spans="1:8" x14ac:dyDescent="0.3">
      <c r="A3698"/>
      <c r="B3698" s="314">
        <v>41913</v>
      </c>
      <c r="C3698" s="197">
        <v>497.41</v>
      </c>
      <c r="D3698" s="197">
        <f t="shared" si="117"/>
        <v>0.65775704049325112</v>
      </c>
      <c r="E3698" s="197">
        <v>1.1875528360372201E-3</v>
      </c>
      <c r="F3698" s="167"/>
      <c r="G3698" s="37">
        <v>3690</v>
      </c>
      <c r="H3698" s="167">
        <f t="shared" ca="1" si="118"/>
        <v>1.2869785900645109E-2</v>
      </c>
    </row>
    <row r="3699" spans="1:8" x14ac:dyDescent="0.3">
      <c r="A3699"/>
      <c r="B3699" s="314">
        <v>44414</v>
      </c>
      <c r="C3699" s="197">
        <v>300.05</v>
      </c>
      <c r="D3699" s="197">
        <f t="shared" si="117"/>
        <v>-0.62927040217458452</v>
      </c>
      <c r="E3699" s="197">
        <v>1.1678345011678637E-3</v>
      </c>
      <c r="F3699" s="167"/>
      <c r="G3699" s="37">
        <v>3691</v>
      </c>
      <c r="H3699" s="167">
        <f t="shared" ca="1" si="118"/>
        <v>-3.7215213566903153E-2</v>
      </c>
    </row>
    <row r="3700" spans="1:8" x14ac:dyDescent="0.3">
      <c r="A3700"/>
      <c r="B3700" s="314">
        <v>45316</v>
      </c>
      <c r="C3700" s="197">
        <v>809.35</v>
      </c>
      <c r="D3700" s="197">
        <f t="shared" si="117"/>
        <v>8.3892111368909514</v>
      </c>
      <c r="E3700" s="197">
        <v>1.162776313999192E-3</v>
      </c>
      <c r="F3700" s="167"/>
      <c r="G3700" s="37">
        <v>3692</v>
      </c>
      <c r="H3700" s="167">
        <f t="shared" ca="1" si="118"/>
        <v>1.3227007139856171E-2</v>
      </c>
    </row>
    <row r="3701" spans="1:8" x14ac:dyDescent="0.3">
      <c r="A3701"/>
      <c r="B3701" s="314">
        <v>43963</v>
      </c>
      <c r="C3701" s="197">
        <v>86.2</v>
      </c>
      <c r="D3701" s="197">
        <f t="shared" si="117"/>
        <v>-0.37536231884057969</v>
      </c>
      <c r="E3701" s="197">
        <v>1.1614401858304202E-3</v>
      </c>
      <c r="F3701" s="167"/>
      <c r="G3701" s="37">
        <v>3693</v>
      </c>
      <c r="H3701" s="167">
        <f t="shared" ca="1" si="118"/>
        <v>9.2701839113658827E-2</v>
      </c>
    </row>
    <row r="3702" spans="1:8" x14ac:dyDescent="0.3">
      <c r="A3702"/>
      <c r="B3702" s="314">
        <v>39393</v>
      </c>
      <c r="C3702" s="197">
        <v>138</v>
      </c>
      <c r="D3702" s="197">
        <f t="shared" si="117"/>
        <v>-0.64574509048902584</v>
      </c>
      <c r="E3702" s="197">
        <v>1.1607661056296514E-3</v>
      </c>
      <c r="F3702" s="167"/>
      <c r="G3702" s="37">
        <v>3694</v>
      </c>
      <c r="H3702" s="167">
        <f t="shared" ca="1" si="118"/>
        <v>-4.9736173267360261E-2</v>
      </c>
    </row>
    <row r="3703" spans="1:8" x14ac:dyDescent="0.3">
      <c r="A3703"/>
      <c r="B3703" s="314">
        <v>42207</v>
      </c>
      <c r="C3703" s="197">
        <v>389.55</v>
      </c>
      <c r="D3703" s="197">
        <f t="shared" si="117"/>
        <v>-8.7106299212598493E-2</v>
      </c>
      <c r="E3703" s="197">
        <v>1.1565150346954933E-3</v>
      </c>
      <c r="F3703" s="167"/>
      <c r="G3703" s="37">
        <v>3695</v>
      </c>
      <c r="H3703" s="167">
        <f t="shared" ca="1" si="118"/>
        <v>-4.381401587907905E-2</v>
      </c>
    </row>
    <row r="3704" spans="1:8" x14ac:dyDescent="0.3">
      <c r="A3704"/>
      <c r="B3704" s="314">
        <v>41782</v>
      </c>
      <c r="C3704" s="197">
        <v>426.72</v>
      </c>
      <c r="D3704" s="197">
        <f t="shared" si="117"/>
        <v>0.6095960167477652</v>
      </c>
      <c r="E3704" s="197">
        <v>1.1496140581377379E-3</v>
      </c>
      <c r="F3704" s="167"/>
      <c r="G3704" s="37">
        <v>3696</v>
      </c>
      <c r="H3704" s="167">
        <f t="shared" ca="1" si="118"/>
        <v>-2.4223602461677157E-4</v>
      </c>
    </row>
    <row r="3705" spans="1:8" x14ac:dyDescent="0.3">
      <c r="A3705"/>
      <c r="B3705" s="314">
        <v>40971</v>
      </c>
      <c r="C3705" s="197">
        <v>265.11</v>
      </c>
      <c r="D3705" s="197">
        <f t="shared" si="117"/>
        <v>13.994909502262445</v>
      </c>
      <c r="E3705" s="197">
        <v>1.1328877308258711E-3</v>
      </c>
      <c r="F3705" s="167"/>
      <c r="G3705" s="37">
        <v>3697</v>
      </c>
      <c r="H3705" s="167">
        <f t="shared" ca="1" si="118"/>
        <v>-7.2277326707620741E-3</v>
      </c>
    </row>
    <row r="3706" spans="1:8" x14ac:dyDescent="0.3">
      <c r="A3706"/>
      <c r="B3706" s="314">
        <v>36958</v>
      </c>
      <c r="C3706" s="197">
        <v>17.68</v>
      </c>
      <c r="D3706" s="197">
        <f t="shared" si="117"/>
        <v>-0.95606361829025843</v>
      </c>
      <c r="E3706" s="197">
        <v>1.1325028312569874E-3</v>
      </c>
      <c r="F3706" s="167"/>
      <c r="G3706" s="37">
        <v>3698</v>
      </c>
      <c r="H3706" s="167">
        <f t="shared" ca="1" si="118"/>
        <v>-3.0222323929369022E-2</v>
      </c>
    </row>
    <row r="3707" spans="1:8" x14ac:dyDescent="0.3">
      <c r="A3707"/>
      <c r="B3707" s="314">
        <v>43083</v>
      </c>
      <c r="C3707" s="197">
        <v>402.4</v>
      </c>
      <c r="D3707" s="197">
        <f t="shared" si="117"/>
        <v>-0.4397493908806126</v>
      </c>
      <c r="E3707" s="197">
        <v>1.119542231620807E-3</v>
      </c>
      <c r="F3707" s="167"/>
      <c r="G3707" s="37">
        <v>3699</v>
      </c>
      <c r="H3707" s="167">
        <f t="shared" ca="1" si="118"/>
        <v>4.4295619578289522E-2</v>
      </c>
    </row>
    <row r="3708" spans="1:8" x14ac:dyDescent="0.3">
      <c r="A3708"/>
      <c r="B3708" s="314">
        <v>45800</v>
      </c>
      <c r="C3708" s="197">
        <v>718.25</v>
      </c>
      <c r="D3708" s="197">
        <f t="shared" si="117"/>
        <v>38.991648106904229</v>
      </c>
      <c r="E3708" s="197">
        <v>1.1150602829463896E-3</v>
      </c>
      <c r="F3708" s="167"/>
      <c r="G3708" s="37">
        <v>3700</v>
      </c>
      <c r="H3708" s="167">
        <f t="shared" ca="1" si="118"/>
        <v>6.1933870405386005E-2</v>
      </c>
    </row>
    <row r="3709" spans="1:8" x14ac:dyDescent="0.3">
      <c r="A3709"/>
      <c r="B3709" s="314">
        <v>36902</v>
      </c>
      <c r="C3709" s="197">
        <v>17.96</v>
      </c>
      <c r="D3709" s="197">
        <f t="shared" si="117"/>
        <v>-0.77944246592165056</v>
      </c>
      <c r="E3709" s="197">
        <v>1.1148272017837968E-3</v>
      </c>
      <c r="F3709" s="167"/>
      <c r="G3709" s="37">
        <v>3701</v>
      </c>
      <c r="H3709" s="167">
        <f t="shared" ca="1" si="118"/>
        <v>7.8838276745572431E-4</v>
      </c>
    </row>
    <row r="3710" spans="1:8" x14ac:dyDescent="0.3">
      <c r="A3710"/>
      <c r="B3710" s="314">
        <v>37957</v>
      </c>
      <c r="C3710" s="197">
        <v>81.430000000000007</v>
      </c>
      <c r="D3710" s="197">
        <f t="shared" si="117"/>
        <v>-0.8618964435323847</v>
      </c>
      <c r="E3710" s="197">
        <v>1.1064666830589154E-3</v>
      </c>
      <c r="F3710" s="167"/>
      <c r="G3710" s="37">
        <v>3702</v>
      </c>
      <c r="H3710" s="167">
        <f t="shared" ca="1" si="118"/>
        <v>3.0035930629900122E-3</v>
      </c>
    </row>
    <row r="3711" spans="1:8" x14ac:dyDescent="0.3">
      <c r="A3711"/>
      <c r="B3711" s="314">
        <v>45111</v>
      </c>
      <c r="C3711" s="197">
        <v>589.63</v>
      </c>
      <c r="D3711" s="197">
        <f t="shared" si="117"/>
        <v>0.29888754268091211</v>
      </c>
      <c r="E3711" s="197">
        <v>1.1036028388060615E-3</v>
      </c>
      <c r="F3711" s="167"/>
      <c r="G3711" s="37">
        <v>3703</v>
      </c>
      <c r="H3711" s="167">
        <f t="shared" ca="1" si="118"/>
        <v>5.7297074762721237E-2</v>
      </c>
    </row>
    <row r="3712" spans="1:8" x14ac:dyDescent="0.3">
      <c r="A3712"/>
      <c r="B3712" s="314">
        <v>42524</v>
      </c>
      <c r="C3712" s="197">
        <v>453.95</v>
      </c>
      <c r="D3712" s="197">
        <f t="shared" si="117"/>
        <v>0.91807157645666959</v>
      </c>
      <c r="E3712" s="197">
        <v>1.1026574043444537E-3</v>
      </c>
      <c r="F3712" s="167"/>
      <c r="G3712" s="37">
        <v>3704</v>
      </c>
      <c r="H3712" s="167">
        <f t="shared" ca="1" si="118"/>
        <v>-1.8134089787908758E-2</v>
      </c>
    </row>
    <row r="3713" spans="1:8" x14ac:dyDescent="0.3">
      <c r="A3713"/>
      <c r="B3713" s="314">
        <v>40478</v>
      </c>
      <c r="C3713" s="197">
        <v>236.67</v>
      </c>
      <c r="D3713" s="197">
        <f t="shared" si="117"/>
        <v>-0.76274159916593154</v>
      </c>
      <c r="E3713" s="197">
        <v>1.0997842730848806E-3</v>
      </c>
      <c r="F3713" s="167"/>
      <c r="G3713" s="37">
        <v>3705</v>
      </c>
      <c r="H3713" s="167">
        <f t="shared" ca="1" si="118"/>
        <v>2.0553648438164901E-2</v>
      </c>
    </row>
    <row r="3714" spans="1:8" x14ac:dyDescent="0.3">
      <c r="A3714"/>
      <c r="B3714" s="314">
        <v>45411</v>
      </c>
      <c r="C3714" s="197">
        <v>997.52</v>
      </c>
      <c r="D3714" s="197">
        <f t="shared" si="117"/>
        <v>12.573547421417882</v>
      </c>
      <c r="E3714" s="197">
        <v>1.0939052417129336E-3</v>
      </c>
      <c r="F3714" s="167"/>
      <c r="G3714" s="37">
        <v>3706</v>
      </c>
      <c r="H3714" s="167">
        <f t="shared" ca="1" si="118"/>
        <v>-4.9884887145366812E-2</v>
      </c>
    </row>
    <row r="3715" spans="1:8" x14ac:dyDescent="0.3">
      <c r="A3715"/>
      <c r="B3715" s="314">
        <v>38225</v>
      </c>
      <c r="C3715" s="197">
        <v>73.489999999999995</v>
      </c>
      <c r="D3715" s="197">
        <f t="shared" si="117"/>
        <v>1.6597900832428518</v>
      </c>
      <c r="E3715" s="197">
        <v>1.0897697861327327E-3</v>
      </c>
      <c r="F3715" s="167"/>
      <c r="G3715" s="37">
        <v>3707</v>
      </c>
      <c r="H3715" s="167">
        <f t="shared" ca="1" si="118"/>
        <v>3.3240545324702012E-2</v>
      </c>
    </row>
    <row r="3716" spans="1:8" x14ac:dyDescent="0.3">
      <c r="A3716"/>
      <c r="B3716" s="314">
        <v>36271</v>
      </c>
      <c r="C3716" s="197">
        <v>27.63</v>
      </c>
      <c r="D3716" s="197">
        <f t="shared" si="117"/>
        <v>-0.84325182957962219</v>
      </c>
      <c r="E3716" s="197">
        <v>1.0869565217390686E-3</v>
      </c>
      <c r="F3716" s="167"/>
      <c r="G3716" s="37">
        <v>3708</v>
      </c>
      <c r="H3716" s="167">
        <f t="shared" ca="1" si="118"/>
        <v>-7.3498894460168149E-2</v>
      </c>
    </row>
    <row r="3717" spans="1:8" x14ac:dyDescent="0.3">
      <c r="A3717"/>
      <c r="B3717" s="314">
        <v>39119</v>
      </c>
      <c r="C3717" s="197">
        <v>176.27</v>
      </c>
      <c r="D3717" s="197">
        <f t="shared" si="117"/>
        <v>0.87700990309871174</v>
      </c>
      <c r="E3717" s="197">
        <v>1.0790549750112621E-3</v>
      </c>
      <c r="F3717" s="167"/>
      <c r="G3717" s="37">
        <v>3709</v>
      </c>
      <c r="H3717" s="167">
        <f t="shared" ca="1" si="118"/>
        <v>2.5354062014857952E-2</v>
      </c>
    </row>
    <row r="3718" spans="1:8" x14ac:dyDescent="0.3">
      <c r="A3718"/>
      <c r="B3718" s="314">
        <v>39622</v>
      </c>
      <c r="C3718" s="197">
        <v>93.91</v>
      </c>
      <c r="D3718" s="197">
        <f t="shared" si="117"/>
        <v>-0.75025264613584386</v>
      </c>
      <c r="E3718" s="197">
        <v>1.0659844366271987E-3</v>
      </c>
      <c r="F3718" s="167"/>
      <c r="G3718" s="37">
        <v>3710</v>
      </c>
      <c r="H3718" s="167">
        <f t="shared" ca="1" si="118"/>
        <v>5.6301979897243122E-2</v>
      </c>
    </row>
    <row r="3719" spans="1:8" x14ac:dyDescent="0.3">
      <c r="A3719"/>
      <c r="B3719" s="314">
        <v>41568</v>
      </c>
      <c r="C3719" s="197">
        <v>376.02</v>
      </c>
      <c r="D3719" s="197">
        <f t="shared" si="117"/>
        <v>-0.21111926990454211</v>
      </c>
      <c r="E3719" s="197">
        <v>1.0649060220435658E-3</v>
      </c>
      <c r="F3719" s="167"/>
      <c r="G3719" s="37">
        <v>3711</v>
      </c>
      <c r="H3719" s="167">
        <f t="shared" ca="1" si="118"/>
        <v>-4.7626209281863903E-2</v>
      </c>
    </row>
    <row r="3720" spans="1:8" x14ac:dyDescent="0.3">
      <c r="A3720"/>
      <c r="B3720" s="314">
        <v>42887</v>
      </c>
      <c r="C3720" s="197">
        <v>476.65</v>
      </c>
      <c r="D3720" s="197">
        <f t="shared" si="117"/>
        <v>0.10450700961649861</v>
      </c>
      <c r="E3720" s="197">
        <v>1.0500892575868725E-3</v>
      </c>
      <c r="F3720" s="167"/>
      <c r="G3720" s="37">
        <v>3712</v>
      </c>
      <c r="H3720" s="167">
        <f t="shared" ca="1" si="118"/>
        <v>-4.369545421666933E-2</v>
      </c>
    </row>
    <row r="3721" spans="1:8" x14ac:dyDescent="0.3">
      <c r="A3721"/>
      <c r="B3721" s="314">
        <v>42192</v>
      </c>
      <c r="C3721" s="197">
        <v>431.55</v>
      </c>
      <c r="D3721" s="197">
        <f t="shared" ref="D3721:D3784" si="119">C3721/C3722-1</f>
        <v>-1.8503527234879913E-3</v>
      </c>
      <c r="E3721" s="197">
        <v>1.0438413361169019E-3</v>
      </c>
      <c r="F3721" s="167"/>
      <c r="G3721" s="37">
        <v>3713</v>
      </c>
      <c r="H3721" s="167">
        <f t="shared" ca="1" si="118"/>
        <v>-0.13943968957854311</v>
      </c>
    </row>
    <row r="3722" spans="1:8" x14ac:dyDescent="0.3">
      <c r="A3722"/>
      <c r="B3722" s="314">
        <v>44718</v>
      </c>
      <c r="C3722" s="197">
        <v>432.35</v>
      </c>
      <c r="D3722" s="197">
        <f t="shared" si="119"/>
        <v>3.9394493316577179</v>
      </c>
      <c r="E3722" s="197">
        <v>1.0419078490391254E-3</v>
      </c>
      <c r="F3722" s="167"/>
      <c r="G3722" s="37">
        <v>3714</v>
      </c>
      <c r="H3722" s="167">
        <f t="shared" ref="H3722:H3785" ca="1" si="120">_xlfn.NORM.INV(RAND(),N$11,N$12)</f>
        <v>-9.1195072173277519E-2</v>
      </c>
    </row>
    <row r="3723" spans="1:8" x14ac:dyDescent="0.3">
      <c r="A3723"/>
      <c r="B3723" s="314">
        <v>38427</v>
      </c>
      <c r="C3723" s="197">
        <v>87.53</v>
      </c>
      <c r="D3723" s="197">
        <f t="shared" si="119"/>
        <v>-0.8229750227525533</v>
      </c>
      <c r="E3723" s="197">
        <v>1.029277218664193E-3</v>
      </c>
      <c r="F3723" s="167"/>
      <c r="G3723" s="37">
        <v>3715</v>
      </c>
      <c r="H3723" s="167">
        <f t="shared" ca="1" si="120"/>
        <v>8.4628125673939687E-3</v>
      </c>
    </row>
    <row r="3724" spans="1:8" x14ac:dyDescent="0.3">
      <c r="A3724"/>
      <c r="B3724" s="314">
        <v>44540</v>
      </c>
      <c r="C3724" s="197">
        <v>494.45</v>
      </c>
      <c r="D3724" s="197">
        <f t="shared" si="119"/>
        <v>0.10900527083099698</v>
      </c>
      <c r="E3724" s="197">
        <v>1.0122482032595137E-3</v>
      </c>
      <c r="F3724" s="167"/>
      <c r="G3724" s="37">
        <v>3716</v>
      </c>
      <c r="H3724" s="167">
        <f t="shared" ca="1" si="120"/>
        <v>-3.6881350447775488E-4</v>
      </c>
    </row>
    <row r="3725" spans="1:8" x14ac:dyDescent="0.3">
      <c r="A3725"/>
      <c r="B3725" s="314">
        <v>42944</v>
      </c>
      <c r="C3725" s="197">
        <v>445.85</v>
      </c>
      <c r="D3725" s="197">
        <f t="shared" si="119"/>
        <v>0.79821731063967105</v>
      </c>
      <c r="E3725" s="197">
        <v>1.0103277952402401E-3</v>
      </c>
      <c r="F3725" s="167"/>
      <c r="G3725" s="37">
        <v>3717</v>
      </c>
      <c r="H3725" s="167">
        <f t="shared" ca="1" si="120"/>
        <v>-6.106385293495397E-2</v>
      </c>
    </row>
    <row r="3726" spans="1:8" x14ac:dyDescent="0.3">
      <c r="A3726"/>
      <c r="B3726" s="314">
        <v>40947</v>
      </c>
      <c r="C3726" s="197">
        <v>247.94</v>
      </c>
      <c r="D3726" s="197">
        <f t="shared" si="119"/>
        <v>7.711021330205492E-2</v>
      </c>
      <c r="E3726" s="197">
        <v>1.0093261738464143E-3</v>
      </c>
      <c r="F3726" s="167"/>
      <c r="G3726" s="37">
        <v>3718</v>
      </c>
      <c r="H3726" s="167">
        <f t="shared" ca="1" si="120"/>
        <v>2.654435632366513E-3</v>
      </c>
    </row>
    <row r="3727" spans="1:8" x14ac:dyDescent="0.3">
      <c r="A3727"/>
      <c r="B3727" s="314">
        <v>40611</v>
      </c>
      <c r="C3727" s="197">
        <v>230.19</v>
      </c>
      <c r="D3727" s="197">
        <f t="shared" si="119"/>
        <v>-0.54625376988429164</v>
      </c>
      <c r="E3727" s="197">
        <v>1.0001739432945467E-3</v>
      </c>
      <c r="F3727" s="167"/>
      <c r="G3727" s="37">
        <v>3719</v>
      </c>
      <c r="H3727" s="167">
        <f t="shared" ca="1" si="120"/>
        <v>-4.0288038502362164E-2</v>
      </c>
    </row>
    <row r="3728" spans="1:8" x14ac:dyDescent="0.3">
      <c r="A3728"/>
      <c r="B3728" s="314">
        <v>41872</v>
      </c>
      <c r="C3728" s="197">
        <v>507.31</v>
      </c>
      <c r="D3728" s="197">
        <f t="shared" si="119"/>
        <v>6.1331552305961754</v>
      </c>
      <c r="E3728" s="197">
        <v>9.8656301177957317E-4</v>
      </c>
      <c r="F3728" s="167"/>
      <c r="G3728" s="37">
        <v>3720</v>
      </c>
      <c r="H3728" s="167">
        <f t="shared" ca="1" si="120"/>
        <v>2.1339743493778044E-2</v>
      </c>
    </row>
    <row r="3729" spans="1:8" x14ac:dyDescent="0.3">
      <c r="A3729"/>
      <c r="B3729" s="314">
        <v>35051</v>
      </c>
      <c r="C3729" s="197">
        <v>71.12</v>
      </c>
      <c r="D3729" s="197">
        <f t="shared" si="119"/>
        <v>-0.91262255203086218</v>
      </c>
      <c r="E3729" s="197">
        <v>9.852216748769127E-4</v>
      </c>
      <c r="F3729" s="167"/>
      <c r="G3729" s="37">
        <v>3721</v>
      </c>
      <c r="H3729" s="167">
        <f t="shared" ca="1" si="120"/>
        <v>0.10822262003652586</v>
      </c>
    </row>
    <row r="3730" spans="1:8" x14ac:dyDescent="0.3">
      <c r="A3730"/>
      <c r="B3730" s="314">
        <v>45303</v>
      </c>
      <c r="C3730" s="197">
        <v>813.94</v>
      </c>
      <c r="D3730" s="197">
        <f t="shared" si="119"/>
        <v>12.327984280334043</v>
      </c>
      <c r="E3730" s="197">
        <v>9.8384042108379255E-4</v>
      </c>
      <c r="F3730" s="167"/>
      <c r="G3730" s="37">
        <v>3722</v>
      </c>
      <c r="H3730" s="167">
        <f t="shared" ca="1" si="120"/>
        <v>9.9527568712568751E-2</v>
      </c>
    </row>
    <row r="3731" spans="1:8" x14ac:dyDescent="0.3">
      <c r="A3731"/>
      <c r="B3731" s="314">
        <v>34733</v>
      </c>
      <c r="C3731" s="197">
        <v>61.07</v>
      </c>
      <c r="D3731" s="197">
        <f t="shared" si="119"/>
        <v>-0.93715785140975505</v>
      </c>
      <c r="E3731" s="197">
        <v>9.8344533683003554E-4</v>
      </c>
      <c r="F3731" s="167"/>
      <c r="G3731" s="37">
        <v>3723</v>
      </c>
      <c r="H3731" s="167">
        <f t="shared" ca="1" si="120"/>
        <v>9.7682531008786072E-2</v>
      </c>
    </row>
    <row r="3732" spans="1:8" x14ac:dyDescent="0.3">
      <c r="A3732"/>
      <c r="B3732" s="314">
        <v>45558</v>
      </c>
      <c r="C3732" s="197">
        <v>971.8</v>
      </c>
      <c r="D3732" s="197">
        <f t="shared" si="119"/>
        <v>30.480401684483315</v>
      </c>
      <c r="E3732" s="197">
        <v>9.7852397383735301E-4</v>
      </c>
      <c r="F3732" s="167"/>
      <c r="G3732" s="37">
        <v>3724</v>
      </c>
      <c r="H3732" s="167">
        <f t="shared" ca="1" si="120"/>
        <v>-3.6801865377762234E-2</v>
      </c>
    </row>
    <row r="3733" spans="1:8" x14ac:dyDescent="0.3">
      <c r="A3733"/>
      <c r="B3733" s="314">
        <v>37624</v>
      </c>
      <c r="C3733" s="197">
        <v>30.87</v>
      </c>
      <c r="D3733" s="197">
        <f t="shared" si="119"/>
        <v>-0.50568454763811044</v>
      </c>
      <c r="E3733" s="197">
        <v>9.7276264591439343E-4</v>
      </c>
      <c r="F3733" s="167"/>
      <c r="G3733" s="37">
        <v>3725</v>
      </c>
      <c r="H3733" s="167">
        <f t="shared" ca="1" si="120"/>
        <v>1.8802177244655934E-2</v>
      </c>
    </row>
    <row r="3734" spans="1:8" x14ac:dyDescent="0.3">
      <c r="A3734"/>
      <c r="B3734" s="314">
        <v>34687</v>
      </c>
      <c r="C3734" s="197">
        <v>62.45</v>
      </c>
      <c r="D3734" s="197">
        <f t="shared" si="119"/>
        <v>-0.3403401288687018</v>
      </c>
      <c r="E3734" s="197">
        <v>9.6169257893907734E-4</v>
      </c>
      <c r="F3734" s="167"/>
      <c r="G3734" s="37">
        <v>3726</v>
      </c>
      <c r="H3734" s="167">
        <f t="shared" ca="1" si="120"/>
        <v>-6.1636647886567551E-2</v>
      </c>
    </row>
    <row r="3735" spans="1:8" x14ac:dyDescent="0.3">
      <c r="A3735"/>
      <c r="B3735" s="314">
        <v>38341</v>
      </c>
      <c r="C3735" s="197">
        <v>94.67</v>
      </c>
      <c r="D3735" s="197">
        <f t="shared" si="119"/>
        <v>-0.11249648448485983</v>
      </c>
      <c r="E3735" s="197">
        <v>9.5157538591661428E-4</v>
      </c>
      <c r="F3735" s="167"/>
      <c r="G3735" s="37">
        <v>3727</v>
      </c>
      <c r="H3735" s="167">
        <f t="shared" ca="1" si="120"/>
        <v>4.1836182285699457E-2</v>
      </c>
    </row>
    <row r="3736" spans="1:8" x14ac:dyDescent="0.3">
      <c r="A3736"/>
      <c r="B3736" s="314">
        <v>35265</v>
      </c>
      <c r="C3736" s="197">
        <v>106.67</v>
      </c>
      <c r="D3736" s="197">
        <f t="shared" si="119"/>
        <v>-0.60245229576624926</v>
      </c>
      <c r="E3736" s="197">
        <v>9.3835038003198257E-4</v>
      </c>
      <c r="F3736" s="167"/>
      <c r="G3736" s="37">
        <v>3728</v>
      </c>
      <c r="H3736" s="167">
        <f t="shared" ca="1" si="120"/>
        <v>7.3376772616126615E-2</v>
      </c>
    </row>
    <row r="3737" spans="1:8" x14ac:dyDescent="0.3">
      <c r="A3737"/>
      <c r="B3737" s="314">
        <v>41381</v>
      </c>
      <c r="C3737" s="197">
        <v>268.32</v>
      </c>
      <c r="D3737" s="197">
        <f t="shared" si="119"/>
        <v>3.7105751391465436E-2</v>
      </c>
      <c r="E3737" s="197">
        <v>9.3259223337183172E-4</v>
      </c>
      <c r="F3737" s="167"/>
      <c r="G3737" s="37">
        <v>3729</v>
      </c>
      <c r="H3737" s="167">
        <f t="shared" ca="1" si="120"/>
        <v>5.842658097387201E-2</v>
      </c>
    </row>
    <row r="3738" spans="1:8" x14ac:dyDescent="0.3">
      <c r="A3738"/>
      <c r="B3738" s="314">
        <v>41208</v>
      </c>
      <c r="C3738" s="197">
        <v>258.72000000000003</v>
      </c>
      <c r="D3738" s="197">
        <f t="shared" si="119"/>
        <v>4.9833487511563375</v>
      </c>
      <c r="E3738" s="197">
        <v>9.2850510677822129E-4</v>
      </c>
      <c r="F3738" s="167"/>
      <c r="G3738" s="37">
        <v>3730</v>
      </c>
      <c r="H3738" s="167">
        <f t="shared" ca="1" si="120"/>
        <v>-4.4141225937808269E-3</v>
      </c>
    </row>
    <row r="3739" spans="1:8" x14ac:dyDescent="0.3">
      <c r="A3739"/>
      <c r="B3739" s="314">
        <v>36482</v>
      </c>
      <c r="C3739" s="197">
        <v>43.24</v>
      </c>
      <c r="D3739" s="197">
        <f t="shared" si="119"/>
        <v>-0.88574448407979922</v>
      </c>
      <c r="E3739" s="197">
        <v>9.2592592592599665E-4</v>
      </c>
      <c r="F3739" s="167"/>
      <c r="G3739" s="37">
        <v>3731</v>
      </c>
      <c r="H3739" s="167">
        <f t="shared" ca="1" si="120"/>
        <v>-2.2860440642797096E-2</v>
      </c>
    </row>
    <row r="3740" spans="1:8" x14ac:dyDescent="0.3">
      <c r="A3740"/>
      <c r="B3740" s="314">
        <v>42361</v>
      </c>
      <c r="C3740" s="197">
        <v>378.45</v>
      </c>
      <c r="D3740" s="197">
        <f t="shared" si="119"/>
        <v>-0.61313570150779451</v>
      </c>
      <c r="E3740" s="197">
        <v>9.2568103676260449E-4</v>
      </c>
      <c r="F3740" s="167"/>
      <c r="G3740" s="37">
        <v>3732</v>
      </c>
      <c r="H3740" s="167">
        <f t="shared" ca="1" si="120"/>
        <v>9.5167253019455417E-2</v>
      </c>
    </row>
    <row r="3741" spans="1:8" x14ac:dyDescent="0.3">
      <c r="A3741"/>
      <c r="B3741" s="314">
        <v>45463</v>
      </c>
      <c r="C3741" s="197">
        <v>978.25</v>
      </c>
      <c r="D3741" s="197">
        <f t="shared" si="119"/>
        <v>2.9918795397045623</v>
      </c>
      <c r="E3741" s="197">
        <v>9.2085742057612663E-4</v>
      </c>
      <c r="F3741" s="167"/>
      <c r="G3741" s="37">
        <v>3733</v>
      </c>
      <c r="H3741" s="167">
        <f t="shared" ca="1" si="120"/>
        <v>-9.1885266640941935E-3</v>
      </c>
    </row>
    <row r="3742" spans="1:8" x14ac:dyDescent="0.3">
      <c r="A3742"/>
      <c r="B3742" s="314">
        <v>40590</v>
      </c>
      <c r="C3742" s="197">
        <v>245.06</v>
      </c>
      <c r="D3742" s="197">
        <f t="shared" si="119"/>
        <v>2.587994143484627</v>
      </c>
      <c r="E3742" s="197">
        <v>8.9854598921745854E-4</v>
      </c>
      <c r="F3742" s="167"/>
      <c r="G3742" s="37">
        <v>3734</v>
      </c>
      <c r="H3742" s="167">
        <f t="shared" ca="1" si="120"/>
        <v>-8.1464263634092732E-2</v>
      </c>
    </row>
    <row r="3743" spans="1:8" x14ac:dyDescent="0.3">
      <c r="A3743"/>
      <c r="B3743" s="314">
        <v>35031</v>
      </c>
      <c r="C3743" s="197">
        <v>68.3</v>
      </c>
      <c r="D3743" s="197">
        <f t="shared" si="119"/>
        <v>-0.82382831643839149</v>
      </c>
      <c r="E3743" s="197">
        <v>8.7924970691677373E-4</v>
      </c>
      <c r="F3743" s="167"/>
      <c r="G3743" s="37">
        <v>3735</v>
      </c>
      <c r="H3743" s="167">
        <f t="shared" ca="1" si="120"/>
        <v>7.6603676778544917E-3</v>
      </c>
    </row>
    <row r="3744" spans="1:8" x14ac:dyDescent="0.3">
      <c r="A3744"/>
      <c r="B3744" s="314">
        <v>41690</v>
      </c>
      <c r="C3744" s="197">
        <v>387.69</v>
      </c>
      <c r="D3744" s="197">
        <f t="shared" si="119"/>
        <v>15.966739606126914</v>
      </c>
      <c r="E3744" s="197">
        <v>8.777591325674905E-4</v>
      </c>
      <c r="F3744" s="167"/>
      <c r="G3744" s="37">
        <v>3736</v>
      </c>
      <c r="H3744" s="167">
        <f t="shared" ca="1" si="120"/>
        <v>-1.8203066796399131E-2</v>
      </c>
    </row>
    <row r="3745" spans="1:8" x14ac:dyDescent="0.3">
      <c r="A3745"/>
      <c r="B3745" s="314">
        <v>36683</v>
      </c>
      <c r="C3745" s="197">
        <v>22.85</v>
      </c>
      <c r="D3745" s="197">
        <f t="shared" si="119"/>
        <v>-0.94175969822093086</v>
      </c>
      <c r="E3745" s="197">
        <v>8.7604029785381954E-4</v>
      </c>
      <c r="F3745" s="167"/>
      <c r="G3745" s="37">
        <v>3737</v>
      </c>
      <c r="H3745" s="167">
        <f t="shared" ca="1" si="120"/>
        <v>2.0175798917259968E-2</v>
      </c>
    </row>
    <row r="3746" spans="1:8" x14ac:dyDescent="0.3">
      <c r="A3746"/>
      <c r="B3746" s="314">
        <v>41694</v>
      </c>
      <c r="C3746" s="197">
        <v>392.34</v>
      </c>
      <c r="D3746" s="197">
        <f t="shared" si="119"/>
        <v>0.66513878278584149</v>
      </c>
      <c r="E3746" s="197">
        <v>8.6734693877543734E-4</v>
      </c>
      <c r="F3746" s="167"/>
      <c r="G3746" s="37">
        <v>3738</v>
      </c>
      <c r="H3746" s="167">
        <f t="shared" ca="1" si="120"/>
        <v>-2.1501780425884211E-2</v>
      </c>
    </row>
    <row r="3747" spans="1:8" x14ac:dyDescent="0.3">
      <c r="A3747"/>
      <c r="B3747" s="314">
        <v>41079</v>
      </c>
      <c r="C3747" s="197">
        <v>235.62</v>
      </c>
      <c r="D3747" s="197">
        <f t="shared" si="119"/>
        <v>1.4577031396683009</v>
      </c>
      <c r="E3747" s="197">
        <v>8.4954549316118566E-4</v>
      </c>
      <c r="F3747" s="167"/>
      <c r="G3747" s="37">
        <v>3739</v>
      </c>
      <c r="H3747" s="167">
        <f t="shared" ca="1" si="120"/>
        <v>3.6523485006592575E-2</v>
      </c>
    </row>
    <row r="3748" spans="1:8" x14ac:dyDescent="0.3">
      <c r="A3748"/>
      <c r="B3748" s="314">
        <v>38393</v>
      </c>
      <c r="C3748" s="197">
        <v>95.87</v>
      </c>
      <c r="D3748" s="197">
        <f t="shared" si="119"/>
        <v>-3.1282586027114867E-4</v>
      </c>
      <c r="E3748" s="197">
        <v>8.351602463723129E-4</v>
      </c>
      <c r="F3748" s="167"/>
      <c r="G3748" s="37">
        <v>3740</v>
      </c>
      <c r="H3748" s="167">
        <f t="shared" ca="1" si="120"/>
        <v>6.9368175702907903E-2</v>
      </c>
    </row>
    <row r="3749" spans="1:8" x14ac:dyDescent="0.3">
      <c r="A3749"/>
      <c r="B3749" s="314">
        <v>35289</v>
      </c>
      <c r="C3749" s="197">
        <v>95.9</v>
      </c>
      <c r="D3749" s="197">
        <f t="shared" si="119"/>
        <v>-0.80024994792751514</v>
      </c>
      <c r="E3749" s="197">
        <v>8.3489876852449463E-4</v>
      </c>
      <c r="F3749" s="167"/>
      <c r="G3749" s="37">
        <v>3741</v>
      </c>
      <c r="H3749" s="167">
        <f t="shared" ca="1" si="120"/>
        <v>-3.5125869441907279E-2</v>
      </c>
    </row>
    <row r="3750" spans="1:8" x14ac:dyDescent="0.3">
      <c r="A3750"/>
      <c r="B3750" s="314">
        <v>41844</v>
      </c>
      <c r="C3750" s="197">
        <v>480.1</v>
      </c>
      <c r="D3750" s="197">
        <f t="shared" si="119"/>
        <v>-2.9075804776739211E-3</v>
      </c>
      <c r="E3750" s="197">
        <v>8.3385449239115061E-4</v>
      </c>
      <c r="F3750" s="167"/>
      <c r="G3750" s="37">
        <v>3742</v>
      </c>
      <c r="H3750" s="167">
        <f t="shared" ca="1" si="120"/>
        <v>-6.3527896143265724E-3</v>
      </c>
    </row>
    <row r="3751" spans="1:8" x14ac:dyDescent="0.3">
      <c r="A3751"/>
      <c r="B3751" s="314">
        <v>42884</v>
      </c>
      <c r="C3751" s="197">
        <v>481.5</v>
      </c>
      <c r="D3751" s="197">
        <f t="shared" si="119"/>
        <v>18.822972416632361</v>
      </c>
      <c r="E3751" s="197">
        <v>8.3142797755142439E-4</v>
      </c>
      <c r="F3751" s="167"/>
      <c r="G3751" s="37">
        <v>3743</v>
      </c>
      <c r="H3751" s="167">
        <f t="shared" ca="1" si="120"/>
        <v>0.12986161665582124</v>
      </c>
    </row>
    <row r="3752" spans="1:8" x14ac:dyDescent="0.3">
      <c r="A3752"/>
      <c r="B3752" s="314">
        <v>37477</v>
      </c>
      <c r="C3752" s="197">
        <v>24.29</v>
      </c>
      <c r="D3752" s="197">
        <f t="shared" si="119"/>
        <v>-0.96089511390163407</v>
      </c>
      <c r="E3752" s="197">
        <v>8.2406262875966974E-4</v>
      </c>
      <c r="F3752" s="167"/>
      <c r="G3752" s="37">
        <v>3744</v>
      </c>
      <c r="H3752" s="167">
        <f t="shared" ca="1" si="120"/>
        <v>-4.1842319541451477E-2</v>
      </c>
    </row>
    <row r="3753" spans="1:8" x14ac:dyDescent="0.3">
      <c r="A3753"/>
      <c r="B3753" s="314">
        <v>45719</v>
      </c>
      <c r="C3753" s="197">
        <v>621.15</v>
      </c>
      <c r="D3753" s="197">
        <f t="shared" si="119"/>
        <v>7.2676693730866493</v>
      </c>
      <c r="E3753" s="197">
        <v>8.0560702489318459E-4</v>
      </c>
      <c r="F3753" s="167"/>
      <c r="G3753" s="37">
        <v>3745</v>
      </c>
      <c r="H3753" s="167">
        <f t="shared" ca="1" si="120"/>
        <v>-0.12878470880060566</v>
      </c>
    </row>
    <row r="3754" spans="1:8" x14ac:dyDescent="0.3">
      <c r="A3754"/>
      <c r="B3754" s="314">
        <v>38237</v>
      </c>
      <c r="C3754" s="197">
        <v>75.13</v>
      </c>
      <c r="D3754" s="197">
        <f t="shared" si="119"/>
        <v>0.19939335887611742</v>
      </c>
      <c r="E3754" s="197">
        <v>7.9925402957248259E-4</v>
      </c>
      <c r="F3754" s="167"/>
      <c r="G3754" s="37">
        <v>3746</v>
      </c>
      <c r="H3754" s="167">
        <f t="shared" ca="1" si="120"/>
        <v>-8.129081272831612E-2</v>
      </c>
    </row>
    <row r="3755" spans="1:8" x14ac:dyDescent="0.3">
      <c r="A3755"/>
      <c r="B3755" s="314">
        <v>34848</v>
      </c>
      <c r="C3755" s="197">
        <v>62.64</v>
      </c>
      <c r="D3755" s="197">
        <f t="shared" si="119"/>
        <v>-0.73712703008938685</v>
      </c>
      <c r="E3755" s="197">
        <v>7.9884965649457129E-4</v>
      </c>
      <c r="F3755" s="167"/>
      <c r="G3755" s="37">
        <v>3747</v>
      </c>
      <c r="H3755" s="167">
        <f t="shared" ca="1" si="120"/>
        <v>4.8773168487389981E-2</v>
      </c>
    </row>
    <row r="3756" spans="1:8" x14ac:dyDescent="0.3">
      <c r="A3756"/>
      <c r="B3756" s="314">
        <v>41099</v>
      </c>
      <c r="C3756" s="197">
        <v>238.29</v>
      </c>
      <c r="D3756" s="197">
        <f t="shared" si="119"/>
        <v>-0.2447226624405705</v>
      </c>
      <c r="E3756" s="197">
        <v>7.9798404031916625E-4</v>
      </c>
      <c r="F3756" s="167"/>
      <c r="G3756" s="37">
        <v>3748</v>
      </c>
      <c r="H3756" s="167">
        <f t="shared" ca="1" si="120"/>
        <v>-0.13784095231611912</v>
      </c>
    </row>
    <row r="3757" spans="1:8" x14ac:dyDescent="0.3">
      <c r="A3757"/>
      <c r="B3757" s="314">
        <v>44342</v>
      </c>
      <c r="C3757" s="197">
        <v>315.5</v>
      </c>
      <c r="D3757" s="197">
        <f t="shared" si="119"/>
        <v>1.0564463564072484</v>
      </c>
      <c r="E3757" s="197">
        <v>7.9302141157810979E-4</v>
      </c>
      <c r="F3757" s="167"/>
      <c r="G3757" s="37">
        <v>3749</v>
      </c>
      <c r="H3757" s="167">
        <f t="shared" ca="1" si="120"/>
        <v>-1.3153778863694475E-2</v>
      </c>
    </row>
    <row r="3758" spans="1:8" x14ac:dyDescent="0.3">
      <c r="A3758"/>
      <c r="B3758" s="314">
        <v>40283</v>
      </c>
      <c r="C3758" s="197">
        <v>153.41999999999999</v>
      </c>
      <c r="D3758" s="197">
        <f t="shared" si="119"/>
        <v>0.19635059263880206</v>
      </c>
      <c r="E3758" s="197">
        <v>7.8277886497057914E-4</v>
      </c>
      <c r="F3758" s="167"/>
      <c r="G3758" s="37">
        <v>3750</v>
      </c>
      <c r="H3758" s="167">
        <f t="shared" ca="1" si="120"/>
        <v>-1.8085431276326495E-2</v>
      </c>
    </row>
    <row r="3759" spans="1:8" x14ac:dyDescent="0.3">
      <c r="A3759"/>
      <c r="B3759" s="314">
        <v>39577</v>
      </c>
      <c r="C3759" s="197">
        <v>128.24</v>
      </c>
      <c r="D3759" s="197">
        <f t="shared" si="119"/>
        <v>3.9456228306980332</v>
      </c>
      <c r="E3759" s="197">
        <v>7.8039644139238362E-4</v>
      </c>
      <c r="F3759" s="167"/>
      <c r="G3759" s="37">
        <v>3751</v>
      </c>
      <c r="H3759" s="167">
        <f t="shared" ca="1" si="120"/>
        <v>-3.7042142224321437E-2</v>
      </c>
    </row>
    <row r="3760" spans="1:8" x14ac:dyDescent="0.3">
      <c r="A3760"/>
      <c r="B3760" s="314">
        <v>36612</v>
      </c>
      <c r="C3760" s="197">
        <v>25.93</v>
      </c>
      <c r="D3760" s="197">
        <f t="shared" si="119"/>
        <v>-0.83414353332480495</v>
      </c>
      <c r="E3760" s="197">
        <v>7.7190274025462635E-4</v>
      </c>
      <c r="F3760" s="167"/>
      <c r="G3760" s="37">
        <v>3752</v>
      </c>
      <c r="H3760" s="167">
        <f t="shared" ca="1" si="120"/>
        <v>-8.38842205036033E-3</v>
      </c>
    </row>
    <row r="3761" spans="1:8" x14ac:dyDescent="0.3">
      <c r="A3761"/>
      <c r="B3761" s="314">
        <v>39027</v>
      </c>
      <c r="C3761" s="197">
        <v>156.34</v>
      </c>
      <c r="D3761" s="197">
        <f t="shared" si="119"/>
        <v>-0.33511950327464479</v>
      </c>
      <c r="E3761" s="197">
        <v>7.6814748431708324E-4</v>
      </c>
      <c r="F3761" s="167"/>
      <c r="G3761" s="37">
        <v>3753</v>
      </c>
      <c r="H3761" s="167">
        <f t="shared" ca="1" si="120"/>
        <v>-3.233480158539865E-2</v>
      </c>
    </row>
    <row r="3762" spans="1:8" x14ac:dyDescent="0.3">
      <c r="A3762"/>
      <c r="B3762" s="314">
        <v>40567</v>
      </c>
      <c r="C3762" s="197">
        <v>235.14</v>
      </c>
      <c r="D3762" s="197">
        <f t="shared" si="119"/>
        <v>-0.40900294065900922</v>
      </c>
      <c r="E3762" s="197">
        <v>7.6608784473952696E-4</v>
      </c>
      <c r="F3762" s="167"/>
      <c r="G3762" s="37">
        <v>3754</v>
      </c>
      <c r="H3762" s="167">
        <f t="shared" ca="1" si="120"/>
        <v>-4.5348473425520577E-2</v>
      </c>
    </row>
    <row r="3763" spans="1:8" x14ac:dyDescent="0.3">
      <c r="A3763"/>
      <c r="B3763" s="314">
        <v>44832</v>
      </c>
      <c r="C3763" s="197">
        <v>397.87</v>
      </c>
      <c r="D3763" s="197">
        <f t="shared" si="119"/>
        <v>3.9535607569721121</v>
      </c>
      <c r="E3763" s="197">
        <v>7.545840983977925E-4</v>
      </c>
      <c r="F3763" s="167"/>
      <c r="G3763" s="37">
        <v>3755</v>
      </c>
      <c r="H3763" s="167">
        <f t="shared" ca="1" si="120"/>
        <v>3.9768791679003403E-3</v>
      </c>
    </row>
    <row r="3764" spans="1:8" x14ac:dyDescent="0.3">
      <c r="A3764"/>
      <c r="B3764" s="314">
        <v>35356</v>
      </c>
      <c r="C3764" s="197">
        <v>80.319999999999993</v>
      </c>
      <c r="D3764" s="197">
        <f t="shared" si="119"/>
        <v>0.1829160530191456</v>
      </c>
      <c r="E3764" s="197">
        <v>7.4757039621209387E-4</v>
      </c>
      <c r="F3764" s="167"/>
      <c r="G3764" s="37">
        <v>3756</v>
      </c>
      <c r="H3764" s="167">
        <f t="shared" ca="1" si="120"/>
        <v>-2.646242203961615E-3</v>
      </c>
    </row>
    <row r="3765" spans="1:8" x14ac:dyDescent="0.3">
      <c r="A3765"/>
      <c r="B3765" s="314">
        <v>34862</v>
      </c>
      <c r="C3765" s="197">
        <v>67.900000000000006</v>
      </c>
      <c r="D3765" s="197">
        <f t="shared" si="119"/>
        <v>-0.88990676935549251</v>
      </c>
      <c r="E3765" s="197">
        <v>7.3691967575562067E-4</v>
      </c>
      <c r="F3765" s="167"/>
      <c r="G3765" s="37">
        <v>3757</v>
      </c>
      <c r="H3765" s="167">
        <f t="shared" ca="1" si="120"/>
        <v>3.7290644282317884E-3</v>
      </c>
    </row>
    <row r="3766" spans="1:8" x14ac:dyDescent="0.3">
      <c r="A3766"/>
      <c r="B3766" s="314">
        <v>45117</v>
      </c>
      <c r="C3766" s="197">
        <v>616.75</v>
      </c>
      <c r="D3766" s="197">
        <f t="shared" si="119"/>
        <v>1.7414766413299549</v>
      </c>
      <c r="E3766" s="197">
        <v>7.3016388122670861E-4</v>
      </c>
      <c r="F3766" s="167"/>
      <c r="G3766" s="37">
        <v>3758</v>
      </c>
      <c r="H3766" s="167">
        <f t="shared" ca="1" si="120"/>
        <v>4.8331514057971939E-2</v>
      </c>
    </row>
    <row r="3767" spans="1:8" x14ac:dyDescent="0.3">
      <c r="A3767"/>
      <c r="B3767" s="314">
        <v>40625</v>
      </c>
      <c r="C3767" s="197">
        <v>224.97</v>
      </c>
      <c r="D3767" s="197">
        <f t="shared" si="119"/>
        <v>0.32984571732576717</v>
      </c>
      <c r="E3767" s="197">
        <v>7.1171211245046884E-4</v>
      </c>
      <c r="F3767" s="167"/>
      <c r="G3767" s="37">
        <v>3759</v>
      </c>
      <c r="H3767" s="167">
        <f t="shared" ca="1" si="120"/>
        <v>-6.116506993288983E-2</v>
      </c>
    </row>
    <row r="3768" spans="1:8" x14ac:dyDescent="0.3">
      <c r="A3768"/>
      <c r="B3768" s="314">
        <v>39056</v>
      </c>
      <c r="C3768" s="197">
        <v>169.17</v>
      </c>
      <c r="D3768" s="197">
        <f t="shared" si="119"/>
        <v>10.797071129707112</v>
      </c>
      <c r="E3768" s="197">
        <v>7.0984915705407658E-4</v>
      </c>
      <c r="F3768" s="167"/>
      <c r="G3768" s="37">
        <v>3760</v>
      </c>
      <c r="H3768" s="167">
        <f t="shared" ca="1" si="120"/>
        <v>-2.2198157969824831E-2</v>
      </c>
    </row>
    <row r="3769" spans="1:8" x14ac:dyDescent="0.3">
      <c r="A3769"/>
      <c r="B3769" s="314">
        <v>37145</v>
      </c>
      <c r="C3769" s="197">
        <v>14.34</v>
      </c>
      <c r="D3769" s="197">
        <f t="shared" si="119"/>
        <v>-0.50380622837370237</v>
      </c>
      <c r="E3769" s="197">
        <v>6.9783670621070826E-4</v>
      </c>
      <c r="F3769" s="167"/>
      <c r="G3769" s="37">
        <v>3761</v>
      </c>
      <c r="H3769" s="167">
        <f t="shared" ca="1" si="120"/>
        <v>1.3490600630147759E-2</v>
      </c>
    </row>
    <row r="3770" spans="1:8" x14ac:dyDescent="0.3">
      <c r="A3770"/>
      <c r="B3770" s="314">
        <v>37743</v>
      </c>
      <c r="C3770" s="197">
        <v>28.9</v>
      </c>
      <c r="D3770" s="197">
        <f t="shared" si="119"/>
        <v>-0.78519399435112236</v>
      </c>
      <c r="E3770" s="197">
        <v>6.9252077562320657E-4</v>
      </c>
      <c r="F3770" s="167"/>
      <c r="G3770" s="37">
        <v>3762</v>
      </c>
      <c r="H3770" s="167">
        <f t="shared" ca="1" si="120"/>
        <v>4.6125674897440898E-2</v>
      </c>
    </row>
    <row r="3771" spans="1:8" x14ac:dyDescent="0.3">
      <c r="A3771"/>
      <c r="B3771" s="314">
        <v>39434</v>
      </c>
      <c r="C3771" s="197">
        <v>134.54</v>
      </c>
      <c r="D3771" s="197">
        <f t="shared" si="119"/>
        <v>-0.64151345590194508</v>
      </c>
      <c r="E3771" s="197">
        <v>6.6939382670150316E-4</v>
      </c>
      <c r="F3771" s="167"/>
      <c r="G3771" s="37">
        <v>3763</v>
      </c>
      <c r="H3771" s="167">
        <f t="shared" ca="1" si="120"/>
        <v>6.1102499977139645E-2</v>
      </c>
    </row>
    <row r="3772" spans="1:8" x14ac:dyDescent="0.3">
      <c r="A3772"/>
      <c r="B3772" s="314">
        <v>42989</v>
      </c>
      <c r="C3772" s="197">
        <v>375.3</v>
      </c>
      <c r="D3772" s="197">
        <f t="shared" si="119"/>
        <v>0.18353831598864701</v>
      </c>
      <c r="E3772" s="197">
        <v>6.6657778962797565E-4</v>
      </c>
      <c r="F3772" s="167"/>
      <c r="G3772" s="37">
        <v>3764</v>
      </c>
      <c r="H3772" s="167">
        <f t="shared" ca="1" si="120"/>
        <v>4.1936465398777115E-2</v>
      </c>
    </row>
    <row r="3773" spans="1:8" x14ac:dyDescent="0.3">
      <c r="A3773"/>
      <c r="B3773" s="314">
        <v>44384</v>
      </c>
      <c r="C3773" s="197">
        <v>317.10000000000002</v>
      </c>
      <c r="D3773" s="197">
        <f t="shared" si="119"/>
        <v>2.9856711915535445</v>
      </c>
      <c r="E3773" s="197">
        <v>6.3111391606196499E-4</v>
      </c>
      <c r="F3773" s="167"/>
      <c r="G3773" s="37">
        <v>3765</v>
      </c>
      <c r="H3773" s="167">
        <f t="shared" ca="1" si="120"/>
        <v>7.7661923332604479E-2</v>
      </c>
    </row>
    <row r="3774" spans="1:8" x14ac:dyDescent="0.3">
      <c r="A3774"/>
      <c r="B3774" s="314">
        <v>35006</v>
      </c>
      <c r="C3774" s="197">
        <v>79.56</v>
      </c>
      <c r="D3774" s="197">
        <f t="shared" si="119"/>
        <v>0.22005827327097083</v>
      </c>
      <c r="E3774" s="197">
        <v>6.2885171676518858E-4</v>
      </c>
      <c r="F3774" s="167"/>
      <c r="G3774" s="37">
        <v>3766</v>
      </c>
      <c r="H3774" s="167">
        <f t="shared" ca="1" si="120"/>
        <v>-9.2041992141770213E-3</v>
      </c>
    </row>
    <row r="3775" spans="1:8" x14ac:dyDescent="0.3">
      <c r="A3775"/>
      <c r="B3775" s="314">
        <v>35745</v>
      </c>
      <c r="C3775" s="197">
        <v>65.209999999999994</v>
      </c>
      <c r="D3775" s="197">
        <f t="shared" si="119"/>
        <v>-0.86744587864620393</v>
      </c>
      <c r="E3775" s="197">
        <v>6.1377934632478315E-4</v>
      </c>
      <c r="F3775" s="167"/>
      <c r="G3775" s="37">
        <v>3767</v>
      </c>
      <c r="H3775" s="167">
        <f t="shared" ca="1" si="120"/>
        <v>-2.4537533875590805E-2</v>
      </c>
    </row>
    <row r="3776" spans="1:8" x14ac:dyDescent="0.3">
      <c r="A3776"/>
      <c r="B3776" s="314">
        <v>44546</v>
      </c>
      <c r="C3776" s="197">
        <v>491.95</v>
      </c>
      <c r="D3776" s="197">
        <f t="shared" si="119"/>
        <v>1.9519951995199518</v>
      </c>
      <c r="E3776" s="197">
        <v>6.1019017593810787E-4</v>
      </c>
      <c r="F3776" s="167"/>
      <c r="G3776" s="37">
        <v>3768</v>
      </c>
      <c r="H3776" s="167">
        <f t="shared" ca="1" si="120"/>
        <v>2.729224983248795E-4</v>
      </c>
    </row>
    <row r="3777" spans="1:8" x14ac:dyDescent="0.3">
      <c r="A3777"/>
      <c r="B3777" s="314">
        <v>39132</v>
      </c>
      <c r="C3777" s="197">
        <v>166.65</v>
      </c>
      <c r="D3777" s="197">
        <f t="shared" si="119"/>
        <v>-1.7969451931715286E-3</v>
      </c>
      <c r="E3777" s="197">
        <v>6.0042029420581677E-4</v>
      </c>
      <c r="F3777" s="167"/>
      <c r="G3777" s="37">
        <v>3769</v>
      </c>
      <c r="H3777" s="167">
        <f t="shared" ca="1" si="120"/>
        <v>2.6743241315297872E-2</v>
      </c>
    </row>
    <row r="3778" spans="1:8" x14ac:dyDescent="0.3">
      <c r="A3778"/>
      <c r="B3778" s="314">
        <v>43448</v>
      </c>
      <c r="C3778" s="197">
        <v>166.95</v>
      </c>
      <c r="D3778" s="197">
        <f t="shared" si="119"/>
        <v>0.10314523589269187</v>
      </c>
      <c r="E3778" s="197">
        <v>5.9934072520229087E-4</v>
      </c>
      <c r="F3778" s="167"/>
      <c r="G3778" s="37">
        <v>3770</v>
      </c>
      <c r="H3778" s="167">
        <f t="shared" ca="1" si="120"/>
        <v>2.3939952246786106E-2</v>
      </c>
    </row>
    <row r="3779" spans="1:8" x14ac:dyDescent="0.3">
      <c r="A3779"/>
      <c r="B3779" s="314">
        <v>38940</v>
      </c>
      <c r="C3779" s="197">
        <v>151.34</v>
      </c>
      <c r="D3779" s="197">
        <f t="shared" si="119"/>
        <v>1.2318242147175931</v>
      </c>
      <c r="E3779" s="197">
        <v>5.950413223141382E-4</v>
      </c>
      <c r="F3779" s="167"/>
      <c r="G3779" s="37">
        <v>3771</v>
      </c>
      <c r="H3779" s="167">
        <f t="shared" ca="1" si="120"/>
        <v>-1.2136440159774622E-2</v>
      </c>
    </row>
    <row r="3780" spans="1:8" x14ac:dyDescent="0.3">
      <c r="A3780"/>
      <c r="B3780" s="314">
        <v>35681</v>
      </c>
      <c r="C3780" s="197">
        <v>67.81</v>
      </c>
      <c r="D3780" s="197">
        <f t="shared" si="119"/>
        <v>-0.61482533371201364</v>
      </c>
      <c r="E3780" s="197">
        <v>5.9023166592897525E-4</v>
      </c>
      <c r="F3780" s="167"/>
      <c r="G3780" s="37">
        <v>3772</v>
      </c>
      <c r="H3780" s="167">
        <f t="shared" ca="1" si="120"/>
        <v>3.9518104045653132E-2</v>
      </c>
    </row>
    <row r="3781" spans="1:8" x14ac:dyDescent="0.3">
      <c r="A3781"/>
      <c r="B3781" s="314">
        <v>43822</v>
      </c>
      <c r="C3781" s="197">
        <v>176.05</v>
      </c>
      <c r="D3781" s="197">
        <f t="shared" si="119"/>
        <v>0.10758100031456452</v>
      </c>
      <c r="E3781" s="197">
        <v>5.6834327934085493E-4</v>
      </c>
      <c r="F3781" s="167"/>
      <c r="G3781" s="37">
        <v>3773</v>
      </c>
      <c r="H3781" s="167">
        <f t="shared" ca="1" si="120"/>
        <v>7.875826285989318E-2</v>
      </c>
    </row>
    <row r="3782" spans="1:8" x14ac:dyDescent="0.3">
      <c r="A3782"/>
      <c r="B3782" s="314">
        <v>39023</v>
      </c>
      <c r="C3782" s="197">
        <v>158.94999999999999</v>
      </c>
      <c r="D3782" s="197">
        <f t="shared" si="119"/>
        <v>-0.74289919772256729</v>
      </c>
      <c r="E3782" s="197">
        <v>5.6653657308314287E-4</v>
      </c>
      <c r="F3782" s="167"/>
      <c r="G3782" s="37">
        <v>3774</v>
      </c>
      <c r="H3782" s="167">
        <f t="shared" ca="1" si="120"/>
        <v>2.830167688488603E-2</v>
      </c>
    </row>
    <row r="3783" spans="1:8" x14ac:dyDescent="0.3">
      <c r="A3783"/>
      <c r="B3783" s="314">
        <v>45196</v>
      </c>
      <c r="C3783" s="197">
        <v>618.24</v>
      </c>
      <c r="D3783" s="197">
        <f t="shared" si="119"/>
        <v>2.4840236686390536</v>
      </c>
      <c r="E3783" s="197">
        <v>5.6644386541293557E-4</v>
      </c>
      <c r="F3783" s="167"/>
      <c r="G3783" s="37">
        <v>3775</v>
      </c>
      <c r="H3783" s="167">
        <f t="shared" ca="1" si="120"/>
        <v>-2.9390077386371519E-2</v>
      </c>
    </row>
    <row r="3784" spans="1:8" x14ac:dyDescent="0.3">
      <c r="A3784"/>
      <c r="B3784" s="314">
        <v>43524</v>
      </c>
      <c r="C3784" s="197">
        <v>177.45</v>
      </c>
      <c r="D3784" s="197">
        <f t="shared" si="119"/>
        <v>1.456735428492316</v>
      </c>
      <c r="E3784" s="197">
        <v>5.6385678037784714E-4</v>
      </c>
      <c r="F3784" s="167"/>
      <c r="G3784" s="37">
        <v>3776</v>
      </c>
      <c r="H3784" s="167">
        <f t="shared" ca="1" si="120"/>
        <v>-8.4185656282709741E-4</v>
      </c>
    </row>
    <row r="3785" spans="1:8" x14ac:dyDescent="0.3">
      <c r="A3785"/>
      <c r="B3785" s="314">
        <v>35653</v>
      </c>
      <c r="C3785" s="197">
        <v>72.23</v>
      </c>
      <c r="D3785" s="197">
        <f t="shared" ref="D3785:D3848" si="121">C3785/C3786-1</f>
        <v>-2.3480662983426104E-3</v>
      </c>
      <c r="E3785" s="197">
        <v>5.5409336473211113E-4</v>
      </c>
      <c r="F3785" s="167"/>
      <c r="G3785" s="37">
        <v>3777</v>
      </c>
      <c r="H3785" s="167">
        <f t="shared" ca="1" si="120"/>
        <v>-1.7405384074046189E-2</v>
      </c>
    </row>
    <row r="3786" spans="1:8" x14ac:dyDescent="0.3">
      <c r="A3786"/>
      <c r="B3786" s="314">
        <v>34949</v>
      </c>
      <c r="C3786" s="197">
        <v>72.400000000000006</v>
      </c>
      <c r="D3786" s="197">
        <f t="shared" si="121"/>
        <v>-0.7393527018756525</v>
      </c>
      <c r="E3786" s="197">
        <v>5.5279159756782548E-4</v>
      </c>
      <c r="F3786" s="167"/>
      <c r="G3786" s="37">
        <v>3778</v>
      </c>
      <c r="H3786" s="167">
        <f t="shared" ref="H3786:H3849" ca="1" si="122">_xlfn.NORM.INV(RAND(),N$11,N$12)</f>
        <v>-9.1900327331679105E-2</v>
      </c>
    </row>
    <row r="3787" spans="1:8" x14ac:dyDescent="0.3">
      <c r="A3787"/>
      <c r="B3787" s="314">
        <v>41225</v>
      </c>
      <c r="C3787" s="197">
        <v>277.77</v>
      </c>
      <c r="D3787" s="197">
        <f t="shared" si="121"/>
        <v>0.49781612294418975</v>
      </c>
      <c r="E3787" s="197">
        <v>5.4030689431594503E-4</v>
      </c>
      <c r="F3787" s="167"/>
      <c r="G3787" s="37">
        <v>3779</v>
      </c>
      <c r="H3787" s="167">
        <f t="shared" ca="1" si="122"/>
        <v>-3.205547451889381E-2</v>
      </c>
    </row>
    <row r="3788" spans="1:8" x14ac:dyDescent="0.3">
      <c r="A3788"/>
      <c r="B3788" s="314">
        <v>43481</v>
      </c>
      <c r="C3788" s="197">
        <v>185.45</v>
      </c>
      <c r="D3788" s="197">
        <f t="shared" si="121"/>
        <v>-0.71648066044947256</v>
      </c>
      <c r="E3788" s="197">
        <v>5.3951982735367388E-4</v>
      </c>
      <c r="F3788" s="167"/>
      <c r="G3788" s="37">
        <v>3780</v>
      </c>
      <c r="H3788" s="167">
        <f t="shared" ca="1" si="122"/>
        <v>-4.0722365984200398E-2</v>
      </c>
    </row>
    <row r="3789" spans="1:8" x14ac:dyDescent="0.3">
      <c r="A3789"/>
      <c r="B3789" s="314">
        <v>45881</v>
      </c>
      <c r="C3789" s="197">
        <v>654.1</v>
      </c>
      <c r="D3789" s="197">
        <f t="shared" si="121"/>
        <v>7.5391644908616193</v>
      </c>
      <c r="E3789" s="197">
        <v>5.3537284894833448E-4</v>
      </c>
      <c r="F3789" s="167"/>
      <c r="G3789" s="37">
        <v>3781</v>
      </c>
      <c r="H3789" s="167">
        <f t="shared" ca="1" si="122"/>
        <v>-6.4336796739960206E-2</v>
      </c>
    </row>
    <row r="3790" spans="1:8" x14ac:dyDescent="0.3">
      <c r="A3790"/>
      <c r="B3790" s="314">
        <v>35545</v>
      </c>
      <c r="C3790" s="197">
        <v>76.599999999999994</v>
      </c>
      <c r="D3790" s="197">
        <f t="shared" si="121"/>
        <v>-0.61083168216227213</v>
      </c>
      <c r="E3790" s="197">
        <v>5.2246603970740324E-4</v>
      </c>
      <c r="F3790" s="167"/>
      <c r="G3790" s="37">
        <v>3782</v>
      </c>
      <c r="H3790" s="167">
        <f t="shared" ca="1" si="122"/>
        <v>-8.2919530962057286E-2</v>
      </c>
    </row>
    <row r="3791" spans="1:8" x14ac:dyDescent="0.3">
      <c r="A3791"/>
      <c r="B3791" s="314">
        <v>40725</v>
      </c>
      <c r="C3791" s="197">
        <v>196.83</v>
      </c>
      <c r="D3791" s="197">
        <f t="shared" si="121"/>
        <v>2.3220253164556963</v>
      </c>
      <c r="E3791" s="197">
        <v>5.083108829360139E-4</v>
      </c>
      <c r="F3791" s="167"/>
      <c r="G3791" s="37">
        <v>3783</v>
      </c>
      <c r="H3791" s="167">
        <f t="shared" ca="1" si="122"/>
        <v>3.9486847655326972E-2</v>
      </c>
    </row>
    <row r="3792" spans="1:8" x14ac:dyDescent="0.3">
      <c r="A3792"/>
      <c r="B3792" s="314">
        <v>39735</v>
      </c>
      <c r="C3792" s="197">
        <v>59.25</v>
      </c>
      <c r="D3792" s="197">
        <f t="shared" si="121"/>
        <v>-0.85264859487689626</v>
      </c>
      <c r="E3792" s="197">
        <v>5.0658561296867965E-4</v>
      </c>
      <c r="F3792" s="167"/>
      <c r="G3792" s="37">
        <v>3784</v>
      </c>
      <c r="H3792" s="167">
        <f t="shared" ca="1" si="122"/>
        <v>-5.2975515077700791E-2</v>
      </c>
    </row>
    <row r="3793" spans="1:8" x14ac:dyDescent="0.3">
      <c r="A3793"/>
      <c r="B3793" s="314">
        <v>42198</v>
      </c>
      <c r="C3793" s="197">
        <v>402.1</v>
      </c>
      <c r="D3793" s="197">
        <f t="shared" si="121"/>
        <v>0.5209168620924427</v>
      </c>
      <c r="E3793" s="197">
        <v>4.9763622791743067E-4</v>
      </c>
      <c r="F3793" s="167"/>
      <c r="G3793" s="37">
        <v>3785</v>
      </c>
      <c r="H3793" s="167">
        <f t="shared" ca="1" si="122"/>
        <v>7.3214237220087866E-2</v>
      </c>
    </row>
    <row r="3794" spans="1:8" x14ac:dyDescent="0.3">
      <c r="A3794"/>
      <c r="B3794" s="314">
        <v>40520</v>
      </c>
      <c r="C3794" s="197">
        <v>264.38</v>
      </c>
      <c r="D3794" s="197">
        <f t="shared" si="121"/>
        <v>2.2471137312699581</v>
      </c>
      <c r="E3794" s="197">
        <v>4.9195837275295418E-4</v>
      </c>
      <c r="F3794" s="167"/>
      <c r="G3794" s="37">
        <v>3786</v>
      </c>
      <c r="H3794" s="167">
        <f t="shared" ca="1" si="122"/>
        <v>-1.9902930370248205E-3</v>
      </c>
    </row>
    <row r="3795" spans="1:8" x14ac:dyDescent="0.3">
      <c r="A3795"/>
      <c r="B3795" s="314">
        <v>37959</v>
      </c>
      <c r="C3795" s="197">
        <v>81.42</v>
      </c>
      <c r="D3795" s="197">
        <f t="shared" si="121"/>
        <v>-0.88584647739221867</v>
      </c>
      <c r="E3795" s="197">
        <v>4.9152125829454718E-4</v>
      </c>
      <c r="F3795" s="167"/>
      <c r="G3795" s="37">
        <v>3787</v>
      </c>
      <c r="H3795" s="167">
        <f t="shared" ca="1" si="122"/>
        <v>1.4351513726744697E-2</v>
      </c>
    </row>
    <row r="3796" spans="1:8" x14ac:dyDescent="0.3">
      <c r="A3796"/>
      <c r="B3796" s="314">
        <v>45916</v>
      </c>
      <c r="C3796" s="197">
        <v>713.25</v>
      </c>
      <c r="D3796" s="197">
        <f t="shared" si="121"/>
        <v>33.523233301064856</v>
      </c>
      <c r="E3796" s="197">
        <v>4.9095244774877145E-4</v>
      </c>
      <c r="F3796" s="167"/>
      <c r="G3796" s="37">
        <v>3788</v>
      </c>
      <c r="H3796" s="167">
        <f t="shared" ca="1" si="122"/>
        <v>7.2625841864614973E-2</v>
      </c>
    </row>
    <row r="3797" spans="1:8" x14ac:dyDescent="0.3">
      <c r="A3797"/>
      <c r="B3797" s="314">
        <v>37231</v>
      </c>
      <c r="C3797" s="197">
        <v>20.66</v>
      </c>
      <c r="D3797" s="197">
        <f t="shared" si="121"/>
        <v>-0.93340854149879127</v>
      </c>
      <c r="E3797" s="197">
        <v>4.8426150121083644E-4</v>
      </c>
      <c r="F3797" s="167"/>
      <c r="G3797" s="37">
        <v>3789</v>
      </c>
      <c r="H3797" s="167">
        <f t="shared" ca="1" si="122"/>
        <v>4.6951020642497933E-2</v>
      </c>
    </row>
    <row r="3798" spans="1:8" x14ac:dyDescent="0.3">
      <c r="A3798"/>
      <c r="B3798" s="314">
        <v>43236</v>
      </c>
      <c r="C3798" s="197">
        <v>310.25</v>
      </c>
      <c r="D3798" s="197">
        <f t="shared" si="121"/>
        <v>0.23467844635466406</v>
      </c>
      <c r="E3798" s="197">
        <v>4.8371493066734494E-4</v>
      </c>
      <c r="F3798" s="167"/>
      <c r="G3798" s="37">
        <v>3790</v>
      </c>
      <c r="H3798" s="167">
        <f t="shared" ca="1" si="122"/>
        <v>-5.4110446243578615E-2</v>
      </c>
    </row>
    <row r="3799" spans="1:8" x14ac:dyDescent="0.3">
      <c r="A3799"/>
      <c r="B3799" s="314">
        <v>40491</v>
      </c>
      <c r="C3799" s="197">
        <v>251.28</v>
      </c>
      <c r="D3799" s="197">
        <f t="shared" si="121"/>
        <v>-0.21167058823529417</v>
      </c>
      <c r="E3799" s="197">
        <v>4.777830864788335E-4</v>
      </c>
      <c r="F3799" s="167"/>
      <c r="G3799" s="37">
        <v>3791</v>
      </c>
      <c r="H3799" s="167">
        <f t="shared" ca="1" si="122"/>
        <v>-5.7846325840322094E-2</v>
      </c>
    </row>
    <row r="3800" spans="1:8" x14ac:dyDescent="0.3">
      <c r="A3800"/>
      <c r="B3800" s="314">
        <v>44344</v>
      </c>
      <c r="C3800" s="197">
        <v>318.75</v>
      </c>
      <c r="D3800" s="197">
        <f t="shared" si="121"/>
        <v>3.9781352491019835</v>
      </c>
      <c r="E3800" s="197">
        <v>4.7080979284364055E-4</v>
      </c>
      <c r="F3800" s="167"/>
      <c r="G3800" s="37">
        <v>3792</v>
      </c>
      <c r="H3800" s="167">
        <f t="shared" ca="1" si="122"/>
        <v>2.6082666187454196E-4</v>
      </c>
    </row>
    <row r="3801" spans="1:8" x14ac:dyDescent="0.3">
      <c r="A3801"/>
      <c r="B3801" s="314">
        <v>35740</v>
      </c>
      <c r="C3801" s="197">
        <v>64.03</v>
      </c>
      <c r="D3801" s="197">
        <f t="shared" si="121"/>
        <v>-0.41283814763869786</v>
      </c>
      <c r="E3801" s="197">
        <v>4.6875000000001776E-4</v>
      </c>
      <c r="F3801" s="167"/>
      <c r="G3801" s="37">
        <v>3793</v>
      </c>
      <c r="H3801" s="167">
        <f t="shared" ca="1" si="122"/>
        <v>7.7805805438331196E-2</v>
      </c>
    </row>
    <row r="3802" spans="1:8" x14ac:dyDescent="0.3">
      <c r="A3802"/>
      <c r="B3802" s="314">
        <v>44019</v>
      </c>
      <c r="C3802" s="197">
        <v>109.05</v>
      </c>
      <c r="D3802" s="197">
        <f t="shared" si="121"/>
        <v>-1.2854168552548173E-2</v>
      </c>
      <c r="E3802" s="197">
        <v>4.5871559633026138E-4</v>
      </c>
      <c r="F3802" s="167"/>
      <c r="G3802" s="37">
        <v>3794</v>
      </c>
      <c r="H3802" s="167">
        <f t="shared" ca="1" si="122"/>
        <v>-7.8584369686106506E-2</v>
      </c>
    </row>
    <row r="3803" spans="1:8" x14ac:dyDescent="0.3">
      <c r="A3803"/>
      <c r="B3803" s="314">
        <v>40093</v>
      </c>
      <c r="C3803" s="197">
        <v>110.47</v>
      </c>
      <c r="D3803" s="197">
        <f t="shared" si="121"/>
        <v>-0.75035028248587565</v>
      </c>
      <c r="E3803" s="197">
        <v>4.5281651874651274E-4</v>
      </c>
      <c r="F3803" s="167"/>
      <c r="G3803" s="37">
        <v>3795</v>
      </c>
      <c r="H3803" s="167">
        <f t="shared" ca="1" si="122"/>
        <v>4.9036902662211855E-2</v>
      </c>
    </row>
    <row r="3804" spans="1:8" x14ac:dyDescent="0.3">
      <c r="A3804"/>
      <c r="B3804" s="314">
        <v>42914</v>
      </c>
      <c r="C3804" s="197">
        <v>442.5</v>
      </c>
      <c r="D3804" s="197">
        <f t="shared" si="121"/>
        <v>-0.33632300446950836</v>
      </c>
      <c r="E3804" s="197">
        <v>4.5218177707440077E-4</v>
      </c>
      <c r="F3804" s="167"/>
      <c r="G3804" s="37">
        <v>3796</v>
      </c>
      <c r="H3804" s="167">
        <f t="shared" ca="1" si="122"/>
        <v>2.1608218814435799E-2</v>
      </c>
    </row>
    <row r="3805" spans="1:8" x14ac:dyDescent="0.3">
      <c r="A3805"/>
      <c r="B3805" s="314">
        <v>45218</v>
      </c>
      <c r="C3805" s="197">
        <v>666.74</v>
      </c>
      <c r="D3805" s="197">
        <f t="shared" si="121"/>
        <v>3.2644067796610168</v>
      </c>
      <c r="E3805" s="197">
        <v>4.5015305203754963E-4</v>
      </c>
      <c r="F3805" s="167"/>
      <c r="G3805" s="37">
        <v>3797</v>
      </c>
      <c r="H3805" s="167">
        <f t="shared" ca="1" si="122"/>
        <v>7.992224922722109E-2</v>
      </c>
    </row>
    <row r="3806" spans="1:8" x14ac:dyDescent="0.3">
      <c r="A3806"/>
      <c r="B3806" s="314">
        <v>40189</v>
      </c>
      <c r="C3806" s="197">
        <v>156.35</v>
      </c>
      <c r="D3806" s="197">
        <f t="shared" si="121"/>
        <v>1.3304516321359365</v>
      </c>
      <c r="E3806" s="197">
        <v>4.4791400051180652E-4</v>
      </c>
      <c r="F3806" s="167"/>
      <c r="G3806" s="37">
        <v>3798</v>
      </c>
      <c r="H3806" s="167">
        <f t="shared" ca="1" si="122"/>
        <v>2.1873831522825932E-2</v>
      </c>
    </row>
    <row r="3807" spans="1:8" x14ac:dyDescent="0.3">
      <c r="A3807"/>
      <c r="B3807" s="314">
        <v>34891</v>
      </c>
      <c r="C3807" s="197">
        <v>67.09</v>
      </c>
      <c r="D3807" s="197">
        <f t="shared" si="121"/>
        <v>-0.27665768194070073</v>
      </c>
      <c r="E3807" s="197">
        <v>4.4736057262162454E-4</v>
      </c>
      <c r="F3807" s="167"/>
      <c r="G3807" s="37">
        <v>3799</v>
      </c>
      <c r="H3807" s="167">
        <f t="shared" ca="1" si="122"/>
        <v>4.0575374099639891E-2</v>
      </c>
    </row>
    <row r="3808" spans="1:8" x14ac:dyDescent="0.3">
      <c r="A3808"/>
      <c r="B3808" s="314">
        <v>35174</v>
      </c>
      <c r="C3808" s="197">
        <v>92.75</v>
      </c>
      <c r="D3808" s="197">
        <f t="shared" si="121"/>
        <v>0.29956564382793882</v>
      </c>
      <c r="E3808" s="197">
        <v>4.3145291770052552E-4</v>
      </c>
      <c r="F3808" s="167"/>
      <c r="G3808" s="37">
        <v>3800</v>
      </c>
      <c r="H3808" s="167">
        <f t="shared" ca="1" si="122"/>
        <v>-3.837487577176444E-2</v>
      </c>
    </row>
    <row r="3809" spans="1:8" x14ac:dyDescent="0.3">
      <c r="A3809"/>
      <c r="B3809" s="314">
        <v>35072</v>
      </c>
      <c r="C3809" s="197">
        <v>71.37</v>
      </c>
      <c r="D3809" s="197">
        <f t="shared" si="121"/>
        <v>1.9774718397997502</v>
      </c>
      <c r="E3809" s="197">
        <v>4.20521446593769E-4</v>
      </c>
      <c r="F3809" s="167"/>
      <c r="G3809" s="37">
        <v>3801</v>
      </c>
      <c r="H3809" s="167">
        <f t="shared" ca="1" si="122"/>
        <v>1.336591400870593E-2</v>
      </c>
    </row>
    <row r="3810" spans="1:8" x14ac:dyDescent="0.3">
      <c r="A3810"/>
      <c r="B3810" s="314">
        <v>37350</v>
      </c>
      <c r="C3810" s="197">
        <v>23.97</v>
      </c>
      <c r="D3810" s="197">
        <f t="shared" si="121"/>
        <v>-0.6707417582417583</v>
      </c>
      <c r="E3810" s="197">
        <v>4.1736227045063856E-4</v>
      </c>
      <c r="F3810" s="167"/>
      <c r="G3810" s="37">
        <v>3802</v>
      </c>
      <c r="H3810" s="167">
        <f t="shared" ca="1" si="122"/>
        <v>-8.3423690456295822E-3</v>
      </c>
    </row>
    <row r="3811" spans="1:8" x14ac:dyDescent="0.3">
      <c r="A3811"/>
      <c r="B3811" s="314">
        <v>35065</v>
      </c>
      <c r="C3811" s="197">
        <v>72.8</v>
      </c>
      <c r="D3811" s="197">
        <f t="shared" si="121"/>
        <v>-0.707395498392283</v>
      </c>
      <c r="E3811" s="197">
        <v>4.1225779854348055E-4</v>
      </c>
      <c r="F3811" s="167"/>
      <c r="G3811" s="37">
        <v>3803</v>
      </c>
      <c r="H3811" s="167">
        <f t="shared" ca="1" si="122"/>
        <v>6.7288554077011023E-2</v>
      </c>
    </row>
    <row r="3812" spans="1:8" x14ac:dyDescent="0.3">
      <c r="A3812"/>
      <c r="B3812" s="314">
        <v>43326</v>
      </c>
      <c r="C3812" s="197">
        <v>248.8</v>
      </c>
      <c r="D3812" s="197">
        <f t="shared" si="121"/>
        <v>8.9281723862729461</v>
      </c>
      <c r="E3812" s="197">
        <v>4.0209087253728626E-4</v>
      </c>
      <c r="F3812" s="167"/>
      <c r="G3812" s="37">
        <v>3804</v>
      </c>
      <c r="H3812" s="167">
        <f t="shared" ca="1" si="122"/>
        <v>0.12825050456844289</v>
      </c>
    </row>
    <row r="3813" spans="1:8" x14ac:dyDescent="0.3">
      <c r="A3813"/>
      <c r="B3813" s="314">
        <v>36665</v>
      </c>
      <c r="C3813" s="197">
        <v>25.06</v>
      </c>
      <c r="D3813" s="197">
        <f t="shared" si="121"/>
        <v>-4.0949100650593206E-2</v>
      </c>
      <c r="E3813" s="197">
        <v>3.9920159680639777E-4</v>
      </c>
      <c r="F3813" s="167"/>
      <c r="G3813" s="37">
        <v>3805</v>
      </c>
      <c r="H3813" s="167">
        <f t="shared" ca="1" si="122"/>
        <v>0.10780198126452593</v>
      </c>
    </row>
    <row r="3814" spans="1:8" x14ac:dyDescent="0.3">
      <c r="A3814"/>
      <c r="B3814" s="314">
        <v>37516</v>
      </c>
      <c r="C3814" s="197">
        <v>26.13</v>
      </c>
      <c r="D3814" s="197">
        <f t="shared" si="121"/>
        <v>-0.50473843821076581</v>
      </c>
      <c r="E3814" s="197">
        <v>3.828483920367276E-4</v>
      </c>
      <c r="F3814" s="167"/>
      <c r="G3814" s="37">
        <v>3806</v>
      </c>
      <c r="H3814" s="167">
        <f t="shared" ca="1" si="122"/>
        <v>6.4470078993921751E-2</v>
      </c>
    </row>
    <row r="3815" spans="1:8" x14ac:dyDescent="0.3">
      <c r="A3815"/>
      <c r="B3815" s="314">
        <v>35914</v>
      </c>
      <c r="C3815" s="197">
        <v>52.76</v>
      </c>
      <c r="D3815" s="197">
        <f t="shared" si="121"/>
        <v>-0.90114296421210416</v>
      </c>
      <c r="E3815" s="197">
        <v>3.792188092528459E-4</v>
      </c>
      <c r="F3815" s="167"/>
      <c r="G3815" s="37">
        <v>3807</v>
      </c>
      <c r="H3815" s="167">
        <f t="shared" ca="1" si="122"/>
        <v>6.0358916733335016E-2</v>
      </c>
    </row>
    <row r="3816" spans="1:8" x14ac:dyDescent="0.3">
      <c r="A3816"/>
      <c r="B3816" s="314">
        <v>42684</v>
      </c>
      <c r="C3816" s="197">
        <v>533.70000000000005</v>
      </c>
      <c r="D3816" s="197">
        <f t="shared" si="121"/>
        <v>18.914179104477615</v>
      </c>
      <c r="E3816" s="197">
        <v>3.7488284910969227E-4</v>
      </c>
      <c r="F3816" s="167"/>
      <c r="G3816" s="37">
        <v>3808</v>
      </c>
      <c r="H3816" s="167">
        <f t="shared" ca="1" si="122"/>
        <v>-2.5616289735248335E-3</v>
      </c>
    </row>
    <row r="3817" spans="1:8" x14ac:dyDescent="0.3">
      <c r="A3817"/>
      <c r="B3817" s="314">
        <v>36273</v>
      </c>
      <c r="C3817" s="197">
        <v>26.8</v>
      </c>
      <c r="D3817" s="197">
        <f t="shared" si="121"/>
        <v>-0.93564344547703093</v>
      </c>
      <c r="E3817" s="197">
        <v>3.7327360955585753E-4</v>
      </c>
      <c r="F3817" s="167"/>
      <c r="G3817" s="37">
        <v>3809</v>
      </c>
      <c r="H3817" s="167">
        <f t="shared" ca="1" si="122"/>
        <v>5.0038204932247476E-2</v>
      </c>
    </row>
    <row r="3818" spans="1:8" x14ac:dyDescent="0.3">
      <c r="A3818"/>
      <c r="B3818" s="314">
        <v>41793</v>
      </c>
      <c r="C3818" s="197">
        <v>416.43</v>
      </c>
      <c r="D3818" s="197">
        <f t="shared" si="121"/>
        <v>1.0821499999999999</v>
      </c>
      <c r="E3818" s="197">
        <v>3.6033439031424308E-4</v>
      </c>
      <c r="F3818" s="167"/>
      <c r="G3818" s="37">
        <v>3810</v>
      </c>
      <c r="H3818" s="167">
        <f t="shared" ca="1" si="122"/>
        <v>-1.2528780059720176E-3</v>
      </c>
    </row>
    <row r="3819" spans="1:8" x14ac:dyDescent="0.3">
      <c r="A3819"/>
      <c r="B3819" s="314">
        <v>40422</v>
      </c>
      <c r="C3819" s="197">
        <v>200</v>
      </c>
      <c r="D3819" s="197">
        <f t="shared" si="121"/>
        <v>5.4683053040103493</v>
      </c>
      <c r="E3819" s="197">
        <v>3.5012254288990796E-4</v>
      </c>
      <c r="F3819" s="167"/>
      <c r="G3819" s="37">
        <v>3811</v>
      </c>
      <c r="H3819" s="167">
        <f t="shared" ca="1" si="122"/>
        <v>-0.1388928837288298</v>
      </c>
    </row>
    <row r="3820" spans="1:8" x14ac:dyDescent="0.3">
      <c r="A3820"/>
      <c r="B3820" s="314">
        <v>37621</v>
      </c>
      <c r="C3820" s="197">
        <v>30.92</v>
      </c>
      <c r="D3820" s="197">
        <f t="shared" si="121"/>
        <v>-0.51807980049875302</v>
      </c>
      <c r="E3820" s="197">
        <v>3.2351989647372292E-4</v>
      </c>
      <c r="F3820" s="167"/>
      <c r="G3820" s="37">
        <v>3812</v>
      </c>
      <c r="H3820" s="167">
        <f t="shared" ca="1" si="122"/>
        <v>3.4249507901890817E-2</v>
      </c>
    </row>
    <row r="3821" spans="1:8" x14ac:dyDescent="0.3">
      <c r="A3821"/>
      <c r="B3821" s="314">
        <v>35451</v>
      </c>
      <c r="C3821" s="197">
        <v>64.16</v>
      </c>
      <c r="D3821" s="197">
        <f t="shared" si="121"/>
        <v>-0.86899438489025016</v>
      </c>
      <c r="E3821" s="197">
        <v>3.1181789834722196E-4</v>
      </c>
      <c r="F3821" s="167"/>
      <c r="G3821" s="37">
        <v>3813</v>
      </c>
      <c r="H3821" s="167">
        <f t="shared" ca="1" si="122"/>
        <v>3.6074876625111267E-2</v>
      </c>
    </row>
    <row r="3822" spans="1:8" x14ac:dyDescent="0.3">
      <c r="A3822"/>
      <c r="B3822" s="314">
        <v>44566</v>
      </c>
      <c r="C3822" s="197">
        <v>489.75</v>
      </c>
      <c r="D3822" s="197">
        <f t="shared" si="121"/>
        <v>0.4398059679553139</v>
      </c>
      <c r="E3822" s="197">
        <v>3.0637254901955124E-4</v>
      </c>
      <c r="F3822" s="167"/>
      <c r="G3822" s="37">
        <v>3814</v>
      </c>
      <c r="H3822" s="167">
        <f t="shared" ca="1" si="122"/>
        <v>4.3166865632438968E-2</v>
      </c>
    </row>
    <row r="3823" spans="1:8" x14ac:dyDescent="0.3">
      <c r="A3823"/>
      <c r="B3823" s="314">
        <v>42247</v>
      </c>
      <c r="C3823" s="197">
        <v>340.15</v>
      </c>
      <c r="D3823" s="197">
        <f t="shared" si="121"/>
        <v>8.0801982714793885E-2</v>
      </c>
      <c r="E3823" s="197">
        <v>2.940744008232965E-4</v>
      </c>
      <c r="F3823" s="167"/>
      <c r="G3823" s="37">
        <v>3815</v>
      </c>
      <c r="H3823" s="167">
        <f t="shared" ca="1" si="122"/>
        <v>-2.5623751106040753E-2</v>
      </c>
    </row>
    <row r="3824" spans="1:8" x14ac:dyDescent="0.3">
      <c r="A3824"/>
      <c r="B3824" s="314">
        <v>41277</v>
      </c>
      <c r="C3824" s="197">
        <v>314.72000000000003</v>
      </c>
      <c r="D3824" s="197">
        <f t="shared" si="121"/>
        <v>-0.64075109868158209</v>
      </c>
      <c r="E3824" s="197">
        <v>2.8605028128292354E-4</v>
      </c>
      <c r="F3824" s="167"/>
      <c r="G3824" s="37">
        <v>3816</v>
      </c>
      <c r="H3824" s="167">
        <f t="shared" ca="1" si="122"/>
        <v>9.8950422874344454E-2</v>
      </c>
    </row>
    <row r="3825" spans="1:8" x14ac:dyDescent="0.3">
      <c r="A3825"/>
      <c r="B3825" s="314">
        <v>45324</v>
      </c>
      <c r="C3825" s="197">
        <v>876.05</v>
      </c>
      <c r="D3825" s="197">
        <f t="shared" si="121"/>
        <v>7.2104029990627918</v>
      </c>
      <c r="E3825" s="197">
        <v>2.8545329984019929E-4</v>
      </c>
      <c r="F3825" s="167"/>
      <c r="G3825" s="37">
        <v>3817</v>
      </c>
      <c r="H3825" s="167">
        <f t="shared" ca="1" si="122"/>
        <v>-1.3912532937262133E-2</v>
      </c>
    </row>
    <row r="3826" spans="1:8" x14ac:dyDescent="0.3">
      <c r="A3826"/>
      <c r="B3826" s="314">
        <v>35268</v>
      </c>
      <c r="C3826" s="197">
        <v>106.7</v>
      </c>
      <c r="D3826" s="197">
        <f t="shared" si="121"/>
        <v>-0.72453853104427524</v>
      </c>
      <c r="E3826" s="197">
        <v>2.81241211212091E-4</v>
      </c>
      <c r="F3826" s="167"/>
      <c r="G3826" s="37">
        <v>3818</v>
      </c>
      <c r="H3826" s="167">
        <f t="shared" ca="1" si="122"/>
        <v>-1.4017383289002009E-2</v>
      </c>
    </row>
    <row r="3827" spans="1:8" x14ac:dyDescent="0.3">
      <c r="A3827"/>
      <c r="B3827" s="314">
        <v>41689</v>
      </c>
      <c r="C3827" s="197">
        <v>387.35</v>
      </c>
      <c r="D3827" s="197">
        <f t="shared" si="121"/>
        <v>-3.5242839352428335E-2</v>
      </c>
      <c r="E3827" s="197">
        <v>2.5823111684974975E-4</v>
      </c>
      <c r="F3827" s="167"/>
      <c r="G3827" s="37">
        <v>3819</v>
      </c>
      <c r="H3827" s="167">
        <f t="shared" ca="1" si="122"/>
        <v>3.6543774228183827E-2</v>
      </c>
    </row>
    <row r="3828" spans="1:8" x14ac:dyDescent="0.3">
      <c r="A3828"/>
      <c r="B3828" s="314">
        <v>43007</v>
      </c>
      <c r="C3828" s="197">
        <v>401.5</v>
      </c>
      <c r="D3828" s="197">
        <f t="shared" si="121"/>
        <v>3.995645141221849</v>
      </c>
      <c r="E3828" s="197">
        <v>2.4912805181864783E-4</v>
      </c>
      <c r="F3828" s="167"/>
      <c r="G3828" s="37">
        <v>3820</v>
      </c>
      <c r="H3828" s="167">
        <f t="shared" ca="1" si="122"/>
        <v>0.15894968985254601</v>
      </c>
    </row>
    <row r="3829" spans="1:8" x14ac:dyDescent="0.3">
      <c r="A3829"/>
      <c r="B3829" s="314">
        <v>38294</v>
      </c>
      <c r="C3829" s="197">
        <v>80.37</v>
      </c>
      <c r="D3829" s="197">
        <f t="shared" si="121"/>
        <v>-6.1827624582663221E-3</v>
      </c>
      <c r="E3829" s="197">
        <v>2.4891101431245843E-4</v>
      </c>
      <c r="F3829" s="167"/>
      <c r="G3829" s="37">
        <v>3821</v>
      </c>
      <c r="H3829" s="167">
        <f t="shared" ca="1" si="122"/>
        <v>6.2512629150593996E-2</v>
      </c>
    </row>
    <row r="3830" spans="1:8" x14ac:dyDescent="0.3">
      <c r="A3830"/>
      <c r="B3830" s="314">
        <v>35146</v>
      </c>
      <c r="C3830" s="197">
        <v>80.87</v>
      </c>
      <c r="D3830" s="197">
        <f t="shared" si="121"/>
        <v>-0.87096310952259381</v>
      </c>
      <c r="E3830" s="197">
        <v>2.4737167594324205E-4</v>
      </c>
      <c r="F3830" s="167"/>
      <c r="G3830" s="37">
        <v>3822</v>
      </c>
      <c r="H3830" s="167">
        <f t="shared" ca="1" si="122"/>
        <v>-5.3734341736991167E-2</v>
      </c>
    </row>
    <row r="3831" spans="1:8" x14ac:dyDescent="0.3">
      <c r="A3831"/>
      <c r="B3831" s="314">
        <v>45230</v>
      </c>
      <c r="C3831" s="197">
        <v>626.72</v>
      </c>
      <c r="D3831" s="197">
        <f t="shared" si="121"/>
        <v>13.49063583815029</v>
      </c>
      <c r="E3831" s="197">
        <v>2.393986306397089E-4</v>
      </c>
      <c r="F3831" s="167"/>
      <c r="G3831" s="37">
        <v>3823</v>
      </c>
      <c r="H3831" s="167">
        <f t="shared" ca="1" si="122"/>
        <v>-6.6791293535167981E-2</v>
      </c>
    </row>
    <row r="3832" spans="1:8" x14ac:dyDescent="0.3">
      <c r="A3832"/>
      <c r="B3832" s="314">
        <v>36483</v>
      </c>
      <c r="C3832" s="197">
        <v>43.25</v>
      </c>
      <c r="D3832" s="197">
        <f t="shared" si="121"/>
        <v>-0.93851555947286869</v>
      </c>
      <c r="E3832" s="197">
        <v>2.3126734505085622E-4</v>
      </c>
      <c r="F3832" s="167"/>
      <c r="G3832" s="37">
        <v>3824</v>
      </c>
      <c r="H3832" s="167">
        <f t="shared" ca="1" si="122"/>
        <v>-6.6414965386838665E-2</v>
      </c>
    </row>
    <row r="3833" spans="1:8" x14ac:dyDescent="0.3">
      <c r="A3833"/>
      <c r="B3833" s="314">
        <v>45264</v>
      </c>
      <c r="C3833" s="197">
        <v>703.43</v>
      </c>
      <c r="D3833" s="197">
        <f t="shared" si="121"/>
        <v>1.7626659335480319</v>
      </c>
      <c r="E3833" s="197">
        <v>2.1328631554995425E-4</v>
      </c>
      <c r="F3833" s="167"/>
      <c r="G3833" s="37">
        <v>3825</v>
      </c>
      <c r="H3833" s="167">
        <f t="shared" ca="1" si="122"/>
        <v>-5.3242266610143479E-3</v>
      </c>
    </row>
    <row r="3834" spans="1:8" x14ac:dyDescent="0.3">
      <c r="A3834"/>
      <c r="B3834" s="314">
        <v>40949</v>
      </c>
      <c r="C3834" s="197">
        <v>254.62</v>
      </c>
      <c r="D3834" s="197">
        <f t="shared" si="121"/>
        <v>-1.6151468315301454E-2</v>
      </c>
      <c r="E3834" s="197">
        <v>1.964096319284625E-4</v>
      </c>
      <c r="F3834" s="167"/>
      <c r="G3834" s="37">
        <v>3826</v>
      </c>
      <c r="H3834" s="167">
        <f t="shared" ca="1" si="122"/>
        <v>-4.7253309827014305E-2</v>
      </c>
    </row>
    <row r="3835" spans="1:8" x14ac:dyDescent="0.3">
      <c r="A3835"/>
      <c r="B3835" s="314">
        <v>43305</v>
      </c>
      <c r="C3835" s="197">
        <v>258.8</v>
      </c>
      <c r="D3835" s="197">
        <f t="shared" si="121"/>
        <v>3.6824678849285322</v>
      </c>
      <c r="E3835" s="197">
        <v>1.9323671497595285E-4</v>
      </c>
      <c r="F3835" s="167"/>
      <c r="G3835" s="37">
        <v>3827</v>
      </c>
      <c r="H3835" s="167">
        <f t="shared" ca="1" si="122"/>
        <v>6.5029546202192007E-2</v>
      </c>
    </row>
    <row r="3836" spans="1:8" x14ac:dyDescent="0.3">
      <c r="A3836"/>
      <c r="B3836" s="314">
        <v>34834</v>
      </c>
      <c r="C3836" s="197">
        <v>55.27</v>
      </c>
      <c r="D3836" s="197">
        <f t="shared" si="121"/>
        <v>-0.82043534762833015</v>
      </c>
      <c r="E3836" s="197">
        <v>1.8096272167933414E-4</v>
      </c>
      <c r="F3836" s="167"/>
      <c r="G3836" s="37">
        <v>3828</v>
      </c>
      <c r="H3836" s="167">
        <f t="shared" ca="1" si="122"/>
        <v>-6.1359609927814383E-2</v>
      </c>
    </row>
    <row r="3837" spans="1:8" x14ac:dyDescent="0.3">
      <c r="A3837"/>
      <c r="B3837" s="314">
        <v>44293</v>
      </c>
      <c r="C3837" s="197">
        <v>307.8</v>
      </c>
      <c r="D3837" s="197">
        <f t="shared" si="121"/>
        <v>3.3169705469845727</v>
      </c>
      <c r="E3837" s="197">
        <v>1.6246953696175126E-4</v>
      </c>
      <c r="F3837" s="167"/>
      <c r="G3837" s="37">
        <v>3829</v>
      </c>
      <c r="H3837" s="167">
        <f t="shared" ca="1" si="122"/>
        <v>3.181221568045231E-2</v>
      </c>
    </row>
    <row r="3838" spans="1:8" x14ac:dyDescent="0.3">
      <c r="A3838"/>
      <c r="B3838" s="314">
        <v>35656</v>
      </c>
      <c r="C3838" s="197">
        <v>71.3</v>
      </c>
      <c r="D3838" s="197">
        <f t="shared" si="121"/>
        <v>-1.4023278642549819E-4</v>
      </c>
      <c r="E3838" s="197">
        <v>1.4027212792799837E-4</v>
      </c>
      <c r="F3838" s="167"/>
      <c r="G3838" s="37">
        <v>3830</v>
      </c>
      <c r="H3838" s="167">
        <f t="shared" ca="1" si="122"/>
        <v>-4.6665131801894508E-3</v>
      </c>
    </row>
    <row r="3839" spans="1:8" x14ac:dyDescent="0.3">
      <c r="A3839"/>
      <c r="B3839" s="314">
        <v>35660</v>
      </c>
      <c r="C3839" s="197">
        <v>71.31</v>
      </c>
      <c r="D3839" s="197">
        <f t="shared" si="121"/>
        <v>-0.12706573632023499</v>
      </c>
      <c r="E3839" s="197">
        <v>1.4025245441806611E-4</v>
      </c>
      <c r="F3839" s="167"/>
      <c r="G3839" s="37">
        <v>3831</v>
      </c>
      <c r="H3839" s="167">
        <f t="shared" ca="1" si="122"/>
        <v>-3.0248754546304532E-2</v>
      </c>
    </row>
    <row r="3840" spans="1:8" x14ac:dyDescent="0.3">
      <c r="A3840"/>
      <c r="B3840" s="314">
        <v>39657</v>
      </c>
      <c r="C3840" s="197">
        <v>81.69</v>
      </c>
      <c r="D3840" s="197">
        <f t="shared" si="121"/>
        <v>-0.81086775328764582</v>
      </c>
      <c r="E3840" s="197">
        <v>1.2242899118497519E-4</v>
      </c>
      <c r="F3840" s="167"/>
      <c r="G3840" s="37">
        <v>3832</v>
      </c>
      <c r="H3840" s="167">
        <f t="shared" ca="1" si="122"/>
        <v>1.2024085086120151E-2</v>
      </c>
    </row>
    <row r="3841" spans="1:8" x14ac:dyDescent="0.3">
      <c r="A3841"/>
      <c r="B3841" s="314">
        <v>44893</v>
      </c>
      <c r="C3841" s="197">
        <v>431.92</v>
      </c>
      <c r="D3841" s="197">
        <f t="shared" si="121"/>
        <v>-4.7585446527012132E-2</v>
      </c>
      <c r="E3841" s="197">
        <v>1.1577558061448556E-4</v>
      </c>
      <c r="F3841" s="167"/>
      <c r="G3841" s="37">
        <v>3833</v>
      </c>
      <c r="H3841" s="167">
        <f t="shared" ca="1" si="122"/>
        <v>-3.2334622474402309E-2</v>
      </c>
    </row>
    <row r="3842" spans="1:8" x14ac:dyDescent="0.3">
      <c r="A3842"/>
      <c r="B3842" s="314">
        <v>44764</v>
      </c>
      <c r="C3842" s="197">
        <v>453.5</v>
      </c>
      <c r="D3842" s="197">
        <f t="shared" si="121"/>
        <v>3.7933622238663993</v>
      </c>
      <c r="E3842" s="197">
        <v>1.1026574043437876E-4</v>
      </c>
      <c r="F3842" s="167"/>
      <c r="G3842" s="37">
        <v>3834</v>
      </c>
      <c r="H3842" s="167">
        <f t="shared" ca="1" si="122"/>
        <v>0.1127064234432459</v>
      </c>
    </row>
    <row r="3843" spans="1:8" x14ac:dyDescent="0.3">
      <c r="A3843"/>
      <c r="B3843" s="314">
        <v>35279</v>
      </c>
      <c r="C3843" s="197">
        <v>94.61</v>
      </c>
      <c r="D3843" s="197">
        <f t="shared" si="121"/>
        <v>-0.80846239497924888</v>
      </c>
      <c r="E3843" s="197">
        <v>1.0570824524314126E-4</v>
      </c>
      <c r="F3843" s="167"/>
      <c r="G3843" s="37">
        <v>3835</v>
      </c>
      <c r="H3843" s="167">
        <f t="shared" ca="1" si="122"/>
        <v>0.11736194358322524</v>
      </c>
    </row>
    <row r="3844" spans="1:8" x14ac:dyDescent="0.3">
      <c r="A3844"/>
      <c r="B3844" s="314">
        <v>44539</v>
      </c>
      <c r="C3844" s="197">
        <v>493.95</v>
      </c>
      <c r="D3844" s="197">
        <f t="shared" si="121"/>
        <v>-1.9940476190476231E-2</v>
      </c>
      <c r="E3844" s="197">
        <v>1.012350678275542E-4</v>
      </c>
      <c r="F3844" s="167"/>
      <c r="G3844" s="37">
        <v>3836</v>
      </c>
      <c r="H3844" s="167">
        <f t="shared" ca="1" si="122"/>
        <v>-6.958368376100986E-2</v>
      </c>
    </row>
    <row r="3845" spans="1:8" x14ac:dyDescent="0.3">
      <c r="A3845"/>
      <c r="B3845" s="314">
        <v>42605</v>
      </c>
      <c r="C3845" s="197">
        <v>504</v>
      </c>
      <c r="D3845" s="197">
        <f t="shared" si="121"/>
        <v>-3.7046943961481893E-2</v>
      </c>
      <c r="E3845" s="197">
        <v>9.9216192082529631E-5</v>
      </c>
      <c r="F3845" s="167"/>
      <c r="G3845" s="37">
        <v>3837</v>
      </c>
      <c r="H3845" s="167">
        <f t="shared" ca="1" si="122"/>
        <v>-2.5139991714821331E-2</v>
      </c>
    </row>
    <row r="3846" spans="1:8" x14ac:dyDescent="0.3">
      <c r="A3846"/>
      <c r="B3846" s="314">
        <v>41976</v>
      </c>
      <c r="C3846" s="197">
        <v>523.39</v>
      </c>
      <c r="D3846" s="197">
        <f t="shared" si="121"/>
        <v>3.2215679948378773</v>
      </c>
      <c r="E3846" s="197">
        <v>9.5540184201325928E-5</v>
      </c>
      <c r="F3846" s="167"/>
      <c r="G3846" s="37">
        <v>3838</v>
      </c>
      <c r="H3846" s="167">
        <f t="shared" ca="1" si="122"/>
        <v>-9.7870801697388307E-3</v>
      </c>
    </row>
    <row r="3847" spans="1:8" x14ac:dyDescent="0.3">
      <c r="A3847"/>
      <c r="B3847" s="314">
        <v>38723</v>
      </c>
      <c r="C3847" s="197">
        <v>123.98</v>
      </c>
      <c r="D3847" s="197">
        <f t="shared" si="121"/>
        <v>-0.52114634428952145</v>
      </c>
      <c r="E3847" s="197">
        <v>8.0664676938013713E-5</v>
      </c>
      <c r="F3847" s="167"/>
      <c r="G3847" s="37">
        <v>3839</v>
      </c>
      <c r="H3847" s="167">
        <f t="shared" ca="1" si="122"/>
        <v>-1.7073200560713511E-2</v>
      </c>
    </row>
    <row r="3848" spans="1:8" x14ac:dyDescent="0.3">
      <c r="A3848"/>
      <c r="B3848" s="314">
        <v>40546</v>
      </c>
      <c r="C3848" s="197">
        <v>258.91000000000003</v>
      </c>
      <c r="D3848" s="197">
        <f t="shared" si="121"/>
        <v>-0.61465991963089739</v>
      </c>
      <c r="E3848" s="197">
        <v>7.7252887326739739E-5</v>
      </c>
      <c r="F3848" s="167"/>
      <c r="G3848" s="37">
        <v>3840</v>
      </c>
      <c r="H3848" s="167">
        <f t="shared" ca="1" si="122"/>
        <v>-7.9959191790471576E-2</v>
      </c>
    </row>
    <row r="3849" spans="1:8" x14ac:dyDescent="0.3">
      <c r="A3849"/>
      <c r="B3849" s="314">
        <v>45749</v>
      </c>
      <c r="C3849" s="197">
        <v>671.9</v>
      </c>
      <c r="D3849" s="197">
        <f t="shared" ref="D3849:D3912" si="123">C3849/C3850-1</f>
        <v>3.3195114111218249</v>
      </c>
      <c r="E3849" s="197">
        <v>7.4421373818411851E-5</v>
      </c>
      <c r="F3849" s="167"/>
      <c r="G3849" s="37">
        <v>3841</v>
      </c>
      <c r="H3849" s="167">
        <f t="shared" ca="1" si="122"/>
        <v>-1.8827730621637361E-3</v>
      </c>
    </row>
    <row r="3850" spans="1:8" x14ac:dyDescent="0.3">
      <c r="A3850"/>
      <c r="B3850" s="314">
        <v>40177</v>
      </c>
      <c r="C3850" s="197">
        <v>155.55000000000001</v>
      </c>
      <c r="D3850" s="197">
        <f t="shared" si="123"/>
        <v>-0.65590089591859302</v>
      </c>
      <c r="E3850" s="197">
        <v>6.4292143500122023E-5</v>
      </c>
      <c r="F3850" s="167"/>
      <c r="G3850" s="37">
        <v>3842</v>
      </c>
      <c r="H3850" s="167">
        <f t="shared" ref="H3850:H3913" ca="1" si="124">_xlfn.NORM.INV(RAND(),N$11,N$12)</f>
        <v>-2.151270125814498E-3</v>
      </c>
    </row>
    <row r="3851" spans="1:8" x14ac:dyDescent="0.3">
      <c r="A3851"/>
      <c r="B3851" s="314">
        <v>44662</v>
      </c>
      <c r="C3851" s="197">
        <v>452.05</v>
      </c>
      <c r="D3851" s="197">
        <f t="shared" si="123"/>
        <v>0.41819607843137252</v>
      </c>
      <c r="E3851" s="197">
        <v>0</v>
      </c>
      <c r="F3851" s="167"/>
      <c r="G3851" s="37">
        <v>3843</v>
      </c>
      <c r="H3851" s="167">
        <f t="shared" ca="1" si="124"/>
        <v>-2.4917674466607292E-2</v>
      </c>
    </row>
    <row r="3852" spans="1:8" x14ac:dyDescent="0.3">
      <c r="A3852"/>
      <c r="B3852" s="314">
        <v>44347</v>
      </c>
      <c r="C3852" s="197">
        <v>318.75</v>
      </c>
      <c r="D3852" s="197">
        <f t="shared" si="123"/>
        <v>2.6637931034482758</v>
      </c>
      <c r="E3852" s="197">
        <v>0</v>
      </c>
      <c r="F3852" s="167"/>
      <c r="G3852" s="37">
        <v>3844</v>
      </c>
      <c r="H3852" s="167">
        <f t="shared" ca="1" si="124"/>
        <v>1.9186668071181988E-2</v>
      </c>
    </row>
    <row r="3853" spans="1:8" x14ac:dyDescent="0.3">
      <c r="A3853"/>
      <c r="B3853" s="314">
        <v>43980</v>
      </c>
      <c r="C3853" s="197">
        <v>87</v>
      </c>
      <c r="D3853" s="197">
        <f t="shared" si="123"/>
        <v>-0.48551153163808392</v>
      </c>
      <c r="E3853" s="197">
        <v>0</v>
      </c>
      <c r="F3853" s="167"/>
      <c r="G3853" s="37">
        <v>3845</v>
      </c>
      <c r="H3853" s="167">
        <f t="shared" ca="1" si="124"/>
        <v>1.8329892678900641E-2</v>
      </c>
    </row>
    <row r="3854" spans="1:8" x14ac:dyDescent="0.3">
      <c r="A3854"/>
      <c r="B3854" s="314">
        <v>43878</v>
      </c>
      <c r="C3854" s="197">
        <v>169.1</v>
      </c>
      <c r="D3854" s="197">
        <f t="shared" si="123"/>
        <v>-9.08291825373575E-3</v>
      </c>
      <c r="E3854" s="197">
        <v>0</v>
      </c>
      <c r="F3854" s="167"/>
      <c r="G3854" s="37">
        <v>3846</v>
      </c>
      <c r="H3854" s="167">
        <f t="shared" ca="1" si="124"/>
        <v>1.9758669796168738E-2</v>
      </c>
    </row>
    <row r="3855" spans="1:8" x14ac:dyDescent="0.3">
      <c r="A3855"/>
      <c r="B3855" s="314">
        <v>43397</v>
      </c>
      <c r="C3855" s="197">
        <v>170.65</v>
      </c>
      <c r="D3855" s="197">
        <f t="shared" si="123"/>
        <v>-0.60313953488372096</v>
      </c>
      <c r="E3855" s="197">
        <v>0</v>
      </c>
      <c r="F3855" s="167"/>
      <c r="G3855" s="37">
        <v>3847</v>
      </c>
      <c r="H3855" s="167">
        <f t="shared" ca="1" si="124"/>
        <v>-4.9295194070344758E-3</v>
      </c>
    </row>
    <row r="3856" spans="1:8" x14ac:dyDescent="0.3">
      <c r="A3856"/>
      <c r="B3856" s="314">
        <v>42955</v>
      </c>
      <c r="C3856" s="197">
        <v>430</v>
      </c>
      <c r="D3856" s="197">
        <f t="shared" si="123"/>
        <v>-0.24297107445291455</v>
      </c>
      <c r="E3856" s="197">
        <v>0</v>
      </c>
      <c r="F3856" s="167"/>
      <c r="G3856" s="37">
        <v>3848</v>
      </c>
      <c r="H3856" s="167">
        <f t="shared" ca="1" si="124"/>
        <v>-6.060116199659224E-2</v>
      </c>
    </row>
    <row r="3857" spans="1:8" x14ac:dyDescent="0.3">
      <c r="A3857"/>
      <c r="B3857" s="314">
        <v>42067</v>
      </c>
      <c r="C3857" s="197">
        <v>568.01</v>
      </c>
      <c r="D3857" s="197">
        <f t="shared" si="123"/>
        <v>9.9175632788915502E-2</v>
      </c>
      <c r="E3857" s="197">
        <v>0</v>
      </c>
      <c r="F3857" s="167"/>
      <c r="G3857" s="37">
        <v>3849</v>
      </c>
      <c r="H3857" s="167">
        <f t="shared" ca="1" si="124"/>
        <v>-5.7695454151448507E-2</v>
      </c>
    </row>
    <row r="3858" spans="1:8" x14ac:dyDescent="0.3">
      <c r="A3858"/>
      <c r="B3858" s="314">
        <v>42016</v>
      </c>
      <c r="C3858" s="197">
        <v>516.76</v>
      </c>
      <c r="D3858" s="197">
        <f t="shared" si="123"/>
        <v>4.5292848395313001E-3</v>
      </c>
      <c r="E3858" s="197">
        <v>0</v>
      </c>
      <c r="F3858" s="167"/>
      <c r="G3858" s="37">
        <v>3850</v>
      </c>
      <c r="H3858" s="167">
        <f t="shared" ca="1" si="124"/>
        <v>-9.5703426944926923E-2</v>
      </c>
    </row>
    <row r="3859" spans="1:8" x14ac:dyDescent="0.3">
      <c r="A3859"/>
      <c r="B3859" s="314">
        <v>41970</v>
      </c>
      <c r="C3859" s="197">
        <v>514.42999999999995</v>
      </c>
      <c r="D3859" s="197">
        <f t="shared" si="123"/>
        <v>9.3926763917832501E-2</v>
      </c>
      <c r="E3859" s="197">
        <v>0</v>
      </c>
      <c r="F3859" s="167"/>
      <c r="G3859" s="37">
        <v>3851</v>
      </c>
      <c r="H3859" s="167">
        <f t="shared" ca="1" si="124"/>
        <v>-7.659715047611744E-2</v>
      </c>
    </row>
    <row r="3860" spans="1:8" x14ac:dyDescent="0.3">
      <c r="A3860"/>
      <c r="B3860" s="314">
        <v>41838</v>
      </c>
      <c r="C3860" s="197">
        <v>470.26</v>
      </c>
      <c r="D3860" s="197">
        <f t="shared" si="123"/>
        <v>0.14599731936152049</v>
      </c>
      <c r="E3860" s="197">
        <v>0</v>
      </c>
      <c r="F3860" s="167"/>
      <c r="G3860" s="37">
        <v>3852</v>
      </c>
      <c r="H3860" s="167">
        <f t="shared" ca="1" si="124"/>
        <v>-1.2736328999989487E-3</v>
      </c>
    </row>
    <row r="3861" spans="1:8" x14ac:dyDescent="0.3">
      <c r="A3861"/>
      <c r="B3861" s="314">
        <v>41761</v>
      </c>
      <c r="C3861" s="197">
        <v>410.35</v>
      </c>
      <c r="D3861" s="197">
        <f t="shared" si="123"/>
        <v>0.37789194452839059</v>
      </c>
      <c r="E3861" s="197">
        <v>0</v>
      </c>
      <c r="F3861" s="167"/>
      <c r="G3861" s="37">
        <v>3853</v>
      </c>
      <c r="H3861" s="167">
        <f t="shared" ca="1" si="124"/>
        <v>-6.2952502804555999E-2</v>
      </c>
    </row>
    <row r="3862" spans="1:8" x14ac:dyDescent="0.3">
      <c r="A3862"/>
      <c r="B3862" s="314">
        <v>41347</v>
      </c>
      <c r="C3862" s="197">
        <v>297.81</v>
      </c>
      <c r="D3862" s="197">
        <f t="shared" si="123"/>
        <v>0.12127259036144578</v>
      </c>
      <c r="E3862" s="197">
        <v>0</v>
      </c>
      <c r="F3862" s="167"/>
      <c r="G3862" s="37">
        <v>3854</v>
      </c>
      <c r="H3862" s="167">
        <f t="shared" ca="1" si="124"/>
        <v>-6.3281855528701829E-3</v>
      </c>
    </row>
    <row r="3863" spans="1:8" x14ac:dyDescent="0.3">
      <c r="A3863"/>
      <c r="B3863" s="314">
        <v>40962</v>
      </c>
      <c r="C3863" s="197">
        <v>265.60000000000002</v>
      </c>
      <c r="D3863" s="197">
        <f t="shared" si="123"/>
        <v>0.2252617982193108</v>
      </c>
      <c r="E3863" s="197">
        <v>0</v>
      </c>
      <c r="F3863" s="167"/>
      <c r="G3863" s="37">
        <v>3855</v>
      </c>
      <c r="H3863" s="167">
        <f t="shared" ca="1" si="124"/>
        <v>-0.1161816185721411</v>
      </c>
    </row>
    <row r="3864" spans="1:8" x14ac:dyDescent="0.3">
      <c r="A3864"/>
      <c r="B3864" s="314">
        <v>40931</v>
      </c>
      <c r="C3864" s="197">
        <v>216.77</v>
      </c>
      <c r="D3864" s="197">
        <f t="shared" si="123"/>
        <v>0.14233768971332217</v>
      </c>
      <c r="E3864" s="197">
        <v>0</v>
      </c>
      <c r="F3864" s="167"/>
      <c r="G3864" s="37">
        <v>3856</v>
      </c>
      <c r="H3864" s="167">
        <f t="shared" ca="1" si="124"/>
        <v>-2.0691112118081979E-2</v>
      </c>
    </row>
    <row r="3865" spans="1:8" x14ac:dyDescent="0.3">
      <c r="A3865"/>
      <c r="B3865" s="314">
        <v>40842</v>
      </c>
      <c r="C3865" s="197">
        <v>189.76</v>
      </c>
      <c r="D3865" s="197">
        <f t="shared" si="123"/>
        <v>-5.5497486436713039E-2</v>
      </c>
      <c r="E3865" s="197">
        <v>0</v>
      </c>
      <c r="F3865" s="167"/>
      <c r="G3865" s="37">
        <v>3857</v>
      </c>
      <c r="H3865" s="167">
        <f t="shared" ca="1" si="124"/>
        <v>-2.7163312189026782E-2</v>
      </c>
    </row>
    <row r="3866" spans="1:8" x14ac:dyDescent="0.3">
      <c r="A3866"/>
      <c r="B3866" s="314">
        <v>40413</v>
      </c>
      <c r="C3866" s="197">
        <v>200.91</v>
      </c>
      <c r="D3866" s="197">
        <f t="shared" si="123"/>
        <v>0.23068912710566614</v>
      </c>
      <c r="E3866" s="197">
        <v>0</v>
      </c>
      <c r="F3866" s="167"/>
      <c r="G3866" s="37">
        <v>3858</v>
      </c>
      <c r="H3866" s="167">
        <f t="shared" ca="1" si="124"/>
        <v>-3.4417027885399749E-2</v>
      </c>
    </row>
    <row r="3867" spans="1:8" x14ac:dyDescent="0.3">
      <c r="A3867"/>
      <c r="B3867" s="314">
        <v>38957</v>
      </c>
      <c r="C3867" s="197">
        <v>163.25</v>
      </c>
      <c r="D3867" s="197">
        <f t="shared" si="123"/>
        <v>0.65887613047454541</v>
      </c>
      <c r="E3867" s="197">
        <v>0</v>
      </c>
      <c r="F3867" s="167"/>
      <c r="G3867" s="37">
        <v>3859</v>
      </c>
      <c r="H3867" s="167">
        <f t="shared" ca="1" si="124"/>
        <v>-5.7822381378721532E-2</v>
      </c>
    </row>
    <row r="3868" spans="1:8" x14ac:dyDescent="0.3">
      <c r="A3868"/>
      <c r="B3868" s="314">
        <v>38670</v>
      </c>
      <c r="C3868" s="197">
        <v>98.41</v>
      </c>
      <c r="D3868" s="197">
        <f t="shared" si="123"/>
        <v>6.3605086013462975</v>
      </c>
      <c r="E3868" s="197">
        <v>0</v>
      </c>
      <c r="F3868" s="167"/>
      <c r="G3868" s="37">
        <v>3860</v>
      </c>
      <c r="H3868" s="167">
        <f t="shared" ca="1" si="124"/>
        <v>6.3633290250510496E-2</v>
      </c>
    </row>
    <row r="3869" spans="1:8" x14ac:dyDescent="0.3">
      <c r="A3869"/>
      <c r="B3869" s="314">
        <v>37173</v>
      </c>
      <c r="C3869" s="197">
        <v>13.37</v>
      </c>
      <c r="D3869" s="197">
        <f t="shared" si="123"/>
        <v>-0.15540113708149095</v>
      </c>
      <c r="E3869" s="197">
        <v>0</v>
      </c>
      <c r="F3869" s="167"/>
      <c r="G3869" s="37">
        <v>3861</v>
      </c>
      <c r="H3869" s="167">
        <f t="shared" ca="1" si="124"/>
        <v>2.1815809955473713E-2</v>
      </c>
    </row>
    <row r="3870" spans="1:8" x14ac:dyDescent="0.3">
      <c r="A3870"/>
      <c r="B3870" s="314">
        <v>37029</v>
      </c>
      <c r="C3870" s="197">
        <v>15.83</v>
      </c>
      <c r="D3870" s="197">
        <f t="shared" si="123"/>
        <v>0.19561933534743203</v>
      </c>
      <c r="E3870" s="197">
        <v>0</v>
      </c>
      <c r="F3870" s="167"/>
      <c r="G3870" s="37">
        <v>3862</v>
      </c>
      <c r="H3870" s="167">
        <f t="shared" ca="1" si="124"/>
        <v>-6.5003441775624823E-2</v>
      </c>
    </row>
    <row r="3871" spans="1:8" x14ac:dyDescent="0.3">
      <c r="A3871"/>
      <c r="B3871" s="314">
        <v>37000</v>
      </c>
      <c r="C3871" s="197">
        <v>13.24</v>
      </c>
      <c r="D3871" s="197">
        <f t="shared" si="123"/>
        <v>-0.11260053619302945</v>
      </c>
      <c r="E3871" s="197">
        <v>0</v>
      </c>
      <c r="F3871" s="167"/>
      <c r="G3871" s="37">
        <v>3863</v>
      </c>
      <c r="H3871" s="167">
        <f t="shared" ca="1" si="124"/>
        <v>7.5618190829170678E-2</v>
      </c>
    </row>
    <row r="3872" spans="1:8" x14ac:dyDescent="0.3">
      <c r="A3872"/>
      <c r="B3872" s="314">
        <v>36811</v>
      </c>
      <c r="C3872" s="197">
        <v>14.92</v>
      </c>
      <c r="D3872" s="197">
        <f t="shared" si="123"/>
        <v>-0.37416107382550334</v>
      </c>
      <c r="E3872" s="197">
        <v>0</v>
      </c>
      <c r="F3872" s="167"/>
      <c r="G3872" s="37">
        <v>3864</v>
      </c>
      <c r="H3872" s="167">
        <f t="shared" ca="1" si="124"/>
        <v>-0.13249053408148506</v>
      </c>
    </row>
    <row r="3873" spans="1:8" x14ac:dyDescent="0.3">
      <c r="A3873"/>
      <c r="B3873" s="314">
        <v>36726</v>
      </c>
      <c r="C3873" s="197">
        <v>23.84</v>
      </c>
      <c r="D3873" s="197">
        <f t="shared" si="123"/>
        <v>-0.36914527652818208</v>
      </c>
      <c r="E3873" s="197">
        <v>0</v>
      </c>
      <c r="F3873" s="167"/>
      <c r="G3873" s="37">
        <v>3865</v>
      </c>
      <c r="H3873" s="167">
        <f t="shared" ca="1" si="124"/>
        <v>-7.4557183397353413E-2</v>
      </c>
    </row>
    <row r="3874" spans="1:8" x14ac:dyDescent="0.3">
      <c r="A3874"/>
      <c r="B3874" s="314">
        <v>36194</v>
      </c>
      <c r="C3874" s="197">
        <v>37.79</v>
      </c>
      <c r="D3874" s="197">
        <f t="shared" si="123"/>
        <v>0.73987108655616951</v>
      </c>
      <c r="E3874" s="197">
        <v>0</v>
      </c>
      <c r="F3874" s="167"/>
      <c r="G3874" s="37">
        <v>3866</v>
      </c>
      <c r="H3874" s="167">
        <f t="shared" ca="1" si="124"/>
        <v>-9.0592980099378217E-2</v>
      </c>
    </row>
    <row r="3875" spans="1:8" x14ac:dyDescent="0.3">
      <c r="A3875"/>
      <c r="B3875" s="314">
        <v>36101</v>
      </c>
      <c r="C3875" s="197">
        <v>21.72</v>
      </c>
      <c r="D3875" s="197">
        <f t="shared" si="123"/>
        <v>-0.42203299627461421</v>
      </c>
      <c r="E3875" s="197">
        <v>0</v>
      </c>
      <c r="F3875" s="167"/>
      <c r="G3875" s="37">
        <v>3867</v>
      </c>
      <c r="H3875" s="167">
        <f t="shared" ca="1" si="124"/>
        <v>-1.0743339821890281E-2</v>
      </c>
    </row>
    <row r="3876" spans="1:8" x14ac:dyDescent="0.3">
      <c r="A3876"/>
      <c r="B3876" s="314">
        <v>35957</v>
      </c>
      <c r="C3876" s="197">
        <v>37.58</v>
      </c>
      <c r="D3876" s="197">
        <f t="shared" si="123"/>
        <v>-0.47107670654468681</v>
      </c>
      <c r="E3876" s="197">
        <v>0</v>
      </c>
      <c r="F3876" s="167"/>
      <c r="G3876" s="37">
        <v>3868</v>
      </c>
      <c r="H3876" s="167">
        <f t="shared" ca="1" si="124"/>
        <v>-9.771146395320969E-2</v>
      </c>
    </row>
    <row r="3877" spans="1:8" x14ac:dyDescent="0.3">
      <c r="A3877"/>
      <c r="B3877" s="314">
        <v>35048</v>
      </c>
      <c r="C3877" s="197">
        <v>71.05</v>
      </c>
      <c r="D3877" s="197">
        <f t="shared" si="123"/>
        <v>-4.1548630783758256E-2</v>
      </c>
      <c r="E3877" s="197">
        <v>0</v>
      </c>
      <c r="F3877" s="167"/>
      <c r="G3877" s="37">
        <v>3869</v>
      </c>
      <c r="H3877" s="167">
        <f t="shared" ca="1" si="124"/>
        <v>-9.6649514326432207E-2</v>
      </c>
    </row>
    <row r="3878" spans="1:8" x14ac:dyDescent="0.3">
      <c r="A3878"/>
      <c r="B3878" s="314">
        <v>34932</v>
      </c>
      <c r="C3878" s="197">
        <v>74.13</v>
      </c>
      <c r="D3878" s="197">
        <f t="shared" si="123"/>
        <v>0.36068281938325986</v>
      </c>
      <c r="E3878" s="197">
        <v>0</v>
      </c>
      <c r="F3878" s="167"/>
      <c r="G3878" s="37">
        <v>3870</v>
      </c>
      <c r="H3878" s="167">
        <f t="shared" ca="1" si="124"/>
        <v>3.4297083829606237E-2</v>
      </c>
    </row>
    <row r="3879" spans="1:8" x14ac:dyDescent="0.3">
      <c r="A3879"/>
      <c r="B3879" s="314">
        <v>34774</v>
      </c>
      <c r="C3879" s="197">
        <v>54.48</v>
      </c>
      <c r="D3879" s="197">
        <f t="shared" si="123"/>
        <v>-2.155172413793105E-2</v>
      </c>
      <c r="E3879" s="197">
        <v>0</v>
      </c>
      <c r="F3879" s="167"/>
      <c r="G3879" s="37">
        <v>3871</v>
      </c>
      <c r="H3879" s="167">
        <f t="shared" ca="1" si="124"/>
        <v>7.0636423249691424E-2</v>
      </c>
    </row>
    <row r="3880" spans="1:8" x14ac:dyDescent="0.3">
      <c r="A3880"/>
      <c r="B3880" s="314">
        <v>34768</v>
      </c>
      <c r="C3880" s="197">
        <v>55.68</v>
      </c>
      <c r="D3880" s="197">
        <f t="shared" si="123"/>
        <v>-3.1315240083507279E-2</v>
      </c>
      <c r="E3880" s="197">
        <v>0</v>
      </c>
      <c r="F3880" s="167"/>
      <c r="G3880" s="37">
        <v>3872</v>
      </c>
      <c r="H3880" s="167">
        <f t="shared" ca="1" si="124"/>
        <v>-5.7640755133883649E-2</v>
      </c>
    </row>
    <row r="3881" spans="1:8" x14ac:dyDescent="0.3">
      <c r="A3881"/>
      <c r="B3881" s="314">
        <v>34711</v>
      </c>
      <c r="C3881" s="197">
        <v>57.48</v>
      </c>
      <c r="D3881" s="197">
        <f t="shared" si="123"/>
        <v>-6.7942273390627639E-2</v>
      </c>
      <c r="E3881" s="197">
        <v>0</v>
      </c>
      <c r="F3881" s="167"/>
      <c r="G3881" s="37">
        <v>3873</v>
      </c>
      <c r="H3881" s="167">
        <f t="shared" ca="1" si="124"/>
        <v>-0.13940715040796159</v>
      </c>
    </row>
    <row r="3882" spans="1:8" x14ac:dyDescent="0.3">
      <c r="A3882"/>
      <c r="B3882" s="314">
        <v>34703</v>
      </c>
      <c r="C3882" s="197">
        <v>61.67</v>
      </c>
      <c r="D3882" s="197">
        <f t="shared" si="123"/>
        <v>-1.7211155378486054E-2</v>
      </c>
      <c r="E3882" s="197">
        <v>0</v>
      </c>
      <c r="F3882" s="167"/>
      <c r="G3882" s="37">
        <v>3874</v>
      </c>
      <c r="H3882" s="167">
        <f t="shared" ca="1" si="124"/>
        <v>-5.8207834838436806E-2</v>
      </c>
    </row>
    <row r="3883" spans="1:8" x14ac:dyDescent="0.3">
      <c r="A3883"/>
      <c r="B3883" s="314">
        <v>34694</v>
      </c>
      <c r="C3883" s="197">
        <v>62.75</v>
      </c>
      <c r="D3883" s="197">
        <f t="shared" si="123"/>
        <v>-1.1188150015758014E-2</v>
      </c>
      <c r="E3883" s="197">
        <v>0</v>
      </c>
      <c r="F3883" s="167"/>
      <c r="G3883" s="37">
        <v>3875</v>
      </c>
      <c r="H3883" s="167">
        <f t="shared" ca="1" si="124"/>
        <v>3.1981050433255477E-2</v>
      </c>
    </row>
    <row r="3884" spans="1:8" x14ac:dyDescent="0.3">
      <c r="A3884"/>
      <c r="B3884" s="314">
        <v>34648</v>
      </c>
      <c r="C3884" s="197">
        <v>63.46</v>
      </c>
      <c r="D3884" s="197">
        <f t="shared" si="123"/>
        <v>-0.6867255763439799</v>
      </c>
      <c r="E3884" s="197">
        <v>0</v>
      </c>
      <c r="F3884" s="167"/>
      <c r="G3884" s="37">
        <v>3876</v>
      </c>
      <c r="H3884" s="167">
        <f t="shared" ca="1" si="124"/>
        <v>2.9416225920539229E-3</v>
      </c>
    </row>
    <row r="3885" spans="1:8" x14ac:dyDescent="0.3">
      <c r="A3885"/>
      <c r="B3885" s="314">
        <v>40700</v>
      </c>
      <c r="C3885" s="197">
        <v>202.57</v>
      </c>
      <c r="D3885" s="197">
        <f t="shared" si="123"/>
        <v>1.1343377936992942</v>
      </c>
      <c r="E3885" s="197">
        <v>-9.8721555851777332E-5</v>
      </c>
      <c r="F3885" s="167"/>
      <c r="G3885" s="37">
        <v>3877</v>
      </c>
      <c r="H3885" s="167">
        <f t="shared" ca="1" si="124"/>
        <v>-5.1780258699831841E-2</v>
      </c>
    </row>
    <row r="3886" spans="1:8" x14ac:dyDescent="0.3">
      <c r="A3886"/>
      <c r="B3886" s="314">
        <v>38601</v>
      </c>
      <c r="C3886" s="197">
        <v>94.91</v>
      </c>
      <c r="D3886" s="197">
        <f t="shared" si="123"/>
        <v>0.15196018934336686</v>
      </c>
      <c r="E3886" s="197">
        <v>-1.0535187526339307E-4</v>
      </c>
      <c r="F3886" s="167"/>
      <c r="G3886" s="37">
        <v>3878</v>
      </c>
      <c r="H3886" s="167">
        <f t="shared" ca="1" si="124"/>
        <v>-3.3101511636028369E-3</v>
      </c>
    </row>
    <row r="3887" spans="1:8" x14ac:dyDescent="0.3">
      <c r="A3887"/>
      <c r="B3887" s="314">
        <v>34988</v>
      </c>
      <c r="C3887" s="197">
        <v>82.39</v>
      </c>
      <c r="D3887" s="197">
        <f t="shared" si="123"/>
        <v>2.1828103683492639E-2</v>
      </c>
      <c r="E3887" s="197">
        <v>-1.2135922330103188E-4</v>
      </c>
      <c r="F3887" s="167"/>
      <c r="G3887" s="37">
        <v>3879</v>
      </c>
      <c r="H3887" s="167">
        <f t="shared" ca="1" si="124"/>
        <v>-2.7909053759048053E-2</v>
      </c>
    </row>
    <row r="3888" spans="1:8" x14ac:dyDescent="0.3">
      <c r="A3888"/>
      <c r="B3888" s="314">
        <v>38127</v>
      </c>
      <c r="C3888" s="197">
        <v>80.63</v>
      </c>
      <c r="D3888" s="197">
        <f t="shared" si="123"/>
        <v>1.4979859013091623E-2</v>
      </c>
      <c r="E3888" s="197">
        <v>-1.2400793650801933E-4</v>
      </c>
      <c r="F3888" s="167"/>
      <c r="G3888" s="37">
        <v>3880</v>
      </c>
      <c r="H3888" s="167">
        <f t="shared" ca="1" si="124"/>
        <v>5.2783689836770314E-2</v>
      </c>
    </row>
    <row r="3889" spans="1:8" x14ac:dyDescent="0.3">
      <c r="A3889"/>
      <c r="B3889" s="314">
        <v>35370</v>
      </c>
      <c r="C3889" s="197">
        <v>79.44</v>
      </c>
      <c r="D3889" s="197">
        <f t="shared" si="123"/>
        <v>-0.79981352216314294</v>
      </c>
      <c r="E3889" s="197">
        <v>-1.2586532410330253E-4</v>
      </c>
      <c r="F3889" s="167"/>
      <c r="G3889" s="37">
        <v>3881</v>
      </c>
      <c r="H3889" s="167">
        <f t="shared" ca="1" si="124"/>
        <v>5.509718068663827E-2</v>
      </c>
    </row>
    <row r="3890" spans="1:8" x14ac:dyDescent="0.3">
      <c r="A3890"/>
      <c r="B3890" s="314">
        <v>44855</v>
      </c>
      <c r="C3890" s="197">
        <v>396.83</v>
      </c>
      <c r="D3890" s="197">
        <f t="shared" si="123"/>
        <v>5.5483150251349755E-2</v>
      </c>
      <c r="E3890" s="197">
        <v>-1.2598266478536235E-4</v>
      </c>
      <c r="F3890" s="167"/>
      <c r="G3890" s="37">
        <v>3882</v>
      </c>
      <c r="H3890" s="167">
        <f t="shared" ca="1" si="124"/>
        <v>2.6058042401749908E-3</v>
      </c>
    </row>
    <row r="3891" spans="1:8" x14ac:dyDescent="0.3">
      <c r="A3891"/>
      <c r="B3891" s="314">
        <v>41569</v>
      </c>
      <c r="C3891" s="197">
        <v>375.97</v>
      </c>
      <c r="D3891" s="197">
        <f t="shared" si="123"/>
        <v>4.0377864129706555</v>
      </c>
      <c r="E3891" s="197">
        <v>-1.3297165044401371E-4</v>
      </c>
      <c r="F3891" s="167"/>
      <c r="G3891" s="37">
        <v>3883</v>
      </c>
      <c r="H3891" s="167">
        <f t="shared" ca="1" si="124"/>
        <v>9.7293212796174935E-2</v>
      </c>
    </row>
    <row r="3892" spans="1:8" x14ac:dyDescent="0.3">
      <c r="A3892"/>
      <c r="B3892" s="314">
        <v>35012</v>
      </c>
      <c r="C3892" s="197">
        <v>74.63</v>
      </c>
      <c r="D3892" s="197">
        <f t="shared" si="123"/>
        <v>-0.49410249457700661</v>
      </c>
      <c r="E3892" s="197">
        <v>-1.3397642015011701E-4</v>
      </c>
      <c r="F3892" s="167"/>
      <c r="G3892" s="37">
        <v>3884</v>
      </c>
      <c r="H3892" s="167">
        <f t="shared" ca="1" si="124"/>
        <v>1.6599396350138775E-4</v>
      </c>
    </row>
    <row r="3893" spans="1:8" x14ac:dyDescent="0.3">
      <c r="A3893"/>
      <c r="B3893" s="314">
        <v>38911</v>
      </c>
      <c r="C3893" s="197">
        <v>147.52000000000001</v>
      </c>
      <c r="D3893" s="197">
        <f t="shared" si="123"/>
        <v>-0.59669746842364257</v>
      </c>
      <c r="E3893" s="197">
        <v>-1.3555645926510707E-4</v>
      </c>
      <c r="F3893" s="167"/>
      <c r="G3893" s="37">
        <v>3885</v>
      </c>
      <c r="H3893" s="167">
        <f t="shared" ca="1" si="124"/>
        <v>-5.0667119547116932E-2</v>
      </c>
    </row>
    <row r="3894" spans="1:8" x14ac:dyDescent="0.3">
      <c r="A3894"/>
      <c r="B3894" s="314">
        <v>41656</v>
      </c>
      <c r="C3894" s="197">
        <v>365.78</v>
      </c>
      <c r="D3894" s="197">
        <f t="shared" si="123"/>
        <v>4.3468791112410461</v>
      </c>
      <c r="E3894" s="197">
        <v>-1.3667550501605952E-4</v>
      </c>
      <c r="F3894" s="167"/>
      <c r="G3894" s="37">
        <v>3886</v>
      </c>
      <c r="H3894" s="167">
        <f t="shared" ca="1" si="124"/>
        <v>5.5188770921773586E-2</v>
      </c>
    </row>
    <row r="3895" spans="1:8" x14ac:dyDescent="0.3">
      <c r="A3895"/>
      <c r="B3895" s="314">
        <v>39958</v>
      </c>
      <c r="C3895" s="197">
        <v>68.41</v>
      </c>
      <c r="D3895" s="197">
        <f t="shared" si="123"/>
        <v>-0.4948308964702407</v>
      </c>
      <c r="E3895" s="197">
        <v>-1.4615609470924884E-4</v>
      </c>
      <c r="F3895" s="167"/>
      <c r="G3895" s="37">
        <v>3887</v>
      </c>
      <c r="H3895" s="167">
        <f t="shared" ca="1" si="124"/>
        <v>5.1185617767435819E-2</v>
      </c>
    </row>
    <row r="3896" spans="1:8" x14ac:dyDescent="0.3">
      <c r="A3896"/>
      <c r="B3896" s="314">
        <v>38750</v>
      </c>
      <c r="C3896" s="197">
        <v>135.41999999999999</v>
      </c>
      <c r="D3896" s="197">
        <f t="shared" si="123"/>
        <v>-0.59369936993699368</v>
      </c>
      <c r="E3896" s="197">
        <v>-1.4766686355593972E-4</v>
      </c>
      <c r="F3896" s="167"/>
      <c r="G3896" s="37">
        <v>3888</v>
      </c>
      <c r="H3896" s="167">
        <f t="shared" ca="1" si="124"/>
        <v>1.4860624762969725E-2</v>
      </c>
    </row>
    <row r="3897" spans="1:8" x14ac:dyDescent="0.3">
      <c r="A3897"/>
      <c r="B3897" s="314">
        <v>44470</v>
      </c>
      <c r="C3897" s="197">
        <v>333.3</v>
      </c>
      <c r="D3897" s="197">
        <f t="shared" si="123"/>
        <v>4.0007501875468865</v>
      </c>
      <c r="E3897" s="197">
        <v>-1.499925003750624E-4</v>
      </c>
      <c r="F3897" s="167"/>
      <c r="G3897" s="37">
        <v>3889</v>
      </c>
      <c r="H3897" s="167">
        <f t="shared" ca="1" si="124"/>
        <v>-5.6722032807631606E-2</v>
      </c>
    </row>
    <row r="3898" spans="1:8" x14ac:dyDescent="0.3">
      <c r="A3898"/>
      <c r="B3898" s="314">
        <v>39965</v>
      </c>
      <c r="C3898" s="197">
        <v>66.650000000000006</v>
      </c>
      <c r="D3898" s="197">
        <f t="shared" si="123"/>
        <v>-0.93288016112789529</v>
      </c>
      <c r="E3898" s="197">
        <v>-1.5001500150002567E-4</v>
      </c>
      <c r="F3898" s="167"/>
      <c r="G3898" s="37">
        <v>3890</v>
      </c>
      <c r="H3898" s="167">
        <f t="shared" ca="1" si="124"/>
        <v>8.6594623673683768E-3</v>
      </c>
    </row>
    <row r="3899" spans="1:8" x14ac:dyDescent="0.3">
      <c r="A3899"/>
      <c r="B3899" s="314">
        <v>45562</v>
      </c>
      <c r="C3899" s="197">
        <v>993</v>
      </c>
      <c r="D3899" s="197">
        <f t="shared" si="123"/>
        <v>0.53228917521796171</v>
      </c>
      <c r="E3899" s="197">
        <v>-1.5103458692034E-4</v>
      </c>
      <c r="F3899" s="167"/>
      <c r="G3899" s="37">
        <v>3891</v>
      </c>
      <c r="H3899" s="167">
        <f t="shared" ca="1" si="124"/>
        <v>-7.6240245787194119E-3</v>
      </c>
    </row>
    <row r="3900" spans="1:8" x14ac:dyDescent="0.3">
      <c r="A3900"/>
      <c r="B3900" s="314">
        <v>45727</v>
      </c>
      <c r="C3900" s="197">
        <v>648.04999999999995</v>
      </c>
      <c r="D3900" s="197">
        <f t="shared" si="123"/>
        <v>1.007278922100046</v>
      </c>
      <c r="E3900" s="197">
        <v>-1.542852734707223E-4</v>
      </c>
      <c r="F3900" s="167"/>
      <c r="G3900" s="37">
        <v>3892</v>
      </c>
      <c r="H3900" s="167">
        <f t="shared" ca="1" si="124"/>
        <v>4.6171391569936479E-2</v>
      </c>
    </row>
    <row r="3901" spans="1:8" x14ac:dyDescent="0.3">
      <c r="A3901"/>
      <c r="B3901" s="314">
        <v>42254</v>
      </c>
      <c r="C3901" s="197">
        <v>322.85000000000002</v>
      </c>
      <c r="D3901" s="197">
        <f t="shared" si="123"/>
        <v>5.4031994776363002E-2</v>
      </c>
      <c r="E3901" s="197">
        <v>-1.5484670176513227E-4</v>
      </c>
      <c r="F3901" s="167"/>
      <c r="G3901" s="37">
        <v>3893</v>
      </c>
      <c r="H3901" s="167">
        <f t="shared" ca="1" si="124"/>
        <v>1.9965271887357593E-2</v>
      </c>
    </row>
    <row r="3902" spans="1:8" x14ac:dyDescent="0.3">
      <c r="A3902"/>
      <c r="B3902" s="314">
        <v>44386</v>
      </c>
      <c r="C3902" s="197">
        <v>306.3</v>
      </c>
      <c r="D3902" s="197">
        <f t="shared" si="123"/>
        <v>4.6986046511627908</v>
      </c>
      <c r="E3902" s="197">
        <v>-1.6321201240410144E-4</v>
      </c>
      <c r="F3902" s="167"/>
      <c r="G3902" s="37">
        <v>3894</v>
      </c>
      <c r="H3902" s="167">
        <f t="shared" ca="1" si="124"/>
        <v>3.4727956649896426E-2</v>
      </c>
    </row>
    <row r="3903" spans="1:8" x14ac:dyDescent="0.3">
      <c r="A3903"/>
      <c r="B3903" s="314">
        <v>35772</v>
      </c>
      <c r="C3903" s="197">
        <v>53.75</v>
      </c>
      <c r="D3903" s="197">
        <f t="shared" si="123"/>
        <v>-0.44294745569489058</v>
      </c>
      <c r="E3903" s="197">
        <v>-1.8601190476186247E-4</v>
      </c>
      <c r="F3903" s="167"/>
      <c r="G3903" s="37">
        <v>3895</v>
      </c>
      <c r="H3903" s="167">
        <f t="shared" ca="1" si="124"/>
        <v>-4.0568494268890053E-2</v>
      </c>
    </row>
    <row r="3904" spans="1:8" x14ac:dyDescent="0.3">
      <c r="A3904"/>
      <c r="B3904" s="314">
        <v>38343</v>
      </c>
      <c r="C3904" s="197">
        <v>96.49</v>
      </c>
      <c r="D3904" s="197">
        <f t="shared" si="123"/>
        <v>-0.85113013962817252</v>
      </c>
      <c r="E3904" s="197">
        <v>-2.072324111491719E-4</v>
      </c>
      <c r="F3904" s="167"/>
      <c r="G3904" s="37">
        <v>3896</v>
      </c>
      <c r="H3904" s="167">
        <f t="shared" ca="1" si="124"/>
        <v>-0.1428810238889805</v>
      </c>
    </row>
    <row r="3905" spans="1:8" x14ac:dyDescent="0.3">
      <c r="A3905"/>
      <c r="B3905" s="314">
        <v>45726</v>
      </c>
      <c r="C3905" s="197">
        <v>648.15</v>
      </c>
      <c r="D3905" s="197">
        <f t="shared" si="123"/>
        <v>0.50097262748367366</v>
      </c>
      <c r="E3905" s="197">
        <v>-2.3137436372044906E-4</v>
      </c>
      <c r="F3905" s="167"/>
      <c r="G3905" s="37">
        <v>3897</v>
      </c>
      <c r="H3905" s="167">
        <f t="shared" ca="1" si="124"/>
        <v>-3.8899771428051434E-2</v>
      </c>
    </row>
    <row r="3906" spans="1:8" x14ac:dyDescent="0.3">
      <c r="A3906"/>
      <c r="B3906" s="314">
        <v>44894</v>
      </c>
      <c r="C3906" s="197">
        <v>431.82</v>
      </c>
      <c r="D3906" s="197">
        <f t="shared" si="123"/>
        <v>4.1696396504249966</v>
      </c>
      <c r="E3906" s="197">
        <v>-2.315243563623115E-4</v>
      </c>
      <c r="F3906" s="167"/>
      <c r="G3906" s="37">
        <v>3898</v>
      </c>
      <c r="H3906" s="167">
        <f t="shared" ca="1" si="124"/>
        <v>-8.0267470376075793E-3</v>
      </c>
    </row>
    <row r="3907" spans="1:8" x14ac:dyDescent="0.3">
      <c r="A3907"/>
      <c r="B3907" s="314">
        <v>38510</v>
      </c>
      <c r="C3907" s="197">
        <v>83.53</v>
      </c>
      <c r="D3907" s="197">
        <f t="shared" si="123"/>
        <v>-0.45900259067357518</v>
      </c>
      <c r="E3907" s="197">
        <v>-2.3937761819270431E-4</v>
      </c>
      <c r="F3907" s="167"/>
      <c r="G3907" s="37">
        <v>3899</v>
      </c>
      <c r="H3907" s="167">
        <f t="shared" ca="1" si="124"/>
        <v>-6.9775613810567266E-2</v>
      </c>
    </row>
    <row r="3908" spans="1:8" x14ac:dyDescent="0.3">
      <c r="A3908"/>
      <c r="B3908" s="314">
        <v>40255</v>
      </c>
      <c r="C3908" s="197">
        <v>154.4</v>
      </c>
      <c r="D3908" s="197">
        <f t="shared" si="123"/>
        <v>1.0627922511690051</v>
      </c>
      <c r="E3908" s="197">
        <v>-2.5900025900016388E-4</v>
      </c>
      <c r="F3908" s="167"/>
      <c r="G3908" s="37">
        <v>3900</v>
      </c>
      <c r="H3908" s="167">
        <f t="shared" ca="1" si="124"/>
        <v>4.9563315785276695E-2</v>
      </c>
    </row>
    <row r="3909" spans="1:8" x14ac:dyDescent="0.3">
      <c r="A3909"/>
      <c r="B3909" s="314">
        <v>34957</v>
      </c>
      <c r="C3909" s="197">
        <v>74.849999999999994</v>
      </c>
      <c r="D3909" s="197">
        <f t="shared" si="123"/>
        <v>-0.89134064019743053</v>
      </c>
      <c r="E3909" s="197">
        <v>-2.6712969146536203E-4</v>
      </c>
      <c r="F3909" s="167"/>
      <c r="G3909" s="37">
        <v>3901</v>
      </c>
      <c r="H3909" s="167">
        <f t="shared" ca="1" si="124"/>
        <v>5.6715947595488432E-2</v>
      </c>
    </row>
    <row r="3910" spans="1:8" x14ac:dyDescent="0.3">
      <c r="A3910"/>
      <c r="B3910" s="314">
        <v>45845</v>
      </c>
      <c r="C3910" s="197">
        <v>688.85</v>
      </c>
      <c r="D3910" s="197">
        <f t="shared" si="123"/>
        <v>6.0226322764807829</v>
      </c>
      <c r="E3910" s="197">
        <v>-2.9025469849786045E-4</v>
      </c>
      <c r="F3910" s="167"/>
      <c r="G3910" s="37">
        <v>3902</v>
      </c>
      <c r="H3910" s="167">
        <f t="shared" ca="1" si="124"/>
        <v>3.0981845490320164E-2</v>
      </c>
    </row>
    <row r="3911" spans="1:8" x14ac:dyDescent="0.3">
      <c r="A3911"/>
      <c r="B3911" s="314">
        <v>38348</v>
      </c>
      <c r="C3911" s="197">
        <v>98.09</v>
      </c>
      <c r="D3911" s="197">
        <f t="shared" si="123"/>
        <v>2.1378758797184902</v>
      </c>
      <c r="E3911" s="197">
        <v>-3.0574806359562334E-4</v>
      </c>
      <c r="F3911" s="167"/>
      <c r="G3911" s="37">
        <v>3903</v>
      </c>
      <c r="H3911" s="167">
        <f t="shared" ca="1" si="124"/>
        <v>2.0204024451389975E-2</v>
      </c>
    </row>
    <row r="3912" spans="1:8" x14ac:dyDescent="0.3">
      <c r="A3912"/>
      <c r="B3912" s="314">
        <v>37680</v>
      </c>
      <c r="C3912" s="197">
        <v>31.26</v>
      </c>
      <c r="D3912" s="197">
        <f t="shared" si="123"/>
        <v>9.6899224806201723E-3</v>
      </c>
      <c r="E3912" s="197">
        <v>-3.1979533098813739E-4</v>
      </c>
      <c r="F3912" s="167"/>
      <c r="G3912" s="37">
        <v>3904</v>
      </c>
      <c r="H3912" s="167">
        <f t="shared" ca="1" si="124"/>
        <v>1.5529961102204122E-2</v>
      </c>
    </row>
    <row r="3913" spans="1:8" x14ac:dyDescent="0.3">
      <c r="A3913"/>
      <c r="B3913" s="314">
        <v>37637</v>
      </c>
      <c r="C3913" s="197">
        <v>30.96</v>
      </c>
      <c r="D3913" s="197">
        <f t="shared" ref="D3913:D3976" si="125">C3913/C3914-1</f>
        <v>-0.83282034667098659</v>
      </c>
      <c r="E3913" s="197">
        <v>-3.2289312237643308E-4</v>
      </c>
      <c r="F3913" s="167"/>
      <c r="G3913" s="37">
        <v>3905</v>
      </c>
      <c r="H3913" s="167">
        <f t="shared" ca="1" si="124"/>
        <v>-3.5714743396923113E-2</v>
      </c>
    </row>
    <row r="3914" spans="1:8" x14ac:dyDescent="0.3">
      <c r="A3914"/>
      <c r="B3914" s="314">
        <v>40716</v>
      </c>
      <c r="C3914" s="197">
        <v>185.19</v>
      </c>
      <c r="D3914" s="197">
        <f t="shared" si="125"/>
        <v>-0.35688984581191829</v>
      </c>
      <c r="E3914" s="197">
        <v>-3.2388663967608533E-4</v>
      </c>
      <c r="F3914" s="167"/>
      <c r="G3914" s="37">
        <v>3906</v>
      </c>
      <c r="H3914" s="167">
        <f t="shared" ref="H3914:H3977" ca="1" si="126">_xlfn.NORM.INV(RAND(),N$11,N$12)</f>
        <v>7.1454221161260156E-2</v>
      </c>
    </row>
    <row r="3915" spans="1:8" x14ac:dyDescent="0.3">
      <c r="A3915"/>
      <c r="B3915" s="314">
        <v>41417</v>
      </c>
      <c r="C3915" s="197">
        <v>287.95999999999998</v>
      </c>
      <c r="D3915" s="197">
        <f t="shared" si="125"/>
        <v>1.2873724938445186E-2</v>
      </c>
      <c r="E3915" s="197">
        <v>-3.4714989932660423E-4</v>
      </c>
      <c r="F3915" s="167"/>
      <c r="G3915" s="37">
        <v>3907</v>
      </c>
      <c r="H3915" s="167">
        <f t="shared" ca="1" si="126"/>
        <v>-2.2132641816277068E-2</v>
      </c>
    </row>
    <row r="3916" spans="1:8" x14ac:dyDescent="0.3">
      <c r="A3916"/>
      <c r="B3916" s="314">
        <v>44434</v>
      </c>
      <c r="C3916" s="197">
        <v>284.3</v>
      </c>
      <c r="D3916" s="197">
        <f t="shared" si="125"/>
        <v>1.0170273146505857</v>
      </c>
      <c r="E3916" s="197">
        <v>-3.5161744022493835E-4</v>
      </c>
      <c r="F3916" s="167"/>
      <c r="G3916" s="37">
        <v>3908</v>
      </c>
      <c r="H3916" s="167">
        <f t="shared" ca="1" si="126"/>
        <v>2.7979192719647713E-2</v>
      </c>
    </row>
    <row r="3917" spans="1:8" x14ac:dyDescent="0.3">
      <c r="A3917"/>
      <c r="B3917" s="314">
        <v>44112</v>
      </c>
      <c r="C3917" s="197">
        <v>140.94999999999999</v>
      </c>
      <c r="D3917" s="197">
        <f t="shared" si="125"/>
        <v>-0.66194987408562178</v>
      </c>
      <c r="E3917" s="197">
        <v>-3.5460992907809796E-4</v>
      </c>
      <c r="F3917" s="167"/>
      <c r="G3917" s="37">
        <v>3909</v>
      </c>
      <c r="H3917" s="167">
        <f t="shared" ca="1" si="126"/>
        <v>8.9012154285188452E-2</v>
      </c>
    </row>
    <row r="3918" spans="1:8" x14ac:dyDescent="0.3">
      <c r="A3918"/>
      <c r="B3918" s="314">
        <v>44741</v>
      </c>
      <c r="C3918" s="197">
        <v>416.95</v>
      </c>
      <c r="D3918" s="197">
        <f t="shared" si="125"/>
        <v>0.51156467517401394</v>
      </c>
      <c r="E3918" s="197">
        <v>-3.5962598897154585E-4</v>
      </c>
      <c r="F3918" s="167"/>
      <c r="G3918" s="37">
        <v>3910</v>
      </c>
      <c r="H3918" s="167">
        <f t="shared" ca="1" si="126"/>
        <v>-5.1039485115299668E-2</v>
      </c>
    </row>
    <row r="3919" spans="1:8" x14ac:dyDescent="0.3">
      <c r="A3919"/>
      <c r="B3919" s="314">
        <v>41494</v>
      </c>
      <c r="C3919" s="197">
        <v>275.83999999999997</v>
      </c>
      <c r="D3919" s="197">
        <f t="shared" si="125"/>
        <v>-0.30145867098865486</v>
      </c>
      <c r="E3919" s="197">
        <v>-3.6239762267165077E-4</v>
      </c>
      <c r="F3919" s="167"/>
      <c r="G3919" s="37">
        <v>3911</v>
      </c>
      <c r="H3919" s="167">
        <f t="shared" ca="1" si="126"/>
        <v>4.5573563958341237E-2</v>
      </c>
    </row>
    <row r="3920" spans="1:8" x14ac:dyDescent="0.3">
      <c r="A3920"/>
      <c r="B3920" s="314">
        <v>44851</v>
      </c>
      <c r="C3920" s="197">
        <v>394.88</v>
      </c>
      <c r="D3920" s="197">
        <f t="shared" si="125"/>
        <v>2.6008782186192736E-2</v>
      </c>
      <c r="E3920" s="197">
        <v>-3.7971799610148071E-4</v>
      </c>
      <c r="F3920" s="167"/>
      <c r="G3920" s="37">
        <v>3912</v>
      </c>
      <c r="H3920" s="167">
        <f t="shared" ca="1" si="126"/>
        <v>0.1152503010424798</v>
      </c>
    </row>
    <row r="3921" spans="1:8" x14ac:dyDescent="0.3">
      <c r="A3921"/>
      <c r="B3921" s="314">
        <v>41720</v>
      </c>
      <c r="C3921" s="197">
        <v>384.87</v>
      </c>
      <c r="D3921" s="197">
        <f t="shared" si="125"/>
        <v>-0.24954665106756369</v>
      </c>
      <c r="E3921" s="197">
        <v>-3.8959015116091233E-4</v>
      </c>
      <c r="F3921" s="167"/>
      <c r="G3921" s="37">
        <v>3913</v>
      </c>
      <c r="H3921" s="167">
        <f t="shared" ca="1" si="126"/>
        <v>0.118367659415421</v>
      </c>
    </row>
    <row r="3922" spans="1:8" x14ac:dyDescent="0.3">
      <c r="A3922"/>
      <c r="B3922" s="314">
        <v>42775</v>
      </c>
      <c r="C3922" s="197">
        <v>512.85</v>
      </c>
      <c r="D3922" s="197">
        <f t="shared" si="125"/>
        <v>3.000702082845776</v>
      </c>
      <c r="E3922" s="197">
        <v>-3.8982555306488198E-4</v>
      </c>
      <c r="F3922" s="167"/>
      <c r="G3922" s="37">
        <v>3914</v>
      </c>
      <c r="H3922" s="167">
        <f t="shared" ca="1" si="126"/>
        <v>1.6430882634826852E-2</v>
      </c>
    </row>
    <row r="3923" spans="1:8" x14ac:dyDescent="0.3">
      <c r="A3923"/>
      <c r="B3923" s="314">
        <v>39580</v>
      </c>
      <c r="C3923" s="197">
        <v>128.19</v>
      </c>
      <c r="D3923" s="197">
        <f t="shared" si="125"/>
        <v>-0.74527570789865871</v>
      </c>
      <c r="E3923" s="197">
        <v>-3.8989394884603179E-4</v>
      </c>
      <c r="F3923" s="167"/>
      <c r="G3923" s="37">
        <v>3915</v>
      </c>
      <c r="H3923" s="167">
        <f t="shared" ca="1" si="126"/>
        <v>7.4863313735486769E-2</v>
      </c>
    </row>
    <row r="3924" spans="1:8" x14ac:dyDescent="0.3">
      <c r="A3924"/>
      <c r="B3924" s="314">
        <v>42593</v>
      </c>
      <c r="C3924" s="197">
        <v>503.25</v>
      </c>
      <c r="D3924" s="197">
        <f t="shared" si="125"/>
        <v>4.5605651360897559E-2</v>
      </c>
      <c r="E3924" s="197">
        <v>-3.9725891349684517E-4</v>
      </c>
      <c r="F3924" s="167"/>
      <c r="G3924" s="37">
        <v>3916</v>
      </c>
      <c r="H3924" s="167">
        <f t="shared" ca="1" si="126"/>
        <v>3.7365440433514724E-2</v>
      </c>
    </row>
    <row r="3925" spans="1:8" x14ac:dyDescent="0.3">
      <c r="A3925"/>
      <c r="B3925" s="314">
        <v>42885</v>
      </c>
      <c r="C3925" s="197">
        <v>481.3</v>
      </c>
      <c r="D3925" s="197">
        <f t="shared" si="125"/>
        <v>5.7512975171833354</v>
      </c>
      <c r="E3925" s="197">
        <v>-4.1536863966773474E-4</v>
      </c>
      <c r="F3925" s="167"/>
      <c r="G3925" s="37">
        <v>3917</v>
      </c>
      <c r="H3925" s="167">
        <f t="shared" ca="1" si="126"/>
        <v>3.5776770978854934E-2</v>
      </c>
    </row>
    <row r="3926" spans="1:8" x14ac:dyDescent="0.3">
      <c r="A3926"/>
      <c r="B3926" s="314">
        <v>35655</v>
      </c>
      <c r="C3926" s="197">
        <v>71.290000000000006</v>
      </c>
      <c r="D3926" s="197">
        <f t="shared" si="125"/>
        <v>0.5661247803163445</v>
      </c>
      <c r="E3926" s="197">
        <v>-4.2063937184499967E-4</v>
      </c>
      <c r="F3926" s="167"/>
      <c r="G3926" s="37">
        <v>3918</v>
      </c>
      <c r="H3926" s="167">
        <f t="shared" ca="1" si="126"/>
        <v>-7.4015867250189604E-2</v>
      </c>
    </row>
    <row r="3927" spans="1:8" x14ac:dyDescent="0.3">
      <c r="A3927"/>
      <c r="B3927" s="314">
        <v>35845</v>
      </c>
      <c r="C3927" s="197">
        <v>45.52</v>
      </c>
      <c r="D3927" s="197">
        <f t="shared" si="125"/>
        <v>-0.66561375156100788</v>
      </c>
      <c r="E3927" s="197">
        <v>-4.3917435221774159E-4</v>
      </c>
      <c r="F3927" s="167"/>
      <c r="G3927" s="37">
        <v>3919</v>
      </c>
      <c r="H3927" s="167">
        <f t="shared" ca="1" si="126"/>
        <v>6.0746004860751296E-2</v>
      </c>
    </row>
    <row r="3928" spans="1:8" x14ac:dyDescent="0.3">
      <c r="A3928"/>
      <c r="B3928" s="314">
        <v>39238</v>
      </c>
      <c r="C3928" s="197">
        <v>136.13</v>
      </c>
      <c r="D3928" s="197">
        <f t="shared" si="125"/>
        <v>0.21598928092898606</v>
      </c>
      <c r="E3928" s="197">
        <v>-4.4056098098244068E-4</v>
      </c>
      <c r="F3928" s="167"/>
      <c r="G3928" s="37">
        <v>3920</v>
      </c>
      <c r="H3928" s="167">
        <f t="shared" ca="1" si="126"/>
        <v>1.705857189867457E-2</v>
      </c>
    </row>
    <row r="3929" spans="1:8" x14ac:dyDescent="0.3">
      <c r="A3929"/>
      <c r="B3929" s="314">
        <v>40064</v>
      </c>
      <c r="C3929" s="197">
        <v>111.95</v>
      </c>
      <c r="D3929" s="197">
        <f t="shared" si="125"/>
        <v>4.9371633752244293E-3</v>
      </c>
      <c r="E3929" s="197">
        <v>-4.4642857142851433E-4</v>
      </c>
      <c r="F3929" s="167"/>
      <c r="G3929" s="37">
        <v>3921</v>
      </c>
      <c r="H3929" s="167">
        <f t="shared" ca="1" si="126"/>
        <v>-5.0290413434954896E-3</v>
      </c>
    </row>
    <row r="3930" spans="1:8" x14ac:dyDescent="0.3">
      <c r="A3930"/>
      <c r="B3930" s="314">
        <v>43992</v>
      </c>
      <c r="C3930" s="197">
        <v>111.4</v>
      </c>
      <c r="D3930" s="197">
        <f t="shared" si="125"/>
        <v>-0.74429014116836911</v>
      </c>
      <c r="E3930" s="197">
        <v>-4.4863167339614929E-4</v>
      </c>
      <c r="F3930" s="167"/>
      <c r="G3930" s="37">
        <v>3922</v>
      </c>
      <c r="H3930" s="167">
        <f t="shared" ca="1" si="126"/>
        <v>-0.12616506759749915</v>
      </c>
    </row>
    <row r="3931" spans="1:8" x14ac:dyDescent="0.3">
      <c r="A3931"/>
      <c r="B3931" s="314">
        <v>44720</v>
      </c>
      <c r="C3931" s="197">
        <v>435.65</v>
      </c>
      <c r="D3931" s="197">
        <f t="shared" si="125"/>
        <v>4.1114630998474713</v>
      </c>
      <c r="E3931" s="197">
        <v>-4.5887346564199571E-4</v>
      </c>
      <c r="F3931" s="167"/>
      <c r="G3931" s="37">
        <v>3923</v>
      </c>
      <c r="H3931" s="167">
        <f t="shared" ca="1" si="126"/>
        <v>5.4741117090230121E-2</v>
      </c>
    </row>
    <row r="3932" spans="1:8" x14ac:dyDescent="0.3">
      <c r="A3932"/>
      <c r="B3932" s="314">
        <v>38309</v>
      </c>
      <c r="C3932" s="197">
        <v>85.23</v>
      </c>
      <c r="D3932" s="197">
        <f t="shared" si="125"/>
        <v>-0.71295298396874585</v>
      </c>
      <c r="E3932" s="197">
        <v>-4.6909815878959371E-4</v>
      </c>
      <c r="F3932" s="167"/>
      <c r="G3932" s="37">
        <v>3924</v>
      </c>
      <c r="H3932" s="167">
        <f t="shared" ca="1" si="126"/>
        <v>7.1473311896374334E-2</v>
      </c>
    </row>
    <row r="3933" spans="1:8" x14ac:dyDescent="0.3">
      <c r="A3933"/>
      <c r="B3933" s="314">
        <v>41403</v>
      </c>
      <c r="C3933" s="197">
        <v>296.92</v>
      </c>
      <c r="D3933" s="197">
        <f t="shared" si="125"/>
        <v>1.3533328049457083</v>
      </c>
      <c r="E3933" s="197">
        <v>-4.7128526223649825E-4</v>
      </c>
      <c r="F3933" s="167"/>
      <c r="G3933" s="37">
        <v>3925</v>
      </c>
      <c r="H3933" s="167">
        <f t="shared" ca="1" si="126"/>
        <v>-1.3405113007553463E-2</v>
      </c>
    </row>
    <row r="3934" spans="1:8" x14ac:dyDescent="0.3">
      <c r="A3934"/>
      <c r="B3934" s="314">
        <v>39471</v>
      </c>
      <c r="C3934" s="197">
        <v>126.17</v>
      </c>
      <c r="D3934" s="197">
        <f t="shared" si="125"/>
        <v>-0.86492447032877617</v>
      </c>
      <c r="E3934" s="197">
        <v>-4.7532282341755661E-4</v>
      </c>
      <c r="F3934" s="167"/>
      <c r="G3934" s="37">
        <v>3926</v>
      </c>
      <c r="H3934" s="167">
        <f t="shared" ca="1" si="126"/>
        <v>-6.6692192703400835E-2</v>
      </c>
    </row>
    <row r="3935" spans="1:8" x14ac:dyDescent="0.3">
      <c r="A3935"/>
      <c r="B3935" s="314">
        <v>45348</v>
      </c>
      <c r="C3935" s="197">
        <v>934.07</v>
      </c>
      <c r="D3935" s="197">
        <f t="shared" si="125"/>
        <v>0.51073121027349644</v>
      </c>
      <c r="E3935" s="197">
        <v>-4.8153062534772584E-4</v>
      </c>
      <c r="F3935" s="167"/>
      <c r="G3935" s="37">
        <v>3927</v>
      </c>
      <c r="H3935" s="167">
        <f t="shared" ca="1" si="126"/>
        <v>-4.0664081253621157E-2</v>
      </c>
    </row>
    <row r="3936" spans="1:8" x14ac:dyDescent="0.3">
      <c r="A3936"/>
      <c r="B3936" s="314">
        <v>45160</v>
      </c>
      <c r="C3936" s="197">
        <v>618.29</v>
      </c>
      <c r="D3936" s="197">
        <f t="shared" si="125"/>
        <v>2.8969494516576324</v>
      </c>
      <c r="E3936" s="197">
        <v>-4.8497389223889353E-4</v>
      </c>
      <c r="F3936" s="167"/>
      <c r="G3936" s="37">
        <v>3928</v>
      </c>
      <c r="H3936" s="167">
        <f t="shared" ca="1" si="126"/>
        <v>-6.679866183812464E-3</v>
      </c>
    </row>
    <row r="3937" spans="1:8" x14ac:dyDescent="0.3">
      <c r="A3937"/>
      <c r="B3937" s="314">
        <v>40347</v>
      </c>
      <c r="C3937" s="197">
        <v>158.66</v>
      </c>
      <c r="D3937" s="197">
        <f t="shared" si="125"/>
        <v>-0.19154140127388541</v>
      </c>
      <c r="E3937" s="197">
        <v>-5.0396875393732277E-4</v>
      </c>
      <c r="F3937" s="167"/>
      <c r="G3937" s="37">
        <v>3929</v>
      </c>
      <c r="H3937" s="167">
        <f t="shared" ca="1" si="126"/>
        <v>3.309157563743885E-2</v>
      </c>
    </row>
    <row r="3938" spans="1:8" x14ac:dyDescent="0.3">
      <c r="A3938"/>
      <c r="B3938" s="314">
        <v>43843</v>
      </c>
      <c r="C3938" s="197">
        <v>196.25</v>
      </c>
      <c r="D3938" s="197">
        <f t="shared" si="125"/>
        <v>-0.33022763728200399</v>
      </c>
      <c r="E3938" s="197">
        <v>-5.0929462694160321E-4</v>
      </c>
      <c r="F3938" s="167"/>
      <c r="G3938" s="37">
        <v>3930</v>
      </c>
      <c r="H3938" s="167">
        <f t="shared" ca="1" si="126"/>
        <v>0.10629713164937007</v>
      </c>
    </row>
    <row r="3939" spans="1:8" x14ac:dyDescent="0.3">
      <c r="A3939"/>
      <c r="B3939" s="314">
        <v>41393</v>
      </c>
      <c r="C3939" s="197">
        <v>293.01</v>
      </c>
      <c r="D3939" s="197">
        <f t="shared" si="125"/>
        <v>2.7900659681800541</v>
      </c>
      <c r="E3939" s="197">
        <v>-5.1166598444551958E-4</v>
      </c>
      <c r="F3939" s="167"/>
      <c r="G3939" s="37">
        <v>3931</v>
      </c>
      <c r="H3939" s="167">
        <f t="shared" ca="1" si="126"/>
        <v>6.8802045045163445E-3</v>
      </c>
    </row>
    <row r="3940" spans="1:8" x14ac:dyDescent="0.3">
      <c r="A3940"/>
      <c r="B3940" s="314">
        <v>35587</v>
      </c>
      <c r="C3940" s="197">
        <v>77.31</v>
      </c>
      <c r="D3940" s="197">
        <f t="shared" si="125"/>
        <v>0.33523316062176178</v>
      </c>
      <c r="E3940" s="197">
        <v>-5.1712992889452192E-4</v>
      </c>
      <c r="F3940" s="167"/>
      <c r="G3940" s="37">
        <v>3932</v>
      </c>
      <c r="H3940" s="167">
        <f t="shared" ca="1" si="126"/>
        <v>-9.4650158329687678E-2</v>
      </c>
    </row>
    <row r="3941" spans="1:8" x14ac:dyDescent="0.3">
      <c r="A3941"/>
      <c r="B3941" s="314">
        <v>34796</v>
      </c>
      <c r="C3941" s="197">
        <v>57.9</v>
      </c>
      <c r="D3941" s="197">
        <f t="shared" si="125"/>
        <v>-0.661660725764039</v>
      </c>
      <c r="E3941" s="197">
        <v>-5.1786639047124439E-4</v>
      </c>
      <c r="F3941" s="167"/>
      <c r="G3941" s="37">
        <v>3933</v>
      </c>
      <c r="H3941" s="167">
        <f t="shared" ca="1" si="126"/>
        <v>8.9012170390780736E-3</v>
      </c>
    </row>
    <row r="3942" spans="1:8" x14ac:dyDescent="0.3">
      <c r="A3942"/>
      <c r="B3942" s="314">
        <v>38996</v>
      </c>
      <c r="C3942" s="197">
        <v>171.13</v>
      </c>
      <c r="D3942" s="197">
        <f t="shared" si="125"/>
        <v>-0.30722208728038225</v>
      </c>
      <c r="E3942" s="197">
        <v>-5.2563952809248082E-4</v>
      </c>
      <c r="F3942" s="167"/>
      <c r="G3942" s="37">
        <v>3934</v>
      </c>
      <c r="H3942" s="167">
        <f t="shared" ca="1" si="126"/>
        <v>-4.3387293544510749E-2</v>
      </c>
    </row>
    <row r="3943" spans="1:8" x14ac:dyDescent="0.3">
      <c r="A3943"/>
      <c r="B3943" s="314">
        <v>40633</v>
      </c>
      <c r="C3943" s="197">
        <v>247.02</v>
      </c>
      <c r="D3943" s="197">
        <f t="shared" si="125"/>
        <v>-0.34477453580901851</v>
      </c>
      <c r="E3943" s="197">
        <v>-5.2599635848671333E-4</v>
      </c>
      <c r="F3943" s="167"/>
      <c r="G3943" s="37">
        <v>3935</v>
      </c>
      <c r="H3943" s="167">
        <f t="shared" ca="1" si="126"/>
        <v>5.8604235050247484E-2</v>
      </c>
    </row>
    <row r="3944" spans="1:8" x14ac:dyDescent="0.3">
      <c r="A3944"/>
      <c r="B3944" s="314">
        <v>42452</v>
      </c>
      <c r="C3944" s="197">
        <v>377</v>
      </c>
      <c r="D3944" s="197">
        <f t="shared" si="125"/>
        <v>19.612356478950247</v>
      </c>
      <c r="E3944" s="197">
        <v>-5.3022269353120155E-4</v>
      </c>
      <c r="F3944" s="167"/>
      <c r="G3944" s="37">
        <v>3936</v>
      </c>
      <c r="H3944" s="167">
        <f t="shared" ca="1" si="126"/>
        <v>-5.2684612071506841E-2</v>
      </c>
    </row>
    <row r="3945" spans="1:8" x14ac:dyDescent="0.3">
      <c r="A3945"/>
      <c r="B3945" s="314">
        <v>36782</v>
      </c>
      <c r="C3945" s="197">
        <v>18.29</v>
      </c>
      <c r="D3945" s="197">
        <f t="shared" si="125"/>
        <v>-0.98151031136271738</v>
      </c>
      <c r="E3945" s="197">
        <v>-5.4644808743176121E-4</v>
      </c>
      <c r="F3945" s="167"/>
      <c r="G3945" s="37">
        <v>3937</v>
      </c>
      <c r="H3945" s="167">
        <f t="shared" ca="1" si="126"/>
        <v>7.0297430733528801E-2</v>
      </c>
    </row>
    <row r="3946" spans="1:8" x14ac:dyDescent="0.3">
      <c r="A3946"/>
      <c r="B3946" s="314">
        <v>45383</v>
      </c>
      <c r="C3946" s="197">
        <v>989.2</v>
      </c>
      <c r="D3946" s="197">
        <f t="shared" si="125"/>
        <v>1.2643928121780932</v>
      </c>
      <c r="E3946" s="197">
        <v>-5.556958827986902E-4</v>
      </c>
      <c r="F3946" s="167"/>
      <c r="G3946" s="37">
        <v>3938</v>
      </c>
      <c r="H3946" s="167">
        <f t="shared" ca="1" si="126"/>
        <v>8.7334029867958393E-2</v>
      </c>
    </row>
    <row r="3947" spans="1:8" x14ac:dyDescent="0.3">
      <c r="A3947"/>
      <c r="B3947" s="314">
        <v>42923</v>
      </c>
      <c r="C3947" s="197">
        <v>436.85</v>
      </c>
      <c r="D3947" s="197">
        <f t="shared" si="125"/>
        <v>-0.36944284064665123</v>
      </c>
      <c r="E3947" s="197">
        <v>-5.7195149851296812E-4</v>
      </c>
      <c r="F3947" s="167"/>
      <c r="G3947" s="37">
        <v>3939</v>
      </c>
      <c r="H3947" s="167">
        <f t="shared" ca="1" si="126"/>
        <v>8.2480371386750448E-2</v>
      </c>
    </row>
    <row r="3948" spans="1:8" x14ac:dyDescent="0.3">
      <c r="A3948"/>
      <c r="B3948" s="314">
        <v>45847</v>
      </c>
      <c r="C3948" s="197">
        <v>692.8</v>
      </c>
      <c r="D3948" s="197">
        <f t="shared" si="125"/>
        <v>3.4644928470163672</v>
      </c>
      <c r="E3948" s="197">
        <v>-5.7703404500875077E-4</v>
      </c>
      <c r="F3948" s="167"/>
      <c r="G3948" s="37">
        <v>3940</v>
      </c>
      <c r="H3948" s="167">
        <f t="shared" ca="1" si="126"/>
        <v>8.1322686634045196E-2</v>
      </c>
    </row>
    <row r="3949" spans="1:8" x14ac:dyDescent="0.3">
      <c r="A3949"/>
      <c r="B3949" s="314">
        <v>39050</v>
      </c>
      <c r="C3949" s="197">
        <v>155.18</v>
      </c>
      <c r="D3949" s="197">
        <f t="shared" si="125"/>
        <v>0.81412204816460121</v>
      </c>
      <c r="E3949" s="197">
        <v>-5.796354736909981E-4</v>
      </c>
      <c r="F3949" s="167"/>
      <c r="G3949" s="37">
        <v>3941</v>
      </c>
      <c r="H3949" s="167">
        <f t="shared" ca="1" si="126"/>
        <v>4.4599068174601582E-2</v>
      </c>
    </row>
    <row r="3950" spans="1:8" x14ac:dyDescent="0.3">
      <c r="A3950"/>
      <c r="B3950" s="314">
        <v>35158</v>
      </c>
      <c r="C3950" s="197">
        <v>85.54</v>
      </c>
      <c r="D3950" s="197">
        <f t="shared" si="125"/>
        <v>-0.49874011133899798</v>
      </c>
      <c r="E3950" s="197">
        <v>-5.8418039490593099E-4</v>
      </c>
      <c r="F3950" s="167"/>
      <c r="G3950" s="37">
        <v>3942</v>
      </c>
      <c r="H3950" s="167">
        <f t="shared" ca="1" si="126"/>
        <v>-3.197912328474925E-2</v>
      </c>
    </row>
    <row r="3951" spans="1:8" x14ac:dyDescent="0.3">
      <c r="A3951"/>
      <c r="B3951" s="314">
        <v>43396</v>
      </c>
      <c r="C3951" s="197">
        <v>170.65</v>
      </c>
      <c r="D3951" s="197">
        <f t="shared" si="125"/>
        <v>-0.59685802031656032</v>
      </c>
      <c r="E3951" s="197">
        <v>-5.8565153733525221E-4</v>
      </c>
      <c r="F3951" s="167"/>
      <c r="G3951" s="37">
        <v>3943</v>
      </c>
      <c r="H3951" s="167">
        <f t="shared" ca="1" si="126"/>
        <v>-4.5766694271419342E-2</v>
      </c>
    </row>
    <row r="3952" spans="1:8" x14ac:dyDescent="0.3">
      <c r="A3952"/>
      <c r="B3952" s="314">
        <v>43013</v>
      </c>
      <c r="C3952" s="197">
        <v>423.3</v>
      </c>
      <c r="D3952" s="197">
        <f t="shared" si="125"/>
        <v>-0.37055762081784382</v>
      </c>
      <c r="E3952" s="197">
        <v>-5.9024908511395857E-4</v>
      </c>
      <c r="F3952" s="167"/>
      <c r="G3952" s="37">
        <v>3944</v>
      </c>
      <c r="H3952" s="167">
        <f t="shared" ca="1" si="126"/>
        <v>0.126697892840791</v>
      </c>
    </row>
    <row r="3953" spans="1:8" x14ac:dyDescent="0.3">
      <c r="A3953"/>
      <c r="B3953" s="314">
        <v>45929</v>
      </c>
      <c r="C3953" s="197">
        <v>672.5</v>
      </c>
      <c r="D3953" s="197">
        <f t="shared" si="125"/>
        <v>7.2637011550749566</v>
      </c>
      <c r="E3953" s="197">
        <v>-5.944419676028323E-4</v>
      </c>
      <c r="F3953" s="167"/>
      <c r="G3953" s="37">
        <v>3945</v>
      </c>
      <c r="H3953" s="167">
        <f t="shared" ca="1" si="126"/>
        <v>2.7278840872911218E-2</v>
      </c>
    </row>
    <row r="3954" spans="1:8" x14ac:dyDescent="0.3">
      <c r="A3954"/>
      <c r="B3954" s="314">
        <v>37958</v>
      </c>
      <c r="C3954" s="197">
        <v>81.38</v>
      </c>
      <c r="D3954" s="197">
        <f t="shared" si="125"/>
        <v>-0.83196365888911838</v>
      </c>
      <c r="E3954" s="197">
        <v>-6.1402431536305979E-4</v>
      </c>
      <c r="F3954" s="167"/>
      <c r="G3954" s="37">
        <v>3946</v>
      </c>
      <c r="H3954" s="167">
        <f t="shared" ca="1" si="126"/>
        <v>-5.0980104456694694E-2</v>
      </c>
    </row>
    <row r="3955" spans="1:8" x14ac:dyDescent="0.3">
      <c r="A3955"/>
      <c r="B3955" s="314">
        <v>42563</v>
      </c>
      <c r="C3955" s="197">
        <v>484.3</v>
      </c>
      <c r="D3955" s="197">
        <f t="shared" si="125"/>
        <v>4.2693823067151859E-2</v>
      </c>
      <c r="E3955" s="197">
        <v>-6.1906727197691414E-4</v>
      </c>
      <c r="F3955" s="167"/>
      <c r="G3955" s="37">
        <v>3947</v>
      </c>
      <c r="H3955" s="167">
        <f t="shared" ca="1" si="126"/>
        <v>4.9758934480708811E-2</v>
      </c>
    </row>
    <row r="3956" spans="1:8" x14ac:dyDescent="0.3">
      <c r="A3956"/>
      <c r="B3956" s="314">
        <v>41824</v>
      </c>
      <c r="C3956" s="197">
        <v>464.47</v>
      </c>
      <c r="D3956" s="197">
        <f t="shared" si="125"/>
        <v>-1.8448858833474135E-2</v>
      </c>
      <c r="E3956" s="197">
        <v>-6.2397796712276854E-4</v>
      </c>
      <c r="F3956" s="167"/>
      <c r="G3956" s="37">
        <v>3948</v>
      </c>
      <c r="H3956" s="167">
        <f t="shared" ca="1" si="126"/>
        <v>1.1052703645802089E-2</v>
      </c>
    </row>
    <row r="3957" spans="1:8" x14ac:dyDescent="0.3">
      <c r="A3957"/>
      <c r="B3957" s="314">
        <v>42831</v>
      </c>
      <c r="C3957" s="197">
        <v>473.2</v>
      </c>
      <c r="D3957" s="197">
        <f t="shared" si="125"/>
        <v>5.0728952772073921</v>
      </c>
      <c r="E3957" s="197">
        <v>-6.3357972544886287E-4</v>
      </c>
      <c r="F3957" s="167"/>
      <c r="G3957" s="37">
        <v>3949</v>
      </c>
      <c r="H3957" s="167">
        <f t="shared" ca="1" si="126"/>
        <v>2.859354473451426E-2</v>
      </c>
    </row>
    <row r="3958" spans="1:8" x14ac:dyDescent="0.3">
      <c r="A3958"/>
      <c r="B3958" s="314">
        <v>38274</v>
      </c>
      <c r="C3958" s="197">
        <v>77.92</v>
      </c>
      <c r="D3958" s="197">
        <f t="shared" si="125"/>
        <v>1.5103092783505154</v>
      </c>
      <c r="E3958" s="197">
        <v>-6.4127228421184679E-4</v>
      </c>
      <c r="F3958" s="167"/>
      <c r="G3958" s="37">
        <v>3950</v>
      </c>
      <c r="H3958" s="167">
        <f t="shared" ca="1" si="126"/>
        <v>-0.14489874213478893</v>
      </c>
    </row>
    <row r="3959" spans="1:8" x14ac:dyDescent="0.3">
      <c r="A3959"/>
      <c r="B3959" s="314">
        <v>36290</v>
      </c>
      <c r="C3959" s="197">
        <v>31.04</v>
      </c>
      <c r="D3959" s="197">
        <f t="shared" si="125"/>
        <v>-0.86658070062325376</v>
      </c>
      <c r="E3959" s="197">
        <v>-6.4391500321958617E-4</v>
      </c>
      <c r="F3959" s="167"/>
      <c r="G3959" s="37">
        <v>3951</v>
      </c>
      <c r="H3959" s="167">
        <f t="shared" ca="1" si="126"/>
        <v>-9.439105398393921E-2</v>
      </c>
    </row>
    <row r="3960" spans="1:8" x14ac:dyDescent="0.3">
      <c r="A3960"/>
      <c r="B3960" s="314">
        <v>40606</v>
      </c>
      <c r="C3960" s="197">
        <v>232.65</v>
      </c>
      <c r="D3960" s="197">
        <f t="shared" si="125"/>
        <v>-0.24891041162227601</v>
      </c>
      <c r="E3960" s="197">
        <v>-6.4432989690721421E-4</v>
      </c>
      <c r="F3960" s="167"/>
      <c r="G3960" s="37">
        <v>3952</v>
      </c>
      <c r="H3960" s="167">
        <f t="shared" ca="1" si="126"/>
        <v>4.5436274818491572E-2</v>
      </c>
    </row>
    <row r="3961" spans="1:8" x14ac:dyDescent="0.3">
      <c r="A3961"/>
      <c r="B3961" s="314">
        <v>43262</v>
      </c>
      <c r="C3961" s="197">
        <v>309.75</v>
      </c>
      <c r="D3961" s="197">
        <f t="shared" si="125"/>
        <v>9.4574611748818356</v>
      </c>
      <c r="E3961" s="197">
        <v>-6.4526536538145329E-4</v>
      </c>
      <c r="F3961" s="167"/>
      <c r="G3961" s="37">
        <v>3953</v>
      </c>
      <c r="H3961" s="167">
        <f t="shared" ca="1" si="126"/>
        <v>-8.5363968917813671E-2</v>
      </c>
    </row>
    <row r="3962" spans="1:8" x14ac:dyDescent="0.3">
      <c r="A3962"/>
      <c r="B3962" s="314">
        <v>37687</v>
      </c>
      <c r="C3962" s="197">
        <v>29.62</v>
      </c>
      <c r="D3962" s="197">
        <f t="shared" si="125"/>
        <v>-0.49728445349626615</v>
      </c>
      <c r="E3962" s="197">
        <v>-6.7476383265852036E-4</v>
      </c>
      <c r="F3962" s="167"/>
      <c r="G3962" s="37">
        <v>3954</v>
      </c>
      <c r="H3962" s="167">
        <f t="shared" ca="1" si="126"/>
        <v>1.6063950240728399E-2</v>
      </c>
    </row>
    <row r="3963" spans="1:8" x14ac:dyDescent="0.3">
      <c r="A3963"/>
      <c r="B3963" s="314">
        <v>35465</v>
      </c>
      <c r="C3963" s="197">
        <v>58.92</v>
      </c>
      <c r="D3963" s="197">
        <f t="shared" si="125"/>
        <v>-0.59418692747434387</v>
      </c>
      <c r="E3963" s="197">
        <v>-6.7842605156032132E-4</v>
      </c>
      <c r="F3963" s="167"/>
      <c r="G3963" s="37">
        <v>3955</v>
      </c>
      <c r="H3963" s="167">
        <f t="shared" ca="1" si="126"/>
        <v>4.7994598488693085E-2</v>
      </c>
    </row>
    <row r="3964" spans="1:8" x14ac:dyDescent="0.3">
      <c r="A3964"/>
      <c r="B3964" s="314">
        <v>40812</v>
      </c>
      <c r="C3964" s="197">
        <v>145.19</v>
      </c>
      <c r="D3964" s="197">
        <f t="shared" si="125"/>
        <v>-0.71268280133773976</v>
      </c>
      <c r="E3964" s="197">
        <v>-6.8827861518339084E-4</v>
      </c>
      <c r="F3964" s="167"/>
      <c r="G3964" s="37">
        <v>3956</v>
      </c>
      <c r="H3964" s="167">
        <f t="shared" ca="1" si="126"/>
        <v>0.18564352483116159</v>
      </c>
    </row>
    <row r="3965" spans="1:8" x14ac:dyDescent="0.3">
      <c r="A3965"/>
      <c r="B3965" s="314">
        <v>41911</v>
      </c>
      <c r="C3965" s="197">
        <v>505.33</v>
      </c>
      <c r="D3965" s="197">
        <f t="shared" si="125"/>
        <v>-0.29788948633515355</v>
      </c>
      <c r="E3965" s="197">
        <v>-6.9213732004436146E-4</v>
      </c>
      <c r="F3965" s="167"/>
      <c r="G3965" s="37">
        <v>3957</v>
      </c>
      <c r="H3965" s="167">
        <f t="shared" ca="1" si="126"/>
        <v>-1.6710114792242874E-2</v>
      </c>
    </row>
    <row r="3966" spans="1:8" x14ac:dyDescent="0.3">
      <c r="A3966"/>
      <c r="B3966" s="314">
        <v>45267</v>
      </c>
      <c r="C3966" s="197">
        <v>719.73</v>
      </c>
      <c r="D3966" s="197">
        <f t="shared" si="125"/>
        <v>49.507368421052632</v>
      </c>
      <c r="E3966" s="197">
        <v>-6.9422267886642963E-4</v>
      </c>
      <c r="F3966" s="167"/>
      <c r="G3966" s="37">
        <v>3958</v>
      </c>
      <c r="H3966" s="167">
        <f t="shared" ca="1" si="126"/>
        <v>7.4998310609715263E-2</v>
      </c>
    </row>
    <row r="3967" spans="1:8" x14ac:dyDescent="0.3">
      <c r="A3967"/>
      <c r="B3967" s="314">
        <v>37054</v>
      </c>
      <c r="C3967" s="197">
        <v>14.25</v>
      </c>
      <c r="D3967" s="197">
        <f t="shared" si="125"/>
        <v>-0.83213570503003886</v>
      </c>
      <c r="E3967" s="197">
        <v>-7.0126227208977543E-4</v>
      </c>
      <c r="F3967" s="167"/>
      <c r="G3967" s="37">
        <v>3959</v>
      </c>
      <c r="H3967" s="167">
        <f t="shared" ca="1" si="126"/>
        <v>5.5367134693829123E-3</v>
      </c>
    </row>
    <row r="3968" spans="1:8" x14ac:dyDescent="0.3">
      <c r="A3968"/>
      <c r="B3968" s="314">
        <v>38539</v>
      </c>
      <c r="C3968" s="197">
        <v>84.89</v>
      </c>
      <c r="D3968" s="197">
        <f t="shared" si="125"/>
        <v>-0.13147125025578055</v>
      </c>
      <c r="E3968" s="197">
        <v>-7.0629782224840287E-4</v>
      </c>
      <c r="F3968" s="167"/>
      <c r="G3968" s="37">
        <v>3960</v>
      </c>
      <c r="H3968" s="167">
        <f t="shared" ca="1" si="126"/>
        <v>-3.9982267444022696E-5</v>
      </c>
    </row>
    <row r="3969" spans="1:8" x14ac:dyDescent="0.3">
      <c r="A3969"/>
      <c r="B3969" s="314">
        <v>38092</v>
      </c>
      <c r="C3969" s="197">
        <v>97.74</v>
      </c>
      <c r="D3969" s="197">
        <f t="shared" si="125"/>
        <v>-0.35262948734931776</v>
      </c>
      <c r="E3969" s="197">
        <v>-7.1567324404464561E-4</v>
      </c>
      <c r="F3969" s="167"/>
      <c r="G3969" s="37">
        <v>3961</v>
      </c>
      <c r="H3969" s="167">
        <f t="shared" ca="1" si="126"/>
        <v>-3.4669858503047449E-2</v>
      </c>
    </row>
    <row r="3970" spans="1:8" x14ac:dyDescent="0.3">
      <c r="A3970"/>
      <c r="B3970" s="314">
        <v>38868</v>
      </c>
      <c r="C3970" s="197">
        <v>150.97999999999999</v>
      </c>
      <c r="D3970" s="197">
        <f t="shared" si="125"/>
        <v>-0.77922058931052129</v>
      </c>
      <c r="E3970" s="197">
        <v>-7.2804288834482644E-4</v>
      </c>
      <c r="F3970" s="167"/>
      <c r="G3970" s="37">
        <v>3962</v>
      </c>
      <c r="H3970" s="167">
        <f t="shared" ca="1" si="126"/>
        <v>3.3236435857812739E-2</v>
      </c>
    </row>
    <row r="3971" spans="1:8" x14ac:dyDescent="0.3">
      <c r="A3971"/>
      <c r="B3971" s="314">
        <v>45701</v>
      </c>
      <c r="C3971" s="197">
        <v>683.85</v>
      </c>
      <c r="D3971" s="197">
        <f t="shared" si="125"/>
        <v>0.66772344835995612</v>
      </c>
      <c r="E3971" s="197">
        <v>-7.3062029663184536E-4</v>
      </c>
      <c r="F3971" s="167"/>
      <c r="G3971" s="37">
        <v>3963</v>
      </c>
      <c r="H3971" s="167">
        <f t="shared" ca="1" si="126"/>
        <v>-3.5615825014477846E-2</v>
      </c>
    </row>
    <row r="3972" spans="1:8" x14ac:dyDescent="0.3">
      <c r="A3972"/>
      <c r="B3972" s="314">
        <v>41764</v>
      </c>
      <c r="C3972" s="197">
        <v>410.05</v>
      </c>
      <c r="D3972" s="197">
        <f t="shared" si="125"/>
        <v>1.7276658019024809</v>
      </c>
      <c r="E3972" s="197">
        <v>-7.310832216400609E-4</v>
      </c>
      <c r="F3972" s="167"/>
      <c r="G3972" s="37">
        <v>3964</v>
      </c>
      <c r="H3972" s="167">
        <f t="shared" ca="1" si="126"/>
        <v>-6.3069199408960441E-2</v>
      </c>
    </row>
    <row r="3973" spans="1:8" x14ac:dyDescent="0.3">
      <c r="A3973"/>
      <c r="B3973" s="314">
        <v>40344</v>
      </c>
      <c r="C3973" s="197">
        <v>150.33000000000001</v>
      </c>
      <c r="D3973" s="197">
        <f t="shared" si="125"/>
        <v>-0.86168920783880765</v>
      </c>
      <c r="E3973" s="197">
        <v>-7.3118851369302629E-4</v>
      </c>
      <c r="F3973" s="167"/>
      <c r="G3973" s="37">
        <v>3965</v>
      </c>
      <c r="H3973" s="167">
        <f t="shared" ca="1" si="126"/>
        <v>-1.5311282858732468E-2</v>
      </c>
    </row>
    <row r="3974" spans="1:8" x14ac:dyDescent="0.3">
      <c r="A3974"/>
      <c r="B3974" s="314">
        <v>45524</v>
      </c>
      <c r="C3974" s="197">
        <v>1086.9000000000001</v>
      </c>
      <c r="D3974" s="197">
        <f t="shared" si="125"/>
        <v>0.60050066264173174</v>
      </c>
      <c r="E3974" s="197">
        <v>-7.3549692010665968E-4</v>
      </c>
      <c r="F3974" s="167"/>
      <c r="G3974" s="37">
        <v>3966</v>
      </c>
      <c r="H3974" s="167">
        <f t="shared" ca="1" si="126"/>
        <v>-2.5264313631645326E-2</v>
      </c>
    </row>
    <row r="3975" spans="1:8" x14ac:dyDescent="0.3">
      <c r="A3975"/>
      <c r="B3975" s="314">
        <v>45252</v>
      </c>
      <c r="C3975" s="197">
        <v>679.1</v>
      </c>
      <c r="D3975" s="197">
        <f t="shared" si="125"/>
        <v>6.1999575911789657</v>
      </c>
      <c r="E3975" s="197">
        <v>-7.3572689817535952E-4</v>
      </c>
      <c r="F3975" s="167"/>
      <c r="G3975" s="37">
        <v>3967</v>
      </c>
      <c r="H3975" s="167">
        <f t="shared" ca="1" si="126"/>
        <v>-6.5080660106552812E-3</v>
      </c>
    </row>
    <row r="3976" spans="1:8" x14ac:dyDescent="0.3">
      <c r="A3976"/>
      <c r="B3976" s="314">
        <v>38391</v>
      </c>
      <c r="C3976" s="197">
        <v>94.32</v>
      </c>
      <c r="D3976" s="197">
        <f t="shared" si="125"/>
        <v>-0.79928071332808415</v>
      </c>
      <c r="E3976" s="197">
        <v>-7.416039834728938E-4</v>
      </c>
      <c r="F3976" s="167"/>
      <c r="G3976" s="37">
        <v>3968</v>
      </c>
      <c r="H3976" s="167">
        <f t="shared" ca="1" si="126"/>
        <v>-5.4989164411792774E-2</v>
      </c>
    </row>
    <row r="3977" spans="1:8" x14ac:dyDescent="0.3">
      <c r="A3977"/>
      <c r="B3977" s="314">
        <v>41841</v>
      </c>
      <c r="C3977" s="197">
        <v>469.91</v>
      </c>
      <c r="D3977" s="197">
        <f t="shared" ref="D3977:D4040" si="127">C3977/C3978-1</f>
        <v>0.75910605323250868</v>
      </c>
      <c r="E3977" s="197">
        <v>-7.4426912771652365E-4</v>
      </c>
      <c r="F3977" s="167"/>
      <c r="G3977" s="37">
        <v>3969</v>
      </c>
      <c r="H3977" s="167">
        <f t="shared" ca="1" si="126"/>
        <v>-0.15873459311244295</v>
      </c>
    </row>
    <row r="3978" spans="1:8" x14ac:dyDescent="0.3">
      <c r="A3978"/>
      <c r="B3978" s="314">
        <v>40533</v>
      </c>
      <c r="C3978" s="197">
        <v>267.13</v>
      </c>
      <c r="D3978" s="197">
        <f t="shared" si="127"/>
        <v>-0.62771413440365698</v>
      </c>
      <c r="E3978" s="197">
        <v>-7.4813900422698865E-4</v>
      </c>
      <c r="F3978" s="167"/>
      <c r="G3978" s="37">
        <v>3970</v>
      </c>
      <c r="H3978" s="167">
        <f t="shared" ref="H3978:H4041" ca="1" si="128">_xlfn.NORM.INV(RAND(),N$11,N$12)</f>
        <v>1.7328123839362195E-2</v>
      </c>
    </row>
    <row r="3979" spans="1:8" x14ac:dyDescent="0.3">
      <c r="A3979"/>
      <c r="B3979" s="314">
        <v>45274</v>
      </c>
      <c r="C3979" s="197">
        <v>717.54</v>
      </c>
      <c r="D3979" s="197">
        <f t="shared" si="127"/>
        <v>4.8838868388683885</v>
      </c>
      <c r="E3979" s="197">
        <v>-7.520053475936761E-4</v>
      </c>
      <c r="F3979" s="167"/>
      <c r="G3979" s="37">
        <v>3971</v>
      </c>
      <c r="H3979" s="167">
        <f t="shared" ca="1" si="128"/>
        <v>-1.108481969742992E-2</v>
      </c>
    </row>
    <row r="3980" spans="1:8" x14ac:dyDescent="0.3">
      <c r="A3980"/>
      <c r="B3980" s="314">
        <v>43690</v>
      </c>
      <c r="C3980" s="197">
        <v>121.95</v>
      </c>
      <c r="D3980" s="197">
        <f t="shared" si="127"/>
        <v>1.0080684999176683</v>
      </c>
      <c r="E3980" s="197">
        <v>-8.1933633756647861E-4</v>
      </c>
      <c r="F3980" s="167"/>
      <c r="G3980" s="37">
        <v>3972</v>
      </c>
      <c r="H3980" s="167">
        <f t="shared" ca="1" si="128"/>
        <v>-3.5314808261796914E-2</v>
      </c>
    </row>
    <row r="3981" spans="1:8" x14ac:dyDescent="0.3">
      <c r="A3981"/>
      <c r="B3981" s="314">
        <v>34842</v>
      </c>
      <c r="C3981" s="197">
        <v>60.73</v>
      </c>
      <c r="D3981" s="197">
        <f t="shared" si="127"/>
        <v>-0.64217534763139295</v>
      </c>
      <c r="E3981" s="197">
        <v>-8.2263902599544192E-4</v>
      </c>
      <c r="F3981" s="167"/>
      <c r="G3981" s="37">
        <v>3973</v>
      </c>
      <c r="H3981" s="167">
        <f t="shared" ca="1" si="128"/>
        <v>8.3945852685007288E-2</v>
      </c>
    </row>
    <row r="3982" spans="1:8" x14ac:dyDescent="0.3">
      <c r="A3982"/>
      <c r="B3982" s="314">
        <v>38966</v>
      </c>
      <c r="C3982" s="197">
        <v>169.72</v>
      </c>
      <c r="D3982" s="197">
        <f t="shared" si="127"/>
        <v>13.061309030654515</v>
      </c>
      <c r="E3982" s="197">
        <v>-8.2420817143535885E-4</v>
      </c>
      <c r="F3982" s="167"/>
      <c r="G3982" s="37">
        <v>3974</v>
      </c>
      <c r="H3982" s="167">
        <f t="shared" ca="1" si="128"/>
        <v>2.5525966146237412E-2</v>
      </c>
    </row>
    <row r="3983" spans="1:8" x14ac:dyDescent="0.3">
      <c r="A3983"/>
      <c r="B3983" s="314">
        <v>36997</v>
      </c>
      <c r="C3983" s="197">
        <v>12.07</v>
      </c>
      <c r="D3983" s="197">
        <f t="shared" si="127"/>
        <v>-0.49958540630182424</v>
      </c>
      <c r="E3983" s="197">
        <v>-8.2781456953640031E-4</v>
      </c>
      <c r="F3983" s="167"/>
      <c r="G3983" s="37">
        <v>3975</v>
      </c>
      <c r="H3983" s="167">
        <f t="shared" ca="1" si="128"/>
        <v>5.2360468540564434E-2</v>
      </c>
    </row>
    <row r="3984" spans="1:8" x14ac:dyDescent="0.3">
      <c r="A3984"/>
      <c r="B3984" s="314">
        <v>37347</v>
      </c>
      <c r="C3984" s="197">
        <v>24.12</v>
      </c>
      <c r="D3984" s="197">
        <f t="shared" si="127"/>
        <v>-0.74451858913250712</v>
      </c>
      <c r="E3984" s="197">
        <v>-8.2850041425019949E-4</v>
      </c>
      <c r="F3984" s="167"/>
      <c r="G3984" s="37">
        <v>3976</v>
      </c>
      <c r="H3984" s="167">
        <f t="shared" ca="1" si="128"/>
        <v>-6.5547853861452579E-2</v>
      </c>
    </row>
    <row r="3985" spans="1:8" x14ac:dyDescent="0.3">
      <c r="A3985"/>
      <c r="B3985" s="314">
        <v>38359</v>
      </c>
      <c r="C3985" s="197">
        <v>94.41</v>
      </c>
      <c r="D3985" s="197">
        <f t="shared" si="127"/>
        <v>3.0123246918827027</v>
      </c>
      <c r="E3985" s="197">
        <v>-8.466504391998475E-4</v>
      </c>
      <c r="F3985" s="167"/>
      <c r="G3985" s="37">
        <v>3977</v>
      </c>
      <c r="H3985" s="167">
        <f t="shared" ca="1" si="128"/>
        <v>-1.0279042061647998E-2</v>
      </c>
    </row>
    <row r="3986" spans="1:8" x14ac:dyDescent="0.3">
      <c r="A3986"/>
      <c r="B3986" s="314">
        <v>36676</v>
      </c>
      <c r="C3986" s="197">
        <v>23.53</v>
      </c>
      <c r="D3986" s="197">
        <f t="shared" si="127"/>
        <v>-0.86649645390070917</v>
      </c>
      <c r="E3986" s="197">
        <v>-8.4925690021231404E-4</v>
      </c>
      <c r="F3986" s="167"/>
      <c r="G3986" s="37">
        <v>3978</v>
      </c>
      <c r="H3986" s="167">
        <f t="shared" ca="1" si="128"/>
        <v>8.6120180933669296E-3</v>
      </c>
    </row>
    <row r="3987" spans="1:8" x14ac:dyDescent="0.3">
      <c r="A3987"/>
      <c r="B3987" s="314">
        <v>43455</v>
      </c>
      <c r="C3987" s="197">
        <v>176.25</v>
      </c>
      <c r="D3987" s="197">
        <f t="shared" si="127"/>
        <v>4.0199373397892337</v>
      </c>
      <c r="E3987" s="197">
        <v>-8.5034013605445047E-4</v>
      </c>
      <c r="F3987" s="167"/>
      <c r="G3987" s="37">
        <v>3979</v>
      </c>
      <c r="H3987" s="167">
        <f t="shared" ca="1" si="128"/>
        <v>-5.3230190570901836E-2</v>
      </c>
    </row>
    <row r="3988" spans="1:8" x14ac:dyDescent="0.3">
      <c r="A3988"/>
      <c r="B3988" s="314">
        <v>36227</v>
      </c>
      <c r="C3988" s="197">
        <v>35.11</v>
      </c>
      <c r="D3988" s="197">
        <f t="shared" si="127"/>
        <v>-0.87778048525777141</v>
      </c>
      <c r="E3988" s="197">
        <v>-8.537279453614266E-4</v>
      </c>
      <c r="F3988" s="167"/>
      <c r="G3988" s="37">
        <v>3980</v>
      </c>
      <c r="H3988" s="167">
        <f t="shared" ca="1" si="128"/>
        <v>1.0836442359059943E-2</v>
      </c>
    </row>
    <row r="3989" spans="1:8" x14ac:dyDescent="0.3">
      <c r="A3989"/>
      <c r="B3989" s="314">
        <v>41044</v>
      </c>
      <c r="C3989" s="197">
        <v>287.27</v>
      </c>
      <c r="D3989" s="197">
        <f t="shared" si="127"/>
        <v>0.68744125939849599</v>
      </c>
      <c r="E3989" s="197">
        <v>-8.6950473010571905E-4</v>
      </c>
      <c r="F3989" s="167"/>
      <c r="G3989" s="37">
        <v>3981</v>
      </c>
      <c r="H3989" s="167">
        <f t="shared" ca="1" si="128"/>
        <v>9.6776240171770694E-2</v>
      </c>
    </row>
    <row r="3990" spans="1:8" x14ac:dyDescent="0.3">
      <c r="A3990"/>
      <c r="B3990" s="314">
        <v>39010</v>
      </c>
      <c r="C3990" s="197">
        <v>170.24</v>
      </c>
      <c r="D3990" s="197">
        <f t="shared" si="127"/>
        <v>0.89915216421240518</v>
      </c>
      <c r="E3990" s="197">
        <v>-8.8033335289616765E-4</v>
      </c>
      <c r="F3990" s="167"/>
      <c r="G3990" s="37">
        <v>3982</v>
      </c>
      <c r="H3990" s="167">
        <f t="shared" ca="1" si="128"/>
        <v>9.6051849308477766E-2</v>
      </c>
    </row>
    <row r="3991" spans="1:8" x14ac:dyDescent="0.3">
      <c r="A3991"/>
      <c r="B3991" s="314">
        <v>38421</v>
      </c>
      <c r="C3991" s="197">
        <v>89.64</v>
      </c>
      <c r="D3991" s="197">
        <f t="shared" si="127"/>
        <v>1.0004463289444319</v>
      </c>
      <c r="E3991" s="197">
        <v>-8.9166295140430396E-4</v>
      </c>
      <c r="F3991" s="167"/>
      <c r="G3991" s="37">
        <v>3983</v>
      </c>
      <c r="H3991" s="167">
        <f t="shared" ca="1" si="128"/>
        <v>8.1143883331884437E-2</v>
      </c>
    </row>
    <row r="3992" spans="1:8" x14ac:dyDescent="0.3">
      <c r="A3992"/>
      <c r="B3992" s="314">
        <v>35850</v>
      </c>
      <c r="C3992" s="197">
        <v>44.81</v>
      </c>
      <c r="D3992" s="197">
        <f t="shared" si="127"/>
        <v>-0.83213456207387426</v>
      </c>
      <c r="E3992" s="197">
        <v>-8.9186176142697082E-4</v>
      </c>
      <c r="F3992" s="167"/>
      <c r="G3992" s="37">
        <v>3984</v>
      </c>
      <c r="H3992" s="167">
        <f t="shared" ca="1" si="128"/>
        <v>5.1800382150859366E-2</v>
      </c>
    </row>
    <row r="3993" spans="1:8" x14ac:dyDescent="0.3">
      <c r="A3993"/>
      <c r="B3993" s="314">
        <v>41218</v>
      </c>
      <c r="C3993" s="197">
        <v>266.94</v>
      </c>
      <c r="D3993" s="197">
        <f t="shared" si="127"/>
        <v>-0.35118975281335829</v>
      </c>
      <c r="E3993" s="197">
        <v>-8.9827082865490127E-4</v>
      </c>
      <c r="F3993" s="167"/>
      <c r="G3993" s="37">
        <v>3985</v>
      </c>
      <c r="H3993" s="167">
        <f t="shared" ca="1" si="128"/>
        <v>-9.9248348557776783E-2</v>
      </c>
    </row>
    <row r="3994" spans="1:8" x14ac:dyDescent="0.3">
      <c r="A3994"/>
      <c r="B3994" s="314">
        <v>44743</v>
      </c>
      <c r="C3994" s="197">
        <v>411.43</v>
      </c>
      <c r="D3994" s="197">
        <f t="shared" si="127"/>
        <v>8.3912348778817627</v>
      </c>
      <c r="E3994" s="197">
        <v>-8.9849441476441694E-4</v>
      </c>
      <c r="F3994" s="167"/>
      <c r="G3994" s="37">
        <v>3986</v>
      </c>
      <c r="H3994" s="167">
        <f t="shared" ca="1" si="128"/>
        <v>-1.5209906412896624E-2</v>
      </c>
    </row>
    <row r="3995" spans="1:8" x14ac:dyDescent="0.3">
      <c r="A3995"/>
      <c r="B3995" s="314">
        <v>36501</v>
      </c>
      <c r="C3995" s="197">
        <v>43.81</v>
      </c>
      <c r="D3995" s="197">
        <f t="shared" si="127"/>
        <v>-0.49684162168370272</v>
      </c>
      <c r="E3995" s="197">
        <v>-9.1220068415054367E-4</v>
      </c>
      <c r="F3995" s="167"/>
      <c r="G3995" s="37">
        <v>3987</v>
      </c>
      <c r="H3995" s="167">
        <f t="shared" ca="1" si="128"/>
        <v>-0.1333555606116319</v>
      </c>
    </row>
    <row r="3996" spans="1:8" x14ac:dyDescent="0.3">
      <c r="A3996"/>
      <c r="B3996" s="314">
        <v>37992</v>
      </c>
      <c r="C3996" s="197">
        <v>87.07</v>
      </c>
      <c r="D3996" s="197">
        <f t="shared" si="127"/>
        <v>-0.72308621950831664</v>
      </c>
      <c r="E3996" s="197">
        <v>-9.1795754446366562E-4</v>
      </c>
      <c r="F3996" s="167"/>
      <c r="G3996" s="37">
        <v>3988</v>
      </c>
      <c r="H3996" s="167">
        <f t="shared" ca="1" si="128"/>
        <v>2.1283518247784843E-2</v>
      </c>
    </row>
    <row r="3997" spans="1:8" x14ac:dyDescent="0.3">
      <c r="A3997"/>
      <c r="B3997" s="314">
        <v>41523</v>
      </c>
      <c r="C3997" s="197">
        <v>314.43</v>
      </c>
      <c r="D3997" s="197">
        <f t="shared" si="127"/>
        <v>3.1569275515600213</v>
      </c>
      <c r="E3997" s="197">
        <v>-9.2145399084908597E-4</v>
      </c>
      <c r="F3997" s="167"/>
      <c r="G3997" s="37">
        <v>3989</v>
      </c>
      <c r="H3997" s="167">
        <f t="shared" ca="1" si="128"/>
        <v>5.8342664779657355E-2</v>
      </c>
    </row>
    <row r="3998" spans="1:8" x14ac:dyDescent="0.3">
      <c r="A3998"/>
      <c r="B3998" s="314">
        <v>35647</v>
      </c>
      <c r="C3998" s="197">
        <v>75.64</v>
      </c>
      <c r="D3998" s="197">
        <f t="shared" si="127"/>
        <v>-0.9060022368584566</v>
      </c>
      <c r="E3998" s="197">
        <v>-9.2458063663969359E-4</v>
      </c>
      <c r="F3998" s="167"/>
      <c r="G3998" s="37">
        <v>3990</v>
      </c>
      <c r="H3998" s="167">
        <f t="shared" ca="1" si="128"/>
        <v>-3.972942906294006E-2</v>
      </c>
    </row>
    <row r="3999" spans="1:8" x14ac:dyDescent="0.3">
      <c r="A3999"/>
      <c r="B3999" s="314">
        <v>45607</v>
      </c>
      <c r="C3999" s="197">
        <v>804.7</v>
      </c>
      <c r="D3999" s="197">
        <f t="shared" si="127"/>
        <v>2.768027720546919</v>
      </c>
      <c r="E3999" s="197">
        <v>-9.3115649636843489E-4</v>
      </c>
      <c r="F3999" s="167"/>
      <c r="G3999" s="37">
        <v>3991</v>
      </c>
      <c r="H3999" s="167">
        <f t="shared" ca="1" si="128"/>
        <v>-8.3387077819814165E-2</v>
      </c>
    </row>
    <row r="4000" spans="1:8" x14ac:dyDescent="0.3">
      <c r="A4000"/>
      <c r="B4000" s="314">
        <v>41114</v>
      </c>
      <c r="C4000" s="197">
        <v>213.56</v>
      </c>
      <c r="D4000" s="197">
        <f t="shared" si="127"/>
        <v>5.3420805998125598E-2</v>
      </c>
      <c r="E4000" s="197">
        <v>-9.3562874251496009E-4</v>
      </c>
      <c r="F4000" s="167"/>
      <c r="G4000" s="37">
        <v>3992</v>
      </c>
      <c r="H4000" s="167">
        <f t="shared" ca="1" si="128"/>
        <v>-5.7276711349531486E-3</v>
      </c>
    </row>
    <row r="4001" spans="1:8" x14ac:dyDescent="0.3">
      <c r="A4001"/>
      <c r="B4001" s="314">
        <v>40919</v>
      </c>
      <c r="C4001" s="197">
        <v>202.73</v>
      </c>
      <c r="D4001" s="197">
        <f t="shared" si="127"/>
        <v>0.26722090261282672</v>
      </c>
      <c r="E4001" s="197">
        <v>-9.3632958801492805E-4</v>
      </c>
      <c r="F4001" s="167"/>
      <c r="G4001" s="37">
        <v>3993</v>
      </c>
      <c r="H4001" s="167">
        <f t="shared" ca="1" si="128"/>
        <v>-5.3934267728912182E-2</v>
      </c>
    </row>
    <row r="4002" spans="1:8" x14ac:dyDescent="0.3">
      <c r="A4002"/>
      <c r="B4002" s="314">
        <v>40805</v>
      </c>
      <c r="C4002" s="197">
        <v>159.97999999999999</v>
      </c>
      <c r="D4002" s="197">
        <f t="shared" si="127"/>
        <v>-0.49778684664887773</v>
      </c>
      <c r="E4002" s="197">
        <v>-9.3673889964407397E-4</v>
      </c>
      <c r="F4002" s="167"/>
      <c r="G4002" s="37">
        <v>3994</v>
      </c>
      <c r="H4002" s="167">
        <f t="shared" ca="1" si="128"/>
        <v>4.8580197851539565E-3</v>
      </c>
    </row>
    <row r="4003" spans="1:8" x14ac:dyDescent="0.3">
      <c r="A4003"/>
      <c r="B4003" s="314">
        <v>42423</v>
      </c>
      <c r="C4003" s="197">
        <v>318.55</v>
      </c>
      <c r="D4003" s="197">
        <f t="shared" si="127"/>
        <v>2.2140221402214166E-2</v>
      </c>
      <c r="E4003" s="197">
        <v>-9.4088129214364713E-4</v>
      </c>
      <c r="F4003" s="167"/>
      <c r="G4003" s="37">
        <v>3995</v>
      </c>
      <c r="H4003" s="167">
        <f t="shared" ca="1" si="128"/>
        <v>0.12791215754887617</v>
      </c>
    </row>
    <row r="4004" spans="1:8" x14ac:dyDescent="0.3">
      <c r="A4004"/>
      <c r="B4004" s="314">
        <v>44455</v>
      </c>
      <c r="C4004" s="197">
        <v>311.64999999999998</v>
      </c>
      <c r="D4004" s="197">
        <f t="shared" si="127"/>
        <v>3.3069375345494745</v>
      </c>
      <c r="E4004" s="197">
        <v>-9.6169257893896631E-4</v>
      </c>
      <c r="F4004" s="167"/>
      <c r="G4004" s="37">
        <v>3996</v>
      </c>
      <c r="H4004" s="167">
        <f t="shared" ca="1" si="128"/>
        <v>1.7798502518992503E-2</v>
      </c>
    </row>
    <row r="4005" spans="1:8" x14ac:dyDescent="0.3">
      <c r="A4005"/>
      <c r="B4005" s="314">
        <v>34920</v>
      </c>
      <c r="C4005" s="197">
        <v>72.36</v>
      </c>
      <c r="D4005" s="197">
        <f t="shared" si="127"/>
        <v>-0.53325162871702259</v>
      </c>
      <c r="E4005" s="197">
        <v>-9.6645036587061917E-4</v>
      </c>
      <c r="F4005" s="167"/>
      <c r="G4005" s="37">
        <v>3997</v>
      </c>
      <c r="H4005" s="167">
        <f t="shared" ca="1" si="128"/>
        <v>0.12766913290626536</v>
      </c>
    </row>
    <row r="4006" spans="1:8" x14ac:dyDescent="0.3">
      <c r="A4006"/>
      <c r="B4006" s="314">
        <v>39051</v>
      </c>
      <c r="C4006" s="197">
        <v>155.03</v>
      </c>
      <c r="D4006" s="197">
        <f t="shared" si="127"/>
        <v>-0.2085056414969112</v>
      </c>
      <c r="E4006" s="197">
        <v>-9.6661940971776161E-4</v>
      </c>
      <c r="F4006" s="167"/>
      <c r="G4006" s="37">
        <v>3998</v>
      </c>
      <c r="H4006" s="167">
        <f t="shared" ca="1" si="128"/>
        <v>-2.4211373907908888E-2</v>
      </c>
    </row>
    <row r="4007" spans="1:8" x14ac:dyDescent="0.3">
      <c r="A4007"/>
      <c r="B4007" s="314">
        <v>40420</v>
      </c>
      <c r="C4007" s="197">
        <v>195.87</v>
      </c>
      <c r="D4007" s="197">
        <f t="shared" si="127"/>
        <v>5.3449951409135084</v>
      </c>
      <c r="E4007" s="197">
        <v>-9.6909109456289055E-4</v>
      </c>
      <c r="F4007" s="167"/>
      <c r="G4007" s="37">
        <v>3999</v>
      </c>
      <c r="H4007" s="167">
        <f t="shared" ca="1" si="128"/>
        <v>-5.8307680870015883E-3</v>
      </c>
    </row>
    <row r="4008" spans="1:8" x14ac:dyDescent="0.3">
      <c r="A4008"/>
      <c r="B4008" s="314">
        <v>37673</v>
      </c>
      <c r="C4008" s="197">
        <v>30.87</v>
      </c>
      <c r="D4008" s="197">
        <f t="shared" si="127"/>
        <v>-0.87444584536543701</v>
      </c>
      <c r="E4008" s="197">
        <v>-9.7087378640769995E-4</v>
      </c>
      <c r="F4008" s="167"/>
      <c r="G4008" s="37">
        <v>4000</v>
      </c>
      <c r="H4008" s="167">
        <f t="shared" ca="1" si="128"/>
        <v>3.9489356902331879E-2</v>
      </c>
    </row>
    <row r="4009" spans="1:8" x14ac:dyDescent="0.3">
      <c r="A4009"/>
      <c r="B4009" s="314">
        <v>40658</v>
      </c>
      <c r="C4009" s="197">
        <v>245.87</v>
      </c>
      <c r="D4009" s="197">
        <f t="shared" si="127"/>
        <v>-0.46567423666195806</v>
      </c>
      <c r="E4009" s="197">
        <v>-9.7517370281585691E-4</v>
      </c>
      <c r="F4009" s="167"/>
      <c r="G4009" s="37">
        <v>4001</v>
      </c>
      <c r="H4009" s="167">
        <f t="shared" ca="1" si="128"/>
        <v>-7.1868430076826667E-2</v>
      </c>
    </row>
    <row r="4010" spans="1:8" x14ac:dyDescent="0.3">
      <c r="A4010"/>
      <c r="B4010" s="314">
        <v>42936</v>
      </c>
      <c r="C4010" s="197">
        <v>460.15</v>
      </c>
      <c r="D4010" s="197">
        <f t="shared" si="127"/>
        <v>10.26989958363948</v>
      </c>
      <c r="E4010" s="197">
        <v>-9.7698653929667589E-4</v>
      </c>
      <c r="F4010" s="167"/>
      <c r="G4010" s="37">
        <v>4002</v>
      </c>
      <c r="H4010" s="167">
        <f t="shared" ca="1" si="128"/>
        <v>-4.8896402621024359E-3</v>
      </c>
    </row>
    <row r="4011" spans="1:8" x14ac:dyDescent="0.3">
      <c r="A4011"/>
      <c r="B4011" s="314">
        <v>37826</v>
      </c>
      <c r="C4011" s="197">
        <v>40.83</v>
      </c>
      <c r="D4011" s="197">
        <f t="shared" si="127"/>
        <v>-0.86395895112118082</v>
      </c>
      <c r="E4011" s="197">
        <v>-9.7871299241492071E-4</v>
      </c>
      <c r="F4011" s="167"/>
      <c r="G4011" s="37">
        <v>4003</v>
      </c>
      <c r="H4011" s="167">
        <f t="shared" ca="1" si="128"/>
        <v>4.7262333765871467E-3</v>
      </c>
    </row>
    <row r="4012" spans="1:8" x14ac:dyDescent="0.3">
      <c r="A4012"/>
      <c r="B4012" s="314">
        <v>41411</v>
      </c>
      <c r="C4012" s="197">
        <v>300.13</v>
      </c>
      <c r="D4012" s="197">
        <f t="shared" si="127"/>
        <v>-0.62441496683769238</v>
      </c>
      <c r="E4012" s="197">
        <v>-9.9856871817061155E-4</v>
      </c>
      <c r="F4012" s="167"/>
      <c r="G4012" s="37">
        <v>4004</v>
      </c>
      <c r="H4012" s="167">
        <f t="shared" ca="1" si="128"/>
        <v>-9.8649344931543453E-2</v>
      </c>
    </row>
    <row r="4013" spans="1:8" x14ac:dyDescent="0.3">
      <c r="A4013"/>
      <c r="B4013" s="314">
        <v>45637</v>
      </c>
      <c r="C4013" s="197">
        <v>799.1</v>
      </c>
      <c r="D4013" s="197">
        <f t="shared" si="127"/>
        <v>0.77993094999443158</v>
      </c>
      <c r="E4013" s="197">
        <v>-1.0001250156268515E-3</v>
      </c>
      <c r="F4013" s="167"/>
      <c r="G4013" s="37">
        <v>4005</v>
      </c>
      <c r="H4013" s="167">
        <f t="shared" ca="1" si="128"/>
        <v>7.9629581715042308E-2</v>
      </c>
    </row>
    <row r="4014" spans="1:8" x14ac:dyDescent="0.3">
      <c r="A4014"/>
      <c r="B4014" s="314">
        <v>42548</v>
      </c>
      <c r="C4014" s="197">
        <v>448.95</v>
      </c>
      <c r="D4014" s="197">
        <f t="shared" si="127"/>
        <v>2.0252695417789757</v>
      </c>
      <c r="E4014" s="197">
        <v>-1.0013351134846582E-3</v>
      </c>
      <c r="F4014" s="167"/>
      <c r="G4014" s="37">
        <v>4006</v>
      </c>
      <c r="H4014" s="167">
        <f t="shared" ca="1" si="128"/>
        <v>-6.3570287103354606E-2</v>
      </c>
    </row>
    <row r="4015" spans="1:8" x14ac:dyDescent="0.3">
      <c r="A4015"/>
      <c r="B4015" s="314">
        <v>44089</v>
      </c>
      <c r="C4015" s="197">
        <v>148.4</v>
      </c>
      <c r="D4015" s="197">
        <f t="shared" si="127"/>
        <v>-0.76872847413779666</v>
      </c>
      <c r="E4015" s="197">
        <v>-1.0097610232245868E-3</v>
      </c>
      <c r="F4015" s="167"/>
      <c r="G4015" s="37">
        <v>4007</v>
      </c>
      <c r="H4015" s="167">
        <f t="shared" ca="1" si="128"/>
        <v>-2.1400996369687855E-2</v>
      </c>
    </row>
    <row r="4016" spans="1:8" x14ac:dyDescent="0.3">
      <c r="A4016"/>
      <c r="B4016" s="314">
        <v>45139</v>
      </c>
      <c r="C4016" s="197">
        <v>641.66999999999996</v>
      </c>
      <c r="D4016" s="197">
        <f t="shared" si="127"/>
        <v>-0.30265388628064682</v>
      </c>
      <c r="E4016" s="197">
        <v>-1.0119566571180627E-3</v>
      </c>
      <c r="F4016" s="167"/>
      <c r="G4016" s="37">
        <v>4008</v>
      </c>
      <c r="H4016" s="167">
        <f t="shared" ca="1" si="128"/>
        <v>1.9110023100425304E-2</v>
      </c>
    </row>
    <row r="4017" spans="1:8" x14ac:dyDescent="0.3">
      <c r="A4017"/>
      <c r="B4017" s="314">
        <v>45443</v>
      </c>
      <c r="C4017" s="197">
        <v>920.16</v>
      </c>
      <c r="D4017" s="197">
        <f t="shared" si="127"/>
        <v>14.958376690946931</v>
      </c>
      <c r="E4017" s="197">
        <v>-1.0313643321645527E-3</v>
      </c>
      <c r="F4017" s="167"/>
      <c r="G4017" s="37">
        <v>4009</v>
      </c>
      <c r="H4017" s="167">
        <f t="shared" ca="1" si="128"/>
        <v>-0.17716599109925579</v>
      </c>
    </row>
    <row r="4018" spans="1:8" x14ac:dyDescent="0.3">
      <c r="A4018"/>
      <c r="B4018" s="314">
        <v>34747</v>
      </c>
      <c r="C4018" s="197">
        <v>57.66</v>
      </c>
      <c r="D4018" s="197">
        <f t="shared" si="127"/>
        <v>2.0235972732039853</v>
      </c>
      <c r="E4018" s="197">
        <v>-1.0395010395011228E-3</v>
      </c>
      <c r="F4018" s="167"/>
      <c r="G4018" s="37">
        <v>4010</v>
      </c>
      <c r="H4018" s="167">
        <f t="shared" ca="1" si="128"/>
        <v>2.3047413495736632E-2</v>
      </c>
    </row>
    <row r="4019" spans="1:8" x14ac:dyDescent="0.3">
      <c r="A4019"/>
      <c r="B4019" s="314">
        <v>37264</v>
      </c>
      <c r="C4019" s="197">
        <v>19.07</v>
      </c>
      <c r="D4019" s="197">
        <f t="shared" si="127"/>
        <v>-0.95993697478991602</v>
      </c>
      <c r="E4019" s="197">
        <v>-1.0476689366160086E-3</v>
      </c>
      <c r="F4019" s="167"/>
      <c r="G4019" s="37">
        <v>4011</v>
      </c>
      <c r="H4019" s="167">
        <f t="shared" ca="1" si="128"/>
        <v>-0.11995322414032844</v>
      </c>
    </row>
    <row r="4020" spans="1:8" x14ac:dyDescent="0.3">
      <c r="A4020"/>
      <c r="B4020" s="314">
        <v>42814</v>
      </c>
      <c r="C4020" s="197">
        <v>476</v>
      </c>
      <c r="D4020" s="197">
        <f t="shared" si="127"/>
        <v>0.1120196238757154</v>
      </c>
      <c r="E4020" s="197">
        <v>-1.0493179433368471E-3</v>
      </c>
      <c r="F4020" s="167"/>
      <c r="G4020" s="37">
        <v>4012</v>
      </c>
      <c r="H4020" s="167">
        <f t="shared" ca="1" si="128"/>
        <v>0.16807585140728448</v>
      </c>
    </row>
    <row r="4021" spans="1:8" x14ac:dyDescent="0.3">
      <c r="A4021"/>
      <c r="B4021" s="314">
        <v>44722</v>
      </c>
      <c r="C4021" s="197">
        <v>428.05</v>
      </c>
      <c r="D4021" s="197">
        <f t="shared" si="127"/>
        <v>1.0545742536238842</v>
      </c>
      <c r="E4021" s="197">
        <v>-1.0501750291714851E-3</v>
      </c>
      <c r="F4021" s="167"/>
      <c r="G4021" s="37">
        <v>4013</v>
      </c>
      <c r="H4021" s="167">
        <f t="shared" ca="1" si="128"/>
        <v>-2.9023639268044321E-4</v>
      </c>
    </row>
    <row r="4022" spans="1:8" x14ac:dyDescent="0.3">
      <c r="A4022"/>
      <c r="B4022" s="314">
        <v>40735</v>
      </c>
      <c r="C4022" s="197">
        <v>208.34</v>
      </c>
      <c r="D4022" s="197">
        <f t="shared" si="127"/>
        <v>0.10017426202672008</v>
      </c>
      <c r="E4022" s="197">
        <v>-1.0548523206751481E-3</v>
      </c>
      <c r="F4022" s="167"/>
      <c r="G4022" s="37">
        <v>4014</v>
      </c>
      <c r="H4022" s="167">
        <f t="shared" ca="1" si="128"/>
        <v>-7.4097044228171316E-2</v>
      </c>
    </row>
    <row r="4023" spans="1:8" x14ac:dyDescent="0.3">
      <c r="A4023"/>
      <c r="B4023" s="314">
        <v>40884</v>
      </c>
      <c r="C4023" s="197">
        <v>189.37</v>
      </c>
      <c r="D4023" s="197">
        <f t="shared" si="127"/>
        <v>1.2445181936707361</v>
      </c>
      <c r="E4023" s="197">
        <v>-1.0550192541013415E-3</v>
      </c>
      <c r="F4023" s="167"/>
      <c r="G4023" s="37">
        <v>4015</v>
      </c>
      <c r="H4023" s="167">
        <f t="shared" ca="1" si="128"/>
        <v>4.1359800264306416E-3</v>
      </c>
    </row>
    <row r="4024" spans="1:8" x14ac:dyDescent="0.3">
      <c r="A4024"/>
      <c r="B4024" s="314">
        <v>39653</v>
      </c>
      <c r="C4024" s="197">
        <v>84.37</v>
      </c>
      <c r="D4024" s="197">
        <f t="shared" si="127"/>
        <v>-0.8199030887783636</v>
      </c>
      <c r="E4024" s="197">
        <v>-1.0655931802034946E-3</v>
      </c>
      <c r="F4024" s="167"/>
      <c r="G4024" s="37">
        <v>4016</v>
      </c>
      <c r="H4024" s="167">
        <f t="shared" ca="1" si="128"/>
        <v>-1.5896830779484929E-2</v>
      </c>
    </row>
    <row r="4025" spans="1:8" x14ac:dyDescent="0.3">
      <c r="A4025"/>
      <c r="B4025" s="314">
        <v>41864</v>
      </c>
      <c r="C4025" s="197">
        <v>468.47</v>
      </c>
      <c r="D4025" s="197">
        <f t="shared" si="127"/>
        <v>5.3221322537112021</v>
      </c>
      <c r="E4025" s="197">
        <v>-1.0661662792929016E-3</v>
      </c>
      <c r="F4025" s="167"/>
      <c r="G4025" s="37">
        <v>4017</v>
      </c>
      <c r="H4025" s="167">
        <f t="shared" ca="1" si="128"/>
        <v>1.1972399641358081E-2</v>
      </c>
    </row>
    <row r="4026" spans="1:8" x14ac:dyDescent="0.3">
      <c r="A4026"/>
      <c r="B4026" s="314">
        <v>34955</v>
      </c>
      <c r="C4026" s="197">
        <v>74.099999999999994</v>
      </c>
      <c r="D4026" s="197">
        <f t="shared" si="127"/>
        <v>1.718268525311812</v>
      </c>
      <c r="E4026" s="197">
        <v>-1.0784578053385507E-3</v>
      </c>
      <c r="F4026" s="167"/>
      <c r="G4026" s="37">
        <v>4018</v>
      </c>
      <c r="H4026" s="167">
        <f t="shared" ca="1" si="128"/>
        <v>-8.8528260040819456E-2</v>
      </c>
    </row>
    <row r="4027" spans="1:8" x14ac:dyDescent="0.3">
      <c r="A4027"/>
      <c r="B4027" s="314">
        <v>37462</v>
      </c>
      <c r="C4027" s="197">
        <v>27.26</v>
      </c>
      <c r="D4027" s="197">
        <f t="shared" si="127"/>
        <v>-0.93793260473588347</v>
      </c>
      <c r="E4027" s="197">
        <v>-1.0993037742762501E-3</v>
      </c>
      <c r="F4027" s="167"/>
      <c r="G4027" s="37">
        <v>4019</v>
      </c>
      <c r="H4027" s="167">
        <f t="shared" ca="1" si="128"/>
        <v>-7.2813828678470416E-2</v>
      </c>
    </row>
    <row r="4028" spans="1:8" x14ac:dyDescent="0.3">
      <c r="A4028"/>
      <c r="B4028" s="314">
        <v>44971</v>
      </c>
      <c r="C4028" s="197">
        <v>439.2</v>
      </c>
      <c r="D4028" s="197">
        <f t="shared" si="127"/>
        <v>5.2913622690158997</v>
      </c>
      <c r="E4028" s="197">
        <v>-1.114421524255782E-3</v>
      </c>
      <c r="F4028" s="167"/>
      <c r="G4028" s="37">
        <v>4020</v>
      </c>
      <c r="H4028" s="167">
        <f t="shared" ca="1" si="128"/>
        <v>-1.2412368171009555E-2</v>
      </c>
    </row>
    <row r="4029" spans="1:8" x14ac:dyDescent="0.3">
      <c r="A4029"/>
      <c r="B4029" s="314">
        <v>37924</v>
      </c>
      <c r="C4029" s="197">
        <v>69.81</v>
      </c>
      <c r="D4029" s="197">
        <f t="shared" si="127"/>
        <v>-0.86340423034026648</v>
      </c>
      <c r="E4029" s="197">
        <v>-1.1446558878237534E-3</v>
      </c>
      <c r="F4029" s="167"/>
      <c r="G4029" s="37">
        <v>4021</v>
      </c>
      <c r="H4029" s="167">
        <f t="shared" ca="1" si="128"/>
        <v>-0.17013248178024712</v>
      </c>
    </row>
    <row r="4030" spans="1:8" x14ac:dyDescent="0.3">
      <c r="A4030"/>
      <c r="B4030" s="314">
        <v>41892</v>
      </c>
      <c r="C4030" s="197">
        <v>511.07</v>
      </c>
      <c r="D4030" s="197">
        <f t="shared" si="127"/>
        <v>2.4804549169163717</v>
      </c>
      <c r="E4030" s="197">
        <v>-1.1531094867686109E-3</v>
      </c>
      <c r="F4030" s="167"/>
      <c r="G4030" s="37">
        <v>4022</v>
      </c>
      <c r="H4030" s="167">
        <f t="shared" ca="1" si="128"/>
        <v>-1.890691413796081E-2</v>
      </c>
    </row>
    <row r="4031" spans="1:8" x14ac:dyDescent="0.3">
      <c r="A4031"/>
      <c r="B4031" s="314">
        <v>39426</v>
      </c>
      <c r="C4031" s="197">
        <v>146.84</v>
      </c>
      <c r="D4031" s="197">
        <f t="shared" si="127"/>
        <v>-0.71551456912585243</v>
      </c>
      <c r="E4031" s="197">
        <v>-1.1563839194611569E-3</v>
      </c>
      <c r="F4031" s="167"/>
      <c r="G4031" s="37">
        <v>4023</v>
      </c>
      <c r="H4031" s="167">
        <f t="shared" ca="1" si="128"/>
        <v>3.8941875158666345E-2</v>
      </c>
    </row>
    <row r="4032" spans="1:8" x14ac:dyDescent="0.3">
      <c r="A4032"/>
      <c r="B4032" s="314">
        <v>41954</v>
      </c>
      <c r="C4032" s="197">
        <v>516.16</v>
      </c>
      <c r="D4032" s="197">
        <f t="shared" si="127"/>
        <v>2.0009302325581393</v>
      </c>
      <c r="E4032" s="197">
        <v>-1.1610805789922241E-3</v>
      </c>
      <c r="F4032" s="167"/>
      <c r="G4032" s="37">
        <v>4024</v>
      </c>
      <c r="H4032" s="167">
        <f t="shared" ca="1" si="128"/>
        <v>-3.0142859192164737E-2</v>
      </c>
    </row>
    <row r="4033" spans="1:8" x14ac:dyDescent="0.3">
      <c r="A4033"/>
      <c r="B4033" s="314">
        <v>43774</v>
      </c>
      <c r="C4033" s="197">
        <v>172</v>
      </c>
      <c r="D4033" s="197">
        <f t="shared" si="127"/>
        <v>1.4749262536873253E-2</v>
      </c>
      <c r="E4033" s="197">
        <v>-1.1614401858303092E-3</v>
      </c>
      <c r="F4033" s="167"/>
      <c r="G4033" s="37">
        <v>4025</v>
      </c>
      <c r="H4033" s="167">
        <f t="shared" ca="1" si="128"/>
        <v>-7.5909443871802823E-3</v>
      </c>
    </row>
    <row r="4034" spans="1:8" x14ac:dyDescent="0.3">
      <c r="A4034"/>
      <c r="B4034" s="314">
        <v>43623</v>
      </c>
      <c r="C4034" s="197">
        <v>169.5</v>
      </c>
      <c r="D4034" s="197">
        <f t="shared" si="127"/>
        <v>-0.59503046231035728</v>
      </c>
      <c r="E4034" s="197">
        <v>-1.1785503830288313E-3</v>
      </c>
      <c r="F4034" s="167"/>
      <c r="G4034" s="37">
        <v>4026</v>
      </c>
      <c r="H4034" s="167">
        <f t="shared" ca="1" si="128"/>
        <v>4.4381103520148679E-2</v>
      </c>
    </row>
    <row r="4035" spans="1:8" x14ac:dyDescent="0.3">
      <c r="A4035"/>
      <c r="B4035" s="314">
        <v>42487</v>
      </c>
      <c r="C4035" s="197">
        <v>418.55</v>
      </c>
      <c r="D4035" s="197">
        <f t="shared" si="127"/>
        <v>-8.8721968212497226E-2</v>
      </c>
      <c r="E4035" s="197">
        <v>-1.1931750387781381E-3</v>
      </c>
      <c r="F4035" s="167"/>
      <c r="G4035" s="37">
        <v>4027</v>
      </c>
      <c r="H4035" s="167">
        <f t="shared" ca="1" si="128"/>
        <v>1.9043515127825931E-2</v>
      </c>
    </row>
    <row r="4036" spans="1:8" x14ac:dyDescent="0.3">
      <c r="A4036"/>
      <c r="B4036" s="314">
        <v>42704</v>
      </c>
      <c r="C4036" s="197">
        <v>459.3</v>
      </c>
      <c r="D4036" s="197">
        <f t="shared" si="127"/>
        <v>3.5962173521465024</v>
      </c>
      <c r="E4036" s="197">
        <v>-1.1960421876698879E-3</v>
      </c>
      <c r="F4036" s="167"/>
      <c r="G4036" s="37">
        <v>4028</v>
      </c>
      <c r="H4036" s="167">
        <f t="shared" ca="1" si="128"/>
        <v>4.0074017542760902E-2</v>
      </c>
    </row>
    <row r="4037" spans="1:8" x14ac:dyDescent="0.3">
      <c r="A4037"/>
      <c r="B4037" s="314">
        <v>35272</v>
      </c>
      <c r="C4037" s="197">
        <v>99.93</v>
      </c>
      <c r="D4037" s="197">
        <f t="shared" si="127"/>
        <v>3.4139973892961528E-3</v>
      </c>
      <c r="E4037" s="197">
        <v>-1.1994002998499953E-3</v>
      </c>
      <c r="F4037" s="167"/>
      <c r="G4037" s="37">
        <v>4029</v>
      </c>
      <c r="H4037" s="167">
        <f t="shared" ca="1" si="128"/>
        <v>-7.9560212786484841E-2</v>
      </c>
    </row>
    <row r="4038" spans="1:8" x14ac:dyDescent="0.3">
      <c r="A4038"/>
      <c r="B4038" s="314">
        <v>38356</v>
      </c>
      <c r="C4038" s="197">
        <v>99.59</v>
      </c>
      <c r="D4038" s="197">
        <f t="shared" si="127"/>
        <v>0.20612813370473559</v>
      </c>
      <c r="E4038" s="197">
        <v>-1.2034901213517912E-3</v>
      </c>
      <c r="F4038" s="167"/>
      <c r="G4038" s="37">
        <v>4030</v>
      </c>
      <c r="H4038" s="167">
        <f t="shared" ca="1" si="128"/>
        <v>-2.6365419423818752E-2</v>
      </c>
    </row>
    <row r="4039" spans="1:8" x14ac:dyDescent="0.3">
      <c r="A4039"/>
      <c r="B4039" s="314">
        <v>37979</v>
      </c>
      <c r="C4039" s="197">
        <v>82.57</v>
      </c>
      <c r="D4039" s="197">
        <f t="shared" si="127"/>
        <v>-0.74598535654956011</v>
      </c>
      <c r="E4039" s="197">
        <v>-1.2096286440064219E-3</v>
      </c>
      <c r="F4039" s="167"/>
      <c r="G4039" s="37">
        <v>4031</v>
      </c>
      <c r="H4039" s="167">
        <f t="shared" ca="1" si="128"/>
        <v>5.825228738657344E-2</v>
      </c>
    </row>
    <row r="4040" spans="1:8" x14ac:dyDescent="0.3">
      <c r="A4040"/>
      <c r="B4040" s="314">
        <v>41292</v>
      </c>
      <c r="C4040" s="197">
        <v>325.06</v>
      </c>
      <c r="D4040" s="197">
        <f t="shared" si="127"/>
        <v>1.3721812741735389</v>
      </c>
      <c r="E4040" s="197">
        <v>-1.2290296810667511E-3</v>
      </c>
      <c r="F4040" s="167"/>
      <c r="G4040" s="37">
        <v>4032</v>
      </c>
      <c r="H4040" s="167">
        <f t="shared" ca="1" si="128"/>
        <v>-8.7598173302607399E-2</v>
      </c>
    </row>
    <row r="4041" spans="1:8" x14ac:dyDescent="0.3">
      <c r="A4041"/>
      <c r="B4041" s="314">
        <v>39216</v>
      </c>
      <c r="C4041" s="197">
        <v>137.03</v>
      </c>
      <c r="D4041" s="197">
        <f t="shared" ref="D4041:D4104" si="129">C4041/C4042-1</f>
        <v>-0.71647596780534228</v>
      </c>
      <c r="E4041" s="197">
        <v>-1.2390670553934502E-3</v>
      </c>
      <c r="F4041" s="167"/>
      <c r="G4041" s="37">
        <v>4033</v>
      </c>
      <c r="H4041" s="167">
        <f t="shared" ca="1" si="128"/>
        <v>-2.6409482546539888E-2</v>
      </c>
    </row>
    <row r="4042" spans="1:8" x14ac:dyDescent="0.3">
      <c r="A4042"/>
      <c r="B4042" s="314">
        <v>44791</v>
      </c>
      <c r="C4042" s="197">
        <v>483.31</v>
      </c>
      <c r="D4042" s="197">
        <f t="shared" si="129"/>
        <v>2.531418968288762</v>
      </c>
      <c r="E4042" s="197">
        <v>-1.2398999814015044E-3</v>
      </c>
      <c r="F4042" s="167"/>
      <c r="G4042" s="37">
        <v>4034</v>
      </c>
      <c r="H4042" s="167">
        <f t="shared" ref="H4042:H4105" ca="1" si="130">_xlfn.NORM.INV(RAND(),N$11,N$12)</f>
        <v>5.1971234931122205E-2</v>
      </c>
    </row>
    <row r="4043" spans="1:8" x14ac:dyDescent="0.3">
      <c r="A4043"/>
      <c r="B4043" s="314">
        <v>39217</v>
      </c>
      <c r="C4043" s="197">
        <v>136.86000000000001</v>
      </c>
      <c r="D4043" s="197">
        <f t="shared" si="129"/>
        <v>-0.71377182892397784</v>
      </c>
      <c r="E4043" s="197">
        <v>-1.2406042472450363E-3</v>
      </c>
      <c r="F4043" s="167"/>
      <c r="G4043" s="37">
        <v>4035</v>
      </c>
      <c r="H4043" s="167">
        <f t="shared" ca="1" si="130"/>
        <v>-4.4203477193336393E-3</v>
      </c>
    </row>
    <row r="4044" spans="1:8" x14ac:dyDescent="0.3">
      <c r="A4044"/>
      <c r="B4044" s="314">
        <v>42891</v>
      </c>
      <c r="C4044" s="197">
        <v>478.15</v>
      </c>
      <c r="D4044" s="197">
        <f t="shared" si="129"/>
        <v>1.4234668018246324</v>
      </c>
      <c r="E4044" s="197">
        <v>-1.2532637075718389E-3</v>
      </c>
      <c r="F4044" s="167"/>
      <c r="G4044" s="37">
        <v>4036</v>
      </c>
      <c r="H4044" s="167">
        <f t="shared" ca="1" si="130"/>
        <v>-1.9443193424892761E-2</v>
      </c>
    </row>
    <row r="4045" spans="1:8" x14ac:dyDescent="0.3">
      <c r="A4045"/>
      <c r="B4045" s="314">
        <v>43847</v>
      </c>
      <c r="C4045" s="197">
        <v>197.3</v>
      </c>
      <c r="D4045" s="197">
        <f t="shared" si="129"/>
        <v>-0.54476234425473002</v>
      </c>
      <c r="E4045" s="197">
        <v>-1.2655024044545549E-3</v>
      </c>
      <c r="F4045" s="167"/>
      <c r="G4045" s="37">
        <v>4037</v>
      </c>
      <c r="H4045" s="167">
        <f t="shared" ca="1" si="130"/>
        <v>4.6637425751882709E-4</v>
      </c>
    </row>
    <row r="4046" spans="1:8" x14ac:dyDescent="0.3">
      <c r="A4046"/>
      <c r="B4046" s="314">
        <v>41810</v>
      </c>
      <c r="C4046" s="197">
        <v>433.4</v>
      </c>
      <c r="D4046" s="197">
        <f t="shared" si="129"/>
        <v>3.5862433862433862</v>
      </c>
      <c r="E4046" s="197">
        <v>-1.2674271229404788E-3</v>
      </c>
      <c r="F4046" s="167"/>
      <c r="G4046" s="37">
        <v>4038</v>
      </c>
      <c r="H4046" s="167">
        <f t="shared" ca="1" si="130"/>
        <v>-9.3167510561706107E-2</v>
      </c>
    </row>
    <row r="4047" spans="1:8" x14ac:dyDescent="0.3">
      <c r="A4047"/>
      <c r="B4047" s="314">
        <v>35202</v>
      </c>
      <c r="C4047" s="197">
        <v>94.5</v>
      </c>
      <c r="D4047" s="197">
        <f t="shared" si="129"/>
        <v>0.10928512736236651</v>
      </c>
      <c r="E4047" s="197">
        <v>-1.2682308180089752E-3</v>
      </c>
      <c r="F4047" s="167"/>
      <c r="G4047" s="37">
        <v>4039</v>
      </c>
      <c r="H4047" s="167">
        <f t="shared" ca="1" si="130"/>
        <v>-1.8712848285726669E-2</v>
      </c>
    </row>
    <row r="4048" spans="1:8" x14ac:dyDescent="0.3">
      <c r="A4048"/>
      <c r="B4048" s="314">
        <v>35167</v>
      </c>
      <c r="C4048" s="197">
        <v>85.19</v>
      </c>
      <c r="D4048" s="197">
        <f t="shared" si="129"/>
        <v>0.57351311414850392</v>
      </c>
      <c r="E4048" s="197">
        <v>-1.2895662368112015E-3</v>
      </c>
      <c r="F4048" s="167"/>
      <c r="G4048" s="37">
        <v>4040</v>
      </c>
      <c r="H4048" s="167">
        <f t="shared" ca="1" si="130"/>
        <v>1.1394599649616925E-2</v>
      </c>
    </row>
    <row r="4049" spans="1:8" x14ac:dyDescent="0.3">
      <c r="A4049"/>
      <c r="B4049" s="314">
        <v>36454</v>
      </c>
      <c r="C4049" s="197">
        <v>54.14</v>
      </c>
      <c r="D4049" s="197">
        <f t="shared" si="129"/>
        <v>-0.91249959595306596</v>
      </c>
      <c r="E4049" s="197">
        <v>-1.29127467256962E-3</v>
      </c>
      <c r="F4049" s="167"/>
      <c r="G4049" s="37">
        <v>4041</v>
      </c>
      <c r="H4049" s="167">
        <f t="shared" ca="1" si="130"/>
        <v>5.1470926366968241E-2</v>
      </c>
    </row>
    <row r="4050" spans="1:8" x14ac:dyDescent="0.3">
      <c r="A4050"/>
      <c r="B4050" s="314">
        <v>45120</v>
      </c>
      <c r="C4050" s="197">
        <v>618.74</v>
      </c>
      <c r="D4050" s="197">
        <f t="shared" si="129"/>
        <v>0.33349137931034489</v>
      </c>
      <c r="E4050" s="197">
        <v>-1.2912806275623412E-3</v>
      </c>
      <c r="F4050" s="167"/>
      <c r="G4050" s="37">
        <v>4042</v>
      </c>
      <c r="H4050" s="167">
        <f t="shared" ca="1" si="130"/>
        <v>-0.12310227749998674</v>
      </c>
    </row>
    <row r="4051" spans="1:8" x14ac:dyDescent="0.3">
      <c r="A4051"/>
      <c r="B4051" s="314">
        <v>42940</v>
      </c>
      <c r="C4051" s="197">
        <v>464</v>
      </c>
      <c r="D4051" s="197">
        <f t="shared" si="129"/>
        <v>14.050275705481674</v>
      </c>
      <c r="E4051" s="197">
        <v>-1.2914334911752201E-3</v>
      </c>
      <c r="F4051" s="167"/>
      <c r="G4051" s="37">
        <v>4043</v>
      </c>
      <c r="H4051" s="167">
        <f t="shared" ca="1" si="130"/>
        <v>0.15061153100047864</v>
      </c>
    </row>
    <row r="4052" spans="1:8" x14ac:dyDescent="0.3">
      <c r="A4052"/>
      <c r="B4052" s="314">
        <v>37722</v>
      </c>
      <c r="C4052" s="197">
        <v>30.83</v>
      </c>
      <c r="D4052" s="197">
        <f t="shared" si="129"/>
        <v>-0.66510971105800565</v>
      </c>
      <c r="E4052" s="197">
        <v>-1.2957563977973319E-3</v>
      </c>
      <c r="F4052" s="167"/>
      <c r="G4052" s="37">
        <v>4044</v>
      </c>
      <c r="H4052" s="167">
        <f t="shared" ca="1" si="130"/>
        <v>-2.1130211335301688E-4</v>
      </c>
    </row>
    <row r="4053" spans="1:8" x14ac:dyDescent="0.3">
      <c r="A4053"/>
      <c r="B4053" s="314">
        <v>35208</v>
      </c>
      <c r="C4053" s="197">
        <v>92.06</v>
      </c>
      <c r="D4053" s="197">
        <f t="shared" si="129"/>
        <v>3.0148277365896208</v>
      </c>
      <c r="E4053" s="197">
        <v>-1.3018008244739532E-3</v>
      </c>
      <c r="F4053" s="167"/>
      <c r="G4053" s="37">
        <v>4045</v>
      </c>
      <c r="H4053" s="167">
        <f t="shared" ca="1" si="130"/>
        <v>5.5337269748583738E-2</v>
      </c>
    </row>
    <row r="4054" spans="1:8" x14ac:dyDescent="0.3">
      <c r="A4054"/>
      <c r="B4054" s="314">
        <v>36132</v>
      </c>
      <c r="C4054" s="197">
        <v>22.93</v>
      </c>
      <c r="D4054" s="197">
        <f t="shared" si="129"/>
        <v>-0.89199246349505423</v>
      </c>
      <c r="E4054" s="197">
        <v>-1.3066202090592505E-3</v>
      </c>
      <c r="F4054" s="167"/>
      <c r="G4054" s="37">
        <v>4046</v>
      </c>
      <c r="H4054" s="167">
        <f t="shared" ca="1" si="130"/>
        <v>6.6975140577865994E-2</v>
      </c>
    </row>
    <row r="4055" spans="1:8" x14ac:dyDescent="0.3">
      <c r="A4055"/>
      <c r="B4055" s="314">
        <v>40445</v>
      </c>
      <c r="C4055" s="197">
        <v>212.3</v>
      </c>
      <c r="D4055" s="197">
        <f t="shared" si="129"/>
        <v>2.125736160188457</v>
      </c>
      <c r="E4055" s="197">
        <v>-1.3171511901401978E-3</v>
      </c>
      <c r="F4055" s="167"/>
      <c r="G4055" s="37">
        <v>4047</v>
      </c>
      <c r="H4055" s="167">
        <f t="shared" ca="1" si="130"/>
        <v>2.8902469902732549E-2</v>
      </c>
    </row>
    <row r="4056" spans="1:8" x14ac:dyDescent="0.3">
      <c r="A4056"/>
      <c r="B4056" s="314">
        <v>34865</v>
      </c>
      <c r="C4056" s="197">
        <v>67.92</v>
      </c>
      <c r="D4056" s="197">
        <f t="shared" si="129"/>
        <v>-0.84985077926384434</v>
      </c>
      <c r="E4056" s="197">
        <v>-1.3233348037053894E-3</v>
      </c>
      <c r="F4056" s="167"/>
      <c r="G4056" s="37">
        <v>4048</v>
      </c>
      <c r="H4056" s="167">
        <f t="shared" ca="1" si="130"/>
        <v>-4.8380815027191763E-2</v>
      </c>
    </row>
    <row r="4057" spans="1:8" x14ac:dyDescent="0.3">
      <c r="A4057"/>
      <c r="B4057" s="314">
        <v>42699</v>
      </c>
      <c r="C4057" s="197">
        <v>452.35</v>
      </c>
      <c r="D4057" s="197">
        <f t="shared" si="129"/>
        <v>5.054745014054344</v>
      </c>
      <c r="E4057" s="197">
        <v>-1.3246495198144803E-3</v>
      </c>
      <c r="F4057" s="167"/>
      <c r="G4057" s="37">
        <v>4049</v>
      </c>
      <c r="H4057" s="167">
        <f t="shared" ca="1" si="130"/>
        <v>-0.12642558343500987</v>
      </c>
    </row>
    <row r="4058" spans="1:8" x14ac:dyDescent="0.3">
      <c r="A4058"/>
      <c r="B4058" s="314">
        <v>35641</v>
      </c>
      <c r="C4058" s="197">
        <v>74.709999999999994</v>
      </c>
      <c r="D4058" s="197">
        <f t="shared" si="129"/>
        <v>-0.47298250564334088</v>
      </c>
      <c r="E4058" s="197">
        <v>-1.3367196898811384E-3</v>
      </c>
      <c r="F4058" s="167"/>
      <c r="G4058" s="37">
        <v>4050</v>
      </c>
      <c r="H4058" s="167">
        <f t="shared" ca="1" si="130"/>
        <v>-8.2216130267830853E-2</v>
      </c>
    </row>
    <row r="4059" spans="1:8" x14ac:dyDescent="0.3">
      <c r="A4059"/>
      <c r="B4059" s="314">
        <v>39351</v>
      </c>
      <c r="C4059" s="197">
        <v>141.76</v>
      </c>
      <c r="D4059" s="197">
        <f t="shared" si="129"/>
        <v>0.18866342445077966</v>
      </c>
      <c r="E4059" s="197">
        <v>-1.3384994716448828E-3</v>
      </c>
      <c r="F4059" s="167"/>
      <c r="G4059" s="37">
        <v>4051</v>
      </c>
      <c r="H4059" s="167">
        <f t="shared" ca="1" si="130"/>
        <v>-6.1283653625255473E-2</v>
      </c>
    </row>
    <row r="4060" spans="1:8" x14ac:dyDescent="0.3">
      <c r="A4060"/>
      <c r="B4060" s="314">
        <v>39549</v>
      </c>
      <c r="C4060" s="197">
        <v>119.26</v>
      </c>
      <c r="D4060" s="197">
        <f t="shared" si="129"/>
        <v>-0.88095428229187456</v>
      </c>
      <c r="E4060" s="197">
        <v>-1.3398090772064331E-3</v>
      </c>
      <c r="F4060" s="167"/>
      <c r="G4060" s="37">
        <v>4052</v>
      </c>
      <c r="H4060" s="167">
        <f t="shared" ca="1" si="130"/>
        <v>-1.1937441923165988E-2</v>
      </c>
    </row>
    <row r="4061" spans="1:8" x14ac:dyDescent="0.3">
      <c r="A4061"/>
      <c r="B4061" s="314">
        <v>45496</v>
      </c>
      <c r="C4061" s="197">
        <v>1001.8</v>
      </c>
      <c r="D4061" s="197">
        <f t="shared" si="129"/>
        <v>0.42446820611989544</v>
      </c>
      <c r="E4061" s="197">
        <v>-1.3457608533120613E-3</v>
      </c>
      <c r="F4061" s="167"/>
      <c r="G4061" s="37">
        <v>4053</v>
      </c>
      <c r="H4061" s="167">
        <f t="shared" ca="1" si="130"/>
        <v>-3.3358789522618032E-2</v>
      </c>
    </row>
    <row r="4062" spans="1:8" x14ac:dyDescent="0.3">
      <c r="A4062"/>
      <c r="B4062" s="314">
        <v>45261</v>
      </c>
      <c r="C4062" s="197">
        <v>703.28</v>
      </c>
      <c r="D4062" s="197">
        <f t="shared" si="129"/>
        <v>5.8917413234961913E-2</v>
      </c>
      <c r="E4062" s="197">
        <v>-1.3489910966588692E-3</v>
      </c>
      <c r="F4062" s="167"/>
      <c r="G4062" s="37">
        <v>4054</v>
      </c>
      <c r="H4062" s="167">
        <f t="shared" ca="1" si="130"/>
        <v>-2.2544410447517548E-2</v>
      </c>
    </row>
    <row r="4063" spans="1:8" x14ac:dyDescent="0.3">
      <c r="A4063"/>
      <c r="B4063" s="314">
        <v>45215</v>
      </c>
      <c r="C4063" s="197">
        <v>664.15</v>
      </c>
      <c r="D4063" s="197">
        <f t="shared" si="129"/>
        <v>17.032853651914202</v>
      </c>
      <c r="E4063" s="197">
        <v>-1.3532817081421955E-3</v>
      </c>
      <c r="F4063" s="167"/>
      <c r="G4063" s="37">
        <v>4055</v>
      </c>
      <c r="H4063" s="167">
        <f t="shared" ca="1" si="130"/>
        <v>-1.0949217503450667E-2</v>
      </c>
    </row>
    <row r="4064" spans="1:8" x14ac:dyDescent="0.3">
      <c r="A4064"/>
      <c r="B4064" s="314">
        <v>36215</v>
      </c>
      <c r="C4064" s="197">
        <v>36.83</v>
      </c>
      <c r="D4064" s="197">
        <f t="shared" si="129"/>
        <v>-0.74923401647715671</v>
      </c>
      <c r="E4064" s="197">
        <v>-1.3557483731020392E-3</v>
      </c>
      <c r="F4064" s="167"/>
      <c r="G4064" s="37">
        <v>4056</v>
      </c>
      <c r="H4064" s="167">
        <f t="shared" ca="1" si="130"/>
        <v>4.8972263600238194E-2</v>
      </c>
    </row>
    <row r="4065" spans="1:8" x14ac:dyDescent="0.3">
      <c r="A4065"/>
      <c r="B4065" s="314">
        <v>39286</v>
      </c>
      <c r="C4065" s="197">
        <v>146.87</v>
      </c>
      <c r="D4065" s="197">
        <f t="shared" si="129"/>
        <v>4.0280725778842861</v>
      </c>
      <c r="E4065" s="197">
        <v>-1.3598966478546304E-3</v>
      </c>
      <c r="F4065" s="167"/>
      <c r="G4065" s="37">
        <v>4057</v>
      </c>
      <c r="H4065" s="167">
        <f t="shared" ca="1" si="130"/>
        <v>3.5554496605820475E-2</v>
      </c>
    </row>
    <row r="4066" spans="1:8" x14ac:dyDescent="0.3">
      <c r="A4066"/>
      <c r="B4066" s="314">
        <v>37650</v>
      </c>
      <c r="C4066" s="197">
        <v>29.21</v>
      </c>
      <c r="D4066" s="197">
        <f t="shared" si="129"/>
        <v>-0.49750559091691038</v>
      </c>
      <c r="E4066" s="197">
        <v>-1.3675213675213849E-3</v>
      </c>
      <c r="F4066" s="167"/>
      <c r="G4066" s="37">
        <v>4058</v>
      </c>
      <c r="H4066" s="167">
        <f t="shared" ca="1" si="130"/>
        <v>-0.12294598124638313</v>
      </c>
    </row>
    <row r="4067" spans="1:8" x14ac:dyDescent="0.3">
      <c r="A4067"/>
      <c r="B4067" s="314">
        <v>36418</v>
      </c>
      <c r="C4067" s="197">
        <v>58.13</v>
      </c>
      <c r="D4067" s="197">
        <f t="shared" si="129"/>
        <v>-0.87589666951323653</v>
      </c>
      <c r="E4067" s="197">
        <v>-1.3743343068201019E-3</v>
      </c>
      <c r="F4067" s="167"/>
      <c r="G4067" s="37">
        <v>4059</v>
      </c>
      <c r="H4067" s="167">
        <f t="shared" ca="1" si="130"/>
        <v>-0.14344995755225132</v>
      </c>
    </row>
    <row r="4068" spans="1:8" x14ac:dyDescent="0.3">
      <c r="A4068"/>
      <c r="B4068" s="314">
        <v>42824</v>
      </c>
      <c r="C4068" s="197">
        <v>468.4</v>
      </c>
      <c r="D4068" s="197">
        <f t="shared" si="129"/>
        <v>1.2458764863828153</v>
      </c>
      <c r="E4068" s="197">
        <v>-1.3857797676154471E-3</v>
      </c>
      <c r="F4068" s="167"/>
      <c r="G4068" s="37">
        <v>4060</v>
      </c>
      <c r="H4068" s="167">
        <f t="shared" ca="1" si="130"/>
        <v>-8.5597850253238475E-2</v>
      </c>
    </row>
    <row r="4069" spans="1:8" x14ac:dyDescent="0.3">
      <c r="A4069"/>
      <c r="B4069" s="314">
        <v>40732</v>
      </c>
      <c r="C4069" s="197">
        <v>208.56</v>
      </c>
      <c r="D4069" s="197">
        <f t="shared" si="129"/>
        <v>13.615276804484933</v>
      </c>
      <c r="E4069" s="197">
        <v>-1.3885563801770973E-3</v>
      </c>
      <c r="F4069" s="167"/>
      <c r="G4069" s="37">
        <v>4061</v>
      </c>
      <c r="H4069" s="167">
        <f t="shared" ca="1" si="130"/>
        <v>-7.8338377095165793E-2</v>
      </c>
    </row>
    <row r="4070" spans="1:8" x14ac:dyDescent="0.3">
      <c r="A4070"/>
      <c r="B4070" s="314">
        <v>37098</v>
      </c>
      <c r="C4070" s="197">
        <v>14.27</v>
      </c>
      <c r="D4070" s="197">
        <f t="shared" si="129"/>
        <v>-0.79816124469589811</v>
      </c>
      <c r="E4070" s="197">
        <v>-1.3995801259621965E-3</v>
      </c>
      <c r="F4070" s="167"/>
      <c r="G4070" s="37">
        <v>4062</v>
      </c>
      <c r="H4070" s="167">
        <f t="shared" ca="1" si="130"/>
        <v>4.2463223814499462E-2</v>
      </c>
    </row>
    <row r="4071" spans="1:8" x14ac:dyDescent="0.3">
      <c r="A4071"/>
      <c r="B4071" s="314">
        <v>43917</v>
      </c>
      <c r="C4071" s="197">
        <v>70.7</v>
      </c>
      <c r="D4071" s="197">
        <f t="shared" si="129"/>
        <v>-0.32312111057922455</v>
      </c>
      <c r="E4071" s="197">
        <v>-1.4124293785310327E-3</v>
      </c>
      <c r="F4071" s="167"/>
      <c r="G4071" s="37">
        <v>4063</v>
      </c>
      <c r="H4071" s="167">
        <f t="shared" ca="1" si="130"/>
        <v>3.8464491101018537E-2</v>
      </c>
    </row>
    <row r="4072" spans="1:8" x14ac:dyDescent="0.3">
      <c r="A4072"/>
      <c r="B4072" s="314">
        <v>38677</v>
      </c>
      <c r="C4072" s="197">
        <v>104.45</v>
      </c>
      <c r="D4072" s="197">
        <f t="shared" si="129"/>
        <v>-0.74928590288279207</v>
      </c>
      <c r="E4072" s="197">
        <v>-1.4340344168258801E-3</v>
      </c>
      <c r="F4072" s="167"/>
      <c r="G4072" s="37">
        <v>4064</v>
      </c>
      <c r="H4072" s="167">
        <f t="shared" ca="1" si="130"/>
        <v>-1.3096448736298228E-3</v>
      </c>
    </row>
    <row r="4073" spans="1:8" x14ac:dyDescent="0.3">
      <c r="A4073"/>
      <c r="B4073" s="314">
        <v>44909</v>
      </c>
      <c r="C4073" s="197">
        <v>416.61</v>
      </c>
      <c r="D4073" s="197">
        <f t="shared" si="129"/>
        <v>3.3532915360501567</v>
      </c>
      <c r="E4073" s="197">
        <v>-1.4381246854101581E-3</v>
      </c>
      <c r="F4073" s="167"/>
      <c r="G4073" s="37">
        <v>4065</v>
      </c>
      <c r="H4073" s="167">
        <f t="shared" ca="1" si="130"/>
        <v>4.3192937873893722E-2</v>
      </c>
    </row>
    <row r="4074" spans="1:8" x14ac:dyDescent="0.3">
      <c r="A4074"/>
      <c r="B4074" s="314">
        <v>35285</v>
      </c>
      <c r="C4074" s="197">
        <v>95.7</v>
      </c>
      <c r="D4074" s="197">
        <f t="shared" si="129"/>
        <v>-0.43894002462332171</v>
      </c>
      <c r="E4074" s="197">
        <v>-1.4607679465776791E-3</v>
      </c>
      <c r="F4074" s="167"/>
      <c r="G4074" s="37">
        <v>4066</v>
      </c>
      <c r="H4074" s="167">
        <f t="shared" ca="1" si="130"/>
        <v>-1.6982030850068792E-2</v>
      </c>
    </row>
    <row r="4075" spans="1:8" x14ac:dyDescent="0.3">
      <c r="A4075"/>
      <c r="B4075" s="314">
        <v>40893</v>
      </c>
      <c r="C4075" s="197">
        <v>170.57</v>
      </c>
      <c r="D4075" s="197">
        <f t="shared" si="129"/>
        <v>-0.61500959259677246</v>
      </c>
      <c r="E4075" s="197">
        <v>-1.4635288607891539E-3</v>
      </c>
      <c r="F4075" s="167"/>
      <c r="G4075" s="37">
        <v>4067</v>
      </c>
      <c r="H4075" s="167">
        <f t="shared" ca="1" si="130"/>
        <v>1.6840653222618945E-2</v>
      </c>
    </row>
    <row r="4076" spans="1:8" x14ac:dyDescent="0.3">
      <c r="A4076"/>
      <c r="B4076" s="314">
        <v>42844</v>
      </c>
      <c r="C4076" s="197">
        <v>443.05</v>
      </c>
      <c r="D4076" s="197">
        <f t="shared" si="129"/>
        <v>-0.27174252510807562</v>
      </c>
      <c r="E4076" s="197">
        <v>-1.4649537976109128E-3</v>
      </c>
      <c r="F4076" s="167"/>
      <c r="G4076" s="37">
        <v>4068</v>
      </c>
      <c r="H4076" s="167">
        <f t="shared" ca="1" si="130"/>
        <v>-3.334761684832404E-2</v>
      </c>
    </row>
    <row r="4077" spans="1:8" x14ac:dyDescent="0.3">
      <c r="A4077"/>
      <c r="B4077" s="314">
        <v>45175</v>
      </c>
      <c r="C4077" s="197">
        <v>608.37</v>
      </c>
      <c r="D4077" s="197">
        <f t="shared" si="129"/>
        <v>2.0153152260111025</v>
      </c>
      <c r="E4077" s="197">
        <v>-1.4771776059874231E-3</v>
      </c>
      <c r="F4077" s="167"/>
      <c r="G4077" s="37">
        <v>4069</v>
      </c>
      <c r="H4077" s="167">
        <f t="shared" ca="1" si="130"/>
        <v>-6.253910600496955E-2</v>
      </c>
    </row>
    <row r="4078" spans="1:8" x14ac:dyDescent="0.3">
      <c r="A4078"/>
      <c r="B4078" s="314">
        <v>40704</v>
      </c>
      <c r="C4078" s="197">
        <v>201.76</v>
      </c>
      <c r="D4078" s="197">
        <f t="shared" si="129"/>
        <v>0.88279208659947739</v>
      </c>
      <c r="E4078" s="197">
        <v>-1.484707512620087E-3</v>
      </c>
      <c r="F4078" s="167"/>
      <c r="G4078" s="37">
        <v>4070</v>
      </c>
      <c r="H4078" s="167">
        <f t="shared" ca="1" si="130"/>
        <v>-2.4555554712680099E-2</v>
      </c>
    </row>
    <row r="4079" spans="1:8" x14ac:dyDescent="0.3">
      <c r="A4079"/>
      <c r="B4079" s="314">
        <v>38034</v>
      </c>
      <c r="C4079" s="197">
        <v>107.16</v>
      </c>
      <c r="D4079" s="197">
        <f t="shared" si="129"/>
        <v>-0.74651685393258427</v>
      </c>
      <c r="E4079" s="197">
        <v>-1.4908684308609921E-3</v>
      </c>
      <c r="F4079" s="167"/>
      <c r="G4079" s="37">
        <v>4071</v>
      </c>
      <c r="H4079" s="167">
        <f t="shared" ca="1" si="130"/>
        <v>-7.042758931140336E-2</v>
      </c>
    </row>
    <row r="4080" spans="1:8" x14ac:dyDescent="0.3">
      <c r="A4080"/>
      <c r="B4080" s="314">
        <v>44888</v>
      </c>
      <c r="C4080" s="197">
        <v>422.75</v>
      </c>
      <c r="D4080" s="197">
        <f t="shared" si="129"/>
        <v>4.3377525252525251</v>
      </c>
      <c r="E4080" s="197">
        <v>-1.5116086823023789E-3</v>
      </c>
      <c r="F4080" s="167"/>
      <c r="G4080" s="37">
        <v>4072</v>
      </c>
      <c r="H4080" s="167">
        <f t="shared" ca="1" si="130"/>
        <v>-5.6924480217425959E-2</v>
      </c>
    </row>
    <row r="4081" spans="1:8" x14ac:dyDescent="0.3">
      <c r="A4081"/>
      <c r="B4081" s="314">
        <v>38196</v>
      </c>
      <c r="C4081" s="197">
        <v>79.2</v>
      </c>
      <c r="D4081" s="197">
        <f t="shared" si="129"/>
        <v>-0.87343592693801231</v>
      </c>
      <c r="E4081" s="197">
        <v>-1.5128593040846239E-3</v>
      </c>
      <c r="F4081" s="167"/>
      <c r="G4081" s="37">
        <v>4073</v>
      </c>
      <c r="H4081" s="167">
        <f t="shared" ca="1" si="130"/>
        <v>3.9876591269565706E-2</v>
      </c>
    </row>
    <row r="4082" spans="1:8" x14ac:dyDescent="0.3">
      <c r="A4082"/>
      <c r="B4082" s="314">
        <v>45231</v>
      </c>
      <c r="C4082" s="197">
        <v>625.77</v>
      </c>
      <c r="D4082" s="197">
        <f t="shared" si="129"/>
        <v>46.841743119266056</v>
      </c>
      <c r="E4082" s="197">
        <v>-1.5158284401328714E-3</v>
      </c>
      <c r="F4082" s="167"/>
      <c r="G4082" s="37">
        <v>4074</v>
      </c>
      <c r="H4082" s="167">
        <f t="shared" ca="1" si="130"/>
        <v>-2.5941600994883889E-2</v>
      </c>
    </row>
    <row r="4083" spans="1:8" x14ac:dyDescent="0.3">
      <c r="A4083"/>
      <c r="B4083" s="314">
        <v>37060</v>
      </c>
      <c r="C4083" s="197">
        <v>13.08</v>
      </c>
      <c r="D4083" s="197">
        <f t="shared" si="129"/>
        <v>-0.93100174078176923</v>
      </c>
      <c r="E4083" s="197">
        <v>-1.5267175572518665E-3</v>
      </c>
      <c r="F4083" s="167"/>
      <c r="G4083" s="37">
        <v>4075</v>
      </c>
      <c r="H4083" s="167">
        <f t="shared" ca="1" si="130"/>
        <v>3.219365328620831E-2</v>
      </c>
    </row>
    <row r="4084" spans="1:8" x14ac:dyDescent="0.3">
      <c r="A4084"/>
      <c r="B4084" s="314">
        <v>40882</v>
      </c>
      <c r="C4084" s="197">
        <v>189.57</v>
      </c>
      <c r="D4084" s="197">
        <f t="shared" si="129"/>
        <v>0.16730295566502451</v>
      </c>
      <c r="E4084" s="197">
        <v>-1.5274412725166941E-3</v>
      </c>
      <c r="F4084" s="167"/>
      <c r="G4084" s="37">
        <v>4076</v>
      </c>
      <c r="H4084" s="167">
        <f t="shared" ca="1" si="130"/>
        <v>-3.7288244559560486E-2</v>
      </c>
    </row>
    <row r="4085" spans="1:8" x14ac:dyDescent="0.3">
      <c r="A4085"/>
      <c r="B4085" s="314">
        <v>43441</v>
      </c>
      <c r="C4085" s="197">
        <v>162.4</v>
      </c>
      <c r="D4085" s="197">
        <f t="shared" si="129"/>
        <v>-0.61525704809286896</v>
      </c>
      <c r="E4085" s="197">
        <v>-1.5370427297879408E-3</v>
      </c>
      <c r="F4085" s="167"/>
      <c r="G4085" s="37">
        <v>4077</v>
      </c>
      <c r="H4085" s="167">
        <f t="shared" ca="1" si="130"/>
        <v>0.14287494962978164</v>
      </c>
    </row>
    <row r="4086" spans="1:8" x14ac:dyDescent="0.3">
      <c r="A4086"/>
      <c r="B4086" s="314">
        <v>44889</v>
      </c>
      <c r="C4086" s="197">
        <v>422.1</v>
      </c>
      <c r="D4086" s="197">
        <f t="shared" si="129"/>
        <v>3.356037151702786</v>
      </c>
      <c r="E4086" s="197">
        <v>-1.5375517445298525E-3</v>
      </c>
      <c r="F4086" s="167"/>
      <c r="G4086" s="37">
        <v>4078</v>
      </c>
      <c r="H4086" s="167">
        <f t="shared" ca="1" si="130"/>
        <v>2.926956132774686E-2</v>
      </c>
    </row>
    <row r="4087" spans="1:8" x14ac:dyDescent="0.3">
      <c r="A4087"/>
      <c r="B4087" s="314">
        <v>40056</v>
      </c>
      <c r="C4087" s="197">
        <v>96.9</v>
      </c>
      <c r="D4087" s="197">
        <f t="shared" si="129"/>
        <v>-0.11708428246013658</v>
      </c>
      <c r="E4087" s="197">
        <v>-1.5455950540957941E-3</v>
      </c>
      <c r="F4087" s="167"/>
      <c r="G4087" s="37">
        <v>4079</v>
      </c>
      <c r="H4087" s="167">
        <f t="shared" ca="1" si="130"/>
        <v>-1.5134053434706583E-2</v>
      </c>
    </row>
    <row r="4088" spans="1:8" x14ac:dyDescent="0.3">
      <c r="A4088"/>
      <c r="B4088" s="314">
        <v>38682</v>
      </c>
      <c r="C4088" s="197">
        <v>109.75</v>
      </c>
      <c r="D4088" s="197">
        <f t="shared" si="129"/>
        <v>2.4031007751937983</v>
      </c>
      <c r="E4088" s="197">
        <v>-1.5465793304221265E-3</v>
      </c>
      <c r="F4088" s="167"/>
      <c r="G4088" s="37">
        <v>4080</v>
      </c>
      <c r="H4088" s="167">
        <f t="shared" ca="1" si="130"/>
        <v>0.13747518323861591</v>
      </c>
    </row>
    <row r="4089" spans="1:8" x14ac:dyDescent="0.3">
      <c r="A4089"/>
      <c r="B4089" s="314">
        <v>35990</v>
      </c>
      <c r="C4089" s="197">
        <v>32.25</v>
      </c>
      <c r="D4089" s="197">
        <f t="shared" si="129"/>
        <v>-0.28412874583795777</v>
      </c>
      <c r="E4089" s="197">
        <v>-1.5479876160989781E-3</v>
      </c>
      <c r="F4089" s="167"/>
      <c r="G4089" s="37">
        <v>4081</v>
      </c>
      <c r="H4089" s="167">
        <f t="shared" ca="1" si="130"/>
        <v>-5.6368784315528817E-2</v>
      </c>
    </row>
    <row r="4090" spans="1:8" x14ac:dyDescent="0.3">
      <c r="A4090"/>
      <c r="B4090" s="314">
        <v>35823</v>
      </c>
      <c r="C4090" s="197">
        <v>45.05</v>
      </c>
      <c r="D4090" s="197">
        <f t="shared" si="129"/>
        <v>-0.22085783465928754</v>
      </c>
      <c r="E4090" s="197">
        <v>-1.55141843971629E-3</v>
      </c>
      <c r="F4090" s="167"/>
      <c r="G4090" s="37">
        <v>4082</v>
      </c>
      <c r="H4090" s="167">
        <f t="shared" ca="1" si="130"/>
        <v>6.0123535363314799E-3</v>
      </c>
    </row>
    <row r="4091" spans="1:8" x14ac:dyDescent="0.3">
      <c r="A4091"/>
      <c r="B4091" s="314">
        <v>36405</v>
      </c>
      <c r="C4091" s="197">
        <v>57.82</v>
      </c>
      <c r="D4091" s="197">
        <f t="shared" si="129"/>
        <v>-0.94671949870991523</v>
      </c>
      <c r="E4091" s="197">
        <v>-1.5541357278534562E-3</v>
      </c>
      <c r="F4091" s="167"/>
      <c r="G4091" s="37">
        <v>4083</v>
      </c>
      <c r="H4091" s="167">
        <f t="shared" ca="1" si="130"/>
        <v>-7.986028815122944E-3</v>
      </c>
    </row>
    <row r="4092" spans="1:8" x14ac:dyDescent="0.3">
      <c r="A4092"/>
      <c r="B4092" s="314">
        <v>45525</v>
      </c>
      <c r="C4092" s="197">
        <v>1085.2</v>
      </c>
      <c r="D4092" s="197">
        <f t="shared" si="129"/>
        <v>1.6617610988471916</v>
      </c>
      <c r="E4092" s="197">
        <v>-1.5640813322292946E-3</v>
      </c>
      <c r="F4092" s="167"/>
      <c r="G4092" s="37">
        <v>4084</v>
      </c>
      <c r="H4092" s="167">
        <f t="shared" ca="1" si="130"/>
        <v>-1.0722466851374951E-2</v>
      </c>
    </row>
    <row r="4093" spans="1:8" x14ac:dyDescent="0.3">
      <c r="A4093"/>
      <c r="B4093" s="314">
        <v>42492</v>
      </c>
      <c r="C4093" s="197">
        <v>407.7</v>
      </c>
      <c r="D4093" s="197">
        <f t="shared" si="129"/>
        <v>-0.36596062330876178</v>
      </c>
      <c r="E4093" s="197">
        <v>-1.5917717644178264E-3</v>
      </c>
      <c r="F4093" s="167"/>
      <c r="G4093" s="37">
        <v>4085</v>
      </c>
      <c r="H4093" s="167">
        <f t="shared" ca="1" si="130"/>
        <v>-0.1056672763525469</v>
      </c>
    </row>
    <row r="4094" spans="1:8" x14ac:dyDescent="0.3">
      <c r="A4094"/>
      <c r="B4094" s="314">
        <v>45237</v>
      </c>
      <c r="C4094" s="197">
        <v>643.02</v>
      </c>
      <c r="D4094" s="197">
        <f t="shared" si="129"/>
        <v>0.89179170344218894</v>
      </c>
      <c r="E4094" s="197">
        <v>-1.6147563891562022E-3</v>
      </c>
      <c r="F4094" s="167"/>
      <c r="G4094" s="37">
        <v>4086</v>
      </c>
      <c r="H4094" s="167">
        <f t="shared" ca="1" si="130"/>
        <v>0.16774209116980263</v>
      </c>
    </row>
    <row r="4095" spans="1:8" x14ac:dyDescent="0.3">
      <c r="A4095"/>
      <c r="B4095" s="314">
        <v>41543</v>
      </c>
      <c r="C4095" s="197">
        <v>339.9</v>
      </c>
      <c r="D4095" s="197">
        <f t="shared" si="129"/>
        <v>0.84878977427250479</v>
      </c>
      <c r="E4095" s="197">
        <v>-1.615508885298933E-3</v>
      </c>
      <c r="F4095" s="167"/>
      <c r="G4095" s="37">
        <v>4087</v>
      </c>
      <c r="H4095" s="167">
        <f t="shared" ca="1" si="130"/>
        <v>8.4955903545209918E-2</v>
      </c>
    </row>
    <row r="4096" spans="1:8" x14ac:dyDescent="0.3">
      <c r="A4096"/>
      <c r="B4096" s="314">
        <v>44196</v>
      </c>
      <c r="C4096" s="197">
        <v>183.85</v>
      </c>
      <c r="D4096" s="197">
        <f t="shared" si="129"/>
        <v>-0.74797806716929405</v>
      </c>
      <c r="E4096" s="197">
        <v>-1.6291067064893028E-3</v>
      </c>
      <c r="F4096" s="167"/>
      <c r="G4096" s="37">
        <v>4088</v>
      </c>
      <c r="H4096" s="167">
        <f t="shared" ca="1" si="130"/>
        <v>4.7908098810204719E-2</v>
      </c>
    </row>
    <row r="4097" spans="1:8" x14ac:dyDescent="0.3">
      <c r="A4097"/>
      <c r="B4097" s="314">
        <v>45796</v>
      </c>
      <c r="C4097" s="197">
        <v>729.5</v>
      </c>
      <c r="D4097" s="197">
        <f t="shared" si="129"/>
        <v>6.5020567667626494</v>
      </c>
      <c r="E4097" s="197">
        <v>-1.6422608457643539E-3</v>
      </c>
      <c r="F4097" s="167"/>
      <c r="G4097" s="37">
        <v>4089</v>
      </c>
      <c r="H4097" s="167">
        <f t="shared" ca="1" si="130"/>
        <v>0.1330365489763925</v>
      </c>
    </row>
    <row r="4098" spans="1:8" x14ac:dyDescent="0.3">
      <c r="A4098"/>
      <c r="B4098" s="314">
        <v>38398</v>
      </c>
      <c r="C4098" s="197">
        <v>97.24</v>
      </c>
      <c r="D4098" s="197">
        <f t="shared" si="129"/>
        <v>-0.70908002991772623</v>
      </c>
      <c r="E4098" s="197">
        <v>-1.6427104722793739E-3</v>
      </c>
      <c r="F4098" s="167"/>
      <c r="G4098" s="37">
        <v>4090</v>
      </c>
      <c r="H4098" s="167">
        <f t="shared" ca="1" si="130"/>
        <v>-5.7920765940901738E-2</v>
      </c>
    </row>
    <row r="4099" spans="1:8" x14ac:dyDescent="0.3">
      <c r="A4099"/>
      <c r="B4099" s="314">
        <v>43209</v>
      </c>
      <c r="C4099" s="197">
        <v>334.25</v>
      </c>
      <c r="D4099" s="197">
        <f t="shared" si="129"/>
        <v>3.5932389721038893</v>
      </c>
      <c r="E4099" s="197">
        <v>-1.6427718040621375E-3</v>
      </c>
      <c r="F4099" s="167"/>
      <c r="G4099" s="37">
        <v>4091</v>
      </c>
      <c r="H4099" s="167">
        <f t="shared" ca="1" si="130"/>
        <v>-1.6996101799922829E-2</v>
      </c>
    </row>
    <row r="4100" spans="1:8" x14ac:dyDescent="0.3">
      <c r="A4100"/>
      <c r="B4100" s="314">
        <v>35059</v>
      </c>
      <c r="C4100" s="197">
        <v>72.77</v>
      </c>
      <c r="D4100" s="197">
        <f t="shared" si="129"/>
        <v>-0.69037995149555376</v>
      </c>
      <c r="E4100" s="197">
        <v>-1.6463163671286418E-3</v>
      </c>
      <c r="F4100" s="167"/>
      <c r="G4100" s="37">
        <v>4092</v>
      </c>
      <c r="H4100" s="167">
        <f t="shared" ca="1" si="130"/>
        <v>4.5754784296288362E-2</v>
      </c>
    </row>
    <row r="4101" spans="1:8" x14ac:dyDescent="0.3">
      <c r="A4101"/>
      <c r="B4101" s="314">
        <v>41093</v>
      </c>
      <c r="C4101" s="197">
        <v>235.03</v>
      </c>
      <c r="D4101" s="197">
        <f t="shared" si="129"/>
        <v>0.30644802668148974</v>
      </c>
      <c r="E4101" s="197">
        <v>-1.6566137116642565E-3</v>
      </c>
      <c r="F4101" s="167"/>
      <c r="G4101" s="37">
        <v>4093</v>
      </c>
      <c r="H4101" s="167">
        <f t="shared" ca="1" si="130"/>
        <v>-7.573869339653419E-2</v>
      </c>
    </row>
    <row r="4102" spans="1:8" x14ac:dyDescent="0.3">
      <c r="A4102"/>
      <c r="B4102" s="314">
        <v>43420</v>
      </c>
      <c r="C4102" s="197">
        <v>179.9</v>
      </c>
      <c r="D4102" s="197">
        <f t="shared" si="129"/>
        <v>3.8803556992724308E-2</v>
      </c>
      <c r="E4102" s="197">
        <v>-1.6648168701441923E-3</v>
      </c>
      <c r="F4102" s="167"/>
      <c r="G4102" s="37">
        <v>4094</v>
      </c>
      <c r="H4102" s="167">
        <f t="shared" ca="1" si="130"/>
        <v>5.8186149684718531E-2</v>
      </c>
    </row>
    <row r="4103" spans="1:8" x14ac:dyDescent="0.3">
      <c r="A4103"/>
      <c r="B4103" s="314">
        <v>38805</v>
      </c>
      <c r="C4103" s="197">
        <v>173.18</v>
      </c>
      <c r="D4103" s="197">
        <f t="shared" si="129"/>
        <v>-0.55215929661236096</v>
      </c>
      <c r="E4103" s="197">
        <v>-1.6717588055571442E-3</v>
      </c>
      <c r="F4103" s="167"/>
      <c r="G4103" s="37">
        <v>4095</v>
      </c>
      <c r="H4103" s="167">
        <f t="shared" ca="1" si="130"/>
        <v>2.0874678769698823E-2</v>
      </c>
    </row>
    <row r="4104" spans="1:8" x14ac:dyDescent="0.3">
      <c r="A4104"/>
      <c r="B4104" s="314">
        <v>41723</v>
      </c>
      <c r="C4104" s="197">
        <v>386.7</v>
      </c>
      <c r="D4104" s="197">
        <f t="shared" si="129"/>
        <v>9.8562605277933741</v>
      </c>
      <c r="E4104" s="197">
        <v>-1.6780689299084051E-3</v>
      </c>
      <c r="F4104" s="167"/>
      <c r="G4104" s="37">
        <v>4096</v>
      </c>
      <c r="H4104" s="167">
        <f t="shared" ca="1" si="130"/>
        <v>-6.1701247253275866E-2</v>
      </c>
    </row>
    <row r="4105" spans="1:8" x14ac:dyDescent="0.3">
      <c r="A4105"/>
      <c r="B4105" s="314">
        <v>39904</v>
      </c>
      <c r="C4105" s="197">
        <v>35.619999999999997</v>
      </c>
      <c r="D4105" s="197">
        <f t="shared" ref="D4105:D4168" si="131">C4105/C4106-1</f>
        <v>-0.69550350487262791</v>
      </c>
      <c r="E4105" s="197">
        <v>-1.6816143497758729E-3</v>
      </c>
      <c r="F4105" s="167"/>
      <c r="G4105" s="37">
        <v>4097</v>
      </c>
      <c r="H4105" s="167">
        <f t="shared" ca="1" si="130"/>
        <v>-1.120892182045596E-2</v>
      </c>
    </row>
    <row r="4106" spans="1:8" x14ac:dyDescent="0.3">
      <c r="A4106"/>
      <c r="B4106" s="314">
        <v>40086</v>
      </c>
      <c r="C4106" s="197">
        <v>116.98</v>
      </c>
      <c r="D4106" s="197">
        <f t="shared" si="131"/>
        <v>-0.3073188062529606</v>
      </c>
      <c r="E4106" s="197">
        <v>-1.7067759003243088E-3</v>
      </c>
      <c r="F4106" s="167"/>
      <c r="G4106" s="37">
        <v>4098</v>
      </c>
      <c r="H4106" s="167">
        <f t="shared" ref="H4106:H4169" ca="1" si="132">_xlfn.NORM.INV(RAND(),N$11,N$12)</f>
        <v>-6.5243603658405314E-2</v>
      </c>
    </row>
    <row r="4107" spans="1:8" x14ac:dyDescent="0.3">
      <c r="A4107"/>
      <c r="B4107" s="314">
        <v>39057</v>
      </c>
      <c r="C4107" s="197">
        <v>168.88</v>
      </c>
      <c r="D4107" s="197">
        <f t="shared" si="131"/>
        <v>8.7303631212979571E-2</v>
      </c>
      <c r="E4107" s="197">
        <v>-1.7142519359224506E-3</v>
      </c>
      <c r="F4107" s="167"/>
      <c r="G4107" s="37">
        <v>4099</v>
      </c>
      <c r="H4107" s="167">
        <f t="shared" ca="1" si="132"/>
        <v>7.7074776870251535E-2</v>
      </c>
    </row>
    <row r="4108" spans="1:8" x14ac:dyDescent="0.3">
      <c r="A4108"/>
      <c r="B4108" s="314">
        <v>40191</v>
      </c>
      <c r="C4108" s="197">
        <v>155.32</v>
      </c>
      <c r="D4108" s="197">
        <f t="shared" si="131"/>
        <v>-0.22760952807200763</v>
      </c>
      <c r="E4108" s="197">
        <v>-1.7353300340638977E-3</v>
      </c>
      <c r="F4108" s="167"/>
      <c r="G4108" s="37">
        <v>4100</v>
      </c>
      <c r="H4108" s="167">
        <f t="shared" ca="1" si="132"/>
        <v>2.7500613358835281E-2</v>
      </c>
    </row>
    <row r="4109" spans="1:8" x14ac:dyDescent="0.3">
      <c r="A4109"/>
      <c r="B4109" s="314">
        <v>40915</v>
      </c>
      <c r="C4109" s="197">
        <v>201.09</v>
      </c>
      <c r="D4109" s="197">
        <f t="shared" si="131"/>
        <v>1.6984702093397748</v>
      </c>
      <c r="E4109" s="197">
        <v>-1.7374900714852703E-3</v>
      </c>
      <c r="F4109" s="167"/>
      <c r="G4109" s="37">
        <v>4101</v>
      </c>
      <c r="H4109" s="167">
        <f t="shared" ca="1" si="132"/>
        <v>-3.16276126540233E-2</v>
      </c>
    </row>
    <row r="4110" spans="1:8" x14ac:dyDescent="0.3">
      <c r="A4110"/>
      <c r="B4110" s="314">
        <v>35493</v>
      </c>
      <c r="C4110" s="197">
        <v>74.52</v>
      </c>
      <c r="D4110" s="197">
        <f t="shared" si="131"/>
        <v>-0.92521301044729687</v>
      </c>
      <c r="E4110" s="197">
        <v>-1.7414601473544344E-3</v>
      </c>
      <c r="F4110" s="167"/>
      <c r="G4110" s="37">
        <v>4102</v>
      </c>
      <c r="H4110" s="167">
        <f t="shared" ca="1" si="132"/>
        <v>6.7168399961037323E-2</v>
      </c>
    </row>
    <row r="4111" spans="1:8" x14ac:dyDescent="0.3">
      <c r="A4111"/>
      <c r="B4111" s="314">
        <v>45408</v>
      </c>
      <c r="C4111" s="197">
        <v>996.43</v>
      </c>
      <c r="D4111" s="197">
        <f t="shared" si="131"/>
        <v>5.7036463939720132</v>
      </c>
      <c r="E4111" s="197">
        <v>-1.7431900377691267E-3</v>
      </c>
      <c r="F4111" s="167"/>
      <c r="G4111" s="37">
        <v>4103</v>
      </c>
      <c r="H4111" s="167">
        <f t="shared" ca="1" si="132"/>
        <v>9.2036368338805477E-2</v>
      </c>
    </row>
    <row r="4112" spans="1:8" x14ac:dyDescent="0.3">
      <c r="A4112"/>
      <c r="B4112" s="314">
        <v>38893</v>
      </c>
      <c r="C4112" s="197">
        <v>148.63999999999999</v>
      </c>
      <c r="D4112" s="197">
        <f t="shared" si="131"/>
        <v>-0.65066980023501764</v>
      </c>
      <c r="E4112" s="197">
        <v>-1.7461383478846182E-3</v>
      </c>
      <c r="F4112" s="167"/>
      <c r="G4112" s="37">
        <v>4104</v>
      </c>
      <c r="H4112" s="167">
        <f t="shared" ca="1" si="132"/>
        <v>2.327175488409838E-2</v>
      </c>
    </row>
    <row r="4113" spans="1:8" x14ac:dyDescent="0.3">
      <c r="A4113"/>
      <c r="B4113" s="314">
        <v>43063</v>
      </c>
      <c r="C4113" s="197">
        <v>425.5</v>
      </c>
      <c r="D4113" s="197">
        <f t="shared" si="131"/>
        <v>1.9223901098901099</v>
      </c>
      <c r="E4113" s="197">
        <v>-1.7595307917888103E-3</v>
      </c>
      <c r="F4113" s="167"/>
      <c r="G4113" s="37">
        <v>4105</v>
      </c>
      <c r="H4113" s="167">
        <f t="shared" ca="1" si="132"/>
        <v>-1.0658793416461395E-2</v>
      </c>
    </row>
    <row r="4114" spans="1:8" x14ac:dyDescent="0.3">
      <c r="A4114"/>
      <c r="B4114" s="314">
        <v>40337</v>
      </c>
      <c r="C4114" s="197">
        <v>145.6</v>
      </c>
      <c r="D4114" s="197">
        <f t="shared" si="131"/>
        <v>-0.56491857164201398</v>
      </c>
      <c r="E4114" s="197">
        <v>-1.7825311942960553E-3</v>
      </c>
      <c r="F4114" s="167"/>
      <c r="G4114" s="37">
        <v>4106</v>
      </c>
      <c r="H4114" s="167">
        <f t="shared" ca="1" si="132"/>
        <v>-2.2688688157876218E-2</v>
      </c>
    </row>
    <row r="4115" spans="1:8" x14ac:dyDescent="0.3">
      <c r="A4115"/>
      <c r="B4115" s="314">
        <v>44371</v>
      </c>
      <c r="C4115" s="197">
        <v>334.65</v>
      </c>
      <c r="D4115" s="197">
        <f t="shared" si="131"/>
        <v>1.2283260087894523</v>
      </c>
      <c r="E4115" s="197">
        <v>-1.7897091722596237E-3</v>
      </c>
      <c r="F4115" s="167"/>
      <c r="G4115" s="37">
        <v>4107</v>
      </c>
      <c r="H4115" s="167">
        <f t="shared" ca="1" si="132"/>
        <v>-2.4403122966694502E-2</v>
      </c>
    </row>
    <row r="4116" spans="1:8" x14ac:dyDescent="0.3">
      <c r="A4116"/>
      <c r="B4116" s="314">
        <v>38772</v>
      </c>
      <c r="C4116" s="197">
        <v>150.18</v>
      </c>
      <c r="D4116" s="197">
        <f t="shared" si="131"/>
        <v>-0.76521535214570469</v>
      </c>
      <c r="E4116" s="197">
        <v>-1.7946161515451919E-3</v>
      </c>
      <c r="F4116" s="167"/>
      <c r="G4116" s="37">
        <v>4108</v>
      </c>
      <c r="H4116" s="167">
        <f t="shared" ca="1" si="132"/>
        <v>5.4557513365855653E-2</v>
      </c>
    </row>
    <row r="4117" spans="1:8" x14ac:dyDescent="0.3">
      <c r="A4117"/>
      <c r="B4117" s="314">
        <v>45722</v>
      </c>
      <c r="C4117" s="197">
        <v>639.65</v>
      </c>
      <c r="D4117" s="197">
        <f t="shared" si="131"/>
        <v>7.8557386127647781</v>
      </c>
      <c r="E4117" s="197">
        <v>-1.7946317103619824E-3</v>
      </c>
      <c r="F4117" s="167"/>
      <c r="G4117" s="37">
        <v>4109</v>
      </c>
      <c r="H4117" s="167">
        <f t="shared" ca="1" si="132"/>
        <v>-2.0923391758316937E-2</v>
      </c>
    </row>
    <row r="4118" spans="1:8" x14ac:dyDescent="0.3">
      <c r="A4118"/>
      <c r="B4118" s="314">
        <v>34922</v>
      </c>
      <c r="C4118" s="197">
        <v>72.23</v>
      </c>
      <c r="D4118" s="197">
        <f t="shared" si="131"/>
        <v>1.8030513176146012E-3</v>
      </c>
      <c r="E4118" s="197">
        <v>-1.7965726920949887E-3</v>
      </c>
      <c r="F4118" s="167"/>
      <c r="G4118" s="37">
        <v>4110</v>
      </c>
      <c r="H4118" s="167">
        <f t="shared" ca="1" si="132"/>
        <v>9.6600942196038708E-4</v>
      </c>
    </row>
    <row r="4119" spans="1:8" x14ac:dyDescent="0.3">
      <c r="A4119"/>
      <c r="B4119" s="314">
        <v>34925</v>
      </c>
      <c r="C4119" s="197">
        <v>72.099999999999994</v>
      </c>
      <c r="D4119" s="197">
        <f t="shared" si="131"/>
        <v>-0.45756846223292202</v>
      </c>
      <c r="E4119" s="197">
        <v>-1.7998061747197536E-3</v>
      </c>
      <c r="F4119" s="167"/>
      <c r="G4119" s="37">
        <v>4111</v>
      </c>
      <c r="H4119" s="167">
        <f t="shared" ca="1" si="132"/>
        <v>0.12696845992779388</v>
      </c>
    </row>
    <row r="4120" spans="1:8" x14ac:dyDescent="0.3">
      <c r="A4120"/>
      <c r="B4120" s="314">
        <v>39339</v>
      </c>
      <c r="C4120" s="197">
        <v>132.91999999999999</v>
      </c>
      <c r="D4120" s="197">
        <f t="shared" si="131"/>
        <v>0.60260429225946455</v>
      </c>
      <c r="E4120" s="197">
        <v>-1.8023430459598311E-3</v>
      </c>
      <c r="F4120" s="167"/>
      <c r="G4120" s="37">
        <v>4112</v>
      </c>
      <c r="H4120" s="167">
        <f t="shared" ca="1" si="132"/>
        <v>1.6561773141044282E-2</v>
      </c>
    </row>
    <row r="4121" spans="1:8" x14ac:dyDescent="0.3">
      <c r="A4121"/>
      <c r="B4121" s="314">
        <v>39686</v>
      </c>
      <c r="C4121" s="197">
        <v>82.94</v>
      </c>
      <c r="D4121" s="197">
        <f t="shared" si="131"/>
        <v>-0.81061765041671419</v>
      </c>
      <c r="E4121" s="197">
        <v>-1.8052713924661123E-3</v>
      </c>
      <c r="F4121" s="167"/>
      <c r="G4121" s="37">
        <v>4113</v>
      </c>
      <c r="H4121" s="167">
        <f t="shared" ca="1" si="132"/>
        <v>-0.11161478211773113</v>
      </c>
    </row>
    <row r="4122" spans="1:8" x14ac:dyDescent="0.3">
      <c r="A4122"/>
      <c r="B4122" s="314">
        <v>44993</v>
      </c>
      <c r="C4122" s="197">
        <v>437.95</v>
      </c>
      <c r="D4122" s="197">
        <f t="shared" si="131"/>
        <v>6.7571849937839712E-2</v>
      </c>
      <c r="E4122" s="197">
        <v>-1.8233618233618465E-3</v>
      </c>
      <c r="F4122" s="167"/>
      <c r="G4122" s="37">
        <v>4114</v>
      </c>
      <c r="H4122" s="167">
        <f t="shared" ca="1" si="132"/>
        <v>6.3824021688983462E-2</v>
      </c>
    </row>
    <row r="4123" spans="1:8" x14ac:dyDescent="0.3">
      <c r="A4123"/>
      <c r="B4123" s="314">
        <v>44939</v>
      </c>
      <c r="C4123" s="197">
        <v>410.23</v>
      </c>
      <c r="D4123" s="197">
        <f t="shared" si="131"/>
        <v>-0.3948160387100581</v>
      </c>
      <c r="E4123" s="197">
        <v>-1.8249063214754724E-3</v>
      </c>
      <c r="F4123" s="167"/>
      <c r="G4123" s="37">
        <v>4115</v>
      </c>
      <c r="H4123" s="167">
        <f t="shared" ca="1" si="132"/>
        <v>-0.11981107184519696</v>
      </c>
    </row>
    <row r="4124" spans="1:8" x14ac:dyDescent="0.3">
      <c r="A4124"/>
      <c r="B4124" s="314">
        <v>45253</v>
      </c>
      <c r="C4124" s="197">
        <v>677.86</v>
      </c>
      <c r="D4124" s="197">
        <f t="shared" si="131"/>
        <v>2.6532471032066827</v>
      </c>
      <c r="E4124" s="197">
        <v>-1.8259461051391979E-3</v>
      </c>
      <c r="F4124" s="167"/>
      <c r="G4124" s="37">
        <v>4116</v>
      </c>
      <c r="H4124" s="167">
        <f t="shared" ca="1" si="132"/>
        <v>-0.10714560049823199</v>
      </c>
    </row>
    <row r="4125" spans="1:8" x14ac:dyDescent="0.3">
      <c r="A4125"/>
      <c r="B4125" s="314">
        <v>38842</v>
      </c>
      <c r="C4125" s="197">
        <v>185.55</v>
      </c>
      <c r="D4125" s="197">
        <f t="shared" si="131"/>
        <v>1.6174354633939907</v>
      </c>
      <c r="E4125" s="197">
        <v>-1.8290386787883639E-3</v>
      </c>
      <c r="F4125" s="167"/>
      <c r="G4125" s="37">
        <v>4117</v>
      </c>
      <c r="H4125" s="167">
        <f t="shared" ca="1" si="132"/>
        <v>6.1668310386151171E-2</v>
      </c>
    </row>
    <row r="4126" spans="1:8" x14ac:dyDescent="0.3">
      <c r="A4126"/>
      <c r="B4126" s="314">
        <v>34901</v>
      </c>
      <c r="C4126" s="197">
        <v>70.89</v>
      </c>
      <c r="D4126" s="197">
        <f t="shared" si="131"/>
        <v>-0.85498619208346116</v>
      </c>
      <c r="E4126" s="197">
        <v>-1.8304702900591163E-3</v>
      </c>
      <c r="F4126" s="167"/>
      <c r="G4126" s="37">
        <v>4118</v>
      </c>
      <c r="H4126" s="167">
        <f t="shared" ca="1" si="132"/>
        <v>-4.0618990651849742E-2</v>
      </c>
    </row>
    <row r="4127" spans="1:8" x14ac:dyDescent="0.3">
      <c r="A4127"/>
      <c r="B4127" s="314">
        <v>44567</v>
      </c>
      <c r="C4127" s="197">
        <v>488.85</v>
      </c>
      <c r="D4127" s="197">
        <f t="shared" si="131"/>
        <v>21.579676674364897</v>
      </c>
      <c r="E4127" s="197">
        <v>-1.8376722817763369E-3</v>
      </c>
      <c r="F4127" s="167"/>
      <c r="G4127" s="37">
        <v>4119</v>
      </c>
      <c r="H4127" s="167">
        <f t="shared" ca="1" si="132"/>
        <v>2.8359979021625459E-2</v>
      </c>
    </row>
    <row r="4128" spans="1:8" x14ac:dyDescent="0.3">
      <c r="A4128"/>
      <c r="B4128" s="314">
        <v>36098</v>
      </c>
      <c r="C4128" s="197">
        <v>21.65</v>
      </c>
      <c r="D4128" s="197">
        <f t="shared" si="131"/>
        <v>-0.78915075964160497</v>
      </c>
      <c r="E4128" s="197">
        <v>-1.8441678192716582E-3</v>
      </c>
      <c r="F4128" s="167"/>
      <c r="G4128" s="37">
        <v>4120</v>
      </c>
      <c r="H4128" s="167">
        <f t="shared" ca="1" si="132"/>
        <v>9.8597783970697447E-2</v>
      </c>
    </row>
    <row r="4129" spans="1:8" x14ac:dyDescent="0.3">
      <c r="A4129"/>
      <c r="B4129" s="314">
        <v>38624</v>
      </c>
      <c r="C4129" s="197">
        <v>102.68</v>
      </c>
      <c r="D4129" s="197">
        <f t="shared" si="131"/>
        <v>-0.72394881170018277</v>
      </c>
      <c r="E4129" s="197">
        <v>-1.8469913483036837E-3</v>
      </c>
      <c r="F4129" s="167"/>
      <c r="G4129" s="37">
        <v>4121</v>
      </c>
      <c r="H4129" s="167">
        <f t="shared" ca="1" si="132"/>
        <v>-0.11964076190441815</v>
      </c>
    </row>
    <row r="4130" spans="1:8" x14ac:dyDescent="0.3">
      <c r="A4130"/>
      <c r="B4130" s="314">
        <v>41683</v>
      </c>
      <c r="C4130" s="197">
        <v>371.96</v>
      </c>
      <c r="D4130" s="197">
        <f t="shared" si="131"/>
        <v>-7.4956478487938405E-2</v>
      </c>
      <c r="E4130" s="197">
        <v>-1.8516033811887267E-3</v>
      </c>
      <c r="F4130" s="167"/>
      <c r="G4130" s="37">
        <v>4122</v>
      </c>
      <c r="H4130" s="167">
        <f t="shared" ca="1" si="132"/>
        <v>6.5152717665134682E-2</v>
      </c>
    </row>
    <row r="4131" spans="1:8" x14ac:dyDescent="0.3">
      <c r="A4131"/>
      <c r="B4131" s="314">
        <v>42331</v>
      </c>
      <c r="C4131" s="197">
        <v>402.1</v>
      </c>
      <c r="D4131" s="197">
        <f t="shared" si="131"/>
        <v>0.36768707482993213</v>
      </c>
      <c r="E4131" s="197">
        <v>-1.8617351371478241E-3</v>
      </c>
      <c r="F4131" s="167"/>
      <c r="G4131" s="37">
        <v>4123</v>
      </c>
      <c r="H4131" s="167">
        <f t="shared" ca="1" si="132"/>
        <v>-4.3186878592920294E-2</v>
      </c>
    </row>
    <row r="4132" spans="1:8" x14ac:dyDescent="0.3">
      <c r="A4132"/>
      <c r="B4132" s="314">
        <v>44309</v>
      </c>
      <c r="C4132" s="197">
        <v>294</v>
      </c>
      <c r="D4132" s="197">
        <f t="shared" si="131"/>
        <v>-0.69297924999216787</v>
      </c>
      <c r="E4132" s="197">
        <v>-1.8672551349516731E-3</v>
      </c>
      <c r="F4132" s="167"/>
      <c r="G4132" s="37">
        <v>4124</v>
      </c>
      <c r="H4132" s="167">
        <f t="shared" ca="1" si="132"/>
        <v>-5.8043073394069569E-2</v>
      </c>
    </row>
    <row r="4133" spans="1:8" x14ac:dyDescent="0.3">
      <c r="A4133"/>
      <c r="B4133" s="314">
        <v>45436</v>
      </c>
      <c r="C4133" s="197">
        <v>957.59</v>
      </c>
      <c r="D4133" s="197">
        <f t="shared" si="131"/>
        <v>10.283021091080476</v>
      </c>
      <c r="E4133" s="197">
        <v>-1.8761921637706624E-3</v>
      </c>
      <c r="F4133" s="167"/>
      <c r="G4133" s="37">
        <v>4125</v>
      </c>
      <c r="H4133" s="167">
        <f t="shared" ca="1" si="132"/>
        <v>-4.0380369296858516E-2</v>
      </c>
    </row>
    <row r="4134" spans="1:8" x14ac:dyDescent="0.3">
      <c r="A4134"/>
      <c r="B4134" s="314">
        <v>40045</v>
      </c>
      <c r="C4134" s="197">
        <v>84.87</v>
      </c>
      <c r="D4134" s="197">
        <f t="shared" si="131"/>
        <v>-0.15778505507591534</v>
      </c>
      <c r="E4134" s="197">
        <v>-1.8816888157120459E-3</v>
      </c>
      <c r="F4134" s="167"/>
      <c r="G4134" s="37">
        <v>4126</v>
      </c>
      <c r="H4134" s="167">
        <f t="shared" ca="1" si="132"/>
        <v>-7.1451432150493238E-2</v>
      </c>
    </row>
    <row r="4135" spans="1:8" x14ac:dyDescent="0.3">
      <c r="A4135"/>
      <c r="B4135" s="314">
        <v>38041</v>
      </c>
      <c r="C4135" s="197">
        <v>100.77</v>
      </c>
      <c r="D4135" s="197">
        <f t="shared" si="131"/>
        <v>-0.28465961524810113</v>
      </c>
      <c r="E4135" s="197">
        <v>-1.8819334389856834E-3</v>
      </c>
      <c r="F4135" s="167"/>
      <c r="G4135" s="37">
        <v>4127</v>
      </c>
      <c r="H4135" s="167">
        <f t="shared" ca="1" si="132"/>
        <v>9.8339331772066288E-2</v>
      </c>
    </row>
    <row r="4136" spans="1:8" x14ac:dyDescent="0.3">
      <c r="A4136"/>
      <c r="B4136" s="314">
        <v>40158</v>
      </c>
      <c r="C4136" s="197">
        <v>140.87</v>
      </c>
      <c r="D4136" s="197">
        <f t="shared" si="131"/>
        <v>-0.50856445142159423</v>
      </c>
      <c r="E4136" s="197">
        <v>-1.9129941901656622E-3</v>
      </c>
      <c r="F4136" s="167"/>
      <c r="G4136" s="37">
        <v>4128</v>
      </c>
      <c r="H4136" s="167">
        <f t="shared" ca="1" si="132"/>
        <v>-8.7486108037206384E-2</v>
      </c>
    </row>
    <row r="4137" spans="1:8" x14ac:dyDescent="0.3">
      <c r="A4137"/>
      <c r="B4137" s="314">
        <v>43255</v>
      </c>
      <c r="C4137" s="197">
        <v>286.64999999999998</v>
      </c>
      <c r="D4137" s="197">
        <f t="shared" si="131"/>
        <v>1.0387624466571834</v>
      </c>
      <c r="E4137" s="197">
        <v>-1.9150417827298316E-3</v>
      </c>
      <c r="F4137" s="167"/>
      <c r="G4137" s="37">
        <v>4129</v>
      </c>
      <c r="H4137" s="167">
        <f t="shared" ca="1" si="132"/>
        <v>0.11245223288528429</v>
      </c>
    </row>
    <row r="4138" spans="1:8" x14ac:dyDescent="0.3">
      <c r="A4138"/>
      <c r="B4138" s="314">
        <v>40161</v>
      </c>
      <c r="C4138" s="197">
        <v>140.6</v>
      </c>
      <c r="D4138" s="197">
        <f t="shared" si="131"/>
        <v>-0.68211621071670814</v>
      </c>
      <c r="E4138" s="197">
        <v>-1.9166607510471279E-3</v>
      </c>
      <c r="F4138" s="167"/>
      <c r="G4138" s="37">
        <v>4130</v>
      </c>
      <c r="H4138" s="167">
        <f t="shared" ca="1" si="132"/>
        <v>2.176640068676864E-2</v>
      </c>
    </row>
    <row r="4139" spans="1:8" x14ac:dyDescent="0.3">
      <c r="A4139"/>
      <c r="B4139" s="314">
        <v>42913</v>
      </c>
      <c r="C4139" s="197">
        <v>442.3</v>
      </c>
      <c r="D4139" s="197">
        <f t="shared" si="131"/>
        <v>-0.14655089242643504</v>
      </c>
      <c r="E4139" s="197">
        <v>-1.9180864267177578E-3</v>
      </c>
      <c r="F4139" s="167"/>
      <c r="G4139" s="37">
        <v>4131</v>
      </c>
      <c r="H4139" s="167">
        <f t="shared" ca="1" si="132"/>
        <v>5.7085662882196464E-2</v>
      </c>
    </row>
    <row r="4140" spans="1:8" x14ac:dyDescent="0.3">
      <c r="A4140"/>
      <c r="B4140" s="314">
        <v>42747</v>
      </c>
      <c r="C4140" s="197">
        <v>518.25</v>
      </c>
      <c r="D4140" s="197">
        <f t="shared" si="131"/>
        <v>0.27399886919540783</v>
      </c>
      <c r="E4140" s="197">
        <v>-1.925854597977894E-3</v>
      </c>
      <c r="F4140" s="167"/>
      <c r="G4140" s="37">
        <v>4132</v>
      </c>
      <c r="H4140" s="167">
        <f t="shared" ca="1" si="132"/>
        <v>4.0240469001738652E-2</v>
      </c>
    </row>
    <row r="4141" spans="1:8" x14ac:dyDescent="0.3">
      <c r="A4141"/>
      <c r="B4141" s="314">
        <v>41745</v>
      </c>
      <c r="C4141" s="197">
        <v>406.79</v>
      </c>
      <c r="D4141" s="197">
        <f t="shared" si="131"/>
        <v>-0.20827170105099246</v>
      </c>
      <c r="E4141" s="197">
        <v>-1.9382697875263144E-3</v>
      </c>
      <c r="F4141" s="167"/>
      <c r="G4141" s="37">
        <v>4133</v>
      </c>
      <c r="H4141" s="167">
        <f t="shared" ca="1" si="132"/>
        <v>1.3000145818609548E-2</v>
      </c>
    </row>
    <row r="4142" spans="1:8" x14ac:dyDescent="0.3">
      <c r="A4142"/>
      <c r="B4142" s="314">
        <v>42591</v>
      </c>
      <c r="C4142" s="197">
        <v>513.79999999999995</v>
      </c>
      <c r="D4142" s="197">
        <f t="shared" si="131"/>
        <v>15.687236115621953</v>
      </c>
      <c r="E4142" s="197">
        <v>-1.9425019425018952E-3</v>
      </c>
      <c r="F4142" s="167"/>
      <c r="G4142" s="37">
        <v>4134</v>
      </c>
      <c r="H4142" s="167">
        <f t="shared" ca="1" si="132"/>
        <v>6.3958400067635868E-2</v>
      </c>
    </row>
    <row r="4143" spans="1:8" x14ac:dyDescent="0.3">
      <c r="A4143"/>
      <c r="B4143" s="314">
        <v>37601</v>
      </c>
      <c r="C4143" s="197">
        <v>30.79</v>
      </c>
      <c r="D4143" s="197">
        <f t="shared" si="131"/>
        <v>-0.7855998885871458</v>
      </c>
      <c r="E4143" s="197">
        <v>-1.9448946515397969E-3</v>
      </c>
      <c r="F4143" s="167"/>
      <c r="G4143" s="37">
        <v>4135</v>
      </c>
      <c r="H4143" s="167">
        <f t="shared" ca="1" si="132"/>
        <v>-3.9697886219312653E-2</v>
      </c>
    </row>
    <row r="4144" spans="1:8" x14ac:dyDescent="0.3">
      <c r="A4144"/>
      <c r="B4144" s="314">
        <v>40169</v>
      </c>
      <c r="C4144" s="197">
        <v>143.61000000000001</v>
      </c>
      <c r="D4144" s="197">
        <f t="shared" si="131"/>
        <v>-0.79158261374355998</v>
      </c>
      <c r="E4144" s="197">
        <v>-1.9459309194521657E-3</v>
      </c>
      <c r="F4144" s="167"/>
      <c r="G4144" s="37">
        <v>4136</v>
      </c>
      <c r="H4144" s="167">
        <f t="shared" ca="1" si="132"/>
        <v>3.189575283411242E-3</v>
      </c>
    </row>
    <row r="4145" spans="1:8" x14ac:dyDescent="0.3">
      <c r="A4145"/>
      <c r="B4145" s="314">
        <v>45842</v>
      </c>
      <c r="C4145" s="197">
        <v>689.05</v>
      </c>
      <c r="D4145" s="197">
        <f t="shared" si="131"/>
        <v>8.0001306165099262</v>
      </c>
      <c r="E4145" s="197">
        <v>-1.9553881807647944E-3</v>
      </c>
      <c r="F4145" s="167"/>
      <c r="G4145" s="37">
        <v>4137</v>
      </c>
      <c r="H4145" s="167">
        <f t="shared" ca="1" si="132"/>
        <v>2.820109927238269E-2</v>
      </c>
    </row>
    <row r="4146" spans="1:8" x14ac:dyDescent="0.3">
      <c r="A4146"/>
      <c r="B4146" s="314">
        <v>35544</v>
      </c>
      <c r="C4146" s="197">
        <v>76.56</v>
      </c>
      <c r="D4146" s="197">
        <f t="shared" si="131"/>
        <v>0.25364336007859833</v>
      </c>
      <c r="E4146" s="197">
        <v>-1.9554165037152238E-3</v>
      </c>
      <c r="F4146" s="167"/>
      <c r="G4146" s="37">
        <v>4138</v>
      </c>
      <c r="H4146" s="167">
        <f t="shared" ca="1" si="132"/>
        <v>-2.0089507401706983E-2</v>
      </c>
    </row>
    <row r="4147" spans="1:8" x14ac:dyDescent="0.3">
      <c r="A4147"/>
      <c r="B4147" s="314">
        <v>34653</v>
      </c>
      <c r="C4147" s="197">
        <v>61.07</v>
      </c>
      <c r="D4147" s="197">
        <f t="shared" si="131"/>
        <v>1.4062253743104809</v>
      </c>
      <c r="E4147" s="197">
        <v>-1.9611047556790107E-3</v>
      </c>
      <c r="F4147" s="167"/>
      <c r="G4147" s="37">
        <v>4139</v>
      </c>
      <c r="H4147" s="167">
        <f t="shared" ca="1" si="132"/>
        <v>-5.6628311253173594E-2</v>
      </c>
    </row>
    <row r="4148" spans="1:8" x14ac:dyDescent="0.3">
      <c r="A4148"/>
      <c r="B4148" s="314">
        <v>37357</v>
      </c>
      <c r="C4148" s="197">
        <v>25.38</v>
      </c>
      <c r="D4148" s="197">
        <f t="shared" si="131"/>
        <v>-0.91635908252043241</v>
      </c>
      <c r="E4148" s="197">
        <v>-1.9661816751868066E-3</v>
      </c>
      <c r="F4148" s="167"/>
      <c r="G4148" s="37">
        <v>4140</v>
      </c>
      <c r="H4148" s="167">
        <f t="shared" ca="1" si="132"/>
        <v>7.5126756390076335E-2</v>
      </c>
    </row>
    <row r="4149" spans="1:8" x14ac:dyDescent="0.3">
      <c r="A4149"/>
      <c r="B4149" s="314">
        <v>41431</v>
      </c>
      <c r="C4149" s="197">
        <v>303.44</v>
      </c>
      <c r="D4149" s="197">
        <f t="shared" si="131"/>
        <v>3.011634056054997</v>
      </c>
      <c r="E4149" s="197">
        <v>-1.9734245494014147E-3</v>
      </c>
      <c r="F4149" s="167"/>
      <c r="G4149" s="37">
        <v>4141</v>
      </c>
      <c r="H4149" s="167">
        <f t="shared" ca="1" si="132"/>
        <v>-6.8469272736762358E-4</v>
      </c>
    </row>
    <row r="4150" spans="1:8" x14ac:dyDescent="0.3">
      <c r="A4150"/>
      <c r="B4150" s="314">
        <v>35579</v>
      </c>
      <c r="C4150" s="197">
        <v>75.64</v>
      </c>
      <c r="D4150" s="197">
        <f t="shared" si="131"/>
        <v>-0.41833282067056288</v>
      </c>
      <c r="E4150" s="197">
        <v>-1.9791529225492432E-3</v>
      </c>
      <c r="F4150" s="167"/>
      <c r="G4150" s="37">
        <v>4142</v>
      </c>
      <c r="H4150" s="167">
        <f t="shared" ca="1" si="132"/>
        <v>-8.2192876934648038E-2</v>
      </c>
    </row>
    <row r="4151" spans="1:8" x14ac:dyDescent="0.3">
      <c r="A4151"/>
      <c r="B4151" s="314">
        <v>39533</v>
      </c>
      <c r="C4151" s="197">
        <v>130.04</v>
      </c>
      <c r="D4151" s="197">
        <f t="shared" si="131"/>
        <v>-0.67420769134410619</v>
      </c>
      <c r="E4151" s="197">
        <v>-1.9953952417499643E-3</v>
      </c>
      <c r="F4151" s="167"/>
      <c r="G4151" s="37">
        <v>4143</v>
      </c>
      <c r="H4151" s="167">
        <f t="shared" ca="1" si="132"/>
        <v>-5.5289205553881629E-2</v>
      </c>
    </row>
    <row r="4152" spans="1:8" x14ac:dyDescent="0.3">
      <c r="A4152"/>
      <c r="B4152" s="314">
        <v>42345</v>
      </c>
      <c r="C4152" s="197">
        <v>399.15</v>
      </c>
      <c r="D4152" s="197">
        <f t="shared" si="131"/>
        <v>6.8388650963597364E-2</v>
      </c>
      <c r="E4152" s="197">
        <v>-2.0002500312539251E-3</v>
      </c>
      <c r="F4152" s="167"/>
      <c r="G4152" s="37">
        <v>4144</v>
      </c>
      <c r="H4152" s="167">
        <f t="shared" ca="1" si="132"/>
        <v>-0.11642571367929047</v>
      </c>
    </row>
    <row r="4153" spans="1:8" x14ac:dyDescent="0.3">
      <c r="A4153"/>
      <c r="B4153" s="314">
        <v>42969</v>
      </c>
      <c r="C4153" s="197">
        <v>373.6</v>
      </c>
      <c r="D4153" s="197">
        <f t="shared" si="131"/>
        <v>0.39055346707857219</v>
      </c>
      <c r="E4153" s="197">
        <v>-2.003472685988994E-3</v>
      </c>
      <c r="F4153" s="167"/>
      <c r="G4153" s="37">
        <v>4145</v>
      </c>
      <c r="H4153" s="167">
        <f t="shared" ca="1" si="132"/>
        <v>2.1106400305177839E-2</v>
      </c>
    </row>
    <row r="4154" spans="1:8" x14ac:dyDescent="0.3">
      <c r="A4154"/>
      <c r="B4154" s="314">
        <v>41247</v>
      </c>
      <c r="C4154" s="197">
        <v>268.67</v>
      </c>
      <c r="D4154" s="197">
        <f t="shared" si="131"/>
        <v>2.6336218555585615</v>
      </c>
      <c r="E4154" s="197">
        <v>-2.0058690241817612E-3</v>
      </c>
      <c r="F4154" s="167"/>
      <c r="G4154" s="37">
        <v>4146</v>
      </c>
      <c r="H4154" s="167">
        <f t="shared" ca="1" si="132"/>
        <v>7.8136954483207316E-2</v>
      </c>
    </row>
    <row r="4155" spans="1:8" x14ac:dyDescent="0.3">
      <c r="A4155"/>
      <c r="B4155" s="314">
        <v>34935</v>
      </c>
      <c r="C4155" s="197">
        <v>73.94</v>
      </c>
      <c r="D4155" s="197">
        <f t="shared" si="131"/>
        <v>1.5021996615905242</v>
      </c>
      <c r="E4155" s="197">
        <v>-2.0245647185855864E-3</v>
      </c>
      <c r="F4155" s="167"/>
      <c r="G4155" s="37">
        <v>4147</v>
      </c>
      <c r="H4155" s="167">
        <f t="shared" ca="1" si="132"/>
        <v>-5.118449911305064E-2</v>
      </c>
    </row>
    <row r="4156" spans="1:8" x14ac:dyDescent="0.3">
      <c r="A4156"/>
      <c r="B4156" s="314">
        <v>37732</v>
      </c>
      <c r="C4156" s="197">
        <v>29.55</v>
      </c>
      <c r="D4156" s="197">
        <f t="shared" si="131"/>
        <v>-0.7768463978251019</v>
      </c>
      <c r="E4156" s="197">
        <v>-2.0263424518742745E-3</v>
      </c>
      <c r="F4156" s="167"/>
      <c r="G4156" s="37">
        <v>4148</v>
      </c>
      <c r="H4156" s="167">
        <f t="shared" ca="1" si="132"/>
        <v>1.3247113434227464E-2</v>
      </c>
    </row>
    <row r="4157" spans="1:8" x14ac:dyDescent="0.3">
      <c r="A4157"/>
      <c r="B4157" s="314">
        <v>39308</v>
      </c>
      <c r="C4157" s="197">
        <v>132.41999999999999</v>
      </c>
      <c r="D4157" s="197">
        <f t="shared" si="131"/>
        <v>-0.32387030890988</v>
      </c>
      <c r="E4157" s="197">
        <v>-2.0348179968348035E-3</v>
      </c>
      <c r="F4157" s="167"/>
      <c r="G4157" s="37">
        <v>4149</v>
      </c>
      <c r="H4157" s="167">
        <f t="shared" ca="1" si="132"/>
        <v>-7.9933464517083982E-3</v>
      </c>
    </row>
    <row r="4158" spans="1:8" x14ac:dyDescent="0.3">
      <c r="A4158"/>
      <c r="B4158" s="314">
        <v>43844</v>
      </c>
      <c r="C4158" s="197">
        <v>195.85</v>
      </c>
      <c r="D4158" s="197">
        <f t="shared" si="131"/>
        <v>-0.38431310908519345</v>
      </c>
      <c r="E4158" s="197">
        <v>-2.0382165605096203E-3</v>
      </c>
      <c r="F4158" s="167"/>
      <c r="G4158" s="37">
        <v>4150</v>
      </c>
      <c r="H4158" s="167">
        <f t="shared" ca="1" si="132"/>
        <v>-3.8087223676762601E-2</v>
      </c>
    </row>
    <row r="4159" spans="1:8" x14ac:dyDescent="0.3">
      <c r="A4159"/>
      <c r="B4159" s="314">
        <v>44348</v>
      </c>
      <c r="C4159" s="197">
        <v>318.10000000000002</v>
      </c>
      <c r="D4159" s="197">
        <f t="shared" si="131"/>
        <v>1.6127310061601645</v>
      </c>
      <c r="E4159" s="197">
        <v>-2.0392156862744093E-3</v>
      </c>
      <c r="F4159" s="167"/>
      <c r="G4159" s="37">
        <v>4151</v>
      </c>
      <c r="H4159" s="167">
        <f t="shared" ca="1" si="132"/>
        <v>2.7465773600802764E-2</v>
      </c>
    </row>
    <row r="4160" spans="1:8" x14ac:dyDescent="0.3">
      <c r="A4160"/>
      <c r="B4160" s="314">
        <v>43726</v>
      </c>
      <c r="C4160" s="197">
        <v>121.75</v>
      </c>
      <c r="D4160" s="197">
        <f t="shared" si="131"/>
        <v>-0.82121879588839941</v>
      </c>
      <c r="E4160" s="197">
        <v>-2.049180327868827E-3</v>
      </c>
      <c r="F4160" s="167"/>
      <c r="G4160" s="37">
        <v>4152</v>
      </c>
      <c r="H4160" s="167">
        <f t="shared" ca="1" si="132"/>
        <v>5.8932265118540716E-2</v>
      </c>
    </row>
    <row r="4161" spans="1:8" x14ac:dyDescent="0.3">
      <c r="A4161"/>
      <c r="B4161" s="314">
        <v>45707</v>
      </c>
      <c r="C4161" s="197">
        <v>681</v>
      </c>
      <c r="D4161" s="197">
        <f t="shared" si="131"/>
        <v>7.281649033199562</v>
      </c>
      <c r="E4161" s="197">
        <v>-2.051582649472472E-3</v>
      </c>
      <c r="F4161" s="167"/>
      <c r="G4161" s="37">
        <v>4153</v>
      </c>
      <c r="H4161" s="167">
        <f t="shared" ca="1" si="132"/>
        <v>-3.7395308165704293E-2</v>
      </c>
    </row>
    <row r="4162" spans="1:8" x14ac:dyDescent="0.3">
      <c r="A4162"/>
      <c r="B4162" s="314">
        <v>35110</v>
      </c>
      <c r="C4162" s="197">
        <v>82.23</v>
      </c>
      <c r="D4162" s="197">
        <f t="shared" si="131"/>
        <v>-0.86794179996145693</v>
      </c>
      <c r="E4162" s="197">
        <v>-2.0631067961165428E-3</v>
      </c>
      <c r="F4162" s="167"/>
      <c r="G4162" s="37">
        <v>4154</v>
      </c>
      <c r="H4162" s="167">
        <f t="shared" ca="1" si="132"/>
        <v>3.9970397485871174E-2</v>
      </c>
    </row>
    <row r="4163" spans="1:8" x14ac:dyDescent="0.3">
      <c r="A4163"/>
      <c r="B4163" s="314">
        <v>45183</v>
      </c>
      <c r="C4163" s="197">
        <v>622.67999999999995</v>
      </c>
      <c r="D4163" s="197">
        <f t="shared" si="131"/>
        <v>3.1779388083735904</v>
      </c>
      <c r="E4163" s="197">
        <v>-2.0674070868792471E-3</v>
      </c>
      <c r="F4163" s="167"/>
      <c r="G4163" s="37">
        <v>4155</v>
      </c>
      <c r="H4163" s="167">
        <f t="shared" ca="1" si="132"/>
        <v>-0.12659695033619192</v>
      </c>
    </row>
    <row r="4164" spans="1:8" x14ac:dyDescent="0.3">
      <c r="A4164"/>
      <c r="B4164" s="314">
        <v>40791</v>
      </c>
      <c r="C4164" s="197">
        <v>149.04</v>
      </c>
      <c r="D4164" s="197">
        <f t="shared" si="131"/>
        <v>-0.35214083894805481</v>
      </c>
      <c r="E4164" s="197">
        <v>-2.0756611985269791E-3</v>
      </c>
      <c r="F4164" s="167"/>
      <c r="G4164" s="37">
        <v>4156</v>
      </c>
      <c r="H4164" s="167">
        <f t="shared" ca="1" si="132"/>
        <v>-3.3114322626587749E-2</v>
      </c>
    </row>
    <row r="4165" spans="1:8" x14ac:dyDescent="0.3">
      <c r="A4165"/>
      <c r="B4165" s="314">
        <v>40613</v>
      </c>
      <c r="C4165" s="197">
        <v>230.05</v>
      </c>
      <c r="D4165" s="197">
        <f t="shared" si="131"/>
        <v>0.37425328554360804</v>
      </c>
      <c r="E4165" s="197">
        <v>-2.082158504316145E-3</v>
      </c>
      <c r="F4165" s="167"/>
      <c r="G4165" s="37">
        <v>4157</v>
      </c>
      <c r="H4165" s="167">
        <f t="shared" ca="1" si="132"/>
        <v>5.9264604646921119E-2</v>
      </c>
    </row>
    <row r="4166" spans="1:8" x14ac:dyDescent="0.3">
      <c r="A4166"/>
      <c r="B4166" s="314">
        <v>43789</v>
      </c>
      <c r="C4166" s="197">
        <v>167.4</v>
      </c>
      <c r="D4166" s="197">
        <f t="shared" si="131"/>
        <v>-0.58564356435643561</v>
      </c>
      <c r="E4166" s="197">
        <v>-2.0864381520119268E-3</v>
      </c>
      <c r="F4166" s="167"/>
      <c r="G4166" s="37">
        <v>4158</v>
      </c>
      <c r="H4166" s="167">
        <f t="shared" ca="1" si="132"/>
        <v>-3.5179765159548418E-2</v>
      </c>
    </row>
    <row r="4167" spans="1:8" x14ac:dyDescent="0.3">
      <c r="A4167"/>
      <c r="B4167" s="314">
        <v>42313</v>
      </c>
      <c r="C4167" s="197">
        <v>404</v>
      </c>
      <c r="D4167" s="197">
        <f t="shared" si="131"/>
        <v>6.0877192982456139</v>
      </c>
      <c r="E4167" s="197">
        <v>-2.0995430406324234E-3</v>
      </c>
      <c r="F4167" s="167"/>
      <c r="G4167" s="37">
        <v>4159</v>
      </c>
      <c r="H4167" s="167">
        <f t="shared" ca="1" si="132"/>
        <v>2.0586656723890585E-2</v>
      </c>
    </row>
    <row r="4168" spans="1:8" x14ac:dyDescent="0.3">
      <c r="A4168"/>
      <c r="B4168" s="314">
        <v>34717</v>
      </c>
      <c r="C4168" s="197">
        <v>57</v>
      </c>
      <c r="D4168" s="197">
        <f t="shared" si="131"/>
        <v>-0.93505383695094857</v>
      </c>
      <c r="E4168" s="197">
        <v>-2.1008403361344463E-3</v>
      </c>
      <c r="F4168" s="167"/>
      <c r="G4168" s="37">
        <v>4160</v>
      </c>
      <c r="H4168" s="167">
        <f t="shared" ca="1" si="132"/>
        <v>4.8233025409410747E-2</v>
      </c>
    </row>
    <row r="4169" spans="1:8" x14ac:dyDescent="0.3">
      <c r="A4169"/>
      <c r="B4169" s="314">
        <v>45588</v>
      </c>
      <c r="C4169" s="197">
        <v>877.65</v>
      </c>
      <c r="D4169" s="197">
        <f t="shared" ref="D4169:D4232" si="133">C4169/C4170-1</f>
        <v>10.586138613861387</v>
      </c>
      <c r="E4169" s="197">
        <v>-2.1034678794770167E-3</v>
      </c>
      <c r="F4169" s="167"/>
      <c r="G4169" s="37">
        <v>4161</v>
      </c>
      <c r="H4169" s="167">
        <f t="shared" ca="1" si="132"/>
        <v>-6.2661757554324266E-2</v>
      </c>
    </row>
    <row r="4170" spans="1:8" x14ac:dyDescent="0.3">
      <c r="A4170"/>
      <c r="B4170" s="314">
        <v>38259</v>
      </c>
      <c r="C4170" s="197">
        <v>75.75</v>
      </c>
      <c r="D4170" s="197">
        <f t="shared" si="133"/>
        <v>-5.853840417598799E-2</v>
      </c>
      <c r="E4170" s="197">
        <v>-2.1077591885126923E-3</v>
      </c>
      <c r="F4170" s="167"/>
      <c r="G4170" s="37">
        <v>4162</v>
      </c>
      <c r="H4170" s="167">
        <f t="shared" ref="H4170:H4233" ca="1" si="134">_xlfn.NORM.INV(RAND(),N$11,N$12)</f>
        <v>-5.2073656061610296E-2</v>
      </c>
    </row>
    <row r="4171" spans="1:8" x14ac:dyDescent="0.3">
      <c r="A4171"/>
      <c r="B4171" s="314">
        <v>38128</v>
      </c>
      <c r="C4171" s="197">
        <v>80.459999999999994</v>
      </c>
      <c r="D4171" s="197">
        <f t="shared" si="133"/>
        <v>0.21651043241608692</v>
      </c>
      <c r="E4171" s="197">
        <v>-2.1083963785192283E-3</v>
      </c>
      <c r="F4171" s="167"/>
      <c r="G4171" s="37">
        <v>4163</v>
      </c>
      <c r="H4171" s="167">
        <f t="shared" ca="1" si="134"/>
        <v>7.536341490840158E-2</v>
      </c>
    </row>
    <row r="4172" spans="1:8" x14ac:dyDescent="0.3">
      <c r="A4172"/>
      <c r="B4172" s="314">
        <v>35668</v>
      </c>
      <c r="C4172" s="197">
        <v>66.14</v>
      </c>
      <c r="D4172" s="197">
        <f t="shared" si="133"/>
        <v>-0.90277104005880193</v>
      </c>
      <c r="E4172" s="197">
        <v>-2.1122510561255581E-3</v>
      </c>
      <c r="F4172" s="167"/>
      <c r="G4172" s="37">
        <v>4164</v>
      </c>
      <c r="H4172" s="167">
        <f t="shared" ca="1" si="134"/>
        <v>-4.2964050728947337E-2</v>
      </c>
    </row>
    <row r="4173" spans="1:8" x14ac:dyDescent="0.3">
      <c r="A4173"/>
      <c r="B4173" s="314">
        <v>45856</v>
      </c>
      <c r="C4173" s="197">
        <v>680.25</v>
      </c>
      <c r="D4173" s="197">
        <f t="shared" si="133"/>
        <v>4.8051715309779821</v>
      </c>
      <c r="E4173" s="197">
        <v>-2.1270353527945707E-3</v>
      </c>
      <c r="F4173" s="167"/>
      <c r="G4173" s="37">
        <v>4165</v>
      </c>
      <c r="H4173" s="167">
        <f t="shared" ca="1" si="134"/>
        <v>-2.5471525165611214E-2</v>
      </c>
    </row>
    <row r="4174" spans="1:8" x14ac:dyDescent="0.3">
      <c r="A4174"/>
      <c r="B4174" s="314">
        <v>40085</v>
      </c>
      <c r="C4174" s="197">
        <v>117.18</v>
      </c>
      <c r="D4174" s="197">
        <f t="shared" si="133"/>
        <v>-0.87736905447124691</v>
      </c>
      <c r="E4174" s="197">
        <v>-2.1289278719236471E-3</v>
      </c>
      <c r="F4174" s="167"/>
      <c r="G4174" s="37">
        <v>4166</v>
      </c>
      <c r="H4174" s="167">
        <f t="shared" ca="1" si="134"/>
        <v>1.8907654717024856E-2</v>
      </c>
    </row>
    <row r="4175" spans="1:8" x14ac:dyDescent="0.3">
      <c r="A4175"/>
      <c r="B4175" s="314">
        <v>45439</v>
      </c>
      <c r="C4175" s="197">
        <v>955.55</v>
      </c>
      <c r="D4175" s="197">
        <f t="shared" si="133"/>
        <v>6.0551535735380977</v>
      </c>
      <c r="E4175" s="197">
        <v>-2.130348061278875E-3</v>
      </c>
      <c r="F4175" s="167"/>
      <c r="G4175" s="37">
        <v>4167</v>
      </c>
      <c r="H4175" s="167">
        <f t="shared" ca="1" si="134"/>
        <v>-8.5093983029712925E-2</v>
      </c>
    </row>
    <row r="4176" spans="1:8" x14ac:dyDescent="0.3">
      <c r="A4176"/>
      <c r="B4176" s="314">
        <v>38749</v>
      </c>
      <c r="C4176" s="197">
        <v>135.44</v>
      </c>
      <c r="D4176" s="197">
        <f t="shared" si="133"/>
        <v>-0.67601961487860307</v>
      </c>
      <c r="E4176" s="197">
        <v>-2.1365947100860927E-3</v>
      </c>
      <c r="F4176" s="167"/>
      <c r="G4176" s="37">
        <v>4168</v>
      </c>
      <c r="H4176" s="167">
        <f t="shared" ca="1" si="134"/>
        <v>-4.8489191020793784E-2</v>
      </c>
    </row>
    <row r="4177" spans="1:8" x14ac:dyDescent="0.3">
      <c r="A4177"/>
      <c r="B4177" s="314">
        <v>43119</v>
      </c>
      <c r="C4177" s="197">
        <v>418.05</v>
      </c>
      <c r="D4177" s="197">
        <f t="shared" si="133"/>
        <v>5.8863757250323001E-2</v>
      </c>
      <c r="E4177" s="197">
        <v>-2.1482277121374072E-3</v>
      </c>
      <c r="F4177" s="167"/>
      <c r="G4177" s="37">
        <v>4169</v>
      </c>
      <c r="H4177" s="167">
        <f t="shared" ca="1" si="134"/>
        <v>1.816438475858722E-2</v>
      </c>
    </row>
    <row r="4178" spans="1:8" x14ac:dyDescent="0.3">
      <c r="A4178"/>
      <c r="B4178" s="314">
        <v>41611</v>
      </c>
      <c r="C4178" s="197">
        <v>394.81</v>
      </c>
      <c r="D4178" s="197">
        <f t="shared" si="133"/>
        <v>3.7647839729664492</v>
      </c>
      <c r="E4178" s="197">
        <v>-2.1483091543245125E-3</v>
      </c>
      <c r="F4178" s="167"/>
      <c r="G4178" s="37">
        <v>4170</v>
      </c>
      <c r="H4178" s="167">
        <f t="shared" ca="1" si="134"/>
        <v>-1.1632183434755099E-2</v>
      </c>
    </row>
    <row r="4179" spans="1:8" x14ac:dyDescent="0.3">
      <c r="A4179"/>
      <c r="B4179" s="314">
        <v>38485</v>
      </c>
      <c r="C4179" s="197">
        <v>82.86</v>
      </c>
      <c r="D4179" s="197">
        <f t="shared" si="133"/>
        <v>0.12581521739130452</v>
      </c>
      <c r="E4179" s="197">
        <v>-2.1676300578035157E-3</v>
      </c>
      <c r="F4179" s="167"/>
      <c r="G4179" s="37">
        <v>4171</v>
      </c>
      <c r="H4179" s="167">
        <f t="shared" ca="1" si="134"/>
        <v>7.5299405832135222E-2</v>
      </c>
    </row>
    <row r="4180" spans="1:8" x14ac:dyDescent="0.3">
      <c r="A4180"/>
      <c r="B4180" s="314">
        <v>37911</v>
      </c>
      <c r="C4180" s="197">
        <v>73.599999999999994</v>
      </c>
      <c r="D4180" s="197">
        <f t="shared" si="133"/>
        <v>-0.80827341877670111</v>
      </c>
      <c r="E4180" s="197">
        <v>-2.1691973969633072E-3</v>
      </c>
      <c r="F4180" s="167"/>
      <c r="G4180" s="37">
        <v>4172</v>
      </c>
      <c r="H4180" s="167">
        <f t="shared" ca="1" si="134"/>
        <v>-2.7798564162428159E-2</v>
      </c>
    </row>
    <row r="4181" spans="1:8" x14ac:dyDescent="0.3">
      <c r="A4181"/>
      <c r="B4181" s="314">
        <v>41711</v>
      </c>
      <c r="C4181" s="197">
        <v>383.88</v>
      </c>
      <c r="D4181" s="197">
        <f t="shared" si="133"/>
        <v>-0.47309038501132383</v>
      </c>
      <c r="E4181" s="197">
        <v>-2.1834061135371785E-3</v>
      </c>
      <c r="F4181" s="167"/>
      <c r="G4181" s="37">
        <v>4173</v>
      </c>
      <c r="H4181" s="167">
        <f t="shared" ca="1" si="134"/>
        <v>-9.528570203446686E-2</v>
      </c>
    </row>
    <row r="4182" spans="1:8" x14ac:dyDescent="0.3">
      <c r="A4182"/>
      <c r="B4182" s="314">
        <v>45278</v>
      </c>
      <c r="C4182" s="197">
        <v>728.55</v>
      </c>
      <c r="D4182" s="197">
        <f t="shared" si="133"/>
        <v>3.5740205926670008</v>
      </c>
      <c r="E4182" s="197">
        <v>-2.1913305485175005E-3</v>
      </c>
      <c r="F4182" s="167"/>
      <c r="G4182" s="37">
        <v>4174</v>
      </c>
      <c r="H4182" s="167">
        <f t="shared" ca="1" si="134"/>
        <v>5.3648165093172433E-2</v>
      </c>
    </row>
    <row r="4183" spans="1:8" x14ac:dyDescent="0.3">
      <c r="A4183"/>
      <c r="B4183" s="314">
        <v>40198</v>
      </c>
      <c r="C4183" s="197">
        <v>159.28</v>
      </c>
      <c r="D4183" s="197">
        <f t="shared" si="133"/>
        <v>2.3914411579608608E-3</v>
      </c>
      <c r="E4183" s="197">
        <v>-2.1925703188623302E-3</v>
      </c>
      <c r="F4183" s="167"/>
      <c r="G4183" s="37">
        <v>4175</v>
      </c>
      <c r="H4183" s="167">
        <f t="shared" ca="1" si="134"/>
        <v>0.12417988693978836</v>
      </c>
    </row>
    <row r="4184" spans="1:8" x14ac:dyDescent="0.3">
      <c r="A4184"/>
      <c r="B4184" s="314">
        <v>43637</v>
      </c>
      <c r="C4184" s="197">
        <v>158.9</v>
      </c>
      <c r="D4184" s="197">
        <f t="shared" si="133"/>
        <v>0.13378523011059573</v>
      </c>
      <c r="E4184" s="197">
        <v>-2.19780219780219E-3</v>
      </c>
      <c r="F4184" s="167"/>
      <c r="G4184" s="37">
        <v>4176</v>
      </c>
      <c r="H4184" s="167">
        <f t="shared" ca="1" si="134"/>
        <v>-5.3813492297064683E-2</v>
      </c>
    </row>
    <row r="4185" spans="1:8" x14ac:dyDescent="0.3">
      <c r="A4185"/>
      <c r="B4185" s="314">
        <v>39206</v>
      </c>
      <c r="C4185" s="197">
        <v>140.15</v>
      </c>
      <c r="D4185" s="197">
        <f t="shared" si="133"/>
        <v>-0.7614061967994552</v>
      </c>
      <c r="E4185" s="197">
        <v>-2.2070340310408332E-3</v>
      </c>
      <c r="F4185" s="167"/>
      <c r="G4185" s="37">
        <v>4177</v>
      </c>
      <c r="H4185" s="167">
        <f t="shared" ca="1" si="134"/>
        <v>8.1539926880521293E-2</v>
      </c>
    </row>
    <row r="4186" spans="1:8" x14ac:dyDescent="0.3">
      <c r="A4186"/>
      <c r="B4186" s="314">
        <v>42620</v>
      </c>
      <c r="C4186" s="197">
        <v>587.4</v>
      </c>
      <c r="D4186" s="197">
        <f t="shared" si="133"/>
        <v>7.13573407202216</v>
      </c>
      <c r="E4186" s="197">
        <v>-2.2082554781723829E-3</v>
      </c>
      <c r="F4186" s="167"/>
      <c r="G4186" s="37">
        <v>4178</v>
      </c>
      <c r="H4186" s="167">
        <f t="shared" ca="1" si="134"/>
        <v>-4.0425665670289039E-2</v>
      </c>
    </row>
    <row r="4187" spans="1:8" x14ac:dyDescent="0.3">
      <c r="A4187"/>
      <c r="B4187" s="314">
        <v>35080</v>
      </c>
      <c r="C4187" s="197">
        <v>72.2</v>
      </c>
      <c r="D4187" s="197">
        <f t="shared" si="133"/>
        <v>-0.10709868909225817</v>
      </c>
      <c r="E4187" s="197">
        <v>-2.2111663902708578E-3</v>
      </c>
      <c r="F4187" s="167"/>
      <c r="G4187" s="37">
        <v>4179</v>
      </c>
      <c r="H4187" s="167">
        <f t="shared" ca="1" si="134"/>
        <v>-0.14419999946395459</v>
      </c>
    </row>
    <row r="4188" spans="1:8" x14ac:dyDescent="0.3">
      <c r="A4188"/>
      <c r="B4188" s="314">
        <v>35132</v>
      </c>
      <c r="C4188" s="197">
        <v>80.86</v>
      </c>
      <c r="D4188" s="197">
        <f t="shared" si="133"/>
        <v>-0.8744526907430985</v>
      </c>
      <c r="E4188" s="197">
        <v>-2.2211253701875933E-3</v>
      </c>
      <c r="F4188" s="167"/>
      <c r="G4188" s="37">
        <v>4180</v>
      </c>
      <c r="H4188" s="167">
        <f t="shared" ca="1" si="134"/>
        <v>-8.1253982394215218E-2</v>
      </c>
    </row>
    <row r="4189" spans="1:8" x14ac:dyDescent="0.3">
      <c r="A4189"/>
      <c r="B4189" s="314">
        <v>45236</v>
      </c>
      <c r="C4189" s="197">
        <v>644.05999999999995</v>
      </c>
      <c r="D4189" s="197">
        <f t="shared" si="133"/>
        <v>35.305524239007894</v>
      </c>
      <c r="E4189" s="197">
        <v>-2.2462858824805476E-3</v>
      </c>
      <c r="F4189" s="167"/>
      <c r="G4189" s="37">
        <v>4181</v>
      </c>
      <c r="H4189" s="167">
        <f t="shared" ca="1" si="134"/>
        <v>4.344417235881208E-2</v>
      </c>
    </row>
    <row r="4190" spans="1:8" x14ac:dyDescent="0.3">
      <c r="A4190"/>
      <c r="B4190" s="314">
        <v>36881</v>
      </c>
      <c r="C4190" s="197">
        <v>17.739999999999998</v>
      </c>
      <c r="D4190" s="197">
        <f t="shared" si="133"/>
        <v>-0.78767205266307605</v>
      </c>
      <c r="E4190" s="197">
        <v>-2.2497187851520106E-3</v>
      </c>
      <c r="F4190" s="167"/>
      <c r="G4190" s="37">
        <v>4182</v>
      </c>
      <c r="H4190" s="167">
        <f t="shared" ca="1" si="134"/>
        <v>9.4717331313768069E-2</v>
      </c>
    </row>
    <row r="4191" spans="1:8" x14ac:dyDescent="0.3">
      <c r="A4191"/>
      <c r="B4191" s="314">
        <v>38509</v>
      </c>
      <c r="C4191" s="197">
        <v>83.55</v>
      </c>
      <c r="D4191" s="197">
        <f t="shared" si="133"/>
        <v>-0.68193238921882138</v>
      </c>
      <c r="E4191" s="197">
        <v>-2.2689276331502306E-3</v>
      </c>
      <c r="F4191" s="167"/>
      <c r="G4191" s="37">
        <v>4183</v>
      </c>
      <c r="H4191" s="167">
        <f t="shared" ca="1" si="134"/>
        <v>-1.3353688678513418E-2</v>
      </c>
    </row>
    <row r="4192" spans="1:8" x14ac:dyDescent="0.3">
      <c r="A4192"/>
      <c r="B4192" s="314">
        <v>41234</v>
      </c>
      <c r="C4192" s="197">
        <v>262.68</v>
      </c>
      <c r="D4192" s="197">
        <f t="shared" si="133"/>
        <v>2.1636757798386124</v>
      </c>
      <c r="E4192" s="197">
        <v>-2.2789425706470912E-3</v>
      </c>
      <c r="F4192" s="167"/>
      <c r="G4192" s="37">
        <v>4184</v>
      </c>
      <c r="H4192" s="167">
        <f t="shared" ca="1" si="134"/>
        <v>0.13317906497237841</v>
      </c>
    </row>
    <row r="4193" spans="1:8" x14ac:dyDescent="0.3">
      <c r="A4193"/>
      <c r="B4193" s="314">
        <v>39701</v>
      </c>
      <c r="C4193" s="197">
        <v>83.03</v>
      </c>
      <c r="D4193" s="197">
        <f t="shared" si="133"/>
        <v>-0.78856095138658988</v>
      </c>
      <c r="E4193" s="197">
        <v>-2.2831050228310223E-3</v>
      </c>
      <c r="F4193" s="167"/>
      <c r="G4193" s="37">
        <v>4185</v>
      </c>
      <c r="H4193" s="167">
        <f t="shared" ca="1" si="134"/>
        <v>7.27835612532792E-2</v>
      </c>
    </row>
    <row r="4194" spans="1:8" x14ac:dyDescent="0.3">
      <c r="A4194"/>
      <c r="B4194" s="314">
        <v>44929</v>
      </c>
      <c r="C4194" s="197">
        <v>392.69</v>
      </c>
      <c r="D4194" s="197">
        <f t="shared" si="133"/>
        <v>1.4178719008264506E-2</v>
      </c>
      <c r="E4194" s="197">
        <v>-2.286643461470006E-3</v>
      </c>
      <c r="F4194" s="167"/>
      <c r="G4194" s="37">
        <v>4186</v>
      </c>
      <c r="H4194" s="167">
        <f t="shared" ca="1" si="134"/>
        <v>-4.6854844553342344E-2</v>
      </c>
    </row>
    <row r="4195" spans="1:8" x14ac:dyDescent="0.3">
      <c r="A4195"/>
      <c r="B4195" s="314">
        <v>41597</v>
      </c>
      <c r="C4195" s="197">
        <v>387.2</v>
      </c>
      <c r="D4195" s="197">
        <f t="shared" si="133"/>
        <v>-0.15227148330596607</v>
      </c>
      <c r="E4195" s="197">
        <v>-2.2932824860212309E-3</v>
      </c>
      <c r="F4195" s="167"/>
      <c r="G4195" s="37">
        <v>4187</v>
      </c>
      <c r="H4195" s="167">
        <f t="shared" ca="1" si="134"/>
        <v>3.2266252581032284E-3</v>
      </c>
    </row>
    <row r="4196" spans="1:8" x14ac:dyDescent="0.3">
      <c r="A4196"/>
      <c r="B4196" s="314">
        <v>42794</v>
      </c>
      <c r="C4196" s="197">
        <v>456.75</v>
      </c>
      <c r="D4196" s="197">
        <f t="shared" si="133"/>
        <v>16.513420245398773</v>
      </c>
      <c r="E4196" s="197">
        <v>-2.2935779816514179E-3</v>
      </c>
      <c r="F4196" s="167"/>
      <c r="G4196" s="37">
        <v>4188</v>
      </c>
      <c r="H4196" s="167">
        <f t="shared" ca="1" si="134"/>
        <v>-3.0503379447070385E-2</v>
      </c>
    </row>
    <row r="4197" spans="1:8" x14ac:dyDescent="0.3">
      <c r="A4197"/>
      <c r="B4197" s="314">
        <v>37495</v>
      </c>
      <c r="C4197" s="197">
        <v>26.08</v>
      </c>
      <c r="D4197" s="197">
        <f t="shared" si="133"/>
        <v>-0.49739834264790905</v>
      </c>
      <c r="E4197" s="197">
        <v>-2.2953328232594439E-3</v>
      </c>
      <c r="F4197" s="167"/>
      <c r="G4197" s="37">
        <v>4189</v>
      </c>
      <c r="H4197" s="167">
        <f t="shared" ca="1" si="134"/>
        <v>3.4654483700776277E-2</v>
      </c>
    </row>
    <row r="4198" spans="1:8" x14ac:dyDescent="0.3">
      <c r="A4198"/>
      <c r="B4198" s="314">
        <v>35937</v>
      </c>
      <c r="C4198" s="197">
        <v>51.89</v>
      </c>
      <c r="D4198" s="197">
        <f t="shared" si="133"/>
        <v>-0.6305709810622242</v>
      </c>
      <c r="E4198" s="197">
        <v>-2.3072486060372599E-3</v>
      </c>
      <c r="F4198" s="167"/>
      <c r="G4198" s="37">
        <v>4190</v>
      </c>
      <c r="H4198" s="167">
        <f t="shared" ca="1" si="134"/>
        <v>-4.0794754129271929E-2</v>
      </c>
    </row>
    <row r="4199" spans="1:8" x14ac:dyDescent="0.3">
      <c r="A4199"/>
      <c r="B4199" s="314">
        <v>40227</v>
      </c>
      <c r="C4199" s="197">
        <v>140.46</v>
      </c>
      <c r="D4199" s="197">
        <f t="shared" si="133"/>
        <v>-0.72247688295265944</v>
      </c>
      <c r="E4199" s="197">
        <v>-2.343916471340135E-3</v>
      </c>
      <c r="F4199" s="167"/>
      <c r="G4199" s="37">
        <v>4191</v>
      </c>
      <c r="H4199" s="167">
        <f t="shared" ca="1" si="134"/>
        <v>7.0179715248825339E-2</v>
      </c>
    </row>
    <row r="4200" spans="1:8" x14ac:dyDescent="0.3">
      <c r="A4200"/>
      <c r="B4200" s="314">
        <v>41873</v>
      </c>
      <c r="C4200" s="197">
        <v>506.12</v>
      </c>
      <c r="D4200" s="197">
        <f t="shared" si="133"/>
        <v>-0.35662984478879323</v>
      </c>
      <c r="E4200" s="197">
        <v>-2.3457057814748605E-3</v>
      </c>
      <c r="F4200" s="167"/>
      <c r="G4200" s="37">
        <v>4192</v>
      </c>
      <c r="H4200" s="167">
        <f t="shared" ca="1" si="134"/>
        <v>-0.14382800392479639</v>
      </c>
    </row>
    <row r="4201" spans="1:8" x14ac:dyDescent="0.3">
      <c r="A4201"/>
      <c r="B4201" s="314">
        <v>45299</v>
      </c>
      <c r="C4201" s="197">
        <v>786.67</v>
      </c>
      <c r="D4201" s="197">
        <f t="shared" si="133"/>
        <v>6.7162334477685137</v>
      </c>
      <c r="E4201" s="197">
        <v>-2.3461675036777763E-3</v>
      </c>
      <c r="F4201" s="167"/>
      <c r="G4201" s="37">
        <v>4193</v>
      </c>
      <c r="H4201" s="167">
        <f t="shared" ca="1" si="134"/>
        <v>5.0506907264750815E-2</v>
      </c>
    </row>
    <row r="4202" spans="1:8" x14ac:dyDescent="0.3">
      <c r="A4202"/>
      <c r="B4202" s="314">
        <v>35261</v>
      </c>
      <c r="C4202" s="197">
        <v>101.95</v>
      </c>
      <c r="D4202" s="197">
        <f t="shared" si="133"/>
        <v>-0.71645111945487416</v>
      </c>
      <c r="E4202" s="197">
        <v>-2.3485663959290637E-3</v>
      </c>
      <c r="F4202" s="167"/>
      <c r="G4202" s="37">
        <v>4194</v>
      </c>
      <c r="H4202" s="167">
        <f t="shared" ca="1" si="134"/>
        <v>-3.4084189521367001E-3</v>
      </c>
    </row>
    <row r="4203" spans="1:8" x14ac:dyDescent="0.3">
      <c r="A4203"/>
      <c r="B4203" s="314">
        <v>42445</v>
      </c>
      <c r="C4203" s="197">
        <v>359.55</v>
      </c>
      <c r="D4203" s="197">
        <f t="shared" si="133"/>
        <v>1.1262566528681255</v>
      </c>
      <c r="E4203" s="197">
        <v>-2.3584905660376521E-3</v>
      </c>
      <c r="F4203" s="167"/>
      <c r="G4203" s="37">
        <v>4195</v>
      </c>
      <c r="H4203" s="167">
        <f t="shared" ca="1" si="134"/>
        <v>0.12552319226324596</v>
      </c>
    </row>
    <row r="4204" spans="1:8" x14ac:dyDescent="0.3">
      <c r="A4204"/>
      <c r="B4204" s="314">
        <v>43875</v>
      </c>
      <c r="C4204" s="197">
        <v>169.1</v>
      </c>
      <c r="D4204" s="197">
        <f t="shared" si="133"/>
        <v>1.5007394262052647</v>
      </c>
      <c r="E4204" s="197">
        <v>-2.3598820058997605E-3</v>
      </c>
      <c r="F4204" s="167"/>
      <c r="G4204" s="37">
        <v>4196</v>
      </c>
      <c r="H4204" s="167">
        <f t="shared" ca="1" si="134"/>
        <v>1.7698947222392288E-2</v>
      </c>
    </row>
    <row r="4205" spans="1:8" x14ac:dyDescent="0.3">
      <c r="A4205"/>
      <c r="B4205" s="314">
        <v>35458</v>
      </c>
      <c r="C4205" s="197">
        <v>67.62</v>
      </c>
      <c r="D4205" s="197">
        <f t="shared" si="133"/>
        <v>-0.82962104414432569</v>
      </c>
      <c r="E4205" s="197">
        <v>-2.3605783416936754E-3</v>
      </c>
      <c r="F4205" s="167"/>
      <c r="G4205" s="37">
        <v>4197</v>
      </c>
      <c r="H4205" s="167">
        <f t="shared" ca="1" si="134"/>
        <v>-1.3953118029906217E-2</v>
      </c>
    </row>
    <row r="4206" spans="1:8" x14ac:dyDescent="0.3">
      <c r="A4206"/>
      <c r="B4206" s="314">
        <v>44854</v>
      </c>
      <c r="C4206" s="197">
        <v>396.88</v>
      </c>
      <c r="D4206" s="197">
        <f t="shared" si="133"/>
        <v>1.941813060558891</v>
      </c>
      <c r="E4206" s="197">
        <v>-2.3628776833743981E-3</v>
      </c>
      <c r="F4206" s="167"/>
      <c r="G4206" s="37">
        <v>4198</v>
      </c>
      <c r="H4206" s="167">
        <f t="shared" ca="1" si="134"/>
        <v>-9.4563325081566622E-3</v>
      </c>
    </row>
    <row r="4207" spans="1:8" x14ac:dyDescent="0.3">
      <c r="A4207"/>
      <c r="B4207" s="314">
        <v>39504</v>
      </c>
      <c r="C4207" s="197">
        <v>134.91</v>
      </c>
      <c r="D4207" s="197">
        <f t="shared" si="133"/>
        <v>-0.74162596954898019</v>
      </c>
      <c r="E4207" s="197">
        <v>-2.3663388301411459E-3</v>
      </c>
      <c r="F4207" s="167"/>
      <c r="G4207" s="37">
        <v>4199</v>
      </c>
      <c r="H4207" s="167">
        <f t="shared" ca="1" si="134"/>
        <v>-3.4372625247597231E-2</v>
      </c>
    </row>
    <row r="4208" spans="1:8" x14ac:dyDescent="0.3">
      <c r="A4208"/>
      <c r="B4208" s="314">
        <v>41977</v>
      </c>
      <c r="C4208" s="197">
        <v>522.15</v>
      </c>
      <c r="D4208" s="197">
        <f t="shared" si="133"/>
        <v>5.5547326136078334</v>
      </c>
      <c r="E4208" s="197">
        <v>-2.3691702172375928E-3</v>
      </c>
      <c r="F4208" s="167"/>
      <c r="G4208" s="37">
        <v>4200</v>
      </c>
      <c r="H4208" s="167">
        <f t="shared" ca="1" si="134"/>
        <v>-3.370415557011542E-2</v>
      </c>
    </row>
    <row r="4209" spans="1:8" x14ac:dyDescent="0.3">
      <c r="A4209"/>
      <c r="B4209" s="314">
        <v>38292</v>
      </c>
      <c r="C4209" s="197">
        <v>79.66</v>
      </c>
      <c r="D4209" s="197">
        <f t="shared" si="133"/>
        <v>-0.84752607905062693</v>
      </c>
      <c r="E4209" s="197">
        <v>-2.3794614902942213E-3</v>
      </c>
      <c r="F4209" s="167"/>
      <c r="G4209" s="37">
        <v>4201</v>
      </c>
      <c r="H4209" s="167">
        <f t="shared" ca="1" si="134"/>
        <v>-5.2283918353081674E-2</v>
      </c>
    </row>
    <row r="4210" spans="1:8" x14ac:dyDescent="0.3">
      <c r="A4210"/>
      <c r="B4210" s="314">
        <v>42753</v>
      </c>
      <c r="C4210" s="197">
        <v>522.45000000000005</v>
      </c>
      <c r="D4210" s="197">
        <f t="shared" si="133"/>
        <v>5.2576356449874249</v>
      </c>
      <c r="E4210" s="197">
        <v>-2.3868627076570892E-3</v>
      </c>
      <c r="F4210" s="167"/>
      <c r="G4210" s="37">
        <v>4202</v>
      </c>
      <c r="H4210" s="167">
        <f t="shared" ca="1" si="134"/>
        <v>-5.0764571677478235E-2</v>
      </c>
    </row>
    <row r="4211" spans="1:8" x14ac:dyDescent="0.3">
      <c r="A4211"/>
      <c r="B4211" s="314">
        <v>38491</v>
      </c>
      <c r="C4211" s="197">
        <v>83.49</v>
      </c>
      <c r="D4211" s="197">
        <f t="shared" si="133"/>
        <v>5.4699343102577069E-2</v>
      </c>
      <c r="E4211" s="197">
        <v>-2.3897717767953353E-3</v>
      </c>
      <c r="F4211" s="167"/>
      <c r="G4211" s="37">
        <v>4203</v>
      </c>
      <c r="H4211" s="167">
        <f t="shared" ca="1" si="134"/>
        <v>-3.6528864055202483E-2</v>
      </c>
    </row>
    <row r="4212" spans="1:8" x14ac:dyDescent="0.3">
      <c r="A4212"/>
      <c r="B4212" s="314">
        <v>35003</v>
      </c>
      <c r="C4212" s="197">
        <v>79.16</v>
      </c>
      <c r="D4212" s="197">
        <f t="shared" si="133"/>
        <v>-0.49993682880606449</v>
      </c>
      <c r="E4212" s="197">
        <v>-2.3944549464397502E-3</v>
      </c>
      <c r="F4212" s="167"/>
      <c r="G4212" s="37">
        <v>4204</v>
      </c>
      <c r="H4212" s="167">
        <f t="shared" ca="1" si="134"/>
        <v>-5.495127752762146E-2</v>
      </c>
    </row>
    <row r="4213" spans="1:8" x14ac:dyDescent="0.3">
      <c r="A4213"/>
      <c r="B4213" s="314">
        <v>40373</v>
      </c>
      <c r="C4213" s="197">
        <v>158.30000000000001</v>
      </c>
      <c r="D4213" s="197">
        <f t="shared" si="133"/>
        <v>0.52696054789235092</v>
      </c>
      <c r="E4213" s="197">
        <v>-2.3947567431308325E-3</v>
      </c>
      <c r="F4213" s="167"/>
      <c r="G4213" s="37">
        <v>4205</v>
      </c>
      <c r="H4213" s="167">
        <f t="shared" ca="1" si="134"/>
        <v>-2.5166011977233404E-2</v>
      </c>
    </row>
    <row r="4214" spans="1:8" x14ac:dyDescent="0.3">
      <c r="A4214"/>
      <c r="B4214" s="314">
        <v>38029</v>
      </c>
      <c r="C4214" s="197">
        <v>103.67</v>
      </c>
      <c r="D4214" s="197">
        <f t="shared" si="133"/>
        <v>0.25402201524132084</v>
      </c>
      <c r="E4214" s="197">
        <v>-2.4056966897613163E-3</v>
      </c>
      <c r="F4214" s="167"/>
      <c r="G4214" s="37">
        <v>4206</v>
      </c>
      <c r="H4214" s="167">
        <f t="shared" ca="1" si="134"/>
        <v>2.4582371438530794E-2</v>
      </c>
    </row>
    <row r="4215" spans="1:8" x14ac:dyDescent="0.3">
      <c r="A4215"/>
      <c r="B4215" s="314">
        <v>37978</v>
      </c>
      <c r="C4215" s="197">
        <v>82.67</v>
      </c>
      <c r="D4215" s="197">
        <f t="shared" si="133"/>
        <v>-0.55529854760623998</v>
      </c>
      <c r="E4215" s="197">
        <v>-2.4134186074574737E-3</v>
      </c>
      <c r="F4215" s="167"/>
      <c r="G4215" s="37">
        <v>4207</v>
      </c>
      <c r="H4215" s="167">
        <f t="shared" ca="1" si="134"/>
        <v>1.4393768227023462E-2</v>
      </c>
    </row>
    <row r="4216" spans="1:8" x14ac:dyDescent="0.3">
      <c r="A4216"/>
      <c r="B4216" s="314">
        <v>43595</v>
      </c>
      <c r="C4216" s="197">
        <v>185.9</v>
      </c>
      <c r="D4216" s="197">
        <f t="shared" si="133"/>
        <v>0.80573093734822732</v>
      </c>
      <c r="E4216" s="197">
        <v>-2.4148108398175383E-3</v>
      </c>
      <c r="F4216" s="167"/>
      <c r="G4216" s="37">
        <v>4208</v>
      </c>
      <c r="H4216" s="167">
        <f t="shared" ca="1" si="134"/>
        <v>8.2136240507297509E-2</v>
      </c>
    </row>
    <row r="4217" spans="1:8" x14ac:dyDescent="0.3">
      <c r="A4217"/>
      <c r="B4217" s="314">
        <v>44028</v>
      </c>
      <c r="C4217" s="197">
        <v>102.95</v>
      </c>
      <c r="D4217" s="197">
        <f t="shared" si="133"/>
        <v>-0.6151401869158879</v>
      </c>
      <c r="E4217" s="197">
        <v>-2.4224806201550431E-3</v>
      </c>
      <c r="F4217" s="167"/>
      <c r="G4217" s="37">
        <v>4209</v>
      </c>
      <c r="H4217" s="167">
        <f t="shared" ca="1" si="134"/>
        <v>7.6871509385458017E-2</v>
      </c>
    </row>
    <row r="4218" spans="1:8" x14ac:dyDescent="0.3">
      <c r="A4218"/>
      <c r="B4218" s="314">
        <v>43311</v>
      </c>
      <c r="C4218" s="197">
        <v>267.5</v>
      </c>
      <c r="D4218" s="197">
        <f t="shared" si="133"/>
        <v>8.2978797358359397</v>
      </c>
      <c r="E4218" s="197">
        <v>-2.4240164087263594E-3</v>
      </c>
      <c r="F4218" s="167"/>
      <c r="G4218" s="37">
        <v>4210</v>
      </c>
      <c r="H4218" s="167">
        <f t="shared" ca="1" si="134"/>
        <v>-1.238886723749919E-2</v>
      </c>
    </row>
    <row r="4219" spans="1:8" x14ac:dyDescent="0.3">
      <c r="A4219"/>
      <c r="B4219" s="314">
        <v>37697</v>
      </c>
      <c r="C4219" s="197">
        <v>28.77</v>
      </c>
      <c r="D4219" s="197">
        <f t="shared" si="133"/>
        <v>-0.93257874015748032</v>
      </c>
      <c r="E4219" s="197">
        <v>-2.4271844660194164E-3</v>
      </c>
      <c r="F4219" s="167"/>
      <c r="G4219" s="37">
        <v>4211</v>
      </c>
      <c r="H4219" s="167">
        <f t="shared" ca="1" si="134"/>
        <v>-1.1115265623888284E-2</v>
      </c>
    </row>
    <row r="4220" spans="1:8" x14ac:dyDescent="0.3">
      <c r="A4220"/>
      <c r="B4220" s="314">
        <v>41820</v>
      </c>
      <c r="C4220" s="197">
        <v>426.72</v>
      </c>
      <c r="D4220" s="197">
        <f t="shared" si="133"/>
        <v>4.0399853712056677E-2</v>
      </c>
      <c r="E4220" s="197">
        <v>-2.4312698709555436E-3</v>
      </c>
      <c r="F4220" s="167"/>
      <c r="G4220" s="37">
        <v>4212</v>
      </c>
      <c r="H4220" s="167">
        <f t="shared" ca="1" si="134"/>
        <v>-1.0182123824992291E-2</v>
      </c>
    </row>
    <row r="4221" spans="1:8" x14ac:dyDescent="0.3">
      <c r="A4221"/>
      <c r="B4221" s="314">
        <v>43080</v>
      </c>
      <c r="C4221" s="197">
        <v>410.15</v>
      </c>
      <c r="D4221" s="197">
        <f t="shared" si="133"/>
        <v>11.504573170731708</v>
      </c>
      <c r="E4221" s="197">
        <v>-2.4322023592362463E-3</v>
      </c>
      <c r="F4221" s="167"/>
      <c r="G4221" s="37">
        <v>4213</v>
      </c>
      <c r="H4221" s="167">
        <f t="shared" ca="1" si="134"/>
        <v>-3.8686493659076573E-2</v>
      </c>
    </row>
    <row r="4222" spans="1:8" x14ac:dyDescent="0.3">
      <c r="A4222"/>
      <c r="B4222" s="314">
        <v>36239</v>
      </c>
      <c r="C4222" s="197">
        <v>32.799999999999997</v>
      </c>
      <c r="D4222" s="197">
        <f t="shared" si="133"/>
        <v>-0.52934423877170333</v>
      </c>
      <c r="E4222" s="197">
        <v>-2.4330900243311193E-3</v>
      </c>
      <c r="F4222" s="167"/>
      <c r="G4222" s="37">
        <v>4214</v>
      </c>
      <c r="H4222" s="167">
        <f t="shared" ca="1" si="134"/>
        <v>3.1238425517543585E-2</v>
      </c>
    </row>
    <row r="4223" spans="1:8" x14ac:dyDescent="0.3">
      <c r="A4223"/>
      <c r="B4223" s="314">
        <v>35527</v>
      </c>
      <c r="C4223" s="197">
        <v>69.69</v>
      </c>
      <c r="D4223" s="197">
        <f t="shared" si="133"/>
        <v>-0.14814814814814825</v>
      </c>
      <c r="E4223" s="197">
        <v>-2.4334383051818342E-3</v>
      </c>
      <c r="F4223" s="167"/>
      <c r="G4223" s="37">
        <v>4215</v>
      </c>
      <c r="H4223" s="167">
        <f t="shared" ca="1" si="134"/>
        <v>-7.6207510666021134E-4</v>
      </c>
    </row>
    <row r="4224" spans="1:8" x14ac:dyDescent="0.3">
      <c r="A4224"/>
      <c r="B4224" s="314">
        <v>38537</v>
      </c>
      <c r="C4224" s="197">
        <v>81.81</v>
      </c>
      <c r="D4224" s="197">
        <f t="shared" si="133"/>
        <v>0.18273818129246777</v>
      </c>
      <c r="E4224" s="197">
        <v>-2.4387269845140835E-3</v>
      </c>
      <c r="F4224" s="167"/>
      <c r="G4224" s="37">
        <v>4216</v>
      </c>
      <c r="H4224" s="167">
        <f t="shared" ca="1" si="134"/>
        <v>9.0609312401289485E-2</v>
      </c>
    </row>
    <row r="4225" spans="1:8" x14ac:dyDescent="0.3">
      <c r="A4225"/>
      <c r="B4225" s="314">
        <v>35094</v>
      </c>
      <c r="C4225" s="197">
        <v>69.17</v>
      </c>
      <c r="D4225" s="197">
        <f t="shared" si="133"/>
        <v>-0.75300839135868591</v>
      </c>
      <c r="E4225" s="197">
        <v>-2.4516873377560255E-3</v>
      </c>
      <c r="F4225" s="167"/>
      <c r="G4225" s="37">
        <v>4217</v>
      </c>
      <c r="H4225" s="167">
        <f t="shared" ca="1" si="134"/>
        <v>7.2773303909846937E-3</v>
      </c>
    </row>
    <row r="4226" spans="1:8" x14ac:dyDescent="0.3">
      <c r="A4226"/>
      <c r="B4226" s="314">
        <v>41010</v>
      </c>
      <c r="C4226" s="197">
        <v>280.05</v>
      </c>
      <c r="D4226" s="197">
        <f t="shared" si="133"/>
        <v>3.3264328750193108</v>
      </c>
      <c r="E4226" s="197">
        <v>-2.4577901260952606E-3</v>
      </c>
      <c r="F4226" s="167"/>
      <c r="G4226" s="37">
        <v>4218</v>
      </c>
      <c r="H4226" s="167">
        <f t="shared" ca="1" si="134"/>
        <v>0.15340720943769107</v>
      </c>
    </row>
    <row r="4227" spans="1:8" x14ac:dyDescent="0.3">
      <c r="A4227"/>
      <c r="B4227" s="314">
        <v>40015</v>
      </c>
      <c r="C4227" s="197">
        <v>64.73</v>
      </c>
      <c r="D4227" s="197">
        <f t="shared" si="133"/>
        <v>-0.19036898061288299</v>
      </c>
      <c r="E4227" s="197">
        <v>-2.4657112035751938E-3</v>
      </c>
      <c r="F4227" s="167"/>
      <c r="G4227" s="37">
        <v>4219</v>
      </c>
      <c r="H4227" s="167">
        <f t="shared" ca="1" si="134"/>
        <v>1.7849895980967805E-2</v>
      </c>
    </row>
    <row r="4228" spans="1:8" x14ac:dyDescent="0.3">
      <c r="A4228"/>
      <c r="B4228" s="314">
        <v>35139</v>
      </c>
      <c r="C4228" s="197">
        <v>79.95</v>
      </c>
      <c r="D4228" s="197">
        <f t="shared" si="133"/>
        <v>-0.47283397072398781</v>
      </c>
      <c r="E4228" s="197">
        <v>-2.4953212726138707E-3</v>
      </c>
      <c r="F4228" s="167"/>
      <c r="G4228" s="37">
        <v>4220</v>
      </c>
      <c r="H4228" s="167">
        <f t="shared" ca="1" si="134"/>
        <v>0.14784872651650266</v>
      </c>
    </row>
    <row r="4229" spans="1:8" x14ac:dyDescent="0.3">
      <c r="A4229"/>
      <c r="B4229" s="314">
        <v>39450</v>
      </c>
      <c r="C4229" s="197">
        <v>151.66</v>
      </c>
      <c r="D4229" s="197">
        <f t="shared" si="133"/>
        <v>-0.85886184914615415</v>
      </c>
      <c r="E4229" s="197">
        <v>-2.4993422783478048E-3</v>
      </c>
      <c r="F4229" s="167"/>
      <c r="G4229" s="37">
        <v>4221</v>
      </c>
      <c r="H4229" s="167">
        <f t="shared" ca="1" si="134"/>
        <v>-4.3883575928642712E-2</v>
      </c>
    </row>
    <row r="4230" spans="1:8" x14ac:dyDescent="0.3">
      <c r="A4230"/>
      <c r="B4230" s="314">
        <v>45532</v>
      </c>
      <c r="C4230" s="197">
        <v>1074.55</v>
      </c>
      <c r="D4230" s="197">
        <f t="shared" si="133"/>
        <v>19.848855258051998</v>
      </c>
      <c r="E4230" s="197">
        <v>-2.5063819911812502E-3</v>
      </c>
      <c r="F4230" s="167"/>
      <c r="G4230" s="37">
        <v>4222</v>
      </c>
      <c r="H4230" s="167">
        <f t="shared" ca="1" si="134"/>
        <v>-1.4172748278461706E-2</v>
      </c>
    </row>
    <row r="4231" spans="1:8" x14ac:dyDescent="0.3">
      <c r="A4231"/>
      <c r="B4231" s="314">
        <v>34786</v>
      </c>
      <c r="C4231" s="197">
        <v>51.54</v>
      </c>
      <c r="D4231" s="197">
        <f t="shared" si="133"/>
        <v>0.18183902774592986</v>
      </c>
      <c r="E4231" s="197">
        <v>-2.5159667118250795E-3</v>
      </c>
      <c r="F4231" s="167"/>
      <c r="G4231" s="37">
        <v>4223</v>
      </c>
      <c r="H4231" s="167">
        <f t="shared" ca="1" si="134"/>
        <v>6.895980226698642E-3</v>
      </c>
    </row>
    <row r="4232" spans="1:8" x14ac:dyDescent="0.3">
      <c r="A4232"/>
      <c r="B4232" s="314">
        <v>35838</v>
      </c>
      <c r="C4232" s="197">
        <v>43.61</v>
      </c>
      <c r="D4232" s="197">
        <f t="shared" si="133"/>
        <v>-0.68528541531355991</v>
      </c>
      <c r="E4232" s="197">
        <v>-2.5160109789570395E-3</v>
      </c>
      <c r="F4232" s="167"/>
      <c r="G4232" s="37">
        <v>4224</v>
      </c>
      <c r="H4232" s="167">
        <f t="shared" ca="1" si="134"/>
        <v>-7.0533645134046793E-2</v>
      </c>
    </row>
    <row r="4233" spans="1:8" x14ac:dyDescent="0.3">
      <c r="A4233"/>
      <c r="B4233" s="314">
        <v>39211</v>
      </c>
      <c r="C4233" s="197">
        <v>138.57</v>
      </c>
      <c r="D4233" s="197">
        <f t="shared" ref="D4233:D4296" si="135">C4233/C4234-1</f>
        <v>-0.80931871035213498</v>
      </c>
      <c r="E4233" s="197">
        <v>-2.5194356464152134E-3</v>
      </c>
      <c r="F4233" s="167"/>
      <c r="G4233" s="37">
        <v>4225</v>
      </c>
      <c r="H4233" s="167">
        <f t="shared" ca="1" si="134"/>
        <v>-6.5794904289519979E-2</v>
      </c>
    </row>
    <row r="4234" spans="1:8" x14ac:dyDescent="0.3">
      <c r="A4234"/>
      <c r="B4234" s="314">
        <v>45279</v>
      </c>
      <c r="C4234" s="197">
        <v>726.71</v>
      </c>
      <c r="D4234" s="197">
        <f t="shared" si="135"/>
        <v>6.3777664974619297</v>
      </c>
      <c r="E4234" s="197">
        <v>-2.5255644773864994E-3</v>
      </c>
      <c r="F4234" s="167"/>
      <c r="G4234" s="37">
        <v>4226</v>
      </c>
      <c r="H4234" s="167">
        <f t="shared" ref="H4234:H4297" ca="1" si="136">_xlfn.NORM.INV(RAND(),N$11,N$12)</f>
        <v>-5.2321657309905498E-2</v>
      </c>
    </row>
    <row r="4235" spans="1:8" x14ac:dyDescent="0.3">
      <c r="A4235"/>
      <c r="B4235" s="314">
        <v>43986</v>
      </c>
      <c r="C4235" s="197">
        <v>98.5</v>
      </c>
      <c r="D4235" s="197">
        <f t="shared" si="135"/>
        <v>-0.81436110064078404</v>
      </c>
      <c r="E4235" s="197">
        <v>-2.5316455696202667E-3</v>
      </c>
      <c r="F4235" s="167"/>
      <c r="G4235" s="37">
        <v>4227</v>
      </c>
      <c r="H4235" s="167">
        <f t="shared" ca="1" si="136"/>
        <v>-0.16342649677072571</v>
      </c>
    </row>
    <row r="4236" spans="1:8" x14ac:dyDescent="0.3">
      <c r="A4236"/>
      <c r="B4236" s="314">
        <v>42675</v>
      </c>
      <c r="C4236" s="197">
        <v>530.6</v>
      </c>
      <c r="D4236" s="197">
        <f t="shared" si="135"/>
        <v>2.001131221719457</v>
      </c>
      <c r="E4236" s="197">
        <v>-2.5378325030548377E-3</v>
      </c>
      <c r="F4236" s="167"/>
      <c r="G4236" s="37">
        <v>4228</v>
      </c>
      <c r="H4236" s="167">
        <f t="shared" ca="1" si="136"/>
        <v>-4.181307309641312E-2</v>
      </c>
    </row>
    <row r="4237" spans="1:8" x14ac:dyDescent="0.3">
      <c r="A4237"/>
      <c r="B4237" s="314">
        <v>40907</v>
      </c>
      <c r="C4237" s="197">
        <v>176.8</v>
      </c>
      <c r="D4237" s="197">
        <f t="shared" si="135"/>
        <v>-0.59083545475584354</v>
      </c>
      <c r="E4237" s="197">
        <v>-2.5387870239773624E-3</v>
      </c>
      <c r="F4237" s="167"/>
      <c r="G4237" s="37">
        <v>4229</v>
      </c>
      <c r="H4237" s="167">
        <f t="shared" ca="1" si="136"/>
        <v>-1.1387588514125175E-2</v>
      </c>
    </row>
    <row r="4238" spans="1:8" x14ac:dyDescent="0.3">
      <c r="A4238"/>
      <c r="B4238" s="314">
        <v>44645</v>
      </c>
      <c r="C4238" s="197">
        <v>432.1</v>
      </c>
      <c r="D4238" s="197">
        <f t="shared" si="135"/>
        <v>4.2420235351207083</v>
      </c>
      <c r="E4238" s="197">
        <v>-2.5392428439519055E-3</v>
      </c>
      <c r="F4238" s="167"/>
      <c r="G4238" s="37">
        <v>4230</v>
      </c>
      <c r="H4238" s="167">
        <f t="shared" ca="1" si="136"/>
        <v>-1.0042846643172476E-2</v>
      </c>
    </row>
    <row r="4239" spans="1:8" x14ac:dyDescent="0.3">
      <c r="A4239"/>
      <c r="B4239" s="314">
        <v>38303</v>
      </c>
      <c r="C4239" s="197">
        <v>82.43</v>
      </c>
      <c r="D4239" s="197">
        <f t="shared" si="135"/>
        <v>-0.7729889014348269</v>
      </c>
      <c r="E4239" s="197">
        <v>-2.5411423039689573E-3</v>
      </c>
      <c r="F4239" s="167"/>
      <c r="G4239" s="37">
        <v>4231</v>
      </c>
      <c r="H4239" s="167">
        <f t="shared" ca="1" si="136"/>
        <v>-7.2880136939432572E-2</v>
      </c>
    </row>
    <row r="4240" spans="1:8" x14ac:dyDescent="0.3">
      <c r="A4240"/>
      <c r="B4240" s="314">
        <v>41649</v>
      </c>
      <c r="C4240" s="197">
        <v>363.11</v>
      </c>
      <c r="D4240" s="197">
        <f t="shared" si="135"/>
        <v>-0.49721683744115208</v>
      </c>
      <c r="E4240" s="197">
        <v>-2.5546643226019849E-3</v>
      </c>
      <c r="F4240" s="167"/>
      <c r="G4240" s="37">
        <v>4232</v>
      </c>
      <c r="H4240" s="167">
        <f t="shared" ca="1" si="136"/>
        <v>3.1486258589672841E-2</v>
      </c>
    </row>
    <row r="4241" spans="1:8" x14ac:dyDescent="0.3">
      <c r="A4241"/>
      <c r="B4241" s="314">
        <v>45649</v>
      </c>
      <c r="C4241" s="197">
        <v>722.2</v>
      </c>
      <c r="D4241" s="197">
        <f t="shared" si="135"/>
        <v>25.454212454212456</v>
      </c>
      <c r="E4241" s="197">
        <v>-2.5550721635244633E-3</v>
      </c>
      <c r="F4241" s="167"/>
      <c r="G4241" s="37">
        <v>4233</v>
      </c>
      <c r="H4241" s="167">
        <f t="shared" ca="1" si="136"/>
        <v>3.0200760708462868E-2</v>
      </c>
    </row>
    <row r="4242" spans="1:8" x14ac:dyDescent="0.3">
      <c r="A4242"/>
      <c r="B4242" s="314">
        <v>36048</v>
      </c>
      <c r="C4242" s="197">
        <v>27.3</v>
      </c>
      <c r="D4242" s="197">
        <f t="shared" si="135"/>
        <v>-0.11850177591217304</v>
      </c>
      <c r="E4242" s="197">
        <v>-2.5575447570332921E-3</v>
      </c>
      <c r="F4242" s="167"/>
      <c r="G4242" s="37">
        <v>4234</v>
      </c>
      <c r="H4242" s="167">
        <f t="shared" ca="1" si="136"/>
        <v>-7.2554785540715899E-2</v>
      </c>
    </row>
    <row r="4243" spans="1:8" x14ac:dyDescent="0.3">
      <c r="A4243"/>
      <c r="B4243" s="314">
        <v>37636</v>
      </c>
      <c r="C4243" s="197">
        <v>30.97</v>
      </c>
      <c r="D4243" s="197">
        <f t="shared" si="135"/>
        <v>-0.74955523208798325</v>
      </c>
      <c r="E4243" s="197">
        <v>-2.5764895330113724E-3</v>
      </c>
      <c r="F4243" s="167"/>
      <c r="G4243" s="37">
        <v>4235</v>
      </c>
      <c r="H4243" s="167">
        <f t="shared" ca="1" si="136"/>
        <v>-3.4805424055385038E-2</v>
      </c>
    </row>
    <row r="4244" spans="1:8" x14ac:dyDescent="0.3">
      <c r="A4244"/>
      <c r="B4244" s="314">
        <v>38726</v>
      </c>
      <c r="C4244" s="197">
        <v>123.66</v>
      </c>
      <c r="D4244" s="197">
        <f t="shared" si="135"/>
        <v>-0.84899255098302606</v>
      </c>
      <c r="E4244" s="197">
        <v>-2.5810614615261462E-3</v>
      </c>
      <c r="F4244" s="167"/>
      <c r="G4244" s="37">
        <v>4236</v>
      </c>
      <c r="H4244" s="167">
        <f t="shared" ca="1" si="136"/>
        <v>4.6719323739099837E-2</v>
      </c>
    </row>
    <row r="4245" spans="1:8" x14ac:dyDescent="0.3">
      <c r="A4245"/>
      <c r="B4245" s="314">
        <v>45311</v>
      </c>
      <c r="C4245" s="197">
        <v>818.9</v>
      </c>
      <c r="D4245" s="197">
        <f t="shared" si="135"/>
        <v>0.48623386994319318</v>
      </c>
      <c r="E4245" s="197">
        <v>-2.5821539061168242E-3</v>
      </c>
      <c r="F4245" s="167"/>
      <c r="G4245" s="37">
        <v>4237</v>
      </c>
      <c r="H4245" s="167">
        <f t="shared" ca="1" si="136"/>
        <v>-2.5881730910459486E-3</v>
      </c>
    </row>
    <row r="4246" spans="1:8" x14ac:dyDescent="0.3">
      <c r="A4246"/>
      <c r="B4246" s="314">
        <v>42079</v>
      </c>
      <c r="C4246" s="197">
        <v>550.99</v>
      </c>
      <c r="D4246" s="197">
        <f t="shared" si="135"/>
        <v>10.967636837532581</v>
      </c>
      <c r="E4246" s="197">
        <v>-2.5886101154917185E-3</v>
      </c>
      <c r="F4246" s="167"/>
      <c r="G4246" s="37">
        <v>4238</v>
      </c>
      <c r="H4246" s="167">
        <f t="shared" ca="1" si="136"/>
        <v>-3.7571390717106648E-3</v>
      </c>
    </row>
    <row r="4247" spans="1:8" x14ac:dyDescent="0.3">
      <c r="A4247"/>
      <c r="B4247" s="314">
        <v>39925</v>
      </c>
      <c r="C4247" s="197">
        <v>46.04</v>
      </c>
      <c r="D4247" s="197">
        <f t="shared" si="135"/>
        <v>-0.64644447857471965</v>
      </c>
      <c r="E4247" s="197">
        <v>-2.5996533795493715E-3</v>
      </c>
      <c r="F4247" s="167"/>
      <c r="G4247" s="37">
        <v>4239</v>
      </c>
      <c r="H4247" s="167">
        <f t="shared" ca="1" si="136"/>
        <v>-1.3399256999972586E-2</v>
      </c>
    </row>
    <row r="4248" spans="1:8" x14ac:dyDescent="0.3">
      <c r="A4248"/>
      <c r="B4248" s="314">
        <v>39575</v>
      </c>
      <c r="C4248" s="197">
        <v>130.22</v>
      </c>
      <c r="D4248" s="197">
        <f t="shared" si="135"/>
        <v>0.41743768368346568</v>
      </c>
      <c r="E4248" s="197">
        <v>-2.6041666666667407E-3</v>
      </c>
      <c r="F4248" s="167"/>
      <c r="G4248" s="37">
        <v>4240</v>
      </c>
      <c r="H4248" s="167">
        <f t="shared" ca="1" si="136"/>
        <v>9.4468494590397467E-2</v>
      </c>
    </row>
    <row r="4249" spans="1:8" x14ac:dyDescent="0.3">
      <c r="A4249"/>
      <c r="B4249" s="314">
        <v>35206</v>
      </c>
      <c r="C4249" s="197">
        <v>91.87</v>
      </c>
      <c r="D4249" s="197">
        <f t="shared" si="135"/>
        <v>-0.80740041928721173</v>
      </c>
      <c r="E4249" s="197">
        <v>-2.6055802844424658E-3</v>
      </c>
      <c r="F4249" s="167"/>
      <c r="G4249" s="37">
        <v>4241</v>
      </c>
      <c r="H4249" s="167">
        <f t="shared" ca="1" si="136"/>
        <v>-9.6321112071639393E-3</v>
      </c>
    </row>
    <row r="4250" spans="1:8" x14ac:dyDescent="0.3">
      <c r="A4250"/>
      <c r="B4250" s="314">
        <v>44615</v>
      </c>
      <c r="C4250" s="197">
        <v>477</v>
      </c>
      <c r="D4250" s="197">
        <f t="shared" si="135"/>
        <v>2.5714285714285712</v>
      </c>
      <c r="E4250" s="197">
        <v>-2.613695765812829E-3</v>
      </c>
      <c r="F4250" s="167"/>
      <c r="G4250" s="37">
        <v>4242</v>
      </c>
      <c r="H4250" s="167">
        <f t="shared" ca="1" si="136"/>
        <v>-0.16399020203942877</v>
      </c>
    </row>
    <row r="4251" spans="1:8" x14ac:dyDescent="0.3">
      <c r="A4251"/>
      <c r="B4251" s="314">
        <v>39402</v>
      </c>
      <c r="C4251" s="197">
        <v>133.56</v>
      </c>
      <c r="D4251" s="197">
        <f t="shared" si="135"/>
        <v>-0.49940029985007495</v>
      </c>
      <c r="E4251" s="197">
        <v>-2.613695765812829E-3</v>
      </c>
      <c r="F4251" s="167"/>
      <c r="G4251" s="37">
        <v>4243</v>
      </c>
      <c r="H4251" s="167">
        <f t="shared" ca="1" si="136"/>
        <v>4.925788340537908E-2</v>
      </c>
    </row>
    <row r="4252" spans="1:8" x14ac:dyDescent="0.3">
      <c r="A4252"/>
      <c r="B4252" s="314">
        <v>44224</v>
      </c>
      <c r="C4252" s="197">
        <v>266.8</v>
      </c>
      <c r="D4252" s="197">
        <f t="shared" si="135"/>
        <v>-0.33174702567313707</v>
      </c>
      <c r="E4252" s="197">
        <v>-2.6168224299064624E-3</v>
      </c>
      <c r="F4252" s="167"/>
      <c r="G4252" s="37">
        <v>4244</v>
      </c>
      <c r="H4252" s="167">
        <f t="shared" ca="1" si="136"/>
        <v>-4.893592268656463E-3</v>
      </c>
    </row>
    <row r="4253" spans="1:8" x14ac:dyDescent="0.3">
      <c r="A4253"/>
      <c r="B4253" s="314">
        <v>43129</v>
      </c>
      <c r="C4253" s="197">
        <v>399.25</v>
      </c>
      <c r="D4253" s="197">
        <f t="shared" si="135"/>
        <v>-8.6175326161592958E-2</v>
      </c>
      <c r="E4253" s="197">
        <v>-2.6230327254559427E-3</v>
      </c>
      <c r="F4253" s="167"/>
      <c r="G4253" s="37">
        <v>4245</v>
      </c>
      <c r="H4253" s="167">
        <f t="shared" ca="1" si="136"/>
        <v>-4.5690075322920999E-2</v>
      </c>
    </row>
    <row r="4254" spans="1:8" x14ac:dyDescent="0.3">
      <c r="A4254"/>
      <c r="B4254" s="314">
        <v>44896</v>
      </c>
      <c r="C4254" s="197">
        <v>436.9</v>
      </c>
      <c r="D4254" s="197">
        <f t="shared" si="135"/>
        <v>-0.27628418559194301</v>
      </c>
      <c r="E4254" s="197">
        <v>-2.6252710877754382E-3</v>
      </c>
      <c r="F4254" s="167"/>
      <c r="G4254" s="37">
        <v>4246</v>
      </c>
      <c r="H4254" s="167">
        <f t="shared" ca="1" si="136"/>
        <v>-2.3588248926373068E-2</v>
      </c>
    </row>
    <row r="4255" spans="1:8" x14ac:dyDescent="0.3">
      <c r="A4255"/>
      <c r="B4255" s="314">
        <v>45168</v>
      </c>
      <c r="C4255" s="197">
        <v>603.69000000000005</v>
      </c>
      <c r="D4255" s="197">
        <f t="shared" si="135"/>
        <v>2.180663856691254</v>
      </c>
      <c r="E4255" s="197">
        <v>-2.6268834258523777E-3</v>
      </c>
      <c r="F4255" s="167"/>
      <c r="G4255" s="37">
        <v>4247</v>
      </c>
      <c r="H4255" s="167">
        <f t="shared" ca="1" si="136"/>
        <v>-7.6932797686948889E-3</v>
      </c>
    </row>
    <row r="4256" spans="1:8" x14ac:dyDescent="0.3">
      <c r="A4256"/>
      <c r="B4256" s="314">
        <v>43409</v>
      </c>
      <c r="C4256" s="197">
        <v>189.8</v>
      </c>
      <c r="D4256" s="197">
        <f t="shared" si="135"/>
        <v>-0.79552922165364937</v>
      </c>
      <c r="E4256" s="197">
        <v>-2.6274303730950965E-3</v>
      </c>
      <c r="F4256" s="167"/>
      <c r="G4256" s="37">
        <v>4248</v>
      </c>
      <c r="H4256" s="167">
        <f t="shared" ca="1" si="136"/>
        <v>6.4304928868734207E-2</v>
      </c>
    </row>
    <row r="4257" spans="1:8" x14ac:dyDescent="0.3">
      <c r="A4257"/>
      <c r="B4257" s="314">
        <v>45579</v>
      </c>
      <c r="C4257" s="197">
        <v>928.25</v>
      </c>
      <c r="D4257" s="197">
        <f t="shared" si="135"/>
        <v>0.9001658103211807</v>
      </c>
      <c r="E4257" s="197">
        <v>-2.6324272053294129E-3</v>
      </c>
      <c r="F4257" s="167"/>
      <c r="G4257" s="37">
        <v>4249</v>
      </c>
      <c r="H4257" s="167">
        <f t="shared" ca="1" si="136"/>
        <v>-4.3985879069249598E-2</v>
      </c>
    </row>
    <row r="4258" spans="1:8" x14ac:dyDescent="0.3">
      <c r="A4258"/>
      <c r="B4258" s="314">
        <v>42003</v>
      </c>
      <c r="C4258" s="197">
        <v>488.51</v>
      </c>
      <c r="D4258" s="197">
        <f t="shared" si="135"/>
        <v>3.3067089835140608</v>
      </c>
      <c r="E4258" s="197">
        <v>-2.6337280522662487E-3</v>
      </c>
      <c r="F4258" s="167"/>
      <c r="G4258" s="37">
        <v>4250</v>
      </c>
      <c r="H4258" s="167">
        <f t="shared" ca="1" si="136"/>
        <v>-5.9300800510331368E-2</v>
      </c>
    </row>
    <row r="4259" spans="1:8" x14ac:dyDescent="0.3">
      <c r="A4259"/>
      <c r="B4259" s="314">
        <v>40101</v>
      </c>
      <c r="C4259" s="197">
        <v>113.43</v>
      </c>
      <c r="D4259" s="197">
        <f t="shared" si="135"/>
        <v>-0.88810850801479657</v>
      </c>
      <c r="E4259" s="197">
        <v>-2.6378264310208399E-3</v>
      </c>
      <c r="F4259" s="167"/>
      <c r="G4259" s="37">
        <v>4251</v>
      </c>
      <c r="H4259" s="167">
        <f t="shared" ca="1" si="136"/>
        <v>0.11766301589355586</v>
      </c>
    </row>
    <row r="4260" spans="1:8" x14ac:dyDescent="0.3">
      <c r="A4260"/>
      <c r="B4260" s="314">
        <v>45510</v>
      </c>
      <c r="C4260" s="197">
        <v>1013.75</v>
      </c>
      <c r="D4260" s="197">
        <f t="shared" si="135"/>
        <v>9.3995691423881826</v>
      </c>
      <c r="E4260" s="197">
        <v>-2.6563038024497443E-3</v>
      </c>
      <c r="F4260" s="167"/>
      <c r="G4260" s="37">
        <v>4252</v>
      </c>
      <c r="H4260" s="167">
        <f t="shared" ca="1" si="136"/>
        <v>-2.6358455634104039E-2</v>
      </c>
    </row>
    <row r="4261" spans="1:8" x14ac:dyDescent="0.3">
      <c r="A4261"/>
      <c r="B4261" s="314">
        <v>38093</v>
      </c>
      <c r="C4261" s="197">
        <v>97.48</v>
      </c>
      <c r="D4261" s="197">
        <f t="shared" si="135"/>
        <v>0.36929344008990039</v>
      </c>
      <c r="E4261" s="197">
        <v>-2.6601186822180489E-3</v>
      </c>
      <c r="F4261" s="167"/>
      <c r="G4261" s="37">
        <v>4253</v>
      </c>
      <c r="H4261" s="167">
        <f t="shared" ca="1" si="136"/>
        <v>-3.6322585894984424E-2</v>
      </c>
    </row>
    <row r="4262" spans="1:8" x14ac:dyDescent="0.3">
      <c r="A4262"/>
      <c r="B4262" s="314">
        <v>37935</v>
      </c>
      <c r="C4262" s="197">
        <v>71.19</v>
      </c>
      <c r="D4262" s="197">
        <f t="shared" si="135"/>
        <v>1.3849246231155776</v>
      </c>
      <c r="E4262" s="197">
        <v>-2.6618100308208881E-3</v>
      </c>
      <c r="F4262" s="167"/>
      <c r="G4262" s="37">
        <v>4254</v>
      </c>
      <c r="H4262" s="167">
        <f t="shared" ca="1" si="136"/>
        <v>-3.4092138545835489E-2</v>
      </c>
    </row>
    <row r="4263" spans="1:8" x14ac:dyDescent="0.3">
      <c r="A4263"/>
      <c r="B4263" s="314">
        <v>37685</v>
      </c>
      <c r="C4263" s="197">
        <v>29.85</v>
      </c>
      <c r="D4263" s="197">
        <f t="shared" si="135"/>
        <v>-0.95427739909627018</v>
      </c>
      <c r="E4263" s="197">
        <v>-2.6729034413631725E-3</v>
      </c>
      <c r="F4263" s="167"/>
      <c r="G4263" s="37">
        <v>4255</v>
      </c>
      <c r="H4263" s="167">
        <f t="shared" ca="1" si="136"/>
        <v>7.7104219244368277E-2</v>
      </c>
    </row>
    <row r="4264" spans="1:8" x14ac:dyDescent="0.3">
      <c r="A4264"/>
      <c r="B4264" s="314">
        <v>45875</v>
      </c>
      <c r="C4264" s="197">
        <v>652.85</v>
      </c>
      <c r="D4264" s="197">
        <f t="shared" si="135"/>
        <v>0.84890965732087231</v>
      </c>
      <c r="E4264" s="197">
        <v>-2.6733883287504145E-3</v>
      </c>
      <c r="F4264" s="167"/>
      <c r="G4264" s="37">
        <v>4256</v>
      </c>
      <c r="H4264" s="167">
        <f t="shared" ca="1" si="136"/>
        <v>1.0073091811655631E-3</v>
      </c>
    </row>
    <row r="4265" spans="1:8" x14ac:dyDescent="0.3">
      <c r="A4265"/>
      <c r="B4265" s="314">
        <v>43174</v>
      </c>
      <c r="C4265" s="197">
        <v>353.1</v>
      </c>
      <c r="D4265" s="197">
        <f t="shared" si="135"/>
        <v>3.1365979381443303</v>
      </c>
      <c r="E4265" s="197">
        <v>-2.6832368309560595E-3</v>
      </c>
      <c r="F4265" s="167"/>
      <c r="G4265" s="37">
        <v>4257</v>
      </c>
      <c r="H4265" s="167">
        <f t="shared" ca="1" si="136"/>
        <v>-1.4271391581800989E-2</v>
      </c>
    </row>
    <row r="4266" spans="1:8" x14ac:dyDescent="0.3">
      <c r="A4266"/>
      <c r="B4266" s="314">
        <v>35615</v>
      </c>
      <c r="C4266" s="197">
        <v>85.36</v>
      </c>
      <c r="D4266" s="197">
        <f t="shared" si="135"/>
        <v>4.9293177627535378E-2</v>
      </c>
      <c r="E4266" s="197">
        <v>-2.687229816567438E-3</v>
      </c>
      <c r="F4266" s="167"/>
      <c r="G4266" s="37">
        <v>4258</v>
      </c>
      <c r="H4266" s="167">
        <f t="shared" ca="1" si="136"/>
        <v>7.055810493690122E-2</v>
      </c>
    </row>
    <row r="4267" spans="1:8" x14ac:dyDescent="0.3">
      <c r="A4267"/>
      <c r="B4267" s="314">
        <v>35123</v>
      </c>
      <c r="C4267" s="197">
        <v>81.349999999999994</v>
      </c>
      <c r="D4267" s="197">
        <f t="shared" si="135"/>
        <v>-0.5663877192047333</v>
      </c>
      <c r="E4267" s="197">
        <v>-2.6970700012258764E-3</v>
      </c>
      <c r="F4267" s="167"/>
      <c r="G4267" s="37">
        <v>4259</v>
      </c>
      <c r="H4267" s="167">
        <f t="shared" ca="1" si="136"/>
        <v>-5.476217995604396E-2</v>
      </c>
    </row>
    <row r="4268" spans="1:8" x14ac:dyDescent="0.3">
      <c r="A4268"/>
      <c r="B4268" s="314">
        <v>40753</v>
      </c>
      <c r="C4268" s="197">
        <v>187.61</v>
      </c>
      <c r="D4268" s="197">
        <f t="shared" si="135"/>
        <v>6.2858252427184471</v>
      </c>
      <c r="E4268" s="197">
        <v>-2.7110355092493377E-3</v>
      </c>
      <c r="F4268" s="167"/>
      <c r="G4268" s="37">
        <v>4260</v>
      </c>
      <c r="H4268" s="167">
        <f t="shared" ca="1" si="136"/>
        <v>5.3191163420428017E-3</v>
      </c>
    </row>
    <row r="4269" spans="1:8" x14ac:dyDescent="0.3">
      <c r="A4269"/>
      <c r="B4269" s="314">
        <v>37489</v>
      </c>
      <c r="C4269" s="197">
        <v>25.75</v>
      </c>
      <c r="D4269" s="197">
        <f t="shared" si="135"/>
        <v>-0.85076789336424219</v>
      </c>
      <c r="E4269" s="197">
        <v>-2.7110766847405765E-3</v>
      </c>
      <c r="F4269" s="167"/>
      <c r="G4269" s="37">
        <v>4261</v>
      </c>
      <c r="H4269" s="167">
        <f t="shared" ca="1" si="136"/>
        <v>-4.5212347369629702E-2</v>
      </c>
    </row>
    <row r="4270" spans="1:8" x14ac:dyDescent="0.3">
      <c r="A4270"/>
      <c r="B4270" s="314">
        <v>39080</v>
      </c>
      <c r="C4270" s="197">
        <v>172.55</v>
      </c>
      <c r="D4270" s="197">
        <f t="shared" si="135"/>
        <v>-0.11107104219257125</v>
      </c>
      <c r="E4270" s="197">
        <v>-2.7164489654375457E-3</v>
      </c>
      <c r="F4270" s="167"/>
      <c r="G4270" s="37">
        <v>4262</v>
      </c>
      <c r="H4270" s="167">
        <f t="shared" ca="1" si="136"/>
        <v>-1.317277461441535E-2</v>
      </c>
    </row>
    <row r="4271" spans="1:8" x14ac:dyDescent="0.3">
      <c r="A4271"/>
      <c r="B4271" s="314">
        <v>40711</v>
      </c>
      <c r="C4271" s="197">
        <v>194.11</v>
      </c>
      <c r="D4271" s="197">
        <f t="shared" si="135"/>
        <v>-0.57463733181399834</v>
      </c>
      <c r="E4271" s="197">
        <v>-2.7229757501026075E-3</v>
      </c>
      <c r="F4271" s="167"/>
      <c r="G4271" s="37">
        <v>4263</v>
      </c>
      <c r="H4271" s="167">
        <f t="shared" ca="1" si="136"/>
        <v>1.4931250117217585E-2</v>
      </c>
    </row>
    <row r="4272" spans="1:8" x14ac:dyDescent="0.3">
      <c r="A4272"/>
      <c r="B4272" s="314">
        <v>44810</v>
      </c>
      <c r="C4272" s="197">
        <v>456.34</v>
      </c>
      <c r="D4272" s="197">
        <f t="shared" si="135"/>
        <v>-7.3703440576474155E-2</v>
      </c>
      <c r="E4272" s="197">
        <v>-2.7317030529513397E-3</v>
      </c>
      <c r="F4272" s="167"/>
      <c r="G4272" s="37">
        <v>4264</v>
      </c>
      <c r="H4272" s="167">
        <f t="shared" ca="1" si="136"/>
        <v>2.4669742413843995E-2</v>
      </c>
    </row>
    <row r="4273" spans="1:8" x14ac:dyDescent="0.3">
      <c r="A4273"/>
      <c r="B4273" s="314">
        <v>42569</v>
      </c>
      <c r="C4273" s="197">
        <v>492.65</v>
      </c>
      <c r="D4273" s="197">
        <f t="shared" si="135"/>
        <v>0.62671289417203213</v>
      </c>
      <c r="E4273" s="197">
        <v>-2.7327935222672961E-3</v>
      </c>
      <c r="F4273" s="167"/>
      <c r="G4273" s="37">
        <v>4265</v>
      </c>
      <c r="H4273" s="167">
        <f t="shared" ca="1" si="136"/>
        <v>5.3132833085056751E-2</v>
      </c>
    </row>
    <row r="4274" spans="1:8" x14ac:dyDescent="0.3">
      <c r="A4274"/>
      <c r="B4274" s="314">
        <v>41269</v>
      </c>
      <c r="C4274" s="197">
        <v>302.85000000000002</v>
      </c>
      <c r="D4274" s="197">
        <f t="shared" si="135"/>
        <v>8.3414558914250456</v>
      </c>
      <c r="E4274" s="197">
        <v>-2.765978464881913E-3</v>
      </c>
      <c r="F4274" s="167"/>
      <c r="G4274" s="37">
        <v>4266</v>
      </c>
      <c r="H4274" s="167">
        <f t="shared" ca="1" si="136"/>
        <v>8.2326239752589098E-2</v>
      </c>
    </row>
    <row r="4275" spans="1:8" x14ac:dyDescent="0.3">
      <c r="A4275"/>
      <c r="B4275" s="314">
        <v>37589</v>
      </c>
      <c r="C4275" s="197">
        <v>32.42</v>
      </c>
      <c r="D4275" s="197">
        <f t="shared" si="135"/>
        <v>-0.60831219040715223</v>
      </c>
      <c r="E4275" s="197">
        <v>-2.7683789603197839E-3</v>
      </c>
      <c r="F4275" s="167"/>
      <c r="G4275" s="37">
        <v>4267</v>
      </c>
      <c r="H4275" s="167">
        <f t="shared" ca="1" si="136"/>
        <v>-1.3808677370835578E-2</v>
      </c>
    </row>
    <row r="4276" spans="1:8" x14ac:dyDescent="0.3">
      <c r="A4276"/>
      <c r="B4276" s="314">
        <v>39674</v>
      </c>
      <c r="C4276" s="197">
        <v>82.77</v>
      </c>
      <c r="D4276" s="197">
        <f t="shared" si="135"/>
        <v>-0.79990329989121234</v>
      </c>
      <c r="E4276" s="197">
        <v>-2.7710843373494054E-3</v>
      </c>
      <c r="F4276" s="167"/>
      <c r="G4276" s="37">
        <v>4268</v>
      </c>
      <c r="H4276" s="167">
        <f t="shared" ca="1" si="136"/>
        <v>-5.5101403235248758E-2</v>
      </c>
    </row>
    <row r="4277" spans="1:8" x14ac:dyDescent="0.3">
      <c r="A4277"/>
      <c r="B4277" s="314">
        <v>42999</v>
      </c>
      <c r="C4277" s="197">
        <v>413.65</v>
      </c>
      <c r="D4277" s="197">
        <f t="shared" si="135"/>
        <v>0.10071846726982425</v>
      </c>
      <c r="E4277" s="197">
        <v>-2.7724204435873867E-3</v>
      </c>
      <c r="F4277" s="167"/>
      <c r="G4277" s="37">
        <v>4269</v>
      </c>
      <c r="H4277" s="167">
        <f t="shared" ca="1" si="136"/>
        <v>-2.7075069675610231E-2</v>
      </c>
    </row>
    <row r="4278" spans="1:8" x14ac:dyDescent="0.3">
      <c r="A4278"/>
      <c r="B4278" s="314">
        <v>43146</v>
      </c>
      <c r="C4278" s="197">
        <v>375.8</v>
      </c>
      <c r="D4278" s="197">
        <f t="shared" si="135"/>
        <v>1.3334368208630858</v>
      </c>
      <c r="E4278" s="197">
        <v>-2.7862544779090337E-3</v>
      </c>
      <c r="F4278" s="167"/>
      <c r="G4278" s="37">
        <v>4270</v>
      </c>
      <c r="H4278" s="167">
        <f t="shared" ca="1" si="136"/>
        <v>9.1461174343227564E-2</v>
      </c>
    </row>
    <row r="4279" spans="1:8" x14ac:dyDescent="0.3">
      <c r="A4279"/>
      <c r="B4279" s="314">
        <v>43801</v>
      </c>
      <c r="C4279" s="197">
        <v>161.05000000000001</v>
      </c>
      <c r="D4279" s="197">
        <f t="shared" si="135"/>
        <v>-0.60147975848757795</v>
      </c>
      <c r="E4279" s="197">
        <v>-2.7863777089782715E-3</v>
      </c>
      <c r="F4279" s="167"/>
      <c r="G4279" s="37">
        <v>4271</v>
      </c>
      <c r="H4279" s="167">
        <f t="shared" ca="1" si="136"/>
        <v>-6.5497749303162461E-2</v>
      </c>
    </row>
    <row r="4280" spans="1:8" x14ac:dyDescent="0.3">
      <c r="A4280"/>
      <c r="B4280" s="314">
        <v>41704</v>
      </c>
      <c r="C4280" s="197">
        <v>404.12</v>
      </c>
      <c r="D4280" s="197">
        <f t="shared" si="135"/>
        <v>-0.60984746089978759</v>
      </c>
      <c r="E4280" s="197">
        <v>-2.7884022208513048E-3</v>
      </c>
      <c r="F4280" s="167"/>
      <c r="G4280" s="37">
        <v>4272</v>
      </c>
      <c r="H4280" s="167">
        <f t="shared" ca="1" si="136"/>
        <v>1.7528058973322148E-2</v>
      </c>
    </row>
    <row r="4281" spans="1:8" x14ac:dyDescent="0.3">
      <c r="A4281"/>
      <c r="B4281" s="314">
        <v>45545</v>
      </c>
      <c r="C4281" s="197">
        <v>1035.8</v>
      </c>
      <c r="D4281" s="197">
        <f t="shared" si="135"/>
        <v>40.515030060120239</v>
      </c>
      <c r="E4281" s="197">
        <v>-2.7919514778088628E-3</v>
      </c>
      <c r="F4281" s="167"/>
      <c r="G4281" s="37">
        <v>4273</v>
      </c>
      <c r="H4281" s="167">
        <f t="shared" ca="1" si="136"/>
        <v>8.3615369252882155E-2</v>
      </c>
    </row>
    <row r="4282" spans="1:8" x14ac:dyDescent="0.3">
      <c r="A4282"/>
      <c r="B4282" s="314">
        <v>36699</v>
      </c>
      <c r="C4282" s="197">
        <v>24.95</v>
      </c>
      <c r="D4282" s="197">
        <f t="shared" si="135"/>
        <v>-0.94388214125056236</v>
      </c>
      <c r="E4282" s="197">
        <v>-2.7977617905675656E-3</v>
      </c>
      <c r="F4282" s="167"/>
      <c r="G4282" s="37">
        <v>4274</v>
      </c>
      <c r="H4282" s="167">
        <f t="shared" ca="1" si="136"/>
        <v>4.1350736021958014E-3</v>
      </c>
    </row>
    <row r="4283" spans="1:8" x14ac:dyDescent="0.3">
      <c r="A4283"/>
      <c r="B4283" s="314">
        <v>42947</v>
      </c>
      <c r="C4283" s="197">
        <v>444.6</v>
      </c>
      <c r="D4283" s="197">
        <f t="shared" si="135"/>
        <v>0.95876288659793829</v>
      </c>
      <c r="E4283" s="197">
        <v>-2.8036335090276809E-3</v>
      </c>
      <c r="F4283" s="167"/>
      <c r="G4283" s="37">
        <v>4275</v>
      </c>
      <c r="H4283" s="167">
        <f t="shared" ca="1" si="136"/>
        <v>6.5885776879263766E-2</v>
      </c>
    </row>
    <row r="4284" spans="1:8" x14ac:dyDescent="0.3">
      <c r="A4284"/>
      <c r="B4284" s="314">
        <v>40574</v>
      </c>
      <c r="C4284" s="197">
        <v>226.98</v>
      </c>
      <c r="D4284" s="197">
        <f t="shared" si="135"/>
        <v>-0.63200389105058363</v>
      </c>
      <c r="E4284" s="197">
        <v>-2.8117037167209036E-3</v>
      </c>
      <c r="F4284" s="167"/>
      <c r="G4284" s="37">
        <v>4276</v>
      </c>
      <c r="H4284" s="167">
        <f t="shared" ca="1" si="136"/>
        <v>2.6333910818101221E-2</v>
      </c>
    </row>
    <row r="4285" spans="1:8" x14ac:dyDescent="0.3">
      <c r="A4285"/>
      <c r="B4285" s="314">
        <v>45194</v>
      </c>
      <c r="C4285" s="197">
        <v>616.79999999999995</v>
      </c>
      <c r="D4285" s="197">
        <f t="shared" si="135"/>
        <v>2.8963992419456721</v>
      </c>
      <c r="E4285" s="197">
        <v>-2.8130759530506921E-3</v>
      </c>
      <c r="F4285" s="167"/>
      <c r="G4285" s="37">
        <v>4277</v>
      </c>
      <c r="H4285" s="167">
        <f t="shared" ca="1" si="136"/>
        <v>-4.8829618840459714E-2</v>
      </c>
    </row>
    <row r="4286" spans="1:8" x14ac:dyDescent="0.3">
      <c r="A4286"/>
      <c r="B4286" s="314">
        <v>43634</v>
      </c>
      <c r="C4286" s="197">
        <v>158.30000000000001</v>
      </c>
      <c r="D4286" s="197">
        <f t="shared" si="135"/>
        <v>-0.46834592779177153</v>
      </c>
      <c r="E4286" s="197">
        <v>-2.8346456692912581E-3</v>
      </c>
      <c r="F4286" s="167"/>
      <c r="G4286" s="37">
        <v>4278</v>
      </c>
      <c r="H4286" s="167">
        <f t="shared" ca="1" si="136"/>
        <v>-2.3865134930701682E-2</v>
      </c>
    </row>
    <row r="4287" spans="1:8" x14ac:dyDescent="0.3">
      <c r="A4287"/>
      <c r="B4287" s="314">
        <v>42278</v>
      </c>
      <c r="C4287" s="197">
        <v>297.75</v>
      </c>
      <c r="D4287" s="197">
        <f t="shared" si="135"/>
        <v>1.4310091443500981</v>
      </c>
      <c r="E4287" s="197">
        <v>-2.846617548559971E-3</v>
      </c>
      <c r="F4287" s="167"/>
      <c r="G4287" s="37">
        <v>4279</v>
      </c>
      <c r="H4287" s="167">
        <f t="shared" ca="1" si="136"/>
        <v>5.2051464423473665E-2</v>
      </c>
    </row>
    <row r="4288" spans="1:8" x14ac:dyDescent="0.3">
      <c r="A4288"/>
      <c r="B4288" s="314">
        <v>39563</v>
      </c>
      <c r="C4288" s="197">
        <v>122.48</v>
      </c>
      <c r="D4288" s="197">
        <f t="shared" si="135"/>
        <v>-0.78124665118771208</v>
      </c>
      <c r="E4288" s="197">
        <v>-2.8494667426524067E-3</v>
      </c>
      <c r="F4288" s="167"/>
      <c r="G4288" s="37">
        <v>4280</v>
      </c>
      <c r="H4288" s="167">
        <f t="shared" ca="1" si="136"/>
        <v>5.549637023926559E-2</v>
      </c>
    </row>
    <row r="4289" spans="1:8" x14ac:dyDescent="0.3">
      <c r="A4289"/>
      <c r="B4289" s="314">
        <v>42103</v>
      </c>
      <c r="C4289" s="197">
        <v>559.9</v>
      </c>
      <c r="D4289" s="197">
        <f t="shared" si="135"/>
        <v>4.9286319356204995</v>
      </c>
      <c r="E4289" s="197">
        <v>-2.8495102404274553E-3</v>
      </c>
      <c r="F4289" s="167"/>
      <c r="G4289" s="37">
        <v>4281</v>
      </c>
      <c r="H4289" s="167">
        <f t="shared" ca="1" si="136"/>
        <v>2.3525255087119799E-2</v>
      </c>
    </row>
    <row r="4290" spans="1:8" x14ac:dyDescent="0.3">
      <c r="A4290"/>
      <c r="B4290" s="314">
        <v>38582</v>
      </c>
      <c r="C4290" s="197">
        <v>94.44</v>
      </c>
      <c r="D4290" s="197">
        <f t="shared" si="135"/>
        <v>-0.79983043662568887</v>
      </c>
      <c r="E4290" s="197">
        <v>-2.8508077288564859E-3</v>
      </c>
      <c r="F4290" s="167"/>
      <c r="G4290" s="37">
        <v>4282</v>
      </c>
      <c r="H4290" s="167">
        <f t="shared" ca="1" si="136"/>
        <v>-3.8309462814398156E-2</v>
      </c>
    </row>
    <row r="4291" spans="1:8" x14ac:dyDescent="0.3">
      <c r="A4291"/>
      <c r="B4291" s="314">
        <v>42723</v>
      </c>
      <c r="C4291" s="197">
        <v>471.8</v>
      </c>
      <c r="D4291" s="197">
        <f t="shared" si="135"/>
        <v>3.8236376648604438</v>
      </c>
      <c r="E4291" s="197">
        <v>-2.8532177956249738E-3</v>
      </c>
      <c r="F4291" s="167"/>
      <c r="G4291" s="37">
        <v>4283</v>
      </c>
      <c r="H4291" s="167">
        <f t="shared" ca="1" si="136"/>
        <v>-6.6057785424255375E-2</v>
      </c>
    </row>
    <row r="4292" spans="1:8" x14ac:dyDescent="0.3">
      <c r="A4292"/>
      <c r="B4292" s="314">
        <v>38349</v>
      </c>
      <c r="C4292" s="197">
        <v>97.81</v>
      </c>
      <c r="D4292" s="197">
        <f t="shared" si="135"/>
        <v>0.27290473711608532</v>
      </c>
      <c r="E4292" s="197">
        <v>-2.8545213579366235E-3</v>
      </c>
      <c r="F4292" s="167"/>
      <c r="G4292" s="37">
        <v>4284</v>
      </c>
      <c r="H4292" s="167">
        <f t="shared" ca="1" si="136"/>
        <v>4.8503390430749124E-2</v>
      </c>
    </row>
    <row r="4293" spans="1:8" x14ac:dyDescent="0.3">
      <c r="A4293"/>
      <c r="B4293" s="314">
        <v>35585</v>
      </c>
      <c r="C4293" s="197">
        <v>76.84</v>
      </c>
      <c r="D4293" s="197">
        <f t="shared" si="135"/>
        <v>-0.81503057146983782</v>
      </c>
      <c r="E4293" s="197">
        <v>-2.8549182455229749E-3</v>
      </c>
      <c r="F4293" s="167"/>
      <c r="G4293" s="37">
        <v>4285</v>
      </c>
      <c r="H4293" s="167">
        <f t="shared" ca="1" si="136"/>
        <v>-1.4532779544770778E-2</v>
      </c>
    </row>
    <row r="4294" spans="1:8" x14ac:dyDescent="0.3">
      <c r="A4294"/>
      <c r="B4294" s="314">
        <v>44910</v>
      </c>
      <c r="C4294" s="197">
        <v>415.42</v>
      </c>
      <c r="D4294" s="197">
        <f t="shared" si="135"/>
        <v>13.88427087065568</v>
      </c>
      <c r="E4294" s="197">
        <v>-2.8563884688317387E-3</v>
      </c>
      <c r="F4294" s="167"/>
      <c r="G4294" s="37">
        <v>4286</v>
      </c>
      <c r="H4294" s="167">
        <f t="shared" ca="1" si="136"/>
        <v>-7.5944725943169686E-2</v>
      </c>
    </row>
    <row r="4295" spans="1:8" x14ac:dyDescent="0.3">
      <c r="A4295"/>
      <c r="B4295" s="314">
        <v>37573</v>
      </c>
      <c r="C4295" s="197">
        <v>27.91</v>
      </c>
      <c r="D4295" s="197">
        <f t="shared" si="135"/>
        <v>-0.93039032298291557</v>
      </c>
      <c r="E4295" s="197">
        <v>-2.8581636298677937E-3</v>
      </c>
      <c r="F4295" s="167"/>
      <c r="G4295" s="37">
        <v>4287</v>
      </c>
      <c r="H4295" s="167">
        <f t="shared" ca="1" si="136"/>
        <v>1.2026543002712551E-2</v>
      </c>
    </row>
    <row r="4296" spans="1:8" x14ac:dyDescent="0.3">
      <c r="A4296"/>
      <c r="B4296" s="314">
        <v>42332</v>
      </c>
      <c r="C4296" s="197">
        <v>400.95</v>
      </c>
      <c r="D4296" s="197">
        <f t="shared" si="135"/>
        <v>0.69901267002839096</v>
      </c>
      <c r="E4296" s="197">
        <v>-2.8599850783388447E-3</v>
      </c>
      <c r="F4296" s="167"/>
      <c r="G4296" s="37">
        <v>4288</v>
      </c>
      <c r="H4296" s="167">
        <f t="shared" ca="1" si="136"/>
        <v>1.8722487661696197E-2</v>
      </c>
    </row>
    <row r="4297" spans="1:8" x14ac:dyDescent="0.3">
      <c r="A4297"/>
      <c r="B4297" s="314">
        <v>40479</v>
      </c>
      <c r="C4297" s="197">
        <v>235.99</v>
      </c>
      <c r="D4297" s="197">
        <f t="shared" ref="D4297:D4360" si="137">C4297/C4298-1</f>
        <v>12.641040462427746</v>
      </c>
      <c r="E4297" s="197">
        <v>-2.8731989690284898E-3</v>
      </c>
      <c r="F4297" s="167"/>
      <c r="G4297" s="37">
        <v>4289</v>
      </c>
      <c r="H4297" s="167">
        <f t="shared" ca="1" si="136"/>
        <v>-7.6478245492340585E-2</v>
      </c>
    </row>
    <row r="4298" spans="1:8" x14ac:dyDescent="0.3">
      <c r="A4298"/>
      <c r="B4298" s="314">
        <v>36924</v>
      </c>
      <c r="C4298" s="197">
        <v>17.3</v>
      </c>
      <c r="D4298" s="197">
        <f t="shared" si="137"/>
        <v>-0.72217761361811461</v>
      </c>
      <c r="E4298" s="197">
        <v>-2.8818443804035088E-3</v>
      </c>
      <c r="F4298" s="167"/>
      <c r="G4298" s="37">
        <v>4290</v>
      </c>
      <c r="H4298" s="167">
        <f t="shared" ref="H4298:H4361" ca="1" si="138">_xlfn.NORM.INV(RAND(),N$11,N$12)</f>
        <v>3.4311653426135465E-2</v>
      </c>
    </row>
    <row r="4299" spans="1:8" x14ac:dyDescent="0.3">
      <c r="A4299"/>
      <c r="B4299" s="314">
        <v>34696</v>
      </c>
      <c r="C4299" s="197">
        <v>62.27</v>
      </c>
      <c r="D4299" s="197">
        <f t="shared" si="137"/>
        <v>-0.9368362326926003</v>
      </c>
      <c r="E4299" s="197">
        <v>-2.8823058446757477E-3</v>
      </c>
      <c r="F4299" s="167"/>
      <c r="G4299" s="37">
        <v>4291</v>
      </c>
      <c r="H4299" s="167">
        <f t="shared" ca="1" si="138"/>
        <v>1.6629831656182249E-2</v>
      </c>
    </row>
    <row r="4300" spans="1:8" x14ac:dyDescent="0.3">
      <c r="A4300"/>
      <c r="B4300" s="314">
        <v>45456</v>
      </c>
      <c r="C4300" s="197">
        <v>985.85</v>
      </c>
      <c r="D4300" s="197">
        <f t="shared" si="137"/>
        <v>0.39195199435227668</v>
      </c>
      <c r="E4300" s="197">
        <v>-2.882573075756012E-3</v>
      </c>
      <c r="F4300" s="167"/>
      <c r="G4300" s="37">
        <v>4292</v>
      </c>
      <c r="H4300" s="167">
        <f t="shared" ca="1" si="138"/>
        <v>0.10010197607598181</v>
      </c>
    </row>
    <row r="4301" spans="1:8" x14ac:dyDescent="0.3">
      <c r="A4301"/>
      <c r="B4301" s="314">
        <v>45742</v>
      </c>
      <c r="C4301" s="197">
        <v>708.25</v>
      </c>
      <c r="D4301" s="197">
        <f t="shared" si="137"/>
        <v>1.4172354948805461</v>
      </c>
      <c r="E4301" s="197">
        <v>-2.8861044629029386E-3</v>
      </c>
      <c r="F4301" s="167"/>
      <c r="G4301" s="37">
        <v>4293</v>
      </c>
      <c r="H4301" s="167">
        <f t="shared" ca="1" si="138"/>
        <v>-4.23352087054483E-3</v>
      </c>
    </row>
    <row r="4302" spans="1:8" x14ac:dyDescent="0.3">
      <c r="A4302"/>
      <c r="B4302" s="314">
        <v>44319</v>
      </c>
      <c r="C4302" s="197">
        <v>293</v>
      </c>
      <c r="D4302" s="197">
        <f t="shared" si="137"/>
        <v>3.0621100790239844</v>
      </c>
      <c r="E4302" s="197">
        <v>-2.8926322953888306E-3</v>
      </c>
      <c r="F4302" s="167"/>
      <c r="G4302" s="37">
        <v>4294</v>
      </c>
      <c r="H4302" s="167">
        <f t="shared" ca="1" si="138"/>
        <v>-1.0897253703987342E-3</v>
      </c>
    </row>
    <row r="4303" spans="1:8" x14ac:dyDescent="0.3">
      <c r="A4303"/>
      <c r="B4303" s="314">
        <v>35039</v>
      </c>
      <c r="C4303" s="197">
        <v>72.13</v>
      </c>
      <c r="D4303" s="197">
        <f t="shared" si="137"/>
        <v>-0.48647301722910441</v>
      </c>
      <c r="E4303" s="197">
        <v>-2.9029582526957087E-3</v>
      </c>
      <c r="F4303" s="167"/>
      <c r="G4303" s="37">
        <v>4295</v>
      </c>
      <c r="H4303" s="167">
        <f t="shared" ca="1" si="138"/>
        <v>0.11037933898324609</v>
      </c>
    </row>
    <row r="4304" spans="1:8" x14ac:dyDescent="0.3">
      <c r="A4304"/>
      <c r="B4304" s="314">
        <v>40319</v>
      </c>
      <c r="C4304" s="197">
        <v>140.46</v>
      </c>
      <c r="D4304" s="197">
        <f t="shared" si="137"/>
        <v>0.52062357908411827</v>
      </c>
      <c r="E4304" s="197">
        <v>-2.9104848441825482E-3</v>
      </c>
      <c r="F4304" s="167"/>
      <c r="G4304" s="37">
        <v>4296</v>
      </c>
      <c r="H4304" s="167">
        <f t="shared" ca="1" si="138"/>
        <v>8.962950580556352E-3</v>
      </c>
    </row>
    <row r="4305" spans="1:8" x14ac:dyDescent="0.3">
      <c r="A4305"/>
      <c r="B4305" s="314">
        <v>38334</v>
      </c>
      <c r="C4305" s="197">
        <v>92.37</v>
      </c>
      <c r="D4305" s="197">
        <f t="shared" si="137"/>
        <v>-0.46929043378339563</v>
      </c>
      <c r="E4305" s="197">
        <v>-2.9145077720207357E-3</v>
      </c>
      <c r="F4305" s="167"/>
      <c r="G4305" s="37">
        <v>4297</v>
      </c>
      <c r="H4305" s="167">
        <f t="shared" ca="1" si="138"/>
        <v>-0.10370421826099917</v>
      </c>
    </row>
    <row r="4306" spans="1:8" x14ac:dyDescent="0.3">
      <c r="A4306"/>
      <c r="B4306" s="314">
        <v>39092</v>
      </c>
      <c r="C4306" s="197">
        <v>174.05</v>
      </c>
      <c r="D4306" s="197">
        <f t="shared" si="137"/>
        <v>0.82979394449116906</v>
      </c>
      <c r="E4306" s="197">
        <v>-2.9216315307056817E-3</v>
      </c>
      <c r="F4306" s="167"/>
      <c r="G4306" s="37">
        <v>4298</v>
      </c>
      <c r="H4306" s="167">
        <f t="shared" ca="1" si="138"/>
        <v>3.9441228147372838E-2</v>
      </c>
    </row>
    <row r="4307" spans="1:8" x14ac:dyDescent="0.3">
      <c r="A4307"/>
      <c r="B4307" s="314">
        <v>38043</v>
      </c>
      <c r="C4307" s="197">
        <v>95.12</v>
      </c>
      <c r="D4307" s="197">
        <f t="shared" si="137"/>
        <v>0.27284892278870609</v>
      </c>
      <c r="E4307" s="197">
        <v>-2.9350104821802558E-3</v>
      </c>
      <c r="F4307" s="167"/>
      <c r="G4307" s="37">
        <v>4299</v>
      </c>
      <c r="H4307" s="167">
        <f t="shared" ca="1" si="138"/>
        <v>3.9422340369893019E-2</v>
      </c>
    </row>
    <row r="4308" spans="1:8" x14ac:dyDescent="0.3">
      <c r="A4308"/>
      <c r="B4308" s="314">
        <v>35503</v>
      </c>
      <c r="C4308" s="197">
        <v>74.73</v>
      </c>
      <c r="D4308" s="197">
        <f t="shared" si="137"/>
        <v>-0.65048407464571345</v>
      </c>
      <c r="E4308" s="197">
        <v>-2.935290193462281E-3</v>
      </c>
      <c r="F4308" s="167"/>
      <c r="G4308" s="37">
        <v>4300</v>
      </c>
      <c r="H4308" s="167">
        <f t="shared" ca="1" si="138"/>
        <v>0.1398830396866742</v>
      </c>
    </row>
    <row r="4309" spans="1:8" x14ac:dyDescent="0.3">
      <c r="A4309"/>
      <c r="B4309" s="314">
        <v>40449</v>
      </c>
      <c r="C4309" s="197">
        <v>213.81</v>
      </c>
      <c r="D4309" s="197">
        <f t="shared" si="137"/>
        <v>2.1512159174649965</v>
      </c>
      <c r="E4309" s="197">
        <v>-2.9378847229993843E-3</v>
      </c>
      <c r="F4309" s="167"/>
      <c r="G4309" s="37">
        <v>4301</v>
      </c>
      <c r="H4309" s="167">
        <f t="shared" ca="1" si="138"/>
        <v>-4.7262742206641367E-2</v>
      </c>
    </row>
    <row r="4310" spans="1:8" x14ac:dyDescent="0.3">
      <c r="A4310"/>
      <c r="B4310" s="314">
        <v>34859</v>
      </c>
      <c r="C4310" s="197">
        <v>67.849999999999994</v>
      </c>
      <c r="D4310" s="197">
        <f t="shared" si="137"/>
        <v>-0.65511106592792157</v>
      </c>
      <c r="E4310" s="197">
        <v>-2.9390154298309934E-3</v>
      </c>
      <c r="F4310" s="167"/>
      <c r="G4310" s="37">
        <v>4302</v>
      </c>
      <c r="H4310" s="167">
        <f t="shared" ca="1" si="138"/>
        <v>0.12848616783020325</v>
      </c>
    </row>
    <row r="4311" spans="1:8" x14ac:dyDescent="0.3">
      <c r="A4311"/>
      <c r="B4311" s="314">
        <v>40724</v>
      </c>
      <c r="C4311" s="197">
        <v>196.73</v>
      </c>
      <c r="D4311" s="197">
        <f t="shared" si="137"/>
        <v>-0.57036470845162701</v>
      </c>
      <c r="E4311" s="197">
        <v>-2.9395367695504993E-3</v>
      </c>
      <c r="F4311" s="167"/>
      <c r="G4311" s="37">
        <v>4303</v>
      </c>
      <c r="H4311" s="167">
        <f t="shared" ca="1" si="138"/>
        <v>5.454339309595941E-2</v>
      </c>
    </row>
    <row r="4312" spans="1:8" x14ac:dyDescent="0.3">
      <c r="A4312"/>
      <c r="B4312" s="314">
        <v>42552</v>
      </c>
      <c r="C4312" s="197">
        <v>457.9</v>
      </c>
      <c r="D4312" s="197">
        <f t="shared" si="137"/>
        <v>2.0200501253132828</v>
      </c>
      <c r="E4312" s="197">
        <v>-2.9395753946652725E-3</v>
      </c>
      <c r="F4312" s="167"/>
      <c r="G4312" s="37">
        <v>4304</v>
      </c>
      <c r="H4312" s="167">
        <f t="shared" ca="1" si="138"/>
        <v>-2.0163227756412359E-2</v>
      </c>
    </row>
    <row r="4313" spans="1:8" x14ac:dyDescent="0.3">
      <c r="A4313"/>
      <c r="B4313" s="314">
        <v>38770</v>
      </c>
      <c r="C4313" s="197">
        <v>151.62</v>
      </c>
      <c r="D4313" s="197">
        <f t="shared" si="137"/>
        <v>4.0056124133377358</v>
      </c>
      <c r="E4313" s="197">
        <v>-2.9591635431051033E-3</v>
      </c>
      <c r="F4313" s="167"/>
      <c r="G4313" s="37">
        <v>4305</v>
      </c>
      <c r="H4313" s="167">
        <f t="shared" ca="1" si="138"/>
        <v>9.5607246110418737E-2</v>
      </c>
    </row>
    <row r="4314" spans="1:8" x14ac:dyDescent="0.3">
      <c r="A4314"/>
      <c r="B4314" s="314">
        <v>37705</v>
      </c>
      <c r="C4314" s="197">
        <v>30.29</v>
      </c>
      <c r="D4314" s="197">
        <f t="shared" si="137"/>
        <v>-0.3567636440857932</v>
      </c>
      <c r="E4314" s="197">
        <v>-2.9624753127057701E-3</v>
      </c>
      <c r="F4314" s="167"/>
      <c r="G4314" s="37">
        <v>4306</v>
      </c>
      <c r="H4314" s="167">
        <f t="shared" ca="1" si="138"/>
        <v>2.8578210695797072E-2</v>
      </c>
    </row>
    <row r="4315" spans="1:8" x14ac:dyDescent="0.3">
      <c r="A4315"/>
      <c r="B4315" s="314">
        <v>35860</v>
      </c>
      <c r="C4315" s="197">
        <v>47.09</v>
      </c>
      <c r="D4315" s="197">
        <f t="shared" si="137"/>
        <v>-0.74532179556517031</v>
      </c>
      <c r="E4315" s="197">
        <v>-2.9642176582679314E-3</v>
      </c>
      <c r="F4315" s="167"/>
      <c r="G4315" s="37">
        <v>4307</v>
      </c>
      <c r="H4315" s="167">
        <f t="shared" ca="1" si="138"/>
        <v>-6.5644196435364885E-2</v>
      </c>
    </row>
    <row r="4316" spans="1:8" x14ac:dyDescent="0.3">
      <c r="A4316"/>
      <c r="B4316" s="314">
        <v>43482</v>
      </c>
      <c r="C4316" s="197">
        <v>184.9</v>
      </c>
      <c r="D4316" s="197">
        <f t="shared" si="137"/>
        <v>0.61781433196255131</v>
      </c>
      <c r="E4316" s="197">
        <v>-2.9657589646804317E-3</v>
      </c>
      <c r="F4316" s="167"/>
      <c r="G4316" s="37">
        <v>4308</v>
      </c>
      <c r="H4316" s="167">
        <f t="shared" ca="1" si="138"/>
        <v>-0.131294072258614</v>
      </c>
    </row>
    <row r="4317" spans="1:8" x14ac:dyDescent="0.3">
      <c r="A4317"/>
      <c r="B4317" s="314">
        <v>40103</v>
      </c>
      <c r="C4317" s="197">
        <v>114.29</v>
      </c>
      <c r="D4317" s="197">
        <f t="shared" si="137"/>
        <v>0.36481967996178666</v>
      </c>
      <c r="E4317" s="197">
        <v>-2.966064730000828E-3</v>
      </c>
      <c r="F4317" s="167"/>
      <c r="G4317" s="37">
        <v>4309</v>
      </c>
      <c r="H4317" s="167">
        <f t="shared" ca="1" si="138"/>
        <v>-3.1353065754686658E-3</v>
      </c>
    </row>
    <row r="4318" spans="1:8" x14ac:dyDescent="0.3">
      <c r="A4318"/>
      <c r="B4318" s="314">
        <v>38507</v>
      </c>
      <c r="C4318" s="197">
        <v>83.74</v>
      </c>
      <c r="D4318" s="197">
        <f t="shared" si="137"/>
        <v>-0.64101684743001675</v>
      </c>
      <c r="E4318" s="197">
        <v>-2.9765448267651262E-3</v>
      </c>
      <c r="F4318" s="167"/>
      <c r="G4318" s="37">
        <v>4310</v>
      </c>
      <c r="H4318" s="167">
        <f t="shared" ca="1" si="138"/>
        <v>1.2002174001508999E-2</v>
      </c>
    </row>
    <row r="4319" spans="1:8" x14ac:dyDescent="0.3">
      <c r="A4319"/>
      <c r="B4319" s="314">
        <v>40560</v>
      </c>
      <c r="C4319" s="197">
        <v>233.27</v>
      </c>
      <c r="D4319" s="197">
        <f t="shared" si="137"/>
        <v>1.8108205807928668</v>
      </c>
      <c r="E4319" s="197">
        <v>-2.9918365602427111E-3</v>
      </c>
      <c r="F4319" s="167"/>
      <c r="G4319" s="37">
        <v>4311</v>
      </c>
      <c r="H4319" s="167">
        <f t="shared" ca="1" si="138"/>
        <v>-5.9727587613712101E-2</v>
      </c>
    </row>
    <row r="4320" spans="1:8" x14ac:dyDescent="0.3">
      <c r="A4320"/>
      <c r="B4320" s="314">
        <v>38469</v>
      </c>
      <c r="C4320" s="197">
        <v>82.99</v>
      </c>
      <c r="D4320" s="197">
        <f t="shared" si="137"/>
        <v>-0.90122589859557245</v>
      </c>
      <c r="E4320" s="197">
        <v>-3.003363767419498E-3</v>
      </c>
      <c r="F4320" s="167"/>
      <c r="G4320" s="37">
        <v>4312</v>
      </c>
      <c r="H4320" s="167">
        <f t="shared" ca="1" si="138"/>
        <v>-5.0864954754221842E-2</v>
      </c>
    </row>
    <row r="4321" spans="1:8" x14ac:dyDescent="0.3">
      <c r="A4321"/>
      <c r="B4321" s="314">
        <v>45595</v>
      </c>
      <c r="C4321" s="197">
        <v>840.2</v>
      </c>
      <c r="D4321" s="197">
        <f t="shared" si="137"/>
        <v>9.6300607287449385</v>
      </c>
      <c r="E4321" s="197">
        <v>-3.0258083654701728E-3</v>
      </c>
      <c r="F4321" s="167"/>
      <c r="G4321" s="37">
        <v>4313</v>
      </c>
      <c r="H4321" s="167">
        <f t="shared" ca="1" si="138"/>
        <v>-1.9530313341644765E-2</v>
      </c>
    </row>
    <row r="4322" spans="1:8" x14ac:dyDescent="0.3">
      <c r="A4322"/>
      <c r="B4322" s="314">
        <v>38252</v>
      </c>
      <c r="C4322" s="197">
        <v>79.040000000000006</v>
      </c>
      <c r="D4322" s="197">
        <f t="shared" si="137"/>
        <v>-0.80543999999999993</v>
      </c>
      <c r="E4322" s="197">
        <v>-3.0272452068617062E-3</v>
      </c>
      <c r="F4322" s="167"/>
      <c r="G4322" s="37">
        <v>4314</v>
      </c>
      <c r="H4322" s="167">
        <f t="shared" ca="1" si="138"/>
        <v>-5.7143706340422235E-2</v>
      </c>
    </row>
    <row r="4323" spans="1:8" x14ac:dyDescent="0.3">
      <c r="A4323"/>
      <c r="B4323" s="314">
        <v>42326</v>
      </c>
      <c r="C4323" s="197">
        <v>406.25</v>
      </c>
      <c r="D4323" s="197">
        <f t="shared" si="137"/>
        <v>0.48907704713730671</v>
      </c>
      <c r="E4323" s="197">
        <v>-3.0674846625766694E-3</v>
      </c>
      <c r="F4323" s="167"/>
      <c r="G4323" s="37">
        <v>4315</v>
      </c>
      <c r="H4323" s="167">
        <f t="shared" ca="1" si="138"/>
        <v>5.8267202267983431E-2</v>
      </c>
    </row>
    <row r="4324" spans="1:8" x14ac:dyDescent="0.3">
      <c r="A4324"/>
      <c r="B4324" s="314">
        <v>41058</v>
      </c>
      <c r="C4324" s="197">
        <v>272.82</v>
      </c>
      <c r="D4324" s="197">
        <f t="shared" si="137"/>
        <v>-0.47004662004662001</v>
      </c>
      <c r="E4324" s="197">
        <v>-3.0695023021268808E-3</v>
      </c>
      <c r="F4324" s="167"/>
      <c r="G4324" s="37">
        <v>4316</v>
      </c>
      <c r="H4324" s="167">
        <f t="shared" ca="1" si="138"/>
        <v>-3.3960239417636109E-2</v>
      </c>
    </row>
    <row r="4325" spans="1:8" x14ac:dyDescent="0.3">
      <c r="A4325"/>
      <c r="B4325" s="314">
        <v>42590</v>
      </c>
      <c r="C4325" s="197">
        <v>514.79999999999995</v>
      </c>
      <c r="D4325" s="197">
        <f t="shared" si="137"/>
        <v>-0.33307423241352507</v>
      </c>
      <c r="E4325" s="197">
        <v>-3.0983733539892144E-3</v>
      </c>
      <c r="F4325" s="167"/>
      <c r="G4325" s="37">
        <v>4317</v>
      </c>
      <c r="H4325" s="167">
        <f t="shared" ca="1" si="138"/>
        <v>-8.7847842920111916E-3</v>
      </c>
    </row>
    <row r="4326" spans="1:8" x14ac:dyDescent="0.3">
      <c r="A4326"/>
      <c r="B4326" s="314">
        <v>45614</v>
      </c>
      <c r="C4326" s="197">
        <v>771.9</v>
      </c>
      <c r="D4326" s="197">
        <f t="shared" si="137"/>
        <v>11.639593908629442</v>
      </c>
      <c r="E4326" s="197">
        <v>-3.0995738086012636E-3</v>
      </c>
      <c r="F4326" s="167"/>
      <c r="G4326" s="37">
        <v>4318</v>
      </c>
      <c r="H4326" s="167">
        <f t="shared" ca="1" si="138"/>
        <v>-4.3300105594019367E-3</v>
      </c>
    </row>
    <row r="4327" spans="1:8" x14ac:dyDescent="0.3">
      <c r="A4327"/>
      <c r="B4327" s="314">
        <v>35471</v>
      </c>
      <c r="C4327" s="197">
        <v>61.07</v>
      </c>
      <c r="D4327" s="197">
        <f t="shared" si="137"/>
        <v>-0.23909793172190386</v>
      </c>
      <c r="E4327" s="197">
        <v>-3.1015344433561465E-3</v>
      </c>
      <c r="F4327" s="167"/>
      <c r="G4327" s="37">
        <v>4319</v>
      </c>
      <c r="H4327" s="167">
        <f t="shared" ca="1" si="138"/>
        <v>-6.1609772363606673E-2</v>
      </c>
    </row>
    <row r="4328" spans="1:8" x14ac:dyDescent="0.3">
      <c r="A4328"/>
      <c r="B4328" s="314">
        <v>35355</v>
      </c>
      <c r="C4328" s="197">
        <v>80.260000000000005</v>
      </c>
      <c r="D4328" s="197">
        <f t="shared" si="137"/>
        <v>1.5073414557950642</v>
      </c>
      <c r="E4328" s="197">
        <v>-3.1052043224444326E-3</v>
      </c>
      <c r="F4328" s="167"/>
      <c r="G4328" s="37">
        <v>4320</v>
      </c>
      <c r="H4328" s="167">
        <f t="shared" ca="1" si="138"/>
        <v>7.5218867921887464E-2</v>
      </c>
    </row>
    <row r="4329" spans="1:8" x14ac:dyDescent="0.3">
      <c r="A4329"/>
      <c r="B4329" s="314">
        <v>35975</v>
      </c>
      <c r="C4329" s="197">
        <v>32.01</v>
      </c>
      <c r="D4329" s="197">
        <f t="shared" si="137"/>
        <v>-0.58320312500000004</v>
      </c>
      <c r="E4329" s="197">
        <v>-3.1142946122704185E-3</v>
      </c>
      <c r="F4329" s="167"/>
      <c r="G4329" s="37">
        <v>4321</v>
      </c>
      <c r="H4329" s="167">
        <f t="shared" ca="1" si="138"/>
        <v>8.2604373990891251E-4</v>
      </c>
    </row>
    <row r="4330" spans="1:8" x14ac:dyDescent="0.3">
      <c r="A4330"/>
      <c r="B4330" s="314">
        <v>35010</v>
      </c>
      <c r="C4330" s="197">
        <v>76.8</v>
      </c>
      <c r="D4330" s="197">
        <f t="shared" si="137"/>
        <v>-0.91722800021555206</v>
      </c>
      <c r="E4330" s="197">
        <v>-3.1152647975078995E-3</v>
      </c>
      <c r="F4330" s="167"/>
      <c r="G4330" s="37">
        <v>4322</v>
      </c>
      <c r="H4330" s="167">
        <f t="shared" ca="1" si="138"/>
        <v>-5.0511600174386585E-2</v>
      </c>
    </row>
    <row r="4331" spans="1:8" x14ac:dyDescent="0.3">
      <c r="A4331"/>
      <c r="B4331" s="314">
        <v>45572</v>
      </c>
      <c r="C4331" s="197">
        <v>927.85</v>
      </c>
      <c r="D4331" s="197">
        <f t="shared" si="137"/>
        <v>8.0645760062524428</v>
      </c>
      <c r="E4331" s="197">
        <v>-3.1157668546870632E-3</v>
      </c>
      <c r="F4331" s="167"/>
      <c r="G4331" s="37">
        <v>4323</v>
      </c>
      <c r="H4331" s="167">
        <f t="shared" ca="1" si="138"/>
        <v>-2.1447990595249447E-2</v>
      </c>
    </row>
    <row r="4332" spans="1:8" x14ac:dyDescent="0.3">
      <c r="A4332"/>
      <c r="B4332" s="314">
        <v>38625</v>
      </c>
      <c r="C4332" s="197">
        <v>102.36</v>
      </c>
      <c r="D4332" s="197">
        <f t="shared" si="137"/>
        <v>0.60037523452157604</v>
      </c>
      <c r="E4332" s="197">
        <v>-3.1164783794312978E-3</v>
      </c>
      <c r="F4332" s="167"/>
      <c r="G4332" s="37">
        <v>4324</v>
      </c>
      <c r="H4332" s="167">
        <f t="shared" ca="1" si="138"/>
        <v>-1.3546411603136995E-2</v>
      </c>
    </row>
    <row r="4333" spans="1:8" x14ac:dyDescent="0.3">
      <c r="A4333"/>
      <c r="B4333" s="314">
        <v>35452</v>
      </c>
      <c r="C4333" s="197">
        <v>63.96</v>
      </c>
      <c r="D4333" s="197">
        <f t="shared" si="137"/>
        <v>-0.63555555555555554</v>
      </c>
      <c r="E4333" s="197">
        <v>-3.1172069825435855E-3</v>
      </c>
      <c r="F4333" s="167"/>
      <c r="G4333" s="37">
        <v>4325</v>
      </c>
      <c r="H4333" s="167">
        <f t="shared" ca="1" si="138"/>
        <v>-7.5815192576832386E-3</v>
      </c>
    </row>
    <row r="4334" spans="1:8" x14ac:dyDescent="0.3">
      <c r="A4334"/>
      <c r="B4334" s="314">
        <v>43823</v>
      </c>
      <c r="C4334" s="197">
        <v>175.5</v>
      </c>
      <c r="D4334" s="197">
        <f t="shared" si="137"/>
        <v>-0.12512462612163511</v>
      </c>
      <c r="E4334" s="197">
        <v>-3.1241124680488896E-3</v>
      </c>
      <c r="F4334" s="167"/>
      <c r="G4334" s="37">
        <v>4326</v>
      </c>
      <c r="H4334" s="167">
        <f t="shared" ca="1" si="138"/>
        <v>-0.11889916891208262</v>
      </c>
    </row>
    <row r="4335" spans="1:8" x14ac:dyDescent="0.3">
      <c r="A4335"/>
      <c r="B4335" s="314">
        <v>40424</v>
      </c>
      <c r="C4335" s="197">
        <v>200.6</v>
      </c>
      <c r="D4335" s="197">
        <f t="shared" si="137"/>
        <v>-0.71987152632313922</v>
      </c>
      <c r="E4335" s="197">
        <v>-3.1307459126372894E-3</v>
      </c>
      <c r="F4335" s="167"/>
      <c r="G4335" s="37">
        <v>4327</v>
      </c>
      <c r="H4335" s="167">
        <f t="shared" ca="1" si="138"/>
        <v>-1.7231324805628792E-2</v>
      </c>
    </row>
    <row r="4336" spans="1:8" x14ac:dyDescent="0.3">
      <c r="A4336"/>
      <c r="B4336" s="314">
        <v>45933</v>
      </c>
      <c r="C4336" s="197">
        <v>716.1</v>
      </c>
      <c r="D4336" s="197">
        <f t="shared" si="137"/>
        <v>1.1436910642119442</v>
      </c>
      <c r="E4336" s="197">
        <v>-3.132177907705147E-3</v>
      </c>
      <c r="F4336" s="167"/>
      <c r="G4336" s="37">
        <v>4328</v>
      </c>
      <c r="H4336" s="167">
        <f t="shared" ca="1" si="138"/>
        <v>1.9887473309275334E-2</v>
      </c>
    </row>
    <row r="4337" spans="1:8" x14ac:dyDescent="0.3">
      <c r="A4337"/>
      <c r="B4337" s="314">
        <v>42243</v>
      </c>
      <c r="C4337" s="197">
        <v>334.05</v>
      </c>
      <c r="D4337" s="197">
        <f t="shared" si="137"/>
        <v>4.0022461814914649</v>
      </c>
      <c r="E4337" s="197">
        <v>-3.1333930170098778E-3</v>
      </c>
      <c r="F4337" s="167"/>
      <c r="G4337" s="37">
        <v>4329</v>
      </c>
      <c r="H4337" s="167">
        <f t="shared" ca="1" si="138"/>
        <v>5.8493929580299808E-2</v>
      </c>
    </row>
    <row r="4338" spans="1:8" x14ac:dyDescent="0.3">
      <c r="A4338"/>
      <c r="B4338" s="314">
        <v>35439</v>
      </c>
      <c r="C4338" s="197">
        <v>66.78</v>
      </c>
      <c r="D4338" s="197">
        <f t="shared" si="137"/>
        <v>0.1678908709338931</v>
      </c>
      <c r="E4338" s="197">
        <v>-3.1347962382444194E-3</v>
      </c>
      <c r="F4338" s="167"/>
      <c r="G4338" s="37">
        <v>4330</v>
      </c>
      <c r="H4338" s="167">
        <f t="shared" ca="1" si="138"/>
        <v>-0.13803541107945352</v>
      </c>
    </row>
    <row r="4339" spans="1:8" x14ac:dyDescent="0.3">
      <c r="A4339"/>
      <c r="B4339" s="314">
        <v>34765</v>
      </c>
      <c r="C4339" s="197">
        <v>57.18</v>
      </c>
      <c r="D4339" s="197">
        <f t="shared" si="137"/>
        <v>-0.90765503875968989</v>
      </c>
      <c r="E4339" s="197">
        <v>-3.1380753138074979E-3</v>
      </c>
      <c r="F4339" s="167"/>
      <c r="G4339" s="37">
        <v>4331</v>
      </c>
      <c r="H4339" s="167">
        <f t="shared" ca="1" si="138"/>
        <v>-6.2565505079680991E-2</v>
      </c>
    </row>
    <row r="4340" spans="1:8" x14ac:dyDescent="0.3">
      <c r="A4340"/>
      <c r="B4340" s="314">
        <v>45720</v>
      </c>
      <c r="C4340" s="197">
        <v>619.20000000000005</v>
      </c>
      <c r="D4340" s="197">
        <f t="shared" si="137"/>
        <v>0.22504698783262445</v>
      </c>
      <c r="E4340" s="197">
        <v>-3.1393383240762018E-3</v>
      </c>
      <c r="F4340" s="167"/>
      <c r="G4340" s="37">
        <v>4332</v>
      </c>
      <c r="H4340" s="167">
        <f t="shared" ca="1" si="138"/>
        <v>4.8241322136104242E-2</v>
      </c>
    </row>
    <row r="4341" spans="1:8" x14ac:dyDescent="0.3">
      <c r="A4341"/>
      <c r="B4341" s="314">
        <v>44515</v>
      </c>
      <c r="C4341" s="197">
        <v>505.45</v>
      </c>
      <c r="D4341" s="197">
        <f t="shared" si="137"/>
        <v>2.7258587645584549</v>
      </c>
      <c r="E4341" s="197">
        <v>-3.1555073464155647E-3</v>
      </c>
      <c r="F4341" s="167"/>
      <c r="G4341" s="37">
        <v>4333</v>
      </c>
      <c r="H4341" s="167">
        <f t="shared" ca="1" si="138"/>
        <v>7.2811689992192313E-2</v>
      </c>
    </row>
    <row r="4342" spans="1:8" x14ac:dyDescent="0.3">
      <c r="A4342"/>
      <c r="B4342" s="314">
        <v>39499</v>
      </c>
      <c r="C4342" s="197">
        <v>135.66</v>
      </c>
      <c r="D4342" s="197">
        <f t="shared" si="137"/>
        <v>-7.9522323246030702E-2</v>
      </c>
      <c r="E4342" s="197">
        <v>-3.159673745315672E-3</v>
      </c>
      <c r="F4342" s="167"/>
      <c r="G4342" s="37">
        <v>4334</v>
      </c>
      <c r="H4342" s="167">
        <f t="shared" ca="1" si="138"/>
        <v>-0.11228314317748615</v>
      </c>
    </row>
    <row r="4343" spans="1:8" x14ac:dyDescent="0.3">
      <c r="A4343"/>
      <c r="B4343" s="314">
        <v>39161</v>
      </c>
      <c r="C4343" s="197">
        <v>147.38</v>
      </c>
      <c r="D4343" s="197">
        <f t="shared" si="137"/>
        <v>-0.7457255740929245</v>
      </c>
      <c r="E4343" s="197">
        <v>-3.1788975312816437E-3</v>
      </c>
      <c r="F4343" s="167"/>
      <c r="G4343" s="37">
        <v>4335</v>
      </c>
      <c r="H4343" s="167">
        <f t="shared" ca="1" si="138"/>
        <v>0.14252248925090671</v>
      </c>
    </row>
    <row r="4344" spans="1:8" x14ac:dyDescent="0.3">
      <c r="A4344"/>
      <c r="B4344" s="314">
        <v>45098</v>
      </c>
      <c r="C4344" s="197">
        <v>579.61</v>
      </c>
      <c r="D4344" s="197">
        <f t="shared" si="137"/>
        <v>-0.39307853403141357</v>
      </c>
      <c r="E4344" s="197">
        <v>-3.1816462009425228E-3</v>
      </c>
      <c r="F4344" s="167"/>
      <c r="G4344" s="37">
        <v>4336</v>
      </c>
      <c r="H4344" s="167">
        <f t="shared" ca="1" si="138"/>
        <v>0.11284480268906621</v>
      </c>
    </row>
    <row r="4345" spans="1:8" x14ac:dyDescent="0.3">
      <c r="A4345"/>
      <c r="B4345" s="314">
        <v>45468</v>
      </c>
      <c r="C4345" s="197">
        <v>955</v>
      </c>
      <c r="D4345" s="197">
        <f t="shared" si="137"/>
        <v>4.5555555555555554</v>
      </c>
      <c r="E4345" s="197">
        <v>-3.1835499191065209E-3</v>
      </c>
      <c r="F4345" s="167"/>
      <c r="G4345" s="37">
        <v>4337</v>
      </c>
      <c r="H4345" s="167">
        <f t="shared" ca="1" si="138"/>
        <v>4.6276783509914439E-2</v>
      </c>
    </row>
    <row r="4346" spans="1:8" x14ac:dyDescent="0.3">
      <c r="A4346"/>
      <c r="B4346" s="314">
        <v>43768</v>
      </c>
      <c r="C4346" s="197">
        <v>171.9</v>
      </c>
      <c r="D4346" s="197">
        <f t="shared" si="137"/>
        <v>1.3991625959525469</v>
      </c>
      <c r="E4346" s="197">
        <v>-3.1893302406493795E-3</v>
      </c>
      <c r="F4346" s="167"/>
      <c r="G4346" s="37">
        <v>4338</v>
      </c>
      <c r="H4346" s="167">
        <f t="shared" ca="1" si="138"/>
        <v>8.9426667787092212E-2</v>
      </c>
    </row>
    <row r="4347" spans="1:8" x14ac:dyDescent="0.3">
      <c r="A4347"/>
      <c r="B4347" s="314">
        <v>35557</v>
      </c>
      <c r="C4347" s="197">
        <v>71.650000000000006</v>
      </c>
      <c r="D4347" s="197">
        <f t="shared" si="137"/>
        <v>-0.61499193981730249</v>
      </c>
      <c r="E4347" s="197">
        <v>-3.1997774067890061E-3</v>
      </c>
      <c r="F4347" s="167"/>
      <c r="G4347" s="37">
        <v>4339</v>
      </c>
      <c r="H4347" s="167">
        <f t="shared" ca="1" si="138"/>
        <v>-1.9614868372278337E-2</v>
      </c>
    </row>
    <row r="4348" spans="1:8" x14ac:dyDescent="0.3">
      <c r="A4348"/>
      <c r="B4348" s="314">
        <v>40851</v>
      </c>
      <c r="C4348" s="197">
        <v>186.1</v>
      </c>
      <c r="D4348" s="197">
        <f t="shared" si="137"/>
        <v>-0.81775449248396415</v>
      </c>
      <c r="E4348" s="197">
        <v>-3.2137118371718953E-3</v>
      </c>
      <c r="F4348" s="167"/>
      <c r="G4348" s="37">
        <v>4340</v>
      </c>
      <c r="H4348" s="167">
        <f t="shared" ca="1" si="138"/>
        <v>1.0339184952182117E-2</v>
      </c>
    </row>
    <row r="4349" spans="1:8" x14ac:dyDescent="0.3">
      <c r="A4349"/>
      <c r="B4349" s="314">
        <v>45489</v>
      </c>
      <c r="C4349" s="197">
        <v>1021.15</v>
      </c>
      <c r="D4349" s="197">
        <f t="shared" si="137"/>
        <v>2.0016166960611406</v>
      </c>
      <c r="E4349" s="197">
        <v>-3.2212406657231574E-3</v>
      </c>
      <c r="F4349" s="167"/>
      <c r="G4349" s="37">
        <v>4341</v>
      </c>
      <c r="H4349" s="167">
        <f t="shared" ca="1" si="138"/>
        <v>-5.9213770827050927E-2</v>
      </c>
    </row>
    <row r="4350" spans="1:8" x14ac:dyDescent="0.3">
      <c r="A4350"/>
      <c r="B4350" s="314">
        <v>42387</v>
      </c>
      <c r="C4350" s="197">
        <v>340.2</v>
      </c>
      <c r="D4350" s="197">
        <f t="shared" si="137"/>
        <v>-6.2706634339872114E-2</v>
      </c>
      <c r="E4350" s="197">
        <v>-3.2229709932610762E-3</v>
      </c>
      <c r="F4350" s="167"/>
      <c r="G4350" s="37">
        <v>4342</v>
      </c>
      <c r="H4350" s="167">
        <f t="shared" ca="1" si="138"/>
        <v>5.0038439441189948E-3</v>
      </c>
    </row>
    <row r="4351" spans="1:8" x14ac:dyDescent="0.3">
      <c r="A4351"/>
      <c r="B4351" s="314">
        <v>41625</v>
      </c>
      <c r="C4351" s="197">
        <v>362.96</v>
      </c>
      <c r="D4351" s="197">
        <f t="shared" si="137"/>
        <v>-7.8032920138183415E-2</v>
      </c>
      <c r="E4351" s="197">
        <v>-3.2405118910309172E-3</v>
      </c>
      <c r="F4351" s="167"/>
      <c r="G4351" s="37">
        <v>4343</v>
      </c>
      <c r="H4351" s="167">
        <f t="shared" ca="1" si="138"/>
        <v>-4.8418606225578108E-2</v>
      </c>
    </row>
    <row r="4352" spans="1:8" x14ac:dyDescent="0.3">
      <c r="A4352"/>
      <c r="B4352" s="314">
        <v>41606</v>
      </c>
      <c r="C4352" s="197">
        <v>393.68</v>
      </c>
      <c r="D4352" s="197">
        <f t="shared" si="137"/>
        <v>3.9302442078897935</v>
      </c>
      <c r="E4352" s="197">
        <v>-3.2408345148875473E-3</v>
      </c>
      <c r="F4352" s="167"/>
      <c r="G4352" s="37">
        <v>4344</v>
      </c>
      <c r="H4352" s="167">
        <f t="shared" ca="1" si="138"/>
        <v>5.868596765256559E-2</v>
      </c>
    </row>
    <row r="4353" spans="1:8" x14ac:dyDescent="0.3">
      <c r="A4353"/>
      <c r="B4353" s="314">
        <v>38289</v>
      </c>
      <c r="C4353" s="197">
        <v>79.849999999999994</v>
      </c>
      <c r="D4353" s="197">
        <f t="shared" si="137"/>
        <v>-0.79170470849093522</v>
      </c>
      <c r="E4353" s="197">
        <v>-3.2455373860942327E-3</v>
      </c>
      <c r="F4353" s="167"/>
      <c r="G4353" s="37">
        <v>4345</v>
      </c>
      <c r="H4353" s="167">
        <f t="shared" ca="1" si="138"/>
        <v>-5.9660245118356554E-2</v>
      </c>
    </row>
    <row r="4354" spans="1:8" x14ac:dyDescent="0.3">
      <c r="A4354"/>
      <c r="B4354" s="314">
        <v>42304</v>
      </c>
      <c r="C4354" s="197">
        <v>383.35</v>
      </c>
      <c r="D4354" s="197">
        <f t="shared" si="137"/>
        <v>6.3537310569729524</v>
      </c>
      <c r="E4354" s="197">
        <v>-3.2501300052002469E-3</v>
      </c>
      <c r="F4354" s="167"/>
      <c r="G4354" s="37">
        <v>4346</v>
      </c>
      <c r="H4354" s="167">
        <f t="shared" ca="1" si="138"/>
        <v>-1.3088225866623874E-2</v>
      </c>
    </row>
    <row r="4355" spans="1:8" x14ac:dyDescent="0.3">
      <c r="A4355"/>
      <c r="B4355" s="314">
        <v>37886</v>
      </c>
      <c r="C4355" s="197">
        <v>52.13</v>
      </c>
      <c r="D4355" s="197">
        <f t="shared" si="137"/>
        <v>-0.90801129345332632</v>
      </c>
      <c r="E4355" s="197">
        <v>-3.2504780114721576E-3</v>
      </c>
      <c r="F4355" s="167"/>
      <c r="G4355" s="37">
        <v>4347</v>
      </c>
      <c r="H4355" s="167">
        <f t="shared" ca="1" si="138"/>
        <v>-1.8080763644861629E-2</v>
      </c>
    </row>
    <row r="4356" spans="1:8" x14ac:dyDescent="0.3">
      <c r="A4356"/>
      <c r="B4356" s="314">
        <v>45092</v>
      </c>
      <c r="C4356" s="197">
        <v>566.70000000000005</v>
      </c>
      <c r="D4356" s="197">
        <f t="shared" si="137"/>
        <v>2.087442113865432</v>
      </c>
      <c r="E4356" s="197">
        <v>-3.2538914783218909E-3</v>
      </c>
      <c r="F4356" s="167"/>
      <c r="G4356" s="37">
        <v>4348</v>
      </c>
      <c r="H4356" s="167">
        <f t="shared" ca="1" si="138"/>
        <v>-0.1304779991647895</v>
      </c>
    </row>
    <row r="4357" spans="1:8" x14ac:dyDescent="0.3">
      <c r="A4357"/>
      <c r="B4357" s="314">
        <v>44172</v>
      </c>
      <c r="C4357" s="197">
        <v>183.55</v>
      </c>
      <c r="D4357" s="197">
        <f t="shared" si="137"/>
        <v>-0.19986922406277241</v>
      </c>
      <c r="E4357" s="197">
        <v>-3.2582134129784945E-3</v>
      </c>
      <c r="F4357" s="167"/>
      <c r="G4357" s="37">
        <v>4349</v>
      </c>
      <c r="H4357" s="167">
        <f t="shared" ca="1" si="138"/>
        <v>4.2933339610613033E-2</v>
      </c>
    </row>
    <row r="4358" spans="1:8" x14ac:dyDescent="0.3">
      <c r="A4358"/>
      <c r="B4358" s="314">
        <v>40667</v>
      </c>
      <c r="C4358" s="197">
        <v>229.4</v>
      </c>
      <c r="D4358" s="197">
        <f t="shared" si="137"/>
        <v>8.3824130879345606</v>
      </c>
      <c r="E4358" s="197">
        <v>-3.2587442971975245E-3</v>
      </c>
      <c r="F4358" s="167"/>
      <c r="G4358" s="37">
        <v>4350</v>
      </c>
      <c r="H4358" s="167">
        <f t="shared" ca="1" si="138"/>
        <v>-5.8351850372225185E-2</v>
      </c>
    </row>
    <row r="4359" spans="1:8" x14ac:dyDescent="0.3">
      <c r="A4359"/>
      <c r="B4359" s="314">
        <v>37354</v>
      </c>
      <c r="C4359" s="197">
        <v>24.45</v>
      </c>
      <c r="D4359" s="197">
        <f t="shared" si="137"/>
        <v>-0.66442492451276425</v>
      </c>
      <c r="E4359" s="197">
        <v>-3.2613126783531676E-3</v>
      </c>
      <c r="F4359" s="167"/>
      <c r="G4359" s="37">
        <v>4351</v>
      </c>
      <c r="H4359" s="167">
        <f t="shared" ca="1" si="138"/>
        <v>-7.9700922341283079E-2</v>
      </c>
    </row>
    <row r="4360" spans="1:8" x14ac:dyDescent="0.3">
      <c r="A4360"/>
      <c r="B4360" s="314">
        <v>38168</v>
      </c>
      <c r="C4360" s="197">
        <v>72.86</v>
      </c>
      <c r="D4360" s="197">
        <f t="shared" si="137"/>
        <v>-0.89779772759152754</v>
      </c>
      <c r="E4360" s="197">
        <v>-3.2831737346100676E-3</v>
      </c>
      <c r="F4360" s="167"/>
      <c r="G4360" s="37">
        <v>4352</v>
      </c>
      <c r="H4360" s="167">
        <f t="shared" ca="1" si="138"/>
        <v>5.5924951090050509E-3</v>
      </c>
    </row>
    <row r="4361" spans="1:8" x14ac:dyDescent="0.3">
      <c r="A4361"/>
      <c r="B4361" s="314">
        <v>45915</v>
      </c>
      <c r="C4361" s="197">
        <v>712.9</v>
      </c>
      <c r="D4361" s="197">
        <f t="shared" ref="D4361:D4424" si="139">C4361/C4362-1</f>
        <v>8.4236615994712487</v>
      </c>
      <c r="E4361" s="197">
        <v>-3.2855644879412615E-3</v>
      </c>
      <c r="F4361" s="167"/>
      <c r="G4361" s="37">
        <v>4353</v>
      </c>
      <c r="H4361" s="167">
        <f t="shared" ca="1" si="138"/>
        <v>-6.9363788742241028E-2</v>
      </c>
    </row>
    <row r="4362" spans="1:8" x14ac:dyDescent="0.3">
      <c r="A4362"/>
      <c r="B4362" s="314">
        <v>43944</v>
      </c>
      <c r="C4362" s="197">
        <v>75.650000000000006</v>
      </c>
      <c r="D4362" s="197">
        <f t="shared" si="139"/>
        <v>-0.92052319167936125</v>
      </c>
      <c r="E4362" s="197">
        <v>-3.2938076416337836E-3</v>
      </c>
      <c r="F4362" s="167"/>
      <c r="G4362" s="37">
        <v>4354</v>
      </c>
      <c r="H4362" s="167">
        <f t="shared" ref="H4362:H4425" ca="1" si="140">_xlfn.NORM.INV(RAND(),N$11,N$12)</f>
        <v>-1.6046058352854272E-2</v>
      </c>
    </row>
    <row r="4363" spans="1:8" x14ac:dyDescent="0.3">
      <c r="A4363"/>
      <c r="B4363" s="314">
        <v>45469</v>
      </c>
      <c r="C4363" s="197">
        <v>951.85</v>
      </c>
      <c r="D4363" s="197">
        <f t="shared" si="139"/>
        <v>8.5894620189401572</v>
      </c>
      <c r="E4363" s="197">
        <v>-3.2984293193717429E-3</v>
      </c>
      <c r="F4363" s="167"/>
      <c r="G4363" s="37">
        <v>4355</v>
      </c>
      <c r="H4363" s="167">
        <f t="shared" ca="1" si="140"/>
        <v>-1.6459526297517863E-2</v>
      </c>
    </row>
    <row r="4364" spans="1:8" x14ac:dyDescent="0.3">
      <c r="A4364"/>
      <c r="B4364" s="314">
        <v>39617</v>
      </c>
      <c r="C4364" s="197">
        <v>99.26</v>
      </c>
      <c r="D4364" s="197">
        <f t="shared" si="139"/>
        <v>0.37593568062101479</v>
      </c>
      <c r="E4364" s="197">
        <v>-3.313585701375632E-3</v>
      </c>
      <c r="F4364" s="167"/>
      <c r="G4364" s="37">
        <v>4356</v>
      </c>
      <c r="H4364" s="167">
        <f t="shared" ca="1" si="140"/>
        <v>-4.9288134492692412E-2</v>
      </c>
    </row>
    <row r="4365" spans="1:8" x14ac:dyDescent="0.3">
      <c r="A4365"/>
      <c r="B4365" s="314">
        <v>35067</v>
      </c>
      <c r="C4365" s="197">
        <v>72.14</v>
      </c>
      <c r="D4365" s="197">
        <f t="shared" si="139"/>
        <v>-0.1722317842799771</v>
      </c>
      <c r="E4365" s="197">
        <v>-3.3158331030670452E-3</v>
      </c>
      <c r="F4365" s="167"/>
      <c r="G4365" s="37">
        <v>4357</v>
      </c>
      <c r="H4365" s="167">
        <f t="shared" ca="1" si="140"/>
        <v>0.11336966217764852</v>
      </c>
    </row>
    <row r="4366" spans="1:8" x14ac:dyDescent="0.3">
      <c r="A4366"/>
      <c r="B4366" s="314">
        <v>37991</v>
      </c>
      <c r="C4366" s="197">
        <v>87.15</v>
      </c>
      <c r="D4366" s="197">
        <f t="shared" si="139"/>
        <v>-0.51650485436893201</v>
      </c>
      <c r="E4366" s="197">
        <v>-3.3165599268069057E-3</v>
      </c>
      <c r="F4366" s="167"/>
      <c r="G4366" s="37">
        <v>4358</v>
      </c>
      <c r="H4366" s="167">
        <f t="shared" ca="1" si="140"/>
        <v>-2.5621690596788611E-2</v>
      </c>
    </row>
    <row r="4367" spans="1:8" x14ac:dyDescent="0.3">
      <c r="A4367"/>
      <c r="B4367" s="314">
        <v>43488</v>
      </c>
      <c r="C4367" s="197">
        <v>180.25</v>
      </c>
      <c r="D4367" s="197">
        <f t="shared" si="139"/>
        <v>1.3114901256732496</v>
      </c>
      <c r="E4367" s="197">
        <v>-3.3176665745092704E-3</v>
      </c>
      <c r="F4367" s="167"/>
      <c r="G4367" s="37">
        <v>4359</v>
      </c>
      <c r="H4367" s="167">
        <f t="shared" ca="1" si="140"/>
        <v>-5.4935893691340838E-2</v>
      </c>
    </row>
    <row r="4368" spans="1:8" x14ac:dyDescent="0.3">
      <c r="A4368"/>
      <c r="B4368" s="314">
        <v>37952</v>
      </c>
      <c r="C4368" s="197">
        <v>77.98</v>
      </c>
      <c r="D4368" s="197">
        <f t="shared" si="139"/>
        <v>-0.56617524339360226</v>
      </c>
      <c r="E4368" s="197">
        <v>-3.323108384457929E-3</v>
      </c>
      <c r="F4368" s="167"/>
      <c r="G4368" s="37">
        <v>4360</v>
      </c>
      <c r="H4368" s="167">
        <f t="shared" ca="1" si="140"/>
        <v>-8.4696266402110366E-4</v>
      </c>
    </row>
    <row r="4369" spans="1:8" x14ac:dyDescent="0.3">
      <c r="A4369"/>
      <c r="B4369" s="314">
        <v>44166</v>
      </c>
      <c r="C4369" s="197">
        <v>179.75</v>
      </c>
      <c r="D4369" s="197">
        <f t="shared" si="139"/>
        <v>5.6672848664688429</v>
      </c>
      <c r="E4369" s="197">
        <v>-3.3268644302744121E-3</v>
      </c>
      <c r="F4369" s="167"/>
      <c r="G4369" s="37">
        <v>4361</v>
      </c>
      <c r="H4369" s="167">
        <f t="shared" ca="1" si="140"/>
        <v>6.3607046521490171E-2</v>
      </c>
    </row>
    <row r="4370" spans="1:8" x14ac:dyDescent="0.3">
      <c r="A4370"/>
      <c r="B4370" s="314">
        <v>37550</v>
      </c>
      <c r="C4370" s="197">
        <v>26.96</v>
      </c>
      <c r="D4370" s="197">
        <f t="shared" si="139"/>
        <v>-0.49767095211477552</v>
      </c>
      <c r="E4370" s="197">
        <v>-3.3271719038816538E-3</v>
      </c>
      <c r="F4370" s="167"/>
      <c r="G4370" s="37">
        <v>4362</v>
      </c>
      <c r="H4370" s="167">
        <f t="shared" ca="1" si="140"/>
        <v>-7.846889004543332E-3</v>
      </c>
    </row>
    <row r="4371" spans="1:8" x14ac:dyDescent="0.3">
      <c r="A4371"/>
      <c r="B4371" s="314">
        <v>37865</v>
      </c>
      <c r="C4371" s="197">
        <v>53.67</v>
      </c>
      <c r="D4371" s="197">
        <f t="shared" si="139"/>
        <v>-0.91568479592798568</v>
      </c>
      <c r="E4371" s="197">
        <v>-3.3426183844010859E-3</v>
      </c>
      <c r="F4371" s="167"/>
      <c r="G4371" s="37">
        <v>4363</v>
      </c>
      <c r="H4371" s="167">
        <f t="shared" ca="1" si="140"/>
        <v>6.7809902199515285E-2</v>
      </c>
    </row>
    <row r="4372" spans="1:8" x14ac:dyDescent="0.3">
      <c r="A4372"/>
      <c r="B4372" s="314">
        <v>45189</v>
      </c>
      <c r="C4372" s="197">
        <v>636.54</v>
      </c>
      <c r="D4372" s="197">
        <f t="shared" si="139"/>
        <v>1.3876219054763688</v>
      </c>
      <c r="E4372" s="197">
        <v>-3.3506607377716824E-3</v>
      </c>
      <c r="F4372" s="167"/>
      <c r="G4372" s="37">
        <v>4364</v>
      </c>
      <c r="H4372" s="167">
        <f t="shared" ca="1" si="140"/>
        <v>7.8651687926422464E-2</v>
      </c>
    </row>
    <row r="4373" spans="1:8" x14ac:dyDescent="0.3">
      <c r="A4373"/>
      <c r="B4373" s="314">
        <v>43346</v>
      </c>
      <c r="C4373" s="197">
        <v>266.60000000000002</v>
      </c>
      <c r="D4373" s="197">
        <f t="shared" si="139"/>
        <v>1.9171681803260752</v>
      </c>
      <c r="E4373" s="197">
        <v>-3.3644859813083405E-3</v>
      </c>
      <c r="F4373" s="167"/>
      <c r="G4373" s="37">
        <v>4365</v>
      </c>
      <c r="H4373" s="167">
        <f t="shared" ca="1" si="140"/>
        <v>-3.362942053183339E-2</v>
      </c>
    </row>
    <row r="4374" spans="1:8" x14ac:dyDescent="0.3">
      <c r="A4374"/>
      <c r="B4374" s="314">
        <v>38404</v>
      </c>
      <c r="C4374" s="197">
        <v>91.39</v>
      </c>
      <c r="D4374" s="197">
        <f t="shared" si="139"/>
        <v>-0.80606896551724139</v>
      </c>
      <c r="E4374" s="197">
        <v>-3.3805888767720615E-3</v>
      </c>
      <c r="F4374" s="167"/>
      <c r="G4374" s="37">
        <v>4366</v>
      </c>
      <c r="H4374" s="167">
        <f t="shared" ca="1" si="140"/>
        <v>-3.6573444757421279E-3</v>
      </c>
    </row>
    <row r="4375" spans="1:8" x14ac:dyDescent="0.3">
      <c r="A4375"/>
      <c r="B4375" s="314">
        <v>42692</v>
      </c>
      <c r="C4375" s="197">
        <v>471.25</v>
      </c>
      <c r="D4375" s="197">
        <f t="shared" si="139"/>
        <v>0.80348258706467646</v>
      </c>
      <c r="E4375" s="197">
        <v>-3.3837369144549267E-3</v>
      </c>
      <c r="F4375" s="167"/>
      <c r="G4375" s="37">
        <v>4367</v>
      </c>
      <c r="H4375" s="167">
        <f t="shared" ca="1" si="140"/>
        <v>-6.9914154796707649E-3</v>
      </c>
    </row>
    <row r="4376" spans="1:8" x14ac:dyDescent="0.3">
      <c r="A4376"/>
      <c r="B4376" s="314">
        <v>41232</v>
      </c>
      <c r="C4376" s="197">
        <v>261.3</v>
      </c>
      <c r="D4376" s="197">
        <f t="shared" si="139"/>
        <v>-0.35853688474285017</v>
      </c>
      <c r="E4376" s="197">
        <v>-3.3944849155191914E-3</v>
      </c>
      <c r="F4376" s="167"/>
      <c r="G4376" s="37">
        <v>4368</v>
      </c>
      <c r="H4376" s="167">
        <f t="shared" ca="1" si="140"/>
        <v>5.7324487275679514E-2</v>
      </c>
    </row>
    <row r="4377" spans="1:8" x14ac:dyDescent="0.3">
      <c r="A4377"/>
      <c r="B4377" s="314">
        <v>42478</v>
      </c>
      <c r="C4377" s="197">
        <v>407.35</v>
      </c>
      <c r="D4377" s="197">
        <f t="shared" si="139"/>
        <v>3.5220914742451157</v>
      </c>
      <c r="E4377" s="197">
        <v>-3.4250764525993738E-3</v>
      </c>
      <c r="F4377" s="167"/>
      <c r="G4377" s="37">
        <v>4369</v>
      </c>
      <c r="H4377" s="167">
        <f t="shared" ca="1" si="140"/>
        <v>9.1957038303202343E-2</v>
      </c>
    </row>
    <row r="4378" spans="1:8" x14ac:dyDescent="0.3">
      <c r="A4378"/>
      <c r="B4378" s="314">
        <v>38408</v>
      </c>
      <c r="C4378" s="197">
        <v>90.08</v>
      </c>
      <c r="D4378" s="197">
        <f t="shared" si="139"/>
        <v>1.5929763960852044</v>
      </c>
      <c r="E4378" s="197">
        <v>-3.4295829184644022E-3</v>
      </c>
      <c r="F4378" s="167"/>
      <c r="G4378" s="37">
        <v>4370</v>
      </c>
      <c r="H4378" s="167">
        <f t="shared" ca="1" si="140"/>
        <v>3.3491671757381769E-2</v>
      </c>
    </row>
    <row r="4379" spans="1:8" x14ac:dyDescent="0.3">
      <c r="A4379"/>
      <c r="B4379" s="314">
        <v>37778</v>
      </c>
      <c r="C4379" s="197">
        <v>34.74</v>
      </c>
      <c r="D4379" s="197">
        <f t="shared" si="139"/>
        <v>-0.93801630774171674</v>
      </c>
      <c r="E4379" s="197">
        <v>-3.4423407917383297E-3</v>
      </c>
      <c r="F4379" s="167"/>
      <c r="G4379" s="37">
        <v>4371</v>
      </c>
      <c r="H4379" s="167">
        <f t="shared" ca="1" si="140"/>
        <v>9.8505877073161538E-2</v>
      </c>
    </row>
    <row r="4380" spans="1:8" x14ac:dyDescent="0.3">
      <c r="A4380"/>
      <c r="B4380" s="314">
        <v>45090</v>
      </c>
      <c r="C4380" s="197">
        <v>560.47</v>
      </c>
      <c r="D4380" s="197">
        <f t="shared" si="139"/>
        <v>0.55211852672389927</v>
      </c>
      <c r="E4380" s="197">
        <v>-3.4494407994166698E-3</v>
      </c>
      <c r="F4380" s="167"/>
      <c r="G4380" s="37">
        <v>4372</v>
      </c>
      <c r="H4380" s="167">
        <f t="shared" ca="1" si="140"/>
        <v>-2.3054715594720512E-2</v>
      </c>
    </row>
    <row r="4381" spans="1:8" x14ac:dyDescent="0.3">
      <c r="A4381"/>
      <c r="B4381" s="314">
        <v>42290</v>
      </c>
      <c r="C4381" s="197">
        <v>361.1</v>
      </c>
      <c r="D4381" s="197">
        <f t="shared" si="139"/>
        <v>30.264069264069263</v>
      </c>
      <c r="E4381" s="197">
        <v>-3.4497033255139753E-3</v>
      </c>
      <c r="F4381" s="167"/>
      <c r="G4381" s="37">
        <v>4373</v>
      </c>
      <c r="H4381" s="167">
        <f t="shared" ca="1" si="140"/>
        <v>5.7319278729359151E-2</v>
      </c>
    </row>
    <row r="4382" spans="1:8" x14ac:dyDescent="0.3">
      <c r="A4382"/>
      <c r="B4382" s="314">
        <v>37076</v>
      </c>
      <c r="C4382" s="197">
        <v>11.55</v>
      </c>
      <c r="D4382" s="197">
        <f t="shared" si="139"/>
        <v>-0.97237833313404276</v>
      </c>
      <c r="E4382" s="197">
        <v>-3.451251078515849E-3</v>
      </c>
      <c r="F4382" s="167"/>
      <c r="G4382" s="37">
        <v>4374</v>
      </c>
      <c r="H4382" s="167">
        <f t="shared" ca="1" si="140"/>
        <v>2.2024982856508356E-2</v>
      </c>
    </row>
    <row r="4383" spans="1:8" x14ac:dyDescent="0.3">
      <c r="A4383"/>
      <c r="B4383" s="314">
        <v>44631</v>
      </c>
      <c r="C4383" s="197">
        <v>418.15</v>
      </c>
      <c r="D4383" s="197">
        <f t="shared" si="139"/>
        <v>3.9527656929770005E-2</v>
      </c>
      <c r="E4383" s="197">
        <v>-3.4556720686369502E-3</v>
      </c>
      <c r="F4383" s="167"/>
      <c r="G4383" s="37">
        <v>4375</v>
      </c>
      <c r="H4383" s="167">
        <f t="shared" ca="1" si="140"/>
        <v>3.0257245301032031E-2</v>
      </c>
    </row>
    <row r="4384" spans="1:8" x14ac:dyDescent="0.3">
      <c r="A4384"/>
      <c r="B4384" s="314">
        <v>43074</v>
      </c>
      <c r="C4384" s="197">
        <v>402.25</v>
      </c>
      <c r="D4384" s="197">
        <f t="shared" si="139"/>
        <v>27.050906555090656</v>
      </c>
      <c r="E4384" s="197">
        <v>-3.4683512944382322E-3</v>
      </c>
      <c r="F4384" s="167"/>
      <c r="G4384" s="37">
        <v>4376</v>
      </c>
      <c r="H4384" s="167">
        <f t="shared" ca="1" si="140"/>
        <v>-2.7316316898383985E-2</v>
      </c>
    </row>
    <row r="4385" spans="1:8" x14ac:dyDescent="0.3">
      <c r="A4385"/>
      <c r="B4385" s="314">
        <v>37133</v>
      </c>
      <c r="C4385" s="197">
        <v>14.34</v>
      </c>
      <c r="D4385" s="197">
        <f t="shared" si="139"/>
        <v>-0.96962443601855575</v>
      </c>
      <c r="E4385" s="197">
        <v>-3.4746351633079264E-3</v>
      </c>
      <c r="F4385" s="167"/>
      <c r="G4385" s="37">
        <v>4377</v>
      </c>
      <c r="H4385" s="167">
        <f t="shared" ca="1" si="140"/>
        <v>6.5900405220612676E-2</v>
      </c>
    </row>
    <row r="4386" spans="1:8" x14ac:dyDescent="0.3">
      <c r="A4386"/>
      <c r="B4386" s="314">
        <v>45041</v>
      </c>
      <c r="C4386" s="197">
        <v>472.09</v>
      </c>
      <c r="D4386" s="197">
        <f t="shared" si="139"/>
        <v>0.6672199463201014</v>
      </c>
      <c r="E4386" s="197">
        <v>-3.4829231223878487E-3</v>
      </c>
      <c r="F4386" s="167"/>
      <c r="G4386" s="37">
        <v>4378</v>
      </c>
      <c r="H4386" s="167">
        <f t="shared" ca="1" si="140"/>
        <v>2.0479375539431733E-2</v>
      </c>
    </row>
    <row r="4387" spans="1:8" x14ac:dyDescent="0.3">
      <c r="A4387"/>
      <c r="B4387" s="314">
        <v>41311</v>
      </c>
      <c r="C4387" s="197">
        <v>283.16000000000003</v>
      </c>
      <c r="D4387" s="197">
        <f t="shared" si="139"/>
        <v>0.65156022163896199</v>
      </c>
      <c r="E4387" s="197">
        <v>-3.4840753123348556E-3</v>
      </c>
      <c r="F4387" s="167"/>
      <c r="G4387" s="37">
        <v>4379</v>
      </c>
      <c r="H4387" s="167">
        <f t="shared" ca="1" si="140"/>
        <v>0.1001961498493457</v>
      </c>
    </row>
    <row r="4388" spans="1:8" x14ac:dyDescent="0.3">
      <c r="A4388"/>
      <c r="B4388" s="314">
        <v>44160</v>
      </c>
      <c r="C4388" s="197">
        <v>171.45</v>
      </c>
      <c r="D4388" s="197">
        <f t="shared" si="139"/>
        <v>9.7631241997439222E-2</v>
      </c>
      <c r="E4388" s="197">
        <v>-3.4873583260681684E-3</v>
      </c>
      <c r="F4388" s="167"/>
      <c r="G4388" s="37">
        <v>4380</v>
      </c>
      <c r="H4388" s="167">
        <f t="shared" ca="1" si="140"/>
        <v>-9.1633756876894571E-3</v>
      </c>
    </row>
    <row r="4389" spans="1:8" x14ac:dyDescent="0.3">
      <c r="A4389"/>
      <c r="B4389" s="314">
        <v>43669</v>
      </c>
      <c r="C4389" s="197">
        <v>156.19999999999999</v>
      </c>
      <c r="D4389" s="197">
        <f t="shared" si="139"/>
        <v>0.27969850893003434</v>
      </c>
      <c r="E4389" s="197">
        <v>-3.5087719298246833E-3</v>
      </c>
      <c r="F4389" s="167"/>
      <c r="G4389" s="37">
        <v>4381</v>
      </c>
      <c r="H4389" s="167">
        <f t="shared" ca="1" si="140"/>
        <v>-9.6497876268112057E-2</v>
      </c>
    </row>
    <row r="4390" spans="1:8" x14ac:dyDescent="0.3">
      <c r="A4390"/>
      <c r="B4390" s="314">
        <v>38712</v>
      </c>
      <c r="C4390" s="197">
        <v>122.06</v>
      </c>
      <c r="D4390" s="197">
        <f t="shared" si="139"/>
        <v>-0.39030969030969032</v>
      </c>
      <c r="E4390" s="197">
        <v>-3.5104906522981372E-3</v>
      </c>
      <c r="F4390" s="167"/>
      <c r="G4390" s="37">
        <v>4382</v>
      </c>
      <c r="H4390" s="167">
        <f t="shared" ca="1" si="140"/>
        <v>9.5930443373066637E-2</v>
      </c>
    </row>
    <row r="4391" spans="1:8" x14ac:dyDescent="0.3">
      <c r="A4391"/>
      <c r="B4391" s="314">
        <v>40414</v>
      </c>
      <c r="C4391" s="197">
        <v>200.2</v>
      </c>
      <c r="D4391" s="197">
        <f t="shared" si="139"/>
        <v>-0.69258645046373069</v>
      </c>
      <c r="E4391" s="197">
        <v>-3.5339206609925622E-3</v>
      </c>
      <c r="F4391" s="167"/>
      <c r="G4391" s="37">
        <v>4383</v>
      </c>
      <c r="H4391" s="167">
        <f t="shared" ca="1" si="140"/>
        <v>-1.8830958261532544E-2</v>
      </c>
    </row>
    <row r="4392" spans="1:8" x14ac:dyDescent="0.3">
      <c r="A4392"/>
      <c r="B4392" s="314">
        <v>45243</v>
      </c>
      <c r="C4392" s="197">
        <v>651.24</v>
      </c>
      <c r="D4392" s="197">
        <f t="shared" si="139"/>
        <v>24.669688608592825</v>
      </c>
      <c r="E4392" s="197">
        <v>-3.5345421161349089E-3</v>
      </c>
      <c r="F4392" s="167"/>
      <c r="G4392" s="37">
        <v>4384</v>
      </c>
      <c r="H4392" s="167">
        <f t="shared" ca="1" si="140"/>
        <v>2.0300251543600656E-2</v>
      </c>
    </row>
    <row r="4393" spans="1:8" x14ac:dyDescent="0.3">
      <c r="A4393"/>
      <c r="B4393" s="314">
        <v>36719</v>
      </c>
      <c r="C4393" s="197">
        <v>25.37</v>
      </c>
      <c r="D4393" s="197">
        <f t="shared" si="139"/>
        <v>-0.83607934354203017</v>
      </c>
      <c r="E4393" s="197">
        <v>-3.5349567949725103E-3</v>
      </c>
      <c r="F4393" s="167"/>
      <c r="G4393" s="37">
        <v>4385</v>
      </c>
      <c r="H4393" s="167">
        <f t="shared" ca="1" si="140"/>
        <v>-5.2633460815686504E-2</v>
      </c>
    </row>
    <row r="4394" spans="1:8" x14ac:dyDescent="0.3">
      <c r="A4394"/>
      <c r="B4394" s="314">
        <v>40192</v>
      </c>
      <c r="C4394" s="197">
        <v>154.77000000000001</v>
      </c>
      <c r="D4394" s="197">
        <f t="shared" si="139"/>
        <v>-0.69440221147201098</v>
      </c>
      <c r="E4394" s="197">
        <v>-3.5410764872519929E-3</v>
      </c>
      <c r="F4394" s="167"/>
      <c r="G4394" s="37">
        <v>4386</v>
      </c>
      <c r="H4394" s="167">
        <f t="shared" ca="1" si="140"/>
        <v>-3.4589981920787355E-2</v>
      </c>
    </row>
    <row r="4395" spans="1:8" x14ac:dyDescent="0.3">
      <c r="A4395"/>
      <c r="B4395" s="314">
        <v>42128</v>
      </c>
      <c r="C4395" s="197">
        <v>506.45</v>
      </c>
      <c r="D4395" s="197">
        <f t="shared" si="139"/>
        <v>8.475210477081383</v>
      </c>
      <c r="E4395" s="197">
        <v>-3.5415641908509432E-3</v>
      </c>
      <c r="F4395" s="167"/>
      <c r="G4395" s="37">
        <v>4387</v>
      </c>
      <c r="H4395" s="167">
        <f t="shared" ca="1" si="140"/>
        <v>-1.9447690660847335E-2</v>
      </c>
    </row>
    <row r="4396" spans="1:8" x14ac:dyDescent="0.3">
      <c r="A4396"/>
      <c r="B4396" s="314">
        <v>35934</v>
      </c>
      <c r="C4396" s="197">
        <v>53.45</v>
      </c>
      <c r="D4396" s="197">
        <f t="shared" si="139"/>
        <v>-0.68163678599082722</v>
      </c>
      <c r="E4396" s="197">
        <v>-3.5421327367635147E-3</v>
      </c>
      <c r="F4396" s="167"/>
      <c r="G4396" s="37">
        <v>4388</v>
      </c>
      <c r="H4396" s="167">
        <f t="shared" ca="1" si="140"/>
        <v>3.4653009883620536E-2</v>
      </c>
    </row>
    <row r="4397" spans="1:8" x14ac:dyDescent="0.3">
      <c r="A4397"/>
      <c r="B4397" s="314">
        <v>38785</v>
      </c>
      <c r="C4397" s="197">
        <v>167.89</v>
      </c>
      <c r="D4397" s="197">
        <f t="shared" si="139"/>
        <v>0.3351093439363817</v>
      </c>
      <c r="E4397" s="197">
        <v>-3.5610421983501839E-3</v>
      </c>
      <c r="F4397" s="167"/>
      <c r="G4397" s="37">
        <v>4389</v>
      </c>
      <c r="H4397" s="167">
        <f t="shared" ca="1" si="140"/>
        <v>-3.1486974942278916E-2</v>
      </c>
    </row>
    <row r="4398" spans="1:8" x14ac:dyDescent="0.3">
      <c r="A4398"/>
      <c r="B4398" s="314">
        <v>43895</v>
      </c>
      <c r="C4398" s="197">
        <v>125.75</v>
      </c>
      <c r="D4398" s="197">
        <f t="shared" si="139"/>
        <v>0.28618185537485941</v>
      </c>
      <c r="E4398" s="197">
        <v>-3.5657686212361428E-3</v>
      </c>
      <c r="F4398" s="167"/>
      <c r="G4398" s="37">
        <v>4390</v>
      </c>
      <c r="H4398" s="167">
        <f t="shared" ca="1" si="140"/>
        <v>-1.9182999034530509E-3</v>
      </c>
    </row>
    <row r="4399" spans="1:8" x14ac:dyDescent="0.3">
      <c r="A4399"/>
      <c r="B4399" s="314">
        <v>38607</v>
      </c>
      <c r="C4399" s="197">
        <v>97.77</v>
      </c>
      <c r="D4399" s="197">
        <f t="shared" si="139"/>
        <v>-0.45938623168371584</v>
      </c>
      <c r="E4399" s="197">
        <v>-3.5670607419486799E-3</v>
      </c>
      <c r="F4399" s="167"/>
      <c r="G4399" s="37">
        <v>4391</v>
      </c>
      <c r="H4399" s="167">
        <f t="shared" ca="1" si="140"/>
        <v>8.8559230205381603E-2</v>
      </c>
    </row>
    <row r="4400" spans="1:8" x14ac:dyDescent="0.3">
      <c r="A4400"/>
      <c r="B4400" s="314">
        <v>43487</v>
      </c>
      <c r="C4400" s="197">
        <v>180.85</v>
      </c>
      <c r="D4400" s="197">
        <f t="shared" si="139"/>
        <v>0.44506592089492591</v>
      </c>
      <c r="E4400" s="197">
        <v>-3.5812672176308569E-3</v>
      </c>
      <c r="F4400" s="167"/>
      <c r="G4400" s="37">
        <v>4392</v>
      </c>
      <c r="H4400" s="167">
        <f t="shared" ca="1" si="140"/>
        <v>-6.1524298621383262E-2</v>
      </c>
    </row>
    <row r="4401" spans="1:8" x14ac:dyDescent="0.3">
      <c r="A4401"/>
      <c r="B4401" s="314">
        <v>44062</v>
      </c>
      <c r="C4401" s="197">
        <v>125.15</v>
      </c>
      <c r="D4401" s="197">
        <f t="shared" si="139"/>
        <v>-0.4639109016920111</v>
      </c>
      <c r="E4401" s="197">
        <v>-3.5828025477706582E-3</v>
      </c>
      <c r="F4401" s="167"/>
      <c r="G4401" s="37">
        <v>4393</v>
      </c>
      <c r="H4401" s="167">
        <f t="shared" ca="1" si="140"/>
        <v>-2.8840444615038645E-2</v>
      </c>
    </row>
    <row r="4402" spans="1:8" x14ac:dyDescent="0.3">
      <c r="A4402"/>
      <c r="B4402" s="314">
        <v>41103</v>
      </c>
      <c r="C4402" s="197">
        <v>233.45</v>
      </c>
      <c r="D4402" s="197">
        <f t="shared" si="139"/>
        <v>2.6596645242200969</v>
      </c>
      <c r="E4402" s="197">
        <v>-3.5853002688975844E-3</v>
      </c>
      <c r="F4402" s="167"/>
      <c r="G4402" s="37">
        <v>4394</v>
      </c>
      <c r="H4402" s="167">
        <f t="shared" ca="1" si="140"/>
        <v>-4.2088779414355626E-2</v>
      </c>
    </row>
    <row r="4403" spans="1:8" x14ac:dyDescent="0.3">
      <c r="A4403"/>
      <c r="B4403" s="314">
        <v>35727</v>
      </c>
      <c r="C4403" s="197">
        <v>63.79</v>
      </c>
      <c r="D4403" s="197">
        <f t="shared" si="139"/>
        <v>-0.89493189267537432</v>
      </c>
      <c r="E4403" s="197">
        <v>-3.5926273039674772E-3</v>
      </c>
      <c r="F4403" s="167"/>
      <c r="G4403" s="37">
        <v>4395</v>
      </c>
      <c r="H4403" s="167">
        <f t="shared" ca="1" si="140"/>
        <v>-3.309992154291308E-2</v>
      </c>
    </row>
    <row r="4404" spans="1:8" x14ac:dyDescent="0.3">
      <c r="A4404"/>
      <c r="B4404" s="314">
        <v>45173</v>
      </c>
      <c r="C4404" s="197">
        <v>607.13</v>
      </c>
      <c r="D4404" s="197">
        <f t="shared" si="139"/>
        <v>10.568788109756099</v>
      </c>
      <c r="E4404" s="197">
        <v>-3.5941705507780419E-3</v>
      </c>
      <c r="F4404" s="167"/>
      <c r="G4404" s="37">
        <v>4396</v>
      </c>
      <c r="H4404" s="167">
        <f t="shared" ca="1" si="140"/>
        <v>4.3957498167579295E-2</v>
      </c>
    </row>
    <row r="4405" spans="1:8" x14ac:dyDescent="0.3">
      <c r="A4405"/>
      <c r="B4405" s="314">
        <v>37861</v>
      </c>
      <c r="C4405" s="197">
        <v>52.48</v>
      </c>
      <c r="D4405" s="197">
        <f t="shared" si="139"/>
        <v>-0.84152196889627051</v>
      </c>
      <c r="E4405" s="197">
        <v>-3.6073666223657153E-3</v>
      </c>
      <c r="F4405" s="167"/>
      <c r="G4405" s="37">
        <v>4397</v>
      </c>
      <c r="H4405" s="167">
        <f t="shared" ca="1" si="140"/>
        <v>4.7669586634036193E-3</v>
      </c>
    </row>
    <row r="4406" spans="1:8" x14ac:dyDescent="0.3">
      <c r="A4406"/>
      <c r="B4406" s="314">
        <v>43186</v>
      </c>
      <c r="C4406" s="197">
        <v>331.15</v>
      </c>
      <c r="D4406" s="197">
        <f t="shared" si="139"/>
        <v>-0.45303338123317316</v>
      </c>
      <c r="E4406" s="197">
        <v>-3.6106514216941443E-3</v>
      </c>
      <c r="F4406" s="167"/>
      <c r="G4406" s="37">
        <v>4398</v>
      </c>
      <c r="H4406" s="167">
        <f t="shared" ca="1" si="140"/>
        <v>3.8130324482520073E-2</v>
      </c>
    </row>
    <row r="4407" spans="1:8" x14ac:dyDescent="0.3">
      <c r="A4407"/>
      <c r="B4407" s="314">
        <v>45146</v>
      </c>
      <c r="C4407" s="197">
        <v>605.42999999999995</v>
      </c>
      <c r="D4407" s="197">
        <f t="shared" si="139"/>
        <v>19.020833333333332</v>
      </c>
      <c r="E4407" s="197">
        <v>-3.6206243931340421E-3</v>
      </c>
      <c r="F4407" s="167"/>
      <c r="G4407" s="37">
        <v>4399</v>
      </c>
      <c r="H4407" s="167">
        <f t="shared" ca="1" si="140"/>
        <v>-2.2707457481077324E-2</v>
      </c>
    </row>
    <row r="4408" spans="1:8" x14ac:dyDescent="0.3">
      <c r="A4408"/>
      <c r="B4408" s="314">
        <v>37448</v>
      </c>
      <c r="C4408" s="197">
        <v>30.24</v>
      </c>
      <c r="D4408" s="197">
        <f t="shared" si="139"/>
        <v>-0.57611438183347352</v>
      </c>
      <c r="E4408" s="197">
        <v>-3.624382207578325E-3</v>
      </c>
      <c r="F4408" s="167"/>
      <c r="G4408" s="37">
        <v>4400</v>
      </c>
      <c r="H4408" s="167">
        <f t="shared" ca="1" si="140"/>
        <v>-7.6484911574818183E-4</v>
      </c>
    </row>
    <row r="4409" spans="1:8" x14ac:dyDescent="0.3">
      <c r="A4409"/>
      <c r="B4409" s="314">
        <v>35069</v>
      </c>
      <c r="C4409" s="197">
        <v>71.34</v>
      </c>
      <c r="D4409" s="197">
        <f t="shared" si="139"/>
        <v>-0.70713083459912141</v>
      </c>
      <c r="E4409" s="197">
        <v>-3.6312849162010163E-3</v>
      </c>
      <c r="F4409" s="167"/>
      <c r="G4409" s="37">
        <v>4401</v>
      </c>
      <c r="H4409" s="167">
        <f t="shared" ca="1" si="140"/>
        <v>-0.10470017495431738</v>
      </c>
    </row>
    <row r="4410" spans="1:8" x14ac:dyDescent="0.3">
      <c r="A4410"/>
      <c r="B4410" s="314">
        <v>41085</v>
      </c>
      <c r="C4410" s="197">
        <v>243.59</v>
      </c>
      <c r="D4410" s="197">
        <f t="shared" si="139"/>
        <v>-0.52648562486635686</v>
      </c>
      <c r="E4410" s="197">
        <v>-3.6403795811518203E-3</v>
      </c>
      <c r="F4410" s="167"/>
      <c r="G4410" s="37">
        <v>4402</v>
      </c>
      <c r="H4410" s="167">
        <f t="shared" ca="1" si="140"/>
        <v>-0.18597364148107415</v>
      </c>
    </row>
    <row r="4411" spans="1:8" x14ac:dyDescent="0.3">
      <c r="A4411"/>
      <c r="B4411" s="314">
        <v>41969</v>
      </c>
      <c r="C4411" s="197">
        <v>514.42999999999995</v>
      </c>
      <c r="D4411" s="197">
        <f t="shared" si="139"/>
        <v>2.0328381087135949</v>
      </c>
      <c r="E4411" s="197">
        <v>-3.6412232960818525E-3</v>
      </c>
      <c r="F4411" s="167"/>
      <c r="G4411" s="37">
        <v>4403</v>
      </c>
      <c r="H4411" s="167">
        <f t="shared" ca="1" si="140"/>
        <v>-6.6403217696374708E-2</v>
      </c>
    </row>
    <row r="4412" spans="1:8" x14ac:dyDescent="0.3">
      <c r="A4412"/>
      <c r="B4412" s="314">
        <v>39011</v>
      </c>
      <c r="C4412" s="197">
        <v>169.62</v>
      </c>
      <c r="D4412" s="197">
        <f t="shared" si="139"/>
        <v>2.8796889295516928</v>
      </c>
      <c r="E4412" s="197">
        <v>-3.6419172932331545E-3</v>
      </c>
      <c r="F4412" s="167"/>
      <c r="G4412" s="37">
        <v>4404</v>
      </c>
      <c r="H4412" s="167">
        <f t="shared" ca="1" si="140"/>
        <v>2.4429978993310932E-2</v>
      </c>
    </row>
    <row r="4413" spans="1:8" x14ac:dyDescent="0.3">
      <c r="A4413"/>
      <c r="B4413" s="314">
        <v>35837</v>
      </c>
      <c r="C4413" s="197">
        <v>43.72</v>
      </c>
      <c r="D4413" s="197">
        <f t="shared" si="139"/>
        <v>-0.87199531547357634</v>
      </c>
      <c r="E4413" s="197">
        <v>-3.6463081130356789E-3</v>
      </c>
      <c r="F4413" s="167"/>
      <c r="G4413" s="37">
        <v>4405</v>
      </c>
      <c r="H4413" s="167">
        <f t="shared" ca="1" si="140"/>
        <v>-5.4214684337827272E-2</v>
      </c>
    </row>
    <row r="4414" spans="1:8" x14ac:dyDescent="0.3">
      <c r="A4414"/>
      <c r="B4414" s="314">
        <v>44376</v>
      </c>
      <c r="C4414" s="197">
        <v>341.55</v>
      </c>
      <c r="D4414" s="197">
        <f t="shared" si="139"/>
        <v>1.5047667937811675</v>
      </c>
      <c r="E4414" s="197">
        <v>-3.6464410735121966E-3</v>
      </c>
      <c r="F4414" s="167"/>
      <c r="G4414" s="37">
        <v>4406</v>
      </c>
      <c r="H4414" s="167">
        <f t="shared" ca="1" si="140"/>
        <v>1.8853621236999977E-3</v>
      </c>
    </row>
    <row r="4415" spans="1:8" x14ac:dyDescent="0.3">
      <c r="A4415"/>
      <c r="B4415" s="314">
        <v>39412</v>
      </c>
      <c r="C4415" s="197">
        <v>136.36000000000001</v>
      </c>
      <c r="D4415" s="197">
        <f t="shared" si="139"/>
        <v>1.0038207200587808</v>
      </c>
      <c r="E4415" s="197">
        <v>-3.6533684056699878E-3</v>
      </c>
      <c r="F4415" s="167"/>
      <c r="G4415" s="37">
        <v>4407</v>
      </c>
      <c r="H4415" s="167">
        <f t="shared" ca="1" si="140"/>
        <v>-2.772202589724976E-3</v>
      </c>
    </row>
    <row r="4416" spans="1:8" x14ac:dyDescent="0.3">
      <c r="A4416"/>
      <c r="B4416" s="314">
        <v>34858</v>
      </c>
      <c r="C4416" s="197">
        <v>68.05</v>
      </c>
      <c r="D4416" s="197">
        <f t="shared" si="139"/>
        <v>-0.73608687221252667</v>
      </c>
      <c r="E4416" s="197">
        <v>-3.6603221083455484E-3</v>
      </c>
      <c r="F4416" s="167"/>
      <c r="G4416" s="37">
        <v>4408</v>
      </c>
      <c r="H4416" s="167">
        <f t="shared" ca="1" si="140"/>
        <v>3.098113672223177E-2</v>
      </c>
    </row>
    <row r="4417" spans="1:8" x14ac:dyDescent="0.3">
      <c r="A4417"/>
      <c r="B4417" s="314">
        <v>43306</v>
      </c>
      <c r="C4417" s="197">
        <v>257.85000000000002</v>
      </c>
      <c r="D4417" s="197">
        <f t="shared" si="139"/>
        <v>9.5676229508196737</v>
      </c>
      <c r="E4417" s="197">
        <v>-3.6707882534775527E-3</v>
      </c>
      <c r="F4417" s="167"/>
      <c r="G4417" s="37">
        <v>4409</v>
      </c>
      <c r="H4417" s="167">
        <f t="shared" ca="1" si="140"/>
        <v>4.7364958377881683E-2</v>
      </c>
    </row>
    <row r="4418" spans="1:8" x14ac:dyDescent="0.3">
      <c r="A4418"/>
      <c r="B4418" s="314">
        <v>36077</v>
      </c>
      <c r="C4418" s="197">
        <v>24.4</v>
      </c>
      <c r="D4418" s="197">
        <f t="shared" si="139"/>
        <v>0.80073800738007361</v>
      </c>
      <c r="E4418" s="197">
        <v>-3.6749693752552437E-3</v>
      </c>
      <c r="F4418" s="167"/>
      <c r="G4418" s="37">
        <v>4410</v>
      </c>
      <c r="H4418" s="167">
        <f t="shared" ca="1" si="140"/>
        <v>-3.9707941781918991E-2</v>
      </c>
    </row>
    <row r="4419" spans="1:8" x14ac:dyDescent="0.3">
      <c r="A4419"/>
      <c r="B4419" s="314">
        <v>37091</v>
      </c>
      <c r="C4419" s="197">
        <v>13.55</v>
      </c>
      <c r="D4419" s="197">
        <f t="shared" si="139"/>
        <v>-0.49907578558225507</v>
      </c>
      <c r="E4419" s="197">
        <v>-3.67647058823517E-3</v>
      </c>
      <c r="F4419" s="167"/>
      <c r="G4419" s="37">
        <v>4411</v>
      </c>
      <c r="H4419" s="167">
        <f t="shared" ca="1" si="140"/>
        <v>1.0078438387874637E-2</v>
      </c>
    </row>
    <row r="4420" spans="1:8" x14ac:dyDescent="0.3">
      <c r="A4420"/>
      <c r="B4420" s="314">
        <v>37547</v>
      </c>
      <c r="C4420" s="197">
        <v>27.05</v>
      </c>
      <c r="D4420" s="197">
        <f t="shared" si="139"/>
        <v>-0.28420216988621327</v>
      </c>
      <c r="E4420" s="197">
        <v>-3.6832412523019054E-3</v>
      </c>
      <c r="F4420" s="167"/>
      <c r="G4420" s="37">
        <v>4412</v>
      </c>
      <c r="H4420" s="167">
        <f t="shared" ca="1" si="140"/>
        <v>-3.847066661938963E-2</v>
      </c>
    </row>
    <row r="4421" spans="1:8" x14ac:dyDescent="0.3">
      <c r="A4421"/>
      <c r="B4421" s="314">
        <v>36193</v>
      </c>
      <c r="C4421" s="197">
        <v>37.79</v>
      </c>
      <c r="D4421" s="197">
        <f t="shared" si="139"/>
        <v>-0.95841769366197183</v>
      </c>
      <c r="E4421" s="197">
        <v>-3.6910097548115139E-3</v>
      </c>
      <c r="F4421" s="167"/>
      <c r="G4421" s="37">
        <v>4413</v>
      </c>
      <c r="H4421" s="167">
        <f t="shared" ca="1" si="140"/>
        <v>3.3724996798374193E-2</v>
      </c>
    </row>
    <row r="4422" spans="1:8" x14ac:dyDescent="0.3">
      <c r="A4422"/>
      <c r="B4422" s="314">
        <v>45334</v>
      </c>
      <c r="C4422" s="197">
        <v>908.8</v>
      </c>
      <c r="D4422" s="197">
        <f t="shared" si="139"/>
        <v>0.55896732138262273</v>
      </c>
      <c r="E4422" s="197">
        <v>-3.705409020149486E-3</v>
      </c>
      <c r="F4422" s="167"/>
      <c r="G4422" s="37">
        <v>4414</v>
      </c>
      <c r="H4422" s="167">
        <f t="shared" ca="1" si="140"/>
        <v>-0.13087750315764166</v>
      </c>
    </row>
    <row r="4423" spans="1:8" x14ac:dyDescent="0.3">
      <c r="A4423"/>
      <c r="B4423" s="314">
        <v>42040</v>
      </c>
      <c r="C4423" s="197">
        <v>582.95000000000005</v>
      </c>
      <c r="D4423" s="197">
        <f t="shared" si="139"/>
        <v>0.45843236346351124</v>
      </c>
      <c r="E4423" s="197">
        <v>-3.7086409625375349E-3</v>
      </c>
      <c r="F4423" s="167"/>
      <c r="G4423" s="37">
        <v>4415</v>
      </c>
      <c r="H4423" s="167">
        <f t="shared" ca="1" si="140"/>
        <v>-3.4177817358563442E-2</v>
      </c>
    </row>
    <row r="4424" spans="1:8" x14ac:dyDescent="0.3">
      <c r="A4424"/>
      <c r="B4424" s="314">
        <v>41736</v>
      </c>
      <c r="C4424" s="197">
        <v>399.71</v>
      </c>
      <c r="D4424" s="197">
        <f t="shared" si="139"/>
        <v>-0.59559894779441525</v>
      </c>
      <c r="E4424" s="197">
        <v>-3.7138584247258244E-3</v>
      </c>
      <c r="F4424" s="167"/>
      <c r="G4424" s="37">
        <v>4416</v>
      </c>
      <c r="H4424" s="167">
        <f t="shared" ca="1" si="140"/>
        <v>6.8431074348077658E-2</v>
      </c>
    </row>
    <row r="4425" spans="1:8" x14ac:dyDescent="0.3">
      <c r="A4425"/>
      <c r="B4425" s="314">
        <v>45551</v>
      </c>
      <c r="C4425" s="197">
        <v>988.4</v>
      </c>
      <c r="D4425" s="197">
        <f t="shared" ref="D4425:D4488" si="141">C4425/C4426-1</f>
        <v>9.2787021630615634</v>
      </c>
      <c r="E4425" s="197">
        <v>-3.729462755770685E-3</v>
      </c>
      <c r="F4425" s="167"/>
      <c r="G4425" s="37">
        <v>4417</v>
      </c>
      <c r="H4425" s="167">
        <f t="shared" ca="1" si="140"/>
        <v>-3.004129093779125E-4</v>
      </c>
    </row>
    <row r="4426" spans="1:8" x14ac:dyDescent="0.3">
      <c r="A4426"/>
      <c r="B4426" s="314">
        <v>38645</v>
      </c>
      <c r="C4426" s="197">
        <v>96.16</v>
      </c>
      <c r="D4426" s="197">
        <f t="shared" si="141"/>
        <v>-0.85560477513326827</v>
      </c>
      <c r="E4426" s="197">
        <v>-3.7297969332780179E-3</v>
      </c>
      <c r="F4426" s="167"/>
      <c r="G4426" s="37">
        <v>4418</v>
      </c>
      <c r="H4426" s="167">
        <f t="shared" ref="H4426:H4489" ca="1" si="142">_xlfn.NORM.INV(RAND(),N$11,N$12)</f>
        <v>8.6783385487738743E-3</v>
      </c>
    </row>
    <row r="4427" spans="1:8" x14ac:dyDescent="0.3">
      <c r="A4427"/>
      <c r="B4427" s="314">
        <v>45869</v>
      </c>
      <c r="C4427" s="197">
        <v>665.95</v>
      </c>
      <c r="D4427" s="197">
        <f t="shared" si="141"/>
        <v>0.35149670218163376</v>
      </c>
      <c r="E4427" s="197">
        <v>-3.739995512005434E-3</v>
      </c>
      <c r="F4427" s="167"/>
      <c r="G4427" s="37">
        <v>4419</v>
      </c>
      <c r="H4427" s="167">
        <f t="shared" ca="1" si="142"/>
        <v>5.7334878738096985E-2</v>
      </c>
    </row>
    <row r="4428" spans="1:8" x14ac:dyDescent="0.3">
      <c r="A4428"/>
      <c r="B4428" s="314">
        <v>44600</v>
      </c>
      <c r="C4428" s="197">
        <v>492.75</v>
      </c>
      <c r="D4428" s="197">
        <f t="shared" si="141"/>
        <v>-2.3290386521308215E-2</v>
      </c>
      <c r="E4428" s="197">
        <v>-3.7403962798221446E-3</v>
      </c>
      <c r="F4428" s="167"/>
      <c r="G4428" s="37">
        <v>4420</v>
      </c>
      <c r="H4428" s="167">
        <f t="shared" ca="1" si="142"/>
        <v>0.11595650866260909</v>
      </c>
    </row>
    <row r="4429" spans="1:8" x14ac:dyDescent="0.3">
      <c r="A4429"/>
      <c r="B4429" s="314">
        <v>44595</v>
      </c>
      <c r="C4429" s="197">
        <v>504.5</v>
      </c>
      <c r="D4429" s="197">
        <f t="shared" si="141"/>
        <v>-0.3524164045953404</v>
      </c>
      <c r="E4429" s="197">
        <v>-3.7519747235386092E-3</v>
      </c>
      <c r="F4429" s="167"/>
      <c r="G4429" s="37">
        <v>4421</v>
      </c>
      <c r="H4429" s="167">
        <f t="shared" ca="1" si="142"/>
        <v>-4.3893657127992612E-2</v>
      </c>
    </row>
    <row r="4430" spans="1:8" x14ac:dyDescent="0.3">
      <c r="A4430"/>
      <c r="B4430" s="314">
        <v>45294</v>
      </c>
      <c r="C4430" s="197">
        <v>779.05</v>
      </c>
      <c r="D4430" s="197">
        <f t="shared" si="141"/>
        <v>1.181907295896933</v>
      </c>
      <c r="E4430" s="197">
        <v>-3.7596388700623651E-3</v>
      </c>
      <c r="F4430" s="167"/>
      <c r="G4430" s="37">
        <v>4422</v>
      </c>
      <c r="H4430" s="167">
        <f t="shared" ca="1" si="142"/>
        <v>6.1168338413885651E-2</v>
      </c>
    </row>
    <row r="4431" spans="1:8" x14ac:dyDescent="0.3">
      <c r="A4431"/>
      <c r="B4431" s="314">
        <v>43203</v>
      </c>
      <c r="C4431" s="197">
        <v>357.05</v>
      </c>
      <c r="D4431" s="197">
        <f t="shared" si="141"/>
        <v>0.50204030120735355</v>
      </c>
      <c r="E4431" s="197">
        <v>-3.7667410714284921E-3</v>
      </c>
      <c r="F4431" s="167"/>
      <c r="G4431" s="37">
        <v>4423</v>
      </c>
      <c r="H4431" s="167">
        <f t="shared" ca="1" si="142"/>
        <v>8.8856868856873106E-2</v>
      </c>
    </row>
    <row r="4432" spans="1:8" x14ac:dyDescent="0.3">
      <c r="A4432"/>
      <c r="B4432" s="314">
        <v>40652</v>
      </c>
      <c r="C4432" s="197">
        <v>237.71</v>
      </c>
      <c r="D4432" s="197">
        <f t="shared" si="141"/>
        <v>0.55406642259414229</v>
      </c>
      <c r="E4432" s="197">
        <v>-3.7718452705250982E-3</v>
      </c>
      <c r="F4432" s="167"/>
      <c r="G4432" s="37">
        <v>4424</v>
      </c>
      <c r="H4432" s="167">
        <f t="shared" ca="1" si="142"/>
        <v>-6.69674814410577E-2</v>
      </c>
    </row>
    <row r="4433" spans="1:8" x14ac:dyDescent="0.3">
      <c r="A4433"/>
      <c r="B4433" s="314">
        <v>38904</v>
      </c>
      <c r="C4433" s="197">
        <v>152.96</v>
      </c>
      <c r="D4433" s="197">
        <f t="shared" si="141"/>
        <v>-0.17072377338031974</v>
      </c>
      <c r="E4433" s="197">
        <v>-3.7775172593459416E-3</v>
      </c>
      <c r="F4433" s="167"/>
      <c r="G4433" s="37">
        <v>4425</v>
      </c>
      <c r="H4433" s="167">
        <f t="shared" ca="1" si="142"/>
        <v>6.1544073180281683E-2</v>
      </c>
    </row>
    <row r="4434" spans="1:8" x14ac:dyDescent="0.3">
      <c r="A4434"/>
      <c r="B4434" s="314">
        <v>43831</v>
      </c>
      <c r="C4434" s="197">
        <v>184.45</v>
      </c>
      <c r="D4434" s="197">
        <f t="shared" si="141"/>
        <v>13.01595744680851</v>
      </c>
      <c r="E4434" s="197">
        <v>-3.7807183364840791E-3</v>
      </c>
      <c r="F4434" s="167"/>
      <c r="G4434" s="37">
        <v>4426</v>
      </c>
      <c r="H4434" s="167">
        <f t="shared" ca="1" si="142"/>
        <v>6.6022629205487626E-2</v>
      </c>
    </row>
    <row r="4435" spans="1:8" x14ac:dyDescent="0.3">
      <c r="A4435"/>
      <c r="B4435" s="314">
        <v>37158</v>
      </c>
      <c r="C4435" s="197">
        <v>13.16</v>
      </c>
      <c r="D4435" s="197">
        <f t="shared" si="141"/>
        <v>-0.92853651914200386</v>
      </c>
      <c r="E4435" s="197">
        <v>-3.7850113550341735E-3</v>
      </c>
      <c r="F4435" s="167"/>
      <c r="G4435" s="37">
        <v>4427</v>
      </c>
      <c r="H4435" s="167">
        <f t="shared" ca="1" si="142"/>
        <v>0.10635116934731845</v>
      </c>
    </row>
    <row r="4436" spans="1:8" x14ac:dyDescent="0.3">
      <c r="A4436"/>
      <c r="B4436" s="314">
        <v>44169</v>
      </c>
      <c r="C4436" s="197">
        <v>184.15</v>
      </c>
      <c r="D4436" s="197">
        <f t="shared" si="141"/>
        <v>-0.59963039460810963</v>
      </c>
      <c r="E4436" s="197">
        <v>-3.7868542061130217E-3</v>
      </c>
      <c r="F4436" s="167"/>
      <c r="G4436" s="37">
        <v>4428</v>
      </c>
      <c r="H4436" s="167">
        <f t="shared" ca="1" si="142"/>
        <v>-2.4256956700068669E-2</v>
      </c>
    </row>
    <row r="4437" spans="1:8" x14ac:dyDescent="0.3">
      <c r="A4437"/>
      <c r="B4437" s="314">
        <v>42797</v>
      </c>
      <c r="C4437" s="197">
        <v>459.95</v>
      </c>
      <c r="D4437" s="197">
        <f t="shared" si="141"/>
        <v>2.8128989471938985</v>
      </c>
      <c r="E4437" s="197">
        <v>-3.7903400476499982E-3</v>
      </c>
      <c r="F4437" s="167"/>
      <c r="G4437" s="37">
        <v>4429</v>
      </c>
      <c r="H4437" s="167">
        <f t="shared" ca="1" si="142"/>
        <v>4.4594723021222797E-2</v>
      </c>
    </row>
    <row r="4438" spans="1:8" x14ac:dyDescent="0.3">
      <c r="A4438"/>
      <c r="B4438" s="314">
        <v>39546</v>
      </c>
      <c r="C4438" s="197">
        <v>120.63</v>
      </c>
      <c r="D4438" s="197">
        <f t="shared" si="141"/>
        <v>-0.74853033145716075</v>
      </c>
      <c r="E4438" s="197">
        <v>-3.7988273185234345E-3</v>
      </c>
      <c r="F4438" s="167"/>
      <c r="G4438" s="37">
        <v>4430</v>
      </c>
      <c r="H4438" s="167">
        <f t="shared" ca="1" si="142"/>
        <v>-0.12136890010080499</v>
      </c>
    </row>
    <row r="4439" spans="1:8" x14ac:dyDescent="0.3">
      <c r="A4439"/>
      <c r="B4439" s="314">
        <v>41843</v>
      </c>
      <c r="C4439" s="197">
        <v>479.7</v>
      </c>
      <c r="D4439" s="197">
        <f t="shared" si="141"/>
        <v>-0.25113570726072099</v>
      </c>
      <c r="E4439" s="197">
        <v>-3.8003862687682188E-3</v>
      </c>
      <c r="F4439" s="167"/>
      <c r="G4439" s="37">
        <v>4431</v>
      </c>
      <c r="H4439" s="167">
        <f t="shared" ca="1" si="142"/>
        <v>6.8930871008762273E-2</v>
      </c>
    </row>
    <row r="4440" spans="1:8" x14ac:dyDescent="0.3">
      <c r="A4440"/>
      <c r="B4440" s="314">
        <v>45238</v>
      </c>
      <c r="C4440" s="197">
        <v>640.57000000000005</v>
      </c>
      <c r="D4440" s="197">
        <f t="shared" si="141"/>
        <v>0.5810687399728498</v>
      </c>
      <c r="E4440" s="197">
        <v>-3.8101458741561789E-3</v>
      </c>
      <c r="F4440" s="167"/>
      <c r="G4440" s="37">
        <v>4432</v>
      </c>
      <c r="H4440" s="167">
        <f t="shared" ca="1" si="142"/>
        <v>0.11054851988175614</v>
      </c>
    </row>
    <row r="4441" spans="1:8" x14ac:dyDescent="0.3">
      <c r="A4441"/>
      <c r="B4441" s="314">
        <v>44726</v>
      </c>
      <c r="C4441" s="197">
        <v>405.15</v>
      </c>
      <c r="D4441" s="197">
        <f t="shared" si="141"/>
        <v>-0.39130108173076927</v>
      </c>
      <c r="E4441" s="197">
        <v>-3.8111630194246349E-3</v>
      </c>
      <c r="F4441" s="167"/>
      <c r="G4441" s="37">
        <v>4433</v>
      </c>
      <c r="H4441" s="167">
        <f t="shared" ca="1" si="142"/>
        <v>-5.1494351176258606E-2</v>
      </c>
    </row>
    <row r="4442" spans="1:8" x14ac:dyDescent="0.3">
      <c r="A4442"/>
      <c r="B4442" s="314">
        <v>45776</v>
      </c>
      <c r="C4442" s="197">
        <v>665.6</v>
      </c>
      <c r="D4442" s="197">
        <f t="shared" si="141"/>
        <v>9.6274948107935501</v>
      </c>
      <c r="E4442" s="197">
        <v>-3.816508269101182E-3</v>
      </c>
      <c r="F4442" s="167"/>
      <c r="G4442" s="37">
        <v>4434</v>
      </c>
      <c r="H4442" s="167">
        <f t="shared" ca="1" si="142"/>
        <v>-4.7210779975239044E-2</v>
      </c>
    </row>
    <row r="4443" spans="1:8" x14ac:dyDescent="0.3">
      <c r="A4443"/>
      <c r="B4443" s="314">
        <v>34690</v>
      </c>
      <c r="C4443" s="197">
        <v>62.63</v>
      </c>
      <c r="D4443" s="197">
        <f t="shared" si="141"/>
        <v>-0.24868042226487519</v>
      </c>
      <c r="E4443" s="197">
        <v>-3.8174009861617897E-3</v>
      </c>
      <c r="F4443" s="167"/>
      <c r="G4443" s="37">
        <v>4435</v>
      </c>
      <c r="H4443" s="167">
        <f t="shared" ca="1" si="142"/>
        <v>-0.10080770558795892</v>
      </c>
    </row>
    <row r="4444" spans="1:8" x14ac:dyDescent="0.3">
      <c r="A4444"/>
      <c r="B4444" s="314">
        <v>38541</v>
      </c>
      <c r="C4444" s="197">
        <v>83.36</v>
      </c>
      <c r="D4444" s="197">
        <f t="shared" si="141"/>
        <v>0.14505494505494498</v>
      </c>
      <c r="E4444" s="197">
        <v>-3.8240917782027539E-3</v>
      </c>
      <c r="F4444" s="167"/>
      <c r="G4444" s="37">
        <v>4436</v>
      </c>
      <c r="H4444" s="167">
        <f t="shared" ca="1" si="142"/>
        <v>4.1270366462992404E-2</v>
      </c>
    </row>
    <row r="4445" spans="1:8" x14ac:dyDescent="0.3">
      <c r="A4445"/>
      <c r="B4445" s="314">
        <v>34943</v>
      </c>
      <c r="C4445" s="197">
        <v>72.8</v>
      </c>
      <c r="D4445" s="197">
        <f t="shared" si="141"/>
        <v>-0.82902369712769208</v>
      </c>
      <c r="E4445" s="197">
        <v>-3.8314176245211051E-3</v>
      </c>
      <c r="F4445" s="167"/>
      <c r="G4445" s="37">
        <v>4437</v>
      </c>
      <c r="H4445" s="167">
        <f t="shared" ca="1" si="142"/>
        <v>2.7349721570947793E-2</v>
      </c>
    </row>
    <row r="4446" spans="1:8" x14ac:dyDescent="0.3">
      <c r="A4446"/>
      <c r="B4446" s="314">
        <v>44901</v>
      </c>
      <c r="C4446" s="197">
        <v>425.79</v>
      </c>
      <c r="D4446" s="197">
        <f t="shared" si="141"/>
        <v>-2.9095884163721331E-2</v>
      </c>
      <c r="E4446" s="197">
        <v>-3.8368855719065342E-3</v>
      </c>
      <c r="F4446" s="167"/>
      <c r="G4446" s="37">
        <v>4438</v>
      </c>
      <c r="H4446" s="167">
        <f t="shared" ca="1" si="142"/>
        <v>-1.8540072245050623E-2</v>
      </c>
    </row>
    <row r="4447" spans="1:8" x14ac:dyDescent="0.3">
      <c r="A4447"/>
      <c r="B4447" s="314">
        <v>44974</v>
      </c>
      <c r="C4447" s="197">
        <v>438.55</v>
      </c>
      <c r="D4447" s="197">
        <f t="shared" si="141"/>
        <v>15.938972576284279</v>
      </c>
      <c r="E4447" s="197">
        <v>-3.8388151917135849E-3</v>
      </c>
      <c r="F4447" s="167"/>
      <c r="G4447" s="37">
        <v>4439</v>
      </c>
      <c r="H4447" s="167">
        <f t="shared" ca="1" si="142"/>
        <v>-4.2187230884595715E-2</v>
      </c>
    </row>
    <row r="4448" spans="1:8" x14ac:dyDescent="0.3">
      <c r="A4448"/>
      <c r="B4448" s="314">
        <v>37559</v>
      </c>
      <c r="C4448" s="197">
        <v>25.89</v>
      </c>
      <c r="D4448" s="197">
        <f t="shared" si="141"/>
        <v>-0.8036256067961165</v>
      </c>
      <c r="E4448" s="197">
        <v>-3.8476337052711918E-3</v>
      </c>
      <c r="F4448" s="167"/>
      <c r="G4448" s="37">
        <v>4440</v>
      </c>
      <c r="H4448" s="167">
        <f t="shared" ca="1" si="142"/>
        <v>1.9319854897210671E-2</v>
      </c>
    </row>
    <row r="4449" spans="1:8" x14ac:dyDescent="0.3">
      <c r="A4449"/>
      <c r="B4449" s="314">
        <v>38747</v>
      </c>
      <c r="C4449" s="197">
        <v>131.84</v>
      </c>
      <c r="D4449" s="197">
        <f t="shared" si="141"/>
        <v>0.96219675546956407</v>
      </c>
      <c r="E4449" s="197">
        <v>-3.8534189648657957E-3</v>
      </c>
      <c r="F4449" s="167"/>
      <c r="G4449" s="37">
        <v>4441</v>
      </c>
      <c r="H4449" s="167">
        <f t="shared" ca="1" si="142"/>
        <v>-4.3395110737925777E-2</v>
      </c>
    </row>
    <row r="4450" spans="1:8" x14ac:dyDescent="0.3">
      <c r="A4450"/>
      <c r="B4450" s="314">
        <v>34855</v>
      </c>
      <c r="C4450" s="197">
        <v>67.19</v>
      </c>
      <c r="D4450" s="197">
        <f t="shared" si="141"/>
        <v>-0.89999255786261811</v>
      </c>
      <c r="E4450" s="197">
        <v>-3.8547071905116193E-3</v>
      </c>
      <c r="F4450" s="167"/>
      <c r="G4450" s="37">
        <v>4442</v>
      </c>
      <c r="H4450" s="167">
        <f t="shared" ca="1" si="142"/>
        <v>2.3689849024048646E-3</v>
      </c>
    </row>
    <row r="4451" spans="1:8" x14ac:dyDescent="0.3">
      <c r="A4451"/>
      <c r="B4451" s="314">
        <v>45748</v>
      </c>
      <c r="C4451" s="197">
        <v>671.85</v>
      </c>
      <c r="D4451" s="197">
        <f t="shared" si="141"/>
        <v>0.81106288918241365</v>
      </c>
      <c r="E4451" s="197">
        <v>-3.8549929572244679E-3</v>
      </c>
      <c r="F4451" s="167"/>
      <c r="G4451" s="37">
        <v>4443</v>
      </c>
      <c r="H4451" s="167">
        <f t="shared" ca="1" si="142"/>
        <v>-5.2096834718050912E-3</v>
      </c>
    </row>
    <row r="4452" spans="1:8" x14ac:dyDescent="0.3">
      <c r="A4452"/>
      <c r="B4452" s="314">
        <v>41640</v>
      </c>
      <c r="C4452" s="197">
        <v>370.97</v>
      </c>
      <c r="D4452" s="197">
        <f t="shared" si="141"/>
        <v>0.4408840208187681</v>
      </c>
      <c r="E4452" s="197">
        <v>-3.8667060497837857E-3</v>
      </c>
      <c r="F4452" s="167"/>
      <c r="G4452" s="37">
        <v>4444</v>
      </c>
      <c r="H4452" s="167">
        <f t="shared" ca="1" si="142"/>
        <v>2.5391276700578176E-2</v>
      </c>
    </row>
    <row r="4453" spans="1:8" x14ac:dyDescent="0.3">
      <c r="A4453"/>
      <c r="B4453" s="314">
        <v>40539</v>
      </c>
      <c r="C4453" s="197">
        <v>257.45999999999998</v>
      </c>
      <c r="D4453" s="197">
        <f t="shared" si="141"/>
        <v>0.41345045292341465</v>
      </c>
      <c r="E4453" s="197">
        <v>-3.8690706492300331E-3</v>
      </c>
      <c r="F4453" s="167"/>
      <c r="G4453" s="37">
        <v>4445</v>
      </c>
      <c r="H4453" s="167">
        <f t="shared" ca="1" si="142"/>
        <v>1.5533205322946364E-2</v>
      </c>
    </row>
    <row r="4454" spans="1:8" x14ac:dyDescent="0.3">
      <c r="A4454"/>
      <c r="B4454" s="314">
        <v>39101</v>
      </c>
      <c r="C4454" s="197">
        <v>182.15</v>
      </c>
      <c r="D4454" s="197">
        <f t="shared" si="141"/>
        <v>-0.8098742236835238</v>
      </c>
      <c r="E4454" s="197">
        <v>-3.8827518320027066E-3</v>
      </c>
      <c r="F4454" s="167"/>
      <c r="G4454" s="37">
        <v>4446</v>
      </c>
      <c r="H4454" s="167">
        <f t="shared" ca="1" si="142"/>
        <v>-4.9166096161440132E-2</v>
      </c>
    </row>
    <row r="4455" spans="1:8" x14ac:dyDescent="0.3">
      <c r="A4455"/>
      <c r="B4455" s="314">
        <v>45467</v>
      </c>
      <c r="C4455" s="197">
        <v>958.05</v>
      </c>
      <c r="D4455" s="197">
        <f t="shared" si="141"/>
        <v>6.8195396669931441</v>
      </c>
      <c r="E4455" s="197">
        <v>-3.8989394884590967E-3</v>
      </c>
      <c r="F4455" s="167"/>
      <c r="G4455" s="37">
        <v>4447</v>
      </c>
      <c r="H4455" s="167">
        <f t="shared" ca="1" si="142"/>
        <v>-4.1913280001834412E-2</v>
      </c>
    </row>
    <row r="4456" spans="1:8" x14ac:dyDescent="0.3">
      <c r="A4456"/>
      <c r="B4456" s="314">
        <v>40129</v>
      </c>
      <c r="C4456" s="197">
        <v>122.52</v>
      </c>
      <c r="D4456" s="197">
        <f t="shared" si="141"/>
        <v>-0.45988361840945158</v>
      </c>
      <c r="E4456" s="197">
        <v>-3.9024390243902474E-3</v>
      </c>
      <c r="F4456" s="167"/>
      <c r="G4456" s="37">
        <v>4448</v>
      </c>
      <c r="H4456" s="167">
        <f t="shared" ca="1" si="142"/>
        <v>-7.0804938870669992E-2</v>
      </c>
    </row>
    <row r="4457" spans="1:8" x14ac:dyDescent="0.3">
      <c r="A4457"/>
      <c r="B4457" s="314">
        <v>40581</v>
      </c>
      <c r="C4457" s="197">
        <v>226.84</v>
      </c>
      <c r="D4457" s="197">
        <f t="shared" si="141"/>
        <v>1.5542168674698793</v>
      </c>
      <c r="E4457" s="197">
        <v>-3.9081368287006146E-3</v>
      </c>
      <c r="F4457" s="167"/>
      <c r="G4457" s="37">
        <v>4449</v>
      </c>
      <c r="H4457" s="167">
        <f t="shared" ca="1" si="142"/>
        <v>-1.559888599018003E-2</v>
      </c>
    </row>
    <row r="4458" spans="1:8" x14ac:dyDescent="0.3">
      <c r="A4458"/>
      <c r="B4458" s="314">
        <v>38413</v>
      </c>
      <c r="C4458" s="197">
        <v>88.81</v>
      </c>
      <c r="D4458" s="197">
        <f t="shared" si="141"/>
        <v>6.1685594739987915E-2</v>
      </c>
      <c r="E4458" s="197">
        <v>-3.9255271422161675E-3</v>
      </c>
      <c r="F4458" s="167"/>
      <c r="G4458" s="37">
        <v>4450</v>
      </c>
      <c r="H4458" s="167">
        <f t="shared" ca="1" si="142"/>
        <v>0.10239842788251845</v>
      </c>
    </row>
    <row r="4459" spans="1:8" x14ac:dyDescent="0.3">
      <c r="A4459"/>
      <c r="B4459" s="314">
        <v>38505</v>
      </c>
      <c r="C4459" s="197">
        <v>83.65</v>
      </c>
      <c r="D4459" s="197">
        <f t="shared" si="141"/>
        <v>-0.1683237224100218</v>
      </c>
      <c r="E4459" s="197">
        <v>-3.9295070254822262E-3</v>
      </c>
      <c r="F4459" s="167"/>
      <c r="G4459" s="37">
        <v>4451</v>
      </c>
      <c r="H4459" s="167">
        <f t="shared" ca="1" si="142"/>
        <v>-1.9119150829216086E-2</v>
      </c>
    </row>
    <row r="4460" spans="1:8" x14ac:dyDescent="0.3">
      <c r="A4460"/>
      <c r="B4460" s="314">
        <v>40060</v>
      </c>
      <c r="C4460" s="197">
        <v>100.58</v>
      </c>
      <c r="D4460" s="197">
        <f t="shared" si="141"/>
        <v>-0.9010769609048439</v>
      </c>
      <c r="E4460" s="197">
        <v>-3.9611804317687405E-3</v>
      </c>
      <c r="F4460" s="167"/>
      <c r="G4460" s="37">
        <v>4452</v>
      </c>
      <c r="H4460" s="167">
        <f t="shared" ca="1" si="142"/>
        <v>4.8276582563855933E-2</v>
      </c>
    </row>
    <row r="4461" spans="1:8" x14ac:dyDescent="0.3">
      <c r="A4461"/>
      <c r="B4461" s="314">
        <v>45485</v>
      </c>
      <c r="C4461" s="197">
        <v>1016.75</v>
      </c>
      <c r="D4461" s="197">
        <f t="shared" si="141"/>
        <v>11.677680798004987</v>
      </c>
      <c r="E4461" s="197">
        <v>-3.9674764890281766E-3</v>
      </c>
      <c r="F4461" s="167"/>
      <c r="G4461" s="37">
        <v>4453</v>
      </c>
      <c r="H4461" s="167">
        <f t="shared" ca="1" si="142"/>
        <v>6.4164429534035769E-2</v>
      </c>
    </row>
    <row r="4462" spans="1:8" x14ac:dyDescent="0.3">
      <c r="A4462"/>
      <c r="B4462" s="314">
        <v>35382</v>
      </c>
      <c r="C4462" s="197">
        <v>80.2</v>
      </c>
      <c r="D4462" s="197">
        <f t="shared" si="141"/>
        <v>-0.3593737518971164</v>
      </c>
      <c r="E4462" s="197">
        <v>-3.9741679085940618E-3</v>
      </c>
      <c r="F4462" s="167"/>
      <c r="G4462" s="37">
        <v>4454</v>
      </c>
      <c r="H4462" s="167">
        <f t="shared" ca="1" si="142"/>
        <v>-4.6184326208001787E-2</v>
      </c>
    </row>
    <row r="4463" spans="1:8" x14ac:dyDescent="0.3">
      <c r="A4463"/>
      <c r="B4463" s="314">
        <v>38716</v>
      </c>
      <c r="C4463" s="197">
        <v>125.19</v>
      </c>
      <c r="D4463" s="197">
        <f t="shared" si="141"/>
        <v>-0.66633795309168442</v>
      </c>
      <c r="E4463" s="197">
        <v>-3.9780412125069997E-3</v>
      </c>
      <c r="F4463" s="167"/>
      <c r="G4463" s="37">
        <v>4455</v>
      </c>
      <c r="H4463" s="167">
        <f t="shared" ca="1" si="142"/>
        <v>-6.7555604454009752E-2</v>
      </c>
    </row>
    <row r="4464" spans="1:8" x14ac:dyDescent="0.3">
      <c r="A4464"/>
      <c r="B4464" s="314">
        <v>42467</v>
      </c>
      <c r="C4464" s="197">
        <v>375.2</v>
      </c>
      <c r="D4464" s="197">
        <f t="shared" si="141"/>
        <v>-0.6027906287383944</v>
      </c>
      <c r="E4464" s="197">
        <v>-3.9819485001327815E-3</v>
      </c>
      <c r="F4464" s="167"/>
      <c r="G4464" s="37">
        <v>4456</v>
      </c>
      <c r="H4464" s="167">
        <f t="shared" ca="1" si="142"/>
        <v>2.3351661479999109E-2</v>
      </c>
    </row>
    <row r="4465" spans="1:8" x14ac:dyDescent="0.3">
      <c r="A4465"/>
      <c r="B4465" s="314">
        <v>45434</v>
      </c>
      <c r="C4465" s="197">
        <v>944.59</v>
      </c>
      <c r="D4465" s="197">
        <f t="shared" si="141"/>
        <v>2.2037376204042873</v>
      </c>
      <c r="E4465" s="197">
        <v>-3.9857861383215676E-3</v>
      </c>
      <c r="F4465" s="167"/>
      <c r="G4465" s="37">
        <v>4457</v>
      </c>
      <c r="H4465" s="167">
        <f t="shared" ca="1" si="142"/>
        <v>-2.5185412331719965E-2</v>
      </c>
    </row>
    <row r="4466" spans="1:8" x14ac:dyDescent="0.3">
      <c r="A4466"/>
      <c r="B4466" s="314">
        <v>41305</v>
      </c>
      <c r="C4466" s="197">
        <v>294.83999999999997</v>
      </c>
      <c r="D4466" s="197">
        <f t="shared" si="141"/>
        <v>-5.4545454545454675E-2</v>
      </c>
      <c r="E4466" s="197">
        <v>-3.9862171474900343E-3</v>
      </c>
      <c r="F4466" s="167"/>
      <c r="G4466" s="37">
        <v>4458</v>
      </c>
      <c r="H4466" s="167">
        <f t="shared" ca="1" si="142"/>
        <v>-1.0556809646815386E-2</v>
      </c>
    </row>
    <row r="4467" spans="1:8" x14ac:dyDescent="0.3">
      <c r="A4467"/>
      <c r="B4467" s="314">
        <v>44340</v>
      </c>
      <c r="C4467" s="197">
        <v>311.85000000000002</v>
      </c>
      <c r="D4467" s="197">
        <f t="shared" si="141"/>
        <v>3.1691176470588243</v>
      </c>
      <c r="E4467" s="197">
        <v>-3.992334717342727E-3</v>
      </c>
      <c r="F4467" s="167"/>
      <c r="G4467" s="37">
        <v>4459</v>
      </c>
      <c r="H4467" s="167">
        <f t="shared" ca="1" si="142"/>
        <v>1.9304910930386457E-2</v>
      </c>
    </row>
    <row r="4468" spans="1:8" x14ac:dyDescent="0.3">
      <c r="A4468"/>
      <c r="B4468" s="314">
        <v>35515</v>
      </c>
      <c r="C4468" s="197">
        <v>74.8</v>
      </c>
      <c r="D4468" s="197">
        <f t="shared" si="141"/>
        <v>-0.85333333333333328</v>
      </c>
      <c r="E4468" s="197">
        <v>-3.9946737683088651E-3</v>
      </c>
      <c r="F4468" s="167"/>
      <c r="G4468" s="37">
        <v>4460</v>
      </c>
      <c r="H4468" s="167">
        <f t="shared" ca="1" si="142"/>
        <v>2.2118914025998956E-2</v>
      </c>
    </row>
    <row r="4469" spans="1:8" x14ac:dyDescent="0.3">
      <c r="A4469"/>
      <c r="B4469" s="314">
        <v>42601</v>
      </c>
      <c r="C4469" s="197">
        <v>510</v>
      </c>
      <c r="D4469" s="197">
        <f t="shared" si="141"/>
        <v>1.9611688566389951E-4</v>
      </c>
      <c r="E4469" s="197">
        <v>-4.0035152817107234E-3</v>
      </c>
      <c r="F4469" s="167"/>
      <c r="G4469" s="37">
        <v>4461</v>
      </c>
      <c r="H4469" s="167">
        <f t="shared" ca="1" si="142"/>
        <v>2.5823401925947641E-2</v>
      </c>
    </row>
    <row r="4470" spans="1:8" x14ac:dyDescent="0.3">
      <c r="A4470"/>
      <c r="B4470" s="314">
        <v>44575</v>
      </c>
      <c r="C4470" s="197">
        <v>509.9</v>
      </c>
      <c r="D4470" s="197">
        <f t="shared" si="141"/>
        <v>2.4244459368703826</v>
      </c>
      <c r="E4470" s="197">
        <v>-4.0042972946576771E-3</v>
      </c>
      <c r="F4470" s="167"/>
      <c r="G4470" s="37">
        <v>4462</v>
      </c>
      <c r="H4470" s="167">
        <f t="shared" ca="1" si="142"/>
        <v>7.9854203421556927E-2</v>
      </c>
    </row>
    <row r="4471" spans="1:8" x14ac:dyDescent="0.3">
      <c r="A4471"/>
      <c r="B4471" s="314">
        <v>38891</v>
      </c>
      <c r="C4471" s="197">
        <v>148.9</v>
      </c>
      <c r="D4471" s="197">
        <f t="shared" si="141"/>
        <v>-0.72074268567141786</v>
      </c>
      <c r="E4471" s="197">
        <v>-4.0133779264213132E-3</v>
      </c>
      <c r="F4471" s="167"/>
      <c r="G4471" s="37">
        <v>4463</v>
      </c>
      <c r="H4471" s="167">
        <f t="shared" ca="1" si="142"/>
        <v>3.041207397661469E-2</v>
      </c>
    </row>
    <row r="4472" spans="1:8" x14ac:dyDescent="0.3">
      <c r="A4472"/>
      <c r="B4472" s="314">
        <v>42114</v>
      </c>
      <c r="C4472" s="197">
        <v>533.20000000000005</v>
      </c>
      <c r="D4472" s="197">
        <f t="shared" si="141"/>
        <v>5.5335130498713401</v>
      </c>
      <c r="E4472" s="197">
        <v>-4.0160642570280514E-3</v>
      </c>
      <c r="F4472" s="167"/>
      <c r="G4472" s="37">
        <v>4464</v>
      </c>
      <c r="H4472" s="167">
        <f t="shared" ca="1" si="142"/>
        <v>2.5189719571998672E-4</v>
      </c>
    </row>
    <row r="4473" spans="1:8" x14ac:dyDescent="0.3">
      <c r="A4473"/>
      <c r="B4473" s="314">
        <v>38203</v>
      </c>
      <c r="C4473" s="197">
        <v>81.61</v>
      </c>
      <c r="D4473" s="197">
        <f t="shared" si="141"/>
        <v>2.3000404367165386</v>
      </c>
      <c r="E4473" s="197">
        <v>-4.0273370759091875E-3</v>
      </c>
      <c r="F4473" s="167"/>
      <c r="G4473" s="37">
        <v>4465</v>
      </c>
      <c r="H4473" s="167">
        <f t="shared" ca="1" si="142"/>
        <v>2.4344246721626009E-2</v>
      </c>
    </row>
    <row r="4474" spans="1:8" x14ac:dyDescent="0.3">
      <c r="A4474"/>
      <c r="B4474" s="314">
        <v>37376</v>
      </c>
      <c r="C4474" s="197">
        <v>24.73</v>
      </c>
      <c r="D4474" s="197">
        <f t="shared" si="141"/>
        <v>-0.85706854698878743</v>
      </c>
      <c r="E4474" s="197">
        <v>-4.0273862263390248E-3</v>
      </c>
      <c r="F4474" s="167"/>
      <c r="G4474" s="37">
        <v>4466</v>
      </c>
      <c r="H4474" s="167">
        <f t="shared" ca="1" si="142"/>
        <v>-2.7381571198675968E-2</v>
      </c>
    </row>
    <row r="4475" spans="1:8" x14ac:dyDescent="0.3">
      <c r="A4475"/>
      <c r="B4475" s="314">
        <v>39079</v>
      </c>
      <c r="C4475" s="197">
        <v>173.02</v>
      </c>
      <c r="D4475" s="197">
        <f t="shared" si="141"/>
        <v>-0.60756651318923083</v>
      </c>
      <c r="E4475" s="197">
        <v>-4.0294727147132114E-3</v>
      </c>
      <c r="F4475" s="167"/>
      <c r="G4475" s="37">
        <v>4467</v>
      </c>
      <c r="H4475" s="167">
        <f t="shared" ca="1" si="142"/>
        <v>-2.6762187005487714E-2</v>
      </c>
    </row>
    <row r="4476" spans="1:8" x14ac:dyDescent="0.3">
      <c r="A4476"/>
      <c r="B4476" s="314">
        <v>44770</v>
      </c>
      <c r="C4476" s="197">
        <v>440.89</v>
      </c>
      <c r="D4476" s="197">
        <f t="shared" si="141"/>
        <v>2.1516906140538996</v>
      </c>
      <c r="E4476" s="197">
        <v>-4.0435529050329988E-3</v>
      </c>
      <c r="F4476" s="167"/>
      <c r="G4476" s="37">
        <v>4468</v>
      </c>
      <c r="H4476" s="167">
        <f t="shared" ca="1" si="142"/>
        <v>-4.8979778947631641E-2</v>
      </c>
    </row>
    <row r="4477" spans="1:8" x14ac:dyDescent="0.3">
      <c r="A4477"/>
      <c r="B4477" s="314">
        <v>40322</v>
      </c>
      <c r="C4477" s="197">
        <v>139.88999999999999</v>
      </c>
      <c r="D4477" s="197">
        <f t="shared" si="141"/>
        <v>-0.8020657941280509</v>
      </c>
      <c r="E4477" s="197">
        <v>-4.0580948312688436E-3</v>
      </c>
      <c r="F4477" s="167"/>
      <c r="G4477" s="37">
        <v>4469</v>
      </c>
      <c r="H4477" s="167">
        <f t="shared" ca="1" si="142"/>
        <v>-1.1638158136167007E-2</v>
      </c>
    </row>
    <row r="4478" spans="1:8" x14ac:dyDescent="0.3">
      <c r="A4478"/>
      <c r="B4478" s="314">
        <v>45695</v>
      </c>
      <c r="C4478" s="197">
        <v>706.75</v>
      </c>
      <c r="D4478" s="197">
        <f t="shared" si="141"/>
        <v>0.57872986798311254</v>
      </c>
      <c r="E4478" s="197">
        <v>-4.0865215246952413E-3</v>
      </c>
      <c r="F4478" s="167"/>
      <c r="G4478" s="37">
        <v>4470</v>
      </c>
      <c r="H4478" s="167">
        <f t="shared" ca="1" si="142"/>
        <v>4.0375014693335674E-2</v>
      </c>
    </row>
    <row r="4479" spans="1:8" x14ac:dyDescent="0.3">
      <c r="A4479"/>
      <c r="B4479" s="314">
        <v>44761</v>
      </c>
      <c r="C4479" s="197">
        <v>447.67</v>
      </c>
      <c r="D4479" s="197">
        <f t="shared" si="141"/>
        <v>29.683344756682661</v>
      </c>
      <c r="E4479" s="197">
        <v>-4.0933460879624128E-3</v>
      </c>
      <c r="F4479" s="167"/>
      <c r="G4479" s="37">
        <v>4471</v>
      </c>
      <c r="H4479" s="167">
        <f t="shared" ca="1" si="142"/>
        <v>-2.9498161150620433E-3</v>
      </c>
    </row>
    <row r="4480" spans="1:8" x14ac:dyDescent="0.3">
      <c r="A4480"/>
      <c r="B4480" s="314">
        <v>37181</v>
      </c>
      <c r="C4480" s="197">
        <v>14.59</v>
      </c>
      <c r="D4480" s="197">
        <f t="shared" si="141"/>
        <v>-0.39884631231973633</v>
      </c>
      <c r="E4480" s="197">
        <v>-4.0955631399317571E-3</v>
      </c>
      <c r="F4480" s="167"/>
      <c r="G4480" s="37">
        <v>4472</v>
      </c>
      <c r="H4480" s="167">
        <f t="shared" ca="1" si="142"/>
        <v>-5.9784341287460116E-2</v>
      </c>
    </row>
    <row r="4481" spans="1:8" x14ac:dyDescent="0.3">
      <c r="A4481"/>
      <c r="B4481" s="314">
        <v>36724</v>
      </c>
      <c r="C4481" s="197">
        <v>24.27</v>
      </c>
      <c r="D4481" s="197">
        <f t="shared" si="141"/>
        <v>-0.74317460317460315</v>
      </c>
      <c r="E4481" s="197">
        <v>-4.103405826836326E-3</v>
      </c>
      <c r="F4481" s="167"/>
      <c r="G4481" s="37">
        <v>4473</v>
      </c>
      <c r="H4481" s="167">
        <f t="shared" ca="1" si="142"/>
        <v>-1.9263693731802346E-2</v>
      </c>
    </row>
    <row r="4482" spans="1:8" x14ac:dyDescent="0.3">
      <c r="A4482"/>
      <c r="B4482" s="314">
        <v>38328</v>
      </c>
      <c r="C4482" s="197">
        <v>94.5</v>
      </c>
      <c r="D4482" s="197">
        <f t="shared" si="141"/>
        <v>0.14781974978744072</v>
      </c>
      <c r="E4482" s="197">
        <v>-4.1100221308884022E-3</v>
      </c>
      <c r="F4482" s="167"/>
      <c r="G4482" s="37">
        <v>4474</v>
      </c>
      <c r="H4482" s="167">
        <f t="shared" ca="1" si="142"/>
        <v>-6.1840252008018105E-2</v>
      </c>
    </row>
    <row r="4483" spans="1:8" x14ac:dyDescent="0.3">
      <c r="A4483"/>
      <c r="B4483" s="314">
        <v>39709</v>
      </c>
      <c r="C4483" s="197">
        <v>82.33</v>
      </c>
      <c r="D4483" s="197">
        <f t="shared" si="141"/>
        <v>2.4006608839322592</v>
      </c>
      <c r="E4483" s="197">
        <v>-4.1127373896214792E-3</v>
      </c>
      <c r="F4483" s="167"/>
      <c r="G4483" s="37">
        <v>4475</v>
      </c>
      <c r="H4483" s="167">
        <f t="shared" ca="1" si="142"/>
        <v>-3.0401987260344786E-2</v>
      </c>
    </row>
    <row r="4484" spans="1:8" x14ac:dyDescent="0.3">
      <c r="A4484"/>
      <c r="B4484" s="314">
        <v>36706</v>
      </c>
      <c r="C4484" s="197">
        <v>24.21</v>
      </c>
      <c r="D4484" s="197">
        <f t="shared" si="141"/>
        <v>-0.93707111665626952</v>
      </c>
      <c r="E4484" s="197">
        <v>-4.1135335252981964E-3</v>
      </c>
      <c r="F4484" s="167"/>
      <c r="G4484" s="37">
        <v>4476</v>
      </c>
      <c r="H4484" s="167">
        <f t="shared" ca="1" si="142"/>
        <v>-5.7346905821471603E-2</v>
      </c>
    </row>
    <row r="4485" spans="1:8" x14ac:dyDescent="0.3">
      <c r="A4485"/>
      <c r="B4485" s="314">
        <v>41562</v>
      </c>
      <c r="C4485" s="197">
        <v>384.72</v>
      </c>
      <c r="D4485" s="197">
        <f t="shared" si="141"/>
        <v>30.847682119205299</v>
      </c>
      <c r="E4485" s="197">
        <v>-4.1158654966217956E-3</v>
      </c>
      <c r="F4485" s="167"/>
      <c r="G4485" s="37">
        <v>4477</v>
      </c>
      <c r="H4485" s="167">
        <f t="shared" ca="1" si="142"/>
        <v>8.7485512638582771E-2</v>
      </c>
    </row>
    <row r="4486" spans="1:8" x14ac:dyDescent="0.3">
      <c r="A4486"/>
      <c r="B4486" s="314">
        <v>36993</v>
      </c>
      <c r="C4486" s="197">
        <v>12.08</v>
      </c>
      <c r="D4486" s="197">
        <f t="shared" si="141"/>
        <v>-0.97140489998816426</v>
      </c>
      <c r="E4486" s="197">
        <v>-4.1220115416323866E-3</v>
      </c>
      <c r="F4486" s="167"/>
      <c r="G4486" s="37">
        <v>4478</v>
      </c>
      <c r="H4486" s="167">
        <f t="shared" ca="1" si="142"/>
        <v>3.9769000383860588E-2</v>
      </c>
    </row>
    <row r="4487" spans="1:8" x14ac:dyDescent="0.3">
      <c r="A4487"/>
      <c r="B4487" s="314">
        <v>43096</v>
      </c>
      <c r="C4487" s="197">
        <v>422.45</v>
      </c>
      <c r="D4487" s="197">
        <f t="shared" si="141"/>
        <v>0.88207252962665939</v>
      </c>
      <c r="E4487" s="197">
        <v>-4.1254125412540921E-3</v>
      </c>
      <c r="F4487" s="167"/>
      <c r="G4487" s="37">
        <v>4479</v>
      </c>
      <c r="H4487" s="167">
        <f t="shared" ca="1" si="142"/>
        <v>5.8331276691477661E-2</v>
      </c>
    </row>
    <row r="4488" spans="1:8" x14ac:dyDescent="0.3">
      <c r="A4488"/>
      <c r="B4488" s="314">
        <v>40456</v>
      </c>
      <c r="C4488" s="197">
        <v>224.46</v>
      </c>
      <c r="D4488" s="197">
        <f t="shared" si="141"/>
        <v>2.3238560639715682</v>
      </c>
      <c r="E4488" s="197">
        <v>-4.1261812857712465E-3</v>
      </c>
      <c r="F4488" s="167"/>
      <c r="G4488" s="37">
        <v>4480</v>
      </c>
      <c r="H4488" s="167">
        <f t="shared" ca="1" si="142"/>
        <v>5.7578262534968998E-2</v>
      </c>
    </row>
    <row r="4489" spans="1:8" x14ac:dyDescent="0.3">
      <c r="A4489"/>
      <c r="B4489" s="314">
        <v>35685</v>
      </c>
      <c r="C4489" s="197">
        <v>67.53</v>
      </c>
      <c r="D4489" s="197">
        <f t="shared" ref="D4489:D4552" si="143">C4489/C4490-1</f>
        <v>-0.74041898904478187</v>
      </c>
      <c r="E4489" s="197">
        <v>-4.1291844860640303E-3</v>
      </c>
      <c r="F4489" s="167"/>
      <c r="G4489" s="37">
        <v>4481</v>
      </c>
      <c r="H4489" s="167">
        <f t="shared" ca="1" si="142"/>
        <v>-1.0323866952955972E-2</v>
      </c>
    </row>
    <row r="4490" spans="1:8" x14ac:dyDescent="0.3">
      <c r="A4490"/>
      <c r="B4490" s="314">
        <v>40515</v>
      </c>
      <c r="C4490" s="197">
        <v>260.14999999999998</v>
      </c>
      <c r="D4490" s="197">
        <f t="shared" si="143"/>
        <v>2.1768225668579797</v>
      </c>
      <c r="E4490" s="197">
        <v>-4.1342877923670196E-3</v>
      </c>
      <c r="F4490" s="167"/>
      <c r="G4490" s="37">
        <v>4482</v>
      </c>
      <c r="H4490" s="167">
        <f t="shared" ref="H4490:H4553" ca="1" si="144">_xlfn.NORM.INV(RAND(),N$11,N$12)</f>
        <v>2.1326298152902958E-2</v>
      </c>
    </row>
    <row r="4491" spans="1:8" x14ac:dyDescent="0.3">
      <c r="A4491"/>
      <c r="B4491" s="314">
        <v>35108</v>
      </c>
      <c r="C4491" s="197">
        <v>81.89</v>
      </c>
      <c r="D4491" s="197">
        <f t="shared" si="143"/>
        <v>-0.82047572070590813</v>
      </c>
      <c r="E4491" s="197">
        <v>-4.1347440107016853E-3</v>
      </c>
      <c r="F4491" s="167"/>
      <c r="G4491" s="37">
        <v>4483</v>
      </c>
      <c r="H4491" s="167">
        <f t="shared" ca="1" si="144"/>
        <v>-4.3354952012302099E-2</v>
      </c>
    </row>
    <row r="4492" spans="1:8" x14ac:dyDescent="0.3">
      <c r="A4492"/>
      <c r="B4492" s="314">
        <v>44657</v>
      </c>
      <c r="C4492" s="197">
        <v>456.15</v>
      </c>
      <c r="D4492" s="197">
        <f t="shared" si="143"/>
        <v>2.6576858311282177</v>
      </c>
      <c r="E4492" s="197">
        <v>-4.1480187752429565E-3</v>
      </c>
      <c r="F4492" s="167"/>
      <c r="G4492" s="37">
        <v>4484</v>
      </c>
      <c r="H4492" s="167">
        <f t="shared" ca="1" si="144"/>
        <v>5.8930457938944483E-2</v>
      </c>
    </row>
    <row r="4493" spans="1:8" x14ac:dyDescent="0.3">
      <c r="A4493"/>
      <c r="B4493" s="314">
        <v>39469</v>
      </c>
      <c r="C4493" s="197">
        <v>124.71</v>
      </c>
      <c r="D4493" s="197">
        <f t="shared" si="143"/>
        <v>-0.17421533571712366</v>
      </c>
      <c r="E4493" s="197">
        <v>-4.1523596582289102E-3</v>
      </c>
      <c r="F4493" s="167"/>
      <c r="G4493" s="37">
        <v>4485</v>
      </c>
      <c r="H4493" s="167">
        <f t="shared" ca="1" si="144"/>
        <v>4.320748553330922E-2</v>
      </c>
    </row>
    <row r="4494" spans="1:8" x14ac:dyDescent="0.3">
      <c r="A4494"/>
      <c r="B4494" s="314">
        <v>40364</v>
      </c>
      <c r="C4494" s="197">
        <v>151.02000000000001</v>
      </c>
      <c r="D4494" s="197">
        <f t="shared" si="143"/>
        <v>-0.65942764359650896</v>
      </c>
      <c r="E4494" s="197">
        <v>-4.1543026706231112E-3</v>
      </c>
      <c r="F4494" s="167"/>
      <c r="G4494" s="37">
        <v>4486</v>
      </c>
      <c r="H4494" s="167">
        <f t="shared" ca="1" si="144"/>
        <v>7.8475662604417851E-2</v>
      </c>
    </row>
    <row r="4495" spans="1:8" x14ac:dyDescent="0.3">
      <c r="A4495"/>
      <c r="B4495" s="314">
        <v>44959</v>
      </c>
      <c r="C4495" s="197">
        <v>443.43</v>
      </c>
      <c r="D4495" s="197">
        <f t="shared" si="143"/>
        <v>29.858037578288101</v>
      </c>
      <c r="E4495" s="197">
        <v>-4.1546891843333711E-3</v>
      </c>
      <c r="F4495" s="167"/>
      <c r="G4495" s="37">
        <v>4487</v>
      </c>
      <c r="H4495" s="167">
        <f t="shared" ca="1" si="144"/>
        <v>-4.0672503230569507E-2</v>
      </c>
    </row>
    <row r="4496" spans="1:8" x14ac:dyDescent="0.3">
      <c r="A4496"/>
      <c r="B4496" s="314">
        <v>37025</v>
      </c>
      <c r="C4496" s="197">
        <v>14.37</v>
      </c>
      <c r="D4496" s="197">
        <f t="shared" si="143"/>
        <v>-0.98583566612782403</v>
      </c>
      <c r="E4496" s="197">
        <v>-4.1580041580041582E-3</v>
      </c>
      <c r="F4496" s="167"/>
      <c r="G4496" s="37">
        <v>4488</v>
      </c>
      <c r="H4496" s="167">
        <f t="shared" ca="1" si="144"/>
        <v>4.0480011968288813E-2</v>
      </c>
    </row>
    <row r="4497" spans="1:8" x14ac:dyDescent="0.3">
      <c r="A4497"/>
      <c r="B4497" s="314">
        <v>45357</v>
      </c>
      <c r="C4497" s="197">
        <v>1014.52</v>
      </c>
      <c r="D4497" s="197">
        <f t="shared" si="143"/>
        <v>83.826086956521735</v>
      </c>
      <c r="E4497" s="197">
        <v>-4.1619223369586678E-3</v>
      </c>
      <c r="F4497" s="167"/>
      <c r="G4497" s="37">
        <v>4489</v>
      </c>
      <c r="H4497" s="167">
        <f t="shared" ca="1" si="144"/>
        <v>-8.180389127758933E-2</v>
      </c>
    </row>
    <row r="4498" spans="1:8" x14ac:dyDescent="0.3">
      <c r="A4498"/>
      <c r="B4498" s="314">
        <v>37071</v>
      </c>
      <c r="C4498" s="197">
        <v>11.96</v>
      </c>
      <c r="D4498" s="197">
        <f t="shared" si="143"/>
        <v>-0.92300759624050466</v>
      </c>
      <c r="E4498" s="197">
        <v>-4.1631973355535923E-3</v>
      </c>
      <c r="F4498" s="167"/>
      <c r="G4498" s="37">
        <v>4490</v>
      </c>
      <c r="H4498" s="167">
        <f t="shared" ca="1" si="144"/>
        <v>9.5958633573845709E-2</v>
      </c>
    </row>
    <row r="4499" spans="1:8" x14ac:dyDescent="0.3">
      <c r="A4499"/>
      <c r="B4499" s="314">
        <v>39038</v>
      </c>
      <c r="C4499" s="197">
        <v>155.34</v>
      </c>
      <c r="D4499" s="197">
        <f t="shared" si="143"/>
        <v>0.10271881876907796</v>
      </c>
      <c r="E4499" s="197">
        <v>-4.1669337778063031E-3</v>
      </c>
      <c r="F4499" s="167"/>
      <c r="G4499" s="37">
        <v>4491</v>
      </c>
      <c r="H4499" s="167">
        <f t="shared" ca="1" si="144"/>
        <v>5.5227243554060605E-2</v>
      </c>
    </row>
    <row r="4500" spans="1:8" x14ac:dyDescent="0.3">
      <c r="A4500"/>
      <c r="B4500" s="314">
        <v>40318</v>
      </c>
      <c r="C4500" s="197">
        <v>140.87</v>
      </c>
      <c r="D4500" s="197">
        <f t="shared" si="143"/>
        <v>-0.85024981396832144</v>
      </c>
      <c r="E4500" s="197">
        <v>-4.1707903294218029E-3</v>
      </c>
      <c r="F4500" s="167"/>
      <c r="G4500" s="37">
        <v>4492</v>
      </c>
      <c r="H4500" s="167">
        <f t="shared" ca="1" si="144"/>
        <v>-6.6687941808424245E-2</v>
      </c>
    </row>
    <row r="4501" spans="1:8" x14ac:dyDescent="0.3">
      <c r="A4501"/>
      <c r="B4501" s="314">
        <v>45441</v>
      </c>
      <c r="C4501" s="197">
        <v>940.7</v>
      </c>
      <c r="D4501" s="197">
        <f t="shared" si="143"/>
        <v>10.607847976307996</v>
      </c>
      <c r="E4501" s="197">
        <v>-4.1709010840107474E-3</v>
      </c>
      <c r="F4501" s="167"/>
      <c r="G4501" s="37">
        <v>4493</v>
      </c>
      <c r="H4501" s="167">
        <f t="shared" ca="1" si="144"/>
        <v>0.14158099264675211</v>
      </c>
    </row>
    <row r="4502" spans="1:8" x14ac:dyDescent="0.3">
      <c r="A4502"/>
      <c r="B4502" s="314">
        <v>35131</v>
      </c>
      <c r="C4502" s="197">
        <v>81.040000000000006</v>
      </c>
      <c r="D4502" s="197">
        <f t="shared" si="143"/>
        <v>1.6184168012924074</v>
      </c>
      <c r="E4502" s="197">
        <v>-4.1779306955024298E-3</v>
      </c>
      <c r="F4502" s="167"/>
      <c r="G4502" s="37">
        <v>4494</v>
      </c>
      <c r="H4502" s="167">
        <f t="shared" ca="1" si="144"/>
        <v>-7.3517283432077779E-2</v>
      </c>
    </row>
    <row r="4503" spans="1:8" x14ac:dyDescent="0.3">
      <c r="A4503"/>
      <c r="B4503" s="314">
        <v>37585</v>
      </c>
      <c r="C4503" s="197">
        <v>30.95</v>
      </c>
      <c r="D4503" s="197">
        <f t="shared" si="143"/>
        <v>-0.88946428571428571</v>
      </c>
      <c r="E4503" s="197">
        <v>-4.1827541827541559E-3</v>
      </c>
      <c r="F4503" s="167"/>
      <c r="G4503" s="37">
        <v>4495</v>
      </c>
      <c r="H4503" s="167">
        <f t="shared" ca="1" si="144"/>
        <v>-1.4712051397099997E-2</v>
      </c>
    </row>
    <row r="4504" spans="1:8" x14ac:dyDescent="0.3">
      <c r="A4504"/>
      <c r="B4504" s="314">
        <v>40981</v>
      </c>
      <c r="C4504" s="197">
        <v>280</v>
      </c>
      <c r="D4504" s="197">
        <f t="shared" si="143"/>
        <v>1.0348837209302326</v>
      </c>
      <c r="E4504" s="197">
        <v>-4.1966000426773009E-3</v>
      </c>
      <c r="F4504" s="167"/>
      <c r="G4504" s="37">
        <v>4496</v>
      </c>
      <c r="H4504" s="167">
        <f t="shared" ca="1" si="144"/>
        <v>4.1979389784673908E-2</v>
      </c>
    </row>
    <row r="4505" spans="1:8" x14ac:dyDescent="0.3">
      <c r="A4505"/>
      <c r="B4505" s="314">
        <v>39415</v>
      </c>
      <c r="C4505" s="197">
        <v>137.6</v>
      </c>
      <c r="D4505" s="197">
        <f t="shared" si="143"/>
        <v>0.3854208618606525</v>
      </c>
      <c r="E4505" s="197">
        <v>-4.1974236503112827E-3</v>
      </c>
      <c r="F4505" s="167"/>
      <c r="G4505" s="37">
        <v>4497</v>
      </c>
      <c r="H4505" s="167">
        <f t="shared" ca="1" si="144"/>
        <v>-2.0373390157584905E-2</v>
      </c>
    </row>
    <row r="4506" spans="1:8" x14ac:dyDescent="0.3">
      <c r="A4506"/>
      <c r="B4506" s="314">
        <v>35240</v>
      </c>
      <c r="C4506" s="197">
        <v>99.32</v>
      </c>
      <c r="D4506" s="197">
        <f t="shared" si="143"/>
        <v>1.2139991083370485</v>
      </c>
      <c r="E4506" s="197">
        <v>-4.2109484660116658E-3</v>
      </c>
      <c r="F4506" s="167"/>
      <c r="G4506" s="37">
        <v>4498</v>
      </c>
      <c r="H4506" s="167">
        <f t="shared" ca="1" si="144"/>
        <v>1.4244967300045689E-2</v>
      </c>
    </row>
    <row r="4507" spans="1:8" x14ac:dyDescent="0.3">
      <c r="A4507"/>
      <c r="B4507" s="314">
        <v>35824</v>
      </c>
      <c r="C4507" s="197">
        <v>44.86</v>
      </c>
      <c r="D4507" s="197">
        <f t="shared" si="143"/>
        <v>-0.88470830120791577</v>
      </c>
      <c r="E4507" s="197">
        <v>-4.2175360710321463E-3</v>
      </c>
      <c r="F4507" s="167"/>
      <c r="G4507" s="37">
        <v>4499</v>
      </c>
      <c r="H4507" s="167">
        <f t="shared" ca="1" si="144"/>
        <v>-5.9419316916990987E-4</v>
      </c>
    </row>
    <row r="4508" spans="1:8" x14ac:dyDescent="0.3">
      <c r="A4508"/>
      <c r="B4508" s="314">
        <v>42206</v>
      </c>
      <c r="C4508" s="197">
        <v>389.1</v>
      </c>
      <c r="D4508" s="197">
        <f t="shared" si="143"/>
        <v>-0.15237991504193438</v>
      </c>
      <c r="E4508" s="197">
        <v>-4.222648752399194E-3</v>
      </c>
      <c r="F4508" s="167"/>
      <c r="G4508" s="37">
        <v>4500</v>
      </c>
      <c r="H4508" s="167">
        <f t="shared" ca="1" si="144"/>
        <v>-3.4813377585182916E-2</v>
      </c>
    </row>
    <row r="4509" spans="1:8" x14ac:dyDescent="0.3">
      <c r="A4509"/>
      <c r="B4509" s="314">
        <v>42929</v>
      </c>
      <c r="C4509" s="197">
        <v>459.05</v>
      </c>
      <c r="D4509" s="197">
        <f t="shared" si="143"/>
        <v>4.7359740097463447</v>
      </c>
      <c r="E4509" s="197">
        <v>-4.2299349240780826E-3</v>
      </c>
      <c r="F4509" s="167"/>
      <c r="G4509" s="37">
        <v>4501</v>
      </c>
      <c r="H4509" s="167">
        <f t="shared" ca="1" si="144"/>
        <v>1.4377994885112126E-2</v>
      </c>
    </row>
    <row r="4510" spans="1:8" x14ac:dyDescent="0.3">
      <c r="A4510"/>
      <c r="B4510" s="314">
        <v>38295</v>
      </c>
      <c r="C4510" s="197">
        <v>80.03</v>
      </c>
      <c r="D4510" s="197">
        <f t="shared" si="143"/>
        <v>-0.80888814595472347</v>
      </c>
      <c r="E4510" s="197">
        <v>-4.2304342416324969E-3</v>
      </c>
      <c r="F4510" s="167"/>
      <c r="G4510" s="37">
        <v>4502</v>
      </c>
      <c r="H4510" s="167">
        <f t="shared" ca="1" si="144"/>
        <v>-0.10763808594719973</v>
      </c>
    </row>
    <row r="4511" spans="1:8" x14ac:dyDescent="0.3">
      <c r="A4511"/>
      <c r="B4511" s="314">
        <v>41754</v>
      </c>
      <c r="C4511" s="197">
        <v>418.76</v>
      </c>
      <c r="D4511" s="197">
        <f t="shared" si="143"/>
        <v>-0.57450008128759555</v>
      </c>
      <c r="E4511" s="197">
        <v>-4.2326532553383922E-3</v>
      </c>
      <c r="F4511" s="167"/>
      <c r="G4511" s="37">
        <v>4503</v>
      </c>
      <c r="H4511" s="167">
        <f t="shared" ca="1" si="144"/>
        <v>1.9070674278161122E-2</v>
      </c>
    </row>
    <row r="4512" spans="1:8" x14ac:dyDescent="0.3">
      <c r="A4512"/>
      <c r="B4512" s="314">
        <v>45355</v>
      </c>
      <c r="C4512" s="197">
        <v>984.16</v>
      </c>
      <c r="D4512" s="197">
        <f t="shared" si="143"/>
        <v>1.2790977722199064</v>
      </c>
      <c r="E4512" s="197">
        <v>-4.2393888804573843E-3</v>
      </c>
      <c r="F4512" s="167"/>
      <c r="G4512" s="37">
        <v>4504</v>
      </c>
      <c r="H4512" s="167">
        <f t="shared" ca="1" si="144"/>
        <v>7.6618408647811637E-2</v>
      </c>
    </row>
    <row r="4513" spans="1:8" x14ac:dyDescent="0.3">
      <c r="A4513"/>
      <c r="B4513" s="314">
        <v>44874</v>
      </c>
      <c r="C4513" s="197">
        <v>431.82</v>
      </c>
      <c r="D4513" s="197">
        <f t="shared" si="143"/>
        <v>2.6188212927756638E-2</v>
      </c>
      <c r="E4513" s="197">
        <v>-4.2429553106120288E-3</v>
      </c>
      <c r="F4513" s="167"/>
      <c r="G4513" s="37">
        <v>4505</v>
      </c>
      <c r="H4513" s="167">
        <f t="shared" ca="1" si="144"/>
        <v>9.8446313625856416E-3</v>
      </c>
    </row>
    <row r="4514" spans="1:8" x14ac:dyDescent="0.3">
      <c r="A4514"/>
      <c r="B4514" s="314">
        <v>43090</v>
      </c>
      <c r="C4514" s="197">
        <v>420.8</v>
      </c>
      <c r="D4514" s="197">
        <f t="shared" si="143"/>
        <v>-0.17310224213484249</v>
      </c>
      <c r="E4514" s="197">
        <v>-4.2593469001419582E-3</v>
      </c>
      <c r="F4514" s="167"/>
      <c r="G4514" s="37">
        <v>4506</v>
      </c>
      <c r="H4514" s="167">
        <f t="shared" ca="1" si="144"/>
        <v>-5.2777253458900338E-2</v>
      </c>
    </row>
    <row r="4515" spans="1:8" x14ac:dyDescent="0.3">
      <c r="A4515"/>
      <c r="B4515" s="314">
        <v>41893</v>
      </c>
      <c r="C4515" s="197">
        <v>508.89</v>
      </c>
      <c r="D4515" s="197">
        <f t="shared" si="143"/>
        <v>-0.52900180480355408</v>
      </c>
      <c r="E4515" s="197">
        <v>-4.2655604907351208E-3</v>
      </c>
      <c r="F4515" s="167"/>
      <c r="G4515" s="37">
        <v>4507</v>
      </c>
      <c r="H4515" s="167">
        <f t="shared" ca="1" si="144"/>
        <v>3.5665514817197645E-2</v>
      </c>
    </row>
    <row r="4516" spans="1:8" x14ac:dyDescent="0.3">
      <c r="A4516"/>
      <c r="B4516" s="314">
        <v>45539</v>
      </c>
      <c r="C4516" s="197">
        <v>1080.45</v>
      </c>
      <c r="D4516" s="197">
        <f t="shared" si="143"/>
        <v>0.98429752066115705</v>
      </c>
      <c r="E4516" s="197">
        <v>-4.2853193254076549E-3</v>
      </c>
      <c r="F4516" s="167"/>
      <c r="G4516" s="37">
        <v>4508</v>
      </c>
      <c r="H4516" s="167">
        <f t="shared" ca="1" si="144"/>
        <v>9.6873026245256427E-2</v>
      </c>
    </row>
    <row r="4517" spans="1:8" x14ac:dyDescent="0.3">
      <c r="A4517"/>
      <c r="B4517" s="314">
        <v>42664</v>
      </c>
      <c r="C4517" s="197">
        <v>544.5</v>
      </c>
      <c r="D4517" s="197">
        <f t="shared" si="143"/>
        <v>3.434039087947883</v>
      </c>
      <c r="E4517" s="197">
        <v>-4.2973393069397625E-3</v>
      </c>
      <c r="F4517" s="167"/>
      <c r="G4517" s="37">
        <v>4509</v>
      </c>
      <c r="H4517" s="167">
        <f t="shared" ca="1" si="144"/>
        <v>5.8425523303965742E-2</v>
      </c>
    </row>
    <row r="4518" spans="1:8" x14ac:dyDescent="0.3">
      <c r="A4518"/>
      <c r="B4518" s="314">
        <v>38733</v>
      </c>
      <c r="C4518" s="197">
        <v>122.8</v>
      </c>
      <c r="D4518" s="197">
        <f t="shared" si="143"/>
        <v>-0.589077767367153</v>
      </c>
      <c r="E4518" s="197">
        <v>-4.2974134436065681E-3</v>
      </c>
      <c r="F4518" s="167"/>
      <c r="G4518" s="37">
        <v>4510</v>
      </c>
      <c r="H4518" s="167">
        <f t="shared" ca="1" si="144"/>
        <v>-1.8164160588380114E-2</v>
      </c>
    </row>
    <row r="4519" spans="1:8" x14ac:dyDescent="0.3">
      <c r="A4519"/>
      <c r="B4519" s="314">
        <v>41414</v>
      </c>
      <c r="C4519" s="197">
        <v>298.83999999999997</v>
      </c>
      <c r="D4519" s="197">
        <f t="shared" si="143"/>
        <v>3.2797649904959147E-2</v>
      </c>
      <c r="E4519" s="197">
        <v>-4.2981374737613987E-3</v>
      </c>
      <c r="F4519" s="167"/>
      <c r="G4519" s="37">
        <v>4511</v>
      </c>
      <c r="H4519" s="167">
        <f t="shared" ca="1" si="144"/>
        <v>-4.2276737449715017E-2</v>
      </c>
    </row>
    <row r="4520" spans="1:8" x14ac:dyDescent="0.3">
      <c r="A4520"/>
      <c r="B4520" s="314">
        <v>44218</v>
      </c>
      <c r="C4520" s="197">
        <v>289.35000000000002</v>
      </c>
      <c r="D4520" s="197">
        <f t="shared" si="143"/>
        <v>2.7937590140291078</v>
      </c>
      <c r="E4520" s="197">
        <v>-4.3014452856159346E-3</v>
      </c>
      <c r="F4520" s="167"/>
      <c r="G4520" s="37">
        <v>4512</v>
      </c>
      <c r="H4520" s="167">
        <f t="shared" ca="1" si="144"/>
        <v>-5.9403059659608237E-2</v>
      </c>
    </row>
    <row r="4521" spans="1:8" x14ac:dyDescent="0.3">
      <c r="A4521"/>
      <c r="B4521" s="314">
        <v>35548</v>
      </c>
      <c r="C4521" s="197">
        <v>76.27</v>
      </c>
      <c r="D4521" s="197">
        <f t="shared" si="143"/>
        <v>0.18028474156607843</v>
      </c>
      <c r="E4521" s="197">
        <v>-4.3080939947780506E-3</v>
      </c>
      <c r="F4521" s="167"/>
      <c r="G4521" s="37">
        <v>4513</v>
      </c>
      <c r="H4521" s="167">
        <f t="shared" ca="1" si="144"/>
        <v>4.8210106789006335E-2</v>
      </c>
    </row>
    <row r="4522" spans="1:8" x14ac:dyDescent="0.3">
      <c r="A4522"/>
      <c r="B4522" s="314">
        <v>35487</v>
      </c>
      <c r="C4522" s="197">
        <v>64.62</v>
      </c>
      <c r="D4522" s="197">
        <f t="shared" si="143"/>
        <v>-0.23949629280922669</v>
      </c>
      <c r="E4522" s="197">
        <v>-4.3143297380585643E-3</v>
      </c>
      <c r="F4522" s="167"/>
      <c r="G4522" s="37">
        <v>4514</v>
      </c>
      <c r="H4522" s="167">
        <f t="shared" ca="1" si="144"/>
        <v>-0.13557176073233584</v>
      </c>
    </row>
    <row r="4523" spans="1:8" x14ac:dyDescent="0.3">
      <c r="A4523"/>
      <c r="B4523" s="314">
        <v>38497</v>
      </c>
      <c r="C4523" s="197">
        <v>84.97</v>
      </c>
      <c r="D4523" s="197">
        <f t="shared" si="143"/>
        <v>-0.68599408721359945</v>
      </c>
      <c r="E4523" s="197">
        <v>-4.3355987813452623E-3</v>
      </c>
      <c r="F4523" s="167"/>
      <c r="G4523" s="37">
        <v>4515</v>
      </c>
      <c r="H4523" s="167">
        <f t="shared" ca="1" si="144"/>
        <v>4.197683193081559E-2</v>
      </c>
    </row>
    <row r="4524" spans="1:8" x14ac:dyDescent="0.3">
      <c r="A4524"/>
      <c r="B4524" s="314">
        <v>41185</v>
      </c>
      <c r="C4524" s="197">
        <v>270.60000000000002</v>
      </c>
      <c r="D4524" s="197">
        <f t="shared" si="143"/>
        <v>0.97129744299555631</v>
      </c>
      <c r="E4524" s="197">
        <v>-4.3417470012507842E-3</v>
      </c>
      <c r="F4524" s="167"/>
      <c r="G4524" s="37">
        <v>4516</v>
      </c>
      <c r="H4524" s="167">
        <f t="shared" ca="1" si="144"/>
        <v>-4.1547707830932208E-2</v>
      </c>
    </row>
    <row r="4525" spans="1:8" x14ac:dyDescent="0.3">
      <c r="A4525"/>
      <c r="B4525" s="314">
        <v>39170</v>
      </c>
      <c r="C4525" s="197">
        <v>137.27000000000001</v>
      </c>
      <c r="D4525" s="197">
        <f t="shared" si="143"/>
        <v>-1.6267736849648662E-2</v>
      </c>
      <c r="E4525" s="197">
        <v>-4.3519257271341649E-3</v>
      </c>
      <c r="F4525" s="167"/>
      <c r="G4525" s="37">
        <v>4517</v>
      </c>
      <c r="H4525" s="167">
        <f t="shared" ca="1" si="144"/>
        <v>-9.9942028331670672E-3</v>
      </c>
    </row>
    <row r="4526" spans="1:8" x14ac:dyDescent="0.3">
      <c r="A4526"/>
      <c r="B4526" s="314">
        <v>39209</v>
      </c>
      <c r="C4526" s="197">
        <v>139.54</v>
      </c>
      <c r="D4526" s="197">
        <f t="shared" si="143"/>
        <v>-0.67829394812680111</v>
      </c>
      <c r="E4526" s="197">
        <v>-4.3524794862648264E-3</v>
      </c>
      <c r="F4526" s="167"/>
      <c r="G4526" s="37">
        <v>4518</v>
      </c>
      <c r="H4526" s="167">
        <f t="shared" ca="1" si="144"/>
        <v>1.1938634931964091E-2</v>
      </c>
    </row>
    <row r="4527" spans="1:8" x14ac:dyDescent="0.3">
      <c r="A4527"/>
      <c r="B4527" s="314">
        <v>44651</v>
      </c>
      <c r="C4527" s="197">
        <v>433.75</v>
      </c>
      <c r="D4527" s="197">
        <f t="shared" si="143"/>
        <v>-1.9308598430893831E-2</v>
      </c>
      <c r="E4527" s="197">
        <v>-4.3612992080798163E-3</v>
      </c>
      <c r="F4527" s="167"/>
      <c r="G4527" s="37">
        <v>4519</v>
      </c>
      <c r="H4527" s="167">
        <f t="shared" ca="1" si="144"/>
        <v>-0.12046997154719001</v>
      </c>
    </row>
    <row r="4528" spans="1:8" x14ac:dyDescent="0.3">
      <c r="A4528"/>
      <c r="B4528" s="314">
        <v>44956</v>
      </c>
      <c r="C4528" s="197">
        <v>442.29</v>
      </c>
      <c r="D4528" s="197">
        <f t="shared" si="143"/>
        <v>2.4654078194781794</v>
      </c>
      <c r="E4528" s="197">
        <v>-4.3671071291898622E-3</v>
      </c>
      <c r="F4528" s="167"/>
      <c r="G4528" s="37">
        <v>4520</v>
      </c>
      <c r="H4528" s="167">
        <f t="shared" ca="1" si="144"/>
        <v>4.042980906677672E-2</v>
      </c>
    </row>
    <row r="4529" spans="1:8" x14ac:dyDescent="0.3">
      <c r="A4529"/>
      <c r="B4529" s="314">
        <v>39581</v>
      </c>
      <c r="C4529" s="197">
        <v>127.63</v>
      </c>
      <c r="D4529" s="197">
        <f t="shared" si="143"/>
        <v>1.8025911286780851</v>
      </c>
      <c r="E4529" s="197">
        <v>-4.3685154848271956E-3</v>
      </c>
      <c r="F4529" s="167"/>
      <c r="G4529" s="37">
        <v>4521</v>
      </c>
      <c r="H4529" s="167">
        <f t="shared" ca="1" si="144"/>
        <v>9.8026367448128982E-2</v>
      </c>
    </row>
    <row r="4530" spans="1:8" x14ac:dyDescent="0.3">
      <c r="A4530"/>
      <c r="B4530" s="314">
        <v>35844</v>
      </c>
      <c r="C4530" s="197">
        <v>45.54</v>
      </c>
      <c r="D4530" s="197">
        <f t="shared" si="143"/>
        <v>0.54163845633039953</v>
      </c>
      <c r="E4530" s="197">
        <v>-4.3725404459992179E-3</v>
      </c>
      <c r="F4530" s="167"/>
      <c r="G4530" s="37">
        <v>4522</v>
      </c>
      <c r="H4530" s="167">
        <f t="shared" ca="1" si="144"/>
        <v>4.1547719907189952E-2</v>
      </c>
    </row>
    <row r="4531" spans="1:8" x14ac:dyDescent="0.3">
      <c r="A4531"/>
      <c r="B4531" s="314">
        <v>39871</v>
      </c>
      <c r="C4531" s="197">
        <v>29.54</v>
      </c>
      <c r="D4531" s="197">
        <f t="shared" si="143"/>
        <v>-0.8374690508940853</v>
      </c>
      <c r="E4531" s="197">
        <v>-4.3815301651500826E-3</v>
      </c>
      <c r="F4531" s="167"/>
      <c r="G4531" s="37">
        <v>4523</v>
      </c>
      <c r="H4531" s="167">
        <f t="shared" ca="1" si="144"/>
        <v>-8.4520393898522145E-3</v>
      </c>
    </row>
    <row r="4532" spans="1:8" x14ac:dyDescent="0.3">
      <c r="A4532"/>
      <c r="B4532" s="314">
        <v>43430</v>
      </c>
      <c r="C4532" s="197">
        <v>181.75</v>
      </c>
      <c r="D4532" s="197">
        <f t="shared" si="143"/>
        <v>6.2845691382765532</v>
      </c>
      <c r="E4532" s="197">
        <v>-4.3823609969871891E-3</v>
      </c>
      <c r="F4532" s="167"/>
      <c r="G4532" s="37">
        <v>4524</v>
      </c>
      <c r="H4532" s="167">
        <f t="shared" ca="1" si="144"/>
        <v>8.9118337752794582E-2</v>
      </c>
    </row>
    <row r="4533" spans="1:8" x14ac:dyDescent="0.3">
      <c r="A4533"/>
      <c r="B4533" s="314">
        <v>36668</v>
      </c>
      <c r="C4533" s="197">
        <v>24.95</v>
      </c>
      <c r="D4533" s="197">
        <f t="shared" si="143"/>
        <v>-0.7308812425844029</v>
      </c>
      <c r="E4533" s="197">
        <v>-4.3894652833199599E-3</v>
      </c>
      <c r="F4533" s="167"/>
      <c r="G4533" s="37">
        <v>4525</v>
      </c>
      <c r="H4533" s="167">
        <f t="shared" ca="1" si="144"/>
        <v>-4.1348649689234337E-2</v>
      </c>
    </row>
    <row r="4534" spans="1:8" x14ac:dyDescent="0.3">
      <c r="A4534"/>
      <c r="B4534" s="314">
        <v>35173</v>
      </c>
      <c r="C4534" s="197">
        <v>92.71</v>
      </c>
      <c r="D4534" s="197">
        <f t="shared" si="143"/>
        <v>0.24610215053763418</v>
      </c>
      <c r="E4534" s="197">
        <v>-4.4029209621994081E-3</v>
      </c>
      <c r="F4534" s="167"/>
      <c r="G4534" s="37">
        <v>4526</v>
      </c>
      <c r="H4534" s="167">
        <f t="shared" ca="1" si="144"/>
        <v>-1.4639427605728875E-2</v>
      </c>
    </row>
    <row r="4535" spans="1:8" x14ac:dyDescent="0.3">
      <c r="A4535"/>
      <c r="B4535" s="314">
        <v>35506</v>
      </c>
      <c r="C4535" s="197">
        <v>74.400000000000006</v>
      </c>
      <c r="D4535" s="197">
        <f t="shared" si="143"/>
        <v>3.7208121827411169</v>
      </c>
      <c r="E4535" s="197">
        <v>-4.4158972300281096E-3</v>
      </c>
      <c r="F4535" s="167"/>
      <c r="G4535" s="37">
        <v>4527</v>
      </c>
      <c r="H4535" s="167">
        <f t="shared" ca="1" si="144"/>
        <v>3.2943012444761034E-2</v>
      </c>
    </row>
    <row r="4536" spans="1:8" x14ac:dyDescent="0.3">
      <c r="A4536"/>
      <c r="B4536" s="314">
        <v>37032</v>
      </c>
      <c r="C4536" s="197">
        <v>15.76</v>
      </c>
      <c r="D4536" s="197">
        <f t="shared" si="143"/>
        <v>-0.7807456872565387</v>
      </c>
      <c r="E4536" s="197">
        <v>-4.4219835754896186E-3</v>
      </c>
      <c r="F4536" s="167"/>
      <c r="G4536" s="37">
        <v>4528</v>
      </c>
      <c r="H4536" s="167">
        <f t="shared" ca="1" si="144"/>
        <v>-3.1208733437212983E-2</v>
      </c>
    </row>
    <row r="4537" spans="1:8" x14ac:dyDescent="0.3">
      <c r="A4537"/>
      <c r="B4537" s="314">
        <v>35081</v>
      </c>
      <c r="C4537" s="197">
        <v>71.88</v>
      </c>
      <c r="D4537" s="197">
        <f t="shared" si="143"/>
        <v>-0.81156114825009829</v>
      </c>
      <c r="E4537" s="197">
        <v>-4.4321329639890328E-3</v>
      </c>
      <c r="F4537" s="167"/>
      <c r="G4537" s="37">
        <v>4529</v>
      </c>
      <c r="H4537" s="167">
        <f t="shared" ca="1" si="144"/>
        <v>-0.10797262079958457</v>
      </c>
    </row>
    <row r="4538" spans="1:8" x14ac:dyDescent="0.3">
      <c r="A4538"/>
      <c r="B4538" s="314">
        <v>42298</v>
      </c>
      <c r="C4538" s="197">
        <v>381.45</v>
      </c>
      <c r="D4538" s="197">
        <f t="shared" si="143"/>
        <v>0.56025032722513091</v>
      </c>
      <c r="E4538" s="197">
        <v>-4.4369046065508844E-3</v>
      </c>
      <c r="F4538" s="167"/>
      <c r="G4538" s="37">
        <v>4530</v>
      </c>
      <c r="H4538" s="167">
        <f t="shared" ca="1" si="144"/>
        <v>-6.9982813175275521E-2</v>
      </c>
    </row>
    <row r="4539" spans="1:8" x14ac:dyDescent="0.3">
      <c r="A4539"/>
      <c r="B4539" s="314">
        <v>41082</v>
      </c>
      <c r="C4539" s="197">
        <v>244.48</v>
      </c>
      <c r="D4539" s="197">
        <f t="shared" si="143"/>
        <v>2.1151885830784911</v>
      </c>
      <c r="E4539" s="197">
        <v>-4.4386529299181854E-3</v>
      </c>
      <c r="F4539" s="167"/>
      <c r="G4539" s="37">
        <v>4531</v>
      </c>
      <c r="H4539" s="167">
        <f t="shared" ca="1" si="144"/>
        <v>-9.7986338201869722E-2</v>
      </c>
    </row>
    <row r="4540" spans="1:8" x14ac:dyDescent="0.3">
      <c r="A4540"/>
      <c r="B4540" s="314">
        <v>38281</v>
      </c>
      <c r="C4540" s="197">
        <v>78.48</v>
      </c>
      <c r="D4540" s="197">
        <f t="shared" si="143"/>
        <v>-0.43507054419809954</v>
      </c>
      <c r="E4540" s="197">
        <v>-4.439934035265658E-3</v>
      </c>
      <c r="F4540" s="167"/>
      <c r="G4540" s="37">
        <v>4532</v>
      </c>
      <c r="H4540" s="167">
        <f t="shared" ca="1" si="144"/>
        <v>0.11646242347051704</v>
      </c>
    </row>
    <row r="4541" spans="1:8" x14ac:dyDescent="0.3">
      <c r="A4541"/>
      <c r="B4541" s="314">
        <v>39210</v>
      </c>
      <c r="C4541" s="197">
        <v>138.91999999999999</v>
      </c>
      <c r="D4541" s="197">
        <f t="shared" si="143"/>
        <v>6.7652319731693673</v>
      </c>
      <c r="E4541" s="197">
        <v>-4.4431704170847519E-3</v>
      </c>
      <c r="F4541" s="167"/>
      <c r="G4541" s="37">
        <v>4533</v>
      </c>
      <c r="H4541" s="167">
        <f t="shared" ca="1" si="144"/>
        <v>8.6663594450653039E-2</v>
      </c>
    </row>
    <row r="4542" spans="1:8" x14ac:dyDescent="0.3">
      <c r="A4542"/>
      <c r="B4542" s="314">
        <v>36879</v>
      </c>
      <c r="C4542" s="197">
        <v>17.89</v>
      </c>
      <c r="D4542" s="197">
        <f t="shared" si="143"/>
        <v>-0.98218127490039842</v>
      </c>
      <c r="E4542" s="197">
        <v>-4.4518642181412549E-3</v>
      </c>
      <c r="F4542" s="167"/>
      <c r="G4542" s="37">
        <v>4534</v>
      </c>
      <c r="H4542" s="167">
        <f t="shared" ca="1" si="144"/>
        <v>-3.3464139227152093E-2</v>
      </c>
    </row>
    <row r="4543" spans="1:8" x14ac:dyDescent="0.3">
      <c r="A4543"/>
      <c r="B4543" s="314">
        <v>45387</v>
      </c>
      <c r="C4543" s="197">
        <v>1004</v>
      </c>
      <c r="D4543" s="197">
        <f t="shared" si="143"/>
        <v>11.845445240532243</v>
      </c>
      <c r="E4543" s="197">
        <v>-4.4522008150800207E-3</v>
      </c>
      <c r="F4543" s="167"/>
      <c r="G4543" s="37">
        <v>4535</v>
      </c>
      <c r="H4543" s="167">
        <f t="shared" ca="1" si="144"/>
        <v>-2.320751961192866E-2</v>
      </c>
    </row>
    <row r="4544" spans="1:8" x14ac:dyDescent="0.3">
      <c r="A4544"/>
      <c r="B4544" s="314">
        <v>35387</v>
      </c>
      <c r="C4544" s="197">
        <v>78.16</v>
      </c>
      <c r="D4544" s="197">
        <f t="shared" si="143"/>
        <v>-0.86985263508450583</v>
      </c>
      <c r="E4544" s="197">
        <v>-4.4580308240989019E-3</v>
      </c>
      <c r="F4544" s="167"/>
      <c r="G4544" s="37">
        <v>4536</v>
      </c>
      <c r="H4544" s="167">
        <f t="shared" ca="1" si="144"/>
        <v>7.579200613081165E-4</v>
      </c>
    </row>
    <row r="4545" spans="1:8" x14ac:dyDescent="0.3">
      <c r="A4545"/>
      <c r="B4545" s="314">
        <v>45166</v>
      </c>
      <c r="C4545" s="197">
        <v>600.54999999999995</v>
      </c>
      <c r="D4545" s="197">
        <f t="shared" si="143"/>
        <v>11.829523606067077</v>
      </c>
      <c r="E4545" s="197">
        <v>-4.4592533651615085E-3</v>
      </c>
      <c r="F4545" s="167"/>
      <c r="G4545" s="37">
        <v>4537</v>
      </c>
      <c r="H4545" s="167">
        <f t="shared" ca="1" si="144"/>
        <v>3.878125459711463E-2</v>
      </c>
    </row>
    <row r="4546" spans="1:8" x14ac:dyDescent="0.3">
      <c r="A4546"/>
      <c r="B4546" s="314">
        <v>35818</v>
      </c>
      <c r="C4546" s="197">
        <v>46.81</v>
      </c>
      <c r="D4546" s="197">
        <f t="shared" si="143"/>
        <v>-0.88632831471588147</v>
      </c>
      <c r="E4546" s="197">
        <v>-4.4661846022968632E-3</v>
      </c>
      <c r="F4546" s="167"/>
      <c r="G4546" s="37">
        <v>4538</v>
      </c>
      <c r="H4546" s="167">
        <f t="shared" ca="1" si="144"/>
        <v>-2.0523975632068616E-2</v>
      </c>
    </row>
    <row r="4547" spans="1:8" x14ac:dyDescent="0.3">
      <c r="A4547"/>
      <c r="B4547" s="314">
        <v>43000</v>
      </c>
      <c r="C4547" s="197">
        <v>411.8</v>
      </c>
      <c r="D4547" s="197">
        <f t="shared" si="143"/>
        <v>-0.64397181515583801</v>
      </c>
      <c r="E4547" s="197">
        <v>-4.4723800314274698E-3</v>
      </c>
      <c r="F4547" s="167"/>
      <c r="G4547" s="37">
        <v>4539</v>
      </c>
      <c r="H4547" s="167">
        <f t="shared" ca="1" si="144"/>
        <v>3.7004729841869727E-2</v>
      </c>
    </row>
    <row r="4548" spans="1:8" x14ac:dyDescent="0.3">
      <c r="A4548"/>
      <c r="B4548" s="314">
        <v>45504</v>
      </c>
      <c r="C4548" s="197">
        <v>1156.6500000000001</v>
      </c>
      <c r="D4548" s="197">
        <f t="shared" si="143"/>
        <v>0.62839645220329454</v>
      </c>
      <c r="E4548" s="197">
        <v>-4.4756207772086443E-3</v>
      </c>
      <c r="F4548" s="167"/>
      <c r="G4548" s="37">
        <v>4540</v>
      </c>
      <c r="H4548" s="167">
        <f t="shared" ca="1" si="144"/>
        <v>1.1944932549967676E-2</v>
      </c>
    </row>
    <row r="4549" spans="1:8" x14ac:dyDescent="0.3">
      <c r="A4549"/>
      <c r="B4549" s="314">
        <v>45741</v>
      </c>
      <c r="C4549" s="197">
        <v>710.3</v>
      </c>
      <c r="D4549" s="197">
        <f t="shared" si="143"/>
        <v>23.628987517337031</v>
      </c>
      <c r="E4549" s="197">
        <v>-4.4849334267694774E-3</v>
      </c>
      <c r="F4549" s="167"/>
      <c r="G4549" s="37">
        <v>4541</v>
      </c>
      <c r="H4549" s="167">
        <f t="shared" ca="1" si="144"/>
        <v>9.7089700955281903E-3</v>
      </c>
    </row>
    <row r="4550" spans="1:8" x14ac:dyDescent="0.3">
      <c r="A4550"/>
      <c r="B4550" s="314">
        <v>37693</v>
      </c>
      <c r="C4550" s="197">
        <v>28.84</v>
      </c>
      <c r="D4550" s="197">
        <f t="shared" si="143"/>
        <v>6.9396252602360597E-4</v>
      </c>
      <c r="E4550" s="197">
        <v>-4.4874007594062348E-3</v>
      </c>
      <c r="F4550" s="167"/>
      <c r="G4550" s="37">
        <v>4542</v>
      </c>
      <c r="H4550" s="167">
        <f t="shared" ca="1" si="144"/>
        <v>3.4908964367996481E-2</v>
      </c>
    </row>
    <row r="4551" spans="1:8" x14ac:dyDescent="0.3">
      <c r="A4551"/>
      <c r="B4551" s="314">
        <v>37454</v>
      </c>
      <c r="C4551" s="197">
        <v>28.82</v>
      </c>
      <c r="D4551" s="197">
        <f t="shared" si="143"/>
        <v>-0.90689710870618645</v>
      </c>
      <c r="E4551" s="197">
        <v>-4.4905008635578447E-3</v>
      </c>
      <c r="F4551" s="167"/>
      <c r="G4551" s="37">
        <v>4543</v>
      </c>
      <c r="H4551" s="167">
        <f t="shared" ca="1" si="144"/>
        <v>4.7617120069551128E-2</v>
      </c>
    </row>
    <row r="4552" spans="1:8" x14ac:dyDescent="0.3">
      <c r="A4552"/>
      <c r="B4552" s="314">
        <v>44391</v>
      </c>
      <c r="C4552" s="197">
        <v>309.55</v>
      </c>
      <c r="D4552" s="197">
        <f t="shared" si="143"/>
        <v>1.800090456806875</v>
      </c>
      <c r="E4552" s="197">
        <v>-4.5023315645601469E-3</v>
      </c>
      <c r="F4552" s="167"/>
      <c r="G4552" s="37">
        <v>4544</v>
      </c>
      <c r="H4552" s="167">
        <f t="shared" ca="1" si="144"/>
        <v>1.7704976365452662E-2</v>
      </c>
    </row>
    <row r="4553" spans="1:8" x14ac:dyDescent="0.3">
      <c r="A4553"/>
      <c r="B4553" s="314">
        <v>43703</v>
      </c>
      <c r="C4553" s="197">
        <v>110.55</v>
      </c>
      <c r="D4553" s="197">
        <f t="shared" ref="D4553:D4616" si="145">C4553/C4554-1</f>
        <v>6.1507115135834409</v>
      </c>
      <c r="E4553" s="197">
        <v>-4.5024763619990749E-3</v>
      </c>
      <c r="F4553" s="167"/>
      <c r="G4553" s="37">
        <v>4545</v>
      </c>
      <c r="H4553" s="167">
        <f t="shared" ca="1" si="144"/>
        <v>3.863378753141361E-2</v>
      </c>
    </row>
    <row r="4554" spans="1:8" x14ac:dyDescent="0.3">
      <c r="A4554"/>
      <c r="B4554" s="314">
        <v>37034</v>
      </c>
      <c r="C4554" s="197">
        <v>15.46</v>
      </c>
      <c r="D4554" s="197">
        <f t="shared" si="145"/>
        <v>-0.46057222609909276</v>
      </c>
      <c r="E4554" s="197">
        <v>-4.5074050225368811E-3</v>
      </c>
      <c r="F4554" s="167"/>
      <c r="G4554" s="37">
        <v>4546</v>
      </c>
      <c r="H4554" s="167">
        <f t="shared" ref="H4554:H4617" ca="1" si="146">_xlfn.NORM.INV(RAND(),N$11,N$12)</f>
        <v>-2.9552334683002088E-2</v>
      </c>
    </row>
    <row r="4555" spans="1:8" x14ac:dyDescent="0.3">
      <c r="A4555"/>
      <c r="B4555" s="314">
        <v>37428</v>
      </c>
      <c r="C4555" s="197">
        <v>28.66</v>
      </c>
      <c r="D4555" s="197">
        <f t="shared" si="145"/>
        <v>0.30095324557421699</v>
      </c>
      <c r="E4555" s="197">
        <v>-4.5154567558179926E-3</v>
      </c>
      <c r="F4555" s="167"/>
      <c r="G4555" s="37">
        <v>4547</v>
      </c>
      <c r="H4555" s="167">
        <f t="shared" ca="1" si="146"/>
        <v>-8.6793529436234182E-2</v>
      </c>
    </row>
    <row r="4556" spans="1:8" x14ac:dyDescent="0.3">
      <c r="A4556"/>
      <c r="B4556" s="314">
        <v>36127</v>
      </c>
      <c r="C4556" s="197">
        <v>22.03</v>
      </c>
      <c r="D4556" s="197">
        <f t="shared" si="145"/>
        <v>-0.33161407766990292</v>
      </c>
      <c r="E4556" s="197">
        <v>-4.5187528242204289E-3</v>
      </c>
      <c r="F4556" s="167"/>
      <c r="G4556" s="37">
        <v>4548</v>
      </c>
      <c r="H4556" s="167">
        <f t="shared" ca="1" si="146"/>
        <v>-4.4662713170242702E-2</v>
      </c>
    </row>
    <row r="4557" spans="1:8" x14ac:dyDescent="0.3">
      <c r="A4557"/>
      <c r="B4557" s="314">
        <v>37775</v>
      </c>
      <c r="C4557" s="197">
        <v>32.96</v>
      </c>
      <c r="D4557" s="197">
        <f t="shared" si="145"/>
        <v>-0.73214140593254773</v>
      </c>
      <c r="E4557" s="197">
        <v>-4.5303533675625784E-3</v>
      </c>
      <c r="F4557" s="167"/>
      <c r="G4557" s="37">
        <v>4549</v>
      </c>
      <c r="H4557" s="167">
        <f t="shared" ca="1" si="146"/>
        <v>-1.8799070730299655E-2</v>
      </c>
    </row>
    <row r="4558" spans="1:8" x14ac:dyDescent="0.3">
      <c r="A4558"/>
      <c r="B4558" s="314">
        <v>39247</v>
      </c>
      <c r="C4558" s="197">
        <v>123.05</v>
      </c>
      <c r="D4558" s="197">
        <f t="shared" si="145"/>
        <v>1.8625827814569451E-2</v>
      </c>
      <c r="E4558" s="197">
        <v>-4.5303778011488438E-3</v>
      </c>
      <c r="F4558" s="167"/>
      <c r="G4558" s="37">
        <v>4550</v>
      </c>
      <c r="H4558" s="167">
        <f t="shared" ca="1" si="146"/>
        <v>-6.0199808385310825E-2</v>
      </c>
    </row>
    <row r="4559" spans="1:8" x14ac:dyDescent="0.3">
      <c r="A4559"/>
      <c r="B4559" s="314">
        <v>43696</v>
      </c>
      <c r="C4559" s="197">
        <v>120.8</v>
      </c>
      <c r="D4559" s="197">
        <f t="shared" si="145"/>
        <v>-0.76758951074513726</v>
      </c>
      <c r="E4559" s="197">
        <v>-4.5323444581788497E-3</v>
      </c>
      <c r="F4559" s="167"/>
      <c r="G4559" s="37">
        <v>4551</v>
      </c>
      <c r="H4559" s="167">
        <f t="shared" ca="1" si="146"/>
        <v>4.7503093275082155E-2</v>
      </c>
    </row>
    <row r="4560" spans="1:8" x14ac:dyDescent="0.3">
      <c r="A4560"/>
      <c r="B4560" s="314">
        <v>41978</v>
      </c>
      <c r="C4560" s="197">
        <v>519.77</v>
      </c>
      <c r="D4560" s="197">
        <f t="shared" si="145"/>
        <v>-0.47690836813767423</v>
      </c>
      <c r="E4560" s="197">
        <v>-4.5580771808867437E-3</v>
      </c>
      <c r="F4560" s="167"/>
      <c r="G4560" s="37">
        <v>4552</v>
      </c>
      <c r="H4560" s="167">
        <f t="shared" ca="1" si="146"/>
        <v>6.0718411418626696E-2</v>
      </c>
    </row>
    <row r="4561" spans="1:8" x14ac:dyDescent="0.3">
      <c r="A4561"/>
      <c r="B4561" s="314">
        <v>45478</v>
      </c>
      <c r="C4561" s="197">
        <v>993.65</v>
      </c>
      <c r="D4561" s="197">
        <f t="shared" si="145"/>
        <v>0.40773535453708276</v>
      </c>
      <c r="E4561" s="197">
        <v>-4.5582047685834848E-3</v>
      </c>
      <c r="F4561" s="167"/>
      <c r="G4561" s="37">
        <v>4553</v>
      </c>
      <c r="H4561" s="167">
        <f t="shared" ca="1" si="146"/>
        <v>2.4825290084849856E-2</v>
      </c>
    </row>
    <row r="4562" spans="1:8" x14ac:dyDescent="0.3">
      <c r="A4562"/>
      <c r="B4562" s="314">
        <v>45911</v>
      </c>
      <c r="C4562" s="197">
        <v>705.85</v>
      </c>
      <c r="D4562" s="197">
        <f t="shared" si="145"/>
        <v>1.6520758970505356</v>
      </c>
      <c r="E4562" s="197">
        <v>-4.5832745734029068E-3</v>
      </c>
      <c r="F4562" s="167"/>
      <c r="G4562" s="37">
        <v>4554</v>
      </c>
      <c r="H4562" s="167">
        <f t="shared" ca="1" si="146"/>
        <v>-4.7820769476517269E-2</v>
      </c>
    </row>
    <row r="4563" spans="1:8" x14ac:dyDescent="0.3">
      <c r="A4563"/>
      <c r="B4563" s="314">
        <v>41201</v>
      </c>
      <c r="C4563" s="197">
        <v>266.14999999999998</v>
      </c>
      <c r="D4563" s="197">
        <f t="shared" si="145"/>
        <v>0.44843537414965984</v>
      </c>
      <c r="E4563" s="197">
        <v>-4.6001944797666727E-3</v>
      </c>
      <c r="F4563" s="167"/>
      <c r="G4563" s="37">
        <v>4555</v>
      </c>
      <c r="H4563" s="167">
        <f t="shared" ca="1" si="146"/>
        <v>-7.739933789814088E-2</v>
      </c>
    </row>
    <row r="4564" spans="1:8" x14ac:dyDescent="0.3">
      <c r="A4564"/>
      <c r="B4564" s="314">
        <v>43424</v>
      </c>
      <c r="C4564" s="197">
        <v>183.75</v>
      </c>
      <c r="D4564" s="197">
        <f t="shared" si="145"/>
        <v>-0.74194227933431645</v>
      </c>
      <c r="E4564" s="197">
        <v>-4.6045503791982689E-3</v>
      </c>
      <c r="F4564" s="167"/>
      <c r="G4564" s="37">
        <v>4556</v>
      </c>
      <c r="H4564" s="167">
        <f t="shared" ca="1" si="146"/>
        <v>2.9891463971875625E-2</v>
      </c>
    </row>
    <row r="4565" spans="1:8" x14ac:dyDescent="0.3">
      <c r="A4565"/>
      <c r="B4565" s="314">
        <v>45821</v>
      </c>
      <c r="C4565" s="197">
        <v>712.05</v>
      </c>
      <c r="D4565" s="197">
        <f t="shared" si="145"/>
        <v>21.065385807251314</v>
      </c>
      <c r="E4565" s="197">
        <v>-4.6131264416020556E-3</v>
      </c>
      <c r="F4565" s="167"/>
      <c r="G4565" s="37">
        <v>4557</v>
      </c>
      <c r="H4565" s="167">
        <f t="shared" ca="1" si="146"/>
        <v>0.15125192479924743</v>
      </c>
    </row>
    <row r="4566" spans="1:8" x14ac:dyDescent="0.3">
      <c r="A4566"/>
      <c r="B4566" s="314">
        <v>37592</v>
      </c>
      <c r="C4566" s="197">
        <v>32.270000000000003</v>
      </c>
      <c r="D4566" s="197">
        <f t="shared" si="145"/>
        <v>-0.75387079551521619</v>
      </c>
      <c r="E4566" s="197">
        <v>-4.6267735965452861E-3</v>
      </c>
      <c r="F4566" s="167"/>
      <c r="G4566" s="37">
        <v>4558</v>
      </c>
      <c r="H4566" s="167">
        <f t="shared" ca="1" si="146"/>
        <v>-6.8427769865375713E-3</v>
      </c>
    </row>
    <row r="4567" spans="1:8" x14ac:dyDescent="0.3">
      <c r="A4567"/>
      <c r="B4567" s="314">
        <v>39255</v>
      </c>
      <c r="C4567" s="197">
        <v>131.11000000000001</v>
      </c>
      <c r="D4567" s="197">
        <f t="shared" si="145"/>
        <v>-0.8695941913666202</v>
      </c>
      <c r="E4567" s="197">
        <v>-4.6310355299118422E-3</v>
      </c>
      <c r="F4567" s="167"/>
      <c r="G4567" s="37">
        <v>4559</v>
      </c>
      <c r="H4567" s="167">
        <f t="shared" ca="1" si="146"/>
        <v>1.05938020017485E-2</v>
      </c>
    </row>
    <row r="4568" spans="1:8" x14ac:dyDescent="0.3">
      <c r="A4568"/>
      <c r="B4568" s="314">
        <v>45391</v>
      </c>
      <c r="C4568" s="197">
        <v>1005.4</v>
      </c>
      <c r="D4568" s="197">
        <f t="shared" si="145"/>
        <v>11.654499685336688</v>
      </c>
      <c r="E4568" s="197">
        <v>-4.6332963725645993E-3</v>
      </c>
      <c r="F4568" s="167"/>
      <c r="G4568" s="37">
        <v>4560</v>
      </c>
      <c r="H4568" s="167">
        <f t="shared" ca="1" si="146"/>
        <v>-2.1445799896084694E-2</v>
      </c>
    </row>
    <row r="4569" spans="1:8" x14ac:dyDescent="0.3">
      <c r="A4569"/>
      <c r="B4569" s="314">
        <v>35369</v>
      </c>
      <c r="C4569" s="197">
        <v>79.45</v>
      </c>
      <c r="D4569" s="197">
        <f t="shared" si="145"/>
        <v>-0.46375539956803458</v>
      </c>
      <c r="E4569" s="197">
        <v>-4.6354297168628156E-3</v>
      </c>
      <c r="F4569" s="167"/>
      <c r="G4569" s="37">
        <v>4561</v>
      </c>
      <c r="H4569" s="167">
        <f t="shared" ca="1" si="146"/>
        <v>8.2935358706141254E-3</v>
      </c>
    </row>
    <row r="4570" spans="1:8" x14ac:dyDescent="0.3">
      <c r="A4570"/>
      <c r="B4570" s="314">
        <v>39356</v>
      </c>
      <c r="C4570" s="197">
        <v>148.16</v>
      </c>
      <c r="D4570" s="197">
        <f t="shared" si="145"/>
        <v>0.73144793736122482</v>
      </c>
      <c r="E4570" s="197">
        <v>-4.6355391333556817E-3</v>
      </c>
      <c r="F4570" s="167"/>
      <c r="G4570" s="37">
        <v>4562</v>
      </c>
      <c r="H4570" s="167">
        <f t="shared" ca="1" si="146"/>
        <v>-3.273315876155386E-2</v>
      </c>
    </row>
    <row r="4571" spans="1:8" x14ac:dyDescent="0.3">
      <c r="A4571"/>
      <c r="B4571" s="314">
        <v>38489</v>
      </c>
      <c r="C4571" s="197">
        <v>85.57</v>
      </c>
      <c r="D4571" s="197">
        <f t="shared" si="145"/>
        <v>0.21221136138263197</v>
      </c>
      <c r="E4571" s="197">
        <v>-4.652785855531083E-3</v>
      </c>
      <c r="F4571" s="167"/>
      <c r="G4571" s="37">
        <v>4563</v>
      </c>
      <c r="H4571" s="167">
        <f t="shared" ca="1" si="146"/>
        <v>-1.5033643254409776E-2</v>
      </c>
    </row>
    <row r="4572" spans="1:8" x14ac:dyDescent="0.3">
      <c r="A4572"/>
      <c r="B4572" s="314">
        <v>34907</v>
      </c>
      <c r="C4572" s="197">
        <v>70.59</v>
      </c>
      <c r="D4572" s="197">
        <f t="shared" si="145"/>
        <v>-0.61150247660979629</v>
      </c>
      <c r="E4572" s="197">
        <v>-4.6531302876480218E-3</v>
      </c>
      <c r="F4572" s="167"/>
      <c r="G4572" s="37">
        <v>4564</v>
      </c>
      <c r="H4572" s="167">
        <f t="shared" ca="1" si="146"/>
        <v>5.8980621288619701E-2</v>
      </c>
    </row>
    <row r="4573" spans="1:8" x14ac:dyDescent="0.3">
      <c r="A4573"/>
      <c r="B4573" s="314">
        <v>44182</v>
      </c>
      <c r="C4573" s="197">
        <v>181.7</v>
      </c>
      <c r="D4573" s="197">
        <f t="shared" si="145"/>
        <v>0.93297872340425525</v>
      </c>
      <c r="E4573" s="197">
        <v>-4.6562585592989647E-3</v>
      </c>
      <c r="F4573" s="167"/>
      <c r="G4573" s="37">
        <v>4565</v>
      </c>
      <c r="H4573" s="167">
        <f t="shared" ca="1" si="146"/>
        <v>6.4515725937246318E-2</v>
      </c>
    </row>
    <row r="4574" spans="1:8" x14ac:dyDescent="0.3">
      <c r="A4574"/>
      <c r="B4574" s="314">
        <v>38583</v>
      </c>
      <c r="C4574" s="197">
        <v>94</v>
      </c>
      <c r="D4574" s="197">
        <f t="shared" si="145"/>
        <v>0.83414634146341471</v>
      </c>
      <c r="E4574" s="197">
        <v>-4.6590427784837241E-3</v>
      </c>
      <c r="F4574" s="167"/>
      <c r="G4574" s="37">
        <v>4566</v>
      </c>
      <c r="H4574" s="167">
        <f t="shared" ca="1" si="146"/>
        <v>-0.13411352854688152</v>
      </c>
    </row>
    <row r="4575" spans="1:8" x14ac:dyDescent="0.3">
      <c r="A4575"/>
      <c r="B4575" s="314">
        <v>34789</v>
      </c>
      <c r="C4575" s="197">
        <v>51.25</v>
      </c>
      <c r="D4575" s="197">
        <f t="shared" si="145"/>
        <v>0.84751261715933679</v>
      </c>
      <c r="E4575" s="197">
        <v>-4.6610992425714093E-3</v>
      </c>
      <c r="F4575" s="167"/>
      <c r="G4575" s="37">
        <v>4567</v>
      </c>
      <c r="H4575" s="167">
        <f t="shared" ca="1" si="146"/>
        <v>3.2561862398988763E-2</v>
      </c>
    </row>
    <row r="4576" spans="1:8" x14ac:dyDescent="0.3">
      <c r="A4576"/>
      <c r="B4576" s="314">
        <v>36053</v>
      </c>
      <c r="C4576" s="197">
        <v>27.74</v>
      </c>
      <c r="D4576" s="197">
        <f t="shared" si="145"/>
        <v>-0.65740397678152407</v>
      </c>
      <c r="E4576" s="197">
        <v>-4.6645138141371278E-3</v>
      </c>
      <c r="F4576" s="167"/>
      <c r="G4576" s="37">
        <v>4568</v>
      </c>
      <c r="H4576" s="167">
        <f t="shared" ca="1" si="146"/>
        <v>-7.0693516055055972E-2</v>
      </c>
    </row>
    <row r="4577" spans="1:8" x14ac:dyDescent="0.3">
      <c r="A4577"/>
      <c r="B4577" s="314">
        <v>35124</v>
      </c>
      <c r="C4577" s="197">
        <v>80.97</v>
      </c>
      <c r="D4577" s="197">
        <f t="shared" si="145"/>
        <v>-0.15515442404006685</v>
      </c>
      <c r="E4577" s="197">
        <v>-4.6711739397663488E-3</v>
      </c>
      <c r="F4577" s="167"/>
      <c r="G4577" s="37">
        <v>4569</v>
      </c>
      <c r="H4577" s="167">
        <f t="shared" ca="1" si="146"/>
        <v>4.4458923243853504E-2</v>
      </c>
    </row>
    <row r="4578" spans="1:8" x14ac:dyDescent="0.3">
      <c r="A4578"/>
      <c r="B4578" s="314">
        <v>35284</v>
      </c>
      <c r="C4578" s="197">
        <v>95.84</v>
      </c>
      <c r="D4578" s="197">
        <f t="shared" si="145"/>
        <v>0.60913364674278037</v>
      </c>
      <c r="E4578" s="197">
        <v>-4.6733824903936183E-3</v>
      </c>
      <c r="F4578" s="167"/>
      <c r="G4578" s="37">
        <v>4570</v>
      </c>
      <c r="H4578" s="167">
        <f t="shared" ca="1" si="146"/>
        <v>0.10098404972790122</v>
      </c>
    </row>
    <row r="4579" spans="1:8" x14ac:dyDescent="0.3">
      <c r="A4579"/>
      <c r="B4579" s="314">
        <v>35760</v>
      </c>
      <c r="C4579" s="197">
        <v>59.56</v>
      </c>
      <c r="D4579" s="197">
        <f t="shared" si="145"/>
        <v>-0.91249540880041136</v>
      </c>
      <c r="E4579" s="197">
        <v>-4.6791443850268122E-3</v>
      </c>
      <c r="F4579" s="167"/>
      <c r="G4579" s="37">
        <v>4571</v>
      </c>
      <c r="H4579" s="167">
        <f t="shared" ca="1" si="146"/>
        <v>1.4582940172457809E-2</v>
      </c>
    </row>
    <row r="4580" spans="1:8" x14ac:dyDescent="0.3">
      <c r="A4580"/>
      <c r="B4580" s="314">
        <v>45702</v>
      </c>
      <c r="C4580" s="197">
        <v>680.65</v>
      </c>
      <c r="D4580" s="197">
        <f t="shared" si="145"/>
        <v>0.3067058304056518</v>
      </c>
      <c r="E4580" s="197">
        <v>-4.6793887548439717E-3</v>
      </c>
      <c r="F4580" s="167"/>
      <c r="G4580" s="37">
        <v>4572</v>
      </c>
      <c r="H4580" s="167">
        <f t="shared" ca="1" si="146"/>
        <v>2.4049193872990697E-2</v>
      </c>
    </row>
    <row r="4581" spans="1:8" x14ac:dyDescent="0.3">
      <c r="A4581"/>
      <c r="B4581" s="314">
        <v>45068</v>
      </c>
      <c r="C4581" s="197">
        <v>520.89</v>
      </c>
      <c r="D4581" s="197">
        <f t="shared" si="145"/>
        <v>6.015353535353535</v>
      </c>
      <c r="E4581" s="197">
        <v>-4.681469025872409E-3</v>
      </c>
      <c r="F4581" s="167"/>
      <c r="G4581" s="37">
        <v>4573</v>
      </c>
      <c r="H4581" s="167">
        <f t="shared" ca="1" si="146"/>
        <v>6.2281120836671311E-2</v>
      </c>
    </row>
    <row r="4582" spans="1:8" x14ac:dyDescent="0.3">
      <c r="A4582"/>
      <c r="B4582" s="314">
        <v>43934</v>
      </c>
      <c r="C4582" s="197">
        <v>74.25</v>
      </c>
      <c r="D4582" s="197">
        <f t="shared" si="145"/>
        <v>4</v>
      </c>
      <c r="E4582" s="197">
        <v>-4.6916890080428431E-3</v>
      </c>
      <c r="F4582" s="167"/>
      <c r="G4582" s="37">
        <v>4574</v>
      </c>
      <c r="H4582" s="167">
        <f t="shared" ca="1" si="146"/>
        <v>8.6872918585004219E-2</v>
      </c>
    </row>
    <row r="4583" spans="1:8" x14ac:dyDescent="0.3">
      <c r="A4583"/>
      <c r="B4583" s="314">
        <v>36812</v>
      </c>
      <c r="C4583" s="197">
        <v>14.85</v>
      </c>
      <c r="D4583" s="197">
        <f t="shared" si="145"/>
        <v>-0.96494334277620397</v>
      </c>
      <c r="E4583" s="197">
        <v>-4.6916890080429541E-3</v>
      </c>
      <c r="F4583" s="167"/>
      <c r="G4583" s="37">
        <v>4575</v>
      </c>
      <c r="H4583" s="167">
        <f t="shared" ca="1" si="146"/>
        <v>5.2282252212123613E-3</v>
      </c>
    </row>
    <row r="4584" spans="1:8" x14ac:dyDescent="0.3">
      <c r="A4584"/>
      <c r="B4584" s="314">
        <v>43018</v>
      </c>
      <c r="C4584" s="197">
        <v>423.6</v>
      </c>
      <c r="D4584" s="197">
        <f t="shared" si="145"/>
        <v>14.431693989071039</v>
      </c>
      <c r="E4584" s="197">
        <v>-4.6992481203007586E-3</v>
      </c>
      <c r="F4584" s="167"/>
      <c r="G4584" s="37">
        <v>4576</v>
      </c>
      <c r="H4584" s="167">
        <f t="shared" ca="1" si="146"/>
        <v>-8.8017270687554522E-2</v>
      </c>
    </row>
    <row r="4585" spans="1:8" x14ac:dyDescent="0.3">
      <c r="A4585"/>
      <c r="B4585" s="314">
        <v>37571</v>
      </c>
      <c r="C4585" s="197">
        <v>27.45</v>
      </c>
      <c r="D4585" s="197">
        <f t="shared" si="145"/>
        <v>3.6443148688047877E-4</v>
      </c>
      <c r="E4585" s="197">
        <v>-4.7135605511239298E-3</v>
      </c>
      <c r="F4585" s="167"/>
      <c r="G4585" s="37">
        <v>4577</v>
      </c>
      <c r="H4585" s="167">
        <f t="shared" ca="1" si="146"/>
        <v>-6.2006625553763246E-2</v>
      </c>
    </row>
    <row r="4586" spans="1:8" x14ac:dyDescent="0.3">
      <c r="A4586"/>
      <c r="B4586" s="314">
        <v>39878</v>
      </c>
      <c r="C4586" s="197">
        <v>27.44</v>
      </c>
      <c r="D4586" s="197">
        <f t="shared" si="145"/>
        <v>-0.93321651090342683</v>
      </c>
      <c r="E4586" s="197">
        <v>-4.7152702212549524E-3</v>
      </c>
      <c r="F4586" s="167"/>
      <c r="G4586" s="37">
        <v>4578</v>
      </c>
      <c r="H4586" s="167">
        <f t="shared" ca="1" si="146"/>
        <v>5.7516597436029319E-2</v>
      </c>
    </row>
    <row r="4587" spans="1:8" x14ac:dyDescent="0.3">
      <c r="A4587"/>
      <c r="B4587" s="314">
        <v>44841</v>
      </c>
      <c r="C4587" s="197">
        <v>410.88</v>
      </c>
      <c r="D4587" s="197">
        <f t="shared" si="145"/>
        <v>-0.13270712401055407</v>
      </c>
      <c r="E4587" s="197">
        <v>-4.7234939321270097E-3</v>
      </c>
      <c r="F4587" s="167"/>
      <c r="G4587" s="37">
        <v>4579</v>
      </c>
      <c r="H4587" s="167">
        <f t="shared" ca="1" si="146"/>
        <v>-3.0322108932327604E-2</v>
      </c>
    </row>
    <row r="4588" spans="1:8" x14ac:dyDescent="0.3">
      <c r="A4588"/>
      <c r="B4588" s="314">
        <v>42815</v>
      </c>
      <c r="C4588" s="197">
        <v>473.75</v>
      </c>
      <c r="D4588" s="197">
        <f t="shared" si="145"/>
        <v>9.8932962189747009E-2</v>
      </c>
      <c r="E4588" s="197">
        <v>-4.7268907563025042E-3</v>
      </c>
      <c r="F4588" s="167"/>
      <c r="G4588" s="37">
        <v>4580</v>
      </c>
      <c r="H4588" s="167">
        <f t="shared" ca="1" si="146"/>
        <v>1.8237264001384371E-2</v>
      </c>
    </row>
    <row r="4589" spans="1:8" x14ac:dyDescent="0.3">
      <c r="A4589"/>
      <c r="B4589" s="314">
        <v>42191</v>
      </c>
      <c r="C4589" s="197">
        <v>431.1</v>
      </c>
      <c r="D4589" s="197">
        <f t="shared" si="145"/>
        <v>4.713717693836978</v>
      </c>
      <c r="E4589" s="197">
        <v>-4.7327715571972018E-3</v>
      </c>
      <c r="F4589" s="167"/>
      <c r="G4589" s="37">
        <v>4581</v>
      </c>
      <c r="H4589" s="167">
        <f t="shared" ca="1" si="146"/>
        <v>2.6521074711544475E-2</v>
      </c>
    </row>
    <row r="4590" spans="1:8" x14ac:dyDescent="0.3">
      <c r="A4590"/>
      <c r="B4590" s="314">
        <v>38243</v>
      </c>
      <c r="C4590" s="197">
        <v>75.45</v>
      </c>
      <c r="D4590" s="197">
        <f t="shared" si="145"/>
        <v>0.38618408965643947</v>
      </c>
      <c r="E4590" s="197">
        <v>-4.7487138899880987E-3</v>
      </c>
      <c r="F4590" s="167"/>
      <c r="G4590" s="37">
        <v>4582</v>
      </c>
      <c r="H4590" s="167">
        <f t="shared" ca="1" si="146"/>
        <v>-1.5299290004632446E-2</v>
      </c>
    </row>
    <row r="4591" spans="1:8" x14ac:dyDescent="0.3">
      <c r="A4591"/>
      <c r="B4591" s="314">
        <v>35786</v>
      </c>
      <c r="C4591" s="197">
        <v>54.43</v>
      </c>
      <c r="D4591" s="197">
        <f t="shared" si="145"/>
        <v>-0.89142230201476158</v>
      </c>
      <c r="E4591" s="197">
        <v>-4.7540683854452315E-3</v>
      </c>
      <c r="F4591" s="167"/>
      <c r="G4591" s="37">
        <v>4583</v>
      </c>
      <c r="H4591" s="167">
        <f t="shared" ca="1" si="146"/>
        <v>6.9187788139783981E-3</v>
      </c>
    </row>
    <row r="4592" spans="1:8" x14ac:dyDescent="0.3">
      <c r="A4592"/>
      <c r="B4592" s="314">
        <v>44572</v>
      </c>
      <c r="C4592" s="197">
        <v>501.3</v>
      </c>
      <c r="D4592" s="197">
        <f t="shared" si="145"/>
        <v>7.0272217774219374</v>
      </c>
      <c r="E4592" s="197">
        <v>-4.7647409172125732E-3</v>
      </c>
      <c r="F4592" s="167"/>
      <c r="G4592" s="37">
        <v>4584</v>
      </c>
      <c r="H4592" s="167">
        <f t="shared" ca="1" si="146"/>
        <v>-1.4469385166830591E-2</v>
      </c>
    </row>
    <row r="4593" spans="1:8" x14ac:dyDescent="0.3">
      <c r="A4593"/>
      <c r="B4593" s="314">
        <v>34695</v>
      </c>
      <c r="C4593" s="197">
        <v>62.45</v>
      </c>
      <c r="D4593" s="197">
        <f t="shared" si="145"/>
        <v>-0.24957942802210997</v>
      </c>
      <c r="E4593" s="197">
        <v>-4.7808764940238113E-3</v>
      </c>
      <c r="F4593" s="167"/>
      <c r="G4593" s="37">
        <v>4585</v>
      </c>
      <c r="H4593" s="167">
        <f t="shared" ca="1" si="146"/>
        <v>-8.0157252853688535E-2</v>
      </c>
    </row>
    <row r="4594" spans="1:8" x14ac:dyDescent="0.3">
      <c r="A4594"/>
      <c r="B4594" s="314">
        <v>39700</v>
      </c>
      <c r="C4594" s="197">
        <v>83.22</v>
      </c>
      <c r="D4594" s="197">
        <f t="shared" si="145"/>
        <v>0.33643809217921938</v>
      </c>
      <c r="E4594" s="197">
        <v>-4.7835446065535026E-3</v>
      </c>
      <c r="F4594" s="167"/>
      <c r="G4594" s="37">
        <v>4586</v>
      </c>
      <c r="H4594" s="167">
        <f t="shared" ca="1" si="146"/>
        <v>1.7391076964028529E-2</v>
      </c>
    </row>
    <row r="4595" spans="1:8" x14ac:dyDescent="0.3">
      <c r="A4595"/>
      <c r="B4595" s="314">
        <v>34659</v>
      </c>
      <c r="C4595" s="197">
        <v>62.27</v>
      </c>
      <c r="D4595" s="197">
        <f t="shared" si="145"/>
        <v>-0.28441737531601918</v>
      </c>
      <c r="E4595" s="197">
        <v>-4.7946300143838494E-3</v>
      </c>
      <c r="F4595" s="167"/>
      <c r="G4595" s="37">
        <v>4587</v>
      </c>
      <c r="H4595" s="167">
        <f t="shared" ca="1" si="146"/>
        <v>-7.931638292642583E-2</v>
      </c>
    </row>
    <row r="4596" spans="1:8" x14ac:dyDescent="0.3">
      <c r="A4596"/>
      <c r="B4596" s="314">
        <v>35606</v>
      </c>
      <c r="C4596" s="197">
        <v>87.02</v>
      </c>
      <c r="D4596" s="197">
        <f t="shared" si="145"/>
        <v>-0.85712643866879012</v>
      </c>
      <c r="E4596" s="197">
        <v>-4.8032936870997522E-3</v>
      </c>
      <c r="F4596" s="167"/>
      <c r="G4596" s="37">
        <v>4588</v>
      </c>
      <c r="H4596" s="167">
        <f t="shared" ca="1" si="146"/>
        <v>1.7465794841577565E-3</v>
      </c>
    </row>
    <row r="4597" spans="1:8" x14ac:dyDescent="0.3">
      <c r="A4597"/>
      <c r="B4597" s="314">
        <v>45162</v>
      </c>
      <c r="C4597" s="197">
        <v>609.07000000000005</v>
      </c>
      <c r="D4597" s="197">
        <f t="shared" si="145"/>
        <v>8.8000000000000007</v>
      </c>
      <c r="E4597" s="197">
        <v>-4.8038430744594685E-3</v>
      </c>
      <c r="F4597" s="167"/>
      <c r="G4597" s="37">
        <v>4589</v>
      </c>
      <c r="H4597" s="167">
        <f t="shared" ca="1" si="146"/>
        <v>-0.11002217002656996</v>
      </c>
    </row>
    <row r="4598" spans="1:8" x14ac:dyDescent="0.3">
      <c r="A4598"/>
      <c r="B4598" s="314">
        <v>34688</v>
      </c>
      <c r="C4598" s="197">
        <v>62.15</v>
      </c>
      <c r="D4598" s="197">
        <f t="shared" si="145"/>
        <v>-0.84986109433506463</v>
      </c>
      <c r="E4598" s="197">
        <v>-4.8038430744596905E-3</v>
      </c>
      <c r="F4598" s="167"/>
      <c r="G4598" s="37">
        <v>4590</v>
      </c>
      <c r="H4598" s="167">
        <f t="shared" ca="1" si="146"/>
        <v>-0.12263194688028506</v>
      </c>
    </row>
    <row r="4599" spans="1:8" x14ac:dyDescent="0.3">
      <c r="A4599"/>
      <c r="B4599" s="314">
        <v>43068</v>
      </c>
      <c r="C4599" s="197">
        <v>413.95</v>
      </c>
      <c r="D4599" s="197">
        <f t="shared" si="145"/>
        <v>7.3407213379004634</v>
      </c>
      <c r="E4599" s="197">
        <v>-4.8082702247865816E-3</v>
      </c>
      <c r="F4599" s="167"/>
      <c r="G4599" s="37">
        <v>4591</v>
      </c>
      <c r="H4599" s="167">
        <f t="shared" ca="1" si="146"/>
        <v>-5.3214015487941706E-3</v>
      </c>
    </row>
    <row r="4600" spans="1:8" x14ac:dyDescent="0.3">
      <c r="A4600"/>
      <c r="B4600" s="314">
        <v>36368</v>
      </c>
      <c r="C4600" s="197">
        <v>49.63</v>
      </c>
      <c r="D4600" s="197">
        <f t="shared" si="145"/>
        <v>-0.81536458333333339</v>
      </c>
      <c r="E4600" s="197">
        <v>-4.8125125325846341E-3</v>
      </c>
      <c r="F4600" s="167"/>
      <c r="G4600" s="37">
        <v>4592</v>
      </c>
      <c r="H4600" s="167">
        <f t="shared" ca="1" si="146"/>
        <v>3.740590999453236E-2</v>
      </c>
    </row>
    <row r="4601" spans="1:8" x14ac:dyDescent="0.3">
      <c r="A4601"/>
      <c r="B4601" s="314">
        <v>43333</v>
      </c>
      <c r="C4601" s="197">
        <v>268.8</v>
      </c>
      <c r="D4601" s="197">
        <f t="shared" si="145"/>
        <v>5.8431771894093689</v>
      </c>
      <c r="E4601" s="197">
        <v>-4.8130322102925005E-3</v>
      </c>
      <c r="F4601" s="167"/>
      <c r="G4601" s="37">
        <v>4593</v>
      </c>
      <c r="H4601" s="167">
        <f t="shared" ca="1" si="146"/>
        <v>1.3655660041383077E-3</v>
      </c>
    </row>
    <row r="4602" spans="1:8" x14ac:dyDescent="0.3">
      <c r="A4602"/>
      <c r="B4602" s="314">
        <v>36208</v>
      </c>
      <c r="C4602" s="197">
        <v>39.28</v>
      </c>
      <c r="D4602" s="197">
        <f t="shared" si="145"/>
        <v>-0.49955408332271622</v>
      </c>
      <c r="E4602" s="197">
        <v>-4.8137826197111044E-3</v>
      </c>
      <c r="F4602" s="167"/>
      <c r="G4602" s="37">
        <v>4594</v>
      </c>
      <c r="H4602" s="167">
        <f t="shared" ca="1" si="146"/>
        <v>-0.10558124381826109</v>
      </c>
    </row>
    <row r="4603" spans="1:8" x14ac:dyDescent="0.3">
      <c r="A4603"/>
      <c r="B4603" s="314">
        <v>38257</v>
      </c>
      <c r="C4603" s="197">
        <v>78.489999999999995</v>
      </c>
      <c r="D4603" s="197">
        <f t="shared" si="145"/>
        <v>-0.5236968262637296</v>
      </c>
      <c r="E4603" s="197">
        <v>-4.8180550272601819E-3</v>
      </c>
      <c r="F4603" s="167"/>
      <c r="G4603" s="37">
        <v>4595</v>
      </c>
      <c r="H4603" s="167">
        <f t="shared" ca="1" si="146"/>
        <v>-3.7079092803533852E-2</v>
      </c>
    </row>
    <row r="4604" spans="1:8" x14ac:dyDescent="0.3">
      <c r="A4604"/>
      <c r="B4604" s="314">
        <v>39073</v>
      </c>
      <c r="C4604" s="197">
        <v>164.79</v>
      </c>
      <c r="D4604" s="197">
        <f t="shared" si="145"/>
        <v>-0.82746309286985653</v>
      </c>
      <c r="E4604" s="197">
        <v>-4.8312096141072125E-3</v>
      </c>
      <c r="F4604" s="167"/>
      <c r="G4604" s="37">
        <v>4596</v>
      </c>
      <c r="H4604" s="167">
        <f t="shared" ca="1" si="146"/>
        <v>-6.8382669857296576E-3</v>
      </c>
    </row>
    <row r="4605" spans="1:8" x14ac:dyDescent="0.3">
      <c r="A4605"/>
      <c r="B4605" s="314">
        <v>45350</v>
      </c>
      <c r="C4605" s="197">
        <v>955.1</v>
      </c>
      <c r="D4605" s="197">
        <f t="shared" si="145"/>
        <v>2.1387820828814617</v>
      </c>
      <c r="E4605" s="197">
        <v>-4.8346427157355265E-3</v>
      </c>
      <c r="F4605" s="167"/>
      <c r="G4605" s="37">
        <v>4597</v>
      </c>
      <c r="H4605" s="167">
        <f t="shared" ca="1" si="146"/>
        <v>5.0455926014801394E-4</v>
      </c>
    </row>
    <row r="4606" spans="1:8" x14ac:dyDescent="0.3">
      <c r="A4606"/>
      <c r="B4606" s="314">
        <v>41405</v>
      </c>
      <c r="C4606" s="197">
        <v>304.29000000000002</v>
      </c>
      <c r="D4606" s="197">
        <f t="shared" si="145"/>
        <v>10.409448818897637</v>
      </c>
      <c r="E4606" s="197">
        <v>-4.8402393956240575E-3</v>
      </c>
      <c r="F4606" s="167"/>
      <c r="G4606" s="37">
        <v>4598</v>
      </c>
      <c r="H4606" s="167">
        <f t="shared" ca="1" si="146"/>
        <v>0.11236447836226834</v>
      </c>
    </row>
    <row r="4607" spans="1:8" x14ac:dyDescent="0.3">
      <c r="A4607"/>
      <c r="B4607" s="314">
        <v>37384</v>
      </c>
      <c r="C4607" s="197">
        <v>26.67</v>
      </c>
      <c r="D4607" s="197">
        <f t="shared" si="145"/>
        <v>-0.8699975627589569</v>
      </c>
      <c r="E4607" s="197">
        <v>-4.8507462686566694E-3</v>
      </c>
      <c r="F4607" s="167"/>
      <c r="G4607" s="37">
        <v>4599</v>
      </c>
      <c r="H4607" s="167">
        <f t="shared" ca="1" si="146"/>
        <v>-2.9912477386183703E-2</v>
      </c>
    </row>
    <row r="4608" spans="1:8" x14ac:dyDescent="0.3">
      <c r="A4608"/>
      <c r="B4608" s="314">
        <v>43560</v>
      </c>
      <c r="C4608" s="197">
        <v>205.15</v>
      </c>
      <c r="D4608" s="197">
        <f t="shared" si="145"/>
        <v>2.8504129129129128</v>
      </c>
      <c r="E4608" s="197">
        <v>-4.8508367693427257E-3</v>
      </c>
      <c r="F4608" s="167"/>
      <c r="G4608" s="37">
        <v>4600</v>
      </c>
      <c r="H4608" s="167">
        <f t="shared" ca="1" si="146"/>
        <v>1.6794015511434883E-2</v>
      </c>
    </row>
    <row r="4609" spans="1:8" x14ac:dyDescent="0.3">
      <c r="A4609"/>
      <c r="B4609" s="314">
        <v>34782</v>
      </c>
      <c r="C4609" s="197">
        <v>53.28</v>
      </c>
      <c r="D4609" s="197">
        <f t="shared" si="145"/>
        <v>-0.65756153994472655</v>
      </c>
      <c r="E4609" s="197">
        <v>-4.8561822936121768E-3</v>
      </c>
      <c r="F4609" s="167"/>
      <c r="G4609" s="37">
        <v>4601</v>
      </c>
      <c r="H4609" s="167">
        <f t="shared" ca="1" si="146"/>
        <v>1.2432842251799687E-2</v>
      </c>
    </row>
    <row r="4610" spans="1:8" x14ac:dyDescent="0.3">
      <c r="A4610"/>
      <c r="B4610" s="314">
        <v>40190</v>
      </c>
      <c r="C4610" s="197">
        <v>155.59</v>
      </c>
      <c r="D4610" s="197">
        <f t="shared" si="145"/>
        <v>9.8576413119330084</v>
      </c>
      <c r="E4610" s="197">
        <v>-4.8608890310201103E-3</v>
      </c>
      <c r="F4610" s="167"/>
      <c r="G4610" s="37">
        <v>4602</v>
      </c>
      <c r="H4610" s="167">
        <f t="shared" ca="1" si="146"/>
        <v>3.4045464050632857E-2</v>
      </c>
    </row>
    <row r="4611" spans="1:8" x14ac:dyDescent="0.3">
      <c r="A4611"/>
      <c r="B4611" s="314">
        <v>37127</v>
      </c>
      <c r="C4611" s="197">
        <v>14.33</v>
      </c>
      <c r="D4611" s="197">
        <f t="shared" si="145"/>
        <v>-0.91759631972397926</v>
      </c>
      <c r="E4611" s="197">
        <v>-4.8611111111110938E-3</v>
      </c>
      <c r="F4611" s="167"/>
      <c r="G4611" s="37">
        <v>4603</v>
      </c>
      <c r="H4611" s="167">
        <f t="shared" ca="1" si="146"/>
        <v>7.5340774026001603E-2</v>
      </c>
    </row>
    <row r="4612" spans="1:8" x14ac:dyDescent="0.3">
      <c r="A4612"/>
      <c r="B4612" s="314">
        <v>43453</v>
      </c>
      <c r="C4612" s="197">
        <v>173.9</v>
      </c>
      <c r="D4612" s="197">
        <f t="shared" si="145"/>
        <v>-0.78529538860423487</v>
      </c>
      <c r="E4612" s="197">
        <v>-4.8640915593705092E-3</v>
      </c>
      <c r="F4612" s="167"/>
      <c r="G4612" s="37">
        <v>4604</v>
      </c>
      <c r="H4612" s="167">
        <f t="shared" ca="1" si="146"/>
        <v>-3.2093376915520992E-2</v>
      </c>
    </row>
    <row r="4613" spans="1:8" x14ac:dyDescent="0.3">
      <c r="A4613"/>
      <c r="B4613" s="314">
        <v>45306</v>
      </c>
      <c r="C4613" s="197">
        <v>809.95</v>
      </c>
      <c r="D4613" s="197">
        <f t="shared" si="145"/>
        <v>9.7863896657344522</v>
      </c>
      <c r="E4613" s="197">
        <v>-4.9020812344889864E-3</v>
      </c>
      <c r="F4613" s="167"/>
      <c r="G4613" s="37">
        <v>4605</v>
      </c>
      <c r="H4613" s="167">
        <f t="shared" ca="1" si="146"/>
        <v>-4.081160903156314E-2</v>
      </c>
    </row>
    <row r="4614" spans="1:8" x14ac:dyDescent="0.3">
      <c r="A4614"/>
      <c r="B4614" s="314">
        <v>35572</v>
      </c>
      <c r="C4614" s="197">
        <v>75.09</v>
      </c>
      <c r="D4614" s="197">
        <f t="shared" si="145"/>
        <v>-0.77571684587813616</v>
      </c>
      <c r="E4614" s="197">
        <v>-4.9032600053007247E-3</v>
      </c>
      <c r="F4614" s="167"/>
      <c r="G4614" s="37">
        <v>4606</v>
      </c>
      <c r="H4614" s="167">
        <f t="shared" ca="1" si="146"/>
        <v>-0.12809876680032245</v>
      </c>
    </row>
    <row r="4615" spans="1:8" x14ac:dyDescent="0.3">
      <c r="A4615"/>
      <c r="B4615" s="314">
        <v>43208</v>
      </c>
      <c r="C4615" s="197">
        <v>334.8</v>
      </c>
      <c r="D4615" s="197">
        <f t="shared" si="145"/>
        <v>11.696245733788396</v>
      </c>
      <c r="E4615" s="197">
        <v>-4.9041462327239493E-3</v>
      </c>
      <c r="F4615" s="167"/>
      <c r="G4615" s="37">
        <v>4607</v>
      </c>
      <c r="H4615" s="167">
        <f t="shared" ca="1" si="146"/>
        <v>-4.1851640141481065E-2</v>
      </c>
    </row>
    <row r="4616" spans="1:8" x14ac:dyDescent="0.3">
      <c r="A4616"/>
      <c r="B4616" s="314">
        <v>37508</v>
      </c>
      <c r="C4616" s="197">
        <v>26.37</v>
      </c>
      <c r="D4616" s="197">
        <f t="shared" si="145"/>
        <v>-0.72906606390629813</v>
      </c>
      <c r="E4616" s="197">
        <v>-4.9056603773584007E-3</v>
      </c>
      <c r="F4616" s="167"/>
      <c r="G4616" s="37">
        <v>4608</v>
      </c>
      <c r="H4616" s="167">
        <f t="shared" ca="1" si="146"/>
        <v>-0.17768702380608578</v>
      </c>
    </row>
    <row r="4617" spans="1:8" x14ac:dyDescent="0.3">
      <c r="A4617"/>
      <c r="B4617" s="314">
        <v>38350</v>
      </c>
      <c r="C4617" s="197">
        <v>97.33</v>
      </c>
      <c r="D4617" s="197">
        <f t="shared" ref="D4617:D4680" si="147">C4617/C4618-1</f>
        <v>-0.3564958677685951</v>
      </c>
      <c r="E4617" s="197">
        <v>-4.9074736734485702E-3</v>
      </c>
      <c r="F4617" s="167"/>
      <c r="G4617" s="37">
        <v>4609</v>
      </c>
      <c r="H4617" s="167">
        <f t="shared" ca="1" si="146"/>
        <v>4.3653818750608787E-2</v>
      </c>
    </row>
    <row r="4618" spans="1:8" x14ac:dyDescent="0.3">
      <c r="A4618"/>
      <c r="B4618" s="314">
        <v>38939</v>
      </c>
      <c r="C4618" s="197">
        <v>151.25</v>
      </c>
      <c r="D4618" s="197">
        <f t="shared" si="147"/>
        <v>1.5012402844385648</v>
      </c>
      <c r="E4618" s="197">
        <v>-4.9342105263158187E-3</v>
      </c>
      <c r="F4618" s="167"/>
      <c r="G4618" s="37">
        <v>4610</v>
      </c>
      <c r="H4618" s="167">
        <f t="shared" ref="H4618:H4681" ca="1" si="148">_xlfn.NORM.INV(RAND(),N$11,N$12)</f>
        <v>5.3513819443257643E-2</v>
      </c>
    </row>
    <row r="4619" spans="1:8" x14ac:dyDescent="0.3">
      <c r="A4619"/>
      <c r="B4619" s="314">
        <v>34731</v>
      </c>
      <c r="C4619" s="197">
        <v>60.47</v>
      </c>
      <c r="D4619" s="197">
        <f t="shared" si="147"/>
        <v>6.6192288598387883E-4</v>
      </c>
      <c r="E4619" s="197">
        <v>-4.93664637156499E-3</v>
      </c>
      <c r="F4619" s="167"/>
      <c r="G4619" s="37">
        <v>4611</v>
      </c>
      <c r="H4619" s="167">
        <f t="shared" ca="1" si="148"/>
        <v>-3.2068269240102497E-3</v>
      </c>
    </row>
    <row r="4620" spans="1:8" x14ac:dyDescent="0.3">
      <c r="A4620"/>
      <c r="B4620" s="314">
        <v>34843</v>
      </c>
      <c r="C4620" s="197">
        <v>60.43</v>
      </c>
      <c r="D4620" s="197">
        <f t="shared" si="147"/>
        <v>-0.88548200648107789</v>
      </c>
      <c r="E4620" s="197">
        <v>-4.9398979087764694E-3</v>
      </c>
      <c r="F4620" s="167"/>
      <c r="G4620" s="37">
        <v>4612</v>
      </c>
      <c r="H4620" s="167">
        <f t="shared" ca="1" si="148"/>
        <v>4.445709224605067E-2</v>
      </c>
    </row>
    <row r="4621" spans="1:8" x14ac:dyDescent="0.3">
      <c r="A4621"/>
      <c r="B4621" s="314">
        <v>41950</v>
      </c>
      <c r="C4621" s="197">
        <v>527.69000000000005</v>
      </c>
      <c r="D4621" s="197">
        <f t="shared" si="147"/>
        <v>0.96014263957505319</v>
      </c>
      <c r="E4621" s="197">
        <v>-4.9405064962001477E-3</v>
      </c>
      <c r="F4621" s="167"/>
      <c r="G4621" s="37">
        <v>4613</v>
      </c>
      <c r="H4621" s="167">
        <f t="shared" ca="1" si="148"/>
        <v>5.7811676598598866E-3</v>
      </c>
    </row>
    <row r="4622" spans="1:8" x14ac:dyDescent="0.3">
      <c r="A4622"/>
      <c r="B4622" s="314">
        <v>41246</v>
      </c>
      <c r="C4622" s="197">
        <v>269.20999999999998</v>
      </c>
      <c r="D4622" s="197">
        <f t="shared" si="147"/>
        <v>7.955755156353959</v>
      </c>
      <c r="E4622" s="197">
        <v>-4.9528737756423524E-3</v>
      </c>
      <c r="F4622" s="167"/>
      <c r="G4622" s="37">
        <v>4614</v>
      </c>
      <c r="H4622" s="167">
        <f t="shared" ca="1" si="148"/>
        <v>-4.3593772071451133E-2</v>
      </c>
    </row>
    <row r="4623" spans="1:8" x14ac:dyDescent="0.3">
      <c r="A4623"/>
      <c r="B4623" s="314">
        <v>37754</v>
      </c>
      <c r="C4623" s="197">
        <v>30.06</v>
      </c>
      <c r="D4623" s="197">
        <f t="shared" si="147"/>
        <v>-0.79946631087391595</v>
      </c>
      <c r="E4623" s="197">
        <v>-4.9652432969216065E-3</v>
      </c>
      <c r="F4623" s="167"/>
      <c r="G4623" s="37">
        <v>4615</v>
      </c>
      <c r="H4623" s="167">
        <f t="shared" ca="1" si="148"/>
        <v>2.6530230034178079E-2</v>
      </c>
    </row>
    <row r="4624" spans="1:8" x14ac:dyDescent="0.3">
      <c r="A4624"/>
      <c r="B4624" s="314">
        <v>43886</v>
      </c>
      <c r="C4624" s="197">
        <v>149.9</v>
      </c>
      <c r="D4624" s="197">
        <f t="shared" si="147"/>
        <v>4.3593135502323923</v>
      </c>
      <c r="E4624" s="197">
        <v>-4.9784268171257917E-3</v>
      </c>
      <c r="F4624" s="167"/>
      <c r="G4624" s="37">
        <v>4616</v>
      </c>
      <c r="H4624" s="167">
        <f t="shared" ca="1" si="148"/>
        <v>0.13877195889224406</v>
      </c>
    </row>
    <row r="4625" spans="1:8" x14ac:dyDescent="0.3">
      <c r="A4625"/>
      <c r="B4625" s="314">
        <v>36117</v>
      </c>
      <c r="C4625" s="197">
        <v>27.97</v>
      </c>
      <c r="D4625" s="197">
        <f t="shared" si="147"/>
        <v>-0.82485911083281149</v>
      </c>
      <c r="E4625" s="197">
        <v>-4.9804340092494126E-3</v>
      </c>
      <c r="F4625" s="167"/>
      <c r="G4625" s="37">
        <v>4617</v>
      </c>
      <c r="H4625" s="167">
        <f t="shared" ca="1" si="148"/>
        <v>-2.6166078108705391E-2</v>
      </c>
    </row>
    <row r="4626" spans="1:8" x14ac:dyDescent="0.3">
      <c r="A4626"/>
      <c r="B4626" s="314">
        <v>43809</v>
      </c>
      <c r="C4626" s="197">
        <v>159.69999999999999</v>
      </c>
      <c r="D4626" s="197">
        <f t="shared" si="147"/>
        <v>-4.6624082144349654E-2</v>
      </c>
      <c r="E4626" s="197">
        <v>-4.9844236760124838E-3</v>
      </c>
      <c r="F4626" s="167"/>
      <c r="G4626" s="37">
        <v>4618</v>
      </c>
      <c r="H4626" s="167">
        <f t="shared" ca="1" si="148"/>
        <v>-5.5601652018819128E-2</v>
      </c>
    </row>
    <row r="4627" spans="1:8" x14ac:dyDescent="0.3">
      <c r="A4627"/>
      <c r="B4627" s="314">
        <v>40295</v>
      </c>
      <c r="C4627" s="197">
        <v>167.51</v>
      </c>
      <c r="D4627" s="197">
        <f t="shared" si="147"/>
        <v>-9.2676849745423118E-2</v>
      </c>
      <c r="E4627" s="197">
        <v>-4.9896049896049899E-3</v>
      </c>
      <c r="F4627" s="167"/>
      <c r="G4627" s="37">
        <v>4619</v>
      </c>
      <c r="H4627" s="167">
        <f t="shared" ca="1" si="148"/>
        <v>1.1062185744526113E-2</v>
      </c>
    </row>
    <row r="4628" spans="1:8" x14ac:dyDescent="0.3">
      <c r="A4628"/>
      <c r="B4628" s="314">
        <v>38845</v>
      </c>
      <c r="C4628" s="197">
        <v>184.62</v>
      </c>
      <c r="D4628" s="197">
        <f t="shared" si="147"/>
        <v>4.8294916324597406</v>
      </c>
      <c r="E4628" s="197">
        <v>-5.0121261115602112E-3</v>
      </c>
      <c r="F4628" s="167"/>
      <c r="G4628" s="37">
        <v>4620</v>
      </c>
      <c r="H4628" s="167">
        <f t="shared" ca="1" si="148"/>
        <v>-2.2248842917718496E-2</v>
      </c>
    </row>
    <row r="4629" spans="1:8" x14ac:dyDescent="0.3">
      <c r="A4629"/>
      <c r="B4629" s="314">
        <v>36164</v>
      </c>
      <c r="C4629" s="197">
        <v>31.67</v>
      </c>
      <c r="D4629" s="197">
        <f t="shared" si="147"/>
        <v>0.60192210419828029</v>
      </c>
      <c r="E4629" s="197">
        <v>-5.0267043669492972E-3</v>
      </c>
      <c r="F4629" s="167"/>
      <c r="G4629" s="37">
        <v>4621</v>
      </c>
      <c r="H4629" s="167">
        <f t="shared" ca="1" si="148"/>
        <v>2.4635035408863696E-2</v>
      </c>
    </row>
    <row r="4630" spans="1:8" x14ac:dyDescent="0.3">
      <c r="A4630"/>
      <c r="B4630" s="314">
        <v>37218</v>
      </c>
      <c r="C4630" s="197">
        <v>19.77</v>
      </c>
      <c r="D4630" s="197">
        <f t="shared" si="147"/>
        <v>-0.93278710817977828</v>
      </c>
      <c r="E4630" s="197">
        <v>-5.0327126321088045E-3</v>
      </c>
      <c r="F4630" s="167"/>
      <c r="G4630" s="37">
        <v>4622</v>
      </c>
      <c r="H4630" s="167">
        <f t="shared" ca="1" si="148"/>
        <v>7.6550213921451699E-2</v>
      </c>
    </row>
    <row r="4631" spans="1:8" x14ac:dyDescent="0.3">
      <c r="A4631"/>
      <c r="B4631" s="314">
        <v>41479</v>
      </c>
      <c r="C4631" s="197">
        <v>294.14</v>
      </c>
      <c r="D4631" s="197">
        <f t="shared" si="147"/>
        <v>-0.18572654541427902</v>
      </c>
      <c r="E4631" s="197">
        <v>-5.0400838886446309E-3</v>
      </c>
      <c r="F4631" s="167"/>
      <c r="G4631" s="37">
        <v>4623</v>
      </c>
      <c r="H4631" s="167">
        <f t="shared" ca="1" si="148"/>
        <v>-1.4447122600061755E-2</v>
      </c>
    </row>
    <row r="4632" spans="1:8" x14ac:dyDescent="0.3">
      <c r="A4632"/>
      <c r="B4632" s="314">
        <v>41646</v>
      </c>
      <c r="C4632" s="197">
        <v>361.23</v>
      </c>
      <c r="D4632" s="197">
        <f t="shared" si="147"/>
        <v>1.2730304555751326</v>
      </c>
      <c r="E4632" s="197">
        <v>-5.0404891753428327E-3</v>
      </c>
      <c r="F4632" s="167"/>
      <c r="G4632" s="37">
        <v>4624</v>
      </c>
      <c r="H4632" s="167">
        <f t="shared" ca="1" si="148"/>
        <v>-6.6155780282235441E-2</v>
      </c>
    </row>
    <row r="4633" spans="1:8" x14ac:dyDescent="0.3">
      <c r="A4633"/>
      <c r="B4633" s="314">
        <v>39035</v>
      </c>
      <c r="C4633" s="197">
        <v>158.91999999999999</v>
      </c>
      <c r="D4633" s="197">
        <f t="shared" si="147"/>
        <v>-0.69273008507347256</v>
      </c>
      <c r="E4633" s="197">
        <v>-5.071057409378299E-3</v>
      </c>
      <c r="F4633" s="167"/>
      <c r="G4633" s="37">
        <v>4625</v>
      </c>
      <c r="H4633" s="167">
        <f t="shared" ca="1" si="148"/>
        <v>1.9640133973611921E-2</v>
      </c>
    </row>
    <row r="4634" spans="1:8" x14ac:dyDescent="0.3">
      <c r="A4634"/>
      <c r="B4634" s="314">
        <v>45076</v>
      </c>
      <c r="C4634" s="197">
        <v>517.20000000000005</v>
      </c>
      <c r="D4634" s="197">
        <f t="shared" si="147"/>
        <v>6.8032589016294516</v>
      </c>
      <c r="E4634" s="197">
        <v>-5.0976243147061728E-3</v>
      </c>
      <c r="F4634" s="167"/>
      <c r="G4634" s="37">
        <v>4626</v>
      </c>
      <c r="H4634" s="167">
        <f t="shared" ca="1" si="148"/>
        <v>6.00280332768693E-2</v>
      </c>
    </row>
    <row r="4635" spans="1:8" x14ac:dyDescent="0.3">
      <c r="A4635"/>
      <c r="B4635" s="314">
        <v>35667</v>
      </c>
      <c r="C4635" s="197">
        <v>66.28</v>
      </c>
      <c r="D4635" s="197">
        <f t="shared" si="147"/>
        <v>-0.58478982647372046</v>
      </c>
      <c r="E4635" s="197">
        <v>-5.1035725007505528E-3</v>
      </c>
      <c r="F4635" s="167"/>
      <c r="G4635" s="37">
        <v>4627</v>
      </c>
      <c r="H4635" s="167">
        <f t="shared" ca="1" si="148"/>
        <v>-0.15418799022196519</v>
      </c>
    </row>
    <row r="4636" spans="1:8" x14ac:dyDescent="0.3">
      <c r="A4636"/>
      <c r="B4636" s="314">
        <v>40197</v>
      </c>
      <c r="C4636" s="197">
        <v>159.63</v>
      </c>
      <c r="D4636" s="197">
        <f t="shared" si="147"/>
        <v>-0.29903833487024112</v>
      </c>
      <c r="E4636" s="197">
        <v>-5.1106263633530213E-3</v>
      </c>
      <c r="F4636" s="167"/>
      <c r="G4636" s="37">
        <v>4628</v>
      </c>
      <c r="H4636" s="167">
        <f t="shared" ca="1" si="148"/>
        <v>-6.7812448294140348E-2</v>
      </c>
    </row>
    <row r="4637" spans="1:8" x14ac:dyDescent="0.3">
      <c r="A4637"/>
      <c r="B4637" s="314">
        <v>40578</v>
      </c>
      <c r="C4637" s="197">
        <v>227.73</v>
      </c>
      <c r="D4637" s="197">
        <f t="shared" si="147"/>
        <v>0.60305504716317038</v>
      </c>
      <c r="E4637" s="197">
        <v>-5.1114023591088964E-3</v>
      </c>
      <c r="F4637" s="167"/>
      <c r="G4637" s="37">
        <v>4629</v>
      </c>
      <c r="H4637" s="167">
        <f t="shared" ca="1" si="148"/>
        <v>-8.3198916665766481E-2</v>
      </c>
    </row>
    <row r="4638" spans="1:8" x14ac:dyDescent="0.3">
      <c r="A4638"/>
      <c r="B4638" s="314">
        <v>38896</v>
      </c>
      <c r="C4638" s="197">
        <v>142.06</v>
      </c>
      <c r="D4638" s="197">
        <f t="shared" si="147"/>
        <v>-0.23086085544125601</v>
      </c>
      <c r="E4638" s="197">
        <v>-5.1124028293296764E-3</v>
      </c>
      <c r="F4638" s="167"/>
      <c r="G4638" s="37">
        <v>4630</v>
      </c>
      <c r="H4638" s="167">
        <f t="shared" ca="1" si="148"/>
        <v>-5.5341478592544832E-2</v>
      </c>
    </row>
    <row r="4639" spans="1:8" x14ac:dyDescent="0.3">
      <c r="A4639"/>
      <c r="B4639" s="314">
        <v>43837</v>
      </c>
      <c r="C4639" s="197">
        <v>184.7</v>
      </c>
      <c r="D4639" s="197">
        <f t="shared" si="147"/>
        <v>6.3177496038034864</v>
      </c>
      <c r="E4639" s="197">
        <v>-5.1171559385941867E-3</v>
      </c>
      <c r="F4639" s="167"/>
      <c r="G4639" s="37">
        <v>4631</v>
      </c>
      <c r="H4639" s="167">
        <f t="shared" ca="1" si="148"/>
        <v>-0.10866444156448134</v>
      </c>
    </row>
    <row r="4640" spans="1:8" x14ac:dyDescent="0.3">
      <c r="A4640"/>
      <c r="B4640" s="314">
        <v>36720</v>
      </c>
      <c r="C4640" s="197">
        <v>25.24</v>
      </c>
      <c r="D4640" s="197">
        <f t="shared" si="147"/>
        <v>-0.85544100801832768</v>
      </c>
      <c r="E4640" s="197">
        <v>-5.124162396531462E-3</v>
      </c>
      <c r="F4640" s="167"/>
      <c r="G4640" s="37">
        <v>4632</v>
      </c>
      <c r="H4640" s="167">
        <f t="shared" ca="1" si="148"/>
        <v>-1.8399938920117184E-3</v>
      </c>
    </row>
    <row r="4641" spans="1:8" x14ac:dyDescent="0.3">
      <c r="A4641"/>
      <c r="B4641" s="314">
        <v>43825</v>
      </c>
      <c r="C4641" s="197">
        <v>174.6</v>
      </c>
      <c r="D4641" s="197">
        <f t="shared" si="147"/>
        <v>-0.66660301699446256</v>
      </c>
      <c r="E4641" s="197">
        <v>-5.12820512820511E-3</v>
      </c>
      <c r="F4641" s="167"/>
      <c r="G4641" s="37">
        <v>4633</v>
      </c>
      <c r="H4641" s="167">
        <f t="shared" ca="1" si="148"/>
        <v>-4.7822616084420559E-2</v>
      </c>
    </row>
    <row r="4642" spans="1:8" x14ac:dyDescent="0.3">
      <c r="A4642"/>
      <c r="B4642" s="314">
        <v>42752</v>
      </c>
      <c r="C4642" s="197">
        <v>523.70000000000005</v>
      </c>
      <c r="D4642" s="197">
        <f t="shared" si="147"/>
        <v>0.35463010863942057</v>
      </c>
      <c r="E4642" s="197">
        <v>-5.1291793313068546E-3</v>
      </c>
      <c r="F4642" s="167"/>
      <c r="G4642" s="37">
        <v>4634</v>
      </c>
      <c r="H4642" s="167">
        <f t="shared" ca="1" si="148"/>
        <v>-2.6378923361951953E-2</v>
      </c>
    </row>
    <row r="4643" spans="1:8" x14ac:dyDescent="0.3">
      <c r="A4643"/>
      <c r="B4643" s="314">
        <v>42460</v>
      </c>
      <c r="C4643" s="197">
        <v>386.6</v>
      </c>
      <c r="D4643" s="197">
        <f t="shared" si="147"/>
        <v>11.511326860841425</v>
      </c>
      <c r="E4643" s="197">
        <v>-5.1466803911477399E-3</v>
      </c>
      <c r="F4643" s="167"/>
      <c r="G4643" s="37">
        <v>4635</v>
      </c>
      <c r="H4643" s="167">
        <f t="shared" ca="1" si="148"/>
        <v>-4.1427624387790421E-2</v>
      </c>
    </row>
    <row r="4644" spans="1:8" x14ac:dyDescent="0.3">
      <c r="A4644"/>
      <c r="B4644" s="314">
        <v>37672</v>
      </c>
      <c r="C4644" s="197">
        <v>30.9</v>
      </c>
      <c r="D4644" s="197">
        <f t="shared" si="147"/>
        <v>-0.91793918470322666</v>
      </c>
      <c r="E4644" s="197">
        <v>-5.1513200257565783E-3</v>
      </c>
      <c r="F4644" s="167"/>
      <c r="G4644" s="37">
        <v>4636</v>
      </c>
      <c r="H4644" s="167">
        <f t="shared" ca="1" si="148"/>
        <v>-5.1427527765634605E-2</v>
      </c>
    </row>
    <row r="4645" spans="1:8" x14ac:dyDescent="0.3">
      <c r="A4645"/>
      <c r="B4645" s="314">
        <v>42978</v>
      </c>
      <c r="C4645" s="197">
        <v>376.55</v>
      </c>
      <c r="D4645" s="197">
        <f t="shared" si="147"/>
        <v>1.5011624045167715</v>
      </c>
      <c r="E4645" s="197">
        <v>-5.1519154557463365E-3</v>
      </c>
      <c r="F4645" s="167"/>
      <c r="G4645" s="37">
        <v>4637</v>
      </c>
      <c r="H4645" s="167">
        <f t="shared" ca="1" si="148"/>
        <v>-4.2817581725582518E-2</v>
      </c>
    </row>
    <row r="4646" spans="1:8" x14ac:dyDescent="0.3">
      <c r="A4646"/>
      <c r="B4646" s="314">
        <v>38873</v>
      </c>
      <c r="C4646" s="197">
        <v>150.55000000000001</v>
      </c>
      <c r="D4646" s="197">
        <f t="shared" si="147"/>
        <v>3.8769031422092652</v>
      </c>
      <c r="E4646" s="197">
        <v>-5.1542985528315599E-3</v>
      </c>
      <c r="F4646" s="167"/>
      <c r="G4646" s="37">
        <v>4638</v>
      </c>
      <c r="H4646" s="167">
        <f t="shared" ca="1" si="148"/>
        <v>-9.1475263525355663E-2</v>
      </c>
    </row>
    <row r="4647" spans="1:8" x14ac:dyDescent="0.3">
      <c r="A4647"/>
      <c r="B4647" s="314">
        <v>37670</v>
      </c>
      <c r="C4647" s="197">
        <v>30.87</v>
      </c>
      <c r="D4647" s="197">
        <f t="shared" si="147"/>
        <v>-0.96585592461094338</v>
      </c>
      <c r="E4647" s="197">
        <v>-5.1563003544956576E-3</v>
      </c>
      <c r="F4647" s="167"/>
      <c r="G4647" s="37">
        <v>4639</v>
      </c>
      <c r="H4647" s="167">
        <f t="shared" ca="1" si="148"/>
        <v>-2.492757498336097E-2</v>
      </c>
    </row>
    <row r="4648" spans="1:8" x14ac:dyDescent="0.3">
      <c r="A4648"/>
      <c r="B4648" s="314">
        <v>45335</v>
      </c>
      <c r="C4648" s="197">
        <v>904.11</v>
      </c>
      <c r="D4648" s="197">
        <f t="shared" si="147"/>
        <v>32.785874439461885</v>
      </c>
      <c r="E4648" s="197">
        <v>-5.1606514084506783E-3</v>
      </c>
      <c r="F4648" s="167"/>
      <c r="G4648" s="37">
        <v>4640</v>
      </c>
      <c r="H4648" s="167">
        <f t="shared" ca="1" si="148"/>
        <v>-6.8082475932137954E-2</v>
      </c>
    </row>
    <row r="4649" spans="1:8" x14ac:dyDescent="0.3">
      <c r="A4649"/>
      <c r="B4649" s="314">
        <v>37502</v>
      </c>
      <c r="C4649" s="197">
        <v>26.76</v>
      </c>
      <c r="D4649" s="197">
        <f t="shared" si="147"/>
        <v>-0.51714182605557557</v>
      </c>
      <c r="E4649" s="197">
        <v>-5.2044609665425901E-3</v>
      </c>
      <c r="F4649" s="167"/>
      <c r="G4649" s="37">
        <v>4641</v>
      </c>
      <c r="H4649" s="167">
        <f t="shared" ca="1" si="148"/>
        <v>5.0859675392597205E-2</v>
      </c>
    </row>
    <row r="4650" spans="1:8" x14ac:dyDescent="0.3">
      <c r="A4650"/>
      <c r="B4650" s="314">
        <v>35768</v>
      </c>
      <c r="C4650" s="197">
        <v>55.42</v>
      </c>
      <c r="D4650" s="197">
        <f t="shared" si="147"/>
        <v>-0.6944030879514751</v>
      </c>
      <c r="E4650" s="197">
        <v>-5.2055286304074633E-3</v>
      </c>
      <c r="F4650" s="167"/>
      <c r="G4650" s="37">
        <v>4642</v>
      </c>
      <c r="H4650" s="167">
        <f t="shared" ca="1" si="148"/>
        <v>-2.6696967025414971E-2</v>
      </c>
    </row>
    <row r="4651" spans="1:8" x14ac:dyDescent="0.3">
      <c r="A4651"/>
      <c r="B4651" s="314">
        <v>43612</v>
      </c>
      <c r="C4651" s="197">
        <v>181.35</v>
      </c>
      <c r="D4651" s="197">
        <f t="shared" si="147"/>
        <v>2.6614173228346454</v>
      </c>
      <c r="E4651" s="197">
        <v>-5.2111903455842601E-3</v>
      </c>
      <c r="F4651" s="167"/>
      <c r="G4651" s="37">
        <v>4643</v>
      </c>
      <c r="H4651" s="167">
        <f t="shared" ca="1" si="148"/>
        <v>8.7519139569916266E-3</v>
      </c>
    </row>
    <row r="4652" spans="1:8" x14ac:dyDescent="0.3">
      <c r="A4652"/>
      <c r="B4652" s="314">
        <v>35928</v>
      </c>
      <c r="C4652" s="197">
        <v>49.53</v>
      </c>
      <c r="D4652" s="197">
        <f t="shared" si="147"/>
        <v>-6.8109125117591707E-2</v>
      </c>
      <c r="E4652" s="197">
        <v>-5.2219321148824216E-3</v>
      </c>
      <c r="F4652" s="167"/>
      <c r="G4652" s="37">
        <v>4644</v>
      </c>
      <c r="H4652" s="167">
        <f t="shared" ca="1" si="148"/>
        <v>-7.0030237548723895E-2</v>
      </c>
    </row>
    <row r="4653" spans="1:8" x14ac:dyDescent="0.3">
      <c r="A4653"/>
      <c r="B4653" s="314">
        <v>36445</v>
      </c>
      <c r="C4653" s="197">
        <v>53.15</v>
      </c>
      <c r="D4653" s="197">
        <f t="shared" si="147"/>
        <v>-0.34689112804128774</v>
      </c>
      <c r="E4653" s="197">
        <v>-5.2405015908665309E-3</v>
      </c>
      <c r="F4653" s="167"/>
      <c r="G4653" s="37">
        <v>4645</v>
      </c>
      <c r="H4653" s="167">
        <f t="shared" ca="1" si="148"/>
        <v>6.5933398404194238E-2</v>
      </c>
    </row>
    <row r="4654" spans="1:8" x14ac:dyDescent="0.3">
      <c r="A4654"/>
      <c r="B4654" s="314">
        <v>35130</v>
      </c>
      <c r="C4654" s="197">
        <v>81.38</v>
      </c>
      <c r="D4654" s="197">
        <f t="shared" si="147"/>
        <v>-0.66881002767377506</v>
      </c>
      <c r="E4654" s="197">
        <v>-5.2560811636720439E-3</v>
      </c>
      <c r="F4654" s="167"/>
      <c r="G4654" s="37">
        <v>4646</v>
      </c>
      <c r="H4654" s="167">
        <f t="shared" ca="1" si="148"/>
        <v>3.105390981522245E-2</v>
      </c>
    </row>
    <row r="4655" spans="1:8" x14ac:dyDescent="0.3">
      <c r="A4655"/>
      <c r="B4655" s="314">
        <v>40634</v>
      </c>
      <c r="C4655" s="197">
        <v>245.72</v>
      </c>
      <c r="D4655" s="197">
        <f t="shared" si="147"/>
        <v>-0.55928616267599307</v>
      </c>
      <c r="E4655" s="197">
        <v>-5.2627317626103842E-3</v>
      </c>
      <c r="F4655" s="167"/>
      <c r="G4655" s="37">
        <v>4647</v>
      </c>
      <c r="H4655" s="167">
        <f t="shared" ca="1" si="148"/>
        <v>-9.1538429799436619E-2</v>
      </c>
    </row>
    <row r="4656" spans="1:8" x14ac:dyDescent="0.3">
      <c r="A4656"/>
      <c r="B4656" s="314">
        <v>42628</v>
      </c>
      <c r="C4656" s="197">
        <v>557.54999999999995</v>
      </c>
      <c r="D4656" s="197">
        <f t="shared" si="147"/>
        <v>-0.21188776591985314</v>
      </c>
      <c r="E4656" s="197">
        <v>-5.2631578947369695E-3</v>
      </c>
      <c r="F4656" s="167"/>
      <c r="G4656" s="37">
        <v>4648</v>
      </c>
      <c r="H4656" s="167">
        <f t="shared" ca="1" si="148"/>
        <v>9.6999855311958982E-2</v>
      </c>
    </row>
    <row r="4657" spans="1:8" x14ac:dyDescent="0.3">
      <c r="A4657"/>
      <c r="B4657" s="314">
        <v>45919</v>
      </c>
      <c r="C4657" s="197">
        <v>707.45</v>
      </c>
      <c r="D4657" s="197">
        <f t="shared" si="147"/>
        <v>0.50393282312925192</v>
      </c>
      <c r="E4657" s="197">
        <v>-5.2727784026996849E-3</v>
      </c>
      <c r="F4657" s="167"/>
      <c r="G4657" s="37">
        <v>4649</v>
      </c>
      <c r="H4657" s="167">
        <f t="shared" ca="1" si="148"/>
        <v>1.566445572024594E-2</v>
      </c>
    </row>
    <row r="4658" spans="1:8" x14ac:dyDescent="0.3">
      <c r="A4658"/>
      <c r="B4658" s="314">
        <v>42818</v>
      </c>
      <c r="C4658" s="197">
        <v>470.4</v>
      </c>
      <c r="D4658" s="197">
        <f t="shared" si="147"/>
        <v>4.8304412493802671</v>
      </c>
      <c r="E4658" s="197">
        <v>-5.2865299217593753E-3</v>
      </c>
      <c r="F4658" s="167"/>
      <c r="G4658" s="37">
        <v>4650</v>
      </c>
      <c r="H4658" s="167">
        <f t="shared" ca="1" si="148"/>
        <v>-9.4275094165081161E-2</v>
      </c>
    </row>
    <row r="4659" spans="1:8" x14ac:dyDescent="0.3">
      <c r="A4659"/>
      <c r="B4659" s="314">
        <v>37965</v>
      </c>
      <c r="C4659" s="197">
        <v>80.680000000000007</v>
      </c>
      <c r="D4659" s="197">
        <f t="shared" si="147"/>
        <v>-0.57368560105680311</v>
      </c>
      <c r="E4659" s="197">
        <v>-5.3014424855134523E-3</v>
      </c>
      <c r="F4659" s="167"/>
      <c r="G4659" s="37">
        <v>4651</v>
      </c>
      <c r="H4659" s="167">
        <f t="shared" ca="1" si="148"/>
        <v>-3.2188624119467067E-2</v>
      </c>
    </row>
    <row r="4660" spans="1:8" x14ac:dyDescent="0.3">
      <c r="A4660"/>
      <c r="B4660" s="314">
        <v>40757</v>
      </c>
      <c r="C4660" s="197">
        <v>189.25</v>
      </c>
      <c r="D4660" s="197">
        <f t="shared" si="147"/>
        <v>-0.56013945380592678</v>
      </c>
      <c r="E4660" s="197">
        <v>-5.3085251760748298E-3</v>
      </c>
      <c r="F4660" s="167"/>
      <c r="G4660" s="37">
        <v>4652</v>
      </c>
      <c r="H4660" s="167">
        <f t="shared" ca="1" si="148"/>
        <v>6.7463282785536705E-2</v>
      </c>
    </row>
    <row r="4661" spans="1:8" x14ac:dyDescent="0.3">
      <c r="A4661"/>
      <c r="B4661" s="314">
        <v>42919</v>
      </c>
      <c r="C4661" s="197">
        <v>430.25</v>
      </c>
      <c r="D4661" s="197">
        <f t="shared" si="147"/>
        <v>11.106077658975803</v>
      </c>
      <c r="E4661" s="197">
        <v>-5.3173043578776946E-3</v>
      </c>
      <c r="F4661" s="167"/>
      <c r="G4661" s="37">
        <v>4653</v>
      </c>
      <c r="H4661" s="167">
        <f t="shared" ca="1" si="148"/>
        <v>1.2410250296657026E-2</v>
      </c>
    </row>
    <row r="4662" spans="1:8" x14ac:dyDescent="0.3">
      <c r="A4662"/>
      <c r="B4662" s="314">
        <v>36234</v>
      </c>
      <c r="C4662" s="197">
        <v>35.54</v>
      </c>
      <c r="D4662" s="197">
        <f t="shared" si="147"/>
        <v>-0.34001857010213554</v>
      </c>
      <c r="E4662" s="197">
        <v>-5.3176602294989772E-3</v>
      </c>
      <c r="F4662" s="167"/>
      <c r="G4662" s="37">
        <v>4654</v>
      </c>
      <c r="H4662" s="167">
        <f t="shared" ca="1" si="148"/>
        <v>2.4124421646082458E-2</v>
      </c>
    </row>
    <row r="4663" spans="1:8" x14ac:dyDescent="0.3">
      <c r="A4663"/>
      <c r="B4663" s="314">
        <v>36455</v>
      </c>
      <c r="C4663" s="197">
        <v>53.85</v>
      </c>
      <c r="D4663" s="197">
        <f t="shared" si="147"/>
        <v>-0.81163425213376239</v>
      </c>
      <c r="E4663" s="197">
        <v>-5.3564831917251032E-3</v>
      </c>
      <c r="F4663" s="167"/>
      <c r="G4663" s="37">
        <v>4655</v>
      </c>
      <c r="H4663" s="167">
        <f t="shared" ca="1" si="148"/>
        <v>9.2782330687641537E-2</v>
      </c>
    </row>
    <row r="4664" spans="1:8" x14ac:dyDescent="0.3">
      <c r="A4664"/>
      <c r="B4664" s="314">
        <v>41487</v>
      </c>
      <c r="C4664" s="197">
        <v>285.88</v>
      </c>
      <c r="D4664" s="197">
        <f t="shared" si="147"/>
        <v>4.1343390804597702</v>
      </c>
      <c r="E4664" s="197">
        <v>-5.3580126643936188E-3</v>
      </c>
      <c r="F4664" s="167"/>
      <c r="G4664" s="37">
        <v>4656</v>
      </c>
      <c r="H4664" s="167">
        <f t="shared" ca="1" si="148"/>
        <v>1.4150932412252263E-2</v>
      </c>
    </row>
    <row r="4665" spans="1:8" x14ac:dyDescent="0.3">
      <c r="A4665"/>
      <c r="B4665" s="314">
        <v>34829</v>
      </c>
      <c r="C4665" s="197">
        <v>55.68</v>
      </c>
      <c r="D4665" s="197">
        <f t="shared" si="147"/>
        <v>-0.85174534707244987</v>
      </c>
      <c r="E4665" s="197">
        <v>-5.3590568060021271E-3</v>
      </c>
      <c r="F4665" s="167"/>
      <c r="G4665" s="37">
        <v>4657</v>
      </c>
      <c r="H4665" s="167">
        <f t="shared" ca="1" si="148"/>
        <v>4.6558727060572293E-3</v>
      </c>
    </row>
    <row r="4666" spans="1:8" x14ac:dyDescent="0.3">
      <c r="A4666"/>
      <c r="B4666" s="314">
        <v>41577</v>
      </c>
      <c r="C4666" s="197">
        <v>375.57</v>
      </c>
      <c r="D4666" s="197">
        <f t="shared" si="147"/>
        <v>8.6846312532233103</v>
      </c>
      <c r="E4666" s="197">
        <v>-5.3760593220339992E-3</v>
      </c>
      <c r="F4666" s="167"/>
      <c r="G4666" s="37">
        <v>4658</v>
      </c>
      <c r="H4666" s="167">
        <f t="shared" ca="1" si="148"/>
        <v>1.3497556550199952E-2</v>
      </c>
    </row>
    <row r="4667" spans="1:8" x14ac:dyDescent="0.3">
      <c r="A4667"/>
      <c r="B4667" s="314">
        <v>36210</v>
      </c>
      <c r="C4667" s="197">
        <v>38.78</v>
      </c>
      <c r="D4667" s="197">
        <f t="shared" si="147"/>
        <v>-0.89743454112668608</v>
      </c>
      <c r="E4667" s="197">
        <v>-5.3859964093357915E-3</v>
      </c>
      <c r="F4667" s="167"/>
      <c r="G4667" s="37">
        <v>4659</v>
      </c>
      <c r="H4667" s="167">
        <f t="shared" ca="1" si="148"/>
        <v>-0.18253328603883184</v>
      </c>
    </row>
    <row r="4668" spans="1:8" x14ac:dyDescent="0.3">
      <c r="A4668"/>
      <c r="B4668" s="314">
        <v>42360</v>
      </c>
      <c r="C4668" s="197">
        <v>378.1</v>
      </c>
      <c r="D4668" s="197">
        <f t="shared" si="147"/>
        <v>0.64034707158351423</v>
      </c>
      <c r="E4668" s="197">
        <v>-5.3926081809810844E-3</v>
      </c>
      <c r="F4668" s="167"/>
      <c r="G4668" s="37">
        <v>4660</v>
      </c>
      <c r="H4668" s="167">
        <f t="shared" ca="1" si="148"/>
        <v>0.12072324264502086</v>
      </c>
    </row>
    <row r="4669" spans="1:8" x14ac:dyDescent="0.3">
      <c r="A4669"/>
      <c r="B4669" s="314">
        <v>43571</v>
      </c>
      <c r="C4669" s="197">
        <v>230.5</v>
      </c>
      <c r="D4669" s="197">
        <f t="shared" si="147"/>
        <v>-0.37491525423728811</v>
      </c>
      <c r="E4669" s="197">
        <v>-5.3937432578209377E-3</v>
      </c>
      <c r="F4669" s="167"/>
      <c r="G4669" s="37">
        <v>4661</v>
      </c>
      <c r="H4669" s="167">
        <f t="shared" ca="1" si="148"/>
        <v>3.5044103490776232E-2</v>
      </c>
    </row>
    <row r="4670" spans="1:8" x14ac:dyDescent="0.3">
      <c r="A4670"/>
      <c r="B4670" s="314">
        <v>43150</v>
      </c>
      <c r="C4670" s="197">
        <v>368.75</v>
      </c>
      <c r="D4670" s="197">
        <f t="shared" si="147"/>
        <v>2.9237071717386676</v>
      </c>
      <c r="E4670" s="197">
        <v>-5.3944706675657095E-3</v>
      </c>
      <c r="F4670" s="167"/>
      <c r="G4670" s="37">
        <v>4662</v>
      </c>
      <c r="H4670" s="167">
        <f t="shared" ca="1" si="148"/>
        <v>-0.1044945455996568</v>
      </c>
    </row>
    <row r="4671" spans="1:8" x14ac:dyDescent="0.3">
      <c r="A4671"/>
      <c r="B4671" s="314">
        <v>38387</v>
      </c>
      <c r="C4671" s="197">
        <v>93.98</v>
      </c>
      <c r="D4671" s="197">
        <f t="shared" si="147"/>
        <v>-0.83974490143919245</v>
      </c>
      <c r="E4671" s="197">
        <v>-5.397396549899347E-3</v>
      </c>
      <c r="F4671" s="167"/>
      <c r="G4671" s="37">
        <v>4663</v>
      </c>
      <c r="H4671" s="167">
        <f t="shared" ca="1" si="148"/>
        <v>6.9231044230655528E-2</v>
      </c>
    </row>
    <row r="4672" spans="1:8" x14ac:dyDescent="0.3">
      <c r="A4672"/>
      <c r="B4672" s="314">
        <v>45112</v>
      </c>
      <c r="C4672" s="197">
        <v>586.44000000000005</v>
      </c>
      <c r="D4672" s="197">
        <f t="shared" si="147"/>
        <v>0.13138094686885049</v>
      </c>
      <c r="E4672" s="197">
        <v>-5.4101724810473595E-3</v>
      </c>
      <c r="F4672" s="167"/>
      <c r="G4672" s="37">
        <v>4664</v>
      </c>
      <c r="H4672" s="167">
        <f t="shared" ca="1" si="148"/>
        <v>1.2314976144533146E-2</v>
      </c>
    </row>
    <row r="4673" spans="1:8" x14ac:dyDescent="0.3">
      <c r="A4673"/>
      <c r="B4673" s="314">
        <v>41957</v>
      </c>
      <c r="C4673" s="197">
        <v>518.34</v>
      </c>
      <c r="D4673" s="197">
        <f t="shared" si="147"/>
        <v>34.357435197817189</v>
      </c>
      <c r="E4673" s="197">
        <v>-5.4110062169006046E-3</v>
      </c>
      <c r="F4673" s="167"/>
      <c r="G4673" s="37">
        <v>4665</v>
      </c>
      <c r="H4673" s="167">
        <f t="shared" ca="1" si="148"/>
        <v>-5.3319339257187723E-2</v>
      </c>
    </row>
    <row r="4674" spans="1:8" x14ac:dyDescent="0.3">
      <c r="A4674"/>
      <c r="B4674" s="314">
        <v>37139</v>
      </c>
      <c r="C4674" s="197">
        <v>14.66</v>
      </c>
      <c r="D4674" s="197">
        <f t="shared" si="147"/>
        <v>-0.96853064291080826</v>
      </c>
      <c r="E4674" s="197">
        <v>-5.4274084124830146E-3</v>
      </c>
      <c r="F4674" s="167"/>
      <c r="G4674" s="37">
        <v>4666</v>
      </c>
      <c r="H4674" s="167">
        <f t="shared" ca="1" si="148"/>
        <v>-2.3588172471346071E-2</v>
      </c>
    </row>
    <row r="4675" spans="1:8" x14ac:dyDescent="0.3">
      <c r="A4675"/>
      <c r="B4675" s="314">
        <v>42825</v>
      </c>
      <c r="C4675" s="197">
        <v>465.85</v>
      </c>
      <c r="D4675" s="197">
        <f t="shared" si="147"/>
        <v>-0.20258473125641907</v>
      </c>
      <c r="E4675" s="197">
        <v>-5.4440649017932774E-3</v>
      </c>
      <c r="F4675" s="167"/>
      <c r="G4675" s="37">
        <v>4667</v>
      </c>
      <c r="H4675" s="167">
        <f t="shared" ca="1" si="148"/>
        <v>1.4969313942720965E-2</v>
      </c>
    </row>
    <row r="4676" spans="1:8" x14ac:dyDescent="0.3">
      <c r="A4676"/>
      <c r="B4676" s="314">
        <v>42621</v>
      </c>
      <c r="C4676" s="197">
        <v>584.20000000000005</v>
      </c>
      <c r="D4676" s="197">
        <f t="shared" si="147"/>
        <v>1.2864970645792564</v>
      </c>
      <c r="E4676" s="197">
        <v>-5.4477357848142782E-3</v>
      </c>
      <c r="F4676" s="167"/>
      <c r="G4676" s="37">
        <v>4668</v>
      </c>
      <c r="H4676" s="167">
        <f t="shared" ca="1" si="148"/>
        <v>-1.4191932072922251E-2</v>
      </c>
    </row>
    <row r="4677" spans="1:8" x14ac:dyDescent="0.3">
      <c r="A4677"/>
      <c r="B4677" s="314">
        <v>43336</v>
      </c>
      <c r="C4677" s="197">
        <v>255.5</v>
      </c>
      <c r="D4677" s="197">
        <f t="shared" si="147"/>
        <v>-0.34796478244226114</v>
      </c>
      <c r="E4677" s="197">
        <v>-5.4495912806538094E-3</v>
      </c>
      <c r="F4677" s="167"/>
      <c r="G4677" s="37">
        <v>4669</v>
      </c>
      <c r="H4677" s="167">
        <f t="shared" ca="1" si="148"/>
        <v>4.7376790733614213E-2</v>
      </c>
    </row>
    <row r="4678" spans="1:8" x14ac:dyDescent="0.3">
      <c r="A4678"/>
      <c r="B4678" s="314">
        <v>42367</v>
      </c>
      <c r="C4678" s="197">
        <v>391.85</v>
      </c>
      <c r="D4678" s="197">
        <f t="shared" si="147"/>
        <v>-0.23755691325835704</v>
      </c>
      <c r="E4678" s="197">
        <v>-5.4568527918781307E-3</v>
      </c>
      <c r="F4678" s="167"/>
      <c r="G4678" s="37">
        <v>4670</v>
      </c>
      <c r="H4678" s="167">
        <f t="shared" ca="1" si="148"/>
        <v>4.2304542644684119E-2</v>
      </c>
    </row>
    <row r="4679" spans="1:8" x14ac:dyDescent="0.3">
      <c r="A4679"/>
      <c r="B4679" s="314">
        <v>42017</v>
      </c>
      <c r="C4679" s="197">
        <v>513.94000000000005</v>
      </c>
      <c r="D4679" s="197">
        <f t="shared" si="147"/>
        <v>5.1373298304275146</v>
      </c>
      <c r="E4679" s="197">
        <v>-5.4570787212631089E-3</v>
      </c>
      <c r="F4679" s="167"/>
      <c r="G4679" s="37">
        <v>4671</v>
      </c>
      <c r="H4679" s="167">
        <f t="shared" ca="1" si="148"/>
        <v>3.2227053804915459E-2</v>
      </c>
    </row>
    <row r="4680" spans="1:8" x14ac:dyDescent="0.3">
      <c r="A4680"/>
      <c r="B4680" s="314">
        <v>38464</v>
      </c>
      <c r="C4680" s="197">
        <v>83.74</v>
      </c>
      <c r="D4680" s="197">
        <f t="shared" si="147"/>
        <v>-0.78599539994888834</v>
      </c>
      <c r="E4680" s="197">
        <v>-5.4631828978622954E-3</v>
      </c>
      <c r="F4680" s="167"/>
      <c r="G4680" s="37">
        <v>4672</v>
      </c>
      <c r="H4680" s="167">
        <f t="shared" ca="1" si="148"/>
        <v>-0.13218593408377255</v>
      </c>
    </row>
    <row r="4681" spans="1:8" x14ac:dyDescent="0.3">
      <c r="A4681"/>
      <c r="B4681" s="314">
        <v>42369</v>
      </c>
      <c r="C4681" s="197">
        <v>391.3</v>
      </c>
      <c r="D4681" s="197">
        <f t="shared" ref="D4681:D4744" si="149">C4681/C4682-1</f>
        <v>-8.1994134897360627E-2</v>
      </c>
      <c r="E4681" s="197">
        <v>-5.4644808743168349E-3</v>
      </c>
      <c r="F4681" s="167"/>
      <c r="G4681" s="37">
        <v>4673</v>
      </c>
      <c r="H4681" s="167">
        <f t="shared" ca="1" si="148"/>
        <v>-0.11388749169499118</v>
      </c>
    </row>
    <row r="4682" spans="1:8" x14ac:dyDescent="0.3">
      <c r="A4682"/>
      <c r="B4682" s="314">
        <v>43062</v>
      </c>
      <c r="C4682" s="197">
        <v>426.25</v>
      </c>
      <c r="D4682" s="197">
        <f t="shared" si="149"/>
        <v>1.4738827626233313</v>
      </c>
      <c r="E4682" s="197">
        <v>-5.4829678021465211E-3</v>
      </c>
      <c r="F4682" s="167"/>
      <c r="G4682" s="37">
        <v>4674</v>
      </c>
      <c r="H4682" s="167">
        <f t="shared" ref="H4682:H4745" ca="1" si="150">_xlfn.NORM.INV(RAND(),N$11,N$12)</f>
        <v>-1.5881341537819827E-2</v>
      </c>
    </row>
    <row r="4683" spans="1:8" x14ac:dyDescent="0.3">
      <c r="A4683"/>
      <c r="B4683" s="314">
        <v>43493</v>
      </c>
      <c r="C4683" s="197">
        <v>172.3</v>
      </c>
      <c r="D4683" s="197">
        <f t="shared" si="149"/>
        <v>-0.75920620501711966</v>
      </c>
      <c r="E4683" s="197">
        <v>-5.4834054834054236E-3</v>
      </c>
      <c r="F4683" s="167"/>
      <c r="G4683" s="37">
        <v>4675</v>
      </c>
      <c r="H4683" s="167">
        <f t="shared" ca="1" si="150"/>
        <v>-1.5684672432745784E-2</v>
      </c>
    </row>
    <row r="4684" spans="1:8" x14ac:dyDescent="0.3">
      <c r="A4684"/>
      <c r="B4684" s="314">
        <v>45909</v>
      </c>
      <c r="C4684" s="197">
        <v>715.55</v>
      </c>
      <c r="D4684" s="197">
        <f t="shared" si="149"/>
        <v>0.60236026513794338</v>
      </c>
      <c r="E4684" s="197">
        <v>-5.489923558026466E-3</v>
      </c>
      <c r="F4684" s="167"/>
      <c r="G4684" s="37">
        <v>4676</v>
      </c>
      <c r="H4684" s="167">
        <f t="shared" ca="1" si="150"/>
        <v>3.4676310715326654E-2</v>
      </c>
    </row>
    <row r="4685" spans="1:8" x14ac:dyDescent="0.3">
      <c r="A4685"/>
      <c r="B4685" s="314">
        <v>41850</v>
      </c>
      <c r="C4685" s="197">
        <v>446.56</v>
      </c>
      <c r="D4685" s="197">
        <f t="shared" si="149"/>
        <v>2.1366158600828826</v>
      </c>
      <c r="E4685" s="197">
        <v>-5.5007460526022012E-3</v>
      </c>
      <c r="F4685" s="167"/>
      <c r="G4685" s="37">
        <v>4677</v>
      </c>
      <c r="H4685" s="167">
        <f t="shared" ca="1" si="150"/>
        <v>-6.5609542747914968E-3</v>
      </c>
    </row>
    <row r="4686" spans="1:8" x14ac:dyDescent="0.3">
      <c r="A4686"/>
      <c r="B4686" s="314">
        <v>40156</v>
      </c>
      <c r="C4686" s="197">
        <v>142.37</v>
      </c>
      <c r="D4686" s="197">
        <f t="shared" si="149"/>
        <v>0.93885332970175672</v>
      </c>
      <c r="E4686" s="197">
        <v>-5.5183012014529131E-3</v>
      </c>
      <c r="F4686" s="167"/>
      <c r="G4686" s="37">
        <v>4678</v>
      </c>
      <c r="H4686" s="167">
        <f t="shared" ca="1" si="150"/>
        <v>2.6131207962384467E-2</v>
      </c>
    </row>
    <row r="4687" spans="1:8" x14ac:dyDescent="0.3">
      <c r="A4687"/>
      <c r="B4687" s="314">
        <v>35061</v>
      </c>
      <c r="C4687" s="197">
        <v>73.430000000000007</v>
      </c>
      <c r="D4687" s="197">
        <f t="shared" si="149"/>
        <v>-0.51627140974967056</v>
      </c>
      <c r="E4687" s="197">
        <v>-5.5525460455037035E-3</v>
      </c>
      <c r="F4687" s="167"/>
      <c r="G4687" s="37">
        <v>4679</v>
      </c>
      <c r="H4687" s="167">
        <f t="shared" ca="1" si="150"/>
        <v>3.1972200603634184E-2</v>
      </c>
    </row>
    <row r="4688" spans="1:8" x14ac:dyDescent="0.3">
      <c r="A4688"/>
      <c r="B4688" s="314">
        <v>43508</v>
      </c>
      <c r="C4688" s="197">
        <v>151.80000000000001</v>
      </c>
      <c r="D4688" s="197">
        <f t="shared" si="149"/>
        <v>-0.48481248939419641</v>
      </c>
      <c r="E4688" s="197">
        <v>-5.568293481821085E-3</v>
      </c>
      <c r="F4688" s="167"/>
      <c r="G4688" s="37">
        <v>4680</v>
      </c>
      <c r="H4688" s="167">
        <f t="shared" ca="1" si="150"/>
        <v>-8.0008783021753467E-3</v>
      </c>
    </row>
    <row r="4689" spans="1:8" x14ac:dyDescent="0.3">
      <c r="A4689"/>
      <c r="B4689" s="314">
        <v>43249</v>
      </c>
      <c r="C4689" s="197">
        <v>294.64999999999998</v>
      </c>
      <c r="D4689" s="197">
        <f t="shared" si="149"/>
        <v>-0.38824872832970003</v>
      </c>
      <c r="E4689" s="197">
        <v>-5.5686803914952732E-3</v>
      </c>
      <c r="F4689" s="167"/>
      <c r="G4689" s="37">
        <v>4681</v>
      </c>
      <c r="H4689" s="167">
        <f t="shared" ca="1" si="150"/>
        <v>-5.8038505916423601E-2</v>
      </c>
    </row>
    <row r="4690" spans="1:8" x14ac:dyDescent="0.3">
      <c r="A4690"/>
      <c r="B4690" s="314">
        <v>42153</v>
      </c>
      <c r="C4690" s="197">
        <v>481.65</v>
      </c>
      <c r="D4690" s="197">
        <f t="shared" si="149"/>
        <v>5.2853973639566751</v>
      </c>
      <c r="E4690" s="197">
        <v>-5.5744812635492025E-3</v>
      </c>
      <c r="F4690" s="167"/>
      <c r="G4690" s="37">
        <v>4682</v>
      </c>
      <c r="H4690" s="167">
        <f t="shared" ca="1" si="150"/>
        <v>-0.10916525318852963</v>
      </c>
    </row>
    <row r="4691" spans="1:8" x14ac:dyDescent="0.3">
      <c r="A4691"/>
      <c r="B4691" s="314">
        <v>35570</v>
      </c>
      <c r="C4691" s="197">
        <v>76.63</v>
      </c>
      <c r="D4691" s="197">
        <f t="shared" si="149"/>
        <v>-0.83773425092641607</v>
      </c>
      <c r="E4691" s="197">
        <v>-5.5800674798859307E-3</v>
      </c>
      <c r="F4691" s="167"/>
      <c r="G4691" s="37">
        <v>4683</v>
      </c>
      <c r="H4691" s="167">
        <f t="shared" ca="1" si="150"/>
        <v>7.091556651225224E-2</v>
      </c>
    </row>
    <row r="4692" spans="1:8" x14ac:dyDescent="0.3">
      <c r="A4692"/>
      <c r="B4692" s="314">
        <v>42836</v>
      </c>
      <c r="C4692" s="197">
        <v>472.25</v>
      </c>
      <c r="D4692" s="197">
        <f t="shared" si="149"/>
        <v>0.90661714239573654</v>
      </c>
      <c r="E4692" s="197">
        <v>-5.5801221309749183E-3</v>
      </c>
      <c r="F4692" s="167"/>
      <c r="G4692" s="37">
        <v>4684</v>
      </c>
      <c r="H4692" s="167">
        <f t="shared" ca="1" si="150"/>
        <v>1.1206184074067047E-2</v>
      </c>
    </row>
    <row r="4693" spans="1:8" x14ac:dyDescent="0.3">
      <c r="A4693"/>
      <c r="B4693" s="314">
        <v>40946</v>
      </c>
      <c r="C4693" s="197">
        <v>247.69</v>
      </c>
      <c r="D4693" s="197">
        <f t="shared" si="149"/>
        <v>2.3920843604491924</v>
      </c>
      <c r="E4693" s="197">
        <v>-5.5805363738558045E-3</v>
      </c>
      <c r="F4693" s="167"/>
      <c r="G4693" s="37">
        <v>4685</v>
      </c>
      <c r="H4693" s="167">
        <f t="shared" ca="1" si="150"/>
        <v>2.3268214476221159E-2</v>
      </c>
    </row>
    <row r="4694" spans="1:8" x14ac:dyDescent="0.3">
      <c r="A4694"/>
      <c r="B4694" s="314">
        <v>34939</v>
      </c>
      <c r="C4694" s="197">
        <v>73.02</v>
      </c>
      <c r="D4694" s="197">
        <f t="shared" si="149"/>
        <v>-0.83057218432409852</v>
      </c>
      <c r="E4694" s="197">
        <v>-5.5835489581915754E-3</v>
      </c>
      <c r="F4694" s="167"/>
      <c r="G4694" s="37">
        <v>4686</v>
      </c>
      <c r="H4694" s="167">
        <f t="shared" ca="1" si="150"/>
        <v>-2.048736423153466E-2</v>
      </c>
    </row>
    <row r="4695" spans="1:8" x14ac:dyDescent="0.3">
      <c r="A4695"/>
      <c r="B4695" s="314">
        <v>41813</v>
      </c>
      <c r="C4695" s="197">
        <v>430.98</v>
      </c>
      <c r="D4695" s="197">
        <f t="shared" si="149"/>
        <v>0.73293124246079633</v>
      </c>
      <c r="E4695" s="197">
        <v>-5.583756345177604E-3</v>
      </c>
      <c r="F4695" s="167"/>
      <c r="G4695" s="37">
        <v>4687</v>
      </c>
      <c r="H4695" s="167">
        <f t="shared" ca="1" si="150"/>
        <v>2.9407029172663756E-2</v>
      </c>
    </row>
    <row r="4696" spans="1:8" x14ac:dyDescent="0.3">
      <c r="A4696"/>
      <c r="B4696" s="314">
        <v>43325</v>
      </c>
      <c r="C4696" s="197">
        <v>248.7</v>
      </c>
      <c r="D4696" s="197">
        <f t="shared" si="149"/>
        <v>-0.742218352560714</v>
      </c>
      <c r="E4696" s="197">
        <v>-5.5977608956417901E-3</v>
      </c>
      <c r="F4696" s="167"/>
      <c r="G4696" s="37">
        <v>4688</v>
      </c>
      <c r="H4696" s="167">
        <f t="shared" ca="1" si="150"/>
        <v>0.1293560130814152</v>
      </c>
    </row>
    <row r="4697" spans="1:8" x14ac:dyDescent="0.3">
      <c r="A4697"/>
      <c r="B4697" s="314">
        <v>45365</v>
      </c>
      <c r="C4697" s="197">
        <v>964.77</v>
      </c>
      <c r="D4697" s="197">
        <f t="shared" si="149"/>
        <v>31.0308764940239</v>
      </c>
      <c r="E4697" s="197">
        <v>-5.6070335288237461E-3</v>
      </c>
      <c r="F4697" s="167"/>
      <c r="G4697" s="37">
        <v>4689</v>
      </c>
      <c r="H4697" s="167">
        <f t="shared" ca="1" si="150"/>
        <v>-3.8917746081168957E-2</v>
      </c>
    </row>
    <row r="4698" spans="1:8" x14ac:dyDescent="0.3">
      <c r="A4698"/>
      <c r="B4698" s="314">
        <v>37706</v>
      </c>
      <c r="C4698" s="197">
        <v>30.12</v>
      </c>
      <c r="D4698" s="197">
        <f t="shared" si="149"/>
        <v>-0.56328838625489341</v>
      </c>
      <c r="E4698" s="197">
        <v>-5.6124133377352114E-3</v>
      </c>
      <c r="F4698" s="167"/>
      <c r="G4698" s="37">
        <v>4690</v>
      </c>
      <c r="H4698" s="167">
        <f t="shared" ca="1" si="150"/>
        <v>3.0051085982387669E-2</v>
      </c>
    </row>
    <row r="4699" spans="1:8" x14ac:dyDescent="0.3">
      <c r="A4699"/>
      <c r="B4699" s="314">
        <v>35023</v>
      </c>
      <c r="C4699" s="197">
        <v>68.97</v>
      </c>
      <c r="D4699" s="197">
        <f t="shared" si="149"/>
        <v>-0.27689243027888444</v>
      </c>
      <c r="E4699" s="197">
        <v>-5.6228373702422729E-3</v>
      </c>
      <c r="F4699" s="167"/>
      <c r="G4699" s="37">
        <v>4691</v>
      </c>
      <c r="H4699" s="167">
        <f t="shared" ca="1" si="150"/>
        <v>0.10509400808777468</v>
      </c>
    </row>
    <row r="4700" spans="1:8" x14ac:dyDescent="0.3">
      <c r="A4700"/>
      <c r="B4700" s="314">
        <v>38084</v>
      </c>
      <c r="C4700" s="197">
        <v>95.38</v>
      </c>
      <c r="D4700" s="197">
        <f t="shared" si="149"/>
        <v>-0.79142338559776071</v>
      </c>
      <c r="E4700" s="197">
        <v>-5.6296914095079753E-3</v>
      </c>
      <c r="F4700" s="167"/>
      <c r="G4700" s="37">
        <v>4692</v>
      </c>
      <c r="H4700" s="167">
        <f t="shared" ca="1" si="150"/>
        <v>-2.1661695138564117E-2</v>
      </c>
    </row>
    <row r="4701" spans="1:8" x14ac:dyDescent="0.3">
      <c r="A4701"/>
      <c r="B4701" s="314">
        <v>45027</v>
      </c>
      <c r="C4701" s="197">
        <v>457.29</v>
      </c>
      <c r="D4701" s="197">
        <f t="shared" si="149"/>
        <v>16.27578390630903</v>
      </c>
      <c r="E4701" s="197">
        <v>-5.6319039749499478E-3</v>
      </c>
      <c r="F4701" s="167"/>
      <c r="G4701" s="37">
        <v>4693</v>
      </c>
      <c r="H4701" s="167">
        <f t="shared" ca="1" si="150"/>
        <v>-7.4856778529462945E-2</v>
      </c>
    </row>
    <row r="4702" spans="1:8" x14ac:dyDescent="0.3">
      <c r="A4702"/>
      <c r="B4702" s="314">
        <v>39864</v>
      </c>
      <c r="C4702" s="197">
        <v>26.47</v>
      </c>
      <c r="D4702" s="197">
        <f t="shared" si="149"/>
        <v>-0.93079738562091507</v>
      </c>
      <c r="E4702" s="197">
        <v>-5.6348610067619154E-3</v>
      </c>
      <c r="F4702" s="167"/>
      <c r="G4702" s="37">
        <v>4694</v>
      </c>
      <c r="H4702" s="167">
        <f t="shared" ca="1" si="150"/>
        <v>-2.5087270239028268E-2</v>
      </c>
    </row>
    <row r="4703" spans="1:8" x14ac:dyDescent="0.3">
      <c r="A4703"/>
      <c r="B4703" s="314">
        <v>41687</v>
      </c>
      <c r="C4703" s="197">
        <v>382.5</v>
      </c>
      <c r="D4703" s="197">
        <f t="shared" si="149"/>
        <v>0.62062537073129387</v>
      </c>
      <c r="E4703" s="197">
        <v>-5.6411989497491266E-3</v>
      </c>
      <c r="F4703" s="167"/>
      <c r="G4703" s="37">
        <v>4695</v>
      </c>
      <c r="H4703" s="167">
        <f t="shared" ca="1" si="150"/>
        <v>-3.0953279764367347E-2</v>
      </c>
    </row>
    <row r="4704" spans="1:8" x14ac:dyDescent="0.3">
      <c r="A4704"/>
      <c r="B4704" s="314">
        <v>40562</v>
      </c>
      <c r="C4704" s="197">
        <v>236.02</v>
      </c>
      <c r="D4704" s="197">
        <f t="shared" si="149"/>
        <v>1.7508158508158509</v>
      </c>
      <c r="E4704" s="197">
        <v>-5.6454330974048395E-3</v>
      </c>
      <c r="F4704" s="167"/>
      <c r="G4704" s="37">
        <v>4696</v>
      </c>
      <c r="H4704" s="167">
        <f t="shared" ca="1" si="150"/>
        <v>6.3489562021609561E-2</v>
      </c>
    </row>
    <row r="4705" spans="1:8" x14ac:dyDescent="0.3">
      <c r="A4705"/>
      <c r="B4705" s="314">
        <v>35338</v>
      </c>
      <c r="C4705" s="197">
        <v>85.8</v>
      </c>
      <c r="D4705" s="197">
        <f t="shared" si="149"/>
        <v>-0.13941825476429293</v>
      </c>
      <c r="E4705" s="197">
        <v>-5.6785259010314615E-3</v>
      </c>
      <c r="F4705" s="167"/>
      <c r="G4705" s="37">
        <v>4697</v>
      </c>
      <c r="H4705" s="167">
        <f t="shared" ca="1" si="150"/>
        <v>-9.4417986436441864E-2</v>
      </c>
    </row>
    <row r="4706" spans="1:8" x14ac:dyDescent="0.3">
      <c r="A4706"/>
      <c r="B4706" s="314">
        <v>38610</v>
      </c>
      <c r="C4706" s="197">
        <v>99.7</v>
      </c>
      <c r="D4706" s="197">
        <f t="shared" si="149"/>
        <v>-0.5733664256065728</v>
      </c>
      <c r="E4706" s="197">
        <v>-5.6846514411089677E-3</v>
      </c>
      <c r="F4706" s="167"/>
      <c r="G4706" s="37">
        <v>4698</v>
      </c>
      <c r="H4706" s="167">
        <f t="shared" ca="1" si="150"/>
        <v>-6.1120802461989816E-2</v>
      </c>
    </row>
    <row r="4707" spans="1:8" x14ac:dyDescent="0.3">
      <c r="A4707"/>
      <c r="B4707" s="314">
        <v>41094</v>
      </c>
      <c r="C4707" s="197">
        <v>233.69</v>
      </c>
      <c r="D4707" s="197">
        <f t="shared" si="149"/>
        <v>-0.31186690223792701</v>
      </c>
      <c r="E4707" s="197">
        <v>-5.7013998212994688E-3</v>
      </c>
      <c r="F4707" s="167"/>
      <c r="G4707" s="37">
        <v>4699</v>
      </c>
      <c r="H4707" s="167">
        <f t="shared" ca="1" si="150"/>
        <v>-3.0296069815184089E-2</v>
      </c>
    </row>
    <row r="4708" spans="1:8" x14ac:dyDescent="0.3">
      <c r="A4708"/>
      <c r="B4708" s="314">
        <v>44377</v>
      </c>
      <c r="C4708" s="197">
        <v>339.6</v>
      </c>
      <c r="D4708" s="197">
        <f t="shared" si="149"/>
        <v>-0.13312061263560937</v>
      </c>
      <c r="E4708" s="197">
        <v>-5.7092665788317509E-3</v>
      </c>
      <c r="F4708" s="167"/>
      <c r="G4708" s="37">
        <v>4700</v>
      </c>
      <c r="H4708" s="167">
        <f t="shared" ca="1" si="150"/>
        <v>-5.7001437591686216E-3</v>
      </c>
    </row>
    <row r="4709" spans="1:8" x14ac:dyDescent="0.3">
      <c r="A4709"/>
      <c r="B4709" s="314">
        <v>44628</v>
      </c>
      <c r="C4709" s="197">
        <v>391.75</v>
      </c>
      <c r="D4709" s="197">
        <f t="shared" si="149"/>
        <v>-0.57335932565180459</v>
      </c>
      <c r="E4709" s="197">
        <v>-5.7106598984771884E-3</v>
      </c>
      <c r="F4709" s="167"/>
      <c r="G4709" s="37">
        <v>4701</v>
      </c>
      <c r="H4709" s="167">
        <f t="shared" ca="1" si="150"/>
        <v>2.3654778051644471E-2</v>
      </c>
    </row>
    <row r="4710" spans="1:8" x14ac:dyDescent="0.3">
      <c r="A4710"/>
      <c r="B4710" s="314">
        <v>45343</v>
      </c>
      <c r="C4710" s="197">
        <v>918.22</v>
      </c>
      <c r="D4710" s="197">
        <f t="shared" si="149"/>
        <v>6.0496737044145874</v>
      </c>
      <c r="E4710" s="197">
        <v>-5.7173795343800071E-3</v>
      </c>
      <c r="F4710" s="167"/>
      <c r="G4710" s="37">
        <v>4702</v>
      </c>
      <c r="H4710" s="167">
        <f t="shared" ca="1" si="150"/>
        <v>-8.787171745741458E-2</v>
      </c>
    </row>
    <row r="4711" spans="1:8" x14ac:dyDescent="0.3">
      <c r="A4711"/>
      <c r="B4711" s="314">
        <v>34978</v>
      </c>
      <c r="C4711" s="197">
        <v>130.25</v>
      </c>
      <c r="D4711" s="197">
        <f t="shared" si="149"/>
        <v>1.0836666133418653</v>
      </c>
      <c r="E4711" s="197">
        <v>-5.7251908396946938E-3</v>
      </c>
      <c r="F4711" s="167"/>
      <c r="G4711" s="37">
        <v>4703</v>
      </c>
      <c r="H4711" s="167">
        <f t="shared" ca="1" si="150"/>
        <v>-9.6773711281416722E-2</v>
      </c>
    </row>
    <row r="4712" spans="1:8" x14ac:dyDescent="0.3">
      <c r="A4712"/>
      <c r="B4712" s="314">
        <v>34698</v>
      </c>
      <c r="C4712" s="197">
        <v>62.51</v>
      </c>
      <c r="D4712" s="197">
        <f t="shared" si="149"/>
        <v>1.0028836911246395</v>
      </c>
      <c r="E4712" s="197">
        <v>-5.7261014792429066E-3</v>
      </c>
      <c r="F4712" s="167"/>
      <c r="G4712" s="37">
        <v>4704</v>
      </c>
      <c r="H4712" s="167">
        <f t="shared" ca="1" si="150"/>
        <v>-3.9515371894046435E-2</v>
      </c>
    </row>
    <row r="4713" spans="1:8" x14ac:dyDescent="0.3">
      <c r="A4713"/>
      <c r="B4713" s="314">
        <v>37720</v>
      </c>
      <c r="C4713" s="197">
        <v>31.21</v>
      </c>
      <c r="D4713" s="197">
        <f t="shared" si="149"/>
        <v>-0.92910685080864985</v>
      </c>
      <c r="E4713" s="197">
        <v>-5.7343102899012344E-3</v>
      </c>
      <c r="F4713" s="167"/>
      <c r="G4713" s="37">
        <v>4705</v>
      </c>
      <c r="H4713" s="167">
        <f t="shared" ca="1" si="150"/>
        <v>9.2156261251818916E-2</v>
      </c>
    </row>
    <row r="4714" spans="1:8" x14ac:dyDescent="0.3">
      <c r="A4714"/>
      <c r="B4714" s="314">
        <v>44973</v>
      </c>
      <c r="C4714" s="197">
        <v>440.24</v>
      </c>
      <c r="D4714" s="197">
        <f t="shared" si="149"/>
        <v>-0.43519148117262174</v>
      </c>
      <c r="E4714" s="197">
        <v>-5.7364831293191809E-3</v>
      </c>
      <c r="F4714" s="167"/>
      <c r="G4714" s="37">
        <v>4706</v>
      </c>
      <c r="H4714" s="167">
        <f t="shared" ca="1" si="150"/>
        <v>3.0030351444687912E-2</v>
      </c>
    </row>
    <row r="4715" spans="1:8" x14ac:dyDescent="0.3">
      <c r="A4715"/>
      <c r="B4715" s="314">
        <v>45624</v>
      </c>
      <c r="C4715" s="197">
        <v>779.45</v>
      </c>
      <c r="D4715" s="197">
        <f t="shared" si="149"/>
        <v>1.8491793690828677</v>
      </c>
      <c r="E4715" s="197">
        <v>-5.7401620001276132E-3</v>
      </c>
      <c r="F4715" s="167"/>
      <c r="G4715" s="37">
        <v>4707</v>
      </c>
      <c r="H4715" s="167">
        <f t="shared" ca="1" si="150"/>
        <v>4.6522222908286733E-2</v>
      </c>
    </row>
    <row r="4716" spans="1:8" x14ac:dyDescent="0.3">
      <c r="A4716"/>
      <c r="B4716" s="314">
        <v>41255</v>
      </c>
      <c r="C4716" s="197">
        <v>273.57</v>
      </c>
      <c r="D4716" s="197">
        <f t="shared" si="149"/>
        <v>4.102965864577504</v>
      </c>
      <c r="E4716" s="197">
        <v>-5.7423223696164705E-3</v>
      </c>
      <c r="F4716" s="167"/>
      <c r="G4716" s="37">
        <v>4708</v>
      </c>
      <c r="H4716" s="167">
        <f t="shared" ca="1" si="150"/>
        <v>-3.3715630139336129E-2</v>
      </c>
    </row>
    <row r="4717" spans="1:8" x14ac:dyDescent="0.3">
      <c r="A4717"/>
      <c r="B4717" s="314">
        <v>37881</v>
      </c>
      <c r="C4717" s="197">
        <v>53.61</v>
      </c>
      <c r="D4717" s="197">
        <f t="shared" si="149"/>
        <v>-0.94505201660431504</v>
      </c>
      <c r="E4717" s="197">
        <v>-5.7492581602374138E-3</v>
      </c>
      <c r="F4717" s="167"/>
      <c r="G4717" s="37">
        <v>4709</v>
      </c>
      <c r="H4717" s="167">
        <f t="shared" ca="1" si="150"/>
        <v>-9.6020698875887905E-2</v>
      </c>
    </row>
    <row r="4718" spans="1:8" x14ac:dyDescent="0.3">
      <c r="A4718"/>
      <c r="B4718" s="314">
        <v>45476</v>
      </c>
      <c r="C4718" s="197">
        <v>975.65</v>
      </c>
      <c r="D4718" s="197">
        <f t="shared" si="149"/>
        <v>4.8859194015444016</v>
      </c>
      <c r="E4718" s="197">
        <v>-5.7576683990624433E-3</v>
      </c>
      <c r="F4718" s="167"/>
      <c r="G4718" s="37">
        <v>4710</v>
      </c>
      <c r="H4718" s="167">
        <f t="shared" ca="1" si="150"/>
        <v>6.5428456680384261E-3</v>
      </c>
    </row>
    <row r="4719" spans="1:8" x14ac:dyDescent="0.3">
      <c r="A4719"/>
      <c r="B4719" s="314">
        <v>38974</v>
      </c>
      <c r="C4719" s="197">
        <v>165.76</v>
      </c>
      <c r="D4719" s="197">
        <f t="shared" si="149"/>
        <v>1.2901353965183753</v>
      </c>
      <c r="E4719" s="197">
        <v>-5.7581573896353655E-3</v>
      </c>
      <c r="F4719" s="167"/>
      <c r="G4719" s="37">
        <v>4711</v>
      </c>
      <c r="H4719" s="167">
        <f t="shared" ca="1" si="150"/>
        <v>1.1222449278029203E-2</v>
      </c>
    </row>
    <row r="4720" spans="1:8" x14ac:dyDescent="0.3">
      <c r="A4720"/>
      <c r="B4720" s="314">
        <v>35066</v>
      </c>
      <c r="C4720" s="197">
        <v>72.38</v>
      </c>
      <c r="D4720" s="197">
        <f t="shared" si="149"/>
        <v>-0.8526015680684248</v>
      </c>
      <c r="E4720" s="197">
        <v>-5.7692307692307487E-3</v>
      </c>
      <c r="F4720" s="167"/>
      <c r="G4720" s="37">
        <v>4712</v>
      </c>
      <c r="H4720" s="167">
        <f t="shared" ca="1" si="150"/>
        <v>-3.9534199657317935E-2</v>
      </c>
    </row>
    <row r="4721" spans="1:8" x14ac:dyDescent="0.3">
      <c r="A4721"/>
      <c r="B4721" s="314">
        <v>42572</v>
      </c>
      <c r="C4721" s="197">
        <v>491.05</v>
      </c>
      <c r="D4721" s="197">
        <f t="shared" si="149"/>
        <v>5.2229121784311241</v>
      </c>
      <c r="E4721" s="197">
        <v>-5.7703988661671479E-3</v>
      </c>
      <c r="F4721" s="167"/>
      <c r="G4721" s="37">
        <v>4713</v>
      </c>
      <c r="H4721" s="167">
        <f t="shared" ca="1" si="150"/>
        <v>2.1978360804869868E-2</v>
      </c>
    </row>
    <row r="4722" spans="1:8" x14ac:dyDescent="0.3">
      <c r="A4722"/>
      <c r="B4722" s="314">
        <v>34970</v>
      </c>
      <c r="C4722" s="197">
        <v>78.91</v>
      </c>
      <c r="D4722" s="197">
        <f t="shared" si="149"/>
        <v>-0.76377787756323912</v>
      </c>
      <c r="E4722" s="197">
        <v>-5.7956406702784902E-3</v>
      </c>
      <c r="F4722" s="167"/>
      <c r="G4722" s="37">
        <v>4714</v>
      </c>
      <c r="H4722" s="167">
        <f t="shared" ca="1" si="150"/>
        <v>-4.0137219330163829E-2</v>
      </c>
    </row>
    <row r="4723" spans="1:8" x14ac:dyDescent="0.3">
      <c r="A4723"/>
      <c r="B4723" s="314">
        <v>43213</v>
      </c>
      <c r="C4723" s="197">
        <v>334.05</v>
      </c>
      <c r="D4723" s="197">
        <f t="shared" si="149"/>
        <v>3.0802491755221695</v>
      </c>
      <c r="E4723" s="197">
        <v>-5.8035714285713524E-3</v>
      </c>
      <c r="F4723" s="167"/>
      <c r="G4723" s="37">
        <v>4715</v>
      </c>
      <c r="H4723" s="167">
        <f t="shared" ca="1" si="150"/>
        <v>1.4208234580388271E-2</v>
      </c>
    </row>
    <row r="4724" spans="1:8" x14ac:dyDescent="0.3">
      <c r="A4724"/>
      <c r="B4724" s="314">
        <v>39695</v>
      </c>
      <c r="C4724" s="197">
        <v>81.87</v>
      </c>
      <c r="D4724" s="197">
        <f t="shared" si="149"/>
        <v>-0.53811001410437231</v>
      </c>
      <c r="E4724" s="197">
        <v>-5.8287795992713054E-3</v>
      </c>
      <c r="F4724" s="167"/>
      <c r="G4724" s="37">
        <v>4716</v>
      </c>
      <c r="H4724" s="167">
        <f t="shared" ca="1" si="150"/>
        <v>-9.0581903964656128E-3</v>
      </c>
    </row>
    <row r="4725" spans="1:8" x14ac:dyDescent="0.3">
      <c r="A4725"/>
      <c r="B4725" s="314">
        <v>40906</v>
      </c>
      <c r="C4725" s="197">
        <v>177.25</v>
      </c>
      <c r="D4725" s="197">
        <f t="shared" si="149"/>
        <v>-0.57007373629572133</v>
      </c>
      <c r="E4725" s="197">
        <v>-5.8331931123449809E-3</v>
      </c>
      <c r="F4725" s="167"/>
      <c r="G4725" s="37">
        <v>4717</v>
      </c>
      <c r="H4725" s="167">
        <f t="shared" ca="1" si="150"/>
        <v>7.8445945412662865E-2</v>
      </c>
    </row>
    <row r="4726" spans="1:8" x14ac:dyDescent="0.3">
      <c r="A4726"/>
      <c r="B4726" s="314">
        <v>41766</v>
      </c>
      <c r="C4726" s="197">
        <v>412.28</v>
      </c>
      <c r="D4726" s="197">
        <f t="shared" si="149"/>
        <v>4.7621243885394824</v>
      </c>
      <c r="E4726" s="197">
        <v>-5.8355437665782439E-3</v>
      </c>
      <c r="F4726" s="167"/>
      <c r="G4726" s="37">
        <v>4718</v>
      </c>
      <c r="H4726" s="167">
        <f t="shared" ca="1" si="150"/>
        <v>4.3543161767986262E-2</v>
      </c>
    </row>
    <row r="4727" spans="1:8" x14ac:dyDescent="0.3">
      <c r="A4727"/>
      <c r="B4727" s="314">
        <v>34871</v>
      </c>
      <c r="C4727" s="197">
        <v>71.55</v>
      </c>
      <c r="D4727" s="197">
        <f t="shared" si="149"/>
        <v>-0.47470817120622577</v>
      </c>
      <c r="E4727" s="197">
        <v>-5.8357649020425173E-3</v>
      </c>
      <c r="F4727" s="167"/>
      <c r="G4727" s="37">
        <v>4719</v>
      </c>
      <c r="H4727" s="167">
        <f t="shared" ca="1" si="150"/>
        <v>5.7696356074533772E-2</v>
      </c>
    </row>
    <row r="4728" spans="1:8" x14ac:dyDescent="0.3">
      <c r="A4728"/>
      <c r="B4728" s="314">
        <v>39486</v>
      </c>
      <c r="C4728" s="197">
        <v>136.21</v>
      </c>
      <c r="D4728" s="197">
        <f t="shared" si="149"/>
        <v>-0.85637462171937107</v>
      </c>
      <c r="E4728" s="197">
        <v>-5.8389898547549501E-3</v>
      </c>
      <c r="F4728" s="167"/>
      <c r="G4728" s="37">
        <v>4720</v>
      </c>
      <c r="H4728" s="167">
        <f t="shared" ca="1" si="150"/>
        <v>-2.8844799889085265E-2</v>
      </c>
    </row>
    <row r="4729" spans="1:8" x14ac:dyDescent="0.3">
      <c r="A4729"/>
      <c r="B4729" s="314">
        <v>45433</v>
      </c>
      <c r="C4729" s="197">
        <v>948.37</v>
      </c>
      <c r="D4729" s="197">
        <f t="shared" si="149"/>
        <v>30.053372626064178</v>
      </c>
      <c r="E4729" s="197">
        <v>-5.8493631741706187E-3</v>
      </c>
      <c r="F4729" s="167"/>
      <c r="G4729" s="37">
        <v>4721</v>
      </c>
      <c r="H4729" s="167">
        <f t="shared" ca="1" si="150"/>
        <v>2.7384185210273703E-2</v>
      </c>
    </row>
    <row r="4730" spans="1:8" x14ac:dyDescent="0.3">
      <c r="A4730"/>
      <c r="B4730" s="314">
        <v>37616</v>
      </c>
      <c r="C4730" s="197">
        <v>30.54</v>
      </c>
      <c r="D4730" s="197">
        <f t="shared" si="149"/>
        <v>-0.56089144500359456</v>
      </c>
      <c r="E4730" s="197">
        <v>-5.859375E-3</v>
      </c>
      <c r="F4730" s="167"/>
      <c r="G4730" s="37">
        <v>4722</v>
      </c>
      <c r="H4730" s="167">
        <f t="shared" ca="1" si="150"/>
        <v>-7.9546814326893103E-2</v>
      </c>
    </row>
    <row r="4731" spans="1:8" x14ac:dyDescent="0.3">
      <c r="A4731"/>
      <c r="B4731" s="314">
        <v>35037</v>
      </c>
      <c r="C4731" s="197">
        <v>69.55</v>
      </c>
      <c r="D4731" s="197">
        <f t="shared" si="149"/>
        <v>0.14109926168990961</v>
      </c>
      <c r="E4731" s="197">
        <v>-5.8604917095482767E-3</v>
      </c>
      <c r="F4731" s="167"/>
      <c r="G4731" s="37">
        <v>4723</v>
      </c>
      <c r="H4731" s="167">
        <f t="shared" ca="1" si="150"/>
        <v>6.6958113883093126E-2</v>
      </c>
    </row>
    <row r="4732" spans="1:8" x14ac:dyDescent="0.3">
      <c r="A4732"/>
      <c r="B4732" s="314">
        <v>34673</v>
      </c>
      <c r="C4732" s="197">
        <v>60.95</v>
      </c>
      <c r="D4732" s="197">
        <f t="shared" si="149"/>
        <v>-0.80261666504744322</v>
      </c>
      <c r="E4732" s="197">
        <v>-5.8717990539879361E-3</v>
      </c>
      <c r="F4732" s="167"/>
      <c r="G4732" s="37">
        <v>4724</v>
      </c>
      <c r="H4732" s="167">
        <f t="shared" ca="1" si="150"/>
        <v>9.9900719418504827E-2</v>
      </c>
    </row>
    <row r="4733" spans="1:8" x14ac:dyDescent="0.3">
      <c r="A4733"/>
      <c r="B4733" s="314">
        <v>41025</v>
      </c>
      <c r="C4733" s="197">
        <v>308.79000000000002</v>
      </c>
      <c r="D4733" s="197">
        <f t="shared" si="149"/>
        <v>3.2674129353233834</v>
      </c>
      <c r="E4733" s="197">
        <v>-5.8914429206103902E-3</v>
      </c>
      <c r="F4733" s="167"/>
      <c r="G4733" s="37">
        <v>4725</v>
      </c>
      <c r="H4733" s="167">
        <f t="shared" ca="1" si="150"/>
        <v>-6.0138637869813884E-3</v>
      </c>
    </row>
    <row r="4734" spans="1:8" x14ac:dyDescent="0.3">
      <c r="A4734"/>
      <c r="B4734" s="314">
        <v>35079</v>
      </c>
      <c r="C4734" s="197">
        <v>72.36</v>
      </c>
      <c r="D4734" s="197">
        <f t="shared" si="149"/>
        <v>-0.74521126760563383</v>
      </c>
      <c r="E4734" s="197">
        <v>-5.9074048633055432E-3</v>
      </c>
      <c r="F4734" s="167"/>
      <c r="G4734" s="37">
        <v>4726</v>
      </c>
      <c r="H4734" s="167">
        <f t="shared" ca="1" si="150"/>
        <v>-4.2537482857354376E-2</v>
      </c>
    </row>
    <row r="4735" spans="1:8" x14ac:dyDescent="0.3">
      <c r="A4735"/>
      <c r="B4735" s="314">
        <v>41446</v>
      </c>
      <c r="C4735" s="197">
        <v>284</v>
      </c>
      <c r="D4735" s="197">
        <f t="shared" si="149"/>
        <v>0.20928252075793052</v>
      </c>
      <c r="E4735" s="197">
        <v>-5.9155028177394486E-3</v>
      </c>
      <c r="F4735" s="167"/>
      <c r="G4735" s="37">
        <v>4727</v>
      </c>
      <c r="H4735" s="167">
        <f t="shared" ca="1" si="150"/>
        <v>1.9875089168992045E-2</v>
      </c>
    </row>
    <row r="4736" spans="1:8" x14ac:dyDescent="0.3">
      <c r="A4736"/>
      <c r="B4736" s="314">
        <v>43577</v>
      </c>
      <c r="C4736" s="197">
        <v>234.85</v>
      </c>
      <c r="D4736" s="197">
        <f t="shared" si="149"/>
        <v>-0.61939875212705608</v>
      </c>
      <c r="E4736" s="197">
        <v>-5.9259259259260011E-3</v>
      </c>
      <c r="F4736" s="167"/>
      <c r="G4736" s="37">
        <v>4728</v>
      </c>
      <c r="H4736" s="167">
        <f t="shared" ca="1" si="150"/>
        <v>-4.6704383837291689E-2</v>
      </c>
    </row>
    <row r="4737" spans="1:8" x14ac:dyDescent="0.3">
      <c r="A4737"/>
      <c r="B4737" s="314">
        <v>45141</v>
      </c>
      <c r="C4737" s="197">
        <v>617.04999999999995</v>
      </c>
      <c r="D4737" s="197">
        <f t="shared" si="149"/>
        <v>1.1654676258992804</v>
      </c>
      <c r="E4737" s="197">
        <v>-5.9285035361591465E-3</v>
      </c>
      <c r="F4737" s="167"/>
      <c r="G4737" s="37">
        <v>4729</v>
      </c>
      <c r="H4737" s="167">
        <f t="shared" ca="1" si="150"/>
        <v>-4.5331823893640613E-2</v>
      </c>
    </row>
    <row r="4738" spans="1:8" x14ac:dyDescent="0.3">
      <c r="A4738"/>
      <c r="B4738" s="314">
        <v>43256</v>
      </c>
      <c r="C4738" s="197">
        <v>284.95</v>
      </c>
      <c r="D4738" s="197">
        <f t="shared" si="149"/>
        <v>-0.49534216491924055</v>
      </c>
      <c r="E4738" s="197">
        <v>-5.9305773591487032E-3</v>
      </c>
      <c r="F4738" s="167"/>
      <c r="G4738" s="37">
        <v>4730</v>
      </c>
      <c r="H4738" s="167">
        <f t="shared" ca="1" si="150"/>
        <v>-4.5245870275272694E-2</v>
      </c>
    </row>
    <row r="4739" spans="1:8" x14ac:dyDescent="0.3">
      <c r="A4739"/>
      <c r="B4739" s="314">
        <v>42068</v>
      </c>
      <c r="C4739" s="197">
        <v>564.64</v>
      </c>
      <c r="D4739" s="197">
        <f t="shared" si="149"/>
        <v>15.068298235628912</v>
      </c>
      <c r="E4739" s="197">
        <v>-5.9329941374272055E-3</v>
      </c>
      <c r="F4739" s="167"/>
      <c r="G4739" s="37">
        <v>4731</v>
      </c>
      <c r="H4739" s="167">
        <f t="shared" ca="1" si="150"/>
        <v>0.10535149572165825</v>
      </c>
    </row>
    <row r="4740" spans="1:8" x14ac:dyDescent="0.3">
      <c r="A4740"/>
      <c r="B4740" s="314">
        <v>36224</v>
      </c>
      <c r="C4740" s="197">
        <v>35.14</v>
      </c>
      <c r="D4740" s="197">
        <f t="shared" si="149"/>
        <v>-0.55275550464553902</v>
      </c>
      <c r="E4740" s="197">
        <v>-5.9405940594059459E-3</v>
      </c>
      <c r="F4740" s="167"/>
      <c r="G4740" s="37">
        <v>4732</v>
      </c>
      <c r="H4740" s="167">
        <f t="shared" ca="1" si="150"/>
        <v>-1.592637959416093E-2</v>
      </c>
    </row>
    <row r="4741" spans="1:8" x14ac:dyDescent="0.3">
      <c r="A4741"/>
      <c r="B4741" s="314">
        <v>38253</v>
      </c>
      <c r="C4741" s="197">
        <v>78.569999999999993</v>
      </c>
      <c r="D4741" s="197">
        <f t="shared" si="149"/>
        <v>0.14667250437828372</v>
      </c>
      <c r="E4741" s="197">
        <v>-5.9463562753038213E-3</v>
      </c>
      <c r="F4741" s="167"/>
      <c r="G4741" s="37">
        <v>4733</v>
      </c>
      <c r="H4741" s="167">
        <f t="shared" ca="1" si="150"/>
        <v>-3.8588904928992231E-2</v>
      </c>
    </row>
    <row r="4742" spans="1:8" x14ac:dyDescent="0.3">
      <c r="A4742"/>
      <c r="B4742" s="314">
        <v>34879</v>
      </c>
      <c r="C4742" s="197">
        <v>68.52</v>
      </c>
      <c r="D4742" s="197">
        <f t="shared" si="149"/>
        <v>-0.85025896544941981</v>
      </c>
      <c r="E4742" s="197">
        <v>-5.9480632525752419E-3</v>
      </c>
      <c r="F4742" s="167"/>
      <c r="G4742" s="37">
        <v>4734</v>
      </c>
      <c r="H4742" s="167">
        <f t="shared" ca="1" si="150"/>
        <v>9.6633272518221403E-2</v>
      </c>
    </row>
    <row r="4743" spans="1:8" x14ac:dyDescent="0.3">
      <c r="A4743"/>
      <c r="B4743" s="314">
        <v>44809</v>
      </c>
      <c r="C4743" s="197">
        <v>457.59</v>
      </c>
      <c r="D4743" s="197">
        <f t="shared" si="149"/>
        <v>5.6301939058171824E-2</v>
      </c>
      <c r="E4743" s="197">
        <v>-5.9522516455586816E-3</v>
      </c>
      <c r="F4743" s="167"/>
      <c r="G4743" s="37">
        <v>4735</v>
      </c>
      <c r="H4743" s="167">
        <f t="shared" ca="1" si="150"/>
        <v>3.7845884070754551E-2</v>
      </c>
    </row>
    <row r="4744" spans="1:8" x14ac:dyDescent="0.3">
      <c r="A4744"/>
      <c r="B4744" s="314">
        <v>44644</v>
      </c>
      <c r="C4744" s="197">
        <v>433.2</v>
      </c>
      <c r="D4744" s="197">
        <f t="shared" si="149"/>
        <v>0.48661633493479761</v>
      </c>
      <c r="E4744" s="197">
        <v>-5.966039467645734E-3</v>
      </c>
      <c r="F4744" s="167"/>
      <c r="G4744" s="37">
        <v>4736</v>
      </c>
      <c r="H4744" s="167">
        <f t="shared" ca="1" si="150"/>
        <v>6.6487973388525357E-2</v>
      </c>
    </row>
    <row r="4745" spans="1:8" x14ac:dyDescent="0.3">
      <c r="A4745"/>
      <c r="B4745" s="314">
        <v>44404</v>
      </c>
      <c r="C4745" s="197">
        <v>291.39999999999998</v>
      </c>
      <c r="D4745" s="197">
        <f t="shared" ref="D4745:D4808" si="151">C4745/C4746-1</f>
        <v>-0.24539051170499282</v>
      </c>
      <c r="E4745" s="197">
        <v>-5.969640115981556E-3</v>
      </c>
      <c r="F4745" s="167"/>
      <c r="G4745" s="37">
        <v>4737</v>
      </c>
      <c r="H4745" s="167">
        <f t="shared" ca="1" si="150"/>
        <v>3.3667259131637053E-2</v>
      </c>
    </row>
    <row r="4746" spans="1:8" x14ac:dyDescent="0.3">
      <c r="A4746"/>
      <c r="B4746" s="314">
        <v>41613</v>
      </c>
      <c r="C4746" s="197">
        <v>386.16</v>
      </c>
      <c r="D4746" s="197">
        <f t="shared" si="151"/>
        <v>28.034586466165415</v>
      </c>
      <c r="E4746" s="197">
        <v>-5.9719934102141492E-3</v>
      </c>
      <c r="F4746" s="167"/>
      <c r="G4746" s="37">
        <v>4738</v>
      </c>
      <c r="H4746" s="167">
        <f t="shared" ref="H4746:H4809" ca="1" si="152">_xlfn.NORM.INV(RAND(),N$11,N$12)</f>
        <v>-6.9793905663723566E-2</v>
      </c>
    </row>
    <row r="4747" spans="1:8" x14ac:dyDescent="0.3">
      <c r="A4747"/>
      <c r="B4747" s="314">
        <v>37106</v>
      </c>
      <c r="C4747" s="197">
        <v>13.3</v>
      </c>
      <c r="D4747" s="197">
        <f t="shared" si="151"/>
        <v>-0.57884737175427481</v>
      </c>
      <c r="E4747" s="197">
        <v>-5.9790732436472149E-3</v>
      </c>
      <c r="F4747" s="167"/>
      <c r="G4747" s="37">
        <v>4739</v>
      </c>
      <c r="H4747" s="167">
        <f t="shared" ca="1" si="152"/>
        <v>4.1089585193490964E-2</v>
      </c>
    </row>
    <row r="4748" spans="1:8" x14ac:dyDescent="0.3">
      <c r="A4748"/>
      <c r="B4748" s="314">
        <v>36572</v>
      </c>
      <c r="C4748" s="197">
        <v>31.58</v>
      </c>
      <c r="D4748" s="197">
        <f t="shared" si="151"/>
        <v>-0.84549146240031314</v>
      </c>
      <c r="E4748" s="197">
        <v>-5.9804847340259037E-3</v>
      </c>
      <c r="F4748" s="167"/>
      <c r="G4748" s="37">
        <v>4740</v>
      </c>
      <c r="H4748" s="167">
        <f t="shared" ca="1" si="152"/>
        <v>-6.7087377575491089E-2</v>
      </c>
    </row>
    <row r="4749" spans="1:8" x14ac:dyDescent="0.3">
      <c r="A4749"/>
      <c r="B4749" s="314">
        <v>40429</v>
      </c>
      <c r="C4749" s="197">
        <v>204.39</v>
      </c>
      <c r="D4749" s="197">
        <f t="shared" si="151"/>
        <v>-0.19985123708111496</v>
      </c>
      <c r="E4749" s="197">
        <v>-5.9819083746718293E-3</v>
      </c>
      <c r="F4749" s="167"/>
      <c r="G4749" s="37">
        <v>4741</v>
      </c>
      <c r="H4749" s="167">
        <f t="shared" ca="1" si="152"/>
        <v>7.9044456287095492E-3</v>
      </c>
    </row>
    <row r="4750" spans="1:8" x14ac:dyDescent="0.3">
      <c r="A4750"/>
      <c r="B4750" s="314">
        <v>40640</v>
      </c>
      <c r="C4750" s="197">
        <v>255.44</v>
      </c>
      <c r="D4750" s="197">
        <f t="shared" si="151"/>
        <v>-0.46707836101143285</v>
      </c>
      <c r="E4750" s="197">
        <v>-5.9926842555841908E-3</v>
      </c>
      <c r="F4750" s="167"/>
      <c r="G4750" s="37">
        <v>4742</v>
      </c>
      <c r="H4750" s="167">
        <f t="shared" ca="1" si="152"/>
        <v>0.10128856962487132</v>
      </c>
    </row>
    <row r="4751" spans="1:8" x14ac:dyDescent="0.3">
      <c r="A4751"/>
      <c r="B4751" s="314">
        <v>45050</v>
      </c>
      <c r="C4751" s="197">
        <v>479.32</v>
      </c>
      <c r="D4751" s="197">
        <f t="shared" si="151"/>
        <v>7.7627056672760499</v>
      </c>
      <c r="E4751" s="197">
        <v>-5.9932394599863104E-3</v>
      </c>
      <c r="F4751" s="167"/>
      <c r="G4751" s="37">
        <v>4743</v>
      </c>
      <c r="H4751" s="167">
        <f t="shared" ca="1" si="152"/>
        <v>4.0935455587078708E-2</v>
      </c>
    </row>
    <row r="4752" spans="1:8" x14ac:dyDescent="0.3">
      <c r="A4752"/>
      <c r="B4752" s="314">
        <v>37875</v>
      </c>
      <c r="C4752" s="197">
        <v>54.7</v>
      </c>
      <c r="D4752" s="197">
        <f t="shared" si="151"/>
        <v>-0.33993001086038377</v>
      </c>
      <c r="E4752" s="197">
        <v>-5.9967290568779807E-3</v>
      </c>
      <c r="F4752" s="167"/>
      <c r="G4752" s="37">
        <v>4744</v>
      </c>
      <c r="H4752" s="167">
        <f t="shared" ca="1" si="152"/>
        <v>3.4185557943605671E-2</v>
      </c>
    </row>
    <row r="4753" spans="1:8" x14ac:dyDescent="0.3">
      <c r="A4753"/>
      <c r="B4753" s="314">
        <v>37977</v>
      </c>
      <c r="C4753" s="197">
        <v>82.87</v>
      </c>
      <c r="D4753" s="197">
        <f t="shared" si="151"/>
        <v>-0.4617433099506365</v>
      </c>
      <c r="E4753" s="197">
        <v>-5.9973611610890654E-3</v>
      </c>
      <c r="F4753" s="167"/>
      <c r="G4753" s="37">
        <v>4745</v>
      </c>
      <c r="H4753" s="167">
        <f t="shared" ca="1" si="152"/>
        <v>2.5616113016596366E-3</v>
      </c>
    </row>
    <row r="4754" spans="1:8" x14ac:dyDescent="0.3">
      <c r="A4754"/>
      <c r="B4754" s="314">
        <v>40200</v>
      </c>
      <c r="C4754" s="197">
        <v>153.96</v>
      </c>
      <c r="D4754" s="197">
        <f t="shared" si="151"/>
        <v>0.75472988374743588</v>
      </c>
      <c r="E4754" s="197">
        <v>-6.0042610885142622E-3</v>
      </c>
      <c r="F4754" s="167"/>
      <c r="G4754" s="37">
        <v>4746</v>
      </c>
      <c r="H4754" s="167">
        <f t="shared" ca="1" si="152"/>
        <v>0.15939077056201825</v>
      </c>
    </row>
    <row r="4755" spans="1:8" x14ac:dyDescent="0.3">
      <c r="A4755"/>
      <c r="B4755" s="314">
        <v>35334</v>
      </c>
      <c r="C4755" s="197">
        <v>87.74</v>
      </c>
      <c r="D4755" s="197">
        <f t="shared" si="151"/>
        <v>-0.91135135135135137</v>
      </c>
      <c r="E4755" s="197">
        <v>-6.004304973377117E-3</v>
      </c>
      <c r="F4755" s="167"/>
      <c r="G4755" s="37">
        <v>4747</v>
      </c>
      <c r="H4755" s="167">
        <f t="shared" ca="1" si="152"/>
        <v>-4.9305132533403795E-2</v>
      </c>
    </row>
    <row r="4756" spans="1:8" x14ac:dyDescent="0.3">
      <c r="A4756"/>
      <c r="B4756" s="314">
        <v>45398</v>
      </c>
      <c r="C4756" s="197">
        <v>989.75</v>
      </c>
      <c r="D4756" s="197">
        <f t="shared" si="151"/>
        <v>0.2551996144676103</v>
      </c>
      <c r="E4756" s="197">
        <v>-6.0056441003083494E-3</v>
      </c>
      <c r="F4756" s="167"/>
      <c r="G4756" s="37">
        <v>4748</v>
      </c>
      <c r="H4756" s="167">
        <f t="shared" ca="1" si="152"/>
        <v>5.819145917653408E-2</v>
      </c>
    </row>
    <row r="4757" spans="1:8" x14ac:dyDescent="0.3">
      <c r="A4757"/>
      <c r="B4757" s="314">
        <v>45296</v>
      </c>
      <c r="C4757" s="197">
        <v>788.52</v>
      </c>
      <c r="D4757" s="197">
        <f t="shared" si="151"/>
        <v>2.6795146990200651</v>
      </c>
      <c r="E4757" s="197">
        <v>-6.0254632547586118E-3</v>
      </c>
      <c r="F4757" s="167"/>
      <c r="G4757" s="37">
        <v>4749</v>
      </c>
      <c r="H4757" s="167">
        <f t="shared" ca="1" si="152"/>
        <v>7.3117136034208862E-3</v>
      </c>
    </row>
    <row r="4758" spans="1:8" x14ac:dyDescent="0.3">
      <c r="A4758"/>
      <c r="B4758" s="314">
        <v>43585</v>
      </c>
      <c r="C4758" s="197">
        <v>214.3</v>
      </c>
      <c r="D4758" s="197">
        <f t="shared" si="151"/>
        <v>7.6690938511326863</v>
      </c>
      <c r="E4758" s="197">
        <v>-6.0296846011130834E-3</v>
      </c>
      <c r="F4758" s="167"/>
      <c r="G4758" s="37">
        <v>4750</v>
      </c>
      <c r="H4758" s="167">
        <f t="shared" ca="1" si="152"/>
        <v>-5.8122492488241742E-3</v>
      </c>
    </row>
    <row r="4759" spans="1:8" x14ac:dyDescent="0.3">
      <c r="A4759"/>
      <c r="B4759" s="314">
        <v>36714</v>
      </c>
      <c r="C4759" s="197">
        <v>24.72</v>
      </c>
      <c r="D4759" s="197">
        <f t="shared" si="151"/>
        <v>-0.90785402765870205</v>
      </c>
      <c r="E4759" s="197">
        <v>-6.0313630880579616E-3</v>
      </c>
      <c r="F4759" s="167"/>
      <c r="G4759" s="37">
        <v>4751</v>
      </c>
      <c r="H4759" s="167">
        <f t="shared" ca="1" si="152"/>
        <v>-2.45769753889864E-2</v>
      </c>
    </row>
    <row r="4760" spans="1:8" x14ac:dyDescent="0.3">
      <c r="A4760"/>
      <c r="B4760" s="314">
        <v>40996</v>
      </c>
      <c r="C4760" s="197">
        <v>268.27</v>
      </c>
      <c r="D4760" s="197">
        <f t="shared" si="151"/>
        <v>-0.47418659349274794</v>
      </c>
      <c r="E4760" s="197">
        <v>-6.0392738051130435E-3</v>
      </c>
      <c r="F4760" s="167"/>
      <c r="G4760" s="37">
        <v>4752</v>
      </c>
      <c r="H4760" s="167">
        <f t="shared" ca="1" si="152"/>
        <v>-2.0129494522359799E-2</v>
      </c>
    </row>
    <row r="4761" spans="1:8" x14ac:dyDescent="0.3">
      <c r="A4761"/>
      <c r="B4761" s="314">
        <v>42677</v>
      </c>
      <c r="C4761" s="197">
        <v>510.2</v>
      </c>
      <c r="D4761" s="197">
        <f t="shared" si="151"/>
        <v>0.2164997615641393</v>
      </c>
      <c r="E4761" s="197">
        <v>-6.0393532047534615E-3</v>
      </c>
      <c r="F4761" s="167"/>
      <c r="G4761" s="37">
        <v>4753</v>
      </c>
      <c r="H4761" s="167">
        <f t="shared" ca="1" si="152"/>
        <v>2.9246966658878895E-2</v>
      </c>
    </row>
    <row r="4762" spans="1:8" x14ac:dyDescent="0.3">
      <c r="A4762"/>
      <c r="B4762" s="314">
        <v>43034</v>
      </c>
      <c r="C4762" s="197">
        <v>419.4</v>
      </c>
      <c r="D4762" s="197">
        <f t="shared" si="151"/>
        <v>4.000596160724931</v>
      </c>
      <c r="E4762" s="197">
        <v>-6.0433700675436297E-3</v>
      </c>
      <c r="F4762" s="167"/>
      <c r="G4762" s="37">
        <v>4754</v>
      </c>
      <c r="H4762" s="167">
        <f t="shared" ca="1" si="152"/>
        <v>4.9372819613267623E-2</v>
      </c>
    </row>
    <row r="4763" spans="1:8" x14ac:dyDescent="0.3">
      <c r="A4763"/>
      <c r="B4763" s="314">
        <v>39692</v>
      </c>
      <c r="C4763" s="197">
        <v>83.87</v>
      </c>
      <c r="D4763" s="197">
        <f t="shared" si="151"/>
        <v>-0.82703650237162296</v>
      </c>
      <c r="E4763" s="197">
        <v>-6.0440862763686543E-3</v>
      </c>
      <c r="F4763" s="167"/>
      <c r="G4763" s="37">
        <v>4755</v>
      </c>
      <c r="H4763" s="167">
        <f t="shared" ca="1" si="152"/>
        <v>-3.072410863619373E-2</v>
      </c>
    </row>
    <row r="4764" spans="1:8" x14ac:dyDescent="0.3">
      <c r="A4764"/>
      <c r="B4764" s="314">
        <v>44503</v>
      </c>
      <c r="C4764" s="197">
        <v>484.9</v>
      </c>
      <c r="D4764" s="197">
        <f t="shared" si="151"/>
        <v>2.2861208999728921</v>
      </c>
      <c r="E4764" s="197">
        <v>-6.0469406579892748E-3</v>
      </c>
      <c r="F4764" s="167"/>
      <c r="G4764" s="37">
        <v>4756</v>
      </c>
      <c r="H4764" s="167">
        <f t="shared" ca="1" si="152"/>
        <v>-7.0803041808668712E-2</v>
      </c>
    </row>
    <row r="4765" spans="1:8" x14ac:dyDescent="0.3">
      <c r="A4765"/>
      <c r="B4765" s="314">
        <v>39456</v>
      </c>
      <c r="C4765" s="197">
        <v>147.56</v>
      </c>
      <c r="D4765" s="197">
        <f t="shared" si="151"/>
        <v>4.6256195196340064</v>
      </c>
      <c r="E4765" s="197">
        <v>-6.0622389869325888E-3</v>
      </c>
      <c r="F4765" s="167"/>
      <c r="G4765" s="37">
        <v>4757</v>
      </c>
      <c r="H4765" s="167">
        <f t="shared" ca="1" si="152"/>
        <v>-6.4250889841621014E-2</v>
      </c>
    </row>
    <row r="4766" spans="1:8" x14ac:dyDescent="0.3">
      <c r="A4766"/>
      <c r="B4766" s="314">
        <v>37309</v>
      </c>
      <c r="C4766" s="197">
        <v>26.23</v>
      </c>
      <c r="D4766" s="197">
        <f t="shared" si="151"/>
        <v>-0.85447988904299588</v>
      </c>
      <c r="E4766" s="197">
        <v>-6.0629026146267195E-3</v>
      </c>
      <c r="F4766" s="167"/>
      <c r="G4766" s="37">
        <v>4758</v>
      </c>
      <c r="H4766" s="167">
        <f t="shared" ca="1" si="152"/>
        <v>1.4494706148660845E-2</v>
      </c>
    </row>
    <row r="4767" spans="1:8" x14ac:dyDescent="0.3">
      <c r="A4767"/>
      <c r="B4767" s="314">
        <v>43613</v>
      </c>
      <c r="C4767" s="197">
        <v>180.25</v>
      </c>
      <c r="D4767" s="197">
        <f t="shared" si="151"/>
        <v>4.9062972878593847E-2</v>
      </c>
      <c r="E4767" s="197">
        <v>-6.0656189688447215E-3</v>
      </c>
      <c r="F4767" s="167"/>
      <c r="G4767" s="37">
        <v>4759</v>
      </c>
      <c r="H4767" s="167">
        <f t="shared" ca="1" si="152"/>
        <v>-7.020953934242366E-2</v>
      </c>
    </row>
    <row r="4768" spans="1:8" x14ac:dyDescent="0.3">
      <c r="A4768"/>
      <c r="B4768" s="314">
        <v>39121</v>
      </c>
      <c r="C4768" s="197">
        <v>171.82</v>
      </c>
      <c r="D4768" s="197">
        <f t="shared" si="151"/>
        <v>4.5300933376247183</v>
      </c>
      <c r="E4768" s="197">
        <v>-6.0739283854920334E-3</v>
      </c>
      <c r="F4768" s="167"/>
      <c r="G4768" s="37">
        <v>4760</v>
      </c>
      <c r="H4768" s="167">
        <f t="shared" ca="1" si="152"/>
        <v>4.48744320061433E-2</v>
      </c>
    </row>
    <row r="4769" spans="1:8" x14ac:dyDescent="0.3">
      <c r="A4769"/>
      <c r="B4769" s="314">
        <v>37683</v>
      </c>
      <c r="C4769" s="197">
        <v>31.07</v>
      </c>
      <c r="D4769" s="197">
        <f t="shared" si="151"/>
        <v>-0.79347248072321186</v>
      </c>
      <c r="E4769" s="197">
        <v>-6.078055022392892E-3</v>
      </c>
      <c r="F4769" s="167"/>
      <c r="G4769" s="37">
        <v>4761</v>
      </c>
      <c r="H4769" s="167">
        <f t="shared" ca="1" si="152"/>
        <v>-5.4157988999275535E-2</v>
      </c>
    </row>
    <row r="4770" spans="1:8" x14ac:dyDescent="0.3">
      <c r="A4770"/>
      <c r="B4770" s="314">
        <v>40343</v>
      </c>
      <c r="C4770" s="197">
        <v>150.44</v>
      </c>
      <c r="D4770" s="197">
        <f t="shared" si="151"/>
        <v>-0.78050773271082585</v>
      </c>
      <c r="E4770" s="197">
        <v>-6.0782241014800675E-3</v>
      </c>
      <c r="F4770" s="167"/>
      <c r="G4770" s="37">
        <v>4762</v>
      </c>
      <c r="H4770" s="167">
        <f t="shared" ca="1" si="152"/>
        <v>-4.2309884162087447E-2</v>
      </c>
    </row>
    <row r="4771" spans="1:8" x14ac:dyDescent="0.3">
      <c r="A4771"/>
      <c r="B4771" s="314">
        <v>45890</v>
      </c>
      <c r="C4771" s="197">
        <v>685.4</v>
      </c>
      <c r="D4771" s="197">
        <f t="shared" si="151"/>
        <v>1.9170922710248552</v>
      </c>
      <c r="E4771" s="197">
        <v>-6.0904872389792031E-3</v>
      </c>
      <c r="F4771" s="167"/>
      <c r="G4771" s="37">
        <v>4763</v>
      </c>
      <c r="H4771" s="167">
        <f t="shared" ca="1" si="152"/>
        <v>1.9141615348978354E-2</v>
      </c>
    </row>
    <row r="4772" spans="1:8" x14ac:dyDescent="0.3">
      <c r="A4772"/>
      <c r="B4772" s="314">
        <v>40564</v>
      </c>
      <c r="C4772" s="197">
        <v>234.96</v>
      </c>
      <c r="D4772" s="197">
        <f t="shared" si="151"/>
        <v>-0.65639075753144183</v>
      </c>
      <c r="E4772" s="197">
        <v>-6.0913705583756084E-3</v>
      </c>
      <c r="F4772" s="167"/>
      <c r="G4772" s="37">
        <v>4764</v>
      </c>
      <c r="H4772" s="167">
        <f t="shared" ca="1" si="152"/>
        <v>-4.6337650935381454E-2</v>
      </c>
    </row>
    <row r="4773" spans="1:8" x14ac:dyDescent="0.3">
      <c r="A4773"/>
      <c r="B4773" s="314">
        <v>45839</v>
      </c>
      <c r="C4773" s="197">
        <v>683.8</v>
      </c>
      <c r="D4773" s="197">
        <f t="shared" si="151"/>
        <v>2.051582649472472E-3</v>
      </c>
      <c r="E4773" s="197">
        <v>-6.1046511627907973E-3</v>
      </c>
      <c r="F4773" s="167"/>
      <c r="G4773" s="37">
        <v>4765</v>
      </c>
      <c r="H4773" s="167">
        <f t="shared" ca="1" si="152"/>
        <v>-1.5414007350831887E-2</v>
      </c>
    </row>
    <row r="4774" spans="1:8" x14ac:dyDescent="0.3">
      <c r="A4774"/>
      <c r="B4774" s="314">
        <v>45706</v>
      </c>
      <c r="C4774" s="197">
        <v>682.4</v>
      </c>
      <c r="D4774" s="197">
        <f t="shared" si="151"/>
        <v>-0.26696958955023464</v>
      </c>
      <c r="E4774" s="197">
        <v>-6.117098747451255E-3</v>
      </c>
      <c r="F4774" s="167"/>
      <c r="G4774" s="37">
        <v>4766</v>
      </c>
      <c r="H4774" s="167">
        <f t="shared" ca="1" si="152"/>
        <v>-4.2337981994465874E-2</v>
      </c>
    </row>
    <row r="4775" spans="1:8" x14ac:dyDescent="0.3">
      <c r="A4775"/>
      <c r="B4775" s="314">
        <v>45329</v>
      </c>
      <c r="C4775" s="197">
        <v>930.93</v>
      </c>
      <c r="D4775" s="197">
        <f t="shared" si="151"/>
        <v>1.7045408326312428</v>
      </c>
      <c r="E4775" s="197">
        <v>-6.1174812632118769E-3</v>
      </c>
      <c r="F4775" s="167"/>
      <c r="G4775" s="37">
        <v>4767</v>
      </c>
      <c r="H4775" s="167">
        <f t="shared" ca="1" si="152"/>
        <v>-2.6362330524735873E-2</v>
      </c>
    </row>
    <row r="4776" spans="1:8" x14ac:dyDescent="0.3">
      <c r="A4776"/>
      <c r="B4776" s="314">
        <v>41554</v>
      </c>
      <c r="C4776" s="197">
        <v>344.21</v>
      </c>
      <c r="D4776" s="197">
        <f t="shared" si="151"/>
        <v>-0.20867626097751624</v>
      </c>
      <c r="E4776" s="197">
        <v>-6.1213293679438507E-3</v>
      </c>
      <c r="F4776" s="167"/>
      <c r="G4776" s="37">
        <v>4768</v>
      </c>
      <c r="H4776" s="167">
        <f t="shared" ca="1" si="152"/>
        <v>-0.11472689060198277</v>
      </c>
    </row>
    <row r="4777" spans="1:8" x14ac:dyDescent="0.3">
      <c r="A4777"/>
      <c r="B4777" s="314">
        <v>41774</v>
      </c>
      <c r="C4777" s="197">
        <v>434.98</v>
      </c>
      <c r="D4777" s="197">
        <f t="shared" si="151"/>
        <v>0.57772941603191885</v>
      </c>
      <c r="E4777" s="197">
        <v>-6.1234748434858544E-3</v>
      </c>
      <c r="F4777" s="167"/>
      <c r="G4777" s="37">
        <v>4769</v>
      </c>
      <c r="H4777" s="167">
        <f t="shared" ca="1" si="152"/>
        <v>-5.5031646369993505E-3</v>
      </c>
    </row>
    <row r="4778" spans="1:8" x14ac:dyDescent="0.3">
      <c r="A4778"/>
      <c r="B4778" s="314">
        <v>43353</v>
      </c>
      <c r="C4778" s="197">
        <v>275.7</v>
      </c>
      <c r="D4778" s="197">
        <f t="shared" si="151"/>
        <v>-4.290772755675909E-2</v>
      </c>
      <c r="E4778" s="197">
        <v>-6.1283345349675278E-3</v>
      </c>
      <c r="F4778" s="167"/>
      <c r="G4778" s="37">
        <v>4770</v>
      </c>
      <c r="H4778" s="167">
        <f t="shared" ca="1" si="152"/>
        <v>5.2020864362526203E-2</v>
      </c>
    </row>
    <row r="4779" spans="1:8" x14ac:dyDescent="0.3">
      <c r="A4779"/>
      <c r="B4779" s="314">
        <v>41416</v>
      </c>
      <c r="C4779" s="197">
        <v>288.06</v>
      </c>
      <c r="D4779" s="197">
        <f t="shared" si="151"/>
        <v>15.201349831271092</v>
      </c>
      <c r="E4779" s="197">
        <v>-6.1413193486060669E-3</v>
      </c>
      <c r="F4779" s="167"/>
      <c r="G4779" s="37">
        <v>4771</v>
      </c>
      <c r="H4779" s="167">
        <f t="shared" ca="1" si="152"/>
        <v>3.5981939192091278E-2</v>
      </c>
    </row>
    <row r="4780" spans="1:8" x14ac:dyDescent="0.3">
      <c r="A4780"/>
      <c r="B4780" s="314">
        <v>36880</v>
      </c>
      <c r="C4780" s="197">
        <v>17.78</v>
      </c>
      <c r="D4780" s="197">
        <f t="shared" si="151"/>
        <v>-0.96255186503506818</v>
      </c>
      <c r="E4780" s="197">
        <v>-6.1486864169927324E-3</v>
      </c>
      <c r="F4780" s="167"/>
      <c r="G4780" s="37">
        <v>4772</v>
      </c>
      <c r="H4780" s="167">
        <f t="shared" ca="1" si="152"/>
        <v>5.3467391900071499E-2</v>
      </c>
    </row>
    <row r="4781" spans="1:8" x14ac:dyDescent="0.3">
      <c r="A4781"/>
      <c r="B4781" s="314">
        <v>44775</v>
      </c>
      <c r="C4781" s="197">
        <v>474.79</v>
      </c>
      <c r="D4781" s="197">
        <f t="shared" si="151"/>
        <v>-5.608349900596421E-2</v>
      </c>
      <c r="E4781" s="197">
        <v>-6.1541037824712763E-3</v>
      </c>
      <c r="F4781" s="167"/>
      <c r="G4781" s="37">
        <v>4773</v>
      </c>
      <c r="H4781" s="167">
        <f t="shared" ca="1" si="152"/>
        <v>-3.0020358341045226E-3</v>
      </c>
    </row>
    <row r="4782" spans="1:8" x14ac:dyDescent="0.3">
      <c r="A4782"/>
      <c r="B4782" s="314">
        <v>41876</v>
      </c>
      <c r="C4782" s="197">
        <v>503</v>
      </c>
      <c r="D4782" s="197">
        <f t="shared" si="151"/>
        <v>33.689655172413794</v>
      </c>
      <c r="E4782" s="197">
        <v>-6.164545957480394E-3</v>
      </c>
      <c r="F4782" s="167"/>
      <c r="G4782" s="37">
        <v>4774</v>
      </c>
      <c r="H4782" s="167">
        <f t="shared" ca="1" si="152"/>
        <v>-5.0473826077620083E-2</v>
      </c>
    </row>
    <row r="4783" spans="1:8" x14ac:dyDescent="0.3">
      <c r="A4783"/>
      <c r="B4783" s="314">
        <v>37182</v>
      </c>
      <c r="C4783" s="197">
        <v>14.5</v>
      </c>
      <c r="D4783" s="197">
        <f t="shared" si="151"/>
        <v>-0.84475374732334052</v>
      </c>
      <c r="E4783" s="197">
        <v>-6.1686086360520642E-3</v>
      </c>
      <c r="F4783" s="167"/>
      <c r="G4783" s="37">
        <v>4775</v>
      </c>
      <c r="H4783" s="167">
        <f t="shared" ca="1" si="152"/>
        <v>1.0287158760562135E-2</v>
      </c>
    </row>
    <row r="4784" spans="1:8" x14ac:dyDescent="0.3">
      <c r="A4784"/>
      <c r="B4784" s="314">
        <v>38002</v>
      </c>
      <c r="C4784" s="197">
        <v>93.4</v>
      </c>
      <c r="D4784" s="197">
        <f t="shared" si="151"/>
        <v>0.16010433486523423</v>
      </c>
      <c r="E4784" s="197">
        <v>-6.1715258565652187E-3</v>
      </c>
      <c r="F4784" s="167"/>
      <c r="G4784" s="37">
        <v>4776</v>
      </c>
      <c r="H4784" s="167">
        <f t="shared" ca="1" si="152"/>
        <v>-3.5669484225702229E-2</v>
      </c>
    </row>
    <row r="4785" spans="1:8" x14ac:dyDescent="0.3">
      <c r="A4785"/>
      <c r="B4785" s="314">
        <v>35352</v>
      </c>
      <c r="C4785" s="197">
        <v>80.510000000000005</v>
      </c>
      <c r="D4785" s="197">
        <f t="shared" si="151"/>
        <v>-0.82444395987788921</v>
      </c>
      <c r="E4785" s="197">
        <v>-6.1720775212936729E-3</v>
      </c>
      <c r="F4785" s="167"/>
      <c r="G4785" s="37">
        <v>4777</v>
      </c>
      <c r="H4785" s="167">
        <f t="shared" ca="1" si="152"/>
        <v>4.4220217567028069E-2</v>
      </c>
    </row>
    <row r="4786" spans="1:8" x14ac:dyDescent="0.3">
      <c r="A4786"/>
      <c r="B4786" s="314">
        <v>44530</v>
      </c>
      <c r="C4786" s="197">
        <v>458.6</v>
      </c>
      <c r="D4786" s="197">
        <f t="shared" si="151"/>
        <v>0.55753294389349284</v>
      </c>
      <c r="E4786" s="197">
        <v>-6.1761837685555543E-3</v>
      </c>
      <c r="F4786" s="167"/>
      <c r="G4786" s="37">
        <v>4778</v>
      </c>
      <c r="H4786" s="167">
        <f t="shared" ca="1" si="152"/>
        <v>-8.4208928136718514E-2</v>
      </c>
    </row>
    <row r="4787" spans="1:8" x14ac:dyDescent="0.3">
      <c r="A4787"/>
      <c r="B4787" s="314">
        <v>41443</v>
      </c>
      <c r="C4787" s="197">
        <v>294.44</v>
      </c>
      <c r="D4787" s="197">
        <f t="shared" si="151"/>
        <v>0.83451713395638638</v>
      </c>
      <c r="E4787" s="197">
        <v>-6.1767981908393832E-3</v>
      </c>
      <c r="F4787" s="167"/>
      <c r="G4787" s="37">
        <v>4779</v>
      </c>
      <c r="H4787" s="167">
        <f t="shared" ca="1" si="152"/>
        <v>2.3416225961189235E-2</v>
      </c>
    </row>
    <row r="4788" spans="1:8" x14ac:dyDescent="0.3">
      <c r="A4788"/>
      <c r="B4788" s="314">
        <v>43808</v>
      </c>
      <c r="C4788" s="197">
        <v>160.5</v>
      </c>
      <c r="D4788" s="197">
        <f t="shared" si="151"/>
        <v>-0.27385422793285985</v>
      </c>
      <c r="E4788" s="197">
        <v>-6.1919504643962453E-3</v>
      </c>
      <c r="F4788" s="167"/>
      <c r="G4788" s="37">
        <v>4780</v>
      </c>
      <c r="H4788" s="167">
        <f t="shared" ca="1" si="152"/>
        <v>-4.5734184104328909E-3</v>
      </c>
    </row>
    <row r="4789" spans="1:8" x14ac:dyDescent="0.3">
      <c r="A4789"/>
      <c r="B4789" s="314">
        <v>41110</v>
      </c>
      <c r="C4789" s="197">
        <v>221.03</v>
      </c>
      <c r="D4789" s="197">
        <f t="shared" si="151"/>
        <v>-0.39300818366562307</v>
      </c>
      <c r="E4789" s="197">
        <v>-6.2047569803516112E-3</v>
      </c>
      <c r="F4789" s="167"/>
      <c r="G4789" s="37">
        <v>4781</v>
      </c>
      <c r="H4789" s="167">
        <f t="shared" ca="1" si="152"/>
        <v>3.1468417088584257E-2</v>
      </c>
    </row>
    <row r="4790" spans="1:8" x14ac:dyDescent="0.3">
      <c r="A4790"/>
      <c r="B4790" s="314">
        <v>41624</v>
      </c>
      <c r="C4790" s="197">
        <v>364.14</v>
      </c>
      <c r="D4790" s="197">
        <f t="shared" si="151"/>
        <v>2.7378361732703755</v>
      </c>
      <c r="E4790" s="197">
        <v>-6.2223677746848782E-3</v>
      </c>
      <c r="F4790" s="167"/>
      <c r="G4790" s="37">
        <v>4782</v>
      </c>
      <c r="H4790" s="167">
        <f t="shared" ca="1" si="152"/>
        <v>6.8600010088213814E-2</v>
      </c>
    </row>
    <row r="4791" spans="1:8" x14ac:dyDescent="0.3">
      <c r="A4791"/>
      <c r="B4791" s="314">
        <v>35242</v>
      </c>
      <c r="C4791" s="197">
        <v>97.42</v>
      </c>
      <c r="D4791" s="197">
        <f t="shared" si="151"/>
        <v>-0.73239204483023845</v>
      </c>
      <c r="E4791" s="197">
        <v>-6.2225849229827768E-3</v>
      </c>
      <c r="F4791" s="167"/>
      <c r="G4791" s="37">
        <v>4783</v>
      </c>
      <c r="H4791" s="167">
        <f t="shared" ca="1" si="152"/>
        <v>-2.4159010561139935E-2</v>
      </c>
    </row>
    <row r="4792" spans="1:8" x14ac:dyDescent="0.3">
      <c r="A4792"/>
      <c r="B4792" s="314">
        <v>41648</v>
      </c>
      <c r="C4792" s="197">
        <v>364.04</v>
      </c>
      <c r="D4792" s="197">
        <f t="shared" si="151"/>
        <v>2.7580262207081656</v>
      </c>
      <c r="E4792" s="197">
        <v>-6.2240663900414717E-3</v>
      </c>
      <c r="F4792" s="167"/>
      <c r="G4792" s="37">
        <v>4784</v>
      </c>
      <c r="H4792" s="167">
        <f t="shared" ca="1" si="152"/>
        <v>4.6083576413147538E-2</v>
      </c>
    </row>
    <row r="4793" spans="1:8" x14ac:dyDescent="0.3">
      <c r="A4793"/>
      <c r="B4793" s="314">
        <v>38094</v>
      </c>
      <c r="C4793" s="197">
        <v>96.87</v>
      </c>
      <c r="D4793" s="197">
        <f t="shared" si="151"/>
        <v>-0.81789641883635678</v>
      </c>
      <c r="E4793" s="197">
        <v>-6.2576938859253417E-3</v>
      </c>
      <c r="F4793" s="167"/>
      <c r="G4793" s="37">
        <v>4785</v>
      </c>
      <c r="H4793" s="167">
        <f t="shared" ca="1" si="152"/>
        <v>0.10545074186313153</v>
      </c>
    </row>
    <row r="4794" spans="1:8" x14ac:dyDescent="0.3">
      <c r="A4794"/>
      <c r="B4794" s="314">
        <v>42640</v>
      </c>
      <c r="C4794" s="197">
        <v>531.95000000000005</v>
      </c>
      <c r="D4794" s="197">
        <f t="shared" si="151"/>
        <v>19.95116187475384</v>
      </c>
      <c r="E4794" s="197">
        <v>-6.2581729871098446E-3</v>
      </c>
      <c r="F4794" s="167"/>
      <c r="G4794" s="37">
        <v>4786</v>
      </c>
      <c r="H4794" s="167">
        <f t="shared" ca="1" si="152"/>
        <v>8.2677432780187989E-4</v>
      </c>
    </row>
    <row r="4795" spans="1:8" x14ac:dyDescent="0.3">
      <c r="A4795"/>
      <c r="B4795" s="314">
        <v>37537</v>
      </c>
      <c r="C4795" s="197">
        <v>25.39</v>
      </c>
      <c r="D4795" s="197">
        <f t="shared" si="151"/>
        <v>-0.81164688427299703</v>
      </c>
      <c r="E4795" s="197">
        <v>-6.2622309197651882E-3</v>
      </c>
      <c r="F4795" s="167"/>
      <c r="G4795" s="37">
        <v>4787</v>
      </c>
      <c r="H4795" s="167">
        <f t="shared" ca="1" si="152"/>
        <v>-8.5734629229543349E-3</v>
      </c>
    </row>
    <row r="4796" spans="1:8" x14ac:dyDescent="0.3">
      <c r="A4796"/>
      <c r="B4796" s="314">
        <v>44132</v>
      </c>
      <c r="C4796" s="197">
        <v>134.80000000000001</v>
      </c>
      <c r="D4796" s="197">
        <f t="shared" si="151"/>
        <v>-0.56205328135152688</v>
      </c>
      <c r="E4796" s="197">
        <v>-6.2661260597124402E-3</v>
      </c>
      <c r="F4796" s="167"/>
      <c r="G4796" s="37">
        <v>4788</v>
      </c>
      <c r="H4796" s="167">
        <f t="shared" ca="1" si="152"/>
        <v>4.7917123011129964E-2</v>
      </c>
    </row>
    <row r="4797" spans="1:8" x14ac:dyDescent="0.3">
      <c r="A4797"/>
      <c r="B4797" s="314">
        <v>43263</v>
      </c>
      <c r="C4797" s="197">
        <v>307.8</v>
      </c>
      <c r="D4797" s="197">
        <f t="shared" si="151"/>
        <v>4.7489727306686591</v>
      </c>
      <c r="E4797" s="197">
        <v>-6.2953995157384313E-3</v>
      </c>
      <c r="F4797" s="167"/>
      <c r="G4797" s="37">
        <v>4789</v>
      </c>
      <c r="H4797" s="167">
        <f t="shared" ca="1" si="152"/>
        <v>4.7318462990234983E-2</v>
      </c>
    </row>
    <row r="4798" spans="1:8" x14ac:dyDescent="0.3">
      <c r="A4798"/>
      <c r="B4798" s="314">
        <v>34781</v>
      </c>
      <c r="C4798" s="197">
        <v>53.54</v>
      </c>
      <c r="D4798" s="197">
        <f t="shared" si="151"/>
        <v>-0.87105630749963869</v>
      </c>
      <c r="E4798" s="197">
        <v>-6.3103192279139186E-3</v>
      </c>
      <c r="F4798" s="167"/>
      <c r="G4798" s="37">
        <v>4790</v>
      </c>
      <c r="H4798" s="167">
        <f t="shared" ca="1" si="152"/>
        <v>3.7442361270918108E-2</v>
      </c>
    </row>
    <row r="4799" spans="1:8" x14ac:dyDescent="0.3">
      <c r="A4799"/>
      <c r="B4799" s="314">
        <v>45009</v>
      </c>
      <c r="C4799" s="197">
        <v>415.22</v>
      </c>
      <c r="D4799" s="197">
        <f t="shared" si="151"/>
        <v>1.2997507615618944</v>
      </c>
      <c r="E4799" s="197">
        <v>-6.3179055185946797E-3</v>
      </c>
      <c r="F4799" s="167"/>
      <c r="G4799" s="37">
        <v>4791</v>
      </c>
      <c r="H4799" s="167">
        <f t="shared" ca="1" si="152"/>
        <v>3.5360710092334983E-2</v>
      </c>
    </row>
    <row r="4800" spans="1:8" x14ac:dyDescent="0.3">
      <c r="A4800"/>
      <c r="B4800" s="314">
        <v>44183</v>
      </c>
      <c r="C4800" s="197">
        <v>180.55</v>
      </c>
      <c r="D4800" s="197">
        <f t="shared" si="151"/>
        <v>-0.53036805826505395</v>
      </c>
      <c r="E4800" s="197">
        <v>-6.3291139240505556E-3</v>
      </c>
      <c r="F4800" s="167"/>
      <c r="G4800" s="37">
        <v>4792</v>
      </c>
      <c r="H4800" s="167">
        <f t="shared" ca="1" si="152"/>
        <v>4.0506765906479322E-2</v>
      </c>
    </row>
    <row r="4801" spans="1:8" x14ac:dyDescent="0.3">
      <c r="A4801"/>
      <c r="B4801" s="314">
        <v>42510</v>
      </c>
      <c r="C4801" s="197">
        <v>384.45</v>
      </c>
      <c r="D4801" s="197">
        <f t="shared" si="151"/>
        <v>4.9771455223880601</v>
      </c>
      <c r="E4801" s="197">
        <v>-6.3323856293615588E-3</v>
      </c>
      <c r="F4801" s="167"/>
      <c r="G4801" s="37">
        <v>4793</v>
      </c>
      <c r="H4801" s="167">
        <f t="shared" ca="1" si="152"/>
        <v>3.5827703259073578E-2</v>
      </c>
    </row>
    <row r="4802" spans="1:8" x14ac:dyDescent="0.3">
      <c r="A4802"/>
      <c r="B4802" s="314">
        <v>40016</v>
      </c>
      <c r="C4802" s="197">
        <v>64.319999999999993</v>
      </c>
      <c r="D4802" s="197">
        <f t="shared" si="151"/>
        <v>-0.62671928500957574</v>
      </c>
      <c r="E4802" s="197">
        <v>-6.3340027807818888E-3</v>
      </c>
      <c r="F4802" s="167"/>
      <c r="G4802" s="37">
        <v>4794</v>
      </c>
      <c r="H4802" s="167">
        <f t="shared" ca="1" si="152"/>
        <v>2.6421087745467683E-2</v>
      </c>
    </row>
    <row r="4803" spans="1:8" x14ac:dyDescent="0.3">
      <c r="A4803"/>
      <c r="B4803" s="314">
        <v>39007</v>
      </c>
      <c r="C4803" s="197">
        <v>172.31</v>
      </c>
      <c r="D4803" s="197">
        <f t="shared" si="151"/>
        <v>-0.36370014771048742</v>
      </c>
      <c r="E4803" s="197">
        <v>-6.3433481344788989E-3</v>
      </c>
      <c r="F4803" s="167"/>
      <c r="G4803" s="37">
        <v>4795</v>
      </c>
      <c r="H4803" s="167">
        <f t="shared" ca="1" si="152"/>
        <v>3.3299384244337399E-2</v>
      </c>
    </row>
    <row r="4804" spans="1:8" x14ac:dyDescent="0.3">
      <c r="A4804"/>
      <c r="B4804" s="314">
        <v>41176</v>
      </c>
      <c r="C4804" s="197">
        <v>270.8</v>
      </c>
      <c r="D4804" s="197">
        <f t="shared" si="151"/>
        <v>1.7662532882374959E-2</v>
      </c>
      <c r="E4804" s="197">
        <v>-6.3479249990825437E-3</v>
      </c>
      <c r="F4804" s="167"/>
      <c r="G4804" s="37">
        <v>4796</v>
      </c>
      <c r="H4804" s="167">
        <f t="shared" ca="1" si="152"/>
        <v>0.124272863909167</v>
      </c>
    </row>
    <row r="4805" spans="1:8" x14ac:dyDescent="0.3">
      <c r="A4805"/>
      <c r="B4805" s="314">
        <v>43293</v>
      </c>
      <c r="C4805" s="197">
        <v>266.10000000000002</v>
      </c>
      <c r="D4805" s="197">
        <f t="shared" si="151"/>
        <v>1.6596701649175416</v>
      </c>
      <c r="E4805" s="197">
        <v>-6.3480209111276276E-3</v>
      </c>
      <c r="F4805" s="167"/>
      <c r="G4805" s="37">
        <v>4797</v>
      </c>
      <c r="H4805" s="167">
        <f t="shared" ca="1" si="152"/>
        <v>5.6926204730931816E-2</v>
      </c>
    </row>
    <row r="4806" spans="1:8" x14ac:dyDescent="0.3">
      <c r="A4806"/>
      <c r="B4806" s="314">
        <v>35271</v>
      </c>
      <c r="C4806" s="197">
        <v>100.05</v>
      </c>
      <c r="D4806" s="197">
        <f t="shared" si="151"/>
        <v>0.14342857142857146</v>
      </c>
      <c r="E4806" s="197">
        <v>-6.3561426159499668E-3</v>
      </c>
      <c r="F4806" s="167"/>
      <c r="G4806" s="37">
        <v>4798</v>
      </c>
      <c r="H4806" s="167">
        <f t="shared" ca="1" si="152"/>
        <v>-4.6527723325803509E-2</v>
      </c>
    </row>
    <row r="4807" spans="1:8" x14ac:dyDescent="0.3">
      <c r="A4807"/>
      <c r="B4807" s="314">
        <v>35332</v>
      </c>
      <c r="C4807" s="197">
        <v>87.5</v>
      </c>
      <c r="D4807" s="197">
        <f t="shared" si="151"/>
        <v>-0.33302843204512533</v>
      </c>
      <c r="E4807" s="197">
        <v>-6.3593004769475492E-3</v>
      </c>
      <c r="F4807" s="167"/>
      <c r="G4807" s="37">
        <v>4799</v>
      </c>
      <c r="H4807" s="167">
        <f t="shared" ca="1" si="152"/>
        <v>-5.6051914500830353E-4</v>
      </c>
    </row>
    <row r="4808" spans="1:8" x14ac:dyDescent="0.3">
      <c r="A4808"/>
      <c r="B4808" s="314">
        <v>39337</v>
      </c>
      <c r="C4808" s="197">
        <v>131.19</v>
      </c>
      <c r="D4808" s="197">
        <f t="shared" si="151"/>
        <v>-0.74116602545131705</v>
      </c>
      <c r="E4808" s="197">
        <v>-6.3621904112701744E-3</v>
      </c>
      <c r="F4808" s="167"/>
      <c r="G4808" s="37">
        <v>4800</v>
      </c>
      <c r="H4808" s="167">
        <f t="shared" ca="1" si="152"/>
        <v>-4.6890057705136712E-2</v>
      </c>
    </row>
    <row r="4809" spans="1:8" x14ac:dyDescent="0.3">
      <c r="A4809"/>
      <c r="B4809" s="314">
        <v>42579</v>
      </c>
      <c r="C4809" s="197">
        <v>506.85</v>
      </c>
      <c r="D4809" s="197">
        <f t="shared" ref="D4809:D4872" si="153">C4809/C4810-1</f>
        <v>1.0594449636341472</v>
      </c>
      <c r="E4809" s="197">
        <v>-6.3712997451480513E-3</v>
      </c>
      <c r="F4809" s="167"/>
      <c r="G4809" s="37">
        <v>4801</v>
      </c>
      <c r="H4809" s="167">
        <f t="shared" ca="1" si="152"/>
        <v>-0.10425788412197201</v>
      </c>
    </row>
    <row r="4810" spans="1:8" x14ac:dyDescent="0.3">
      <c r="A4810"/>
      <c r="B4810" s="314">
        <v>40654</v>
      </c>
      <c r="C4810" s="197">
        <v>246.11</v>
      </c>
      <c r="D4810" s="197">
        <f t="shared" si="153"/>
        <v>-0.59858752915463787</v>
      </c>
      <c r="E4810" s="197">
        <v>-6.3789414187087612E-3</v>
      </c>
      <c r="F4810" s="167"/>
      <c r="G4810" s="37">
        <v>4802</v>
      </c>
      <c r="H4810" s="167">
        <f t="shared" ref="H4810:H4873" ca="1" si="154">_xlfn.NORM.INV(RAND(),N$11,N$12)</f>
        <v>8.00838113642659E-2</v>
      </c>
    </row>
    <row r="4811" spans="1:8" x14ac:dyDescent="0.3">
      <c r="A4811"/>
      <c r="B4811" s="314">
        <v>45142</v>
      </c>
      <c r="C4811" s="197">
        <v>613.11</v>
      </c>
      <c r="D4811" s="197">
        <f t="shared" si="153"/>
        <v>0.46048118151500717</v>
      </c>
      <c r="E4811" s="197">
        <v>-6.3852199983792657E-3</v>
      </c>
      <c r="F4811" s="167"/>
      <c r="G4811" s="37">
        <v>4803</v>
      </c>
      <c r="H4811" s="167">
        <f t="shared" ca="1" si="154"/>
        <v>1.5184721664485193E-2</v>
      </c>
    </row>
    <row r="4812" spans="1:8" x14ac:dyDescent="0.3">
      <c r="A4812"/>
      <c r="B4812" s="314">
        <v>44886</v>
      </c>
      <c r="C4812" s="197">
        <v>419.8</v>
      </c>
      <c r="D4812" s="197">
        <f t="shared" si="153"/>
        <v>-0.54847106149097047</v>
      </c>
      <c r="E4812" s="197">
        <v>-6.3905325443787131E-3</v>
      </c>
      <c r="F4812" s="167"/>
      <c r="G4812" s="37">
        <v>4804</v>
      </c>
      <c r="H4812" s="167">
        <f t="shared" ca="1" si="154"/>
        <v>3.5253018048850664E-2</v>
      </c>
    </row>
    <row r="4813" spans="1:8" x14ac:dyDescent="0.3">
      <c r="A4813"/>
      <c r="B4813" s="314">
        <v>45341</v>
      </c>
      <c r="C4813" s="197">
        <v>929.73</v>
      </c>
      <c r="D4813" s="197">
        <f t="shared" si="153"/>
        <v>6.7782146741403828</v>
      </c>
      <c r="E4813" s="197">
        <v>-6.390868965812091E-3</v>
      </c>
      <c r="F4813" s="167"/>
      <c r="G4813" s="37">
        <v>4805</v>
      </c>
      <c r="H4813" s="167">
        <f t="shared" ca="1" si="154"/>
        <v>-9.9387881826794741E-2</v>
      </c>
    </row>
    <row r="4814" spans="1:8" x14ac:dyDescent="0.3">
      <c r="A4814"/>
      <c r="B4814" s="314">
        <v>40080</v>
      </c>
      <c r="C4814" s="197">
        <v>119.53</v>
      </c>
      <c r="D4814" s="197">
        <f t="shared" si="153"/>
        <v>4.9290674603174605</v>
      </c>
      <c r="E4814" s="197">
        <v>-6.4006650041562585E-3</v>
      </c>
      <c r="F4814" s="167"/>
      <c r="G4814" s="37">
        <v>4806</v>
      </c>
      <c r="H4814" s="167">
        <f t="shared" ca="1" si="154"/>
        <v>-8.8429859106400333E-2</v>
      </c>
    </row>
    <row r="4815" spans="1:8" x14ac:dyDescent="0.3">
      <c r="A4815"/>
      <c r="B4815" s="314">
        <v>36931</v>
      </c>
      <c r="C4815" s="197">
        <v>20.16</v>
      </c>
      <c r="D4815" s="197">
        <f t="shared" si="153"/>
        <v>-0.31381892443839343</v>
      </c>
      <c r="E4815" s="197">
        <v>-6.4070970921635828E-3</v>
      </c>
      <c r="F4815" s="167"/>
      <c r="G4815" s="37">
        <v>4807</v>
      </c>
      <c r="H4815" s="167">
        <f t="shared" ca="1" si="154"/>
        <v>-2.5153036547099931E-2</v>
      </c>
    </row>
    <row r="4816" spans="1:8" x14ac:dyDescent="0.3">
      <c r="A4816"/>
      <c r="B4816" s="314">
        <v>37740</v>
      </c>
      <c r="C4816" s="197">
        <v>29.38</v>
      </c>
      <c r="D4816" s="197">
        <f t="shared" si="153"/>
        <v>-0.94234128152291241</v>
      </c>
      <c r="E4816" s="197">
        <v>-6.4254311802502961E-3</v>
      </c>
      <c r="F4816" s="167"/>
      <c r="G4816" s="37">
        <v>4808</v>
      </c>
      <c r="H4816" s="167">
        <f t="shared" ca="1" si="154"/>
        <v>4.5363218241327587E-2</v>
      </c>
    </row>
    <row r="4817" spans="1:8" x14ac:dyDescent="0.3">
      <c r="A4817"/>
      <c r="B4817" s="314">
        <v>42776</v>
      </c>
      <c r="C4817" s="197">
        <v>509.55</v>
      </c>
      <c r="D4817" s="197">
        <f t="shared" si="153"/>
        <v>-0.34652132093619747</v>
      </c>
      <c r="E4817" s="197">
        <v>-6.4346300087745334E-3</v>
      </c>
      <c r="F4817" s="167"/>
      <c r="G4817" s="37">
        <v>4809</v>
      </c>
      <c r="H4817" s="167">
        <f t="shared" ca="1" si="154"/>
        <v>-1.2055412361515449E-2</v>
      </c>
    </row>
    <row r="4818" spans="1:8" x14ac:dyDescent="0.3">
      <c r="A4818"/>
      <c r="B4818" s="314">
        <v>45643</v>
      </c>
      <c r="C4818" s="197">
        <v>779.75</v>
      </c>
      <c r="D4818" s="197">
        <f t="shared" si="153"/>
        <v>7.1538220223779145</v>
      </c>
      <c r="E4818" s="197">
        <v>-6.4347604485218701E-3</v>
      </c>
      <c r="F4818" s="167"/>
      <c r="G4818" s="37">
        <v>4810</v>
      </c>
      <c r="H4818" s="167">
        <f t="shared" ca="1" si="154"/>
        <v>-4.6075538551448698E-2</v>
      </c>
    </row>
    <row r="4819" spans="1:8" x14ac:dyDescent="0.3">
      <c r="A4819"/>
      <c r="B4819" s="314">
        <v>38089</v>
      </c>
      <c r="C4819" s="197">
        <v>95.63</v>
      </c>
      <c r="D4819" s="197">
        <f t="shared" si="153"/>
        <v>-0.89080840374514725</v>
      </c>
      <c r="E4819" s="197">
        <v>-6.4415584415584703E-3</v>
      </c>
      <c r="F4819" s="167"/>
      <c r="G4819" s="37">
        <v>4811</v>
      </c>
      <c r="H4819" s="167">
        <f t="shared" ca="1" si="154"/>
        <v>6.7997003639773471E-2</v>
      </c>
    </row>
    <row r="4820" spans="1:8" x14ac:dyDescent="0.3">
      <c r="A4820"/>
      <c r="B4820" s="314">
        <v>45323</v>
      </c>
      <c r="C4820" s="197">
        <v>875.8</v>
      </c>
      <c r="D4820" s="197">
        <f t="shared" si="153"/>
        <v>0.55822435726358877</v>
      </c>
      <c r="E4820" s="197">
        <v>-6.4437083087535152E-3</v>
      </c>
      <c r="F4820" s="167"/>
      <c r="G4820" s="37">
        <v>4812</v>
      </c>
      <c r="H4820" s="167">
        <f t="shared" ca="1" si="154"/>
        <v>-2.5897352007250702E-2</v>
      </c>
    </row>
    <row r="4821" spans="1:8" x14ac:dyDescent="0.3">
      <c r="A4821"/>
      <c r="B4821" s="314">
        <v>42653</v>
      </c>
      <c r="C4821" s="197">
        <v>562.04999999999995</v>
      </c>
      <c r="D4821" s="197">
        <f t="shared" si="153"/>
        <v>0.53431426075562349</v>
      </c>
      <c r="E4821" s="197">
        <v>-6.4521831359379833E-3</v>
      </c>
      <c r="F4821" s="167"/>
      <c r="G4821" s="37">
        <v>4813</v>
      </c>
      <c r="H4821" s="167">
        <f t="shared" ca="1" si="154"/>
        <v>-7.7592750915642231E-2</v>
      </c>
    </row>
    <row r="4822" spans="1:8" x14ac:dyDescent="0.3">
      <c r="A4822"/>
      <c r="B4822" s="314">
        <v>41634</v>
      </c>
      <c r="C4822" s="197">
        <v>366.32</v>
      </c>
      <c r="D4822" s="197">
        <f t="shared" si="153"/>
        <v>-3.4806207677917422E-2</v>
      </c>
      <c r="E4822" s="197">
        <v>-6.4551125576348678E-3</v>
      </c>
      <c r="F4822" s="167"/>
      <c r="G4822" s="37">
        <v>4814</v>
      </c>
      <c r="H4822" s="167">
        <f t="shared" ca="1" si="154"/>
        <v>-1.6327887465282451E-2</v>
      </c>
    </row>
    <row r="4823" spans="1:8" x14ac:dyDescent="0.3">
      <c r="A4823"/>
      <c r="B4823" s="314">
        <v>41662</v>
      </c>
      <c r="C4823" s="197">
        <v>379.53</v>
      </c>
      <c r="D4823" s="197">
        <f t="shared" si="153"/>
        <v>3.1186109603906669</v>
      </c>
      <c r="E4823" s="197">
        <v>-6.4659685863874827E-3</v>
      </c>
      <c r="F4823" s="167"/>
      <c r="G4823" s="37">
        <v>4815</v>
      </c>
      <c r="H4823" s="167">
        <f t="shared" ca="1" si="154"/>
        <v>-0.15128985899510575</v>
      </c>
    </row>
    <row r="4824" spans="1:8" x14ac:dyDescent="0.3">
      <c r="A4824"/>
      <c r="B4824" s="314">
        <v>35177</v>
      </c>
      <c r="C4824" s="197">
        <v>92.15</v>
      </c>
      <c r="D4824" s="197">
        <f t="shared" si="153"/>
        <v>0.11386437809742533</v>
      </c>
      <c r="E4824" s="197">
        <v>-6.4690026954177249E-3</v>
      </c>
      <c r="F4824" s="167"/>
      <c r="G4824" s="37">
        <v>4816</v>
      </c>
      <c r="H4824" s="167">
        <f t="shared" ca="1" si="154"/>
        <v>7.3692126365858049E-2</v>
      </c>
    </row>
    <row r="4825" spans="1:8" x14ac:dyDescent="0.3">
      <c r="A4825"/>
      <c r="B4825" s="314">
        <v>38069</v>
      </c>
      <c r="C4825" s="197">
        <v>82.73</v>
      </c>
      <c r="D4825" s="197">
        <f t="shared" si="153"/>
        <v>-0.72247567930224754</v>
      </c>
      <c r="E4825" s="197">
        <v>-6.4849285456946015E-3</v>
      </c>
      <c r="F4825" s="167"/>
      <c r="G4825" s="37">
        <v>4817</v>
      </c>
      <c r="H4825" s="167">
        <f t="shared" ca="1" si="154"/>
        <v>-4.818808733072516E-2</v>
      </c>
    </row>
    <row r="4826" spans="1:8" x14ac:dyDescent="0.3">
      <c r="A4826"/>
      <c r="B4826" s="314">
        <v>44417</v>
      </c>
      <c r="C4826" s="197">
        <v>298.10000000000002</v>
      </c>
      <c r="D4826" s="197">
        <f t="shared" si="153"/>
        <v>-0.31322858590978198</v>
      </c>
      <c r="E4826" s="197">
        <v>-6.49891684719206E-3</v>
      </c>
      <c r="F4826" s="167"/>
      <c r="G4826" s="37">
        <v>4818</v>
      </c>
      <c r="H4826" s="167">
        <f t="shared" ca="1" si="154"/>
        <v>0.11460370085567988</v>
      </c>
    </row>
    <row r="4827" spans="1:8" x14ac:dyDescent="0.3">
      <c r="A4827"/>
      <c r="B4827" s="314">
        <v>44897</v>
      </c>
      <c r="C4827" s="197">
        <v>434.06</v>
      </c>
      <c r="D4827" s="197">
        <f t="shared" si="153"/>
        <v>-5.2270742358078603E-2</v>
      </c>
      <c r="E4827" s="197">
        <v>-6.5003433279926526E-3</v>
      </c>
      <c r="F4827" s="167"/>
      <c r="G4827" s="37">
        <v>4819</v>
      </c>
      <c r="H4827" s="167">
        <f t="shared" ca="1" si="154"/>
        <v>7.4292156288947586E-2</v>
      </c>
    </row>
    <row r="4828" spans="1:8" x14ac:dyDescent="0.3">
      <c r="A4828"/>
      <c r="B4828" s="314">
        <v>42893</v>
      </c>
      <c r="C4828" s="197">
        <v>458</v>
      </c>
      <c r="D4828" s="197">
        <f t="shared" si="153"/>
        <v>5.3115658772131535E-2</v>
      </c>
      <c r="E4828" s="197">
        <v>-6.5075921908893664E-3</v>
      </c>
      <c r="F4828" s="167"/>
      <c r="G4828" s="37">
        <v>4820</v>
      </c>
      <c r="H4828" s="167">
        <f t="shared" ca="1" si="154"/>
        <v>-3.4652703748678133E-2</v>
      </c>
    </row>
    <row r="4829" spans="1:8" x14ac:dyDescent="0.3">
      <c r="A4829"/>
      <c r="B4829" s="314">
        <v>43041</v>
      </c>
      <c r="C4829" s="197">
        <v>434.9</v>
      </c>
      <c r="D4829" s="197">
        <f t="shared" si="153"/>
        <v>2.4928921371777366</v>
      </c>
      <c r="E4829" s="197">
        <v>-6.510565391205092E-3</v>
      </c>
      <c r="F4829" s="167"/>
      <c r="G4829" s="37">
        <v>4821</v>
      </c>
      <c r="H4829" s="167">
        <f t="shared" ca="1" si="154"/>
        <v>4.6331249068172049E-2</v>
      </c>
    </row>
    <row r="4830" spans="1:8" x14ac:dyDescent="0.3">
      <c r="A4830"/>
      <c r="B4830" s="314">
        <v>40144</v>
      </c>
      <c r="C4830" s="197">
        <v>124.51</v>
      </c>
      <c r="D4830" s="197">
        <f t="shared" si="153"/>
        <v>0.74481502242152464</v>
      </c>
      <c r="E4830" s="197">
        <v>-6.5427272001914449E-3</v>
      </c>
      <c r="F4830" s="167"/>
      <c r="G4830" s="37">
        <v>4822</v>
      </c>
      <c r="H4830" s="167">
        <f t="shared" ca="1" si="154"/>
        <v>9.5619303045790832E-2</v>
      </c>
    </row>
    <row r="4831" spans="1:8" x14ac:dyDescent="0.3">
      <c r="A4831"/>
      <c r="B4831" s="314">
        <v>35559</v>
      </c>
      <c r="C4831" s="197">
        <v>71.36</v>
      </c>
      <c r="D4831" s="197">
        <f t="shared" si="153"/>
        <v>-0.89550446624688829</v>
      </c>
      <c r="E4831" s="197">
        <v>-6.5432270639008694E-3</v>
      </c>
      <c r="F4831" s="167"/>
      <c r="G4831" s="37">
        <v>4823</v>
      </c>
      <c r="H4831" s="167">
        <f t="shared" ca="1" si="154"/>
        <v>5.2220355785430064E-2</v>
      </c>
    </row>
    <row r="4832" spans="1:8" x14ac:dyDescent="0.3">
      <c r="A4832"/>
      <c r="B4832" s="314">
        <v>45866</v>
      </c>
      <c r="C4832" s="197">
        <v>682.9</v>
      </c>
      <c r="D4832" s="197">
        <f t="shared" si="153"/>
        <v>0.69981331673926572</v>
      </c>
      <c r="E4832" s="197">
        <v>-6.5464067500727863E-3</v>
      </c>
      <c r="F4832" s="167"/>
      <c r="G4832" s="37">
        <v>4824</v>
      </c>
      <c r="H4832" s="167">
        <f t="shared" ca="1" si="154"/>
        <v>-4.613983654959708E-2</v>
      </c>
    </row>
    <row r="4833" spans="1:8" x14ac:dyDescent="0.3">
      <c r="A4833"/>
      <c r="B4833" s="314">
        <v>42993</v>
      </c>
      <c r="C4833" s="197">
        <v>401.75</v>
      </c>
      <c r="D4833" s="197">
        <f t="shared" si="153"/>
        <v>1.4118989013627905</v>
      </c>
      <c r="E4833" s="197">
        <v>-6.5529179030662243E-3</v>
      </c>
      <c r="F4833" s="167"/>
      <c r="G4833" s="37">
        <v>4825</v>
      </c>
      <c r="H4833" s="167">
        <f t="shared" ca="1" si="154"/>
        <v>9.1729203869189632E-2</v>
      </c>
    </row>
    <row r="4834" spans="1:8" x14ac:dyDescent="0.3">
      <c r="A4834"/>
      <c r="B4834" s="314">
        <v>40393</v>
      </c>
      <c r="C4834" s="197">
        <v>166.57</v>
      </c>
      <c r="D4834" s="197">
        <f t="shared" si="153"/>
        <v>-0.67646887442944548</v>
      </c>
      <c r="E4834" s="197">
        <v>-6.5605057553527191E-3</v>
      </c>
      <c r="F4834" s="167"/>
      <c r="G4834" s="37">
        <v>4826</v>
      </c>
      <c r="H4834" s="167">
        <f t="shared" ca="1" si="154"/>
        <v>-1.2149423499610734E-2</v>
      </c>
    </row>
    <row r="4835" spans="1:8" x14ac:dyDescent="0.3">
      <c r="A4835"/>
      <c r="B4835" s="314">
        <v>42748</v>
      </c>
      <c r="C4835" s="197">
        <v>514.85</v>
      </c>
      <c r="D4835" s="197">
        <f t="shared" si="153"/>
        <v>0.31292395573009646</v>
      </c>
      <c r="E4835" s="197">
        <v>-6.5605402797876966E-3</v>
      </c>
      <c r="F4835" s="167"/>
      <c r="G4835" s="37">
        <v>4827</v>
      </c>
      <c r="H4835" s="167">
        <f t="shared" ca="1" si="154"/>
        <v>0.12792316248162475</v>
      </c>
    </row>
    <row r="4836" spans="1:8" x14ac:dyDescent="0.3">
      <c r="A4836"/>
      <c r="B4836" s="314">
        <v>44845</v>
      </c>
      <c r="C4836" s="197">
        <v>392.14</v>
      </c>
      <c r="D4836" s="197">
        <f t="shared" si="153"/>
        <v>6.0050017863522687</v>
      </c>
      <c r="E4836" s="197">
        <v>-6.5614470650825485E-3</v>
      </c>
      <c r="F4836" s="167"/>
      <c r="G4836" s="37">
        <v>4828</v>
      </c>
      <c r="H4836" s="167">
        <f t="shared" ca="1" si="154"/>
        <v>-5.1726607888223204E-2</v>
      </c>
    </row>
    <row r="4837" spans="1:8" x14ac:dyDescent="0.3">
      <c r="A4837"/>
      <c r="B4837" s="314">
        <v>34828</v>
      </c>
      <c r="C4837" s="197">
        <v>55.98</v>
      </c>
      <c r="D4837" s="197">
        <f t="shared" si="153"/>
        <v>-0.59313903626717068</v>
      </c>
      <c r="E4837" s="197">
        <v>-6.5661047027507635E-3</v>
      </c>
      <c r="F4837" s="167"/>
      <c r="G4837" s="37">
        <v>4829</v>
      </c>
      <c r="H4837" s="167">
        <f t="shared" ca="1" si="154"/>
        <v>1.7180634843700176E-2</v>
      </c>
    </row>
    <row r="4838" spans="1:8" x14ac:dyDescent="0.3">
      <c r="A4838"/>
      <c r="B4838" s="314">
        <v>39195</v>
      </c>
      <c r="C4838" s="197">
        <v>137.59</v>
      </c>
      <c r="D4838" s="197">
        <f t="shared" si="153"/>
        <v>-0.69141229506358348</v>
      </c>
      <c r="E4838" s="197">
        <v>-6.5703971119133175E-3</v>
      </c>
      <c r="F4838" s="167"/>
      <c r="G4838" s="37">
        <v>4830</v>
      </c>
      <c r="H4838" s="167">
        <f t="shared" ca="1" si="154"/>
        <v>0.13947479123652301</v>
      </c>
    </row>
    <row r="4839" spans="1:8" x14ac:dyDescent="0.3">
      <c r="A4839"/>
      <c r="B4839" s="314">
        <v>44819</v>
      </c>
      <c r="C4839" s="197">
        <v>445.87</v>
      </c>
      <c r="D4839" s="197">
        <f t="shared" si="153"/>
        <v>2.6879239040529361</v>
      </c>
      <c r="E4839" s="197">
        <v>-6.5727908738469898E-3</v>
      </c>
      <c r="F4839" s="167"/>
      <c r="G4839" s="37">
        <v>4831</v>
      </c>
      <c r="H4839" s="167">
        <f t="shared" ca="1" si="154"/>
        <v>2.2381092780471897E-4</v>
      </c>
    </row>
    <row r="4840" spans="1:8" x14ac:dyDescent="0.3">
      <c r="A4840"/>
      <c r="B4840" s="314">
        <v>44064</v>
      </c>
      <c r="C4840" s="197">
        <v>120.9</v>
      </c>
      <c r="D4840" s="197">
        <f t="shared" si="153"/>
        <v>-0.82414545454545451</v>
      </c>
      <c r="E4840" s="197">
        <v>-6.5735414954806171E-3</v>
      </c>
      <c r="F4840" s="167"/>
      <c r="G4840" s="37">
        <v>4832</v>
      </c>
      <c r="H4840" s="167">
        <f t="shared" ca="1" si="154"/>
        <v>9.1588317936814517E-2</v>
      </c>
    </row>
    <row r="4841" spans="1:8" x14ac:dyDescent="0.3">
      <c r="A4841"/>
      <c r="B4841" s="314">
        <v>45904</v>
      </c>
      <c r="C4841" s="197">
        <v>687.5</v>
      </c>
      <c r="D4841" s="197">
        <f t="shared" si="153"/>
        <v>5.501182033096927</v>
      </c>
      <c r="E4841" s="197">
        <v>-6.5746694602990541E-3</v>
      </c>
      <c r="F4841" s="167"/>
      <c r="G4841" s="37">
        <v>4833</v>
      </c>
      <c r="H4841" s="167">
        <f t="shared" ca="1" si="154"/>
        <v>1.0169896803883909E-2</v>
      </c>
    </row>
    <row r="4842" spans="1:8" x14ac:dyDescent="0.3">
      <c r="A4842"/>
      <c r="B4842" s="314">
        <v>44041</v>
      </c>
      <c r="C4842" s="197">
        <v>105.75</v>
      </c>
      <c r="D4842" s="197">
        <f t="shared" si="153"/>
        <v>0.12968699925221672</v>
      </c>
      <c r="E4842" s="197">
        <v>-6.5758572099577917E-3</v>
      </c>
      <c r="F4842" s="167"/>
      <c r="G4842" s="37">
        <v>4834</v>
      </c>
      <c r="H4842" s="167">
        <f t="shared" ca="1" si="154"/>
        <v>7.5697820094783624E-2</v>
      </c>
    </row>
    <row r="4843" spans="1:8" x14ac:dyDescent="0.3">
      <c r="A4843"/>
      <c r="B4843" s="314">
        <v>38400</v>
      </c>
      <c r="C4843" s="197">
        <v>93.61</v>
      </c>
      <c r="D4843" s="197">
        <f t="shared" si="153"/>
        <v>-0.83411600007088305</v>
      </c>
      <c r="E4843" s="197">
        <v>-6.5796455481269556E-3</v>
      </c>
      <c r="F4843" s="167"/>
      <c r="G4843" s="37">
        <v>4835</v>
      </c>
      <c r="H4843" s="167">
        <f t="shared" ca="1" si="154"/>
        <v>-9.8443702373536404E-2</v>
      </c>
    </row>
    <row r="4844" spans="1:8" x14ac:dyDescent="0.3">
      <c r="A4844"/>
      <c r="B4844" s="314">
        <v>45096</v>
      </c>
      <c r="C4844" s="197">
        <v>564.30999999999995</v>
      </c>
      <c r="D4844" s="197">
        <f t="shared" si="153"/>
        <v>1.8782515556462305</v>
      </c>
      <c r="E4844" s="197">
        <v>-6.583927471173312E-3</v>
      </c>
      <c r="F4844" s="167"/>
      <c r="G4844" s="37">
        <v>4836</v>
      </c>
      <c r="H4844" s="167">
        <f t="shared" ca="1" si="154"/>
        <v>-1.56292835112876E-2</v>
      </c>
    </row>
    <row r="4845" spans="1:8" x14ac:dyDescent="0.3">
      <c r="A4845"/>
      <c r="B4845" s="314">
        <v>40417</v>
      </c>
      <c r="C4845" s="197">
        <v>196.06</v>
      </c>
      <c r="D4845" s="197">
        <f t="shared" si="153"/>
        <v>-0.54648284795632762</v>
      </c>
      <c r="E4845" s="197">
        <v>-6.5869477097689755E-3</v>
      </c>
      <c r="F4845" s="167"/>
      <c r="G4845" s="37">
        <v>4837</v>
      </c>
      <c r="H4845" s="167">
        <f t="shared" ca="1" si="154"/>
        <v>1.0683210928409195E-2</v>
      </c>
    </row>
    <row r="4846" spans="1:8" x14ac:dyDescent="0.3">
      <c r="A4846"/>
      <c r="B4846" s="314">
        <v>41780</v>
      </c>
      <c r="C4846" s="197">
        <v>432.31</v>
      </c>
      <c r="D4846" s="197">
        <f t="shared" si="153"/>
        <v>13.362458471760796</v>
      </c>
      <c r="E4846" s="197">
        <v>-6.5949721954133844E-3</v>
      </c>
      <c r="F4846" s="167"/>
      <c r="G4846" s="37">
        <v>4838</v>
      </c>
      <c r="H4846" s="167">
        <f t="shared" ca="1" si="154"/>
        <v>0.13648703043182323</v>
      </c>
    </row>
    <row r="4847" spans="1:8" x14ac:dyDescent="0.3">
      <c r="A4847"/>
      <c r="B4847" s="314">
        <v>39790</v>
      </c>
      <c r="C4847" s="197">
        <v>30.1</v>
      </c>
      <c r="D4847" s="197">
        <f t="shared" si="153"/>
        <v>-0.89060512447755769</v>
      </c>
      <c r="E4847" s="197">
        <v>-6.6006600660065695E-3</v>
      </c>
      <c r="F4847" s="167"/>
      <c r="G4847" s="37">
        <v>4839</v>
      </c>
      <c r="H4847" s="167">
        <f t="shared" ca="1" si="154"/>
        <v>-8.7040108973467603E-2</v>
      </c>
    </row>
    <row r="4848" spans="1:8" x14ac:dyDescent="0.3">
      <c r="A4848"/>
      <c r="B4848" s="314">
        <v>41254</v>
      </c>
      <c r="C4848" s="197">
        <v>275.14999999999998</v>
      </c>
      <c r="D4848" s="197">
        <f t="shared" si="153"/>
        <v>-0.42808147994180012</v>
      </c>
      <c r="E4848" s="197">
        <v>-6.6069752328689058E-3</v>
      </c>
      <c r="F4848" s="167"/>
      <c r="G4848" s="37">
        <v>4840</v>
      </c>
      <c r="H4848" s="167">
        <f t="shared" ca="1" si="154"/>
        <v>-6.3164040934693091E-2</v>
      </c>
    </row>
    <row r="4849" spans="1:8" x14ac:dyDescent="0.3">
      <c r="A4849"/>
      <c r="B4849" s="314">
        <v>42564</v>
      </c>
      <c r="C4849" s="197">
        <v>481.1</v>
      </c>
      <c r="D4849" s="197">
        <f t="shared" si="153"/>
        <v>2.6848958333333335</v>
      </c>
      <c r="E4849" s="197">
        <v>-6.6074747057608407E-3</v>
      </c>
      <c r="F4849" s="167"/>
      <c r="G4849" s="37">
        <v>4841</v>
      </c>
      <c r="H4849" s="167">
        <f t="shared" ca="1" si="154"/>
        <v>7.43622457976426E-3</v>
      </c>
    </row>
    <row r="4850" spans="1:8" x14ac:dyDescent="0.3">
      <c r="A4850"/>
      <c r="B4850" s="314">
        <v>39574</v>
      </c>
      <c r="C4850" s="197">
        <v>130.56</v>
      </c>
      <c r="D4850" s="197">
        <f t="shared" si="153"/>
        <v>-0.76125080003657308</v>
      </c>
      <c r="E4850" s="197">
        <v>-6.619493266377563E-3</v>
      </c>
      <c r="F4850" s="167"/>
      <c r="G4850" s="37">
        <v>4842</v>
      </c>
      <c r="H4850" s="167">
        <f t="shared" ca="1" si="154"/>
        <v>-5.2115211024723072E-2</v>
      </c>
    </row>
    <row r="4851" spans="1:8" x14ac:dyDescent="0.3">
      <c r="A4851"/>
      <c r="B4851" s="314">
        <v>42663</v>
      </c>
      <c r="C4851" s="197">
        <v>546.85</v>
      </c>
      <c r="D4851" s="197">
        <f t="shared" si="153"/>
        <v>2.318264563106796</v>
      </c>
      <c r="E4851" s="197">
        <v>-6.630336058128905E-3</v>
      </c>
      <c r="F4851" s="167"/>
      <c r="G4851" s="37">
        <v>4843</v>
      </c>
      <c r="H4851" s="167">
        <f t="shared" ca="1" si="154"/>
        <v>-2.2556648589757044E-2</v>
      </c>
    </row>
    <row r="4852" spans="1:8" x14ac:dyDescent="0.3">
      <c r="A4852"/>
      <c r="B4852" s="314">
        <v>43797</v>
      </c>
      <c r="C4852" s="197">
        <v>164.8</v>
      </c>
      <c r="D4852" s="197">
        <f t="shared" si="153"/>
        <v>9.2473513381101657E-3</v>
      </c>
      <c r="E4852" s="197">
        <v>-6.6305003013863439E-3</v>
      </c>
      <c r="F4852" s="167"/>
      <c r="G4852" s="37">
        <v>4844</v>
      </c>
      <c r="H4852" s="167">
        <f t="shared" ca="1" si="154"/>
        <v>-9.8170903365333628E-2</v>
      </c>
    </row>
    <row r="4853" spans="1:8" x14ac:dyDescent="0.3">
      <c r="A4853"/>
      <c r="B4853" s="314">
        <v>38987</v>
      </c>
      <c r="C4853" s="197">
        <v>163.29</v>
      </c>
      <c r="D4853" s="197">
        <f t="shared" si="153"/>
        <v>-0.59877635264632167</v>
      </c>
      <c r="E4853" s="197">
        <v>-6.6309770045017702E-3</v>
      </c>
      <c r="F4853" s="167"/>
      <c r="G4853" s="37">
        <v>4845</v>
      </c>
      <c r="H4853" s="167">
        <f t="shared" ca="1" si="154"/>
        <v>5.7263200743303322E-2</v>
      </c>
    </row>
    <row r="4854" spans="1:8" x14ac:dyDescent="0.3">
      <c r="A4854"/>
      <c r="B4854" s="314">
        <v>41732</v>
      </c>
      <c r="C4854" s="197">
        <v>406.98</v>
      </c>
      <c r="D4854" s="197">
        <f t="shared" si="153"/>
        <v>15.060773480662984</v>
      </c>
      <c r="E4854" s="197">
        <v>-6.6632496155816234E-3</v>
      </c>
      <c r="F4854" s="167"/>
      <c r="G4854" s="37">
        <v>4846</v>
      </c>
      <c r="H4854" s="167">
        <f t="shared" ca="1" si="154"/>
        <v>8.0288543206721463E-2</v>
      </c>
    </row>
    <row r="4855" spans="1:8" x14ac:dyDescent="0.3">
      <c r="A4855"/>
      <c r="B4855" s="314">
        <v>37487</v>
      </c>
      <c r="C4855" s="197">
        <v>25.34</v>
      </c>
      <c r="D4855" s="197">
        <f t="shared" si="153"/>
        <v>-0.82823832440859491</v>
      </c>
      <c r="E4855" s="197">
        <v>-6.6640533124265877E-3</v>
      </c>
      <c r="F4855" s="167"/>
      <c r="G4855" s="37">
        <v>4847</v>
      </c>
      <c r="H4855" s="167">
        <f t="shared" ca="1" si="154"/>
        <v>-6.7820941598066495E-2</v>
      </c>
    </row>
    <row r="4856" spans="1:8" x14ac:dyDescent="0.3">
      <c r="A4856"/>
      <c r="B4856" s="314">
        <v>39428</v>
      </c>
      <c r="C4856" s="197">
        <v>147.53</v>
      </c>
      <c r="D4856" s="197">
        <f t="shared" si="153"/>
        <v>-0.77988810145468113</v>
      </c>
      <c r="E4856" s="197">
        <v>-6.6657689200108061E-3</v>
      </c>
      <c r="F4856" s="167"/>
      <c r="G4856" s="37">
        <v>4848</v>
      </c>
      <c r="H4856" s="167">
        <f t="shared" ca="1" si="154"/>
        <v>-4.6834333674029352E-2</v>
      </c>
    </row>
    <row r="4857" spans="1:8" x14ac:dyDescent="0.3">
      <c r="A4857"/>
      <c r="B4857" s="314">
        <v>45826</v>
      </c>
      <c r="C4857" s="197">
        <v>670.25</v>
      </c>
      <c r="D4857" s="197">
        <f t="shared" si="153"/>
        <v>7.0365707434052744</v>
      </c>
      <c r="E4857" s="197">
        <v>-6.6691367173027372E-3</v>
      </c>
      <c r="F4857" s="167"/>
      <c r="G4857" s="37">
        <v>4849</v>
      </c>
      <c r="H4857" s="167">
        <f t="shared" ca="1" si="154"/>
        <v>6.7278067952649054E-2</v>
      </c>
    </row>
    <row r="4858" spans="1:8" x14ac:dyDescent="0.3">
      <c r="A4858"/>
      <c r="B4858" s="314">
        <v>38512</v>
      </c>
      <c r="C4858" s="197">
        <v>83.4</v>
      </c>
      <c r="D4858" s="197">
        <f t="shared" si="153"/>
        <v>-3.2707028531663074E-2</v>
      </c>
      <c r="E4858" s="197">
        <v>-6.6698427822771134E-3</v>
      </c>
      <c r="F4858" s="167"/>
      <c r="G4858" s="37">
        <v>4850</v>
      </c>
      <c r="H4858" s="167">
        <f t="shared" ca="1" si="154"/>
        <v>3.4835110469806272E-3</v>
      </c>
    </row>
    <row r="4859" spans="1:8" x14ac:dyDescent="0.3">
      <c r="A4859"/>
      <c r="B4859" s="314">
        <v>35621</v>
      </c>
      <c r="C4859" s="197">
        <v>86.22</v>
      </c>
      <c r="D4859" s="197">
        <f t="shared" si="153"/>
        <v>-0.83909676215358775</v>
      </c>
      <c r="E4859" s="197">
        <v>-6.6820276497695508E-3</v>
      </c>
      <c r="F4859" s="167"/>
      <c r="G4859" s="37">
        <v>4851</v>
      </c>
      <c r="H4859" s="167">
        <f t="shared" ca="1" si="154"/>
        <v>1.2165377043152467E-3</v>
      </c>
    </row>
    <row r="4860" spans="1:8" x14ac:dyDescent="0.3">
      <c r="A4860"/>
      <c r="B4860" s="314">
        <v>41961</v>
      </c>
      <c r="C4860" s="197">
        <v>535.85</v>
      </c>
      <c r="D4860" s="197">
        <f t="shared" si="153"/>
        <v>-0.41976177585273411</v>
      </c>
      <c r="E4860" s="197">
        <v>-6.6918770622474977E-3</v>
      </c>
      <c r="F4860" s="167"/>
      <c r="G4860" s="37">
        <v>4852</v>
      </c>
      <c r="H4860" s="167">
        <f t="shared" ca="1" si="154"/>
        <v>-3.1657754355361049E-2</v>
      </c>
    </row>
    <row r="4861" spans="1:8" x14ac:dyDescent="0.3">
      <c r="A4861"/>
      <c r="B4861" s="314">
        <v>45342</v>
      </c>
      <c r="C4861" s="197">
        <v>923.5</v>
      </c>
      <c r="D4861" s="197">
        <f t="shared" si="153"/>
        <v>10.126506024096386</v>
      </c>
      <c r="E4861" s="197">
        <v>-6.7008701450959052E-3</v>
      </c>
      <c r="F4861" s="167"/>
      <c r="G4861" s="37">
        <v>4853</v>
      </c>
      <c r="H4861" s="167">
        <f t="shared" ca="1" si="154"/>
        <v>-1.1961425465291334E-2</v>
      </c>
    </row>
    <row r="4862" spans="1:8" x14ac:dyDescent="0.3">
      <c r="A4862"/>
      <c r="B4862" s="314">
        <v>39673</v>
      </c>
      <c r="C4862" s="197">
        <v>83</v>
      </c>
      <c r="D4862" s="197">
        <f t="shared" si="153"/>
        <v>1.436876100998238</v>
      </c>
      <c r="E4862" s="197">
        <v>-6.7017711823839088E-3</v>
      </c>
      <c r="F4862" s="167"/>
      <c r="G4862" s="37">
        <v>4854</v>
      </c>
      <c r="H4862" s="167">
        <f t="shared" ca="1" si="154"/>
        <v>7.1913924641888484E-3</v>
      </c>
    </row>
    <row r="4863" spans="1:8" x14ac:dyDescent="0.3">
      <c r="A4863"/>
      <c r="B4863" s="314">
        <v>36563</v>
      </c>
      <c r="C4863" s="197">
        <v>34.06</v>
      </c>
      <c r="D4863" s="197">
        <f t="shared" si="153"/>
        <v>-0.80827469743878411</v>
      </c>
      <c r="E4863" s="197">
        <v>-6.7074948964711556E-3</v>
      </c>
      <c r="F4863" s="167"/>
      <c r="G4863" s="37">
        <v>4855</v>
      </c>
      <c r="H4863" s="167">
        <f t="shared" ca="1" si="154"/>
        <v>-2.259568688775514E-2</v>
      </c>
    </row>
    <row r="4864" spans="1:8" x14ac:dyDescent="0.3">
      <c r="A4864"/>
      <c r="B4864" s="314">
        <v>44179</v>
      </c>
      <c r="C4864" s="197">
        <v>177.65</v>
      </c>
      <c r="D4864" s="197">
        <f t="shared" si="153"/>
        <v>-0.19973872696968331</v>
      </c>
      <c r="E4864" s="197">
        <v>-6.709533128319789E-3</v>
      </c>
      <c r="F4864" s="167"/>
      <c r="G4864" s="37">
        <v>4856</v>
      </c>
      <c r="H4864" s="167">
        <f t="shared" ca="1" si="154"/>
        <v>7.4042589056680819E-2</v>
      </c>
    </row>
    <row r="4865" spans="1:8" x14ac:dyDescent="0.3">
      <c r="A4865"/>
      <c r="B4865" s="314">
        <v>40687</v>
      </c>
      <c r="C4865" s="197">
        <v>221.99</v>
      </c>
      <c r="D4865" s="197">
        <f t="shared" si="153"/>
        <v>1.9512097846317471</v>
      </c>
      <c r="E4865" s="197">
        <v>-6.7117096961832878E-3</v>
      </c>
      <c r="F4865" s="167"/>
      <c r="G4865" s="37">
        <v>4857</v>
      </c>
      <c r="H4865" s="167">
        <f t="shared" ca="1" si="154"/>
        <v>3.2616036264406567E-2</v>
      </c>
    </row>
    <row r="4866" spans="1:8" x14ac:dyDescent="0.3">
      <c r="A4866"/>
      <c r="B4866" s="314">
        <v>38140</v>
      </c>
      <c r="C4866" s="197">
        <v>75.22</v>
      </c>
      <c r="D4866" s="197">
        <f t="shared" si="153"/>
        <v>-0.85256184091889131</v>
      </c>
      <c r="E4866" s="197">
        <v>-6.7344513402879391E-3</v>
      </c>
      <c r="F4866" s="167"/>
      <c r="G4866" s="37">
        <v>4858</v>
      </c>
      <c r="H4866" s="167">
        <f t="shared" ca="1" si="154"/>
        <v>-0.15299473921829387</v>
      </c>
    </row>
    <row r="4867" spans="1:8" x14ac:dyDescent="0.3">
      <c r="A4867"/>
      <c r="B4867" s="314">
        <v>41935</v>
      </c>
      <c r="C4867" s="197">
        <v>510.18</v>
      </c>
      <c r="D4867" s="197">
        <f t="shared" si="153"/>
        <v>19.390887290167868</v>
      </c>
      <c r="E4867" s="197">
        <v>-6.7362354956779225E-3</v>
      </c>
      <c r="F4867" s="167"/>
      <c r="G4867" s="37">
        <v>4859</v>
      </c>
      <c r="H4867" s="167">
        <f t="shared" ca="1" si="154"/>
        <v>0.10227890887634213</v>
      </c>
    </row>
    <row r="4868" spans="1:8" x14ac:dyDescent="0.3">
      <c r="A4868"/>
      <c r="B4868" s="314">
        <v>36123</v>
      </c>
      <c r="C4868" s="197">
        <v>25.02</v>
      </c>
      <c r="D4868" s="197">
        <f t="shared" si="153"/>
        <v>-0.65274115197779325</v>
      </c>
      <c r="E4868" s="197">
        <v>-6.7487098054784811E-3</v>
      </c>
      <c r="F4868" s="167"/>
      <c r="G4868" s="37">
        <v>4860</v>
      </c>
      <c r="H4868" s="167">
        <f t="shared" ca="1" si="154"/>
        <v>-2.2951168013200407E-2</v>
      </c>
    </row>
    <row r="4869" spans="1:8" x14ac:dyDescent="0.3">
      <c r="A4869"/>
      <c r="B4869" s="314">
        <v>37945</v>
      </c>
      <c r="C4869" s="197">
        <v>72.05</v>
      </c>
      <c r="D4869" s="197">
        <f t="shared" si="153"/>
        <v>0.53134962805526031</v>
      </c>
      <c r="E4869" s="197">
        <v>-6.7548938516681645E-3</v>
      </c>
      <c r="F4869" s="167"/>
      <c r="G4869" s="37">
        <v>4861</v>
      </c>
      <c r="H4869" s="167">
        <f t="shared" ca="1" si="154"/>
        <v>-2.5262956241061486E-2</v>
      </c>
    </row>
    <row r="4870" spans="1:8" x14ac:dyDescent="0.3">
      <c r="A4870"/>
      <c r="B4870" s="314">
        <v>37845</v>
      </c>
      <c r="C4870" s="197">
        <v>47.05</v>
      </c>
      <c r="D4870" s="197">
        <f t="shared" si="153"/>
        <v>-0.50743299832495814</v>
      </c>
      <c r="E4870" s="197">
        <v>-6.7553303778763452E-3</v>
      </c>
      <c r="F4870" s="167"/>
      <c r="G4870" s="37">
        <v>4862</v>
      </c>
      <c r="H4870" s="167">
        <f t="shared" ca="1" si="154"/>
        <v>-1.2364110276298784E-2</v>
      </c>
    </row>
    <row r="4871" spans="1:8" x14ac:dyDescent="0.3">
      <c r="A4871"/>
      <c r="B4871" s="314">
        <v>35306</v>
      </c>
      <c r="C4871" s="197">
        <v>95.52</v>
      </c>
      <c r="D4871" s="197">
        <f t="shared" si="153"/>
        <v>2.6113421550094515</v>
      </c>
      <c r="E4871" s="197">
        <v>-6.7588645107622414E-3</v>
      </c>
      <c r="F4871" s="167"/>
      <c r="G4871" s="37">
        <v>4863</v>
      </c>
      <c r="H4871" s="167">
        <f t="shared" ca="1" si="154"/>
        <v>0.13201429364382658</v>
      </c>
    </row>
    <row r="4872" spans="1:8" x14ac:dyDescent="0.3">
      <c r="A4872"/>
      <c r="B4872" s="314">
        <v>37305</v>
      </c>
      <c r="C4872" s="197">
        <v>26.45</v>
      </c>
      <c r="D4872" s="197">
        <f t="shared" si="153"/>
        <v>-0.8043349607930167</v>
      </c>
      <c r="E4872" s="197">
        <v>-6.7592940292902082E-3</v>
      </c>
      <c r="F4872" s="167"/>
      <c r="G4872" s="37">
        <v>4864</v>
      </c>
      <c r="H4872" s="167">
        <f t="shared" ca="1" si="154"/>
        <v>-2.3954601887799746E-3</v>
      </c>
    </row>
    <row r="4873" spans="1:8" x14ac:dyDescent="0.3">
      <c r="A4873"/>
      <c r="B4873" s="314">
        <v>40224</v>
      </c>
      <c r="C4873" s="197">
        <v>135.18</v>
      </c>
      <c r="D4873" s="197">
        <f t="shared" ref="D4873:D4936" si="155">C4873/C4874-1</f>
        <v>-0.75444141689373301</v>
      </c>
      <c r="E4873" s="197">
        <v>-6.759735488611196E-3</v>
      </c>
      <c r="F4873" s="167"/>
      <c r="G4873" s="37">
        <v>4865</v>
      </c>
      <c r="H4873" s="167">
        <f t="shared" ca="1" si="154"/>
        <v>2.0358828333379188E-2</v>
      </c>
    </row>
    <row r="4874" spans="1:8" x14ac:dyDescent="0.3">
      <c r="A4874"/>
      <c r="B4874" s="314">
        <v>42662</v>
      </c>
      <c r="C4874" s="197">
        <v>550.5</v>
      </c>
      <c r="D4874" s="197">
        <f t="shared" si="155"/>
        <v>7.1628113879003568</v>
      </c>
      <c r="E4874" s="197">
        <v>-6.7658998646820123E-3</v>
      </c>
      <c r="F4874" s="167"/>
      <c r="G4874" s="37">
        <v>4866</v>
      </c>
      <c r="H4874" s="167">
        <f t="shared" ref="H4874:H4937" ca="1" si="156">_xlfn.NORM.INV(RAND(),N$11,N$12)</f>
        <v>-2.2400720354813337E-2</v>
      </c>
    </row>
    <row r="4875" spans="1:8" x14ac:dyDescent="0.3">
      <c r="A4875"/>
      <c r="B4875" s="314">
        <v>34863</v>
      </c>
      <c r="C4875" s="197">
        <v>67.44</v>
      </c>
      <c r="D4875" s="197">
        <f t="shared" si="155"/>
        <v>-0.7824024779788985</v>
      </c>
      <c r="E4875" s="197">
        <v>-6.7746686303388204E-3</v>
      </c>
      <c r="F4875" s="167"/>
      <c r="G4875" s="37">
        <v>4867</v>
      </c>
      <c r="H4875" s="167">
        <f t="shared" ca="1" si="156"/>
        <v>6.084849924143753E-2</v>
      </c>
    </row>
    <row r="4876" spans="1:8" x14ac:dyDescent="0.3">
      <c r="A4876"/>
      <c r="B4876" s="314">
        <v>41281</v>
      </c>
      <c r="C4876" s="197">
        <v>309.93</v>
      </c>
      <c r="D4876" s="197">
        <f t="shared" si="155"/>
        <v>0.76951184698829578</v>
      </c>
      <c r="E4876" s="197">
        <v>-6.7937830475884864E-3</v>
      </c>
      <c r="F4876" s="167"/>
      <c r="G4876" s="37">
        <v>4868</v>
      </c>
      <c r="H4876" s="167">
        <f t="shared" ca="1" si="156"/>
        <v>-5.7723168618207657E-2</v>
      </c>
    </row>
    <row r="4877" spans="1:8" x14ac:dyDescent="0.3">
      <c r="A4877"/>
      <c r="B4877" s="314">
        <v>43615</v>
      </c>
      <c r="C4877" s="197">
        <v>175.15</v>
      </c>
      <c r="D4877" s="197">
        <f t="shared" si="155"/>
        <v>-0.34287536579875444</v>
      </c>
      <c r="E4877" s="197">
        <v>-6.80464984406004E-3</v>
      </c>
      <c r="F4877" s="167"/>
      <c r="G4877" s="37">
        <v>4869</v>
      </c>
      <c r="H4877" s="167">
        <f t="shared" ca="1" si="156"/>
        <v>-0.11368766048545428</v>
      </c>
    </row>
    <row r="4878" spans="1:8" x14ac:dyDescent="0.3">
      <c r="A4878"/>
      <c r="B4878" s="314">
        <v>41197</v>
      </c>
      <c r="C4878" s="197">
        <v>266.54000000000002</v>
      </c>
      <c r="D4878" s="197">
        <f t="shared" si="155"/>
        <v>3.36449975438022</v>
      </c>
      <c r="E4878" s="197">
        <v>-6.8189439952304198E-3</v>
      </c>
      <c r="F4878" s="167"/>
      <c r="G4878" s="37">
        <v>4870</v>
      </c>
      <c r="H4878" s="167">
        <f t="shared" ca="1" si="156"/>
        <v>-3.2120105279856669E-2</v>
      </c>
    </row>
    <row r="4879" spans="1:8" x14ac:dyDescent="0.3">
      <c r="A4879"/>
      <c r="B4879" s="314">
        <v>34667</v>
      </c>
      <c r="C4879" s="197">
        <v>61.07</v>
      </c>
      <c r="D4879" s="197">
        <f t="shared" si="155"/>
        <v>-0.91512161223071575</v>
      </c>
      <c r="E4879" s="197">
        <v>-6.8303789234022139E-3</v>
      </c>
      <c r="F4879" s="167"/>
      <c r="G4879" s="37">
        <v>4871</v>
      </c>
      <c r="H4879" s="167">
        <f t="shared" ca="1" si="156"/>
        <v>-5.0059545671400314E-2</v>
      </c>
    </row>
    <row r="4880" spans="1:8" x14ac:dyDescent="0.3">
      <c r="A4880"/>
      <c r="B4880" s="314">
        <v>45807</v>
      </c>
      <c r="C4880" s="197">
        <v>719.5</v>
      </c>
      <c r="D4880" s="197">
        <f t="shared" si="155"/>
        <v>1.39370550269479</v>
      </c>
      <c r="E4880" s="197">
        <v>-6.8327696873491384E-3</v>
      </c>
      <c r="F4880" s="167"/>
      <c r="G4880" s="37">
        <v>4872</v>
      </c>
      <c r="H4880" s="167">
        <f t="shared" ca="1" si="156"/>
        <v>4.0034052452557027E-2</v>
      </c>
    </row>
    <row r="4881" spans="1:8" x14ac:dyDescent="0.3">
      <c r="A4881"/>
      <c r="B4881" s="314">
        <v>41341</v>
      </c>
      <c r="C4881" s="197">
        <v>300.58</v>
      </c>
      <c r="D4881" s="197">
        <f t="shared" si="155"/>
        <v>9.8984771573604053</v>
      </c>
      <c r="E4881" s="197">
        <v>-6.8395836775152485E-3</v>
      </c>
      <c r="F4881" s="167"/>
      <c r="G4881" s="37">
        <v>4873</v>
      </c>
      <c r="H4881" s="167">
        <f t="shared" ca="1" si="156"/>
        <v>-4.778215991719096E-2</v>
      </c>
    </row>
    <row r="4882" spans="1:8" x14ac:dyDescent="0.3">
      <c r="A4882"/>
      <c r="B4882" s="314">
        <v>37568</v>
      </c>
      <c r="C4882" s="197">
        <v>27.58</v>
      </c>
      <c r="D4882" s="197">
        <f t="shared" si="155"/>
        <v>0.73132454488386678</v>
      </c>
      <c r="E4882" s="197">
        <v>-6.8419157364062455E-3</v>
      </c>
      <c r="F4882" s="167"/>
      <c r="G4882" s="37">
        <v>4874</v>
      </c>
      <c r="H4882" s="167">
        <f t="shared" ca="1" si="156"/>
        <v>8.1317097956245463E-3</v>
      </c>
    </row>
    <row r="4883" spans="1:8" x14ac:dyDescent="0.3">
      <c r="A4883"/>
      <c r="B4883" s="314">
        <v>37197</v>
      </c>
      <c r="C4883" s="197">
        <v>15.93</v>
      </c>
      <c r="D4883" s="197">
        <f t="shared" si="155"/>
        <v>-0.89906861813343475</v>
      </c>
      <c r="E4883" s="197">
        <v>-6.8578553615959992E-3</v>
      </c>
      <c r="F4883" s="167"/>
      <c r="G4883" s="37">
        <v>4875</v>
      </c>
      <c r="H4883" s="167">
        <f t="shared" ca="1" si="156"/>
        <v>-3.736931128855802E-2</v>
      </c>
    </row>
    <row r="4884" spans="1:8" x14ac:dyDescent="0.3">
      <c r="A4884"/>
      <c r="B4884" s="314">
        <v>39036</v>
      </c>
      <c r="C4884" s="197">
        <v>157.83000000000001</v>
      </c>
      <c r="D4884" s="197">
        <f t="shared" si="155"/>
        <v>1.4851204534718945</v>
      </c>
      <c r="E4884" s="197">
        <v>-6.8587968789326492E-3</v>
      </c>
      <c r="F4884" s="167"/>
      <c r="G4884" s="37">
        <v>4876</v>
      </c>
      <c r="H4884" s="167">
        <f t="shared" ca="1" si="156"/>
        <v>8.8720723386039133E-2</v>
      </c>
    </row>
    <row r="4885" spans="1:8" x14ac:dyDescent="0.3">
      <c r="A4885"/>
      <c r="B4885" s="314">
        <v>35747</v>
      </c>
      <c r="C4885" s="197">
        <v>63.51</v>
      </c>
      <c r="D4885" s="197">
        <f t="shared" si="155"/>
        <v>-0.71609298167188196</v>
      </c>
      <c r="E4885" s="197">
        <v>-6.880375293197849E-3</v>
      </c>
      <c r="F4885" s="167"/>
      <c r="G4885" s="37">
        <v>4877</v>
      </c>
      <c r="H4885" s="167">
        <f t="shared" ca="1" si="156"/>
        <v>7.7910037240312174E-2</v>
      </c>
    </row>
    <row r="4886" spans="1:8" x14ac:dyDescent="0.3">
      <c r="A4886"/>
      <c r="B4886" s="314">
        <v>43371</v>
      </c>
      <c r="C4886" s="197">
        <v>223.7</v>
      </c>
      <c r="D4886" s="197">
        <f t="shared" si="155"/>
        <v>-0.43371389514720404</v>
      </c>
      <c r="E4886" s="197">
        <v>-6.8812430632630983E-3</v>
      </c>
      <c r="F4886" s="167"/>
      <c r="G4886" s="37">
        <v>4878</v>
      </c>
      <c r="H4886" s="167">
        <f t="shared" ca="1" si="156"/>
        <v>-2.6022209288446632E-3</v>
      </c>
    </row>
    <row r="4887" spans="1:8" x14ac:dyDescent="0.3">
      <c r="A4887"/>
      <c r="B4887" s="314">
        <v>44848</v>
      </c>
      <c r="C4887" s="197">
        <v>395.03</v>
      </c>
      <c r="D4887" s="197">
        <f t="shared" si="155"/>
        <v>1.3232958889607715</v>
      </c>
      <c r="E4887" s="197">
        <v>-6.888402845865671E-3</v>
      </c>
      <c r="F4887" s="167"/>
      <c r="G4887" s="37">
        <v>4879</v>
      </c>
      <c r="H4887" s="167">
        <f t="shared" ca="1" si="156"/>
        <v>-3.0755337199802765E-2</v>
      </c>
    </row>
    <row r="4888" spans="1:8" x14ac:dyDescent="0.3">
      <c r="A4888"/>
      <c r="B4888" s="314">
        <v>40872</v>
      </c>
      <c r="C4888" s="197">
        <v>170.03</v>
      </c>
      <c r="D4888" s="197">
        <f t="shared" si="155"/>
        <v>-0.54592068366938173</v>
      </c>
      <c r="E4888" s="197">
        <v>-6.8921207873372525E-3</v>
      </c>
      <c r="F4888" s="167"/>
      <c r="G4888" s="37">
        <v>4880</v>
      </c>
      <c r="H4888" s="167">
        <f t="shared" ca="1" si="156"/>
        <v>-1.255988753440684E-2</v>
      </c>
    </row>
    <row r="4889" spans="1:8" x14ac:dyDescent="0.3">
      <c r="A4889"/>
      <c r="B4889" s="314">
        <v>42374</v>
      </c>
      <c r="C4889" s="197">
        <v>374.45</v>
      </c>
      <c r="D4889" s="197">
        <f t="shared" si="155"/>
        <v>3.2633496527382446</v>
      </c>
      <c r="E4889" s="197">
        <v>-6.8956371833974739E-3</v>
      </c>
      <c r="F4889" s="167"/>
      <c r="G4889" s="37">
        <v>4881</v>
      </c>
      <c r="H4889" s="167">
        <f t="shared" ca="1" si="156"/>
        <v>2.6486336500336567E-2</v>
      </c>
    </row>
    <row r="4890" spans="1:8" x14ac:dyDescent="0.3">
      <c r="A4890"/>
      <c r="B4890" s="314">
        <v>35328</v>
      </c>
      <c r="C4890" s="197">
        <v>87.83</v>
      </c>
      <c r="D4890" s="197">
        <f t="shared" si="155"/>
        <v>0.19610513414135888</v>
      </c>
      <c r="E4890" s="197">
        <v>-6.8973315241971367E-3</v>
      </c>
      <c r="F4890" s="167"/>
      <c r="G4890" s="37">
        <v>4882</v>
      </c>
      <c r="H4890" s="167">
        <f t="shared" ca="1" si="156"/>
        <v>2.1757400473644464E-3</v>
      </c>
    </row>
    <row r="4891" spans="1:8" x14ac:dyDescent="0.3">
      <c r="A4891"/>
      <c r="B4891" s="314">
        <v>34936</v>
      </c>
      <c r="C4891" s="197">
        <v>73.430000000000007</v>
      </c>
      <c r="D4891" s="197">
        <f t="shared" si="155"/>
        <v>1.8340409108452338</v>
      </c>
      <c r="E4891" s="197">
        <v>-6.8974844468486785E-3</v>
      </c>
      <c r="F4891" s="167"/>
      <c r="G4891" s="37">
        <v>4883</v>
      </c>
      <c r="H4891" s="167">
        <f t="shared" ca="1" si="156"/>
        <v>-7.6219756710328504E-2</v>
      </c>
    </row>
    <row r="4892" spans="1:8" x14ac:dyDescent="0.3">
      <c r="A4892"/>
      <c r="B4892" s="314">
        <v>36609</v>
      </c>
      <c r="C4892" s="197">
        <v>25.91</v>
      </c>
      <c r="D4892" s="197">
        <f t="shared" si="155"/>
        <v>-0.93770436622427389</v>
      </c>
      <c r="E4892" s="197">
        <v>-6.8991950939056856E-3</v>
      </c>
      <c r="F4892" s="167"/>
      <c r="G4892" s="37">
        <v>4884</v>
      </c>
      <c r="H4892" s="167">
        <f t="shared" ca="1" si="156"/>
        <v>-7.026336129034462E-2</v>
      </c>
    </row>
    <row r="4893" spans="1:8" x14ac:dyDescent="0.3">
      <c r="A4893"/>
      <c r="B4893" s="314">
        <v>44903</v>
      </c>
      <c r="C4893" s="197">
        <v>415.92</v>
      </c>
      <c r="D4893" s="197">
        <f t="shared" si="155"/>
        <v>-0.1104266923323709</v>
      </c>
      <c r="E4893" s="197">
        <v>-6.9005038084095638E-3</v>
      </c>
      <c r="F4893" s="167"/>
      <c r="G4893" s="37">
        <v>4885</v>
      </c>
      <c r="H4893" s="167">
        <f t="shared" ca="1" si="156"/>
        <v>-5.5217264706186882E-2</v>
      </c>
    </row>
    <row r="4894" spans="1:8" x14ac:dyDescent="0.3">
      <c r="A4894"/>
      <c r="B4894" s="314">
        <v>42801</v>
      </c>
      <c r="C4894" s="197">
        <v>467.55</v>
      </c>
      <c r="D4894" s="197">
        <f t="shared" si="155"/>
        <v>-0.56911805363560952</v>
      </c>
      <c r="E4894" s="197">
        <v>-6.903143585386573E-3</v>
      </c>
      <c r="F4894" s="167"/>
      <c r="G4894" s="37">
        <v>4886</v>
      </c>
      <c r="H4894" s="167">
        <f t="shared" ca="1" si="156"/>
        <v>4.9801798895606819E-2</v>
      </c>
    </row>
    <row r="4895" spans="1:8" x14ac:dyDescent="0.3">
      <c r="A4895"/>
      <c r="B4895" s="314">
        <v>45538</v>
      </c>
      <c r="C4895" s="197">
        <v>1085.0999999999999</v>
      </c>
      <c r="D4895" s="197">
        <f t="shared" si="155"/>
        <v>0.76052567534679949</v>
      </c>
      <c r="E4895" s="197">
        <v>-6.9098064338993792E-3</v>
      </c>
      <c r="F4895" s="167"/>
      <c r="G4895" s="37">
        <v>4887</v>
      </c>
      <c r="H4895" s="167">
        <f t="shared" ca="1" si="156"/>
        <v>-6.2365839888615777E-2</v>
      </c>
    </row>
    <row r="4896" spans="1:8" x14ac:dyDescent="0.3">
      <c r="A4896"/>
      <c r="B4896" s="314">
        <v>45148</v>
      </c>
      <c r="C4896" s="197">
        <v>616.35</v>
      </c>
      <c r="D4896" s="197">
        <f t="shared" si="155"/>
        <v>1.2252509206440898</v>
      </c>
      <c r="E4896" s="197">
        <v>-6.91221964423816E-3</v>
      </c>
      <c r="F4896" s="167"/>
      <c r="G4896" s="37">
        <v>4888</v>
      </c>
      <c r="H4896" s="167">
        <f t="shared" ca="1" si="156"/>
        <v>0.11689251401097124</v>
      </c>
    </row>
    <row r="4897" spans="1:8" x14ac:dyDescent="0.3">
      <c r="A4897"/>
      <c r="B4897" s="314">
        <v>41253</v>
      </c>
      <c r="C4897" s="197">
        <v>276.98</v>
      </c>
      <c r="D4897" s="197">
        <f t="shared" si="155"/>
        <v>2.8625017431320603</v>
      </c>
      <c r="E4897" s="197">
        <v>-6.9197949159227612E-3</v>
      </c>
      <c r="F4897" s="167"/>
      <c r="G4897" s="37">
        <v>4889</v>
      </c>
      <c r="H4897" s="167">
        <f t="shared" ca="1" si="156"/>
        <v>5.3061763108326013E-2</v>
      </c>
    </row>
    <row r="4898" spans="1:8" x14ac:dyDescent="0.3">
      <c r="A4898"/>
      <c r="B4898" s="314">
        <v>34947</v>
      </c>
      <c r="C4898" s="197">
        <v>71.709999999999994</v>
      </c>
      <c r="D4898" s="197">
        <f t="shared" si="155"/>
        <v>-0.90739329760444243</v>
      </c>
      <c r="E4898" s="197">
        <v>-6.9242487190139812E-3</v>
      </c>
      <c r="F4898" s="167"/>
      <c r="G4898" s="37">
        <v>4890</v>
      </c>
      <c r="H4898" s="167">
        <f t="shared" ca="1" si="156"/>
        <v>-9.0252208551468802E-2</v>
      </c>
    </row>
    <row r="4899" spans="1:8" x14ac:dyDescent="0.3">
      <c r="A4899"/>
      <c r="B4899" s="314">
        <v>45677</v>
      </c>
      <c r="C4899" s="197">
        <v>774.35</v>
      </c>
      <c r="D4899" s="197">
        <f t="shared" si="155"/>
        <v>1.101927252985885</v>
      </c>
      <c r="E4899" s="197">
        <v>-6.9252965694132085E-3</v>
      </c>
      <c r="F4899" s="167"/>
      <c r="G4899" s="37">
        <v>4891</v>
      </c>
      <c r="H4899" s="167">
        <f t="shared" ca="1" si="156"/>
        <v>7.7137761238600985E-2</v>
      </c>
    </row>
    <row r="4900" spans="1:8" x14ac:dyDescent="0.3">
      <c r="A4900"/>
      <c r="B4900" s="314">
        <v>41641</v>
      </c>
      <c r="C4900" s="197">
        <v>368.4</v>
      </c>
      <c r="D4900" s="197">
        <f t="shared" si="155"/>
        <v>0.37094373325394447</v>
      </c>
      <c r="E4900" s="197">
        <v>-6.9277839178371048E-3</v>
      </c>
      <c r="F4900" s="167"/>
      <c r="G4900" s="37">
        <v>4892</v>
      </c>
      <c r="H4900" s="167">
        <f t="shared" ca="1" si="156"/>
        <v>3.9955553402663865E-2</v>
      </c>
    </row>
    <row r="4901" spans="1:8" x14ac:dyDescent="0.3">
      <c r="A4901"/>
      <c r="B4901" s="314">
        <v>41172</v>
      </c>
      <c r="C4901" s="197">
        <v>268.72000000000003</v>
      </c>
      <c r="D4901" s="197">
        <f t="shared" si="155"/>
        <v>7.5470737913486019</v>
      </c>
      <c r="E4901" s="197">
        <v>-6.9475240206947619E-3</v>
      </c>
      <c r="F4901" s="167"/>
      <c r="G4901" s="37">
        <v>4893</v>
      </c>
      <c r="H4901" s="167">
        <f t="shared" ca="1" si="156"/>
        <v>2.9267557674061345E-2</v>
      </c>
    </row>
    <row r="4902" spans="1:8" x14ac:dyDescent="0.3">
      <c r="A4902"/>
      <c r="B4902" s="314">
        <v>35977</v>
      </c>
      <c r="C4902" s="197">
        <v>31.44</v>
      </c>
      <c r="D4902" s="197">
        <f t="shared" si="155"/>
        <v>-0.89509509509509511</v>
      </c>
      <c r="E4902" s="197">
        <v>-6.948831332912131E-3</v>
      </c>
      <c r="F4902" s="167"/>
      <c r="G4902" s="37">
        <v>4894</v>
      </c>
      <c r="H4902" s="167">
        <f t="shared" ca="1" si="156"/>
        <v>-2.4807679899961761E-2</v>
      </c>
    </row>
    <row r="4903" spans="1:8" x14ac:dyDescent="0.3">
      <c r="A4903"/>
      <c r="B4903" s="314">
        <v>42429</v>
      </c>
      <c r="C4903" s="197">
        <v>299.7</v>
      </c>
      <c r="D4903" s="197">
        <f t="shared" si="155"/>
        <v>-0.61811926605504586</v>
      </c>
      <c r="E4903" s="197">
        <v>-6.958250497017926E-3</v>
      </c>
      <c r="F4903" s="167"/>
      <c r="G4903" s="37">
        <v>4895</v>
      </c>
      <c r="H4903" s="167">
        <f t="shared" ca="1" si="156"/>
        <v>-9.4594323542169317E-2</v>
      </c>
    </row>
    <row r="4904" spans="1:8" x14ac:dyDescent="0.3">
      <c r="A4904"/>
      <c r="B4904" s="314">
        <v>45642</v>
      </c>
      <c r="C4904" s="197">
        <v>784.8</v>
      </c>
      <c r="D4904" s="197">
        <f t="shared" si="155"/>
        <v>26.52718344440547</v>
      </c>
      <c r="E4904" s="197">
        <v>-6.9593825129697917E-3</v>
      </c>
      <c r="F4904" s="167"/>
      <c r="G4904" s="37">
        <v>4896</v>
      </c>
      <c r="H4904" s="167">
        <f t="shared" ca="1" si="156"/>
        <v>3.9499586955466126E-2</v>
      </c>
    </row>
    <row r="4905" spans="1:8" x14ac:dyDescent="0.3">
      <c r="A4905"/>
      <c r="B4905" s="314">
        <v>36056</v>
      </c>
      <c r="C4905" s="197">
        <v>28.51</v>
      </c>
      <c r="D4905" s="197">
        <f t="shared" si="155"/>
        <v>-0.96319628219195763</v>
      </c>
      <c r="E4905" s="197">
        <v>-6.9662138627655246E-3</v>
      </c>
      <c r="F4905" s="167"/>
      <c r="G4905" s="37">
        <v>4897</v>
      </c>
      <c r="H4905" s="167">
        <f t="shared" ca="1" si="156"/>
        <v>1.846654393377269E-2</v>
      </c>
    </row>
    <row r="4906" spans="1:8" x14ac:dyDescent="0.3">
      <c r="A4906"/>
      <c r="B4906" s="314">
        <v>45667</v>
      </c>
      <c r="C4906" s="197">
        <v>774.65</v>
      </c>
      <c r="D4906" s="197">
        <f t="shared" si="155"/>
        <v>1.0040098305523215</v>
      </c>
      <c r="E4906" s="197">
        <v>-6.986283809768068E-3</v>
      </c>
      <c r="F4906" s="167"/>
      <c r="G4906" s="37">
        <v>4898</v>
      </c>
      <c r="H4906" s="167">
        <f t="shared" ca="1" si="156"/>
        <v>-2.4722733207209153E-2</v>
      </c>
    </row>
    <row r="4907" spans="1:8" x14ac:dyDescent="0.3">
      <c r="A4907"/>
      <c r="B4907" s="314">
        <v>41618</v>
      </c>
      <c r="C4907" s="197">
        <v>386.55</v>
      </c>
      <c r="D4907" s="197">
        <f t="shared" si="155"/>
        <v>15.01284175642088</v>
      </c>
      <c r="E4907" s="197">
        <v>-6.9874380250211088E-3</v>
      </c>
      <c r="F4907" s="167"/>
      <c r="G4907" s="37">
        <v>4899</v>
      </c>
      <c r="H4907" s="167">
        <f t="shared" ca="1" si="156"/>
        <v>-7.7420090538741484E-3</v>
      </c>
    </row>
    <row r="4908" spans="1:8" x14ac:dyDescent="0.3">
      <c r="A4908"/>
      <c r="B4908" s="314">
        <v>37403</v>
      </c>
      <c r="C4908" s="197">
        <v>24.14</v>
      </c>
      <c r="D4908" s="197">
        <f t="shared" si="155"/>
        <v>-0.48429822687459945</v>
      </c>
      <c r="E4908" s="197">
        <v>-6.9930069930068672E-3</v>
      </c>
      <c r="F4908" s="167"/>
      <c r="G4908" s="37">
        <v>4900</v>
      </c>
      <c r="H4908" s="167">
        <f t="shared" ca="1" si="156"/>
        <v>-2.6676678471975506E-2</v>
      </c>
    </row>
    <row r="4909" spans="1:8" x14ac:dyDescent="0.3">
      <c r="A4909"/>
      <c r="B4909" s="314">
        <v>35871</v>
      </c>
      <c r="C4909" s="197">
        <v>46.81</v>
      </c>
      <c r="D4909" s="197">
        <f t="shared" si="155"/>
        <v>-0.75370935494054514</v>
      </c>
      <c r="E4909" s="197">
        <v>-7.0004242681374063E-3</v>
      </c>
      <c r="F4909" s="167"/>
      <c r="G4909" s="37">
        <v>4901</v>
      </c>
      <c r="H4909" s="167">
        <f t="shared" ca="1" si="156"/>
        <v>7.200273615712538E-2</v>
      </c>
    </row>
    <row r="4910" spans="1:8" x14ac:dyDescent="0.3">
      <c r="A4910"/>
      <c r="B4910" s="314">
        <v>40849</v>
      </c>
      <c r="C4910" s="197">
        <v>190.06</v>
      </c>
      <c r="D4910" s="197">
        <f t="shared" si="155"/>
        <v>-0.56060571032250606</v>
      </c>
      <c r="E4910" s="197">
        <v>-7.0010449320794255E-3</v>
      </c>
      <c r="F4910" s="167"/>
      <c r="G4910" s="37">
        <v>4902</v>
      </c>
      <c r="H4910" s="167">
        <f t="shared" ca="1" si="156"/>
        <v>-7.1992213175914282E-2</v>
      </c>
    </row>
    <row r="4911" spans="1:8" x14ac:dyDescent="0.3">
      <c r="A4911"/>
      <c r="B4911" s="314">
        <v>42916</v>
      </c>
      <c r="C4911" s="197">
        <v>432.55</v>
      </c>
      <c r="D4911" s="197">
        <f t="shared" si="155"/>
        <v>1.5681291931366146</v>
      </c>
      <c r="E4911" s="197">
        <v>-7.0018365472911404E-3</v>
      </c>
      <c r="F4911" s="167"/>
      <c r="G4911" s="37">
        <v>4903</v>
      </c>
      <c r="H4911" s="167">
        <f t="shared" ca="1" si="156"/>
        <v>3.2978701852191962E-2</v>
      </c>
    </row>
    <row r="4912" spans="1:8" x14ac:dyDescent="0.3">
      <c r="A4912"/>
      <c r="B4912" s="314">
        <v>39013</v>
      </c>
      <c r="C4912" s="197">
        <v>168.43</v>
      </c>
      <c r="D4912" s="197">
        <f t="shared" si="155"/>
        <v>-0.55879502292075967</v>
      </c>
      <c r="E4912" s="197">
        <v>-7.0156821129583324E-3</v>
      </c>
      <c r="F4912" s="167"/>
      <c r="G4912" s="37">
        <v>4904</v>
      </c>
      <c r="H4912" s="167">
        <f t="shared" ca="1" si="156"/>
        <v>-1.9268856712541559E-3</v>
      </c>
    </row>
    <row r="4913" spans="1:8" x14ac:dyDescent="0.3">
      <c r="A4913"/>
      <c r="B4913" s="314">
        <v>42513</v>
      </c>
      <c r="C4913" s="197">
        <v>381.75</v>
      </c>
      <c r="D4913" s="197">
        <f t="shared" si="155"/>
        <v>11.879554655870445</v>
      </c>
      <c r="E4913" s="197">
        <v>-7.0230198985563597E-3</v>
      </c>
      <c r="F4913" s="167"/>
      <c r="G4913" s="37">
        <v>4905</v>
      </c>
      <c r="H4913" s="167">
        <f t="shared" ca="1" si="156"/>
        <v>2.3134439686218661E-2</v>
      </c>
    </row>
    <row r="4914" spans="1:8" x14ac:dyDescent="0.3">
      <c r="A4914"/>
      <c r="B4914" s="314">
        <v>37686</v>
      </c>
      <c r="C4914" s="197">
        <v>29.64</v>
      </c>
      <c r="D4914" s="197">
        <f t="shared" si="155"/>
        <v>-0.76652225285545494</v>
      </c>
      <c r="E4914" s="197">
        <v>-7.0351758793970598E-3</v>
      </c>
      <c r="F4914" s="167"/>
      <c r="G4914" s="37">
        <v>4906</v>
      </c>
      <c r="H4914" s="167">
        <f t="shared" ca="1" si="156"/>
        <v>-4.2821313449916389E-2</v>
      </c>
    </row>
    <row r="4915" spans="1:8" x14ac:dyDescent="0.3">
      <c r="A4915"/>
      <c r="B4915" s="314">
        <v>43753</v>
      </c>
      <c r="C4915" s="197">
        <v>126.95</v>
      </c>
      <c r="D4915" s="197">
        <f t="shared" si="155"/>
        <v>1.3711243929772134</v>
      </c>
      <c r="E4915" s="197">
        <v>-7.0394994133750055E-3</v>
      </c>
      <c r="F4915" s="167"/>
      <c r="G4915" s="37">
        <v>4907</v>
      </c>
      <c r="H4915" s="167">
        <f t="shared" ca="1" si="156"/>
        <v>-2.4885465761688014E-2</v>
      </c>
    </row>
    <row r="4916" spans="1:8" x14ac:dyDescent="0.3">
      <c r="A4916"/>
      <c r="B4916" s="314">
        <v>40004</v>
      </c>
      <c r="C4916" s="197">
        <v>53.54</v>
      </c>
      <c r="D4916" s="197">
        <f t="shared" si="155"/>
        <v>-0.80246458087367178</v>
      </c>
      <c r="E4916" s="197">
        <v>-7.0474777448071846E-3</v>
      </c>
      <c r="F4916" s="167"/>
      <c r="G4916" s="37">
        <v>4908</v>
      </c>
      <c r="H4916" s="167">
        <f t="shared" ca="1" si="156"/>
        <v>-5.7184305796024446E-2</v>
      </c>
    </row>
    <row r="4917" spans="1:8" x14ac:dyDescent="0.3">
      <c r="A4917"/>
      <c r="B4917" s="314">
        <v>40956</v>
      </c>
      <c r="C4917" s="197">
        <v>271.04000000000002</v>
      </c>
      <c r="D4917" s="197">
        <f t="shared" si="155"/>
        <v>0.75498575498575504</v>
      </c>
      <c r="E4917" s="197">
        <v>-7.0703740337766385E-3</v>
      </c>
      <c r="F4917" s="167"/>
      <c r="G4917" s="37">
        <v>4909</v>
      </c>
      <c r="H4917" s="167">
        <f t="shared" ca="1" si="156"/>
        <v>-8.183896482375394E-2</v>
      </c>
    </row>
    <row r="4918" spans="1:8" x14ac:dyDescent="0.3">
      <c r="A4918"/>
      <c r="B4918" s="314">
        <v>40254</v>
      </c>
      <c r="C4918" s="197">
        <v>154.44</v>
      </c>
      <c r="D4918" s="197">
        <f t="shared" si="155"/>
        <v>-0.53100516246583662</v>
      </c>
      <c r="E4918" s="197">
        <v>-7.0721357850069833E-3</v>
      </c>
      <c r="F4918" s="167"/>
      <c r="G4918" s="37">
        <v>4910</v>
      </c>
      <c r="H4918" s="167">
        <f t="shared" ca="1" si="156"/>
        <v>1.1417244404845464E-2</v>
      </c>
    </row>
    <row r="4919" spans="1:8" x14ac:dyDescent="0.3">
      <c r="A4919"/>
      <c r="B4919" s="314">
        <v>44467</v>
      </c>
      <c r="C4919" s="197">
        <v>329.3</v>
      </c>
      <c r="D4919" s="197">
        <f t="shared" si="155"/>
        <v>-0.29794265003730946</v>
      </c>
      <c r="E4919" s="197">
        <v>-7.085783205186047E-3</v>
      </c>
      <c r="F4919" s="167"/>
      <c r="G4919" s="37">
        <v>4911</v>
      </c>
      <c r="H4919" s="167">
        <f t="shared" ca="1" si="156"/>
        <v>8.7321204490760172E-3</v>
      </c>
    </row>
    <row r="4920" spans="1:8" x14ac:dyDescent="0.3">
      <c r="A4920"/>
      <c r="B4920" s="314">
        <v>42823</v>
      </c>
      <c r="C4920" s="197">
        <v>469.05</v>
      </c>
      <c r="D4920" s="197">
        <f t="shared" si="155"/>
        <v>-0.34612596537206908</v>
      </c>
      <c r="E4920" s="197">
        <v>-7.0914479254867713E-3</v>
      </c>
      <c r="F4920" s="167"/>
      <c r="G4920" s="37">
        <v>4912</v>
      </c>
      <c r="H4920" s="167">
        <f t="shared" ca="1" si="156"/>
        <v>6.8594045371397586E-2</v>
      </c>
    </row>
    <row r="4921" spans="1:8" x14ac:dyDescent="0.3">
      <c r="A4921"/>
      <c r="B4921" s="314">
        <v>45286</v>
      </c>
      <c r="C4921" s="197">
        <v>717.34</v>
      </c>
      <c r="D4921" s="197">
        <f t="shared" si="155"/>
        <v>9.9184170471841711</v>
      </c>
      <c r="E4921" s="197">
        <v>-7.1006408570597479E-3</v>
      </c>
      <c r="F4921" s="167"/>
      <c r="G4921" s="37">
        <v>4913</v>
      </c>
      <c r="H4921" s="167">
        <f t="shared" ca="1" si="156"/>
        <v>-2.4498097054364218E-2</v>
      </c>
    </row>
    <row r="4922" spans="1:8" x14ac:dyDescent="0.3">
      <c r="A4922"/>
      <c r="B4922" s="314">
        <v>35481</v>
      </c>
      <c r="C4922" s="197">
        <v>65.7</v>
      </c>
      <c r="D4922" s="197">
        <f t="shared" si="155"/>
        <v>-0.77588265393143441</v>
      </c>
      <c r="E4922" s="197">
        <v>-7.1029167296358109E-3</v>
      </c>
      <c r="F4922" s="167"/>
      <c r="G4922" s="37">
        <v>4914</v>
      </c>
      <c r="H4922" s="167">
        <f t="shared" ca="1" si="156"/>
        <v>-4.5624424512002965E-2</v>
      </c>
    </row>
    <row r="4923" spans="1:8" x14ac:dyDescent="0.3">
      <c r="A4923"/>
      <c r="B4923" s="314">
        <v>44441</v>
      </c>
      <c r="C4923" s="197">
        <v>293.14999999999998</v>
      </c>
      <c r="D4923" s="197">
        <f t="shared" si="155"/>
        <v>-0.20748851040821847</v>
      </c>
      <c r="E4923" s="197">
        <v>-7.1126164267570902E-3</v>
      </c>
      <c r="F4923" s="167"/>
      <c r="G4923" s="37">
        <v>4915</v>
      </c>
      <c r="H4923" s="167">
        <f t="shared" ca="1" si="156"/>
        <v>-2.5422975191520718E-3</v>
      </c>
    </row>
    <row r="4924" spans="1:8" x14ac:dyDescent="0.3">
      <c r="A4924"/>
      <c r="B4924" s="314">
        <v>43159</v>
      </c>
      <c r="C4924" s="197">
        <v>369.9</v>
      </c>
      <c r="D4924" s="197">
        <f t="shared" si="155"/>
        <v>11.637512811752647</v>
      </c>
      <c r="E4924" s="197">
        <v>-7.1131391759495788E-3</v>
      </c>
      <c r="F4924" s="167"/>
      <c r="G4924" s="37">
        <v>4916</v>
      </c>
      <c r="H4924" s="167">
        <f t="shared" ca="1" si="156"/>
        <v>-0.19273843928968382</v>
      </c>
    </row>
    <row r="4925" spans="1:8" x14ac:dyDescent="0.3">
      <c r="A4925"/>
      <c r="B4925" s="314">
        <v>37424</v>
      </c>
      <c r="C4925" s="197">
        <v>29.27</v>
      </c>
      <c r="D4925" s="197">
        <f t="shared" si="155"/>
        <v>-0.58745595489781532</v>
      </c>
      <c r="E4925" s="197">
        <v>-7.1234735413839845E-3</v>
      </c>
      <c r="F4925" s="167"/>
      <c r="G4925" s="37">
        <v>4917</v>
      </c>
      <c r="H4925" s="167">
        <f t="shared" ca="1" si="156"/>
        <v>-8.9043945402271247E-3</v>
      </c>
    </row>
    <row r="4926" spans="1:8" x14ac:dyDescent="0.3">
      <c r="A4926"/>
      <c r="B4926" s="314">
        <v>35053</v>
      </c>
      <c r="C4926" s="197">
        <v>70.95</v>
      </c>
      <c r="D4926" s="197">
        <f t="shared" si="155"/>
        <v>-0.3006407097092163</v>
      </c>
      <c r="E4926" s="197">
        <v>-7.1368597816959811E-3</v>
      </c>
      <c r="F4926" s="167"/>
      <c r="G4926" s="37">
        <v>4918</v>
      </c>
      <c r="H4926" s="167">
        <f t="shared" ca="1" si="156"/>
        <v>-1.1075345241383081E-2</v>
      </c>
    </row>
    <row r="4927" spans="1:8" x14ac:dyDescent="0.3">
      <c r="A4927"/>
      <c r="B4927" s="314">
        <v>35256</v>
      </c>
      <c r="C4927" s="197">
        <v>101.45</v>
      </c>
      <c r="D4927" s="197">
        <f t="shared" si="155"/>
        <v>3.0563774490203919</v>
      </c>
      <c r="E4927" s="197">
        <v>-7.1442552358583766E-3</v>
      </c>
      <c r="F4927" s="167"/>
      <c r="G4927" s="37">
        <v>4919</v>
      </c>
      <c r="H4927" s="167">
        <f t="shared" ca="1" si="156"/>
        <v>1.8692921473869032E-2</v>
      </c>
    </row>
    <row r="4928" spans="1:8" x14ac:dyDescent="0.3">
      <c r="A4928"/>
      <c r="B4928" s="314">
        <v>37372</v>
      </c>
      <c r="C4928" s="197">
        <v>25.01</v>
      </c>
      <c r="D4928" s="197">
        <f t="shared" si="155"/>
        <v>-0.47046368833368613</v>
      </c>
      <c r="E4928" s="197">
        <v>-7.1456927352123722E-3</v>
      </c>
      <c r="F4928" s="167"/>
      <c r="G4928" s="37">
        <v>4920</v>
      </c>
      <c r="H4928" s="167">
        <f t="shared" ca="1" si="156"/>
        <v>-1.7163870280219599E-2</v>
      </c>
    </row>
    <row r="4929" spans="1:8" x14ac:dyDescent="0.3">
      <c r="A4929"/>
      <c r="B4929" s="314">
        <v>35859</v>
      </c>
      <c r="C4929" s="197">
        <v>47.23</v>
      </c>
      <c r="D4929" s="197">
        <f t="shared" si="155"/>
        <v>-0.35767713858289141</v>
      </c>
      <c r="E4929" s="197">
        <v>-7.1473617826361968E-3</v>
      </c>
      <c r="F4929" s="167"/>
      <c r="G4929" s="37">
        <v>4921</v>
      </c>
      <c r="H4929" s="167">
        <f t="shared" ca="1" si="156"/>
        <v>-3.7628563101719664E-3</v>
      </c>
    </row>
    <row r="4930" spans="1:8" x14ac:dyDescent="0.3">
      <c r="A4930"/>
      <c r="B4930" s="314">
        <v>37943</v>
      </c>
      <c r="C4930" s="197">
        <v>73.53</v>
      </c>
      <c r="D4930" s="197">
        <f t="shared" si="155"/>
        <v>-0.57558441558441564</v>
      </c>
      <c r="E4930" s="197">
        <v>-7.1563597083446062E-3</v>
      </c>
      <c r="F4930" s="167"/>
      <c r="G4930" s="37">
        <v>4922</v>
      </c>
      <c r="H4930" s="167">
        <f t="shared" ca="1" si="156"/>
        <v>2.8245194928532627E-2</v>
      </c>
    </row>
    <row r="4931" spans="1:8" x14ac:dyDescent="0.3">
      <c r="A4931"/>
      <c r="B4931" s="314">
        <v>43620</v>
      </c>
      <c r="C4931" s="197">
        <v>173.25</v>
      </c>
      <c r="D4931" s="197">
        <f t="shared" si="155"/>
        <v>5.9774466371325019</v>
      </c>
      <c r="E4931" s="197">
        <v>-7.1633237822349427E-3</v>
      </c>
      <c r="F4931" s="167"/>
      <c r="G4931" s="37">
        <v>4923</v>
      </c>
      <c r="H4931" s="167">
        <f t="shared" ca="1" si="156"/>
        <v>-1.7113222401912074E-2</v>
      </c>
    </row>
    <row r="4932" spans="1:8" x14ac:dyDescent="0.3">
      <c r="A4932"/>
      <c r="B4932" s="314">
        <v>37375</v>
      </c>
      <c r="C4932" s="197">
        <v>24.83</v>
      </c>
      <c r="D4932" s="197">
        <f t="shared" si="155"/>
        <v>-0.95065580286168516</v>
      </c>
      <c r="E4932" s="197">
        <v>-7.1971211515394762E-3</v>
      </c>
      <c r="F4932" s="167"/>
      <c r="G4932" s="37">
        <v>4924</v>
      </c>
      <c r="H4932" s="167">
        <f t="shared" ca="1" si="156"/>
        <v>1.7774239797024839E-2</v>
      </c>
    </row>
    <row r="4933" spans="1:8" x14ac:dyDescent="0.3">
      <c r="A4933"/>
      <c r="B4933" s="314">
        <v>42580</v>
      </c>
      <c r="C4933" s="197">
        <v>503.2</v>
      </c>
      <c r="D4933" s="197">
        <f t="shared" si="155"/>
        <v>17.264972776769508</v>
      </c>
      <c r="E4933" s="197">
        <v>-7.2013416198086766E-3</v>
      </c>
      <c r="F4933" s="167"/>
      <c r="G4933" s="37">
        <v>4925</v>
      </c>
      <c r="H4933" s="167">
        <f t="shared" ca="1" si="156"/>
        <v>2.6358848442717256E-2</v>
      </c>
    </row>
    <row r="4934" spans="1:8" x14ac:dyDescent="0.3">
      <c r="A4934"/>
      <c r="B4934" s="314">
        <v>36656</v>
      </c>
      <c r="C4934" s="197">
        <v>27.55</v>
      </c>
      <c r="D4934" s="197">
        <f t="shared" si="155"/>
        <v>-0.94606182822013818</v>
      </c>
      <c r="E4934" s="197">
        <v>-7.2072072072071336E-3</v>
      </c>
      <c r="F4934" s="167"/>
      <c r="G4934" s="37">
        <v>4926</v>
      </c>
      <c r="H4934" s="167">
        <f t="shared" ca="1" si="156"/>
        <v>3.5456009147353487E-2</v>
      </c>
    </row>
    <row r="4935" spans="1:8" x14ac:dyDescent="0.3">
      <c r="A4935"/>
      <c r="B4935" s="314">
        <v>41884</v>
      </c>
      <c r="C4935" s="197">
        <v>510.77</v>
      </c>
      <c r="D4935" s="197">
        <f t="shared" si="155"/>
        <v>1.527813520736415</v>
      </c>
      <c r="E4935" s="197">
        <v>-7.2111646711242594E-3</v>
      </c>
      <c r="F4935" s="167"/>
      <c r="G4935" s="37">
        <v>4927</v>
      </c>
      <c r="H4935" s="167">
        <f t="shared" ca="1" si="156"/>
        <v>-2.5571256802590741E-2</v>
      </c>
    </row>
    <row r="4936" spans="1:8" x14ac:dyDescent="0.3">
      <c r="A4936"/>
      <c r="B4936" s="314">
        <v>40703</v>
      </c>
      <c r="C4936" s="197">
        <v>202.06</v>
      </c>
      <c r="D4936" s="197">
        <f t="shared" si="155"/>
        <v>-0.48203024865419131</v>
      </c>
      <c r="E4936" s="197">
        <v>-7.2225224782587194E-3</v>
      </c>
      <c r="F4936" s="167"/>
      <c r="G4936" s="37">
        <v>4928</v>
      </c>
      <c r="H4936" s="167">
        <f t="shared" ca="1" si="156"/>
        <v>-1.2812573672842551E-2</v>
      </c>
    </row>
    <row r="4937" spans="1:8" x14ac:dyDescent="0.3">
      <c r="A4937"/>
      <c r="B4937" s="314">
        <v>44923</v>
      </c>
      <c r="C4937" s="197">
        <v>390.1</v>
      </c>
      <c r="D4937" s="197">
        <f t="shared" ref="D4937:D5000" si="157">C4937/C4938-1</f>
        <v>1.7390815896643734</v>
      </c>
      <c r="E4937" s="197">
        <v>-7.2275665496004393E-3</v>
      </c>
      <c r="F4937" s="167"/>
      <c r="G4937" s="37">
        <v>4929</v>
      </c>
      <c r="H4937" s="167">
        <f t="shared" ca="1" si="156"/>
        <v>-3.6110058989961974E-2</v>
      </c>
    </row>
    <row r="4938" spans="1:8" x14ac:dyDescent="0.3">
      <c r="A4938"/>
      <c r="B4938" s="314">
        <v>39281</v>
      </c>
      <c r="C4938" s="197">
        <v>142.41999999999999</v>
      </c>
      <c r="D4938" s="197">
        <f t="shared" si="157"/>
        <v>-0.4609794867913104</v>
      </c>
      <c r="E4938" s="197">
        <v>-7.2494075003486369E-3</v>
      </c>
      <c r="F4938" s="167"/>
      <c r="G4938" s="37">
        <v>4930</v>
      </c>
      <c r="H4938" s="167">
        <f t="shared" ref="H4938:H5001" ca="1" si="158">_xlfn.NORM.INV(RAND(),N$11,N$12)</f>
        <v>-4.9916771612908063E-2</v>
      </c>
    </row>
    <row r="4939" spans="1:8" x14ac:dyDescent="0.3">
      <c r="A4939"/>
      <c r="B4939" s="314">
        <v>41204</v>
      </c>
      <c r="C4939" s="197">
        <v>264.22000000000003</v>
      </c>
      <c r="D4939" s="197">
        <f t="shared" si="157"/>
        <v>-0.1785481113011036</v>
      </c>
      <c r="E4939" s="197">
        <v>-7.2515498778882304E-3</v>
      </c>
      <c r="F4939" s="167"/>
      <c r="G4939" s="37">
        <v>4931</v>
      </c>
      <c r="H4939" s="167">
        <f t="shared" ca="1" si="158"/>
        <v>-0.14654470740192313</v>
      </c>
    </row>
    <row r="4940" spans="1:8" x14ac:dyDescent="0.3">
      <c r="A4940"/>
      <c r="B4940" s="314">
        <v>44251</v>
      </c>
      <c r="C4940" s="197">
        <v>321.64999999999998</v>
      </c>
      <c r="D4940" s="197">
        <f t="shared" si="157"/>
        <v>4.5958594293667359</v>
      </c>
      <c r="E4940" s="197">
        <v>-7.2530864197531963E-3</v>
      </c>
      <c r="F4940" s="167"/>
      <c r="G4940" s="37">
        <v>4932</v>
      </c>
      <c r="H4940" s="167">
        <f t="shared" ca="1" si="158"/>
        <v>-4.976524315345833E-2</v>
      </c>
    </row>
    <row r="4941" spans="1:8" x14ac:dyDescent="0.3">
      <c r="A4941"/>
      <c r="B4941" s="314">
        <v>34799</v>
      </c>
      <c r="C4941" s="197">
        <v>57.48</v>
      </c>
      <c r="D4941" s="197">
        <f t="shared" si="157"/>
        <v>-0.90506705423795997</v>
      </c>
      <c r="E4941" s="197">
        <v>-7.2538860103626979E-3</v>
      </c>
      <c r="F4941" s="167"/>
      <c r="G4941" s="37">
        <v>4933</v>
      </c>
      <c r="H4941" s="167">
        <f t="shared" ca="1" si="158"/>
        <v>-4.7758911795759994E-2</v>
      </c>
    </row>
    <row r="4942" spans="1:8" x14ac:dyDescent="0.3">
      <c r="A4942"/>
      <c r="B4942" s="314">
        <v>45152</v>
      </c>
      <c r="C4942" s="197">
        <v>605.48</v>
      </c>
      <c r="D4942" s="197">
        <f t="shared" si="157"/>
        <v>5.7312951639799889</v>
      </c>
      <c r="E4942" s="197">
        <v>-7.2796432318992244E-3</v>
      </c>
      <c r="F4942" s="167"/>
      <c r="G4942" s="37">
        <v>4934</v>
      </c>
      <c r="H4942" s="167">
        <f t="shared" ca="1" si="158"/>
        <v>-6.447813800778128E-2</v>
      </c>
    </row>
    <row r="4943" spans="1:8" x14ac:dyDescent="0.3">
      <c r="A4943"/>
      <c r="B4943" s="314">
        <v>38076</v>
      </c>
      <c r="C4943" s="197">
        <v>89.95</v>
      </c>
      <c r="D4943" s="197">
        <f t="shared" si="157"/>
        <v>-0.28971888818698677</v>
      </c>
      <c r="E4943" s="197">
        <v>-7.2839642423573325E-3</v>
      </c>
      <c r="F4943" s="167"/>
      <c r="G4943" s="37">
        <v>4935</v>
      </c>
      <c r="H4943" s="167">
        <f t="shared" ca="1" si="158"/>
        <v>-4.9589377290629948E-2</v>
      </c>
    </row>
    <row r="4944" spans="1:8" x14ac:dyDescent="0.3">
      <c r="A4944"/>
      <c r="B4944" s="314">
        <v>34982</v>
      </c>
      <c r="C4944" s="197">
        <v>126.64</v>
      </c>
      <c r="D4944" s="197">
        <f t="shared" si="157"/>
        <v>-0.68987388269866545</v>
      </c>
      <c r="E4944" s="197">
        <v>-7.2901152308535444E-3</v>
      </c>
      <c r="F4944" s="167"/>
      <c r="G4944" s="37">
        <v>4936</v>
      </c>
      <c r="H4944" s="167">
        <f t="shared" ca="1" si="158"/>
        <v>-4.6467156666011269E-2</v>
      </c>
    </row>
    <row r="4945" spans="1:8" x14ac:dyDescent="0.3">
      <c r="A4945"/>
      <c r="B4945" s="314">
        <v>42489</v>
      </c>
      <c r="C4945" s="197">
        <v>408.35</v>
      </c>
      <c r="D4945" s="197">
        <f t="shared" si="157"/>
        <v>3.3478492333901197</v>
      </c>
      <c r="E4945" s="197">
        <v>-7.2930594384343905E-3</v>
      </c>
      <c r="F4945" s="167"/>
      <c r="G4945" s="37">
        <v>4937</v>
      </c>
      <c r="H4945" s="167">
        <f t="shared" ca="1" si="158"/>
        <v>4.8780808468562628E-2</v>
      </c>
    </row>
    <row r="4946" spans="1:8" x14ac:dyDescent="0.3">
      <c r="A4946"/>
      <c r="B4946" s="314">
        <v>35291</v>
      </c>
      <c r="C4946" s="197">
        <v>93.92</v>
      </c>
      <c r="D4946" s="197">
        <f t="shared" si="157"/>
        <v>0.27782312925170061</v>
      </c>
      <c r="E4946" s="197">
        <v>-7.2930979811859364E-3</v>
      </c>
      <c r="F4946" s="167"/>
      <c r="G4946" s="37">
        <v>4938</v>
      </c>
      <c r="H4946" s="167">
        <f t="shared" ca="1" si="158"/>
        <v>-0.16220351608136727</v>
      </c>
    </row>
    <row r="4947" spans="1:8" x14ac:dyDescent="0.3">
      <c r="A4947"/>
      <c r="B4947" s="314">
        <v>38233</v>
      </c>
      <c r="C4947" s="197">
        <v>73.5</v>
      </c>
      <c r="D4947" s="197">
        <f t="shared" si="157"/>
        <v>-8.3998005982053758E-2</v>
      </c>
      <c r="E4947" s="197">
        <v>-7.2933549432739886E-3</v>
      </c>
      <c r="F4947" s="167"/>
      <c r="G4947" s="37">
        <v>4939</v>
      </c>
      <c r="H4947" s="167">
        <f t="shared" ca="1" si="158"/>
        <v>9.9956485212486748E-2</v>
      </c>
    </row>
    <row r="4948" spans="1:8" x14ac:dyDescent="0.3">
      <c r="A4948"/>
      <c r="B4948" s="314">
        <v>39650</v>
      </c>
      <c r="C4948" s="197">
        <v>80.239999999999995</v>
      </c>
      <c r="D4948" s="197">
        <f t="shared" si="157"/>
        <v>-0.90379473652658715</v>
      </c>
      <c r="E4948" s="197">
        <v>-7.2992700729926918E-3</v>
      </c>
      <c r="F4948" s="167"/>
      <c r="G4948" s="37">
        <v>4940</v>
      </c>
      <c r="H4948" s="167">
        <f t="shared" ca="1" si="158"/>
        <v>-8.7415903696499361E-2</v>
      </c>
    </row>
    <row r="4949" spans="1:8" x14ac:dyDescent="0.3">
      <c r="A4949"/>
      <c r="B4949" s="314">
        <v>45596</v>
      </c>
      <c r="C4949" s="197">
        <v>834.05</v>
      </c>
      <c r="D4949" s="197">
        <f t="shared" si="157"/>
        <v>0.24253258845437609</v>
      </c>
      <c r="E4949" s="197">
        <v>-7.3196857890979183E-3</v>
      </c>
      <c r="F4949" s="167"/>
      <c r="G4949" s="37">
        <v>4941</v>
      </c>
      <c r="H4949" s="167">
        <f t="shared" ca="1" si="158"/>
        <v>-7.2214566959528242E-2</v>
      </c>
    </row>
    <row r="4950" spans="1:8" x14ac:dyDescent="0.3">
      <c r="A4950"/>
      <c r="B4950" s="314">
        <v>45831</v>
      </c>
      <c r="C4950" s="197">
        <v>671.25</v>
      </c>
      <c r="D4950" s="197">
        <f t="shared" si="157"/>
        <v>8.1826265389876891</v>
      </c>
      <c r="E4950" s="197">
        <v>-7.3203194321207476E-3</v>
      </c>
      <c r="F4950" s="167"/>
      <c r="G4950" s="37">
        <v>4942</v>
      </c>
      <c r="H4950" s="167">
        <f t="shared" ca="1" si="158"/>
        <v>2.3737496469546853E-2</v>
      </c>
    </row>
    <row r="4951" spans="1:8" x14ac:dyDescent="0.3">
      <c r="A4951"/>
      <c r="B4951" s="314">
        <v>38167</v>
      </c>
      <c r="C4951" s="197">
        <v>73.099999999999994</v>
      </c>
      <c r="D4951" s="197">
        <f t="shared" si="157"/>
        <v>-0.43157076205287714</v>
      </c>
      <c r="E4951" s="197">
        <v>-7.3329712112982781E-3</v>
      </c>
      <c r="F4951" s="167"/>
      <c r="G4951" s="37">
        <v>4943</v>
      </c>
      <c r="H4951" s="167">
        <f t="shared" ca="1" si="158"/>
        <v>-4.6221236849854769E-2</v>
      </c>
    </row>
    <row r="4952" spans="1:8" x14ac:dyDescent="0.3">
      <c r="A4952"/>
      <c r="B4952" s="314">
        <v>43724</v>
      </c>
      <c r="C4952" s="197">
        <v>128.6</v>
      </c>
      <c r="D4952" s="197">
        <f t="shared" si="157"/>
        <v>-0.31639379119710831</v>
      </c>
      <c r="E4952" s="197">
        <v>-7.3330760324200606E-3</v>
      </c>
      <c r="F4952" s="167"/>
      <c r="G4952" s="37">
        <v>4944</v>
      </c>
      <c r="H4952" s="167">
        <f t="shared" ca="1" si="158"/>
        <v>-9.0081827592319891E-2</v>
      </c>
    </row>
    <row r="4953" spans="1:8" x14ac:dyDescent="0.3">
      <c r="A4953"/>
      <c r="B4953" s="314">
        <v>40752</v>
      </c>
      <c r="C4953" s="197">
        <v>188.12</v>
      </c>
      <c r="D4953" s="197">
        <f t="shared" si="157"/>
        <v>-0.54969360398314815</v>
      </c>
      <c r="E4953" s="197">
        <v>-7.3347052925966105E-3</v>
      </c>
      <c r="F4953" s="167"/>
      <c r="G4953" s="37">
        <v>4945</v>
      </c>
      <c r="H4953" s="167">
        <f t="shared" ca="1" si="158"/>
        <v>5.9864087865628976E-3</v>
      </c>
    </row>
    <row r="4954" spans="1:8" x14ac:dyDescent="0.3">
      <c r="A4954"/>
      <c r="B4954" s="314">
        <v>44951</v>
      </c>
      <c r="C4954" s="197">
        <v>417.76</v>
      </c>
      <c r="D4954" s="197">
        <f t="shared" si="157"/>
        <v>-0.37484474373363263</v>
      </c>
      <c r="E4954" s="197">
        <v>-7.3422834739218512E-3</v>
      </c>
      <c r="F4954" s="167"/>
      <c r="G4954" s="37">
        <v>4946</v>
      </c>
      <c r="H4954" s="167">
        <f t="shared" ca="1" si="158"/>
        <v>0.12745269331010545</v>
      </c>
    </row>
    <row r="4955" spans="1:8" x14ac:dyDescent="0.3">
      <c r="A4955"/>
      <c r="B4955" s="314">
        <v>45712</v>
      </c>
      <c r="C4955" s="197">
        <v>668.25</v>
      </c>
      <c r="D4955" s="197">
        <f t="shared" si="157"/>
        <v>6.7496231010089289</v>
      </c>
      <c r="E4955" s="197">
        <v>-7.3529411764706731E-3</v>
      </c>
      <c r="F4955" s="167"/>
      <c r="G4955" s="37">
        <v>4947</v>
      </c>
      <c r="H4955" s="167">
        <f t="shared" ca="1" si="158"/>
        <v>-7.5056282953675724E-2</v>
      </c>
    </row>
    <row r="4956" spans="1:8" x14ac:dyDescent="0.3">
      <c r="A4956"/>
      <c r="B4956" s="314">
        <v>35153</v>
      </c>
      <c r="C4956" s="197">
        <v>86.23</v>
      </c>
      <c r="D4956" s="197">
        <f t="shared" si="157"/>
        <v>1.2115927160810465</v>
      </c>
      <c r="E4956" s="197">
        <v>-7.3673304938414175E-3</v>
      </c>
      <c r="F4956" s="167"/>
      <c r="G4956" s="37">
        <v>4948</v>
      </c>
      <c r="H4956" s="167">
        <f t="shared" ca="1" si="158"/>
        <v>6.2307834072931986E-2</v>
      </c>
    </row>
    <row r="4957" spans="1:8" x14ac:dyDescent="0.3">
      <c r="A4957"/>
      <c r="B4957" s="314">
        <v>36209</v>
      </c>
      <c r="C4957" s="197">
        <v>38.99</v>
      </c>
      <c r="D4957" s="197">
        <f t="shared" si="157"/>
        <v>-0.39578490624515728</v>
      </c>
      <c r="E4957" s="197">
        <v>-7.3828920570264689E-3</v>
      </c>
      <c r="F4957" s="167"/>
      <c r="G4957" s="37">
        <v>4949</v>
      </c>
      <c r="H4957" s="167">
        <f t="shared" ca="1" si="158"/>
        <v>7.6496340639912674E-2</v>
      </c>
    </row>
    <row r="4958" spans="1:8" x14ac:dyDescent="0.3">
      <c r="A4958"/>
      <c r="B4958" s="314">
        <v>35423</v>
      </c>
      <c r="C4958" s="197">
        <v>64.53</v>
      </c>
      <c r="D4958" s="197">
        <f t="shared" si="157"/>
        <v>2.4287991498405952</v>
      </c>
      <c r="E4958" s="197">
        <v>-7.3834794646977508E-3</v>
      </c>
      <c r="F4958" s="167"/>
      <c r="G4958" s="37">
        <v>4950</v>
      </c>
      <c r="H4958" s="167">
        <f t="shared" ca="1" si="158"/>
        <v>-1.4387302335390638E-2</v>
      </c>
    </row>
    <row r="4959" spans="1:8" x14ac:dyDescent="0.3">
      <c r="A4959"/>
      <c r="B4959" s="314">
        <v>36935</v>
      </c>
      <c r="C4959" s="197">
        <v>18.82</v>
      </c>
      <c r="D4959" s="197">
        <f t="shared" si="157"/>
        <v>-0.95035348739052439</v>
      </c>
      <c r="E4959" s="197">
        <v>-7.3839662447258148E-3</v>
      </c>
      <c r="F4959" s="167"/>
      <c r="G4959" s="37">
        <v>4951</v>
      </c>
      <c r="H4959" s="167">
        <f t="shared" ca="1" si="158"/>
        <v>1.890096265502357E-2</v>
      </c>
    </row>
    <row r="4960" spans="1:8" x14ac:dyDescent="0.3">
      <c r="A4960"/>
      <c r="B4960" s="314">
        <v>41599</v>
      </c>
      <c r="C4960" s="197">
        <v>379.08</v>
      </c>
      <c r="D4960" s="197">
        <f t="shared" si="157"/>
        <v>3.6246187629620588</v>
      </c>
      <c r="E4960" s="197">
        <v>-7.3841319717202758E-3</v>
      </c>
      <c r="F4960" s="167"/>
      <c r="G4960" s="37">
        <v>4952</v>
      </c>
      <c r="H4960" s="167">
        <f t="shared" ca="1" si="158"/>
        <v>4.6238790521840357E-2</v>
      </c>
    </row>
    <row r="4961" spans="1:8" x14ac:dyDescent="0.3">
      <c r="A4961"/>
      <c r="B4961" s="314">
        <v>34990</v>
      </c>
      <c r="C4961" s="197">
        <v>81.97</v>
      </c>
      <c r="D4961" s="197">
        <f t="shared" si="157"/>
        <v>0.17334669338677355</v>
      </c>
      <c r="E4961" s="197">
        <v>-7.3867764591910579E-3</v>
      </c>
      <c r="F4961" s="167"/>
      <c r="G4961" s="37">
        <v>4953</v>
      </c>
      <c r="H4961" s="167">
        <f t="shared" ca="1" si="158"/>
        <v>-2.3644116721591626E-2</v>
      </c>
    </row>
    <row r="4962" spans="1:8" x14ac:dyDescent="0.3">
      <c r="A4962"/>
      <c r="B4962" s="314">
        <v>35524</v>
      </c>
      <c r="C4962" s="197">
        <v>69.86</v>
      </c>
      <c r="D4962" s="197">
        <f t="shared" si="157"/>
        <v>-0.86655205348615094</v>
      </c>
      <c r="E4962" s="197">
        <v>-7.3884626314293378E-3</v>
      </c>
      <c r="F4962" s="167"/>
      <c r="G4962" s="37">
        <v>4954</v>
      </c>
      <c r="H4962" s="167">
        <f t="shared" ca="1" si="158"/>
        <v>0.12472131638678707</v>
      </c>
    </row>
    <row r="4963" spans="1:8" x14ac:dyDescent="0.3">
      <c r="A4963"/>
      <c r="B4963" s="314">
        <v>42116</v>
      </c>
      <c r="C4963" s="197">
        <v>523.5</v>
      </c>
      <c r="D4963" s="197">
        <f t="shared" si="157"/>
        <v>1.3356562137049943E-2</v>
      </c>
      <c r="E4963" s="197">
        <v>-7.3947667804322714E-3</v>
      </c>
      <c r="F4963" s="167"/>
      <c r="G4963" s="37">
        <v>4955</v>
      </c>
      <c r="H4963" s="167">
        <f t="shared" ca="1" si="158"/>
        <v>1.4998628038491632E-2</v>
      </c>
    </row>
    <row r="4964" spans="1:8" x14ac:dyDescent="0.3">
      <c r="A4964"/>
      <c r="B4964" s="314">
        <v>42138</v>
      </c>
      <c r="C4964" s="197">
        <v>516.6</v>
      </c>
      <c r="D4964" s="197">
        <f t="shared" si="157"/>
        <v>2.3249662096929908</v>
      </c>
      <c r="E4964" s="197">
        <v>-7.3974445191661298E-3</v>
      </c>
      <c r="F4964" s="167"/>
      <c r="G4964" s="37">
        <v>4956</v>
      </c>
      <c r="H4964" s="167">
        <f t="shared" ca="1" si="158"/>
        <v>-7.7518120275495719E-2</v>
      </c>
    </row>
    <row r="4965" spans="1:8" x14ac:dyDescent="0.3">
      <c r="A4965"/>
      <c r="B4965" s="314">
        <v>40353</v>
      </c>
      <c r="C4965" s="197">
        <v>155.37</v>
      </c>
      <c r="D4965" s="197">
        <f t="shared" si="157"/>
        <v>-0.47923579688285578</v>
      </c>
      <c r="E4965" s="197">
        <v>-7.4107199897782694E-3</v>
      </c>
      <c r="F4965" s="167"/>
      <c r="G4965" s="37">
        <v>4957</v>
      </c>
      <c r="H4965" s="167">
        <f t="shared" ca="1" si="158"/>
        <v>4.0866529560676053E-2</v>
      </c>
    </row>
    <row r="4966" spans="1:8" x14ac:dyDescent="0.3">
      <c r="A4966"/>
      <c r="B4966" s="314">
        <v>41344</v>
      </c>
      <c r="C4966" s="197">
        <v>298.35000000000002</v>
      </c>
      <c r="D4966" s="197">
        <f t="shared" si="157"/>
        <v>21.314884068810773</v>
      </c>
      <c r="E4966" s="197">
        <v>-7.4189899527579151E-3</v>
      </c>
      <c r="F4966" s="167"/>
      <c r="G4966" s="37">
        <v>4958</v>
      </c>
      <c r="H4966" s="167">
        <f t="shared" ca="1" si="158"/>
        <v>1.4487989948937676E-2</v>
      </c>
    </row>
    <row r="4967" spans="1:8" x14ac:dyDescent="0.3">
      <c r="A4967"/>
      <c r="B4967" s="314">
        <v>37172</v>
      </c>
      <c r="C4967" s="197">
        <v>13.37</v>
      </c>
      <c r="D4967" s="197">
        <f t="shared" si="157"/>
        <v>-0.74352580088240938</v>
      </c>
      <c r="E4967" s="197">
        <v>-7.4239049740164598E-3</v>
      </c>
      <c r="F4967" s="167"/>
      <c r="G4967" s="37">
        <v>4959</v>
      </c>
      <c r="H4967" s="167">
        <f t="shared" ca="1" si="158"/>
        <v>1.5875405042522966E-2</v>
      </c>
    </row>
    <row r="4968" spans="1:8" x14ac:dyDescent="0.3">
      <c r="A4968"/>
      <c r="B4968" s="314">
        <v>36451</v>
      </c>
      <c r="C4968" s="197">
        <v>52.13</v>
      </c>
      <c r="D4968" s="197">
        <f t="shared" si="157"/>
        <v>-0.9233720417462884</v>
      </c>
      <c r="E4968" s="197">
        <v>-7.4257425742574323E-3</v>
      </c>
      <c r="F4968" s="167"/>
      <c r="G4968" s="37">
        <v>4960</v>
      </c>
      <c r="H4968" s="167">
        <f t="shared" ca="1" si="158"/>
        <v>7.8937044227200236E-3</v>
      </c>
    </row>
    <row r="4969" spans="1:8" x14ac:dyDescent="0.3">
      <c r="A4969"/>
      <c r="B4969" s="314">
        <v>45891</v>
      </c>
      <c r="C4969" s="197">
        <v>680.3</v>
      </c>
      <c r="D4969" s="197">
        <f t="shared" si="157"/>
        <v>10.088834555827219</v>
      </c>
      <c r="E4969" s="197">
        <v>-7.440910417274571E-3</v>
      </c>
      <c r="F4969" s="167"/>
      <c r="G4969" s="37">
        <v>4961</v>
      </c>
      <c r="H4969" s="167">
        <f t="shared" ca="1" si="158"/>
        <v>5.3673689864891308E-2</v>
      </c>
    </row>
    <row r="4970" spans="1:8" x14ac:dyDescent="0.3">
      <c r="A4970"/>
      <c r="B4970" s="314">
        <v>35891</v>
      </c>
      <c r="C4970" s="197">
        <v>61.35</v>
      </c>
      <c r="D4970" s="197">
        <f t="shared" si="157"/>
        <v>-0.85836315364192539</v>
      </c>
      <c r="E4970" s="197">
        <v>-7.4421614625465038E-3</v>
      </c>
      <c r="F4970" s="167"/>
      <c r="G4970" s="37">
        <v>4962</v>
      </c>
      <c r="H4970" s="167">
        <f t="shared" ca="1" si="158"/>
        <v>3.9102758363653692E-2</v>
      </c>
    </row>
    <row r="4971" spans="1:8" x14ac:dyDescent="0.3">
      <c r="A4971"/>
      <c r="B4971" s="314">
        <v>42188</v>
      </c>
      <c r="C4971" s="197">
        <v>433.15</v>
      </c>
      <c r="D4971" s="197">
        <f t="shared" si="157"/>
        <v>-4.2445009395379762E-2</v>
      </c>
      <c r="E4971" s="197">
        <v>-7.4472960586617898E-3</v>
      </c>
      <c r="F4971" s="167"/>
      <c r="G4971" s="37">
        <v>4963</v>
      </c>
      <c r="H4971" s="167">
        <f t="shared" ca="1" si="158"/>
        <v>-3.9511461944209472E-2</v>
      </c>
    </row>
    <row r="4972" spans="1:8" x14ac:dyDescent="0.3">
      <c r="A4972"/>
      <c r="B4972" s="314">
        <v>42905</v>
      </c>
      <c r="C4972" s="197">
        <v>452.35</v>
      </c>
      <c r="D4972" s="197">
        <f t="shared" si="157"/>
        <v>1.1971536817563631</v>
      </c>
      <c r="E4972" s="197">
        <v>-7.460230389467859E-3</v>
      </c>
      <c r="F4972" s="167"/>
      <c r="G4972" s="37">
        <v>4964</v>
      </c>
      <c r="H4972" s="167">
        <f t="shared" ca="1" si="158"/>
        <v>0.11865834785182564</v>
      </c>
    </row>
    <row r="4973" spans="1:8" x14ac:dyDescent="0.3">
      <c r="A4973"/>
      <c r="B4973" s="314">
        <v>40409</v>
      </c>
      <c r="C4973" s="197">
        <v>205.88</v>
      </c>
      <c r="D4973" s="197">
        <f t="shared" si="157"/>
        <v>-0.37903785251093358</v>
      </c>
      <c r="E4973" s="197">
        <v>-7.4724003278214823E-3</v>
      </c>
      <c r="F4973" s="167"/>
      <c r="G4973" s="37">
        <v>4965</v>
      </c>
      <c r="H4973" s="167">
        <f t="shared" ca="1" si="158"/>
        <v>2.1820876646662195E-2</v>
      </c>
    </row>
    <row r="4974" spans="1:8" x14ac:dyDescent="0.3">
      <c r="A4974"/>
      <c r="B4974" s="314">
        <v>43214</v>
      </c>
      <c r="C4974" s="197">
        <v>331.55</v>
      </c>
      <c r="D4974" s="197">
        <f t="shared" si="157"/>
        <v>3.6305865921787719</v>
      </c>
      <c r="E4974" s="197">
        <v>-7.4839095943720624E-3</v>
      </c>
      <c r="F4974" s="167"/>
      <c r="G4974" s="37">
        <v>4966</v>
      </c>
      <c r="H4974" s="167">
        <f t="shared" ca="1" si="158"/>
        <v>3.4765273226952526E-2</v>
      </c>
    </row>
    <row r="4975" spans="1:8" x14ac:dyDescent="0.3">
      <c r="A4975"/>
      <c r="B4975" s="314">
        <v>35068</v>
      </c>
      <c r="C4975" s="197">
        <v>71.599999999999994</v>
      </c>
      <c r="D4975" s="197">
        <f t="shared" si="157"/>
        <v>-0.89960740325294453</v>
      </c>
      <c r="E4975" s="197">
        <v>-7.4854449681176494E-3</v>
      </c>
      <c r="F4975" s="167"/>
      <c r="G4975" s="37">
        <v>4967</v>
      </c>
      <c r="H4975" s="167">
        <f t="shared" ca="1" si="158"/>
        <v>-6.113054561555787E-2</v>
      </c>
    </row>
    <row r="4976" spans="1:8" x14ac:dyDescent="0.3">
      <c r="A4976"/>
      <c r="B4976" s="314">
        <v>45272</v>
      </c>
      <c r="C4976" s="197">
        <v>713.2</v>
      </c>
      <c r="D4976" s="197">
        <f t="shared" si="157"/>
        <v>7.1583161747883786</v>
      </c>
      <c r="E4976" s="197">
        <v>-7.486988226780622E-3</v>
      </c>
      <c r="F4976" s="167"/>
      <c r="G4976" s="37">
        <v>4968</v>
      </c>
      <c r="H4976" s="167">
        <f t="shared" ca="1" si="158"/>
        <v>0.13417128444943227</v>
      </c>
    </row>
    <row r="4977" spans="1:8" x14ac:dyDescent="0.3">
      <c r="A4977"/>
      <c r="B4977" s="314">
        <v>35321</v>
      </c>
      <c r="C4977" s="197">
        <v>87.42</v>
      </c>
      <c r="D4977" s="197">
        <f t="shared" si="157"/>
        <v>-0.87175236558351066</v>
      </c>
      <c r="E4977" s="197">
        <v>-7.4931880108991544E-3</v>
      </c>
      <c r="F4977" s="167"/>
      <c r="G4977" s="37">
        <v>4969</v>
      </c>
      <c r="H4977" s="167">
        <f t="shared" ca="1" si="158"/>
        <v>-4.8462787503044322E-2</v>
      </c>
    </row>
    <row r="4978" spans="1:8" x14ac:dyDescent="0.3">
      <c r="A4978"/>
      <c r="B4978" s="314">
        <v>45895</v>
      </c>
      <c r="C4978" s="197">
        <v>681.65</v>
      </c>
      <c r="D4978" s="197">
        <f t="shared" si="157"/>
        <v>7.1781643671265751</v>
      </c>
      <c r="E4978" s="197">
        <v>-7.4985439720441915E-3</v>
      </c>
      <c r="F4978" s="167"/>
      <c r="G4978" s="37">
        <v>4970</v>
      </c>
      <c r="H4978" s="167">
        <f t="shared" ca="1" si="158"/>
        <v>-7.2478075400007363E-2</v>
      </c>
    </row>
    <row r="4979" spans="1:8" x14ac:dyDescent="0.3">
      <c r="A4979"/>
      <c r="B4979" s="314">
        <v>35341</v>
      </c>
      <c r="C4979" s="197">
        <v>83.35</v>
      </c>
      <c r="D4979" s="197">
        <f t="shared" si="157"/>
        <v>8.6276554150918727E-2</v>
      </c>
      <c r="E4979" s="197">
        <v>-7.5017861395570984E-3</v>
      </c>
      <c r="F4979" s="167"/>
      <c r="G4979" s="37">
        <v>4971</v>
      </c>
      <c r="H4979" s="167">
        <f t="shared" ca="1" si="158"/>
        <v>-2.8726767009449237E-2</v>
      </c>
    </row>
    <row r="4980" spans="1:8" x14ac:dyDescent="0.3">
      <c r="A4980"/>
      <c r="B4980" s="314">
        <v>38190</v>
      </c>
      <c r="C4980" s="197">
        <v>76.73</v>
      </c>
      <c r="D4980" s="197">
        <f t="shared" si="157"/>
        <v>-0.87193524159225566</v>
      </c>
      <c r="E4980" s="197">
        <v>-7.5022636140213983E-3</v>
      </c>
      <c r="F4980" s="167"/>
      <c r="G4980" s="37">
        <v>4972</v>
      </c>
      <c r="H4980" s="167">
        <f t="shared" ca="1" si="158"/>
        <v>-4.3682708591525947E-2</v>
      </c>
    </row>
    <row r="4981" spans="1:8" x14ac:dyDescent="0.3">
      <c r="A4981"/>
      <c r="B4981" s="314">
        <v>45169</v>
      </c>
      <c r="C4981" s="197">
        <v>599.15</v>
      </c>
      <c r="D4981" s="197">
        <f t="shared" si="157"/>
        <v>-0.33670984169157536</v>
      </c>
      <c r="E4981" s="197">
        <v>-7.5204161076050102E-3</v>
      </c>
      <c r="F4981" s="167"/>
      <c r="G4981" s="37">
        <v>4973</v>
      </c>
      <c r="H4981" s="167">
        <f t="shared" ca="1" si="158"/>
        <v>-7.8302453359970728E-2</v>
      </c>
    </row>
    <row r="4982" spans="1:8" x14ac:dyDescent="0.3">
      <c r="A4982"/>
      <c r="B4982" s="314">
        <v>45586</v>
      </c>
      <c r="C4982" s="197">
        <v>903.3</v>
      </c>
      <c r="D4982" s="197">
        <f t="shared" si="157"/>
        <v>5.7830592475782838</v>
      </c>
      <c r="E4982" s="197">
        <v>-7.5262319397901845E-3</v>
      </c>
      <c r="F4982" s="167"/>
      <c r="G4982" s="37">
        <v>4974</v>
      </c>
      <c r="H4982" s="167">
        <f t="shared" ca="1" si="158"/>
        <v>-0.14158184441533375</v>
      </c>
    </row>
    <row r="4983" spans="1:8" x14ac:dyDescent="0.3">
      <c r="A4983"/>
      <c r="B4983" s="314">
        <v>39510</v>
      </c>
      <c r="C4983" s="197">
        <v>133.16999999999999</v>
      </c>
      <c r="D4983" s="197">
        <f t="shared" si="157"/>
        <v>1.2468365108824022</v>
      </c>
      <c r="E4983" s="197">
        <v>-7.5272022656135418E-3</v>
      </c>
      <c r="F4983" s="167"/>
      <c r="G4983" s="37">
        <v>4975</v>
      </c>
      <c r="H4983" s="167">
        <f t="shared" ca="1" si="158"/>
        <v>-4.0210719469398429E-2</v>
      </c>
    </row>
    <row r="4984" spans="1:8" x14ac:dyDescent="0.3">
      <c r="A4984"/>
      <c r="B4984" s="314">
        <v>34708</v>
      </c>
      <c r="C4984" s="197">
        <v>59.27</v>
      </c>
      <c r="D4984" s="197">
        <f t="shared" si="157"/>
        <v>-0.72723088959455096</v>
      </c>
      <c r="E4984" s="197">
        <v>-7.5351640991292435E-3</v>
      </c>
      <c r="F4984" s="167"/>
      <c r="G4984" s="37">
        <v>4976</v>
      </c>
      <c r="H4984" s="167">
        <f t="shared" ca="1" si="158"/>
        <v>-7.0793405234205006E-2</v>
      </c>
    </row>
    <row r="4985" spans="1:8" x14ac:dyDescent="0.3">
      <c r="A4985"/>
      <c r="B4985" s="314">
        <v>40451</v>
      </c>
      <c r="C4985" s="197">
        <v>217.29</v>
      </c>
      <c r="D4985" s="197">
        <f t="shared" si="157"/>
        <v>2.9321389793702499</v>
      </c>
      <c r="E4985" s="197">
        <v>-7.536311318169342E-3</v>
      </c>
      <c r="F4985" s="167"/>
      <c r="G4985" s="37">
        <v>4977</v>
      </c>
      <c r="H4985" s="167">
        <f t="shared" ca="1" si="158"/>
        <v>1.048401231403933E-2</v>
      </c>
    </row>
    <row r="4986" spans="1:8" x14ac:dyDescent="0.3">
      <c r="A4986"/>
      <c r="B4986" s="314">
        <v>34831</v>
      </c>
      <c r="C4986" s="197">
        <v>55.26</v>
      </c>
      <c r="D4986" s="197">
        <f t="shared" si="157"/>
        <v>-0.87458011802088065</v>
      </c>
      <c r="E4986" s="197">
        <v>-7.5431034482759118E-3</v>
      </c>
      <c r="F4986" s="167"/>
      <c r="G4986" s="37">
        <v>4978</v>
      </c>
      <c r="H4986" s="167">
        <f t="shared" ca="1" si="158"/>
        <v>3.8188196555253441E-2</v>
      </c>
    </row>
    <row r="4987" spans="1:8" x14ac:dyDescent="0.3">
      <c r="A4987"/>
      <c r="B4987" s="314">
        <v>42846</v>
      </c>
      <c r="C4987" s="197">
        <v>440.6</v>
      </c>
      <c r="D4987" s="197">
        <f t="shared" si="157"/>
        <v>-0.55309869155086722</v>
      </c>
      <c r="E4987" s="197">
        <v>-7.5458948079737409E-3</v>
      </c>
      <c r="F4987" s="167"/>
      <c r="G4987" s="37">
        <v>4979</v>
      </c>
      <c r="H4987" s="167">
        <f t="shared" ca="1" si="158"/>
        <v>-4.3312215372753038E-2</v>
      </c>
    </row>
    <row r="4988" spans="1:8" x14ac:dyDescent="0.3">
      <c r="A4988"/>
      <c r="B4988" s="314">
        <v>45461</v>
      </c>
      <c r="C4988" s="197">
        <v>985.9</v>
      </c>
      <c r="D4988" s="197">
        <f t="shared" si="157"/>
        <v>1.9562218890554721</v>
      </c>
      <c r="E4988" s="197">
        <v>-7.5498288705455607E-3</v>
      </c>
      <c r="F4988" s="167"/>
      <c r="G4988" s="37">
        <v>4980</v>
      </c>
      <c r="H4988" s="167">
        <f t="shared" ca="1" si="158"/>
        <v>-2.3698485539212166E-2</v>
      </c>
    </row>
    <row r="4989" spans="1:8" x14ac:dyDescent="0.3">
      <c r="A4989"/>
      <c r="B4989" s="314">
        <v>43223</v>
      </c>
      <c r="C4989" s="197">
        <v>333.5</v>
      </c>
      <c r="D4989" s="197">
        <f t="shared" si="157"/>
        <v>1.4088118454315639</v>
      </c>
      <c r="E4989" s="197">
        <v>-7.5881565243267612E-3</v>
      </c>
      <c r="F4989" s="167"/>
      <c r="G4989" s="37">
        <v>4981</v>
      </c>
      <c r="H4989" s="167">
        <f t="shared" ca="1" si="158"/>
        <v>9.6823220709706462E-2</v>
      </c>
    </row>
    <row r="4990" spans="1:8" x14ac:dyDescent="0.3">
      <c r="A4990"/>
      <c r="B4990" s="314">
        <v>40232</v>
      </c>
      <c r="C4990" s="197">
        <v>138.44999999999999</v>
      </c>
      <c r="D4990" s="197">
        <f t="shared" si="157"/>
        <v>-0.682023839599458</v>
      </c>
      <c r="E4990" s="197">
        <v>-7.5980216471938089E-3</v>
      </c>
      <c r="F4990" s="167"/>
      <c r="G4990" s="37">
        <v>4982</v>
      </c>
      <c r="H4990" s="167">
        <f t="shared" ca="1" si="158"/>
        <v>-2.3363709831779406E-2</v>
      </c>
    </row>
    <row r="4991" spans="1:8" x14ac:dyDescent="0.3">
      <c r="A4991"/>
      <c r="B4991" s="314">
        <v>44966</v>
      </c>
      <c r="C4991" s="197">
        <v>435.41</v>
      </c>
      <c r="D4991" s="197">
        <f t="shared" si="157"/>
        <v>-6.9557227113428377E-2</v>
      </c>
      <c r="E4991" s="197">
        <v>-7.6125356125356092E-3</v>
      </c>
      <c r="F4991" s="167"/>
      <c r="G4991" s="37">
        <v>4983</v>
      </c>
      <c r="H4991" s="167">
        <f t="shared" ca="1" si="158"/>
        <v>-4.4523067670745799E-2</v>
      </c>
    </row>
    <row r="4992" spans="1:8" x14ac:dyDescent="0.3">
      <c r="A4992"/>
      <c r="B4992" s="314">
        <v>45035</v>
      </c>
      <c r="C4992" s="197">
        <v>467.96</v>
      </c>
      <c r="D4992" s="197">
        <f t="shared" si="157"/>
        <v>0.35581631174851513</v>
      </c>
      <c r="E4992" s="197">
        <v>-7.6131905418301837E-3</v>
      </c>
      <c r="F4992" s="167"/>
      <c r="G4992" s="37">
        <v>4984</v>
      </c>
      <c r="H4992" s="167">
        <f t="shared" ca="1" si="158"/>
        <v>0.10092888545726654</v>
      </c>
    </row>
    <row r="4993" spans="1:8" x14ac:dyDescent="0.3">
      <c r="A4993"/>
      <c r="B4993" s="314">
        <v>43167</v>
      </c>
      <c r="C4993" s="197">
        <v>345.15</v>
      </c>
      <c r="D4993" s="197">
        <f t="shared" si="157"/>
        <v>-0.18644667059516795</v>
      </c>
      <c r="E4993" s="197">
        <v>-7.6193214491088179E-3</v>
      </c>
      <c r="F4993" s="167"/>
      <c r="G4993" s="37">
        <v>4985</v>
      </c>
      <c r="H4993" s="167">
        <f t="shared" ca="1" si="158"/>
        <v>6.3346219374596918E-2</v>
      </c>
    </row>
    <row r="4994" spans="1:8" x14ac:dyDescent="0.3">
      <c r="A4994"/>
      <c r="B4994" s="314">
        <v>41751</v>
      </c>
      <c r="C4994" s="197">
        <v>424.25</v>
      </c>
      <c r="D4994" s="197">
        <f t="shared" si="157"/>
        <v>0.86401581722319865</v>
      </c>
      <c r="E4994" s="197">
        <v>-7.6255526186521649E-3</v>
      </c>
      <c r="F4994" s="167"/>
      <c r="G4994" s="37">
        <v>4986</v>
      </c>
      <c r="H4994" s="167">
        <f t="shared" ca="1" si="158"/>
        <v>2.9307152985733342E-2</v>
      </c>
    </row>
    <row r="4995" spans="1:8" x14ac:dyDescent="0.3">
      <c r="A4995"/>
      <c r="B4995" s="314">
        <v>43376</v>
      </c>
      <c r="C4995" s="197">
        <v>227.6</v>
      </c>
      <c r="D4995" s="197">
        <f t="shared" si="157"/>
        <v>-0.41596099563766997</v>
      </c>
      <c r="E4995" s="197">
        <v>-7.6302594288205627E-3</v>
      </c>
      <c r="F4995" s="167"/>
      <c r="G4995" s="37">
        <v>4987</v>
      </c>
      <c r="H4995" s="167">
        <f t="shared" ca="1" si="158"/>
        <v>-6.8017212309864896E-3</v>
      </c>
    </row>
    <row r="4996" spans="1:8" x14ac:dyDescent="0.3">
      <c r="A4996"/>
      <c r="B4996" s="314">
        <v>42507</v>
      </c>
      <c r="C4996" s="197">
        <v>389.7</v>
      </c>
      <c r="D4996" s="197">
        <f t="shared" si="157"/>
        <v>-0.60056988233364761</v>
      </c>
      <c r="E4996" s="197">
        <v>-7.6394194041252694E-3</v>
      </c>
      <c r="F4996" s="167"/>
      <c r="G4996" s="37">
        <v>4988</v>
      </c>
      <c r="H4996" s="167">
        <f t="shared" ca="1" si="158"/>
        <v>-2.5208575409799141E-3</v>
      </c>
    </row>
    <row r="4997" spans="1:8" x14ac:dyDescent="0.3">
      <c r="A4997"/>
      <c r="B4997" s="314">
        <v>45378</v>
      </c>
      <c r="C4997" s="197">
        <v>975.64</v>
      </c>
      <c r="D4997" s="197">
        <f t="shared" si="157"/>
        <v>2.7974466760080956</v>
      </c>
      <c r="E4997" s="197">
        <v>-7.6588992747947948E-3</v>
      </c>
      <c r="F4997" s="167"/>
      <c r="G4997" s="37">
        <v>4989</v>
      </c>
      <c r="H4997" s="167">
        <f t="shared" ca="1" si="158"/>
        <v>-3.7615347645202177E-2</v>
      </c>
    </row>
    <row r="4998" spans="1:8" x14ac:dyDescent="0.3">
      <c r="A4998"/>
      <c r="B4998" s="314">
        <v>40547</v>
      </c>
      <c r="C4998" s="197">
        <v>256.92</v>
      </c>
      <c r="D4998" s="197">
        <f t="shared" si="157"/>
        <v>-0.45983222252591294</v>
      </c>
      <c r="E4998" s="197">
        <v>-7.6860685180178967E-3</v>
      </c>
      <c r="F4998" s="167"/>
      <c r="G4998" s="37">
        <v>4990</v>
      </c>
      <c r="H4998" s="167">
        <f t="shared" ca="1" si="158"/>
        <v>1.3982999028469495E-2</v>
      </c>
    </row>
    <row r="4999" spans="1:8" x14ac:dyDescent="0.3">
      <c r="A4999"/>
      <c r="B4999" s="314">
        <v>45051</v>
      </c>
      <c r="C4999" s="197">
        <v>475.63</v>
      </c>
      <c r="D4999" s="197">
        <f t="shared" si="157"/>
        <v>1.6387239944521497</v>
      </c>
      <c r="E4999" s="197">
        <v>-7.6984060752732786E-3</v>
      </c>
      <c r="F4999" s="167"/>
      <c r="G4999" s="37">
        <v>4991</v>
      </c>
      <c r="H4999" s="167">
        <f t="shared" ca="1" si="158"/>
        <v>3.8860820346942992E-2</v>
      </c>
    </row>
    <row r="5000" spans="1:8" x14ac:dyDescent="0.3">
      <c r="A5000"/>
      <c r="B5000" s="314">
        <v>43500</v>
      </c>
      <c r="C5000" s="197">
        <v>180.25</v>
      </c>
      <c r="D5000" s="197">
        <f t="shared" si="157"/>
        <v>-0.61098521635912384</v>
      </c>
      <c r="E5000" s="197">
        <v>-7.7071290944124016E-3</v>
      </c>
      <c r="F5000" s="167"/>
      <c r="G5000" s="37">
        <v>4992</v>
      </c>
      <c r="H5000" s="167">
        <f t="shared" ca="1" si="158"/>
        <v>-0.12830128510025884</v>
      </c>
    </row>
    <row r="5001" spans="1:8" x14ac:dyDescent="0.3">
      <c r="A5001"/>
      <c r="B5001" s="314">
        <v>42732</v>
      </c>
      <c r="C5001" s="197">
        <v>463.35</v>
      </c>
      <c r="D5001" s="197">
        <f t="shared" ref="D5001:D5064" si="159">C5001/C5002-1</f>
        <v>0.50024283632831468</v>
      </c>
      <c r="E5001" s="197">
        <v>-7.7096048827496322E-3</v>
      </c>
      <c r="F5001" s="167"/>
      <c r="G5001" s="37">
        <v>4993</v>
      </c>
      <c r="H5001" s="167">
        <f t="shared" ca="1" si="158"/>
        <v>-3.118363164641258E-3</v>
      </c>
    </row>
    <row r="5002" spans="1:8" x14ac:dyDescent="0.3">
      <c r="A5002"/>
      <c r="B5002" s="314">
        <v>44396</v>
      </c>
      <c r="C5002" s="197">
        <v>308.85000000000002</v>
      </c>
      <c r="D5002" s="197">
        <f t="shared" si="159"/>
        <v>1.0528414755732807</v>
      </c>
      <c r="E5002" s="197">
        <v>-7.7108433734939252E-3</v>
      </c>
      <c r="F5002" s="167"/>
      <c r="G5002" s="37">
        <v>4994</v>
      </c>
      <c r="H5002" s="167">
        <f t="shared" ref="H5002:H5065" ca="1" si="160">_xlfn.NORM.INV(RAND(),N$11,N$12)</f>
        <v>6.716857735411301E-3</v>
      </c>
    </row>
    <row r="5003" spans="1:8" x14ac:dyDescent="0.3">
      <c r="A5003"/>
      <c r="B5003" s="314">
        <v>38771</v>
      </c>
      <c r="C5003" s="197">
        <v>150.44999999999999</v>
      </c>
      <c r="D5003" s="197">
        <f t="shared" si="159"/>
        <v>-0.69946064722333201</v>
      </c>
      <c r="E5003" s="197">
        <v>-7.7166600712308409E-3</v>
      </c>
      <c r="F5003" s="167"/>
      <c r="G5003" s="37">
        <v>4995</v>
      </c>
      <c r="H5003" s="167">
        <f t="shared" ca="1" si="160"/>
        <v>2.3333603053204213E-3</v>
      </c>
    </row>
    <row r="5004" spans="1:8" x14ac:dyDescent="0.3">
      <c r="A5004"/>
      <c r="B5004" s="314">
        <v>44596</v>
      </c>
      <c r="C5004" s="197">
        <v>500.6</v>
      </c>
      <c r="D5004" s="197">
        <f t="shared" si="159"/>
        <v>0.13607480029048657</v>
      </c>
      <c r="E5004" s="197">
        <v>-7.730426164519244E-3</v>
      </c>
      <c r="F5004" s="167"/>
      <c r="G5004" s="37">
        <v>4996</v>
      </c>
      <c r="H5004" s="167">
        <f t="shared" ca="1" si="160"/>
        <v>9.7995962888413529E-2</v>
      </c>
    </row>
    <row r="5005" spans="1:8" x14ac:dyDescent="0.3">
      <c r="A5005"/>
      <c r="B5005" s="314">
        <v>44963</v>
      </c>
      <c r="C5005" s="197">
        <v>440.64</v>
      </c>
      <c r="D5005" s="197">
        <f t="shared" si="159"/>
        <v>3.3558718861209966</v>
      </c>
      <c r="E5005" s="197">
        <v>-7.7463520086470394E-3</v>
      </c>
      <c r="F5005" s="167"/>
      <c r="G5005" s="37">
        <v>4997</v>
      </c>
      <c r="H5005" s="167">
        <f t="shared" ca="1" si="160"/>
        <v>-8.2727411720768061E-3</v>
      </c>
    </row>
    <row r="5006" spans="1:8" x14ac:dyDescent="0.3">
      <c r="A5006"/>
      <c r="B5006" s="314">
        <v>35262</v>
      </c>
      <c r="C5006" s="197">
        <v>101.16</v>
      </c>
      <c r="D5006" s="197">
        <f t="shared" si="159"/>
        <v>-0.27384968774675189</v>
      </c>
      <c r="E5006" s="197">
        <v>-7.748896517901005E-3</v>
      </c>
      <c r="F5006" s="167"/>
      <c r="G5006" s="37">
        <v>4998</v>
      </c>
      <c r="H5006" s="167">
        <f t="shared" ca="1" si="160"/>
        <v>1.4899905990959672E-2</v>
      </c>
    </row>
    <row r="5007" spans="1:8" x14ac:dyDescent="0.3">
      <c r="A5007"/>
      <c r="B5007" s="314">
        <v>40154</v>
      </c>
      <c r="C5007" s="197">
        <v>139.31</v>
      </c>
      <c r="D5007" s="197">
        <f t="shared" si="159"/>
        <v>-0.19664379216884842</v>
      </c>
      <c r="E5007" s="197">
        <v>-7.76353276353281E-3</v>
      </c>
      <c r="F5007" s="167"/>
      <c r="G5007" s="37">
        <v>4999</v>
      </c>
      <c r="H5007" s="167">
        <f t="shared" ca="1" si="160"/>
        <v>-4.2165904121771444E-2</v>
      </c>
    </row>
    <row r="5008" spans="1:8" x14ac:dyDescent="0.3">
      <c r="A5008"/>
      <c r="B5008" s="314">
        <v>39006</v>
      </c>
      <c r="C5008" s="197">
        <v>173.41</v>
      </c>
      <c r="D5008" s="197">
        <f t="shared" si="159"/>
        <v>-0.59379245724994145</v>
      </c>
      <c r="E5008" s="197">
        <v>-7.7816558905992039E-3</v>
      </c>
      <c r="F5008" s="167"/>
      <c r="G5008" s="37">
        <v>5000</v>
      </c>
      <c r="H5008" s="167">
        <f t="shared" ca="1" si="160"/>
        <v>-3.4425039364088465E-2</v>
      </c>
    </row>
    <row r="5009" spans="1:8" x14ac:dyDescent="0.3">
      <c r="A5009"/>
      <c r="B5009" s="314">
        <v>42920</v>
      </c>
      <c r="C5009" s="197">
        <v>426.9</v>
      </c>
      <c r="D5009" s="197">
        <f t="shared" si="159"/>
        <v>-7.9599844767366701E-2</v>
      </c>
      <c r="E5009" s="197">
        <v>-7.7861708309122646E-3</v>
      </c>
      <c r="F5009" s="167"/>
      <c r="G5009" s="37">
        <v>5001</v>
      </c>
      <c r="H5009" s="167">
        <f t="shared" ca="1" si="160"/>
        <v>4.1236257529647151E-2</v>
      </c>
    </row>
    <row r="5010" spans="1:8" x14ac:dyDescent="0.3">
      <c r="A5010"/>
      <c r="B5010" s="314">
        <v>44778</v>
      </c>
      <c r="C5010" s="197">
        <v>463.82</v>
      </c>
      <c r="D5010" s="197">
        <f t="shared" si="159"/>
        <v>4.7868995633187765</v>
      </c>
      <c r="E5010" s="197">
        <v>-7.7867625037436605E-3</v>
      </c>
      <c r="F5010" s="167"/>
      <c r="G5010" s="37">
        <v>5002</v>
      </c>
      <c r="H5010" s="167">
        <f t="shared" ca="1" si="160"/>
        <v>6.8581254972226141E-2</v>
      </c>
    </row>
    <row r="5011" spans="1:8" x14ac:dyDescent="0.3">
      <c r="A5011"/>
      <c r="B5011" s="314">
        <v>35138</v>
      </c>
      <c r="C5011" s="197">
        <v>80.150000000000006</v>
      </c>
      <c r="D5011" s="197">
        <f t="shared" si="159"/>
        <v>-0.78618113912231558</v>
      </c>
      <c r="E5011" s="197">
        <v>-7.7989601386481144E-3</v>
      </c>
      <c r="F5011" s="167"/>
      <c r="G5011" s="37">
        <v>5003</v>
      </c>
      <c r="H5011" s="167">
        <f t="shared" ca="1" si="160"/>
        <v>2.9954059478761102E-2</v>
      </c>
    </row>
    <row r="5012" spans="1:8" x14ac:dyDescent="0.3">
      <c r="A5012"/>
      <c r="B5012" s="314">
        <v>43139</v>
      </c>
      <c r="C5012" s="197">
        <v>374.85</v>
      </c>
      <c r="D5012" s="197">
        <f t="shared" si="159"/>
        <v>0.68965517241379315</v>
      </c>
      <c r="E5012" s="197">
        <v>-7.8083642138697673E-3</v>
      </c>
      <c r="F5012" s="167"/>
      <c r="G5012" s="37">
        <v>5004</v>
      </c>
      <c r="H5012" s="167">
        <f t="shared" ca="1" si="160"/>
        <v>-2.775475712678557E-2</v>
      </c>
    </row>
    <row r="5013" spans="1:8" x14ac:dyDescent="0.3">
      <c r="A5013"/>
      <c r="B5013" s="314">
        <v>43580</v>
      </c>
      <c r="C5013" s="197">
        <v>221.85</v>
      </c>
      <c r="D5013" s="197">
        <f t="shared" si="159"/>
        <v>3.1685456595264938</v>
      </c>
      <c r="E5013" s="197">
        <v>-7.8264758497316178E-3</v>
      </c>
      <c r="F5013" s="167"/>
      <c r="G5013" s="37">
        <v>5005</v>
      </c>
      <c r="H5013" s="167">
        <f t="shared" ca="1" si="160"/>
        <v>-5.8450737681832218E-2</v>
      </c>
    </row>
    <row r="5014" spans="1:8" x14ac:dyDescent="0.3">
      <c r="A5014"/>
      <c r="B5014" s="314">
        <v>35912</v>
      </c>
      <c r="C5014" s="197">
        <v>53.22</v>
      </c>
      <c r="D5014" s="197">
        <f t="shared" si="159"/>
        <v>-8.5724102387905843E-2</v>
      </c>
      <c r="E5014" s="197">
        <v>-7.829977628635354E-3</v>
      </c>
      <c r="F5014" s="167"/>
      <c r="G5014" s="37">
        <v>5006</v>
      </c>
      <c r="H5014" s="167">
        <f t="shared" ca="1" si="160"/>
        <v>-3.3866550034596543E-2</v>
      </c>
    </row>
    <row r="5015" spans="1:8" x14ac:dyDescent="0.3">
      <c r="A5015"/>
      <c r="B5015" s="314">
        <v>36417</v>
      </c>
      <c r="C5015" s="197">
        <v>58.21</v>
      </c>
      <c r="D5015" s="197">
        <f t="shared" si="159"/>
        <v>-0.64061245909736364</v>
      </c>
      <c r="E5015" s="197">
        <v>-7.8404636100222191E-3</v>
      </c>
      <c r="F5015" s="167"/>
      <c r="G5015" s="37">
        <v>5007</v>
      </c>
      <c r="H5015" s="167">
        <f t="shared" ca="1" si="160"/>
        <v>-6.7842724398000084E-2</v>
      </c>
    </row>
    <row r="5016" spans="1:8" x14ac:dyDescent="0.3">
      <c r="A5016"/>
      <c r="B5016" s="314">
        <v>38958</v>
      </c>
      <c r="C5016" s="197">
        <v>161.97</v>
      </c>
      <c r="D5016" s="197">
        <f t="shared" si="159"/>
        <v>-0.79287458918912002</v>
      </c>
      <c r="E5016" s="197">
        <v>-7.8407350689126964E-3</v>
      </c>
      <c r="F5016" s="167"/>
      <c r="G5016" s="37">
        <v>5008</v>
      </c>
      <c r="H5016" s="167">
        <f t="shared" ca="1" si="160"/>
        <v>4.005481327222115E-2</v>
      </c>
    </row>
    <row r="5017" spans="1:8" x14ac:dyDescent="0.3">
      <c r="A5017"/>
      <c r="B5017" s="314">
        <v>45293</v>
      </c>
      <c r="C5017" s="197">
        <v>781.99</v>
      </c>
      <c r="D5017" s="197">
        <f t="shared" si="159"/>
        <v>1.3325577926920209</v>
      </c>
      <c r="E5017" s="197">
        <v>-7.8409480188283975E-3</v>
      </c>
      <c r="F5017" s="167"/>
      <c r="G5017" s="37">
        <v>5009</v>
      </c>
      <c r="H5017" s="167">
        <f t="shared" ca="1" si="160"/>
        <v>-2.8681576683351206E-2</v>
      </c>
    </row>
    <row r="5018" spans="1:8" x14ac:dyDescent="0.3">
      <c r="A5018"/>
      <c r="B5018" s="314">
        <v>44370</v>
      </c>
      <c r="C5018" s="197">
        <v>335.25</v>
      </c>
      <c r="D5018" s="197">
        <f t="shared" si="159"/>
        <v>-0.32223435225618635</v>
      </c>
      <c r="E5018" s="197">
        <v>-7.8425569695175223E-3</v>
      </c>
      <c r="F5018" s="167"/>
      <c r="G5018" s="37">
        <v>5010</v>
      </c>
      <c r="H5018" s="167">
        <f t="shared" ca="1" si="160"/>
        <v>3.7186769784678178E-2</v>
      </c>
    </row>
    <row r="5019" spans="1:8" x14ac:dyDescent="0.3">
      <c r="A5019"/>
      <c r="B5019" s="314">
        <v>41985</v>
      </c>
      <c r="C5019" s="197">
        <v>494.64</v>
      </c>
      <c r="D5019" s="197">
        <f t="shared" si="159"/>
        <v>2.2881739014824167</v>
      </c>
      <c r="E5019" s="197">
        <v>-7.8427439574767499E-3</v>
      </c>
      <c r="F5019" s="167"/>
      <c r="G5019" s="37">
        <v>5011</v>
      </c>
      <c r="H5019" s="167">
        <f t="shared" ca="1" si="160"/>
        <v>-1.3080440504348064E-2</v>
      </c>
    </row>
    <row r="5020" spans="1:8" x14ac:dyDescent="0.3">
      <c r="A5020"/>
      <c r="B5020" s="314">
        <v>39374</v>
      </c>
      <c r="C5020" s="197">
        <v>150.43</v>
      </c>
      <c r="D5020" s="197">
        <f t="shared" si="159"/>
        <v>-0.31187960294588535</v>
      </c>
      <c r="E5020" s="197">
        <v>-7.8485687903970813E-3</v>
      </c>
      <c r="F5020" s="167"/>
      <c r="G5020" s="37">
        <v>5012</v>
      </c>
      <c r="H5020" s="167">
        <f t="shared" ca="1" si="160"/>
        <v>0.14422808801813616</v>
      </c>
    </row>
    <row r="5021" spans="1:8" x14ac:dyDescent="0.3">
      <c r="A5021"/>
      <c r="B5021" s="314">
        <v>41124</v>
      </c>
      <c r="C5021" s="197">
        <v>218.61</v>
      </c>
      <c r="D5021" s="197">
        <f t="shared" si="159"/>
        <v>-0.10343271951769673</v>
      </c>
      <c r="E5021" s="197">
        <v>-7.8515022238357934E-3</v>
      </c>
      <c r="F5021" s="167"/>
      <c r="G5021" s="37">
        <v>5013</v>
      </c>
      <c r="H5021" s="167">
        <f t="shared" ca="1" si="160"/>
        <v>4.9790189714735075E-2</v>
      </c>
    </row>
    <row r="5022" spans="1:8" x14ac:dyDescent="0.3">
      <c r="A5022"/>
      <c r="B5022" s="314">
        <v>40941</v>
      </c>
      <c r="C5022" s="197">
        <v>243.83</v>
      </c>
      <c r="D5022" s="197">
        <f t="shared" si="159"/>
        <v>-0.17118188925524314</v>
      </c>
      <c r="E5022" s="197">
        <v>-7.8531901041666297E-3</v>
      </c>
      <c r="F5022" s="167"/>
      <c r="G5022" s="37">
        <v>5014</v>
      </c>
      <c r="H5022" s="167">
        <f t="shared" ca="1" si="160"/>
        <v>-3.5423048498373341E-2</v>
      </c>
    </row>
    <row r="5023" spans="1:8" x14ac:dyDescent="0.3">
      <c r="A5023"/>
      <c r="B5023" s="314">
        <v>41520</v>
      </c>
      <c r="C5023" s="197">
        <v>294.19</v>
      </c>
      <c r="D5023" s="197">
        <f t="shared" si="159"/>
        <v>4.626929369087418E-2</v>
      </c>
      <c r="E5023" s="197">
        <v>-7.8578173479022517E-3</v>
      </c>
      <c r="F5023" s="167"/>
      <c r="G5023" s="37">
        <v>5015</v>
      </c>
      <c r="H5023" s="167">
        <f t="shared" ca="1" si="160"/>
        <v>-2.8937673781550904E-2</v>
      </c>
    </row>
    <row r="5024" spans="1:8" x14ac:dyDescent="0.3">
      <c r="A5024"/>
      <c r="B5024" s="314">
        <v>41458</v>
      </c>
      <c r="C5024" s="197">
        <v>281.18</v>
      </c>
      <c r="D5024" s="197">
        <f t="shared" si="159"/>
        <v>0.3964738018375964</v>
      </c>
      <c r="E5024" s="197">
        <v>-7.8684591228256329E-3</v>
      </c>
      <c r="F5024" s="167"/>
      <c r="G5024" s="37">
        <v>5016</v>
      </c>
      <c r="H5024" s="167">
        <f t="shared" ca="1" si="160"/>
        <v>4.514991516771269E-2</v>
      </c>
    </row>
    <row r="5025" spans="1:8" x14ac:dyDescent="0.3">
      <c r="A5025"/>
      <c r="B5025" s="314">
        <v>43558</v>
      </c>
      <c r="C5025" s="197">
        <v>201.35</v>
      </c>
      <c r="D5025" s="197">
        <f t="shared" si="159"/>
        <v>-0.70346097201767299</v>
      </c>
      <c r="E5025" s="197">
        <v>-7.8837152007883438E-3</v>
      </c>
      <c r="F5025" s="167"/>
      <c r="G5025" s="37">
        <v>5017</v>
      </c>
      <c r="H5025" s="167">
        <f t="shared" ca="1" si="160"/>
        <v>2.601713900148599E-2</v>
      </c>
    </row>
    <row r="5026" spans="1:8" x14ac:dyDescent="0.3">
      <c r="A5026"/>
      <c r="B5026" s="314">
        <v>45854</v>
      </c>
      <c r="C5026" s="197">
        <v>679</v>
      </c>
      <c r="D5026" s="197">
        <f t="shared" si="159"/>
        <v>8.0714762859051437</v>
      </c>
      <c r="E5026" s="197">
        <v>-7.8901227352424774E-3</v>
      </c>
      <c r="F5026" s="167"/>
      <c r="G5026" s="37">
        <v>5018</v>
      </c>
      <c r="H5026" s="167">
        <f t="shared" ca="1" si="160"/>
        <v>9.9441270880126255E-3</v>
      </c>
    </row>
    <row r="5027" spans="1:8" x14ac:dyDescent="0.3">
      <c r="A5027"/>
      <c r="B5027" s="314">
        <v>38244</v>
      </c>
      <c r="C5027" s="197">
        <v>74.849999999999994</v>
      </c>
      <c r="D5027" s="197">
        <f t="shared" si="159"/>
        <v>-0.7775300936246099</v>
      </c>
      <c r="E5027" s="197">
        <v>-7.9522862823062646E-3</v>
      </c>
      <c r="F5027" s="167"/>
      <c r="G5027" s="37">
        <v>5019</v>
      </c>
      <c r="H5027" s="167">
        <f t="shared" ca="1" si="160"/>
        <v>-2.4108876939810973E-2</v>
      </c>
    </row>
    <row r="5028" spans="1:8" x14ac:dyDescent="0.3">
      <c r="A5028"/>
      <c r="B5028" s="314">
        <v>43207</v>
      </c>
      <c r="C5028" s="197">
        <v>336.45</v>
      </c>
      <c r="D5028" s="197">
        <f t="shared" si="159"/>
        <v>-8.7469487388120437E-2</v>
      </c>
      <c r="E5028" s="197">
        <v>-7.9610791685095217E-3</v>
      </c>
      <c r="F5028" s="167"/>
      <c r="G5028" s="37">
        <v>5020</v>
      </c>
      <c r="H5028" s="167">
        <f t="shared" ca="1" si="160"/>
        <v>5.0108813350561242E-2</v>
      </c>
    </row>
    <row r="5029" spans="1:8" x14ac:dyDescent="0.3">
      <c r="A5029"/>
      <c r="B5029" s="314">
        <v>41632</v>
      </c>
      <c r="C5029" s="197">
        <v>368.7</v>
      </c>
      <c r="D5029" s="197">
        <f t="shared" si="159"/>
        <v>3.5614252134108622</v>
      </c>
      <c r="E5029" s="197">
        <v>-7.9642684173708567E-3</v>
      </c>
      <c r="F5029" s="167"/>
      <c r="G5029" s="37">
        <v>5021</v>
      </c>
      <c r="H5029" s="167">
        <f t="shared" ca="1" si="160"/>
        <v>-5.1481766491271487E-2</v>
      </c>
    </row>
    <row r="5030" spans="1:8" x14ac:dyDescent="0.3">
      <c r="A5030"/>
      <c r="B5030" s="314">
        <v>39679</v>
      </c>
      <c r="C5030" s="197">
        <v>80.83</v>
      </c>
      <c r="D5030" s="197">
        <f t="shared" si="159"/>
        <v>-0.79997525365008659</v>
      </c>
      <c r="E5030" s="197">
        <v>-7.9774177712322869E-3</v>
      </c>
      <c r="F5030" s="167"/>
      <c r="G5030" s="37">
        <v>5022</v>
      </c>
      <c r="H5030" s="167">
        <f t="shared" ca="1" si="160"/>
        <v>-7.5687153275342062E-2</v>
      </c>
    </row>
    <row r="5031" spans="1:8" x14ac:dyDescent="0.3">
      <c r="A5031"/>
      <c r="B5031" s="314">
        <v>42480</v>
      </c>
      <c r="C5031" s="197">
        <v>404.1</v>
      </c>
      <c r="D5031" s="197">
        <f t="shared" si="159"/>
        <v>-0.31389860436687156</v>
      </c>
      <c r="E5031" s="197">
        <v>-7.978396955934719E-3</v>
      </c>
      <c r="F5031" s="167"/>
      <c r="G5031" s="37">
        <v>5023</v>
      </c>
      <c r="H5031" s="167">
        <f t="shared" ca="1" si="160"/>
        <v>4.0347494259267039E-4</v>
      </c>
    </row>
    <row r="5032" spans="1:8" x14ac:dyDescent="0.3">
      <c r="A5032"/>
      <c r="B5032" s="314">
        <v>45110</v>
      </c>
      <c r="C5032" s="197">
        <v>588.98</v>
      </c>
      <c r="D5032" s="197">
        <f t="shared" si="159"/>
        <v>5.0775977711278513</v>
      </c>
      <c r="E5032" s="197">
        <v>-7.9835612746749218E-3</v>
      </c>
      <c r="F5032" s="167"/>
      <c r="G5032" s="37">
        <v>5024</v>
      </c>
      <c r="H5032" s="167">
        <f t="shared" ca="1" si="160"/>
        <v>1.4041849332539619E-2</v>
      </c>
    </row>
    <row r="5033" spans="1:8" x14ac:dyDescent="0.3">
      <c r="A5033"/>
      <c r="B5033" s="314">
        <v>35314</v>
      </c>
      <c r="C5033" s="197">
        <v>96.91</v>
      </c>
      <c r="D5033" s="197">
        <f t="shared" si="159"/>
        <v>0.11608890936312344</v>
      </c>
      <c r="E5033" s="197">
        <v>-7.9844405773364935E-3</v>
      </c>
      <c r="F5033" s="167"/>
      <c r="G5033" s="37">
        <v>5025</v>
      </c>
      <c r="H5033" s="167">
        <f t="shared" ca="1" si="160"/>
        <v>3.1608589265428158E-2</v>
      </c>
    </row>
    <row r="5034" spans="1:8" x14ac:dyDescent="0.3">
      <c r="A5034"/>
      <c r="B5034" s="314">
        <v>38428</v>
      </c>
      <c r="C5034" s="197">
        <v>86.83</v>
      </c>
      <c r="D5034" s="197">
        <f t="shared" si="159"/>
        <v>-0.33934413756372217</v>
      </c>
      <c r="E5034" s="197">
        <v>-7.9972580829430484E-3</v>
      </c>
      <c r="F5034" s="167"/>
      <c r="G5034" s="37">
        <v>5026</v>
      </c>
      <c r="H5034" s="167">
        <f t="shared" ca="1" si="160"/>
        <v>-5.5973564196373428E-2</v>
      </c>
    </row>
    <row r="5035" spans="1:8" x14ac:dyDescent="0.3">
      <c r="A5035"/>
      <c r="B5035" s="314">
        <v>39573</v>
      </c>
      <c r="C5035" s="197">
        <v>131.43</v>
      </c>
      <c r="D5035" s="197">
        <f t="shared" si="159"/>
        <v>-0.67568167797655765</v>
      </c>
      <c r="E5035" s="197">
        <v>-8.0006038191561268E-3</v>
      </c>
      <c r="F5035" s="167"/>
      <c r="G5035" s="37">
        <v>5027</v>
      </c>
      <c r="H5035" s="167">
        <f t="shared" ca="1" si="160"/>
        <v>5.6795488444398294E-2</v>
      </c>
    </row>
    <row r="5036" spans="1:8" x14ac:dyDescent="0.3">
      <c r="A5036"/>
      <c r="B5036" s="314">
        <v>41703</v>
      </c>
      <c r="C5036" s="197">
        <v>405.25</v>
      </c>
      <c r="D5036" s="197">
        <f t="shared" si="159"/>
        <v>2.8485280151946819</v>
      </c>
      <c r="E5036" s="197">
        <v>-8.0045040634485476E-3</v>
      </c>
      <c r="F5036" s="167"/>
      <c r="G5036" s="37">
        <v>5028</v>
      </c>
      <c r="H5036" s="167">
        <f t="shared" ca="1" si="160"/>
        <v>-9.8496955437961359E-2</v>
      </c>
    </row>
    <row r="5037" spans="1:8" x14ac:dyDescent="0.3">
      <c r="A5037"/>
      <c r="B5037" s="314">
        <v>43994</v>
      </c>
      <c r="C5037" s="197">
        <v>105.3</v>
      </c>
      <c r="D5037" s="197">
        <f t="shared" si="159"/>
        <v>-0.75269499048826893</v>
      </c>
      <c r="E5037" s="197">
        <v>-8.0075365049459002E-3</v>
      </c>
      <c r="F5037" s="167"/>
      <c r="G5037" s="37">
        <v>5029</v>
      </c>
      <c r="H5037" s="167">
        <f t="shared" ca="1" si="160"/>
        <v>4.7170917342384787E-2</v>
      </c>
    </row>
    <row r="5038" spans="1:8" x14ac:dyDescent="0.3">
      <c r="A5038"/>
      <c r="B5038" s="314">
        <v>44755</v>
      </c>
      <c r="C5038" s="197">
        <v>425.79</v>
      </c>
      <c r="D5038" s="197">
        <f t="shared" si="159"/>
        <v>0.14379734594100912</v>
      </c>
      <c r="E5038" s="197">
        <v>-8.0143512801994499E-3</v>
      </c>
      <c r="F5038" s="167"/>
      <c r="G5038" s="37">
        <v>5030</v>
      </c>
      <c r="H5038" s="167">
        <f t="shared" ca="1" si="160"/>
        <v>-2.1778940022477156E-3</v>
      </c>
    </row>
    <row r="5039" spans="1:8" x14ac:dyDescent="0.3">
      <c r="A5039"/>
      <c r="B5039" s="314">
        <v>41572</v>
      </c>
      <c r="C5039" s="197">
        <v>372.26</v>
      </c>
      <c r="D5039" s="197">
        <f t="shared" si="159"/>
        <v>12.093914878649313</v>
      </c>
      <c r="E5039" s="197">
        <v>-8.0208916246968798E-3</v>
      </c>
      <c r="F5039" s="167"/>
      <c r="G5039" s="37">
        <v>5031</v>
      </c>
      <c r="H5039" s="167">
        <f t="shared" ca="1" si="160"/>
        <v>-3.6749266640302682E-2</v>
      </c>
    </row>
    <row r="5040" spans="1:8" x14ac:dyDescent="0.3">
      <c r="A5040"/>
      <c r="B5040" s="314">
        <v>37431</v>
      </c>
      <c r="C5040" s="197">
        <v>28.43</v>
      </c>
      <c r="D5040" s="197">
        <f t="shared" si="159"/>
        <v>-0.93012166646184102</v>
      </c>
      <c r="E5040" s="197">
        <v>-8.025122121423589E-3</v>
      </c>
      <c r="F5040" s="167"/>
      <c r="G5040" s="37">
        <v>5032</v>
      </c>
      <c r="H5040" s="167">
        <f t="shared" ca="1" si="160"/>
        <v>-7.5319694353291874E-2</v>
      </c>
    </row>
    <row r="5041" spans="1:8" x14ac:dyDescent="0.3">
      <c r="A5041"/>
      <c r="B5041" s="314">
        <v>43081</v>
      </c>
      <c r="C5041" s="197">
        <v>406.85</v>
      </c>
      <c r="D5041" s="197">
        <f t="shared" si="159"/>
        <v>16.423982869379014</v>
      </c>
      <c r="E5041" s="197">
        <v>-8.0458368889430032E-3</v>
      </c>
      <c r="F5041" s="167"/>
      <c r="G5041" s="37">
        <v>5033</v>
      </c>
      <c r="H5041" s="167">
        <f t="shared" ca="1" si="160"/>
        <v>2.4623226643822833E-2</v>
      </c>
    </row>
    <row r="5042" spans="1:8" x14ac:dyDescent="0.3">
      <c r="A5042"/>
      <c r="B5042" s="314">
        <v>36081</v>
      </c>
      <c r="C5042" s="197">
        <v>23.35</v>
      </c>
      <c r="D5042" s="197">
        <f t="shared" si="159"/>
        <v>-0.94791434307383449</v>
      </c>
      <c r="E5042" s="197">
        <v>-8.0713678844519521E-3</v>
      </c>
      <c r="F5042" s="167"/>
      <c r="G5042" s="37">
        <v>5034</v>
      </c>
      <c r="H5042" s="167">
        <f t="shared" ca="1" si="160"/>
        <v>-3.3240844801965444E-2</v>
      </c>
    </row>
    <row r="5043" spans="1:8" x14ac:dyDescent="0.3">
      <c r="A5043"/>
      <c r="B5043" s="314">
        <v>42901</v>
      </c>
      <c r="C5043" s="197">
        <v>448.3</v>
      </c>
      <c r="D5043" s="197">
        <f t="shared" si="159"/>
        <v>0.36747704602995457</v>
      </c>
      <c r="E5043" s="197">
        <v>-8.0761146144484597E-3</v>
      </c>
      <c r="F5043" s="167"/>
      <c r="G5043" s="37">
        <v>5035</v>
      </c>
      <c r="H5043" s="167">
        <f t="shared" ca="1" si="160"/>
        <v>1.3466373116936636E-2</v>
      </c>
    </row>
    <row r="5044" spans="1:8" x14ac:dyDescent="0.3">
      <c r="A5044"/>
      <c r="B5044" s="314">
        <v>41533</v>
      </c>
      <c r="C5044" s="197">
        <v>327.83</v>
      </c>
      <c r="D5044" s="197">
        <f t="shared" si="159"/>
        <v>1.6984113918841057</v>
      </c>
      <c r="E5044" s="197">
        <v>-8.0786686838124622E-3</v>
      </c>
      <c r="F5044" s="167"/>
      <c r="G5044" s="37">
        <v>5036</v>
      </c>
      <c r="H5044" s="167">
        <f t="shared" ca="1" si="160"/>
        <v>0.13817166985083126</v>
      </c>
    </row>
    <row r="5045" spans="1:8" x14ac:dyDescent="0.3">
      <c r="A5045"/>
      <c r="B5045" s="314">
        <v>39566</v>
      </c>
      <c r="C5045" s="197">
        <v>121.49</v>
      </c>
      <c r="D5045" s="197">
        <f t="shared" si="159"/>
        <v>-0.20750163078930206</v>
      </c>
      <c r="E5045" s="197">
        <v>-8.0829523187460062E-3</v>
      </c>
      <c r="F5045" s="167"/>
      <c r="G5045" s="37">
        <v>5037</v>
      </c>
      <c r="H5045" s="167">
        <f t="shared" ca="1" si="160"/>
        <v>-8.2192264078655763E-2</v>
      </c>
    </row>
    <row r="5046" spans="1:8" x14ac:dyDescent="0.3">
      <c r="A5046"/>
      <c r="B5046" s="314">
        <v>40281</v>
      </c>
      <c r="C5046" s="197">
        <v>153.30000000000001</v>
      </c>
      <c r="D5046" s="197">
        <f t="shared" si="159"/>
        <v>-0.74945248913150064</v>
      </c>
      <c r="E5046" s="197">
        <v>-8.0879974118408526E-3</v>
      </c>
      <c r="F5046" s="167"/>
      <c r="G5046" s="37">
        <v>5038</v>
      </c>
      <c r="H5046" s="167">
        <f t="shared" ca="1" si="160"/>
        <v>-5.0103271010075369E-2</v>
      </c>
    </row>
    <row r="5047" spans="1:8" x14ac:dyDescent="0.3">
      <c r="A5047"/>
      <c r="B5047" s="314">
        <v>45155</v>
      </c>
      <c r="C5047" s="197">
        <v>611.86</v>
      </c>
      <c r="D5047" s="197">
        <f t="shared" si="159"/>
        <v>7.4733416424317962</v>
      </c>
      <c r="E5047" s="197">
        <v>-8.0894869092972277E-3</v>
      </c>
      <c r="F5047" s="167"/>
      <c r="G5047" s="37">
        <v>5039</v>
      </c>
      <c r="H5047" s="167">
        <f t="shared" ca="1" si="160"/>
        <v>-5.6392821587502428E-3</v>
      </c>
    </row>
    <row r="5048" spans="1:8" x14ac:dyDescent="0.3">
      <c r="A5048"/>
      <c r="B5048" s="314">
        <v>34946</v>
      </c>
      <c r="C5048" s="197">
        <v>72.209999999999994</v>
      </c>
      <c r="D5048" s="197">
        <f t="shared" si="159"/>
        <v>-0.7639424648577966</v>
      </c>
      <c r="E5048" s="197">
        <v>-8.1043956043956866E-3</v>
      </c>
      <c r="F5048" s="167"/>
      <c r="G5048" s="37">
        <v>5040</v>
      </c>
      <c r="H5048" s="167">
        <f t="shared" ca="1" si="160"/>
        <v>-2.1696238671157251E-2</v>
      </c>
    </row>
    <row r="5049" spans="1:8" x14ac:dyDescent="0.3">
      <c r="A5049"/>
      <c r="B5049" s="314">
        <v>43265</v>
      </c>
      <c r="C5049" s="197">
        <v>305.89999999999998</v>
      </c>
      <c r="D5049" s="197">
        <f t="shared" si="159"/>
        <v>6.3533653846153841</v>
      </c>
      <c r="E5049" s="197">
        <v>-8.1063553826199453E-3</v>
      </c>
      <c r="F5049" s="167"/>
      <c r="G5049" s="37">
        <v>5041</v>
      </c>
      <c r="H5049" s="167">
        <f t="shared" ca="1" si="160"/>
        <v>-5.3327878403759271E-2</v>
      </c>
    </row>
    <row r="5050" spans="1:8" x14ac:dyDescent="0.3">
      <c r="A5050"/>
      <c r="B5050" s="314">
        <v>35950</v>
      </c>
      <c r="C5050" s="197">
        <v>41.6</v>
      </c>
      <c r="D5050" s="197">
        <f t="shared" si="159"/>
        <v>2.0952380952380953</v>
      </c>
      <c r="E5050" s="197">
        <v>-8.1068192656175153E-3</v>
      </c>
      <c r="F5050" s="167"/>
      <c r="G5050" s="37">
        <v>5042</v>
      </c>
      <c r="H5050" s="167">
        <f t="shared" ca="1" si="160"/>
        <v>3.4544994911676515E-2</v>
      </c>
    </row>
    <row r="5051" spans="1:8" x14ac:dyDescent="0.3">
      <c r="A5051"/>
      <c r="B5051" s="314">
        <v>36830</v>
      </c>
      <c r="C5051" s="197">
        <v>13.44</v>
      </c>
      <c r="D5051" s="197">
        <f t="shared" si="159"/>
        <v>-0.95415316390926153</v>
      </c>
      <c r="E5051" s="197">
        <v>-8.1180811808119202E-3</v>
      </c>
      <c r="F5051" s="167"/>
      <c r="G5051" s="37">
        <v>5043</v>
      </c>
      <c r="H5051" s="167">
        <f t="shared" ca="1" si="160"/>
        <v>5.4612530647797378E-2</v>
      </c>
    </row>
    <row r="5052" spans="1:8" x14ac:dyDescent="0.3">
      <c r="A5052"/>
      <c r="B5052" s="314">
        <v>44403</v>
      </c>
      <c r="C5052" s="197">
        <v>293.14999999999998</v>
      </c>
      <c r="D5052" s="197">
        <f t="shared" si="159"/>
        <v>-6.4285486290657334E-2</v>
      </c>
      <c r="E5052" s="197">
        <v>-8.1204533919811972E-3</v>
      </c>
      <c r="F5052" s="167"/>
      <c r="G5052" s="37">
        <v>5044</v>
      </c>
      <c r="H5052" s="167">
        <f t="shared" ca="1" si="160"/>
        <v>-8.5236939938714479E-2</v>
      </c>
    </row>
    <row r="5053" spans="1:8" x14ac:dyDescent="0.3">
      <c r="A5053"/>
      <c r="B5053" s="314">
        <v>41019</v>
      </c>
      <c r="C5053" s="197">
        <v>313.29000000000002</v>
      </c>
      <c r="D5053" s="197">
        <f t="shared" si="159"/>
        <v>0.83640093786635417</v>
      </c>
      <c r="E5053" s="197">
        <v>-8.1365161780535544E-3</v>
      </c>
      <c r="F5053" s="167"/>
      <c r="G5053" s="37">
        <v>5045</v>
      </c>
      <c r="H5053" s="167">
        <f t="shared" ca="1" si="160"/>
        <v>9.0965377170414349E-2</v>
      </c>
    </row>
    <row r="5054" spans="1:8" x14ac:dyDescent="0.3">
      <c r="A5054"/>
      <c r="B5054" s="314">
        <v>43782</v>
      </c>
      <c r="C5054" s="197">
        <v>170.6</v>
      </c>
      <c r="D5054" s="197">
        <f t="shared" si="159"/>
        <v>4.5984058859595445E-2</v>
      </c>
      <c r="E5054" s="197">
        <v>-8.1395348837209891E-3</v>
      </c>
      <c r="F5054" s="167"/>
      <c r="G5054" s="37">
        <v>5046</v>
      </c>
      <c r="H5054" s="167">
        <f t="shared" ca="1" si="160"/>
        <v>-1.9439963069047585E-2</v>
      </c>
    </row>
    <row r="5055" spans="1:8" x14ac:dyDescent="0.3">
      <c r="A5055"/>
      <c r="B5055" s="314">
        <v>40807</v>
      </c>
      <c r="C5055" s="197">
        <v>163.1</v>
      </c>
      <c r="D5055" s="197">
        <f t="shared" si="159"/>
        <v>-5.591572123176658E-2</v>
      </c>
      <c r="E5055" s="197">
        <v>-8.1488688883483151E-3</v>
      </c>
      <c r="F5055" s="167"/>
      <c r="G5055" s="37">
        <v>5047</v>
      </c>
      <c r="H5055" s="167">
        <f t="shared" ca="1" si="160"/>
        <v>-0.11506077296299123</v>
      </c>
    </row>
    <row r="5056" spans="1:8" x14ac:dyDescent="0.3">
      <c r="A5056"/>
      <c r="B5056" s="314">
        <v>38803</v>
      </c>
      <c r="C5056" s="197">
        <v>172.76</v>
      </c>
      <c r="D5056" s="197">
        <f t="shared" si="159"/>
        <v>1.4623832736242237E-2</v>
      </c>
      <c r="E5056" s="197">
        <v>-8.1524859340912359E-3</v>
      </c>
      <c r="F5056" s="167"/>
      <c r="G5056" s="37">
        <v>5048</v>
      </c>
      <c r="H5056" s="167">
        <f t="shared" ca="1" si="160"/>
        <v>-2.8116806991678279E-2</v>
      </c>
    </row>
    <row r="5057" spans="1:8" x14ac:dyDescent="0.3">
      <c r="A5057"/>
      <c r="B5057" s="314">
        <v>38789</v>
      </c>
      <c r="C5057" s="197">
        <v>170.27</v>
      </c>
      <c r="D5057" s="197">
        <f t="shared" si="159"/>
        <v>0.41632007985360175</v>
      </c>
      <c r="E5057" s="197">
        <v>-8.1551814527871525E-3</v>
      </c>
      <c r="F5057" s="167"/>
      <c r="G5057" s="37">
        <v>5049</v>
      </c>
      <c r="H5057" s="167">
        <f t="shared" ca="1" si="160"/>
        <v>1.7770739061833903E-2</v>
      </c>
    </row>
    <row r="5058" spans="1:8" x14ac:dyDescent="0.3">
      <c r="A5058"/>
      <c r="B5058" s="314">
        <v>38707</v>
      </c>
      <c r="C5058" s="197">
        <v>120.22</v>
      </c>
      <c r="D5058" s="197">
        <f t="shared" si="159"/>
        <v>-0.62920239343655548</v>
      </c>
      <c r="E5058" s="197">
        <v>-8.1676429337512735E-3</v>
      </c>
      <c r="F5058" s="167"/>
      <c r="G5058" s="37">
        <v>5050</v>
      </c>
      <c r="H5058" s="167">
        <f t="shared" ca="1" si="160"/>
        <v>-5.8403703770150299E-2</v>
      </c>
    </row>
    <row r="5059" spans="1:8" x14ac:dyDescent="0.3">
      <c r="A5059"/>
      <c r="B5059" s="314">
        <v>41288</v>
      </c>
      <c r="C5059" s="197">
        <v>324.22000000000003</v>
      </c>
      <c r="D5059" s="197">
        <f t="shared" si="159"/>
        <v>-0.19005745690731946</v>
      </c>
      <c r="E5059" s="197">
        <v>-8.1678852213281639E-3</v>
      </c>
      <c r="F5059" s="167"/>
      <c r="G5059" s="37">
        <v>5051</v>
      </c>
      <c r="H5059" s="167">
        <f t="shared" ca="1" si="160"/>
        <v>-4.5977188812291306E-2</v>
      </c>
    </row>
    <row r="5060" spans="1:8" x14ac:dyDescent="0.3">
      <c r="A5060"/>
      <c r="B5060" s="314">
        <v>43125</v>
      </c>
      <c r="C5060" s="197">
        <v>400.3</v>
      </c>
      <c r="D5060" s="197">
        <f t="shared" si="159"/>
        <v>12.202506596306069</v>
      </c>
      <c r="E5060" s="197">
        <v>-8.1764122893954738E-3</v>
      </c>
      <c r="F5060" s="167"/>
      <c r="G5060" s="37">
        <v>5052</v>
      </c>
      <c r="H5060" s="167">
        <f t="shared" ca="1" si="160"/>
        <v>8.4356894897443788E-2</v>
      </c>
    </row>
    <row r="5061" spans="1:8" x14ac:dyDescent="0.3">
      <c r="A5061"/>
      <c r="B5061" s="314">
        <v>37613</v>
      </c>
      <c r="C5061" s="197">
        <v>30.32</v>
      </c>
      <c r="D5061" s="197">
        <f t="shared" si="159"/>
        <v>-0.67082835739876234</v>
      </c>
      <c r="E5061" s="197">
        <v>-8.1779522407589011E-3</v>
      </c>
      <c r="F5061" s="167"/>
      <c r="G5061" s="37">
        <v>5053</v>
      </c>
      <c r="H5061" s="167">
        <f t="shared" ca="1" si="160"/>
        <v>-7.5586105986348531E-2</v>
      </c>
    </row>
    <row r="5062" spans="1:8" x14ac:dyDescent="0.3">
      <c r="A5062"/>
      <c r="B5062" s="314">
        <v>35212</v>
      </c>
      <c r="C5062" s="197">
        <v>92.11</v>
      </c>
      <c r="D5062" s="197">
        <f t="shared" si="159"/>
        <v>-1.2860357946629541E-2</v>
      </c>
      <c r="E5062" s="197">
        <v>-8.1834822870680002E-3</v>
      </c>
      <c r="F5062" s="167"/>
      <c r="G5062" s="37">
        <v>5054</v>
      </c>
      <c r="H5062" s="167">
        <f t="shared" ca="1" si="160"/>
        <v>2.5314584076632698E-2</v>
      </c>
    </row>
    <row r="5063" spans="1:8" x14ac:dyDescent="0.3">
      <c r="A5063"/>
      <c r="B5063" s="314">
        <v>35187</v>
      </c>
      <c r="C5063" s="197">
        <v>93.31</v>
      </c>
      <c r="D5063" s="197">
        <f t="shared" si="159"/>
        <v>-0.84838735884312289</v>
      </c>
      <c r="E5063" s="197">
        <v>-8.1845238095237249E-3</v>
      </c>
      <c r="F5063" s="167"/>
      <c r="G5063" s="37">
        <v>5055</v>
      </c>
      <c r="H5063" s="167">
        <f t="shared" ca="1" si="160"/>
        <v>-2.7588332214798249E-2</v>
      </c>
    </row>
    <row r="5064" spans="1:8" x14ac:dyDescent="0.3">
      <c r="A5064"/>
      <c r="B5064" s="314">
        <v>45208</v>
      </c>
      <c r="C5064" s="197">
        <v>615.45000000000005</v>
      </c>
      <c r="D5064" s="197">
        <f t="shared" si="159"/>
        <v>-0.35029769445148207</v>
      </c>
      <c r="E5064" s="197">
        <v>-8.1865502070809226E-3</v>
      </c>
      <c r="F5064" s="167"/>
      <c r="G5064" s="37">
        <v>5056</v>
      </c>
      <c r="H5064" s="167">
        <f t="shared" ca="1" si="160"/>
        <v>2.9130349158450804E-2</v>
      </c>
    </row>
    <row r="5065" spans="1:8" x14ac:dyDescent="0.3">
      <c r="A5065"/>
      <c r="B5065" s="314">
        <v>45351</v>
      </c>
      <c r="C5065" s="197">
        <v>947.28</v>
      </c>
      <c r="D5065" s="197">
        <f t="shared" ref="D5065:D5128" si="161">C5065/C5066-1</f>
        <v>1.1488068233372655</v>
      </c>
      <c r="E5065" s="197">
        <v>-8.1876243325307296E-3</v>
      </c>
      <c r="F5065" s="167"/>
      <c r="G5065" s="37">
        <v>5057</v>
      </c>
      <c r="H5065" s="167">
        <f t="shared" ca="1" si="160"/>
        <v>2.7401739672829297E-2</v>
      </c>
    </row>
    <row r="5066" spans="1:8" x14ac:dyDescent="0.3">
      <c r="A5066"/>
      <c r="B5066" s="314">
        <v>44812</v>
      </c>
      <c r="C5066" s="197">
        <v>440.84</v>
      </c>
      <c r="D5066" s="197">
        <f t="shared" si="161"/>
        <v>23.27533039647577</v>
      </c>
      <c r="E5066" s="197">
        <v>-8.1893448524118506E-3</v>
      </c>
      <c r="F5066" s="167"/>
      <c r="G5066" s="37">
        <v>5058</v>
      </c>
      <c r="H5066" s="167">
        <f t="shared" ref="H5066:H5129" ca="1" si="162">_xlfn.NORM.INV(RAND(),N$11,N$12)</f>
        <v>1.1150728480632909E-2</v>
      </c>
    </row>
    <row r="5067" spans="1:8" x14ac:dyDescent="0.3">
      <c r="A5067"/>
      <c r="B5067" s="314">
        <v>36914</v>
      </c>
      <c r="C5067" s="197">
        <v>18.16</v>
      </c>
      <c r="D5067" s="197">
        <f t="shared" si="161"/>
        <v>-0.95157978936141852</v>
      </c>
      <c r="E5067" s="197">
        <v>-8.1922446750408717E-3</v>
      </c>
      <c r="F5067" s="167"/>
      <c r="G5067" s="37">
        <v>5059</v>
      </c>
      <c r="H5067" s="167">
        <f t="shared" ca="1" si="162"/>
        <v>-3.1474585787660634E-3</v>
      </c>
    </row>
    <row r="5068" spans="1:8" x14ac:dyDescent="0.3">
      <c r="A5068"/>
      <c r="B5068" s="314">
        <v>42986</v>
      </c>
      <c r="C5068" s="197">
        <v>375.05</v>
      </c>
      <c r="D5068" s="197">
        <f t="shared" si="161"/>
        <v>27.220466516177581</v>
      </c>
      <c r="E5068" s="197">
        <v>-8.197805103794753E-3</v>
      </c>
      <c r="F5068" s="167"/>
      <c r="G5068" s="37">
        <v>5060</v>
      </c>
      <c r="H5068" s="167">
        <f t="shared" ca="1" si="162"/>
        <v>3.4427483168711435E-2</v>
      </c>
    </row>
    <row r="5069" spans="1:8" x14ac:dyDescent="0.3">
      <c r="A5069"/>
      <c r="B5069" s="314">
        <v>36979</v>
      </c>
      <c r="C5069" s="197">
        <v>13.29</v>
      </c>
      <c r="D5069" s="197">
        <f t="shared" si="161"/>
        <v>-0.70054078413699861</v>
      </c>
      <c r="E5069" s="197">
        <v>-8.208955223880654E-3</v>
      </c>
      <c r="F5069" s="167"/>
      <c r="G5069" s="37">
        <v>5061</v>
      </c>
      <c r="H5069" s="167">
        <f t="shared" ca="1" si="162"/>
        <v>0.18467917666745146</v>
      </c>
    </row>
    <row r="5070" spans="1:8" x14ac:dyDescent="0.3">
      <c r="A5070"/>
      <c r="B5070" s="314">
        <v>37839</v>
      </c>
      <c r="C5070" s="197">
        <v>44.38</v>
      </c>
      <c r="D5070" s="197">
        <f t="shared" si="161"/>
        <v>-0.37138810198300276</v>
      </c>
      <c r="E5070" s="197">
        <v>-8.2681564245808969E-3</v>
      </c>
      <c r="F5070" s="167"/>
      <c r="G5070" s="37">
        <v>5062</v>
      </c>
      <c r="H5070" s="167">
        <f t="shared" ca="1" si="162"/>
        <v>3.0236253866049872E-2</v>
      </c>
    </row>
    <row r="5071" spans="1:8" x14ac:dyDescent="0.3">
      <c r="A5071"/>
      <c r="B5071" s="314">
        <v>37936</v>
      </c>
      <c r="C5071" s="197">
        <v>70.599999999999994</v>
      </c>
      <c r="D5071" s="197">
        <f t="shared" si="161"/>
        <v>-0.86571819841752895</v>
      </c>
      <c r="E5071" s="197">
        <v>-8.2876808540526259E-3</v>
      </c>
      <c r="F5071" s="167"/>
      <c r="G5071" s="37">
        <v>5063</v>
      </c>
      <c r="H5071" s="167">
        <f t="shared" ca="1" si="162"/>
        <v>-4.8631646706858156E-2</v>
      </c>
    </row>
    <row r="5072" spans="1:8" x14ac:dyDescent="0.3">
      <c r="A5072"/>
      <c r="B5072" s="314">
        <v>41946</v>
      </c>
      <c r="C5072" s="197">
        <v>525.76</v>
      </c>
      <c r="D5072" s="197">
        <f t="shared" si="161"/>
        <v>2.3588449498498689</v>
      </c>
      <c r="E5072" s="197">
        <v>-8.2993813188471099E-3</v>
      </c>
      <c r="F5072" s="167"/>
      <c r="G5072" s="37">
        <v>5064</v>
      </c>
      <c r="H5072" s="167">
        <f t="shared" ca="1" si="162"/>
        <v>7.9585555129615515E-2</v>
      </c>
    </row>
    <row r="5073" spans="1:8" x14ac:dyDescent="0.3">
      <c r="A5073"/>
      <c r="B5073" s="314">
        <v>40352</v>
      </c>
      <c r="C5073" s="197">
        <v>156.53</v>
      </c>
      <c r="D5073" s="197">
        <f t="shared" si="161"/>
        <v>10.921553693830921</v>
      </c>
      <c r="E5073" s="197">
        <v>-8.2995438418651535E-3</v>
      </c>
      <c r="F5073" s="167"/>
      <c r="G5073" s="37">
        <v>5065</v>
      </c>
      <c r="H5073" s="167">
        <f t="shared" ca="1" si="162"/>
        <v>2.7508483740489474E-3</v>
      </c>
    </row>
    <row r="5074" spans="1:8" x14ac:dyDescent="0.3">
      <c r="A5074"/>
      <c r="B5074" s="314">
        <v>36823</v>
      </c>
      <c r="C5074" s="197">
        <v>13.13</v>
      </c>
      <c r="D5074" s="197">
        <f t="shared" si="161"/>
        <v>-0.81354728770235729</v>
      </c>
      <c r="E5074" s="197">
        <v>-8.3081570996977883E-3</v>
      </c>
      <c r="F5074" s="167"/>
      <c r="G5074" s="37">
        <v>5066</v>
      </c>
      <c r="H5074" s="167">
        <f t="shared" ca="1" si="162"/>
        <v>-8.8196990856908367E-2</v>
      </c>
    </row>
    <row r="5075" spans="1:8" x14ac:dyDescent="0.3">
      <c r="A5075"/>
      <c r="B5075" s="314">
        <v>34905</v>
      </c>
      <c r="C5075" s="197">
        <v>70.42</v>
      </c>
      <c r="D5075" s="197">
        <f t="shared" si="161"/>
        <v>-0.89710695499707771</v>
      </c>
      <c r="E5075" s="197">
        <v>-8.3086889170539413E-3</v>
      </c>
      <c r="F5075" s="167"/>
      <c r="G5075" s="37">
        <v>5067</v>
      </c>
      <c r="H5075" s="167">
        <f t="shared" ca="1" si="162"/>
        <v>-6.6266984116982175E-2</v>
      </c>
    </row>
    <row r="5076" spans="1:8" x14ac:dyDescent="0.3">
      <c r="A5076"/>
      <c r="B5076" s="314">
        <v>45902</v>
      </c>
      <c r="C5076" s="197">
        <v>684.4</v>
      </c>
      <c r="D5076" s="197">
        <f t="shared" si="161"/>
        <v>0.3544429052048288</v>
      </c>
      <c r="E5076" s="197">
        <v>-8.3315221328696953E-3</v>
      </c>
      <c r="F5076" s="167"/>
      <c r="G5076" s="37">
        <v>5068</v>
      </c>
      <c r="H5076" s="167">
        <f t="shared" ca="1" si="162"/>
        <v>-5.1535894655457451E-2</v>
      </c>
    </row>
    <row r="5077" spans="1:8" x14ac:dyDescent="0.3">
      <c r="A5077"/>
      <c r="B5077" s="314">
        <v>42779</v>
      </c>
      <c r="C5077" s="197">
        <v>505.3</v>
      </c>
      <c r="D5077" s="197">
        <f t="shared" si="161"/>
        <v>3.089180221736668</v>
      </c>
      <c r="E5077" s="197">
        <v>-8.3406927681287657E-3</v>
      </c>
      <c r="F5077" s="167"/>
      <c r="G5077" s="37">
        <v>5069</v>
      </c>
      <c r="H5077" s="167">
        <f t="shared" ca="1" si="162"/>
        <v>-2.5558253501755925E-2</v>
      </c>
    </row>
    <row r="5078" spans="1:8" x14ac:dyDescent="0.3">
      <c r="A5078"/>
      <c r="B5078" s="314">
        <v>39251</v>
      </c>
      <c r="C5078" s="197">
        <v>123.57</v>
      </c>
      <c r="D5078" s="197">
        <f t="shared" si="161"/>
        <v>-0.82453175809039658</v>
      </c>
      <c r="E5078" s="197">
        <v>-8.3460396436884077E-3</v>
      </c>
      <c r="F5078" s="167"/>
      <c r="G5078" s="37">
        <v>5070</v>
      </c>
      <c r="H5078" s="167">
        <f t="shared" ca="1" si="162"/>
        <v>2.5418462632573375E-2</v>
      </c>
    </row>
    <row r="5079" spans="1:8" x14ac:dyDescent="0.3">
      <c r="A5079"/>
      <c r="B5079" s="314">
        <v>45260</v>
      </c>
      <c r="C5079" s="197">
        <v>704.23</v>
      </c>
      <c r="D5079" s="197">
        <f t="shared" si="161"/>
        <v>1.6613884584860736</v>
      </c>
      <c r="E5079" s="197">
        <v>-8.3502309338739922E-3</v>
      </c>
      <c r="F5079" s="167"/>
      <c r="G5079" s="37">
        <v>5071</v>
      </c>
      <c r="H5079" s="167">
        <f t="shared" ca="1" si="162"/>
        <v>-2.6942232172401704E-2</v>
      </c>
    </row>
    <row r="5080" spans="1:8" x14ac:dyDescent="0.3">
      <c r="A5080"/>
      <c r="B5080" s="314">
        <v>41192</v>
      </c>
      <c r="C5080" s="197">
        <v>264.61</v>
      </c>
      <c r="D5080" s="197">
        <f t="shared" si="161"/>
        <v>17.608298171589311</v>
      </c>
      <c r="E5080" s="197">
        <v>-8.3570679058609931E-3</v>
      </c>
      <c r="F5080" s="167"/>
      <c r="G5080" s="37">
        <v>5072</v>
      </c>
      <c r="H5080" s="167">
        <f t="shared" ca="1" si="162"/>
        <v>-4.1937746937709318E-2</v>
      </c>
    </row>
    <row r="5081" spans="1:8" x14ac:dyDescent="0.3">
      <c r="A5081"/>
      <c r="B5081" s="314">
        <v>37084</v>
      </c>
      <c r="C5081" s="197">
        <v>14.22</v>
      </c>
      <c r="D5081" s="197">
        <f t="shared" si="161"/>
        <v>-0.97849234678443942</v>
      </c>
      <c r="E5081" s="197">
        <v>-8.3682008368199945E-3</v>
      </c>
      <c r="F5081" s="167"/>
      <c r="G5081" s="37">
        <v>5073</v>
      </c>
      <c r="H5081" s="167">
        <f t="shared" ca="1" si="162"/>
        <v>1.7908676060490375E-2</v>
      </c>
    </row>
    <row r="5082" spans="1:8" x14ac:dyDescent="0.3">
      <c r="A5082"/>
      <c r="B5082" s="314">
        <v>45219</v>
      </c>
      <c r="C5082" s="197">
        <v>661.16</v>
      </c>
      <c r="D5082" s="197">
        <f t="shared" si="161"/>
        <v>6.9859886459717346</v>
      </c>
      <c r="E5082" s="197">
        <v>-8.3690794012659664E-3</v>
      </c>
      <c r="F5082" s="167"/>
      <c r="G5082" s="37">
        <v>5074</v>
      </c>
      <c r="H5082" s="167">
        <f t="shared" ca="1" si="162"/>
        <v>-1.9036368020291627E-2</v>
      </c>
    </row>
    <row r="5083" spans="1:8" x14ac:dyDescent="0.3">
      <c r="A5083"/>
      <c r="B5083" s="314">
        <v>38492</v>
      </c>
      <c r="C5083" s="197">
        <v>82.79</v>
      </c>
      <c r="D5083" s="197">
        <f t="shared" si="161"/>
        <v>-0.91378197117387316</v>
      </c>
      <c r="E5083" s="197">
        <v>-8.3842376332493584E-3</v>
      </c>
      <c r="F5083" s="167"/>
      <c r="G5083" s="37">
        <v>5075</v>
      </c>
      <c r="H5083" s="167">
        <f t="shared" ca="1" si="162"/>
        <v>2.5070595472339086E-2</v>
      </c>
    </row>
    <row r="5084" spans="1:8" x14ac:dyDescent="0.3">
      <c r="A5084"/>
      <c r="B5084" s="314">
        <v>45401</v>
      </c>
      <c r="C5084" s="197">
        <v>960.24</v>
      </c>
      <c r="D5084" s="197">
        <f t="shared" si="161"/>
        <v>1.9027811366384522</v>
      </c>
      <c r="E5084" s="197">
        <v>-8.3853112478829983E-3</v>
      </c>
      <c r="F5084" s="167"/>
      <c r="G5084" s="37">
        <v>5076</v>
      </c>
      <c r="H5084" s="167">
        <f t="shared" ca="1" si="162"/>
        <v>2.6069608885406488E-4</v>
      </c>
    </row>
    <row r="5085" spans="1:8" x14ac:dyDescent="0.3">
      <c r="A5085"/>
      <c r="B5085" s="314">
        <v>43231</v>
      </c>
      <c r="C5085" s="197">
        <v>330.8</v>
      </c>
      <c r="D5085" s="197">
        <f t="shared" si="161"/>
        <v>11.727972297037324</v>
      </c>
      <c r="E5085" s="197">
        <v>-8.3932853717026967E-3</v>
      </c>
      <c r="F5085" s="167"/>
      <c r="G5085" s="37">
        <v>5077</v>
      </c>
      <c r="H5085" s="167">
        <f t="shared" ca="1" si="162"/>
        <v>7.3677738226983994E-2</v>
      </c>
    </row>
    <row r="5086" spans="1:8" x14ac:dyDescent="0.3">
      <c r="A5086"/>
      <c r="B5086" s="314">
        <v>37553</v>
      </c>
      <c r="C5086" s="197">
        <v>25.99</v>
      </c>
      <c r="D5086" s="197">
        <f t="shared" si="161"/>
        <v>-0.7344165133864704</v>
      </c>
      <c r="E5086" s="197">
        <v>-8.3937428462419472E-3</v>
      </c>
      <c r="F5086" s="167"/>
      <c r="G5086" s="37">
        <v>5078</v>
      </c>
      <c r="H5086" s="167">
        <f t="shared" ca="1" si="162"/>
        <v>-5.0127339417955878E-3</v>
      </c>
    </row>
    <row r="5087" spans="1:8" x14ac:dyDescent="0.3">
      <c r="A5087"/>
      <c r="B5087" s="314">
        <v>35247</v>
      </c>
      <c r="C5087" s="197">
        <v>97.86</v>
      </c>
      <c r="D5087" s="197">
        <f t="shared" si="161"/>
        <v>-0.78984215612584552</v>
      </c>
      <c r="E5087" s="197">
        <v>-8.4101732698348419E-3</v>
      </c>
      <c r="F5087" s="167"/>
      <c r="G5087" s="37">
        <v>5079</v>
      </c>
      <c r="H5087" s="167">
        <f t="shared" ca="1" si="162"/>
        <v>3.6299428514234115E-2</v>
      </c>
    </row>
    <row r="5088" spans="1:8" x14ac:dyDescent="0.3">
      <c r="A5088"/>
      <c r="B5088" s="314">
        <v>42727</v>
      </c>
      <c r="C5088" s="197">
        <v>465.65</v>
      </c>
      <c r="D5088" s="197">
        <f t="shared" si="161"/>
        <v>4.6442424242424236</v>
      </c>
      <c r="E5088" s="197">
        <v>-8.411413969335646E-3</v>
      </c>
      <c r="F5088" s="167"/>
      <c r="G5088" s="37">
        <v>5080</v>
      </c>
      <c r="H5088" s="167">
        <f t="shared" ca="1" si="162"/>
        <v>-4.4331706225196464E-2</v>
      </c>
    </row>
    <row r="5089" spans="1:8" x14ac:dyDescent="0.3">
      <c r="A5089"/>
      <c r="B5089" s="314">
        <v>43958</v>
      </c>
      <c r="C5089" s="197">
        <v>82.5</v>
      </c>
      <c r="D5089" s="197">
        <f t="shared" si="161"/>
        <v>2.3346806790622474</v>
      </c>
      <c r="E5089" s="197">
        <v>-8.4134615384615641E-3</v>
      </c>
      <c r="F5089" s="167"/>
      <c r="G5089" s="37">
        <v>5081</v>
      </c>
      <c r="H5089" s="167">
        <f t="shared" ca="1" si="162"/>
        <v>-7.6967857786253729E-2</v>
      </c>
    </row>
    <row r="5090" spans="1:8" x14ac:dyDescent="0.3">
      <c r="A5090"/>
      <c r="B5090" s="314">
        <v>36700</v>
      </c>
      <c r="C5090" s="197">
        <v>24.74</v>
      </c>
      <c r="D5090" s="197">
        <f t="shared" si="161"/>
        <v>-0.5713790713790714</v>
      </c>
      <c r="E5090" s="197">
        <v>-8.4168336673347E-3</v>
      </c>
      <c r="F5090" s="167"/>
      <c r="G5090" s="37">
        <v>5082</v>
      </c>
      <c r="H5090" s="167">
        <f t="shared" ca="1" si="162"/>
        <v>2.0882939644752282E-3</v>
      </c>
    </row>
    <row r="5091" spans="1:8" x14ac:dyDescent="0.3">
      <c r="A5091"/>
      <c r="B5091" s="314">
        <v>34746</v>
      </c>
      <c r="C5091" s="197">
        <v>57.72</v>
      </c>
      <c r="D5091" s="197">
        <f t="shared" si="161"/>
        <v>-0.53282072035613104</v>
      </c>
      <c r="E5091" s="197">
        <v>-8.4177976292733048E-3</v>
      </c>
      <c r="F5091" s="167"/>
      <c r="G5091" s="37">
        <v>5083</v>
      </c>
      <c r="H5091" s="167">
        <f t="shared" ca="1" si="162"/>
        <v>-0.11375623013573276</v>
      </c>
    </row>
    <row r="5092" spans="1:8" x14ac:dyDescent="0.3">
      <c r="A5092"/>
      <c r="B5092" s="314">
        <v>44060</v>
      </c>
      <c r="C5092" s="197">
        <v>123.55</v>
      </c>
      <c r="D5092" s="197">
        <f t="shared" si="161"/>
        <v>-0.67149694230257917</v>
      </c>
      <c r="E5092" s="197">
        <v>-8.4269662921347965E-3</v>
      </c>
      <c r="F5092" s="167"/>
      <c r="G5092" s="37">
        <v>5084</v>
      </c>
      <c r="H5092" s="167">
        <f t="shared" ca="1" si="162"/>
        <v>8.7128103284541943E-4</v>
      </c>
    </row>
    <row r="5093" spans="1:8" x14ac:dyDescent="0.3">
      <c r="A5093"/>
      <c r="B5093" s="314">
        <v>42976</v>
      </c>
      <c r="C5093" s="197">
        <v>376.1</v>
      </c>
      <c r="D5093" s="197">
        <f t="shared" si="161"/>
        <v>1.6495244804508635</v>
      </c>
      <c r="E5093" s="197">
        <v>-8.4365937252833811E-3</v>
      </c>
      <c r="F5093" s="167"/>
      <c r="G5093" s="37">
        <v>5085</v>
      </c>
      <c r="H5093" s="167">
        <f t="shared" ca="1" si="162"/>
        <v>0.14805107004049473</v>
      </c>
    </row>
    <row r="5094" spans="1:8" x14ac:dyDescent="0.3">
      <c r="A5094"/>
      <c r="B5094" s="314">
        <v>39350</v>
      </c>
      <c r="C5094" s="197">
        <v>141.94999999999999</v>
      </c>
      <c r="D5094" s="197">
        <f t="shared" si="161"/>
        <v>-0.57525433871932974</v>
      </c>
      <c r="E5094" s="197">
        <v>-8.452081587035587E-3</v>
      </c>
      <c r="F5094" s="167"/>
      <c r="G5094" s="37">
        <v>5086</v>
      </c>
      <c r="H5094" s="167">
        <f t="shared" ca="1" si="162"/>
        <v>1.9644410500625278E-2</v>
      </c>
    </row>
    <row r="5095" spans="1:8" x14ac:dyDescent="0.3">
      <c r="A5095"/>
      <c r="B5095" s="314">
        <v>42397</v>
      </c>
      <c r="C5095" s="197">
        <v>334.2</v>
      </c>
      <c r="D5095" s="197">
        <f t="shared" si="161"/>
        <v>4.9381663113006393</v>
      </c>
      <c r="E5095" s="197">
        <v>-8.4557187360926322E-3</v>
      </c>
      <c r="F5095" s="167"/>
      <c r="G5095" s="37">
        <v>5087</v>
      </c>
      <c r="H5095" s="167">
        <f t="shared" ca="1" si="162"/>
        <v>1.609483790408469E-2</v>
      </c>
    </row>
    <row r="5096" spans="1:8" x14ac:dyDescent="0.3">
      <c r="A5096"/>
      <c r="B5096" s="314">
        <v>34754</v>
      </c>
      <c r="C5096" s="197">
        <v>56.28</v>
      </c>
      <c r="D5096" s="197">
        <f t="shared" si="161"/>
        <v>-0.66796460176991146</v>
      </c>
      <c r="E5096" s="197">
        <v>-8.4566596194503019E-3</v>
      </c>
      <c r="F5096" s="167"/>
      <c r="G5096" s="37">
        <v>5088</v>
      </c>
      <c r="H5096" s="167">
        <f t="shared" ca="1" si="162"/>
        <v>-2.2638153400124955E-2</v>
      </c>
    </row>
    <row r="5097" spans="1:8" x14ac:dyDescent="0.3">
      <c r="A5097"/>
      <c r="B5097" s="314">
        <v>43874</v>
      </c>
      <c r="C5097" s="197">
        <v>169.5</v>
      </c>
      <c r="D5097" s="197">
        <f t="shared" si="161"/>
        <v>-0.45681781765742668</v>
      </c>
      <c r="E5097" s="197">
        <v>-8.4820122842935719E-3</v>
      </c>
      <c r="F5097" s="167"/>
      <c r="G5097" s="37">
        <v>5089</v>
      </c>
      <c r="H5097" s="167">
        <f t="shared" ca="1" si="162"/>
        <v>2.3990754937764102E-2</v>
      </c>
    </row>
    <row r="5098" spans="1:8" x14ac:dyDescent="0.3">
      <c r="A5098"/>
      <c r="B5098" s="314">
        <v>41278</v>
      </c>
      <c r="C5098" s="197">
        <v>312.05</v>
      </c>
      <c r="D5098" s="197">
        <f t="shared" si="161"/>
        <v>9.2715602369980257</v>
      </c>
      <c r="E5098" s="197">
        <v>-8.4837315709201944E-3</v>
      </c>
      <c r="F5098" s="167"/>
      <c r="G5098" s="37">
        <v>5090</v>
      </c>
      <c r="H5098" s="167">
        <f t="shared" ca="1" si="162"/>
        <v>-3.8058190441568537E-2</v>
      </c>
    </row>
    <row r="5099" spans="1:8" x14ac:dyDescent="0.3">
      <c r="A5099"/>
      <c r="B5099" s="314">
        <v>37666</v>
      </c>
      <c r="C5099" s="197">
        <v>30.38</v>
      </c>
      <c r="D5099" s="197">
        <f t="shared" si="161"/>
        <v>-0.9401909636775273</v>
      </c>
      <c r="E5099" s="197">
        <v>-8.4856396866841433E-3</v>
      </c>
      <c r="F5099" s="167"/>
      <c r="G5099" s="37">
        <v>5091</v>
      </c>
      <c r="H5099" s="167">
        <f t="shared" ca="1" si="162"/>
        <v>6.9192603524060092E-2</v>
      </c>
    </row>
    <row r="5100" spans="1:8" x14ac:dyDescent="0.3">
      <c r="A5100"/>
      <c r="B5100" s="314">
        <v>41906</v>
      </c>
      <c r="C5100" s="197">
        <v>507.95</v>
      </c>
      <c r="D5100" s="197">
        <f t="shared" si="161"/>
        <v>2.1103422937970731</v>
      </c>
      <c r="E5100" s="197">
        <v>-8.4911184852625166E-3</v>
      </c>
      <c r="F5100" s="167"/>
      <c r="G5100" s="37">
        <v>5092</v>
      </c>
      <c r="H5100" s="167">
        <f t="shared" ca="1" si="162"/>
        <v>-7.9607446707627941E-2</v>
      </c>
    </row>
    <row r="5101" spans="1:8" x14ac:dyDescent="0.3">
      <c r="A5101"/>
      <c r="B5101" s="314">
        <v>40378</v>
      </c>
      <c r="C5101" s="197">
        <v>163.31</v>
      </c>
      <c r="D5101" s="197">
        <f t="shared" si="161"/>
        <v>-0.58744473916887707</v>
      </c>
      <c r="E5101" s="197">
        <v>-8.4997875053124394E-3</v>
      </c>
      <c r="F5101" s="167"/>
      <c r="G5101" s="37">
        <v>5093</v>
      </c>
      <c r="H5101" s="167">
        <f t="shared" ca="1" si="162"/>
        <v>4.3034003376359528E-2</v>
      </c>
    </row>
    <row r="5102" spans="1:8" x14ac:dyDescent="0.3">
      <c r="A5102"/>
      <c r="B5102" s="314">
        <v>43130</v>
      </c>
      <c r="C5102" s="197">
        <v>395.85</v>
      </c>
      <c r="D5102" s="197">
        <f t="shared" si="161"/>
        <v>3.3092749836708037</v>
      </c>
      <c r="E5102" s="197">
        <v>-8.5159674389480022E-3</v>
      </c>
      <c r="F5102" s="167"/>
      <c r="G5102" s="37">
        <v>5094</v>
      </c>
      <c r="H5102" s="167">
        <f t="shared" ca="1" si="162"/>
        <v>-1.1007489336986406E-2</v>
      </c>
    </row>
    <row r="5103" spans="1:8" x14ac:dyDescent="0.3">
      <c r="A5103"/>
      <c r="B5103" s="314">
        <v>38322</v>
      </c>
      <c r="C5103" s="197">
        <v>91.86</v>
      </c>
      <c r="D5103" s="197">
        <f t="shared" si="161"/>
        <v>-0.77955892587170927</v>
      </c>
      <c r="E5103" s="197">
        <v>-8.5267134376687537E-3</v>
      </c>
      <c r="F5103" s="167"/>
      <c r="G5103" s="37">
        <v>5095</v>
      </c>
      <c r="H5103" s="167">
        <f t="shared" ca="1" si="162"/>
        <v>9.5851460678224462E-2</v>
      </c>
    </row>
    <row r="5104" spans="1:8" x14ac:dyDescent="0.3">
      <c r="A5104"/>
      <c r="B5104" s="314">
        <v>44914</v>
      </c>
      <c r="C5104" s="197">
        <v>416.71</v>
      </c>
      <c r="D5104" s="197">
        <f t="shared" si="161"/>
        <v>3.5020527225583402</v>
      </c>
      <c r="E5104" s="197">
        <v>-8.5415179633595573E-3</v>
      </c>
      <c r="F5104" s="167"/>
      <c r="G5104" s="37">
        <v>5096</v>
      </c>
      <c r="H5104" s="167">
        <f t="shared" ca="1" si="162"/>
        <v>8.3022981623953065E-2</v>
      </c>
    </row>
    <row r="5105" spans="1:8" x14ac:dyDescent="0.3">
      <c r="A5105"/>
      <c r="B5105" s="314">
        <v>38366</v>
      </c>
      <c r="C5105" s="197">
        <v>92.56</v>
      </c>
      <c r="D5105" s="197">
        <f t="shared" si="161"/>
        <v>-0.80663087304405956</v>
      </c>
      <c r="E5105" s="197">
        <v>-8.5689802913453406E-3</v>
      </c>
      <c r="F5105" s="167"/>
      <c r="G5105" s="37">
        <v>5097</v>
      </c>
      <c r="H5105" s="167">
        <f t="shared" ca="1" si="162"/>
        <v>0.12203759838813127</v>
      </c>
    </row>
    <row r="5106" spans="1:8" x14ac:dyDescent="0.3">
      <c r="A5106"/>
      <c r="B5106" s="314">
        <v>41928</v>
      </c>
      <c r="C5106" s="197">
        <v>478.67</v>
      </c>
      <c r="D5106" s="197">
        <f t="shared" si="161"/>
        <v>1.8666307342196671</v>
      </c>
      <c r="E5106" s="197">
        <v>-8.5953357358850013E-3</v>
      </c>
      <c r="F5106" s="167"/>
      <c r="G5106" s="37">
        <v>5098</v>
      </c>
      <c r="H5106" s="167">
        <f t="shared" ca="1" si="162"/>
        <v>7.2481499338329466E-2</v>
      </c>
    </row>
    <row r="5107" spans="1:8" x14ac:dyDescent="0.3">
      <c r="A5107"/>
      <c r="B5107" s="314">
        <v>39016</v>
      </c>
      <c r="C5107" s="197">
        <v>166.98</v>
      </c>
      <c r="D5107" s="197">
        <f t="shared" si="161"/>
        <v>0.38114143920595511</v>
      </c>
      <c r="E5107" s="197">
        <v>-8.6089176512498256E-3</v>
      </c>
      <c r="F5107" s="167"/>
      <c r="G5107" s="37">
        <v>5099</v>
      </c>
      <c r="H5107" s="167">
        <f t="shared" ca="1" si="162"/>
        <v>3.582137975233414E-3</v>
      </c>
    </row>
    <row r="5108" spans="1:8" x14ac:dyDescent="0.3">
      <c r="A5108"/>
      <c r="B5108" s="314">
        <v>43691</v>
      </c>
      <c r="C5108" s="197">
        <v>120.9</v>
      </c>
      <c r="D5108" s="197">
        <f t="shared" si="161"/>
        <v>-0.74749900795722724</v>
      </c>
      <c r="E5108" s="197">
        <v>-8.610086100861003E-3</v>
      </c>
      <c r="F5108" s="167"/>
      <c r="G5108" s="37">
        <v>5100</v>
      </c>
      <c r="H5108" s="167">
        <f t="shared" ca="1" si="162"/>
        <v>5.866968831498335E-2</v>
      </c>
    </row>
    <row r="5109" spans="1:8" x14ac:dyDescent="0.3">
      <c r="A5109"/>
      <c r="B5109" s="314">
        <v>41997</v>
      </c>
      <c r="C5109" s="197">
        <v>478.81</v>
      </c>
      <c r="D5109" s="197">
        <f t="shared" si="161"/>
        <v>4.5916249808864329E-2</v>
      </c>
      <c r="E5109" s="197">
        <v>-8.6133714309377662E-3</v>
      </c>
      <c r="F5109" s="167"/>
      <c r="G5109" s="37">
        <v>5101</v>
      </c>
      <c r="H5109" s="167">
        <f t="shared" ca="1" si="162"/>
        <v>3.4034349143092807E-2</v>
      </c>
    </row>
    <row r="5110" spans="1:8" x14ac:dyDescent="0.3">
      <c r="A5110"/>
      <c r="B5110" s="314">
        <v>44798</v>
      </c>
      <c r="C5110" s="197">
        <v>457.79</v>
      </c>
      <c r="D5110" s="197">
        <f t="shared" si="161"/>
        <v>14.320950468540831</v>
      </c>
      <c r="E5110" s="197">
        <v>-8.6190094635857362E-3</v>
      </c>
      <c r="F5110" s="167"/>
      <c r="G5110" s="37">
        <v>5102</v>
      </c>
      <c r="H5110" s="167">
        <f t="shared" ca="1" si="162"/>
        <v>-3.6015586574648689E-4</v>
      </c>
    </row>
    <row r="5111" spans="1:8" x14ac:dyDescent="0.3">
      <c r="A5111"/>
      <c r="B5111" s="314">
        <v>37628</v>
      </c>
      <c r="C5111" s="197">
        <v>29.88</v>
      </c>
      <c r="D5111" s="197">
        <f t="shared" si="161"/>
        <v>-0.8882698276184422</v>
      </c>
      <c r="E5111" s="197">
        <v>-8.6264100862641913E-3</v>
      </c>
      <c r="F5111" s="167"/>
      <c r="G5111" s="37">
        <v>5103</v>
      </c>
      <c r="H5111" s="167">
        <f t="shared" ca="1" si="162"/>
        <v>-2.4955112486576725E-2</v>
      </c>
    </row>
    <row r="5112" spans="1:8" x14ac:dyDescent="0.3">
      <c r="A5112"/>
      <c r="B5112" s="314">
        <v>41452</v>
      </c>
      <c r="C5112" s="197">
        <v>267.43</v>
      </c>
      <c r="D5112" s="197">
        <f t="shared" si="161"/>
        <v>0.8947853195408817</v>
      </c>
      <c r="E5112" s="197">
        <v>-8.6373072360615977E-3</v>
      </c>
      <c r="F5112" s="167"/>
      <c r="G5112" s="37">
        <v>5104</v>
      </c>
      <c r="H5112" s="167">
        <f t="shared" ca="1" si="162"/>
        <v>6.1693391798895913E-3</v>
      </c>
    </row>
    <row r="5113" spans="1:8" x14ac:dyDescent="0.3">
      <c r="A5113"/>
      <c r="B5113" s="314">
        <v>40157</v>
      </c>
      <c r="C5113" s="197">
        <v>141.13999999999999</v>
      </c>
      <c r="D5113" s="197">
        <f t="shared" si="161"/>
        <v>-0.72663709786756026</v>
      </c>
      <c r="E5113" s="197">
        <v>-8.6394605605114583E-3</v>
      </c>
      <c r="F5113" s="167"/>
      <c r="G5113" s="37">
        <v>5105</v>
      </c>
      <c r="H5113" s="167">
        <f t="shared" ca="1" si="162"/>
        <v>8.4207188128308505E-2</v>
      </c>
    </row>
    <row r="5114" spans="1:8" x14ac:dyDescent="0.3">
      <c r="A5114"/>
      <c r="B5114" s="314">
        <v>41968</v>
      </c>
      <c r="C5114" s="197">
        <v>516.30999999999995</v>
      </c>
      <c r="D5114" s="197">
        <f t="shared" si="161"/>
        <v>0.28627304434479317</v>
      </c>
      <c r="E5114" s="197">
        <v>-8.6403870893415613E-3</v>
      </c>
      <c r="F5114" s="167"/>
      <c r="G5114" s="37">
        <v>5106</v>
      </c>
      <c r="H5114" s="167">
        <f t="shared" ca="1" si="162"/>
        <v>0.13961016861688386</v>
      </c>
    </row>
    <row r="5115" spans="1:8" x14ac:dyDescent="0.3">
      <c r="A5115"/>
      <c r="B5115" s="314">
        <v>43006</v>
      </c>
      <c r="C5115" s="197">
        <v>401.4</v>
      </c>
      <c r="D5115" s="197">
        <f t="shared" si="161"/>
        <v>0.44149967679379443</v>
      </c>
      <c r="E5115" s="197">
        <v>-8.6441096567053677E-3</v>
      </c>
      <c r="F5115" s="167"/>
      <c r="G5115" s="37">
        <v>5107</v>
      </c>
      <c r="H5115" s="167">
        <f t="shared" ca="1" si="162"/>
        <v>3.4880167928601866E-2</v>
      </c>
    </row>
    <row r="5116" spans="1:8" x14ac:dyDescent="0.3">
      <c r="A5116"/>
      <c r="B5116" s="314">
        <v>41450</v>
      </c>
      <c r="C5116" s="197">
        <v>278.45999999999998</v>
      </c>
      <c r="D5116" s="197">
        <f t="shared" si="161"/>
        <v>0.51914893617021263</v>
      </c>
      <c r="E5116" s="197">
        <v>-8.6510733739186829E-3</v>
      </c>
      <c r="F5116" s="167"/>
      <c r="G5116" s="37">
        <v>5108</v>
      </c>
      <c r="H5116" s="167">
        <f t="shared" ca="1" si="162"/>
        <v>-3.8680856289322843E-2</v>
      </c>
    </row>
    <row r="5117" spans="1:8" x14ac:dyDescent="0.3">
      <c r="A5117"/>
      <c r="B5117" s="314">
        <v>43483</v>
      </c>
      <c r="C5117" s="197">
        <v>183.3</v>
      </c>
      <c r="D5117" s="197">
        <f t="shared" si="161"/>
        <v>0.39179954441913467</v>
      </c>
      <c r="E5117" s="197">
        <v>-8.6533261222282443E-3</v>
      </c>
      <c r="F5117" s="167"/>
      <c r="G5117" s="37">
        <v>5109</v>
      </c>
      <c r="H5117" s="167">
        <f t="shared" ca="1" si="162"/>
        <v>-1.1687665934307982E-2</v>
      </c>
    </row>
    <row r="5118" spans="1:8" x14ac:dyDescent="0.3">
      <c r="A5118"/>
      <c r="B5118" s="314">
        <v>44103</v>
      </c>
      <c r="C5118" s="197">
        <v>131.69999999999999</v>
      </c>
      <c r="D5118" s="197">
        <f t="shared" si="161"/>
        <v>-0.74712467118526904</v>
      </c>
      <c r="E5118" s="197">
        <v>-8.6563793752352236E-3</v>
      </c>
      <c r="F5118" s="167"/>
      <c r="G5118" s="37">
        <v>5110</v>
      </c>
      <c r="H5118" s="167">
        <f t="shared" ca="1" si="162"/>
        <v>-2.5657139439019899E-2</v>
      </c>
    </row>
    <row r="5119" spans="1:8" x14ac:dyDescent="0.3">
      <c r="A5119"/>
      <c r="B5119" s="314">
        <v>41967</v>
      </c>
      <c r="C5119" s="197">
        <v>520.80999999999995</v>
      </c>
      <c r="D5119" s="197">
        <f t="shared" si="161"/>
        <v>3.1383392928088991</v>
      </c>
      <c r="E5119" s="197">
        <v>-8.6607278818335853E-3</v>
      </c>
      <c r="F5119" s="167"/>
      <c r="G5119" s="37">
        <v>5111</v>
      </c>
      <c r="H5119" s="167">
        <f t="shared" ca="1" si="162"/>
        <v>3.0532329815887466E-2</v>
      </c>
    </row>
    <row r="5120" spans="1:8" x14ac:dyDescent="0.3">
      <c r="A5120"/>
      <c r="B5120" s="314">
        <v>43754</v>
      </c>
      <c r="C5120" s="197">
        <v>125.85</v>
      </c>
      <c r="D5120" s="197">
        <f t="shared" si="161"/>
        <v>-0.87123343735611603</v>
      </c>
      <c r="E5120" s="197">
        <v>-8.6648286727059043E-3</v>
      </c>
      <c r="F5120" s="167"/>
      <c r="G5120" s="37">
        <v>5112</v>
      </c>
      <c r="H5120" s="167">
        <f t="shared" ca="1" si="162"/>
        <v>4.7536592867657428E-2</v>
      </c>
    </row>
    <row r="5121" spans="1:8" x14ac:dyDescent="0.3">
      <c r="A5121"/>
      <c r="B5121" s="314">
        <v>45462</v>
      </c>
      <c r="C5121" s="197">
        <v>977.35</v>
      </c>
      <c r="D5121" s="197">
        <f t="shared" si="161"/>
        <v>0.76337392873252141</v>
      </c>
      <c r="E5121" s="197">
        <v>-8.6722791358149198E-3</v>
      </c>
      <c r="F5121" s="167"/>
      <c r="G5121" s="37">
        <v>5113</v>
      </c>
      <c r="H5121" s="167">
        <f t="shared" ca="1" si="162"/>
        <v>-4.6060071702729966E-2</v>
      </c>
    </row>
    <row r="5122" spans="1:8" x14ac:dyDescent="0.3">
      <c r="A5122"/>
      <c r="B5122" s="314">
        <v>42073</v>
      </c>
      <c r="C5122" s="197">
        <v>554.25</v>
      </c>
      <c r="D5122" s="197">
        <f t="shared" si="161"/>
        <v>-0.39742335290280495</v>
      </c>
      <c r="E5122" s="197">
        <v>-8.6746556966553756E-3</v>
      </c>
      <c r="F5122" s="167"/>
      <c r="G5122" s="37">
        <v>5114</v>
      </c>
      <c r="H5122" s="167">
        <f t="shared" ca="1" si="162"/>
        <v>3.0795958752626501E-2</v>
      </c>
    </row>
    <row r="5123" spans="1:8" x14ac:dyDescent="0.3">
      <c r="A5123"/>
      <c r="B5123" s="314">
        <v>45573</v>
      </c>
      <c r="C5123" s="197">
        <v>919.8</v>
      </c>
      <c r="D5123" s="197">
        <f t="shared" si="161"/>
        <v>4.0386195562859486</v>
      </c>
      <c r="E5123" s="197">
        <v>-8.6759713315730513E-3</v>
      </c>
      <c r="F5123" s="167"/>
      <c r="G5123" s="37">
        <v>5115</v>
      </c>
      <c r="H5123" s="167">
        <f t="shared" ca="1" si="162"/>
        <v>1.9355936126382359E-3</v>
      </c>
    </row>
    <row r="5124" spans="1:8" x14ac:dyDescent="0.3">
      <c r="A5124"/>
      <c r="B5124" s="314">
        <v>43426</v>
      </c>
      <c r="C5124" s="197">
        <v>182.55</v>
      </c>
      <c r="D5124" s="197">
        <f t="shared" si="161"/>
        <v>4.164073550212164</v>
      </c>
      <c r="E5124" s="197">
        <v>-8.6885691012761335E-3</v>
      </c>
      <c r="F5124" s="167"/>
      <c r="G5124" s="37">
        <v>5116</v>
      </c>
      <c r="H5124" s="167">
        <f t="shared" ca="1" si="162"/>
        <v>2.8110487713777802E-3</v>
      </c>
    </row>
    <row r="5125" spans="1:8" x14ac:dyDescent="0.3">
      <c r="A5125"/>
      <c r="B5125" s="314">
        <v>36223</v>
      </c>
      <c r="C5125" s="197">
        <v>35.35</v>
      </c>
      <c r="D5125" s="197">
        <f t="shared" si="161"/>
        <v>-0.78601694915254239</v>
      </c>
      <c r="E5125" s="197">
        <v>-8.6932136848008046E-3</v>
      </c>
      <c r="F5125" s="167"/>
      <c r="G5125" s="37">
        <v>5117</v>
      </c>
      <c r="H5125" s="167">
        <f t="shared" ca="1" si="162"/>
        <v>7.9479433898247437E-2</v>
      </c>
    </row>
    <row r="5126" spans="1:8" x14ac:dyDescent="0.3">
      <c r="A5126"/>
      <c r="B5126" s="314">
        <v>40303</v>
      </c>
      <c r="C5126" s="197">
        <v>165.2</v>
      </c>
      <c r="D5126" s="197">
        <f t="shared" si="161"/>
        <v>0.83759733036707429</v>
      </c>
      <c r="E5126" s="197">
        <v>-8.7008700870088163E-3</v>
      </c>
      <c r="F5126" s="167"/>
      <c r="G5126" s="37">
        <v>5118</v>
      </c>
      <c r="H5126" s="167">
        <f t="shared" ca="1" si="162"/>
        <v>-9.1522164128877426E-2</v>
      </c>
    </row>
    <row r="5127" spans="1:8" x14ac:dyDescent="0.3">
      <c r="A5127"/>
      <c r="B5127" s="314">
        <v>38589</v>
      </c>
      <c r="C5127" s="197">
        <v>89.9</v>
      </c>
      <c r="D5127" s="197">
        <f t="shared" si="161"/>
        <v>1.9340731070496084</v>
      </c>
      <c r="E5127" s="197">
        <v>-8.7109934943212508E-3</v>
      </c>
      <c r="F5127" s="167"/>
      <c r="G5127" s="37">
        <v>5119</v>
      </c>
      <c r="H5127" s="167">
        <f t="shared" ca="1" si="162"/>
        <v>-5.2525544615047152E-2</v>
      </c>
    </row>
    <row r="5128" spans="1:8" x14ac:dyDescent="0.3">
      <c r="A5128"/>
      <c r="B5128" s="314">
        <v>37664</v>
      </c>
      <c r="C5128" s="197">
        <v>30.64</v>
      </c>
      <c r="D5128" s="197">
        <f t="shared" si="161"/>
        <v>-0.61942615824121228</v>
      </c>
      <c r="E5128" s="197">
        <v>-8.7350372047880764E-3</v>
      </c>
      <c r="F5128" s="167"/>
      <c r="G5128" s="37">
        <v>5120</v>
      </c>
      <c r="H5128" s="167">
        <f t="shared" ca="1" si="162"/>
        <v>-5.7387436206263367E-2</v>
      </c>
    </row>
    <row r="5129" spans="1:8" x14ac:dyDescent="0.3">
      <c r="A5129"/>
      <c r="B5129" s="314">
        <v>37971</v>
      </c>
      <c r="C5129" s="197">
        <v>80.510000000000005</v>
      </c>
      <c r="D5129" s="197">
        <f t="shared" ref="D5129:D5192" si="163">C5129/C5130-1</f>
        <v>-0.80276825085742276</v>
      </c>
      <c r="E5129" s="197">
        <v>-8.7416892391035672E-3</v>
      </c>
      <c r="F5129" s="167"/>
      <c r="G5129" s="37">
        <v>5121</v>
      </c>
      <c r="H5129" s="167">
        <f t="shared" ca="1" si="162"/>
        <v>-9.4213151066545823E-3</v>
      </c>
    </row>
    <row r="5130" spans="1:8" x14ac:dyDescent="0.3">
      <c r="A5130"/>
      <c r="B5130" s="314">
        <v>43003</v>
      </c>
      <c r="C5130" s="197">
        <v>408.2</v>
      </c>
      <c r="D5130" s="197">
        <f t="shared" si="163"/>
        <v>-2.9343225376896487E-2</v>
      </c>
      <c r="E5130" s="197">
        <v>-8.7421078193298252E-3</v>
      </c>
      <c r="F5130" s="167"/>
      <c r="G5130" s="37">
        <v>5122</v>
      </c>
      <c r="H5130" s="167">
        <f t="shared" ref="H5130:H5193" ca="1" si="164">_xlfn.NORM.INV(RAND(),N$11,N$12)</f>
        <v>0.10256546842300658</v>
      </c>
    </row>
    <row r="5131" spans="1:8" x14ac:dyDescent="0.3">
      <c r="A5131"/>
      <c r="B5131" s="314">
        <v>41752</v>
      </c>
      <c r="C5131" s="197">
        <v>420.54</v>
      </c>
      <c r="D5131" s="197">
        <f t="shared" si="163"/>
        <v>-0.11651260504201677</v>
      </c>
      <c r="E5131" s="197">
        <v>-8.7448438420741903E-3</v>
      </c>
      <c r="F5131" s="167"/>
      <c r="G5131" s="37">
        <v>5123</v>
      </c>
      <c r="H5131" s="167">
        <f t="shared" ca="1" si="164"/>
        <v>2.2656314561368757E-2</v>
      </c>
    </row>
    <row r="5132" spans="1:8" x14ac:dyDescent="0.3">
      <c r="A5132"/>
      <c r="B5132" s="314">
        <v>44559</v>
      </c>
      <c r="C5132" s="197">
        <v>476</v>
      </c>
      <c r="D5132" s="197">
        <f t="shared" si="163"/>
        <v>21.108685555039479</v>
      </c>
      <c r="E5132" s="197">
        <v>-8.7463556851311575E-3</v>
      </c>
      <c r="F5132" s="167"/>
      <c r="G5132" s="37">
        <v>5124</v>
      </c>
      <c r="H5132" s="167">
        <f t="shared" ca="1" si="164"/>
        <v>9.1165069890467465E-2</v>
      </c>
    </row>
    <row r="5133" spans="1:8" x14ac:dyDescent="0.3">
      <c r="A5133"/>
      <c r="B5133" s="314">
        <v>36102</v>
      </c>
      <c r="C5133" s="197">
        <v>21.53</v>
      </c>
      <c r="D5133" s="197">
        <f t="shared" si="163"/>
        <v>-0.95674535409342043</v>
      </c>
      <c r="E5133" s="197">
        <v>-8.7476979742172611E-3</v>
      </c>
      <c r="F5133" s="167"/>
      <c r="G5133" s="37">
        <v>5125</v>
      </c>
      <c r="H5133" s="167">
        <f t="shared" ca="1" si="164"/>
        <v>3.392430397621081E-2</v>
      </c>
    </row>
    <row r="5134" spans="1:8" x14ac:dyDescent="0.3">
      <c r="A5134"/>
      <c r="B5134" s="314">
        <v>42741</v>
      </c>
      <c r="C5134" s="197">
        <v>497.75</v>
      </c>
      <c r="D5134" s="197">
        <f t="shared" si="163"/>
        <v>0.63169972135715446</v>
      </c>
      <c r="E5134" s="197">
        <v>-8.7623220153340009E-3</v>
      </c>
      <c r="F5134" s="167"/>
      <c r="G5134" s="37">
        <v>5126</v>
      </c>
      <c r="H5134" s="167">
        <f t="shared" ca="1" si="164"/>
        <v>0.10675039385347962</v>
      </c>
    </row>
    <row r="5135" spans="1:8" x14ac:dyDescent="0.3">
      <c r="A5135"/>
      <c r="B5135" s="314">
        <v>44291</v>
      </c>
      <c r="C5135" s="197">
        <v>305.05</v>
      </c>
      <c r="D5135" s="197">
        <f t="shared" si="163"/>
        <v>1.3925490196078432</v>
      </c>
      <c r="E5135" s="197">
        <v>-8.7733549959382318E-3</v>
      </c>
      <c r="F5135" s="167"/>
      <c r="G5135" s="37">
        <v>5127</v>
      </c>
      <c r="H5135" s="167">
        <f t="shared" ca="1" si="164"/>
        <v>-1.1137554088683503E-4</v>
      </c>
    </row>
    <row r="5136" spans="1:8" x14ac:dyDescent="0.3">
      <c r="A5136"/>
      <c r="B5136" s="314">
        <v>40142</v>
      </c>
      <c r="C5136" s="197">
        <v>127.5</v>
      </c>
      <c r="D5136" s="197">
        <f t="shared" si="163"/>
        <v>-0.42912151876063398</v>
      </c>
      <c r="E5136" s="197">
        <v>-8.7848868848635631E-3</v>
      </c>
      <c r="F5136" s="167"/>
      <c r="G5136" s="37">
        <v>5128</v>
      </c>
      <c r="H5136" s="167">
        <f t="shared" ca="1" si="164"/>
        <v>3.3990494634712681E-2</v>
      </c>
    </row>
    <row r="5137" spans="1:8" x14ac:dyDescent="0.3">
      <c r="A5137"/>
      <c r="B5137" s="314">
        <v>40458</v>
      </c>
      <c r="C5137" s="197">
        <v>223.34</v>
      </c>
      <c r="D5137" s="197">
        <f t="shared" si="163"/>
        <v>2.1434201266713582</v>
      </c>
      <c r="E5137" s="197">
        <v>-8.7875022190662122E-3</v>
      </c>
      <c r="F5137" s="167"/>
      <c r="G5137" s="37">
        <v>5129</v>
      </c>
      <c r="H5137" s="167">
        <f t="shared" ca="1" si="164"/>
        <v>6.1429698293081897E-3</v>
      </c>
    </row>
    <row r="5138" spans="1:8" x14ac:dyDescent="0.3">
      <c r="A5138"/>
      <c r="B5138" s="314">
        <v>35047</v>
      </c>
      <c r="C5138" s="197">
        <v>71.05</v>
      </c>
      <c r="D5138" s="197">
        <f t="shared" si="163"/>
        <v>-0.73495728727571152</v>
      </c>
      <c r="E5138" s="197">
        <v>-8.789062500000111E-3</v>
      </c>
      <c r="F5138" s="167"/>
      <c r="G5138" s="37">
        <v>5130</v>
      </c>
      <c r="H5138" s="167">
        <f t="shared" ca="1" si="164"/>
        <v>-3.3209745199490326E-2</v>
      </c>
    </row>
    <row r="5139" spans="1:8" x14ac:dyDescent="0.3">
      <c r="A5139"/>
      <c r="B5139" s="314">
        <v>40968</v>
      </c>
      <c r="C5139" s="197">
        <v>268.07</v>
      </c>
      <c r="D5139" s="197">
        <f t="shared" si="163"/>
        <v>3.9642592592592587</v>
      </c>
      <c r="E5139" s="197">
        <v>-8.8001479016454054E-3</v>
      </c>
      <c r="F5139" s="167"/>
      <c r="G5139" s="37">
        <v>5131</v>
      </c>
      <c r="H5139" s="167">
        <f t="shared" ca="1" si="164"/>
        <v>1.8859616801234561E-2</v>
      </c>
    </row>
    <row r="5140" spans="1:8" x14ac:dyDescent="0.3">
      <c r="A5140"/>
      <c r="B5140" s="314">
        <v>34778</v>
      </c>
      <c r="C5140" s="197">
        <v>54</v>
      </c>
      <c r="D5140" s="197">
        <f t="shared" si="163"/>
        <v>-0.34194491835242502</v>
      </c>
      <c r="E5140" s="197">
        <v>-8.8105726872246271E-3</v>
      </c>
      <c r="F5140" s="167"/>
      <c r="G5140" s="37">
        <v>5132</v>
      </c>
      <c r="H5140" s="167">
        <f t="shared" ca="1" si="164"/>
        <v>-5.3725335406710886E-2</v>
      </c>
    </row>
    <row r="5141" spans="1:8" x14ac:dyDescent="0.3">
      <c r="A5141"/>
      <c r="B5141" s="314">
        <v>40032</v>
      </c>
      <c r="C5141" s="197">
        <v>82.06</v>
      </c>
      <c r="D5141" s="197">
        <f t="shared" si="163"/>
        <v>0.52103799814643192</v>
      </c>
      <c r="E5141" s="197">
        <v>-8.817490035028408E-3</v>
      </c>
      <c r="F5141" s="167"/>
      <c r="G5141" s="37">
        <v>5133</v>
      </c>
      <c r="H5141" s="167">
        <f t="shared" ca="1" si="164"/>
        <v>8.4086485278283801E-2</v>
      </c>
    </row>
    <row r="5142" spans="1:8" x14ac:dyDescent="0.3">
      <c r="A5142"/>
      <c r="B5142" s="314">
        <v>35787</v>
      </c>
      <c r="C5142" s="197">
        <v>53.95</v>
      </c>
      <c r="D5142" s="197">
        <f t="shared" si="163"/>
        <v>-0.27232263285675751</v>
      </c>
      <c r="E5142" s="197">
        <v>-8.8186661767407637E-3</v>
      </c>
      <c r="F5142" s="167"/>
      <c r="G5142" s="37">
        <v>5134</v>
      </c>
      <c r="H5142" s="167">
        <f t="shared" ca="1" si="164"/>
        <v>0.11342913123248893</v>
      </c>
    </row>
    <row r="5143" spans="1:8" x14ac:dyDescent="0.3">
      <c r="A5143"/>
      <c r="B5143" s="314">
        <v>35516</v>
      </c>
      <c r="C5143" s="197">
        <v>74.14</v>
      </c>
      <c r="D5143" s="197">
        <f t="shared" si="163"/>
        <v>0.53817427385892103</v>
      </c>
      <c r="E5143" s="197">
        <v>-8.8235294117646745E-3</v>
      </c>
      <c r="F5143" s="167"/>
      <c r="G5143" s="37">
        <v>5135</v>
      </c>
      <c r="H5143" s="167">
        <f t="shared" ca="1" si="164"/>
        <v>3.407413859626364E-2</v>
      </c>
    </row>
    <row r="5144" spans="1:8" x14ac:dyDescent="0.3">
      <c r="A5144"/>
      <c r="B5144" s="314">
        <v>35815</v>
      </c>
      <c r="C5144" s="197">
        <v>48.2</v>
      </c>
      <c r="D5144" s="197">
        <f t="shared" si="163"/>
        <v>-0.7030191004313</v>
      </c>
      <c r="E5144" s="197">
        <v>-8.842278428953354E-3</v>
      </c>
      <c r="F5144" s="167"/>
      <c r="G5144" s="37">
        <v>5136</v>
      </c>
      <c r="H5144" s="167">
        <f t="shared" ca="1" si="164"/>
        <v>-6.1049472410141227E-2</v>
      </c>
    </row>
    <row r="5145" spans="1:8" x14ac:dyDescent="0.3">
      <c r="A5145"/>
      <c r="B5145" s="314">
        <v>43649</v>
      </c>
      <c r="C5145" s="197">
        <v>162.30000000000001</v>
      </c>
      <c r="D5145" s="197">
        <f t="shared" si="163"/>
        <v>4.1786853860880671</v>
      </c>
      <c r="E5145" s="197">
        <v>-8.8549618320610257E-3</v>
      </c>
      <c r="F5145" s="167"/>
      <c r="G5145" s="37">
        <v>5137</v>
      </c>
      <c r="H5145" s="167">
        <f t="shared" ca="1" si="164"/>
        <v>6.1467598415821952E-2</v>
      </c>
    </row>
    <row r="5146" spans="1:8" x14ac:dyDescent="0.3">
      <c r="A5146"/>
      <c r="B5146" s="314">
        <v>37644</v>
      </c>
      <c r="C5146" s="197">
        <v>31.34</v>
      </c>
      <c r="D5146" s="197">
        <f t="shared" si="163"/>
        <v>-0.54815455594002305</v>
      </c>
      <c r="E5146" s="197">
        <v>-8.8551549652119421E-3</v>
      </c>
      <c r="F5146" s="167"/>
      <c r="G5146" s="37">
        <v>5138</v>
      </c>
      <c r="H5146" s="167">
        <f t="shared" ca="1" si="164"/>
        <v>-8.5929019554471436E-2</v>
      </c>
    </row>
    <row r="5147" spans="1:8" x14ac:dyDescent="0.3">
      <c r="A5147"/>
      <c r="B5147" s="314">
        <v>35020</v>
      </c>
      <c r="C5147" s="197">
        <v>69.36</v>
      </c>
      <c r="D5147" s="197">
        <f t="shared" si="163"/>
        <v>-0.76423399843638462</v>
      </c>
      <c r="E5147" s="197">
        <v>-8.8596741926265654E-3</v>
      </c>
      <c r="F5147" s="167"/>
      <c r="G5147" s="37">
        <v>5139</v>
      </c>
      <c r="H5147" s="167">
        <f t="shared" ca="1" si="164"/>
        <v>2.4816543978497658E-2</v>
      </c>
    </row>
    <row r="5148" spans="1:8" x14ac:dyDescent="0.3">
      <c r="A5148"/>
      <c r="B5148" s="314">
        <v>41396</v>
      </c>
      <c r="C5148" s="197">
        <v>294.19</v>
      </c>
      <c r="D5148" s="197">
        <f t="shared" si="163"/>
        <v>0.94905260368358291</v>
      </c>
      <c r="E5148" s="197">
        <v>-8.8605889091031287E-3</v>
      </c>
      <c r="F5148" s="167"/>
      <c r="G5148" s="37">
        <v>5140</v>
      </c>
      <c r="H5148" s="167">
        <f t="shared" ca="1" si="164"/>
        <v>-9.3370272982445338E-2</v>
      </c>
    </row>
    <row r="5149" spans="1:8" x14ac:dyDescent="0.3">
      <c r="A5149"/>
      <c r="B5149" s="314">
        <v>38901</v>
      </c>
      <c r="C5149" s="197">
        <v>150.94</v>
      </c>
      <c r="D5149" s="197">
        <f t="shared" si="163"/>
        <v>4.2030334367459492</v>
      </c>
      <c r="E5149" s="197">
        <v>-8.8646660975769676E-3</v>
      </c>
      <c r="F5149" s="167"/>
      <c r="G5149" s="37">
        <v>5141</v>
      </c>
      <c r="H5149" s="167">
        <f t="shared" ca="1" si="164"/>
        <v>7.4054053807250914E-2</v>
      </c>
    </row>
    <row r="5150" spans="1:8" x14ac:dyDescent="0.3">
      <c r="A5150"/>
      <c r="B5150" s="314">
        <v>37425</v>
      </c>
      <c r="C5150" s="197">
        <v>29.01</v>
      </c>
      <c r="D5150" s="197">
        <f t="shared" si="163"/>
        <v>-0.91171637248934878</v>
      </c>
      <c r="E5150" s="197">
        <v>-8.8828151691150437E-3</v>
      </c>
      <c r="F5150" s="167"/>
      <c r="G5150" s="37">
        <v>5142</v>
      </c>
      <c r="H5150" s="167">
        <f t="shared" ca="1" si="164"/>
        <v>0.1168758874347406</v>
      </c>
    </row>
    <row r="5151" spans="1:8" x14ac:dyDescent="0.3">
      <c r="A5151"/>
      <c r="B5151" s="314">
        <v>43215</v>
      </c>
      <c r="C5151" s="197">
        <v>328.6</v>
      </c>
      <c r="D5151" s="197">
        <f t="shared" si="163"/>
        <v>0.23048118329900769</v>
      </c>
      <c r="E5151" s="197">
        <v>-8.8976021716181686E-3</v>
      </c>
      <c r="F5151" s="167"/>
      <c r="G5151" s="37">
        <v>5143</v>
      </c>
      <c r="H5151" s="167">
        <f t="shared" ca="1" si="164"/>
        <v>3.7008632662650955E-2</v>
      </c>
    </row>
    <row r="5152" spans="1:8" x14ac:dyDescent="0.3">
      <c r="A5152"/>
      <c r="B5152" s="314">
        <v>43285</v>
      </c>
      <c r="C5152" s="197">
        <v>267.05</v>
      </c>
      <c r="D5152" s="197">
        <f t="shared" si="163"/>
        <v>6.6706610744957207E-2</v>
      </c>
      <c r="E5152" s="197">
        <v>-8.9070328446835267E-3</v>
      </c>
      <c r="F5152" s="167"/>
      <c r="G5152" s="37">
        <v>5144</v>
      </c>
      <c r="H5152" s="167">
        <f t="shared" ca="1" si="164"/>
        <v>-5.5734174379362105E-3</v>
      </c>
    </row>
    <row r="5153" spans="1:8" x14ac:dyDescent="0.3">
      <c r="A5153"/>
      <c r="B5153" s="314">
        <v>43364</v>
      </c>
      <c r="C5153" s="197">
        <v>250.35</v>
      </c>
      <c r="D5153" s="197">
        <f t="shared" si="163"/>
        <v>-0.46214497486357575</v>
      </c>
      <c r="E5153" s="197">
        <v>-8.9073634204275276E-3</v>
      </c>
      <c r="F5153" s="167"/>
      <c r="G5153" s="37">
        <v>5145</v>
      </c>
      <c r="H5153" s="167">
        <f t="shared" ca="1" si="164"/>
        <v>-3.0966816040913232E-2</v>
      </c>
    </row>
    <row r="5154" spans="1:8" x14ac:dyDescent="0.3">
      <c r="A5154"/>
      <c r="B5154" s="314">
        <v>44805</v>
      </c>
      <c r="C5154" s="197">
        <v>465.46</v>
      </c>
      <c r="D5154" s="197">
        <f t="shared" si="163"/>
        <v>15.761253150882247</v>
      </c>
      <c r="E5154" s="197">
        <v>-8.9215373150217658E-3</v>
      </c>
      <c r="F5154" s="167"/>
      <c r="G5154" s="37">
        <v>5146</v>
      </c>
      <c r="H5154" s="167">
        <f t="shared" ca="1" si="164"/>
        <v>4.7649616920382283E-2</v>
      </c>
    </row>
    <row r="5155" spans="1:8" x14ac:dyDescent="0.3">
      <c r="A5155"/>
      <c r="B5155" s="314">
        <v>37567</v>
      </c>
      <c r="C5155" s="197">
        <v>27.77</v>
      </c>
      <c r="D5155" s="197">
        <f t="shared" si="163"/>
        <v>-0.94503711034141513</v>
      </c>
      <c r="E5155" s="197">
        <v>-8.9221984296931067E-3</v>
      </c>
      <c r="F5155" s="167"/>
      <c r="G5155" s="37">
        <v>5147</v>
      </c>
      <c r="H5155" s="167">
        <f t="shared" ca="1" si="164"/>
        <v>-0.10912237618512767</v>
      </c>
    </row>
    <row r="5156" spans="1:8" x14ac:dyDescent="0.3">
      <c r="A5156"/>
      <c r="B5156" s="314">
        <v>42144</v>
      </c>
      <c r="C5156" s="197">
        <v>505.25</v>
      </c>
      <c r="D5156" s="197">
        <f t="shared" si="163"/>
        <v>8.1068853640951701</v>
      </c>
      <c r="E5156" s="197">
        <v>-8.9250686543742574E-3</v>
      </c>
      <c r="F5156" s="167"/>
      <c r="G5156" s="37">
        <v>5148</v>
      </c>
      <c r="H5156" s="167">
        <f t="shared" ca="1" si="164"/>
        <v>-4.2178001024350799E-2</v>
      </c>
    </row>
    <row r="5157" spans="1:8" x14ac:dyDescent="0.3">
      <c r="A5157"/>
      <c r="B5157" s="314">
        <v>40001</v>
      </c>
      <c r="C5157" s="197">
        <v>55.48</v>
      </c>
      <c r="D5157" s="197">
        <f t="shared" si="163"/>
        <v>-0.90869443575860309</v>
      </c>
      <c r="E5157" s="197">
        <v>-8.9317613433369525E-3</v>
      </c>
      <c r="F5157" s="167"/>
      <c r="G5157" s="37">
        <v>5149</v>
      </c>
      <c r="H5157" s="167">
        <f t="shared" ca="1" si="164"/>
        <v>4.2285636584275331E-2</v>
      </c>
    </row>
    <row r="5158" spans="1:8" x14ac:dyDescent="0.3">
      <c r="A5158"/>
      <c r="B5158" s="314">
        <v>45145</v>
      </c>
      <c r="C5158" s="197">
        <v>607.63</v>
      </c>
      <c r="D5158" s="197">
        <f t="shared" si="163"/>
        <v>3.1558716914027762</v>
      </c>
      <c r="E5158" s="197">
        <v>-8.9380372200746905E-3</v>
      </c>
      <c r="F5158" s="167"/>
      <c r="G5158" s="37">
        <v>5150</v>
      </c>
      <c r="H5158" s="167">
        <f t="shared" ca="1" si="164"/>
        <v>3.7261301466981374E-2</v>
      </c>
    </row>
    <row r="5159" spans="1:8" x14ac:dyDescent="0.3">
      <c r="A5159"/>
      <c r="B5159" s="314">
        <v>39429</v>
      </c>
      <c r="C5159" s="197">
        <v>146.21</v>
      </c>
      <c r="D5159" s="197">
        <f t="shared" si="163"/>
        <v>-0.55980731597169942</v>
      </c>
      <c r="E5159" s="197">
        <v>-8.9473327458821084E-3</v>
      </c>
      <c r="F5159" s="167"/>
      <c r="G5159" s="37">
        <v>5151</v>
      </c>
      <c r="H5159" s="167">
        <f t="shared" ca="1" si="164"/>
        <v>-0.10721808872435282</v>
      </c>
    </row>
    <row r="5160" spans="1:8" x14ac:dyDescent="0.3">
      <c r="A5160"/>
      <c r="B5160" s="314">
        <v>43228</v>
      </c>
      <c r="C5160" s="197">
        <v>332.15</v>
      </c>
      <c r="D5160" s="197">
        <f t="shared" si="163"/>
        <v>-0.56502095337873237</v>
      </c>
      <c r="E5160" s="197">
        <v>-8.9512158734894598E-3</v>
      </c>
      <c r="F5160" s="167"/>
      <c r="G5160" s="37">
        <v>5152</v>
      </c>
      <c r="H5160" s="167">
        <f t="shared" ca="1" si="164"/>
        <v>-1.2594350474744553E-3</v>
      </c>
    </row>
    <row r="5161" spans="1:8" x14ac:dyDescent="0.3">
      <c r="A5161"/>
      <c r="B5161" s="314">
        <v>45672</v>
      </c>
      <c r="C5161" s="197">
        <v>763.6</v>
      </c>
      <c r="D5161" s="197">
        <f t="shared" si="163"/>
        <v>23.680025856496446</v>
      </c>
      <c r="E5161" s="197">
        <v>-8.9552238805969964E-3</v>
      </c>
      <c r="F5161" s="167"/>
      <c r="G5161" s="37">
        <v>5153</v>
      </c>
      <c r="H5161" s="167">
        <f t="shared" ca="1" si="164"/>
        <v>7.7802779405656414E-3</v>
      </c>
    </row>
    <row r="5162" spans="1:8" x14ac:dyDescent="0.3">
      <c r="A5162"/>
      <c r="B5162" s="314">
        <v>37677</v>
      </c>
      <c r="C5162" s="197">
        <v>30.94</v>
      </c>
      <c r="D5162" s="197">
        <f t="shared" si="163"/>
        <v>-0.73578138343296318</v>
      </c>
      <c r="E5162" s="197">
        <v>-8.9686098654707669E-3</v>
      </c>
      <c r="F5162" s="167"/>
      <c r="G5162" s="37">
        <v>5154</v>
      </c>
      <c r="H5162" s="167">
        <f t="shared" ca="1" si="164"/>
        <v>-5.6731838771131249E-2</v>
      </c>
    </row>
    <row r="5163" spans="1:8" x14ac:dyDescent="0.3">
      <c r="A5163"/>
      <c r="B5163" s="314">
        <v>38701</v>
      </c>
      <c r="C5163" s="197">
        <v>117.1</v>
      </c>
      <c r="D5163" s="197">
        <f t="shared" si="163"/>
        <v>-0.77445202049385564</v>
      </c>
      <c r="E5163" s="197">
        <v>-8.9708869329722107E-3</v>
      </c>
      <c r="F5163" s="167"/>
      <c r="G5163" s="37">
        <v>5155</v>
      </c>
      <c r="H5163" s="167">
        <f t="shared" ca="1" si="164"/>
        <v>3.9898869144635613E-2</v>
      </c>
    </row>
    <row r="5164" spans="1:8" x14ac:dyDescent="0.3">
      <c r="A5164"/>
      <c r="B5164" s="314">
        <v>41963</v>
      </c>
      <c r="C5164" s="197">
        <v>519.17999999999995</v>
      </c>
      <c r="D5164" s="197">
        <f t="shared" si="163"/>
        <v>0.15800508542623892</v>
      </c>
      <c r="E5164" s="197">
        <v>-8.9715201954646551E-3</v>
      </c>
      <c r="F5164" s="167"/>
      <c r="G5164" s="37">
        <v>5156</v>
      </c>
      <c r="H5164" s="167">
        <f t="shared" ca="1" si="164"/>
        <v>5.026638527013496E-2</v>
      </c>
    </row>
    <row r="5165" spans="1:8" x14ac:dyDescent="0.3">
      <c r="A5165"/>
      <c r="B5165" s="314">
        <v>41830</v>
      </c>
      <c r="C5165" s="197">
        <v>448.34</v>
      </c>
      <c r="D5165" s="197">
        <f t="shared" si="163"/>
        <v>1.1157094993157473</v>
      </c>
      <c r="E5165" s="197">
        <v>-8.9743589743589425E-3</v>
      </c>
      <c r="F5165" s="167"/>
      <c r="G5165" s="37">
        <v>5157</v>
      </c>
      <c r="H5165" s="167">
        <f t="shared" ca="1" si="164"/>
        <v>-4.2922031256732829E-2</v>
      </c>
    </row>
    <row r="5166" spans="1:8" x14ac:dyDescent="0.3">
      <c r="A5166"/>
      <c r="B5166" s="314">
        <v>40443</v>
      </c>
      <c r="C5166" s="197">
        <v>211.91</v>
      </c>
      <c r="D5166" s="197">
        <f t="shared" si="163"/>
        <v>-0.18291883555041455</v>
      </c>
      <c r="E5166" s="197">
        <v>-8.9790955431885422E-3</v>
      </c>
      <c r="F5166" s="167"/>
      <c r="G5166" s="37">
        <v>5158</v>
      </c>
      <c r="H5166" s="167">
        <f t="shared" ca="1" si="164"/>
        <v>4.2694819497009727E-2</v>
      </c>
    </row>
    <row r="5167" spans="1:8" x14ac:dyDescent="0.3">
      <c r="A5167"/>
      <c r="B5167" s="314">
        <v>43342</v>
      </c>
      <c r="C5167" s="197">
        <v>259.35000000000002</v>
      </c>
      <c r="D5167" s="197">
        <f t="shared" si="163"/>
        <v>3.3537015276145716</v>
      </c>
      <c r="E5167" s="197">
        <v>-8.9797478028275091E-3</v>
      </c>
      <c r="F5167" s="167"/>
      <c r="G5167" s="37">
        <v>5159</v>
      </c>
      <c r="H5167" s="167">
        <f t="shared" ca="1" si="164"/>
        <v>1.4763331886956886E-2</v>
      </c>
    </row>
    <row r="5168" spans="1:8" x14ac:dyDescent="0.3">
      <c r="A5168"/>
      <c r="B5168" s="314">
        <v>34738</v>
      </c>
      <c r="C5168" s="197">
        <v>59.57</v>
      </c>
      <c r="D5168" s="197">
        <f t="shared" si="163"/>
        <v>-0.18139343135907648</v>
      </c>
      <c r="E5168" s="197">
        <v>-8.9835301946431523E-3</v>
      </c>
      <c r="F5168" s="167"/>
      <c r="G5168" s="37">
        <v>5160</v>
      </c>
      <c r="H5168" s="167">
        <f t="shared" ca="1" si="164"/>
        <v>1.9110365135862978E-2</v>
      </c>
    </row>
    <row r="5169" spans="1:8" x14ac:dyDescent="0.3">
      <c r="A5169"/>
      <c r="B5169" s="314">
        <v>35062</v>
      </c>
      <c r="C5169" s="197">
        <v>72.77</v>
      </c>
      <c r="D5169" s="197">
        <f t="shared" si="163"/>
        <v>-0.2662835249042147</v>
      </c>
      <c r="E5169" s="197">
        <v>-8.9881519814790645E-3</v>
      </c>
      <c r="F5169" s="167"/>
      <c r="G5169" s="37">
        <v>5161</v>
      </c>
      <c r="H5169" s="167">
        <f t="shared" ca="1" si="164"/>
        <v>-6.8644479216904322E-2</v>
      </c>
    </row>
    <row r="5170" spans="1:8" x14ac:dyDescent="0.3">
      <c r="A5170"/>
      <c r="B5170" s="314">
        <v>38616</v>
      </c>
      <c r="C5170" s="197">
        <v>99.18</v>
      </c>
      <c r="D5170" s="197">
        <f t="shared" si="163"/>
        <v>-0.23666589702147312</v>
      </c>
      <c r="E5170" s="197">
        <v>-8.9928057553956275E-3</v>
      </c>
      <c r="F5170" s="167"/>
      <c r="G5170" s="37">
        <v>5162</v>
      </c>
      <c r="H5170" s="167">
        <f t="shared" ca="1" si="164"/>
        <v>-7.9239439999869446E-2</v>
      </c>
    </row>
    <row r="5171" spans="1:8" x14ac:dyDescent="0.3">
      <c r="A5171"/>
      <c r="B5171" s="314">
        <v>39258</v>
      </c>
      <c r="C5171" s="197">
        <v>129.93</v>
      </c>
      <c r="D5171" s="197">
        <f t="shared" si="163"/>
        <v>0.61886369299775734</v>
      </c>
      <c r="E5171" s="197">
        <v>-9.0000762718328575E-3</v>
      </c>
      <c r="F5171" s="167"/>
      <c r="G5171" s="37">
        <v>5163</v>
      </c>
      <c r="H5171" s="167">
        <f t="shared" ca="1" si="164"/>
        <v>8.9798545626019841E-2</v>
      </c>
    </row>
    <row r="5172" spans="1:8" x14ac:dyDescent="0.3">
      <c r="A5172"/>
      <c r="B5172" s="314">
        <v>38453</v>
      </c>
      <c r="C5172" s="197">
        <v>80.260000000000005</v>
      </c>
      <c r="D5172" s="197">
        <f t="shared" si="163"/>
        <v>-0.8868142716119024</v>
      </c>
      <c r="E5172" s="197">
        <v>-9.013458451660572E-3</v>
      </c>
      <c r="F5172" s="167"/>
      <c r="G5172" s="37">
        <v>5164</v>
      </c>
      <c r="H5172" s="167">
        <f t="shared" ca="1" si="164"/>
        <v>-4.1847207066835611E-2</v>
      </c>
    </row>
    <row r="5173" spans="1:8" x14ac:dyDescent="0.3">
      <c r="A5173"/>
      <c r="B5173" s="314">
        <v>45910</v>
      </c>
      <c r="C5173" s="197">
        <v>709.1</v>
      </c>
      <c r="D5173" s="197">
        <f t="shared" si="163"/>
        <v>36.960385438972168</v>
      </c>
      <c r="E5173" s="197">
        <v>-9.0140451401019561E-3</v>
      </c>
      <c r="F5173" s="167"/>
      <c r="G5173" s="37">
        <v>5165</v>
      </c>
      <c r="H5173" s="167">
        <f t="shared" ca="1" si="164"/>
        <v>5.1941596508825433E-2</v>
      </c>
    </row>
    <row r="5174" spans="1:8" x14ac:dyDescent="0.3">
      <c r="A5174"/>
      <c r="B5174" s="314">
        <v>37246</v>
      </c>
      <c r="C5174" s="197">
        <v>18.68</v>
      </c>
      <c r="D5174" s="197">
        <f t="shared" si="163"/>
        <v>-0.64580963215775511</v>
      </c>
      <c r="E5174" s="197">
        <v>-9.0185676392573466E-3</v>
      </c>
      <c r="F5174" s="167"/>
      <c r="G5174" s="37">
        <v>5166</v>
      </c>
      <c r="H5174" s="167">
        <f t="shared" ca="1" si="164"/>
        <v>-3.8493178708526747E-2</v>
      </c>
    </row>
    <row r="5175" spans="1:8" x14ac:dyDescent="0.3">
      <c r="A5175"/>
      <c r="B5175" s="314">
        <v>35913</v>
      </c>
      <c r="C5175" s="197">
        <v>52.74</v>
      </c>
      <c r="D5175" s="197">
        <f t="shared" si="163"/>
        <v>1.0870597546497827</v>
      </c>
      <c r="E5175" s="197">
        <v>-9.0191657271702086E-3</v>
      </c>
      <c r="F5175" s="167"/>
      <c r="G5175" s="37">
        <v>5167</v>
      </c>
      <c r="H5175" s="167">
        <f t="shared" ca="1" si="164"/>
        <v>-7.0679620329154508E-2</v>
      </c>
    </row>
    <row r="5176" spans="1:8" x14ac:dyDescent="0.3">
      <c r="A5176"/>
      <c r="B5176" s="314">
        <v>37482</v>
      </c>
      <c r="C5176" s="197">
        <v>25.27</v>
      </c>
      <c r="D5176" s="197">
        <f t="shared" si="163"/>
        <v>-0.94883061658398304</v>
      </c>
      <c r="E5176" s="197">
        <v>-9.0196078431372673E-3</v>
      </c>
      <c r="F5176" s="167"/>
      <c r="G5176" s="37">
        <v>5168</v>
      </c>
      <c r="H5176" s="167">
        <f t="shared" ca="1" si="164"/>
        <v>-9.1191197411525371E-2</v>
      </c>
    </row>
    <row r="5177" spans="1:8" x14ac:dyDescent="0.3">
      <c r="A5177"/>
      <c r="B5177" s="314">
        <v>42607</v>
      </c>
      <c r="C5177" s="197">
        <v>493.85</v>
      </c>
      <c r="D5177" s="197">
        <f t="shared" si="163"/>
        <v>15.107305936073061</v>
      </c>
      <c r="E5177" s="197">
        <v>-9.0297983345039023E-3</v>
      </c>
      <c r="F5177" s="167"/>
      <c r="G5177" s="37">
        <v>5169</v>
      </c>
      <c r="H5177" s="167">
        <f t="shared" ca="1" si="164"/>
        <v>8.4070919771294193E-3</v>
      </c>
    </row>
    <row r="5178" spans="1:8" x14ac:dyDescent="0.3">
      <c r="A5178"/>
      <c r="B5178" s="314">
        <v>37678</v>
      </c>
      <c r="C5178" s="197">
        <v>30.66</v>
      </c>
      <c r="D5178" s="197">
        <f t="shared" si="163"/>
        <v>-0.8854602510460251</v>
      </c>
      <c r="E5178" s="197">
        <v>-9.0497737556561875E-3</v>
      </c>
      <c r="F5178" s="167"/>
      <c r="G5178" s="37">
        <v>5170</v>
      </c>
      <c r="H5178" s="167">
        <f t="shared" ca="1" si="164"/>
        <v>-4.7625619108939733E-2</v>
      </c>
    </row>
    <row r="5179" spans="1:8" x14ac:dyDescent="0.3">
      <c r="A5179"/>
      <c r="B5179" s="314">
        <v>40535</v>
      </c>
      <c r="C5179" s="197">
        <v>267.68</v>
      </c>
      <c r="D5179" s="197">
        <f t="shared" si="163"/>
        <v>-0.44683928829741071</v>
      </c>
      <c r="E5179" s="197">
        <v>-9.0697071780253546E-3</v>
      </c>
      <c r="F5179" s="167"/>
      <c r="G5179" s="37">
        <v>5171</v>
      </c>
      <c r="H5179" s="167">
        <f t="shared" ca="1" si="164"/>
        <v>1.087181447304744E-2</v>
      </c>
    </row>
    <row r="5180" spans="1:8" x14ac:dyDescent="0.3">
      <c r="A5180"/>
      <c r="B5180" s="314">
        <v>44790</v>
      </c>
      <c r="C5180" s="197">
        <v>483.91</v>
      </c>
      <c r="D5180" s="197">
        <f t="shared" si="163"/>
        <v>0.16801834419502781</v>
      </c>
      <c r="E5180" s="197">
        <v>-9.0715485112830008E-3</v>
      </c>
      <c r="F5180" s="167"/>
      <c r="G5180" s="37">
        <v>5172</v>
      </c>
      <c r="H5180" s="167">
        <f t="shared" ca="1" si="164"/>
        <v>5.2488588864800394E-2</v>
      </c>
    </row>
    <row r="5181" spans="1:8" x14ac:dyDescent="0.3">
      <c r="A5181"/>
      <c r="B5181" s="314">
        <v>43053</v>
      </c>
      <c r="C5181" s="197">
        <v>414.3</v>
      </c>
      <c r="D5181" s="197">
        <f t="shared" si="163"/>
        <v>-0.38663113479902289</v>
      </c>
      <c r="E5181" s="197">
        <v>-9.0887347524516438E-3</v>
      </c>
      <c r="F5181" s="167"/>
      <c r="G5181" s="37">
        <v>5173</v>
      </c>
      <c r="H5181" s="167">
        <f t="shared" ca="1" si="164"/>
        <v>6.255121655797713E-2</v>
      </c>
    </row>
    <row r="5182" spans="1:8" x14ac:dyDescent="0.3">
      <c r="A5182"/>
      <c r="B5182" s="314">
        <v>45897</v>
      </c>
      <c r="C5182" s="197">
        <v>675.45</v>
      </c>
      <c r="D5182" s="197">
        <f t="shared" si="163"/>
        <v>0.57099662751482749</v>
      </c>
      <c r="E5182" s="197">
        <v>-9.0955769089707816E-3</v>
      </c>
      <c r="F5182" s="167"/>
      <c r="G5182" s="37">
        <v>5174</v>
      </c>
      <c r="H5182" s="167">
        <f t="shared" ca="1" si="164"/>
        <v>4.24714543869123E-2</v>
      </c>
    </row>
    <row r="5183" spans="1:8" x14ac:dyDescent="0.3">
      <c r="A5183"/>
      <c r="B5183" s="314">
        <v>43104</v>
      </c>
      <c r="C5183" s="197">
        <v>429.95</v>
      </c>
      <c r="D5183" s="197">
        <f t="shared" si="163"/>
        <v>6.3207900561893409</v>
      </c>
      <c r="E5183" s="197">
        <v>-9.1034800645309888E-3</v>
      </c>
      <c r="F5183" s="167"/>
      <c r="G5183" s="37">
        <v>5175</v>
      </c>
      <c r="H5183" s="167">
        <f t="shared" ca="1" si="164"/>
        <v>0.13427299748611926</v>
      </c>
    </row>
    <row r="5184" spans="1:8" x14ac:dyDescent="0.3">
      <c r="A5184"/>
      <c r="B5184" s="314">
        <v>34809</v>
      </c>
      <c r="C5184" s="197">
        <v>58.73</v>
      </c>
      <c r="D5184" s="197">
        <f t="shared" si="163"/>
        <v>-0.20581473968897912</v>
      </c>
      <c r="E5184" s="197">
        <v>-9.1108486586807258E-3</v>
      </c>
      <c r="F5184" s="167"/>
      <c r="G5184" s="37">
        <v>5176</v>
      </c>
      <c r="H5184" s="167">
        <f t="shared" ca="1" si="164"/>
        <v>-2.5951012123460189E-2</v>
      </c>
    </row>
    <row r="5185" spans="1:8" x14ac:dyDescent="0.3">
      <c r="A5185"/>
      <c r="B5185" s="314">
        <v>35013</v>
      </c>
      <c r="C5185" s="197">
        <v>73.95</v>
      </c>
      <c r="D5185" s="197">
        <f t="shared" si="163"/>
        <v>-0.8233397037744864</v>
      </c>
      <c r="E5185" s="197">
        <v>-9.1116173120727728E-3</v>
      </c>
      <c r="F5185" s="167"/>
      <c r="G5185" s="37">
        <v>5177</v>
      </c>
      <c r="H5185" s="167">
        <f t="shared" ca="1" si="164"/>
        <v>-5.7594770040009617E-3</v>
      </c>
    </row>
    <row r="5186" spans="1:8" x14ac:dyDescent="0.3">
      <c r="A5186"/>
      <c r="B5186" s="314">
        <v>43097</v>
      </c>
      <c r="C5186" s="197">
        <v>418.6</v>
      </c>
      <c r="D5186" s="197">
        <f t="shared" si="163"/>
        <v>1.0938375350140057</v>
      </c>
      <c r="E5186" s="197">
        <v>-9.1135045567521944E-3</v>
      </c>
      <c r="F5186" s="167"/>
      <c r="G5186" s="37">
        <v>5178</v>
      </c>
      <c r="H5186" s="167">
        <f t="shared" ca="1" si="164"/>
        <v>-6.8835129458820005E-2</v>
      </c>
    </row>
    <row r="5187" spans="1:8" x14ac:dyDescent="0.3">
      <c r="A5187"/>
      <c r="B5187" s="314">
        <v>40707</v>
      </c>
      <c r="C5187" s="197">
        <v>199.92</v>
      </c>
      <c r="D5187" s="197">
        <f t="shared" si="163"/>
        <v>-0.15560060821084643</v>
      </c>
      <c r="E5187" s="197">
        <v>-9.1197462331482626E-3</v>
      </c>
      <c r="F5187" s="167"/>
      <c r="G5187" s="37">
        <v>5179</v>
      </c>
      <c r="H5187" s="167">
        <f t="shared" ca="1" si="164"/>
        <v>-0.12024565581852054</v>
      </c>
    </row>
    <row r="5188" spans="1:8" x14ac:dyDescent="0.3">
      <c r="A5188"/>
      <c r="B5188" s="314">
        <v>41130</v>
      </c>
      <c r="C5188" s="197">
        <v>236.76</v>
      </c>
      <c r="D5188" s="197">
        <f t="shared" si="163"/>
        <v>-0.21268954509177984</v>
      </c>
      <c r="E5188" s="197">
        <v>-9.1236293630200249E-3</v>
      </c>
      <c r="F5188" s="167"/>
      <c r="G5188" s="37">
        <v>5180</v>
      </c>
      <c r="H5188" s="167">
        <f t="shared" ca="1" si="164"/>
        <v>9.0445095424031736E-3</v>
      </c>
    </row>
    <row r="5189" spans="1:8" x14ac:dyDescent="0.3">
      <c r="A5189"/>
      <c r="B5189" s="314">
        <v>41325</v>
      </c>
      <c r="C5189" s="197">
        <v>300.72000000000003</v>
      </c>
      <c r="D5189" s="197">
        <f t="shared" si="163"/>
        <v>2.9578836535930511</v>
      </c>
      <c r="E5189" s="197">
        <v>-9.1271541072193152E-3</v>
      </c>
      <c r="F5189" s="167"/>
      <c r="G5189" s="37">
        <v>5181</v>
      </c>
      <c r="H5189" s="167">
        <f t="shared" ca="1" si="164"/>
        <v>-1.55994659704235E-2</v>
      </c>
    </row>
    <row r="5190" spans="1:8" x14ac:dyDescent="0.3">
      <c r="A5190"/>
      <c r="B5190" s="314">
        <v>39716</v>
      </c>
      <c r="C5190" s="197">
        <v>75.98</v>
      </c>
      <c r="D5190" s="197">
        <f t="shared" si="163"/>
        <v>-0.78457612702013035</v>
      </c>
      <c r="E5190" s="197">
        <v>-9.1288471570162288E-3</v>
      </c>
      <c r="F5190" s="167"/>
      <c r="G5190" s="37">
        <v>5182</v>
      </c>
      <c r="H5190" s="167">
        <f t="shared" ca="1" si="164"/>
        <v>-4.2436487408964501E-3</v>
      </c>
    </row>
    <row r="5191" spans="1:8" x14ac:dyDescent="0.3">
      <c r="A5191"/>
      <c r="B5191" s="314">
        <v>44362</v>
      </c>
      <c r="C5191" s="197">
        <v>352.7</v>
      </c>
      <c r="D5191" s="197">
        <f t="shared" si="163"/>
        <v>2.8291173596786452</v>
      </c>
      <c r="E5191" s="197">
        <v>-9.1304958561595484E-3</v>
      </c>
      <c r="F5191" s="167"/>
      <c r="G5191" s="37">
        <v>5183</v>
      </c>
      <c r="H5191" s="167">
        <f t="shared" ca="1" si="164"/>
        <v>6.621621779741761E-3</v>
      </c>
    </row>
    <row r="5192" spans="1:8" x14ac:dyDescent="0.3">
      <c r="A5192"/>
      <c r="B5192" s="314">
        <v>38658</v>
      </c>
      <c r="C5192" s="197">
        <v>92.11</v>
      </c>
      <c r="D5192" s="197">
        <f t="shared" si="163"/>
        <v>2.1490598290598291</v>
      </c>
      <c r="E5192" s="197">
        <v>-9.1437177280550008E-3</v>
      </c>
      <c r="F5192" s="167"/>
      <c r="G5192" s="37">
        <v>5184</v>
      </c>
      <c r="H5192" s="167">
        <f t="shared" ca="1" si="164"/>
        <v>-1.7332733478276983E-2</v>
      </c>
    </row>
    <row r="5193" spans="1:8" x14ac:dyDescent="0.3">
      <c r="A5193"/>
      <c r="B5193" s="314">
        <v>37649</v>
      </c>
      <c r="C5193" s="197">
        <v>29.25</v>
      </c>
      <c r="D5193" s="197">
        <f t="shared" ref="D5193:D5256" si="165">C5193/C5194-1</f>
        <v>-0.93488423864648262</v>
      </c>
      <c r="E5193" s="197">
        <v>-9.1463414634146423E-3</v>
      </c>
      <c r="F5193" s="167"/>
      <c r="G5193" s="37">
        <v>5185</v>
      </c>
      <c r="H5193" s="167">
        <f t="shared" ca="1" si="164"/>
        <v>-7.6181610465647795E-2</v>
      </c>
    </row>
    <row r="5194" spans="1:8" x14ac:dyDescent="0.3">
      <c r="A5194"/>
      <c r="B5194" s="314">
        <v>42842</v>
      </c>
      <c r="C5194" s="197">
        <v>449.2</v>
      </c>
      <c r="D5194" s="197">
        <f t="shared" si="165"/>
        <v>2.4030303030303028</v>
      </c>
      <c r="E5194" s="197">
        <v>-9.1540752178229656E-3</v>
      </c>
      <c r="F5194" s="167"/>
      <c r="G5194" s="37">
        <v>5186</v>
      </c>
      <c r="H5194" s="167">
        <f t="shared" ref="H5194:H5257" ca="1" si="166">_xlfn.NORM.INV(RAND(),N$11,N$12)</f>
        <v>-4.0596037641370077E-2</v>
      </c>
    </row>
    <row r="5195" spans="1:8" x14ac:dyDescent="0.3">
      <c r="A5195"/>
      <c r="B5195" s="314">
        <v>38916</v>
      </c>
      <c r="C5195" s="197">
        <v>132</v>
      </c>
      <c r="D5195" s="197">
        <f t="shared" si="165"/>
        <v>-0.67020612117426603</v>
      </c>
      <c r="E5195" s="197">
        <v>-9.1577841164990348E-3</v>
      </c>
      <c r="F5195" s="167"/>
      <c r="G5195" s="37">
        <v>5187</v>
      </c>
      <c r="H5195" s="167">
        <f t="shared" ca="1" si="166"/>
        <v>3.8601960273245223E-2</v>
      </c>
    </row>
    <row r="5196" spans="1:8" x14ac:dyDescent="0.3">
      <c r="A5196"/>
      <c r="B5196" s="314">
        <v>42324</v>
      </c>
      <c r="C5196" s="197">
        <v>400.25</v>
      </c>
      <c r="D5196" s="197">
        <f t="shared" si="165"/>
        <v>10.944195762458968</v>
      </c>
      <c r="E5196" s="197">
        <v>-9.1595494491891749E-3</v>
      </c>
      <c r="F5196" s="167"/>
      <c r="G5196" s="37">
        <v>5188</v>
      </c>
      <c r="H5196" s="167">
        <f t="shared" ca="1" si="166"/>
        <v>2.0906484824490524E-2</v>
      </c>
    </row>
    <row r="5197" spans="1:8" x14ac:dyDescent="0.3">
      <c r="A5197"/>
      <c r="B5197" s="314">
        <v>36237</v>
      </c>
      <c r="C5197" s="197">
        <v>33.51</v>
      </c>
      <c r="D5197" s="197">
        <f t="shared" si="165"/>
        <v>-0.96984748279119992</v>
      </c>
      <c r="E5197" s="197">
        <v>-9.1661738616204413E-3</v>
      </c>
      <c r="F5197" s="167"/>
      <c r="G5197" s="37">
        <v>5189</v>
      </c>
      <c r="H5197" s="167">
        <f t="shared" ca="1" si="166"/>
        <v>5.06682308454885E-2</v>
      </c>
    </row>
    <row r="5198" spans="1:8" x14ac:dyDescent="0.3">
      <c r="A5198"/>
      <c r="B5198" s="314">
        <v>45534</v>
      </c>
      <c r="C5198" s="197">
        <v>1111.3499999999999</v>
      </c>
      <c r="D5198" s="197">
        <f t="shared" si="165"/>
        <v>24.761474269819193</v>
      </c>
      <c r="E5198" s="197">
        <v>-9.1829001916821085E-3</v>
      </c>
      <c r="F5198" s="167"/>
      <c r="G5198" s="37">
        <v>5190</v>
      </c>
      <c r="H5198" s="167">
        <f t="shared" ca="1" si="166"/>
        <v>-4.0820567725407915E-3</v>
      </c>
    </row>
    <row r="5199" spans="1:8" x14ac:dyDescent="0.3">
      <c r="A5199"/>
      <c r="B5199" s="314">
        <v>36480</v>
      </c>
      <c r="C5199" s="197">
        <v>43.14</v>
      </c>
      <c r="D5199" s="197">
        <f t="shared" si="165"/>
        <v>-0.8709542327250972</v>
      </c>
      <c r="E5199" s="197">
        <v>-9.186954524575075E-3</v>
      </c>
      <c r="F5199" s="167"/>
      <c r="G5199" s="37">
        <v>5191</v>
      </c>
      <c r="H5199" s="167">
        <f t="shared" ca="1" si="166"/>
        <v>-7.9429952840878254E-2</v>
      </c>
    </row>
    <row r="5200" spans="1:8" x14ac:dyDescent="0.3">
      <c r="A5200"/>
      <c r="B5200" s="314">
        <v>44368</v>
      </c>
      <c r="C5200" s="197">
        <v>334.3</v>
      </c>
      <c r="D5200" s="197">
        <f t="shared" si="165"/>
        <v>-0.13873502511915492</v>
      </c>
      <c r="E5200" s="197">
        <v>-9.1879075281563471E-3</v>
      </c>
      <c r="F5200" s="167"/>
      <c r="G5200" s="37">
        <v>5192</v>
      </c>
      <c r="H5200" s="167">
        <f t="shared" ca="1" si="166"/>
        <v>-0.16343416768506847</v>
      </c>
    </row>
    <row r="5201" spans="1:8" x14ac:dyDescent="0.3">
      <c r="A5201"/>
      <c r="B5201" s="314">
        <v>44692</v>
      </c>
      <c r="C5201" s="197">
        <v>388.15</v>
      </c>
      <c r="D5201" s="197">
        <f t="shared" si="165"/>
        <v>-0.42207763202954007</v>
      </c>
      <c r="E5201" s="197">
        <v>-9.1895341416720067E-3</v>
      </c>
      <c r="F5201" s="167"/>
      <c r="G5201" s="37">
        <v>5193</v>
      </c>
      <c r="H5201" s="167">
        <f t="shared" ca="1" si="166"/>
        <v>6.1053633886871253E-2</v>
      </c>
    </row>
    <row r="5202" spans="1:8" x14ac:dyDescent="0.3">
      <c r="A5202"/>
      <c r="B5202" s="314">
        <v>45254</v>
      </c>
      <c r="C5202" s="197">
        <v>671.63</v>
      </c>
      <c r="D5202" s="197">
        <f t="shared" si="165"/>
        <v>1.5655296229802511</v>
      </c>
      <c r="E5202" s="197">
        <v>-9.1906883427256281E-3</v>
      </c>
      <c r="F5202" s="167"/>
      <c r="G5202" s="37">
        <v>5194</v>
      </c>
      <c r="H5202" s="167">
        <f t="shared" ca="1" si="166"/>
        <v>5.0999959324437068E-3</v>
      </c>
    </row>
    <row r="5203" spans="1:8" x14ac:dyDescent="0.3">
      <c r="A5203"/>
      <c r="B5203" s="314">
        <v>41205</v>
      </c>
      <c r="C5203" s="197">
        <v>261.79000000000002</v>
      </c>
      <c r="D5203" s="197">
        <f t="shared" si="165"/>
        <v>1.2923195976010993E-2</v>
      </c>
      <c r="E5203" s="197">
        <v>-9.1968813867232546E-3</v>
      </c>
      <c r="F5203" s="167"/>
      <c r="G5203" s="37">
        <v>5195</v>
      </c>
      <c r="H5203" s="167">
        <f t="shared" ca="1" si="166"/>
        <v>2.8750596529094334E-2</v>
      </c>
    </row>
    <row r="5204" spans="1:8" x14ac:dyDescent="0.3">
      <c r="A5204"/>
      <c r="B5204" s="314">
        <v>43315</v>
      </c>
      <c r="C5204" s="197">
        <v>258.45</v>
      </c>
      <c r="D5204" s="197">
        <f t="shared" si="165"/>
        <v>1.3769888715166005</v>
      </c>
      <c r="E5204" s="197">
        <v>-9.2006900517540569E-3</v>
      </c>
      <c r="F5204" s="167"/>
      <c r="G5204" s="37">
        <v>5196</v>
      </c>
      <c r="H5204" s="167">
        <f t="shared" ca="1" si="166"/>
        <v>3.7427714072121289E-2</v>
      </c>
    </row>
    <row r="5205" spans="1:8" x14ac:dyDescent="0.3">
      <c r="A5205"/>
      <c r="B5205" s="314">
        <v>38688</v>
      </c>
      <c r="C5205" s="197">
        <v>108.73</v>
      </c>
      <c r="D5205" s="197">
        <f t="shared" si="165"/>
        <v>-0.80337088811327917</v>
      </c>
      <c r="E5205" s="197">
        <v>-9.2035720794604314E-3</v>
      </c>
      <c r="F5205" s="167"/>
      <c r="G5205" s="37">
        <v>5197</v>
      </c>
      <c r="H5205" s="167">
        <f t="shared" ca="1" si="166"/>
        <v>7.9075570930672037E-2</v>
      </c>
    </row>
    <row r="5206" spans="1:8" x14ac:dyDescent="0.3">
      <c r="A5206"/>
      <c r="B5206" s="314">
        <v>42046</v>
      </c>
      <c r="C5206" s="197">
        <v>552.97</v>
      </c>
      <c r="D5206" s="197">
        <f t="shared" si="165"/>
        <v>2.8430050733198975</v>
      </c>
      <c r="E5206" s="197">
        <v>-9.2096540108580482E-3</v>
      </c>
      <c r="F5206" s="167"/>
      <c r="G5206" s="37">
        <v>5198</v>
      </c>
      <c r="H5206" s="167">
        <f t="shared" ca="1" si="166"/>
        <v>-1.8760204735331313E-3</v>
      </c>
    </row>
    <row r="5207" spans="1:8" x14ac:dyDescent="0.3">
      <c r="A5207"/>
      <c r="B5207" s="314">
        <v>40168</v>
      </c>
      <c r="C5207" s="197">
        <v>143.88999999999999</v>
      </c>
      <c r="D5207" s="197">
        <f t="shared" si="165"/>
        <v>8.5735196274118426</v>
      </c>
      <c r="E5207" s="197">
        <v>-9.2267437857191936E-3</v>
      </c>
      <c r="F5207" s="167"/>
      <c r="G5207" s="37">
        <v>5199</v>
      </c>
      <c r="H5207" s="167">
        <f t="shared" ca="1" si="166"/>
        <v>-0.13939959958639561</v>
      </c>
    </row>
    <row r="5208" spans="1:8" x14ac:dyDescent="0.3">
      <c r="A5208"/>
      <c r="B5208" s="314">
        <v>37047</v>
      </c>
      <c r="C5208" s="197">
        <v>15.03</v>
      </c>
      <c r="D5208" s="197">
        <f t="shared" si="165"/>
        <v>-0.12463599301106598</v>
      </c>
      <c r="E5208" s="197">
        <v>-9.2287409360580774E-3</v>
      </c>
      <c r="F5208" s="167"/>
      <c r="G5208" s="37">
        <v>5200</v>
      </c>
      <c r="H5208" s="167">
        <f t="shared" ca="1" si="166"/>
        <v>6.411002319087139E-2</v>
      </c>
    </row>
    <row r="5209" spans="1:8" x14ac:dyDescent="0.3">
      <c r="A5209"/>
      <c r="B5209" s="314">
        <v>36756</v>
      </c>
      <c r="C5209" s="197">
        <v>17.170000000000002</v>
      </c>
      <c r="D5209" s="197">
        <f t="shared" si="165"/>
        <v>-0.95892344497607651</v>
      </c>
      <c r="E5209" s="197">
        <v>-9.232544720138347E-3</v>
      </c>
      <c r="F5209" s="167"/>
      <c r="G5209" s="37">
        <v>5201</v>
      </c>
      <c r="H5209" s="167">
        <f t="shared" ca="1" si="166"/>
        <v>5.906934087822354E-2</v>
      </c>
    </row>
    <row r="5210" spans="1:8" x14ac:dyDescent="0.3">
      <c r="A5210"/>
      <c r="B5210" s="314">
        <v>43123</v>
      </c>
      <c r="C5210" s="197">
        <v>418</v>
      </c>
      <c r="D5210" s="197">
        <f t="shared" si="165"/>
        <v>-0.12277019937040923</v>
      </c>
      <c r="E5210" s="197">
        <v>-9.2438966579757587E-3</v>
      </c>
      <c r="F5210" s="167"/>
      <c r="G5210" s="37">
        <v>5202</v>
      </c>
      <c r="H5210" s="167">
        <f t="shared" ca="1" si="166"/>
        <v>7.032173553348213E-2</v>
      </c>
    </row>
    <row r="5211" spans="1:8" x14ac:dyDescent="0.3">
      <c r="A5211"/>
      <c r="B5211" s="314">
        <v>42811</v>
      </c>
      <c r="C5211" s="197">
        <v>476.5</v>
      </c>
      <c r="D5211" s="197">
        <f t="shared" si="165"/>
        <v>0.57959291918053424</v>
      </c>
      <c r="E5211" s="197">
        <v>-9.2525210520844059E-3</v>
      </c>
      <c r="F5211" s="167"/>
      <c r="G5211" s="37">
        <v>5203</v>
      </c>
      <c r="H5211" s="167">
        <f t="shared" ca="1" si="166"/>
        <v>4.9575002452366325E-2</v>
      </c>
    </row>
    <row r="5212" spans="1:8" x14ac:dyDescent="0.3">
      <c r="A5212"/>
      <c r="B5212" s="314">
        <v>41263</v>
      </c>
      <c r="C5212" s="197">
        <v>301.66000000000003</v>
      </c>
      <c r="D5212" s="197">
        <f t="shared" si="165"/>
        <v>0.24411267373283296</v>
      </c>
      <c r="E5212" s="197">
        <v>-9.2616920651602541E-3</v>
      </c>
      <c r="F5212" s="167"/>
      <c r="G5212" s="37">
        <v>5204</v>
      </c>
      <c r="H5212" s="167">
        <f t="shared" ca="1" si="166"/>
        <v>-2.9705112268040818E-2</v>
      </c>
    </row>
    <row r="5213" spans="1:8" x14ac:dyDescent="0.3">
      <c r="A5213"/>
      <c r="B5213" s="314">
        <v>40665</v>
      </c>
      <c r="C5213" s="197">
        <v>242.47</v>
      </c>
      <c r="D5213" s="197">
        <f t="shared" si="165"/>
        <v>0.41878291398478629</v>
      </c>
      <c r="E5213" s="197">
        <v>-9.2751491378606499E-3</v>
      </c>
      <c r="F5213" s="167"/>
      <c r="G5213" s="37">
        <v>5205</v>
      </c>
      <c r="H5213" s="167">
        <f t="shared" ca="1" si="166"/>
        <v>-6.84620498417604E-3</v>
      </c>
    </row>
    <row r="5214" spans="1:8" x14ac:dyDescent="0.3">
      <c r="A5214"/>
      <c r="B5214" s="314">
        <v>43460</v>
      </c>
      <c r="C5214" s="197">
        <v>170.9</v>
      </c>
      <c r="D5214" s="197">
        <f t="shared" si="165"/>
        <v>-0.6628925359002682</v>
      </c>
      <c r="E5214" s="197">
        <v>-9.2753623188405188E-3</v>
      </c>
      <c r="F5214" s="167"/>
      <c r="G5214" s="37">
        <v>5206</v>
      </c>
      <c r="H5214" s="167">
        <f t="shared" ca="1" si="166"/>
        <v>-2.424069708493258E-3</v>
      </c>
    </row>
    <row r="5215" spans="1:8" x14ac:dyDescent="0.3">
      <c r="A5215"/>
      <c r="B5215" s="314">
        <v>41897</v>
      </c>
      <c r="C5215" s="197">
        <v>506.96</v>
      </c>
      <c r="D5215" s="197">
        <f t="shared" si="165"/>
        <v>15.401164671627303</v>
      </c>
      <c r="E5215" s="197">
        <v>-9.2826014734908036E-3</v>
      </c>
      <c r="F5215" s="167"/>
      <c r="G5215" s="37">
        <v>5207</v>
      </c>
      <c r="H5215" s="167">
        <f t="shared" ca="1" si="166"/>
        <v>-5.1859303032600002E-2</v>
      </c>
    </row>
    <row r="5216" spans="1:8" x14ac:dyDescent="0.3">
      <c r="A5216"/>
      <c r="B5216" s="314">
        <v>37620</v>
      </c>
      <c r="C5216" s="197">
        <v>30.91</v>
      </c>
      <c r="D5216" s="197">
        <f t="shared" si="165"/>
        <v>-0.50835056465722916</v>
      </c>
      <c r="E5216" s="197">
        <v>-9.2948717948717618E-3</v>
      </c>
      <c r="F5216" s="167"/>
      <c r="G5216" s="37">
        <v>5208</v>
      </c>
      <c r="H5216" s="167">
        <f t="shared" ca="1" si="166"/>
        <v>6.1295583169297591E-2</v>
      </c>
    </row>
    <row r="5217" spans="1:8" x14ac:dyDescent="0.3">
      <c r="A5217"/>
      <c r="B5217" s="314">
        <v>34649</v>
      </c>
      <c r="C5217" s="197">
        <v>62.87</v>
      </c>
      <c r="D5217" s="197">
        <f t="shared" si="165"/>
        <v>1.1083165660630447</v>
      </c>
      <c r="E5217" s="197">
        <v>-9.297195083517229E-3</v>
      </c>
      <c r="F5217" s="167"/>
      <c r="G5217" s="37">
        <v>5209</v>
      </c>
      <c r="H5217" s="167">
        <f t="shared" ca="1" si="166"/>
        <v>-1.6145031190322571E-2</v>
      </c>
    </row>
    <row r="5218" spans="1:8" x14ac:dyDescent="0.3">
      <c r="A5218"/>
      <c r="B5218" s="314">
        <v>37711</v>
      </c>
      <c r="C5218" s="197">
        <v>29.82</v>
      </c>
      <c r="D5218" s="197">
        <f t="shared" si="165"/>
        <v>-0.88888474866788392</v>
      </c>
      <c r="E5218" s="197">
        <v>-9.302325581395432E-3</v>
      </c>
      <c r="F5218" s="167"/>
      <c r="G5218" s="37">
        <v>5210</v>
      </c>
      <c r="H5218" s="167">
        <f t="shared" ca="1" si="166"/>
        <v>0.1249925002800857</v>
      </c>
    </row>
    <row r="5219" spans="1:8" x14ac:dyDescent="0.3">
      <c r="A5219"/>
      <c r="B5219" s="314">
        <v>41194</v>
      </c>
      <c r="C5219" s="197">
        <v>268.37</v>
      </c>
      <c r="D5219" s="197">
        <f t="shared" si="165"/>
        <v>-0.73309796121332671</v>
      </c>
      <c r="E5219" s="197">
        <v>-9.3026689800287388E-3</v>
      </c>
      <c r="F5219" s="167"/>
      <c r="G5219" s="37">
        <v>5211</v>
      </c>
      <c r="H5219" s="167">
        <f t="shared" ca="1" si="166"/>
        <v>-2.2295229589696399E-2</v>
      </c>
    </row>
    <row r="5220" spans="1:8" x14ac:dyDescent="0.3">
      <c r="A5220"/>
      <c r="B5220" s="314">
        <v>45483</v>
      </c>
      <c r="C5220" s="197">
        <v>1005.5</v>
      </c>
      <c r="D5220" s="197">
        <f t="shared" si="165"/>
        <v>7.91558787018975</v>
      </c>
      <c r="E5220" s="197">
        <v>-9.3108034878566226E-3</v>
      </c>
      <c r="F5220" s="167"/>
      <c r="G5220" s="37">
        <v>5212</v>
      </c>
      <c r="H5220" s="167">
        <f t="shared" ca="1" si="166"/>
        <v>-0.12115518670753569</v>
      </c>
    </row>
    <row r="5221" spans="1:8" x14ac:dyDescent="0.3">
      <c r="A5221"/>
      <c r="B5221" s="314">
        <v>40123</v>
      </c>
      <c r="C5221" s="197">
        <v>112.78</v>
      </c>
      <c r="D5221" s="197">
        <f t="shared" si="165"/>
        <v>-0.26379006462562826</v>
      </c>
      <c r="E5221" s="197">
        <v>-9.3113141250878995E-3</v>
      </c>
      <c r="F5221" s="167"/>
      <c r="G5221" s="37">
        <v>5213</v>
      </c>
      <c r="H5221" s="167">
        <f t="shared" ca="1" si="166"/>
        <v>2.2465038358028856E-2</v>
      </c>
    </row>
    <row r="5222" spans="1:8" x14ac:dyDescent="0.3">
      <c r="A5222"/>
      <c r="B5222" s="314">
        <v>40274</v>
      </c>
      <c r="C5222" s="197">
        <v>153.19</v>
      </c>
      <c r="D5222" s="197">
        <f t="shared" si="165"/>
        <v>4.1440564137004694</v>
      </c>
      <c r="E5222" s="197">
        <v>-9.3125525447843582E-3</v>
      </c>
      <c r="F5222" s="167"/>
      <c r="G5222" s="37">
        <v>5214</v>
      </c>
      <c r="H5222" s="167">
        <f t="shared" ca="1" si="166"/>
        <v>6.8037187811890252E-3</v>
      </c>
    </row>
    <row r="5223" spans="1:8" x14ac:dyDescent="0.3">
      <c r="A5223"/>
      <c r="B5223" s="314">
        <v>37755</v>
      </c>
      <c r="C5223" s="197">
        <v>29.78</v>
      </c>
      <c r="D5223" s="197">
        <f t="shared" si="165"/>
        <v>-0.87955510616784627</v>
      </c>
      <c r="E5223" s="197">
        <v>-9.3147039254822817E-3</v>
      </c>
      <c r="F5223" s="167"/>
      <c r="G5223" s="37">
        <v>5215</v>
      </c>
      <c r="H5223" s="167">
        <f t="shared" ca="1" si="166"/>
        <v>1.0274887243000554E-2</v>
      </c>
    </row>
    <row r="5224" spans="1:8" x14ac:dyDescent="0.3">
      <c r="A5224"/>
      <c r="B5224" s="314">
        <v>40660</v>
      </c>
      <c r="C5224" s="197">
        <v>247.25</v>
      </c>
      <c r="D5224" s="197">
        <f t="shared" si="165"/>
        <v>0.51454823889739654</v>
      </c>
      <c r="E5224" s="197">
        <v>-9.3356839490343901E-3</v>
      </c>
      <c r="F5224" s="167"/>
      <c r="G5224" s="37">
        <v>5216</v>
      </c>
      <c r="H5224" s="167">
        <f t="shared" ca="1" si="166"/>
        <v>6.6105725846036134E-2</v>
      </c>
    </row>
    <row r="5225" spans="1:8" x14ac:dyDescent="0.3">
      <c r="A5225"/>
      <c r="B5225" s="314">
        <v>38954</v>
      </c>
      <c r="C5225" s="197">
        <v>163.25</v>
      </c>
      <c r="D5225" s="197">
        <f t="shared" si="165"/>
        <v>10.846879535558781</v>
      </c>
      <c r="E5225" s="197">
        <v>-9.3452272589356067E-3</v>
      </c>
      <c r="F5225" s="167"/>
      <c r="G5225" s="37">
        <v>5217</v>
      </c>
      <c r="H5225" s="167">
        <f t="shared" ca="1" si="166"/>
        <v>1.2196948606186678E-2</v>
      </c>
    </row>
    <row r="5226" spans="1:8" x14ac:dyDescent="0.3">
      <c r="A5226"/>
      <c r="B5226" s="314">
        <v>36826</v>
      </c>
      <c r="C5226" s="197">
        <v>13.78</v>
      </c>
      <c r="D5226" s="197">
        <f t="shared" si="165"/>
        <v>-0.92213369497654973</v>
      </c>
      <c r="E5226" s="197">
        <v>-9.3457943925233655E-3</v>
      </c>
      <c r="F5226" s="167"/>
      <c r="G5226" s="37">
        <v>5218</v>
      </c>
      <c r="H5226" s="167">
        <f t="shared" ca="1" si="166"/>
        <v>-1.419610074663988E-2</v>
      </c>
    </row>
    <row r="5227" spans="1:8" x14ac:dyDescent="0.3">
      <c r="A5227"/>
      <c r="B5227" s="314">
        <v>38826</v>
      </c>
      <c r="C5227" s="197">
        <v>176.97</v>
      </c>
      <c r="D5227" s="197">
        <f t="shared" si="165"/>
        <v>-0.57049243987088316</v>
      </c>
      <c r="E5227" s="197">
        <v>-9.3484102104790523E-3</v>
      </c>
      <c r="F5227" s="167"/>
      <c r="G5227" s="37">
        <v>5219</v>
      </c>
      <c r="H5227" s="167">
        <f t="shared" ca="1" si="166"/>
        <v>-1.4762007545050566E-2</v>
      </c>
    </row>
    <row r="5228" spans="1:8" x14ac:dyDescent="0.3">
      <c r="A5228"/>
      <c r="B5228" s="314">
        <v>44904</v>
      </c>
      <c r="C5228" s="197">
        <v>412.03</v>
      </c>
      <c r="D5228" s="197">
        <f t="shared" si="165"/>
        <v>1.2884198833657314</v>
      </c>
      <c r="E5228" s="197">
        <v>-9.3527601461820264E-3</v>
      </c>
      <c r="F5228" s="167"/>
      <c r="G5228" s="37">
        <v>5220</v>
      </c>
      <c r="H5228" s="167">
        <f t="shared" ca="1" si="166"/>
        <v>6.1723935949803176E-3</v>
      </c>
    </row>
    <row r="5229" spans="1:8" x14ac:dyDescent="0.3">
      <c r="A5229"/>
      <c r="B5229" s="314">
        <v>43431</v>
      </c>
      <c r="C5229" s="197">
        <v>180.05</v>
      </c>
      <c r="D5229" s="197">
        <f t="shared" si="165"/>
        <v>3.0597519729425029</v>
      </c>
      <c r="E5229" s="197">
        <v>-9.3535075653369271E-3</v>
      </c>
      <c r="F5229" s="167"/>
      <c r="G5229" s="37">
        <v>5221</v>
      </c>
      <c r="H5229" s="167">
        <f t="shared" ca="1" si="166"/>
        <v>-5.8639944419282275E-2</v>
      </c>
    </row>
    <row r="5230" spans="1:8" x14ac:dyDescent="0.3">
      <c r="A5230"/>
      <c r="B5230" s="314">
        <v>36471</v>
      </c>
      <c r="C5230" s="197">
        <v>44.35</v>
      </c>
      <c r="D5230" s="197">
        <f t="shared" si="165"/>
        <v>-0.51097144117322746</v>
      </c>
      <c r="E5230" s="197">
        <v>-9.3812821085548226E-3</v>
      </c>
      <c r="F5230" s="167"/>
      <c r="G5230" s="37">
        <v>5222</v>
      </c>
      <c r="H5230" s="167">
        <f t="shared" ca="1" si="166"/>
        <v>-9.8920509905714521E-2</v>
      </c>
    </row>
    <row r="5231" spans="1:8" x14ac:dyDescent="0.3">
      <c r="A5231"/>
      <c r="B5231" s="314">
        <v>38588</v>
      </c>
      <c r="C5231" s="197">
        <v>90.69</v>
      </c>
      <c r="D5231" s="197">
        <f t="shared" si="165"/>
        <v>-0.65595599393019732</v>
      </c>
      <c r="E5231" s="197">
        <v>-9.3937738940469417E-3</v>
      </c>
      <c r="F5231" s="167"/>
      <c r="G5231" s="37">
        <v>5223</v>
      </c>
      <c r="H5231" s="167">
        <f t="shared" ca="1" si="166"/>
        <v>-2.7796468621117971E-3</v>
      </c>
    </row>
    <row r="5232" spans="1:8" x14ac:dyDescent="0.3">
      <c r="A5232"/>
      <c r="B5232" s="314">
        <v>43294</v>
      </c>
      <c r="C5232" s="197">
        <v>263.60000000000002</v>
      </c>
      <c r="D5232" s="197">
        <f t="shared" si="165"/>
        <v>2.0146386093321138</v>
      </c>
      <c r="E5232" s="197">
        <v>-9.3949642991356663E-3</v>
      </c>
      <c r="F5232" s="167"/>
      <c r="G5232" s="37">
        <v>5224</v>
      </c>
      <c r="H5232" s="167">
        <f t="shared" ca="1" si="166"/>
        <v>2.9082022748663842E-2</v>
      </c>
    </row>
    <row r="5233" spans="1:8" x14ac:dyDescent="0.3">
      <c r="A5233"/>
      <c r="B5233" s="314">
        <v>35605</v>
      </c>
      <c r="C5233" s="197">
        <v>87.44</v>
      </c>
      <c r="D5233" s="197">
        <f t="shared" si="165"/>
        <v>-0.83562364883917661</v>
      </c>
      <c r="E5233" s="197">
        <v>-9.4029681658547304E-3</v>
      </c>
      <c r="F5233" s="167"/>
      <c r="G5233" s="37">
        <v>5225</v>
      </c>
      <c r="H5233" s="167">
        <f t="shared" ca="1" si="166"/>
        <v>3.2708104134991013E-2</v>
      </c>
    </row>
    <row r="5234" spans="1:8" x14ac:dyDescent="0.3">
      <c r="A5234"/>
      <c r="B5234" s="314">
        <v>42673</v>
      </c>
      <c r="C5234" s="197">
        <v>531.95000000000005</v>
      </c>
      <c r="D5234" s="197">
        <f t="shared" si="165"/>
        <v>18.435513335769091</v>
      </c>
      <c r="E5234" s="197">
        <v>-9.4040968342643527E-3</v>
      </c>
      <c r="F5234" s="167"/>
      <c r="G5234" s="37">
        <v>5226</v>
      </c>
      <c r="H5234" s="167">
        <f t="shared" ca="1" si="166"/>
        <v>1.8380422301239145E-2</v>
      </c>
    </row>
    <row r="5235" spans="1:8" x14ac:dyDescent="0.3">
      <c r="A5235"/>
      <c r="B5235" s="314">
        <v>36047</v>
      </c>
      <c r="C5235" s="197">
        <v>27.37</v>
      </c>
      <c r="D5235" s="197">
        <f t="shared" si="165"/>
        <v>4.4656488549618345E-2</v>
      </c>
      <c r="E5235" s="197">
        <v>-9.4100615273252641E-3</v>
      </c>
      <c r="F5235" s="167"/>
      <c r="G5235" s="37">
        <v>5227</v>
      </c>
      <c r="H5235" s="167">
        <f t="shared" ca="1" si="166"/>
        <v>-3.7358472840745331E-2</v>
      </c>
    </row>
    <row r="5236" spans="1:8" x14ac:dyDescent="0.3">
      <c r="A5236"/>
      <c r="B5236" s="314">
        <v>37306</v>
      </c>
      <c r="C5236" s="197">
        <v>26.2</v>
      </c>
      <c r="D5236" s="197">
        <f t="shared" si="165"/>
        <v>-0.93746270437999757</v>
      </c>
      <c r="E5236" s="197">
        <v>-9.4517958412098091E-3</v>
      </c>
      <c r="F5236" s="167"/>
      <c r="G5236" s="37">
        <v>5228</v>
      </c>
      <c r="H5236" s="167">
        <f t="shared" ca="1" si="166"/>
        <v>3.3614005181057387E-2</v>
      </c>
    </row>
    <row r="5237" spans="1:8" x14ac:dyDescent="0.3">
      <c r="A5237"/>
      <c r="B5237" s="314">
        <v>43118</v>
      </c>
      <c r="C5237" s="197">
        <v>418.95</v>
      </c>
      <c r="D5237" s="197">
        <f t="shared" si="165"/>
        <v>4.2645136969087707</v>
      </c>
      <c r="E5237" s="197">
        <v>-9.4573826693462593E-3</v>
      </c>
      <c r="F5237" s="167"/>
      <c r="G5237" s="37">
        <v>5229</v>
      </c>
      <c r="H5237" s="167">
        <f t="shared" ca="1" si="166"/>
        <v>-9.7466671035960115E-2</v>
      </c>
    </row>
    <row r="5238" spans="1:8" x14ac:dyDescent="0.3">
      <c r="A5238"/>
      <c r="B5238" s="314">
        <v>35143</v>
      </c>
      <c r="C5238" s="197">
        <v>79.58</v>
      </c>
      <c r="D5238" s="197">
        <f t="shared" si="165"/>
        <v>-0.73018240998169115</v>
      </c>
      <c r="E5238" s="197">
        <v>-9.459795867562959E-3</v>
      </c>
      <c r="F5238" s="167"/>
      <c r="G5238" s="37">
        <v>5230</v>
      </c>
      <c r="H5238" s="167">
        <f t="shared" ca="1" si="166"/>
        <v>9.3259583644021274E-2</v>
      </c>
    </row>
    <row r="5239" spans="1:8" x14ac:dyDescent="0.3">
      <c r="A5239"/>
      <c r="B5239" s="314">
        <v>41512</v>
      </c>
      <c r="C5239" s="197">
        <v>294.94</v>
      </c>
      <c r="D5239" s="197">
        <f t="shared" si="165"/>
        <v>2.6661280298321937</v>
      </c>
      <c r="E5239" s="197">
        <v>-9.4707146695325317E-3</v>
      </c>
      <c r="F5239" s="167"/>
      <c r="G5239" s="37">
        <v>5231</v>
      </c>
      <c r="H5239" s="167">
        <f t="shared" ca="1" si="166"/>
        <v>7.7157348050040084E-2</v>
      </c>
    </row>
    <row r="5240" spans="1:8" x14ac:dyDescent="0.3">
      <c r="A5240"/>
      <c r="B5240" s="314">
        <v>38517</v>
      </c>
      <c r="C5240" s="197">
        <v>80.45</v>
      </c>
      <c r="D5240" s="197">
        <f t="shared" si="165"/>
        <v>-0.5155365530531133</v>
      </c>
      <c r="E5240" s="197">
        <v>-9.4804235409996496E-3</v>
      </c>
      <c r="F5240" s="167"/>
      <c r="G5240" s="37">
        <v>5232</v>
      </c>
      <c r="H5240" s="167">
        <f t="shared" ca="1" si="166"/>
        <v>-3.5388717077895669E-2</v>
      </c>
    </row>
    <row r="5241" spans="1:8" x14ac:dyDescent="0.3">
      <c r="A5241"/>
      <c r="B5241" s="314">
        <v>39126</v>
      </c>
      <c r="C5241" s="197">
        <v>166.06</v>
      </c>
      <c r="D5241" s="197">
        <f t="shared" si="165"/>
        <v>1.2398165632586999</v>
      </c>
      <c r="E5241" s="197">
        <v>-9.4840441395764863E-3</v>
      </c>
      <c r="F5241" s="167"/>
      <c r="G5241" s="37">
        <v>5233</v>
      </c>
      <c r="H5241" s="167">
        <f t="shared" ca="1" si="166"/>
        <v>-2.8233463298573826E-2</v>
      </c>
    </row>
    <row r="5242" spans="1:8" x14ac:dyDescent="0.3">
      <c r="A5242"/>
      <c r="B5242" s="314">
        <v>34960</v>
      </c>
      <c r="C5242" s="197">
        <v>74.14</v>
      </c>
      <c r="D5242" s="197">
        <f t="shared" si="165"/>
        <v>-0.78777730070130247</v>
      </c>
      <c r="E5242" s="197">
        <v>-9.4856379425516391E-3</v>
      </c>
      <c r="F5242" s="167"/>
      <c r="G5242" s="37">
        <v>5234</v>
      </c>
      <c r="H5242" s="167">
        <f t="shared" ca="1" si="166"/>
        <v>-4.598759834222936E-2</v>
      </c>
    </row>
    <row r="5243" spans="1:8" x14ac:dyDescent="0.3">
      <c r="A5243"/>
      <c r="B5243" s="314">
        <v>44363</v>
      </c>
      <c r="C5243" s="197">
        <v>349.35</v>
      </c>
      <c r="D5243" s="197">
        <f t="shared" si="165"/>
        <v>0.96385406712013078</v>
      </c>
      <c r="E5243" s="197">
        <v>-9.4981570740004795E-3</v>
      </c>
      <c r="F5243" s="167"/>
      <c r="G5243" s="37">
        <v>5235</v>
      </c>
      <c r="H5243" s="167">
        <f t="shared" ca="1" si="166"/>
        <v>-4.42975735827869E-3</v>
      </c>
    </row>
    <row r="5244" spans="1:8" x14ac:dyDescent="0.3">
      <c r="A5244"/>
      <c r="B5244" s="314">
        <v>39090</v>
      </c>
      <c r="C5244" s="197">
        <v>177.89</v>
      </c>
      <c r="D5244" s="197">
        <f t="shared" si="165"/>
        <v>5.5787721893491122</v>
      </c>
      <c r="E5244" s="197">
        <v>-9.5211581291759773E-3</v>
      </c>
      <c r="F5244" s="167"/>
      <c r="G5244" s="37">
        <v>5236</v>
      </c>
      <c r="H5244" s="167">
        <f t="shared" ca="1" si="166"/>
        <v>1.5835121470562773E-2</v>
      </c>
    </row>
    <row r="5245" spans="1:8" x14ac:dyDescent="0.3">
      <c r="A5245"/>
      <c r="B5245" s="314">
        <v>36049</v>
      </c>
      <c r="C5245" s="197">
        <v>27.04</v>
      </c>
      <c r="D5245" s="197">
        <f t="shared" si="165"/>
        <v>-0.85126512651265129</v>
      </c>
      <c r="E5245" s="197">
        <v>-9.523809523809601E-3</v>
      </c>
      <c r="F5245" s="167"/>
      <c r="G5245" s="37">
        <v>5237</v>
      </c>
      <c r="H5245" s="167">
        <f t="shared" ca="1" si="166"/>
        <v>-3.7108352878796574E-2</v>
      </c>
    </row>
    <row r="5246" spans="1:8" x14ac:dyDescent="0.3">
      <c r="A5246"/>
      <c r="B5246" s="314">
        <v>44173</v>
      </c>
      <c r="C5246" s="197">
        <v>181.8</v>
      </c>
      <c r="D5246" s="197">
        <f t="shared" si="165"/>
        <v>0.75144508670520249</v>
      </c>
      <c r="E5246" s="197">
        <v>-9.5341868700626886E-3</v>
      </c>
      <c r="F5246" s="167"/>
      <c r="G5246" s="37">
        <v>5238</v>
      </c>
      <c r="H5246" s="167">
        <f t="shared" ca="1" si="166"/>
        <v>-4.2160278963535615E-2</v>
      </c>
    </row>
    <row r="5247" spans="1:8" x14ac:dyDescent="0.3">
      <c r="A5247"/>
      <c r="B5247" s="314">
        <v>44007</v>
      </c>
      <c r="C5247" s="197">
        <v>103.8</v>
      </c>
      <c r="D5247" s="197">
        <f t="shared" si="165"/>
        <v>-0.84484304932735421</v>
      </c>
      <c r="E5247" s="197">
        <v>-9.5419847328244156E-3</v>
      </c>
      <c r="F5247" s="167"/>
      <c r="G5247" s="37">
        <v>5239</v>
      </c>
      <c r="H5247" s="167">
        <f t="shared" ca="1" si="166"/>
        <v>-7.8715445460088934E-2</v>
      </c>
    </row>
    <row r="5248" spans="1:8" x14ac:dyDescent="0.3">
      <c r="A5248"/>
      <c r="B5248" s="314">
        <v>45898</v>
      </c>
      <c r="C5248" s="197">
        <v>669</v>
      </c>
      <c r="D5248" s="197">
        <f t="shared" si="165"/>
        <v>0.53345405368235266</v>
      </c>
      <c r="E5248" s="197">
        <v>-9.5491894292694113E-3</v>
      </c>
      <c r="F5248" s="167"/>
      <c r="G5248" s="37">
        <v>5240</v>
      </c>
      <c r="H5248" s="167">
        <f t="shared" ca="1" si="166"/>
        <v>-4.3885792141909886E-2</v>
      </c>
    </row>
    <row r="5249" spans="1:8" x14ac:dyDescent="0.3">
      <c r="A5249"/>
      <c r="B5249" s="314">
        <v>41772</v>
      </c>
      <c r="C5249" s="197">
        <v>436.27</v>
      </c>
      <c r="D5249" s="197">
        <f t="shared" si="165"/>
        <v>-0.27678867449108158</v>
      </c>
      <c r="E5249" s="197">
        <v>-9.5577551761715229E-3</v>
      </c>
      <c r="F5249" s="167"/>
      <c r="G5249" s="37">
        <v>5241</v>
      </c>
      <c r="H5249" s="167">
        <f t="shared" ca="1" si="166"/>
        <v>-4.7760195263593166E-2</v>
      </c>
    </row>
    <row r="5250" spans="1:8" x14ac:dyDescent="0.3">
      <c r="A5250"/>
      <c r="B5250" s="314">
        <v>45163</v>
      </c>
      <c r="C5250" s="197">
        <v>603.24</v>
      </c>
      <c r="D5250" s="197">
        <f t="shared" si="165"/>
        <v>3.2871153436145262</v>
      </c>
      <c r="E5250" s="197">
        <v>-9.5719703810728252E-3</v>
      </c>
      <c r="F5250" s="167"/>
      <c r="G5250" s="37">
        <v>5242</v>
      </c>
      <c r="H5250" s="167">
        <f t="shared" ca="1" si="166"/>
        <v>-4.6583320085904758E-3</v>
      </c>
    </row>
    <row r="5251" spans="1:8" x14ac:dyDescent="0.3">
      <c r="A5251"/>
      <c r="B5251" s="314">
        <v>40206</v>
      </c>
      <c r="C5251" s="197">
        <v>140.71</v>
      </c>
      <c r="D5251" s="197">
        <f t="shared" si="165"/>
        <v>-0.52236931432450784</v>
      </c>
      <c r="E5251" s="197">
        <v>-9.5727458295205015E-3</v>
      </c>
      <c r="F5251" s="167"/>
      <c r="G5251" s="37">
        <v>5243</v>
      </c>
      <c r="H5251" s="167">
        <f t="shared" ca="1" si="166"/>
        <v>5.8698893974830739E-2</v>
      </c>
    </row>
    <row r="5252" spans="1:8" x14ac:dyDescent="0.3">
      <c r="A5252"/>
      <c r="B5252" s="314">
        <v>44446</v>
      </c>
      <c r="C5252" s="197">
        <v>294.60000000000002</v>
      </c>
      <c r="D5252" s="197">
        <f t="shared" si="165"/>
        <v>9.1832008295886638</v>
      </c>
      <c r="E5252" s="197">
        <v>-9.581442259203099E-3</v>
      </c>
      <c r="F5252" s="167"/>
      <c r="G5252" s="37">
        <v>5244</v>
      </c>
      <c r="H5252" s="167">
        <f t="shared" ca="1" si="166"/>
        <v>8.4941124141594045E-3</v>
      </c>
    </row>
    <row r="5253" spans="1:8" x14ac:dyDescent="0.3">
      <c r="A5253"/>
      <c r="B5253" s="314">
        <v>37651</v>
      </c>
      <c r="C5253" s="197">
        <v>28.93</v>
      </c>
      <c r="D5253" s="197">
        <f t="shared" si="165"/>
        <v>-0.75629685788897305</v>
      </c>
      <c r="E5253" s="197">
        <v>-9.5857583019514081E-3</v>
      </c>
      <c r="F5253" s="167"/>
      <c r="G5253" s="37">
        <v>5245</v>
      </c>
      <c r="H5253" s="167">
        <f t="shared" ca="1" si="166"/>
        <v>-1.1042939754822066E-2</v>
      </c>
    </row>
    <row r="5254" spans="1:8" x14ac:dyDescent="0.3">
      <c r="A5254"/>
      <c r="B5254" s="314">
        <v>40074</v>
      </c>
      <c r="C5254" s="197">
        <v>118.71</v>
      </c>
      <c r="D5254" s="197">
        <f t="shared" si="165"/>
        <v>-0.77221966382684781</v>
      </c>
      <c r="E5254" s="197">
        <v>-9.5945269481061413E-3</v>
      </c>
      <c r="F5254" s="167"/>
      <c r="G5254" s="37">
        <v>5246</v>
      </c>
      <c r="H5254" s="167">
        <f t="shared" ca="1" si="166"/>
        <v>2.7632553196762003E-2</v>
      </c>
    </row>
    <row r="5255" spans="1:8" x14ac:dyDescent="0.3">
      <c r="A5255"/>
      <c r="B5255" s="314">
        <v>41956</v>
      </c>
      <c r="C5255" s="197">
        <v>521.16</v>
      </c>
      <c r="D5255" s="197">
        <f t="shared" si="165"/>
        <v>3.7197971381996009</v>
      </c>
      <c r="E5255" s="197">
        <v>-9.5969289827256832E-3</v>
      </c>
      <c r="F5255" s="167"/>
      <c r="G5255" s="37">
        <v>5247</v>
      </c>
      <c r="H5255" s="167">
        <f t="shared" ca="1" si="166"/>
        <v>7.9356133597801484E-2</v>
      </c>
    </row>
    <row r="5256" spans="1:8" x14ac:dyDescent="0.3">
      <c r="A5256"/>
      <c r="B5256" s="314">
        <v>40092</v>
      </c>
      <c r="C5256" s="197">
        <v>110.42</v>
      </c>
      <c r="D5256" s="197">
        <f t="shared" si="165"/>
        <v>0.81671602500822638</v>
      </c>
      <c r="E5256" s="197">
        <v>-9.5972732980535991E-3</v>
      </c>
      <c r="F5256" s="167"/>
      <c r="G5256" s="37">
        <v>5248</v>
      </c>
      <c r="H5256" s="167">
        <f t="shared" ca="1" si="166"/>
        <v>-4.8567221277747472E-2</v>
      </c>
    </row>
    <row r="5257" spans="1:8" x14ac:dyDescent="0.3">
      <c r="A5257"/>
      <c r="B5257" s="314">
        <v>35397</v>
      </c>
      <c r="C5257" s="197">
        <v>60.78</v>
      </c>
      <c r="D5257" s="197">
        <f t="shared" ref="D5257:D5320" si="167">C5257/C5258-1</f>
        <v>-0.32913907284768207</v>
      </c>
      <c r="E5257" s="197">
        <v>-9.6138178262994423E-3</v>
      </c>
      <c r="F5257" s="167"/>
      <c r="G5257" s="37">
        <v>5249</v>
      </c>
      <c r="H5257" s="167">
        <f t="shared" ca="1" si="166"/>
        <v>2.8822094878087911E-2</v>
      </c>
    </row>
    <row r="5258" spans="1:8" x14ac:dyDescent="0.3">
      <c r="A5258"/>
      <c r="B5258" s="314">
        <v>35194</v>
      </c>
      <c r="C5258" s="197">
        <v>90.6</v>
      </c>
      <c r="D5258" s="197">
        <f t="shared" si="167"/>
        <v>-0.35758349287385671</v>
      </c>
      <c r="E5258" s="197">
        <v>-9.6195889811981905E-3</v>
      </c>
      <c r="F5258" s="167"/>
      <c r="G5258" s="37">
        <v>5250</v>
      </c>
      <c r="H5258" s="167">
        <f t="shared" ref="H5258:H5321" ca="1" si="168">_xlfn.NORM.INV(RAND(),N$11,N$12)</f>
        <v>0.1107929881237784</v>
      </c>
    </row>
    <row r="5259" spans="1:8" x14ac:dyDescent="0.3">
      <c r="A5259"/>
      <c r="B5259" s="314">
        <v>39274</v>
      </c>
      <c r="C5259" s="197">
        <v>141.03</v>
      </c>
      <c r="D5259" s="197">
        <f t="shared" si="167"/>
        <v>-0.7258785569895817</v>
      </c>
      <c r="E5259" s="197">
        <v>-9.6207865168539408E-3</v>
      </c>
      <c r="F5259" s="167"/>
      <c r="G5259" s="37">
        <v>5251</v>
      </c>
      <c r="H5259" s="167">
        <f t="shared" ca="1" si="168"/>
        <v>3.6527804289508088E-2</v>
      </c>
    </row>
    <row r="5260" spans="1:8" x14ac:dyDescent="0.3">
      <c r="A5260"/>
      <c r="B5260" s="314">
        <v>41883</v>
      </c>
      <c r="C5260" s="197">
        <v>514.48</v>
      </c>
      <c r="D5260" s="197">
        <f t="shared" si="167"/>
        <v>5.6668394453803295</v>
      </c>
      <c r="E5260" s="197">
        <v>-9.6250096250096728E-3</v>
      </c>
      <c r="F5260" s="167"/>
      <c r="G5260" s="37">
        <v>5252</v>
      </c>
      <c r="H5260" s="167">
        <f t="shared" ca="1" si="168"/>
        <v>-0.12244044877952008</v>
      </c>
    </row>
    <row r="5261" spans="1:8" x14ac:dyDescent="0.3">
      <c r="A5261"/>
      <c r="B5261" s="314">
        <v>38275</v>
      </c>
      <c r="C5261" s="197">
        <v>77.17</v>
      </c>
      <c r="D5261" s="197">
        <f t="shared" si="167"/>
        <v>-0.71998258282230854</v>
      </c>
      <c r="E5261" s="197">
        <v>-9.6252566735113287E-3</v>
      </c>
      <c r="F5261" s="167"/>
      <c r="G5261" s="37">
        <v>5253</v>
      </c>
      <c r="H5261" s="167">
        <f t="shared" ca="1" si="168"/>
        <v>3.3817151668114047E-2</v>
      </c>
    </row>
    <row r="5262" spans="1:8" x14ac:dyDescent="0.3">
      <c r="A5262"/>
      <c r="B5262" s="314">
        <v>41003</v>
      </c>
      <c r="C5262" s="197">
        <v>275.58999999999997</v>
      </c>
      <c r="D5262" s="197">
        <f t="shared" si="167"/>
        <v>7.9361219195849539</v>
      </c>
      <c r="E5262" s="197">
        <v>-9.6309339849786069E-3</v>
      </c>
      <c r="F5262" s="167"/>
      <c r="G5262" s="37">
        <v>5254</v>
      </c>
      <c r="H5262" s="167">
        <f t="shared" ca="1" si="168"/>
        <v>2.7090866539636226E-2</v>
      </c>
    </row>
    <row r="5263" spans="1:8" x14ac:dyDescent="0.3">
      <c r="A5263"/>
      <c r="B5263" s="314">
        <v>37623</v>
      </c>
      <c r="C5263" s="197">
        <v>30.84</v>
      </c>
      <c r="D5263" s="197">
        <f t="shared" si="167"/>
        <v>-0.92681537731371622</v>
      </c>
      <c r="E5263" s="197">
        <v>-9.6339113680153909E-3</v>
      </c>
      <c r="F5263" s="167"/>
      <c r="G5263" s="37">
        <v>5255</v>
      </c>
      <c r="H5263" s="167">
        <f t="shared" ca="1" si="168"/>
        <v>-5.0080819188278496E-2</v>
      </c>
    </row>
    <row r="5264" spans="1:8" x14ac:dyDescent="0.3">
      <c r="A5264"/>
      <c r="B5264" s="314">
        <v>43066</v>
      </c>
      <c r="C5264" s="197">
        <v>421.4</v>
      </c>
      <c r="D5264" s="197">
        <f t="shared" si="167"/>
        <v>0.39098861198217527</v>
      </c>
      <c r="E5264" s="197">
        <v>-9.6357226792009865E-3</v>
      </c>
      <c r="F5264" s="167"/>
      <c r="G5264" s="37">
        <v>5256</v>
      </c>
      <c r="H5264" s="167">
        <f t="shared" ca="1" si="168"/>
        <v>9.8651767589192779E-3</v>
      </c>
    </row>
    <row r="5265" spans="1:8" x14ac:dyDescent="0.3">
      <c r="A5265"/>
      <c r="B5265" s="314">
        <v>43266</v>
      </c>
      <c r="C5265" s="197">
        <v>302.95</v>
      </c>
      <c r="D5265" s="197">
        <f t="shared" si="167"/>
        <v>0.20409379968203489</v>
      </c>
      <c r="E5265" s="197">
        <v>-9.643674403399749E-3</v>
      </c>
      <c r="F5265" s="167"/>
      <c r="G5265" s="37">
        <v>5257</v>
      </c>
      <c r="H5265" s="167">
        <f t="shared" ca="1" si="168"/>
        <v>2.3327470648722152E-2</v>
      </c>
    </row>
    <row r="5266" spans="1:8" x14ac:dyDescent="0.3">
      <c r="A5266"/>
      <c r="B5266" s="314">
        <v>43319</v>
      </c>
      <c r="C5266" s="197">
        <v>251.6</v>
      </c>
      <c r="D5266" s="197">
        <f t="shared" si="167"/>
        <v>-5.6617922759655048E-2</v>
      </c>
      <c r="E5266" s="197">
        <v>-9.6437709112380254E-3</v>
      </c>
      <c r="F5266" s="167"/>
      <c r="G5266" s="37">
        <v>5258</v>
      </c>
      <c r="H5266" s="167">
        <f t="shared" ca="1" si="168"/>
        <v>-1.0939842677169902E-2</v>
      </c>
    </row>
    <row r="5267" spans="1:8" x14ac:dyDescent="0.3">
      <c r="A5267"/>
      <c r="B5267" s="314">
        <v>43283</v>
      </c>
      <c r="C5267" s="197">
        <v>266.7</v>
      </c>
      <c r="D5267" s="197">
        <f t="shared" si="167"/>
        <v>1.923700942775707</v>
      </c>
      <c r="E5267" s="197">
        <v>-9.6546602302266527E-3</v>
      </c>
      <c r="F5267" s="167"/>
      <c r="G5267" s="37">
        <v>5259</v>
      </c>
      <c r="H5267" s="167">
        <f t="shared" ca="1" si="168"/>
        <v>6.1439152337875086E-2</v>
      </c>
    </row>
    <row r="5268" spans="1:8" x14ac:dyDescent="0.3">
      <c r="A5268"/>
      <c r="B5268" s="314">
        <v>35213</v>
      </c>
      <c r="C5268" s="197">
        <v>91.22</v>
      </c>
      <c r="D5268" s="197">
        <f t="shared" si="167"/>
        <v>-0.66015945160569256</v>
      </c>
      <c r="E5268" s="197">
        <v>-9.6623602214743753E-3</v>
      </c>
      <c r="F5268" s="167"/>
      <c r="G5268" s="37">
        <v>5260</v>
      </c>
      <c r="H5268" s="167">
        <f t="shared" ca="1" si="168"/>
        <v>5.7460981632128594E-2</v>
      </c>
    </row>
    <row r="5269" spans="1:8" x14ac:dyDescent="0.3">
      <c r="A5269"/>
      <c r="B5269" s="314">
        <v>40960</v>
      </c>
      <c r="C5269" s="197">
        <v>268.42</v>
      </c>
      <c r="D5269" s="197">
        <f t="shared" si="167"/>
        <v>5.896711202466598</v>
      </c>
      <c r="E5269" s="197">
        <v>-9.6664698937426463E-3</v>
      </c>
      <c r="F5269" s="167"/>
      <c r="G5269" s="37">
        <v>5261</v>
      </c>
      <c r="H5269" s="167">
        <f t="shared" ca="1" si="168"/>
        <v>6.8988624375435112E-2</v>
      </c>
    </row>
    <row r="5270" spans="1:8" x14ac:dyDescent="0.3">
      <c r="A5270"/>
      <c r="B5270" s="314">
        <v>36522</v>
      </c>
      <c r="C5270" s="197">
        <v>38.92</v>
      </c>
      <c r="D5270" s="197">
        <f t="shared" si="167"/>
        <v>-0.11625794732061756</v>
      </c>
      <c r="E5270" s="197">
        <v>-9.6692111959286731E-3</v>
      </c>
      <c r="F5270" s="167"/>
      <c r="G5270" s="37">
        <v>5262</v>
      </c>
      <c r="H5270" s="167">
        <f t="shared" ca="1" si="168"/>
        <v>2.106007907907818E-2</v>
      </c>
    </row>
    <row r="5271" spans="1:8" x14ac:dyDescent="0.3">
      <c r="A5271"/>
      <c r="B5271" s="314">
        <v>36476</v>
      </c>
      <c r="C5271" s="197">
        <v>44.04</v>
      </c>
      <c r="D5271" s="197">
        <f t="shared" si="167"/>
        <v>-0.92036886357472203</v>
      </c>
      <c r="E5271" s="197">
        <v>-9.6694400719585794E-3</v>
      </c>
      <c r="F5271" s="167"/>
      <c r="G5271" s="37">
        <v>5263</v>
      </c>
      <c r="H5271" s="167">
        <f t="shared" ca="1" si="168"/>
        <v>-8.3484596483767812E-2</v>
      </c>
    </row>
    <row r="5272" spans="1:8" x14ac:dyDescent="0.3">
      <c r="A5272"/>
      <c r="B5272" s="314">
        <v>42636</v>
      </c>
      <c r="C5272" s="197">
        <v>553.04999999999995</v>
      </c>
      <c r="D5272" s="197">
        <f t="shared" si="167"/>
        <v>-0.42700994612515553</v>
      </c>
      <c r="E5272" s="197">
        <v>-9.6696212731669506E-3</v>
      </c>
      <c r="F5272" s="167"/>
      <c r="G5272" s="37">
        <v>5264</v>
      </c>
      <c r="H5272" s="167">
        <f t="shared" ca="1" si="168"/>
        <v>2.5992099823167567E-2</v>
      </c>
    </row>
    <row r="5273" spans="1:8" x14ac:dyDescent="0.3">
      <c r="A5273"/>
      <c r="B5273" s="314">
        <v>45566</v>
      </c>
      <c r="C5273" s="197">
        <v>965.2</v>
      </c>
      <c r="D5273" s="197">
        <f t="shared" si="167"/>
        <v>62.002610966057446</v>
      </c>
      <c r="E5273" s="197">
        <v>-9.6957882316728305E-3</v>
      </c>
      <c r="F5273" s="167"/>
      <c r="G5273" s="37">
        <v>5265</v>
      </c>
      <c r="H5273" s="167">
        <f t="shared" ca="1" si="168"/>
        <v>0.10433849971425607</v>
      </c>
    </row>
    <row r="5274" spans="1:8" x14ac:dyDescent="0.3">
      <c r="A5274"/>
      <c r="B5274" s="314">
        <v>36808</v>
      </c>
      <c r="C5274" s="197">
        <v>15.32</v>
      </c>
      <c r="D5274" s="197">
        <f t="shared" si="167"/>
        <v>-0.98591523397995773</v>
      </c>
      <c r="E5274" s="197">
        <v>-9.6961861667744786E-3</v>
      </c>
      <c r="F5274" s="167"/>
      <c r="G5274" s="37">
        <v>5266</v>
      </c>
      <c r="H5274" s="167">
        <f t="shared" ca="1" si="168"/>
        <v>-7.82785891358182E-2</v>
      </c>
    </row>
    <row r="5275" spans="1:8" x14ac:dyDescent="0.3">
      <c r="A5275"/>
      <c r="B5275" s="314">
        <v>45523</v>
      </c>
      <c r="C5275" s="197">
        <v>1087.7</v>
      </c>
      <c r="D5275" s="197">
        <f t="shared" si="167"/>
        <v>1.2718633164149802</v>
      </c>
      <c r="E5275" s="197">
        <v>-9.6963627259069041E-3</v>
      </c>
      <c r="F5275" s="167"/>
      <c r="G5275" s="37">
        <v>5267</v>
      </c>
      <c r="H5275" s="167">
        <f t="shared" ca="1" si="168"/>
        <v>-2.8998324541294931E-2</v>
      </c>
    </row>
    <row r="5276" spans="1:8" x14ac:dyDescent="0.3">
      <c r="A5276"/>
      <c r="B5276" s="314">
        <v>45048</v>
      </c>
      <c r="C5276" s="197">
        <v>478.77</v>
      </c>
      <c r="D5276" s="197">
        <f t="shared" si="167"/>
        <v>0.10493884144934218</v>
      </c>
      <c r="E5276" s="197">
        <v>-9.7009059694700417E-3</v>
      </c>
      <c r="F5276" s="167"/>
      <c r="G5276" s="37">
        <v>5268</v>
      </c>
      <c r="H5276" s="167">
        <f t="shared" ca="1" si="168"/>
        <v>1.8681814753329196E-2</v>
      </c>
    </row>
    <row r="5277" spans="1:8" x14ac:dyDescent="0.3">
      <c r="A5277"/>
      <c r="B5277" s="314">
        <v>43110</v>
      </c>
      <c r="C5277" s="197">
        <v>433.3</v>
      </c>
      <c r="D5277" s="197">
        <f t="shared" si="167"/>
        <v>-0.32977571539056461</v>
      </c>
      <c r="E5277" s="197">
        <v>-9.7131756370700817E-3</v>
      </c>
      <c r="F5277" s="167"/>
      <c r="G5277" s="37">
        <v>5269</v>
      </c>
      <c r="H5277" s="167">
        <f t="shared" ca="1" si="168"/>
        <v>-6.7690406209182527E-2</v>
      </c>
    </row>
    <row r="5278" spans="1:8" x14ac:dyDescent="0.3">
      <c r="A5278"/>
      <c r="B5278" s="314">
        <v>45876</v>
      </c>
      <c r="C5278" s="197">
        <v>646.5</v>
      </c>
      <c r="D5278" s="197">
        <f t="shared" si="167"/>
        <v>1.5604974454433838</v>
      </c>
      <c r="E5278" s="197">
        <v>-9.7265834418319708E-3</v>
      </c>
      <c r="F5278" s="167"/>
      <c r="G5278" s="37">
        <v>5270</v>
      </c>
      <c r="H5278" s="167">
        <f t="shared" ca="1" si="168"/>
        <v>-8.5734172187345494E-3</v>
      </c>
    </row>
    <row r="5279" spans="1:8" x14ac:dyDescent="0.3">
      <c r="A5279"/>
      <c r="B5279" s="314">
        <v>41369</v>
      </c>
      <c r="C5279" s="197">
        <v>252.49</v>
      </c>
      <c r="D5279" s="197">
        <f t="shared" si="167"/>
        <v>-0.58757615850770162</v>
      </c>
      <c r="E5279" s="197">
        <v>-9.726634506020293E-3</v>
      </c>
      <c r="F5279" s="167"/>
      <c r="G5279" s="37">
        <v>5271</v>
      </c>
      <c r="H5279" s="167">
        <f t="shared" ca="1" si="168"/>
        <v>1.3763942419176167E-2</v>
      </c>
    </row>
    <row r="5280" spans="1:8" x14ac:dyDescent="0.3">
      <c r="A5280"/>
      <c r="B5280" s="314">
        <v>45197</v>
      </c>
      <c r="C5280" s="197">
        <v>612.21</v>
      </c>
      <c r="D5280" s="197">
        <f t="shared" si="167"/>
        <v>2.6571684587813622</v>
      </c>
      <c r="E5280" s="197">
        <v>-9.7534937888198447E-3</v>
      </c>
      <c r="F5280" s="167"/>
      <c r="G5280" s="37">
        <v>5272</v>
      </c>
      <c r="H5280" s="167">
        <f t="shared" ca="1" si="168"/>
        <v>4.3225384377372715E-2</v>
      </c>
    </row>
    <row r="5281" spans="1:8" x14ac:dyDescent="0.3">
      <c r="A5281"/>
      <c r="B5281" s="314">
        <v>43629</v>
      </c>
      <c r="C5281" s="197">
        <v>167.4</v>
      </c>
      <c r="D5281" s="197">
        <f t="shared" si="167"/>
        <v>-0.45755022683084901</v>
      </c>
      <c r="E5281" s="197">
        <v>-9.7604259094942192E-3</v>
      </c>
      <c r="F5281" s="167"/>
      <c r="G5281" s="37">
        <v>5273</v>
      </c>
      <c r="H5281" s="167">
        <f t="shared" ca="1" si="168"/>
        <v>4.8289025756468327E-3</v>
      </c>
    </row>
    <row r="5282" spans="1:8" x14ac:dyDescent="0.3">
      <c r="A5282"/>
      <c r="B5282" s="314">
        <v>44456</v>
      </c>
      <c r="C5282" s="197">
        <v>308.60000000000002</v>
      </c>
      <c r="D5282" s="197">
        <f t="shared" si="167"/>
        <v>1.3287051011168125</v>
      </c>
      <c r="E5282" s="197">
        <v>-9.786619605326341E-3</v>
      </c>
      <c r="F5282" s="167"/>
      <c r="G5282" s="37">
        <v>5274</v>
      </c>
      <c r="H5282" s="167">
        <f t="shared" ca="1" si="168"/>
        <v>2.1661971221515055E-2</v>
      </c>
    </row>
    <row r="5283" spans="1:8" x14ac:dyDescent="0.3">
      <c r="A5283"/>
      <c r="B5283" s="314">
        <v>40219</v>
      </c>
      <c r="C5283" s="197">
        <v>132.52000000000001</v>
      </c>
      <c r="D5283" s="197">
        <f t="shared" si="167"/>
        <v>-0.54309750379258026</v>
      </c>
      <c r="E5283" s="197">
        <v>-9.7885376970784366E-3</v>
      </c>
      <c r="F5283" s="167"/>
      <c r="G5283" s="37">
        <v>5275</v>
      </c>
      <c r="H5283" s="167">
        <f t="shared" ca="1" si="168"/>
        <v>6.786211563536082E-2</v>
      </c>
    </row>
    <row r="5284" spans="1:8" x14ac:dyDescent="0.3">
      <c r="A5284"/>
      <c r="B5284" s="314">
        <v>41436</v>
      </c>
      <c r="C5284" s="197">
        <v>290.04000000000002</v>
      </c>
      <c r="D5284" s="197">
        <f t="shared" si="167"/>
        <v>0.23201087418231259</v>
      </c>
      <c r="E5284" s="197">
        <v>-9.7982315386978547E-3</v>
      </c>
      <c r="F5284" s="167"/>
      <c r="G5284" s="37">
        <v>5276</v>
      </c>
      <c r="H5284" s="167">
        <f t="shared" ca="1" si="168"/>
        <v>-1.7680277823547631E-2</v>
      </c>
    </row>
    <row r="5285" spans="1:8" x14ac:dyDescent="0.3">
      <c r="A5285"/>
      <c r="B5285" s="314">
        <v>41078</v>
      </c>
      <c r="C5285" s="197">
        <v>235.42</v>
      </c>
      <c r="D5285" s="197">
        <f t="shared" si="167"/>
        <v>-0.57893042389554639</v>
      </c>
      <c r="E5285" s="197">
        <v>-9.8002103049422695E-3</v>
      </c>
      <c r="F5285" s="167"/>
      <c r="G5285" s="37">
        <v>5277</v>
      </c>
      <c r="H5285" s="167">
        <f t="shared" ca="1" si="168"/>
        <v>3.9521478349078605E-2</v>
      </c>
    </row>
    <row r="5286" spans="1:8" x14ac:dyDescent="0.3">
      <c r="A5286"/>
      <c r="B5286" s="314">
        <v>42072</v>
      </c>
      <c r="C5286" s="197">
        <v>559.1</v>
      </c>
      <c r="D5286" s="197">
        <f t="shared" si="167"/>
        <v>2.0804407713498625</v>
      </c>
      <c r="E5286" s="197">
        <v>-9.8115613488239939E-3</v>
      </c>
      <c r="F5286" s="167"/>
      <c r="G5286" s="37">
        <v>5278</v>
      </c>
      <c r="H5286" s="167">
        <f t="shared" ca="1" si="168"/>
        <v>-7.430449610474506E-4</v>
      </c>
    </row>
    <row r="5287" spans="1:8" x14ac:dyDescent="0.3">
      <c r="A5287"/>
      <c r="B5287" s="314">
        <v>43486</v>
      </c>
      <c r="C5287" s="197">
        <v>181.5</v>
      </c>
      <c r="D5287" s="197">
        <f t="shared" si="167"/>
        <v>1.023411371237458</v>
      </c>
      <c r="E5287" s="197">
        <v>-9.8199672667758087E-3</v>
      </c>
      <c r="F5287" s="167"/>
      <c r="G5287" s="37">
        <v>5279</v>
      </c>
      <c r="H5287" s="167">
        <f t="shared" ca="1" si="168"/>
        <v>7.1162594268073073E-2</v>
      </c>
    </row>
    <row r="5288" spans="1:8" x14ac:dyDescent="0.3">
      <c r="A5288"/>
      <c r="B5288" s="314">
        <v>38370</v>
      </c>
      <c r="C5288" s="197">
        <v>89.7</v>
      </c>
      <c r="D5288" s="197">
        <f t="shared" si="167"/>
        <v>-0.80853788687299888</v>
      </c>
      <c r="E5288" s="197">
        <v>-9.8244839386245619E-3</v>
      </c>
      <c r="F5288" s="167"/>
      <c r="G5288" s="37">
        <v>5280</v>
      </c>
      <c r="H5288" s="167">
        <f t="shared" ca="1" si="168"/>
        <v>1.7804979531275179E-2</v>
      </c>
    </row>
    <row r="5289" spans="1:8" x14ac:dyDescent="0.3">
      <c r="A5289"/>
      <c r="B5289" s="314">
        <v>42725</v>
      </c>
      <c r="C5289" s="197">
        <v>468.5</v>
      </c>
      <c r="D5289" s="197">
        <f t="shared" si="167"/>
        <v>-0.17533576244037252</v>
      </c>
      <c r="E5289" s="197">
        <v>-9.8277501849307614E-3</v>
      </c>
      <c r="F5289" s="167"/>
      <c r="G5289" s="37">
        <v>5281</v>
      </c>
      <c r="H5289" s="167">
        <f t="shared" ca="1" si="168"/>
        <v>0.10931663131367847</v>
      </c>
    </row>
    <row r="5290" spans="1:8" x14ac:dyDescent="0.3">
      <c r="A5290"/>
      <c r="B5290" s="314">
        <v>42058</v>
      </c>
      <c r="C5290" s="197">
        <v>568.11</v>
      </c>
      <c r="D5290" s="197">
        <f t="shared" si="167"/>
        <v>2.5055534987041836</v>
      </c>
      <c r="E5290" s="197">
        <v>-9.8300653594770582E-3</v>
      </c>
      <c r="F5290" s="167"/>
      <c r="G5290" s="37">
        <v>5282</v>
      </c>
      <c r="H5290" s="167">
        <f t="shared" ca="1" si="168"/>
        <v>-1.2089469834448096E-3</v>
      </c>
    </row>
    <row r="5291" spans="1:8" x14ac:dyDescent="0.3">
      <c r="A5291"/>
      <c r="B5291" s="314">
        <v>38960</v>
      </c>
      <c r="C5291" s="197">
        <v>162.06</v>
      </c>
      <c r="D5291" s="197">
        <f t="shared" si="167"/>
        <v>-0.61665286812536957</v>
      </c>
      <c r="E5291" s="197">
        <v>-9.8368668662551784E-3</v>
      </c>
      <c r="F5291" s="167"/>
      <c r="G5291" s="37">
        <v>5283</v>
      </c>
      <c r="H5291" s="167">
        <f t="shared" ca="1" si="168"/>
        <v>3.5441664710400361E-2</v>
      </c>
    </row>
    <row r="5292" spans="1:8" x14ac:dyDescent="0.3">
      <c r="A5292"/>
      <c r="B5292" s="314">
        <v>43031</v>
      </c>
      <c r="C5292" s="197">
        <v>422.75</v>
      </c>
      <c r="D5292" s="197">
        <f t="shared" si="167"/>
        <v>1.2704081632653064</v>
      </c>
      <c r="E5292" s="197">
        <v>-9.8372174727719974E-3</v>
      </c>
      <c r="F5292" s="167"/>
      <c r="G5292" s="37">
        <v>5284</v>
      </c>
      <c r="H5292" s="167">
        <f t="shared" ca="1" si="168"/>
        <v>0.13583332304578044</v>
      </c>
    </row>
    <row r="5293" spans="1:8" x14ac:dyDescent="0.3">
      <c r="A5293"/>
      <c r="B5293" s="314">
        <v>43860</v>
      </c>
      <c r="C5293" s="197">
        <v>186.2</v>
      </c>
      <c r="D5293" s="197">
        <f t="shared" si="167"/>
        <v>-0.5932721712538227</v>
      </c>
      <c r="E5293" s="197">
        <v>-9.8378090933263218E-3</v>
      </c>
      <c r="F5293" s="167"/>
      <c r="G5293" s="37">
        <v>5285</v>
      </c>
      <c r="H5293" s="167">
        <f t="shared" ca="1" si="168"/>
        <v>-4.1180530670185476E-2</v>
      </c>
    </row>
    <row r="5294" spans="1:8" x14ac:dyDescent="0.3">
      <c r="A5294"/>
      <c r="B5294" s="314">
        <v>42793</v>
      </c>
      <c r="C5294" s="197">
        <v>457.8</v>
      </c>
      <c r="D5294" s="197">
        <f t="shared" si="167"/>
        <v>5.5993945509586274</v>
      </c>
      <c r="E5294" s="197">
        <v>-9.8410295230886291E-3</v>
      </c>
      <c r="F5294" s="167"/>
      <c r="G5294" s="37">
        <v>5286</v>
      </c>
      <c r="H5294" s="167">
        <f t="shared" ca="1" si="168"/>
        <v>-2.9000386690690647E-2</v>
      </c>
    </row>
    <row r="5295" spans="1:8" x14ac:dyDescent="0.3">
      <c r="A5295"/>
      <c r="B5295" s="314">
        <v>37915</v>
      </c>
      <c r="C5295" s="197">
        <v>69.37</v>
      </c>
      <c r="D5295" s="197">
        <f t="shared" si="167"/>
        <v>-0.87442525614568622</v>
      </c>
      <c r="E5295" s="197">
        <v>-9.8487011133313596E-3</v>
      </c>
      <c r="F5295" s="167"/>
      <c r="G5295" s="37">
        <v>5287</v>
      </c>
      <c r="H5295" s="167">
        <f t="shared" ca="1" si="168"/>
        <v>1.8199329638965926E-2</v>
      </c>
    </row>
    <row r="5296" spans="1:8" x14ac:dyDescent="0.3">
      <c r="A5296"/>
      <c r="B5296" s="314">
        <v>42076</v>
      </c>
      <c r="C5296" s="197">
        <v>552.41999999999996</v>
      </c>
      <c r="D5296" s="197">
        <f t="shared" si="167"/>
        <v>2.7964401072091265</v>
      </c>
      <c r="E5296" s="197">
        <v>-9.8580441640379046E-3</v>
      </c>
      <c r="F5296" s="167"/>
      <c r="G5296" s="37">
        <v>5288</v>
      </c>
      <c r="H5296" s="167">
        <f t="shared" ca="1" si="168"/>
        <v>-2.1594848795308444E-2</v>
      </c>
    </row>
    <row r="5297" spans="1:8" x14ac:dyDescent="0.3">
      <c r="A5297"/>
      <c r="B5297" s="314">
        <v>39279</v>
      </c>
      <c r="C5297" s="197">
        <v>145.51</v>
      </c>
      <c r="D5297" s="197">
        <f t="shared" si="167"/>
        <v>-0.76380163947731516</v>
      </c>
      <c r="E5297" s="197">
        <v>-9.8666303756125284E-3</v>
      </c>
      <c r="F5297" s="167"/>
      <c r="G5297" s="37">
        <v>5289</v>
      </c>
      <c r="H5297" s="167">
        <f t="shared" ca="1" si="168"/>
        <v>-4.4071847556001804E-2</v>
      </c>
    </row>
    <row r="5298" spans="1:8" x14ac:dyDescent="0.3">
      <c r="A5298"/>
      <c r="B5298" s="314">
        <v>45763</v>
      </c>
      <c r="C5298" s="197">
        <v>616.04999999999995</v>
      </c>
      <c r="D5298" s="197">
        <f t="shared" si="167"/>
        <v>0.19458987783595094</v>
      </c>
      <c r="E5298" s="197">
        <v>-9.8842815814852436E-3</v>
      </c>
      <c r="F5298" s="167"/>
      <c r="G5298" s="37">
        <v>5290</v>
      </c>
      <c r="H5298" s="167">
        <f t="shared" ca="1" si="168"/>
        <v>-1.2303873346682308E-2</v>
      </c>
    </row>
    <row r="5299" spans="1:8" x14ac:dyDescent="0.3">
      <c r="A5299"/>
      <c r="B5299" s="314">
        <v>44581</v>
      </c>
      <c r="C5299" s="197">
        <v>515.70000000000005</v>
      </c>
      <c r="D5299" s="197">
        <f t="shared" si="167"/>
        <v>1.9476993426693348</v>
      </c>
      <c r="E5299" s="197">
        <v>-9.8876835941249519E-3</v>
      </c>
      <c r="F5299" s="167"/>
      <c r="G5299" s="37">
        <v>5291</v>
      </c>
      <c r="H5299" s="167">
        <f t="shared" ca="1" si="168"/>
        <v>0.10064138396450294</v>
      </c>
    </row>
    <row r="5300" spans="1:8" x14ac:dyDescent="0.3">
      <c r="A5300"/>
      <c r="B5300" s="314">
        <v>43815</v>
      </c>
      <c r="C5300" s="197">
        <v>174.95</v>
      </c>
      <c r="D5300" s="197">
        <f t="shared" si="167"/>
        <v>-0.46480467435528772</v>
      </c>
      <c r="E5300" s="197">
        <v>-9.9037917374080742E-3</v>
      </c>
      <c r="F5300" s="167"/>
      <c r="G5300" s="37">
        <v>5292</v>
      </c>
      <c r="H5300" s="167">
        <f t="shared" ca="1" si="168"/>
        <v>-4.2125228220446738E-2</v>
      </c>
    </row>
    <row r="5301" spans="1:8" x14ac:dyDescent="0.3">
      <c r="A5301"/>
      <c r="B5301" s="314">
        <v>41285</v>
      </c>
      <c r="C5301" s="197">
        <v>326.89</v>
      </c>
      <c r="D5301" s="197">
        <f t="shared" si="167"/>
        <v>5.0670007423904968</v>
      </c>
      <c r="E5301" s="197">
        <v>-9.9042888296584364E-3</v>
      </c>
      <c r="F5301" s="167"/>
      <c r="G5301" s="37">
        <v>5293</v>
      </c>
      <c r="H5301" s="167">
        <f t="shared" ca="1" si="168"/>
        <v>-1.3102358394464813E-2</v>
      </c>
    </row>
    <row r="5302" spans="1:8" x14ac:dyDescent="0.3">
      <c r="A5302"/>
      <c r="B5302" s="314">
        <v>34780</v>
      </c>
      <c r="C5302" s="197">
        <v>53.88</v>
      </c>
      <c r="D5302" s="197">
        <f t="shared" si="167"/>
        <v>-0.91856106408706162</v>
      </c>
      <c r="E5302" s="197">
        <v>-9.9228224917309316E-3</v>
      </c>
      <c r="F5302" s="167"/>
      <c r="G5302" s="37">
        <v>5294</v>
      </c>
      <c r="H5302" s="167">
        <f t="shared" ca="1" si="168"/>
        <v>0.17638203084949319</v>
      </c>
    </row>
    <row r="5303" spans="1:8" x14ac:dyDescent="0.3">
      <c r="A5303"/>
      <c r="B5303" s="314">
        <v>45713</v>
      </c>
      <c r="C5303" s="197">
        <v>661.6</v>
      </c>
      <c r="D5303" s="197">
        <f t="shared" si="167"/>
        <v>2.9136350192250813</v>
      </c>
      <c r="E5303" s="197">
        <v>-9.951365506920995E-3</v>
      </c>
      <c r="F5303" s="167"/>
      <c r="G5303" s="37">
        <v>5295</v>
      </c>
      <c r="H5303" s="167">
        <f t="shared" ca="1" si="168"/>
        <v>1.9103759283881866E-3</v>
      </c>
    </row>
    <row r="5304" spans="1:8" x14ac:dyDescent="0.3">
      <c r="A5304"/>
      <c r="B5304" s="314">
        <v>43628</v>
      </c>
      <c r="C5304" s="197">
        <v>169.05</v>
      </c>
      <c r="D5304" s="197">
        <f t="shared" si="167"/>
        <v>5.0809352517985618</v>
      </c>
      <c r="E5304" s="197">
        <v>-9.9560761346997317E-3</v>
      </c>
      <c r="F5304" s="167"/>
      <c r="G5304" s="37">
        <v>5296</v>
      </c>
      <c r="H5304" s="167">
        <f t="shared" ca="1" si="168"/>
        <v>-2.3975928220309136E-2</v>
      </c>
    </row>
    <row r="5305" spans="1:8" x14ac:dyDescent="0.3">
      <c r="A5305"/>
      <c r="B5305" s="314">
        <v>36060</v>
      </c>
      <c r="C5305" s="197">
        <v>27.8</v>
      </c>
      <c r="D5305" s="197">
        <f t="shared" si="167"/>
        <v>-0.79088310516022264</v>
      </c>
      <c r="E5305" s="197">
        <v>-9.9715099715098621E-3</v>
      </c>
      <c r="F5305" s="167"/>
      <c r="G5305" s="37">
        <v>5297</v>
      </c>
      <c r="H5305" s="167">
        <f t="shared" ca="1" si="168"/>
        <v>9.9345208017591613E-2</v>
      </c>
    </row>
    <row r="5306" spans="1:8" x14ac:dyDescent="0.3">
      <c r="A5306"/>
      <c r="B5306" s="314">
        <v>39490</v>
      </c>
      <c r="C5306" s="197">
        <v>132.94</v>
      </c>
      <c r="D5306" s="197">
        <f t="shared" si="167"/>
        <v>-0.27914542891226546</v>
      </c>
      <c r="E5306" s="197">
        <v>-9.979148048853137E-3</v>
      </c>
      <c r="F5306" s="167"/>
      <c r="G5306" s="37">
        <v>5298</v>
      </c>
      <c r="H5306" s="167">
        <f t="shared" ca="1" si="168"/>
        <v>2.689536466005437E-2</v>
      </c>
    </row>
    <row r="5307" spans="1:8" x14ac:dyDescent="0.3">
      <c r="A5307"/>
      <c r="B5307" s="314">
        <v>38811</v>
      </c>
      <c r="C5307" s="197">
        <v>184.42</v>
      </c>
      <c r="D5307" s="197">
        <f t="shared" si="167"/>
        <v>4.316229460939752</v>
      </c>
      <c r="E5307" s="197">
        <v>-9.9849688640756273E-3</v>
      </c>
      <c r="F5307" s="167"/>
      <c r="G5307" s="37">
        <v>5299</v>
      </c>
      <c r="H5307" s="167">
        <f t="shared" ca="1" si="168"/>
        <v>9.2600351397856495E-2</v>
      </c>
    </row>
    <row r="5308" spans="1:8" x14ac:dyDescent="0.3">
      <c r="A5308"/>
      <c r="B5308" s="314">
        <v>36584</v>
      </c>
      <c r="C5308" s="197">
        <v>34.69</v>
      </c>
      <c r="D5308" s="197">
        <f t="shared" si="167"/>
        <v>-0.75175325604694432</v>
      </c>
      <c r="E5308" s="197">
        <v>-9.9885844748859309E-3</v>
      </c>
      <c r="F5308" s="167"/>
      <c r="G5308" s="37">
        <v>5300</v>
      </c>
      <c r="H5308" s="167">
        <f t="shared" ca="1" si="168"/>
        <v>-6.5220934853036441E-2</v>
      </c>
    </row>
    <row r="5309" spans="1:8" x14ac:dyDescent="0.3">
      <c r="A5309"/>
      <c r="B5309" s="314">
        <v>39444</v>
      </c>
      <c r="C5309" s="197">
        <v>139.74</v>
      </c>
      <c r="D5309" s="197">
        <f t="shared" si="167"/>
        <v>-0.62379862700228828</v>
      </c>
      <c r="E5309" s="197">
        <v>-9.9893730074388509E-3</v>
      </c>
      <c r="F5309" s="167"/>
      <c r="G5309" s="37">
        <v>5301</v>
      </c>
      <c r="H5309" s="167">
        <f t="shared" ca="1" si="168"/>
        <v>9.784209481633209E-2</v>
      </c>
    </row>
    <row r="5310" spans="1:8" x14ac:dyDescent="0.3">
      <c r="A5310"/>
      <c r="B5310" s="314">
        <v>42468</v>
      </c>
      <c r="C5310" s="197">
        <v>371.45</v>
      </c>
      <c r="D5310" s="197">
        <f t="shared" si="167"/>
        <v>7.1637362637362632</v>
      </c>
      <c r="E5310" s="197">
        <v>-9.9946695095949334E-3</v>
      </c>
      <c r="F5310" s="167"/>
      <c r="G5310" s="37">
        <v>5302</v>
      </c>
      <c r="H5310" s="167">
        <f t="shared" ca="1" si="168"/>
        <v>2.7095073083090396E-2</v>
      </c>
    </row>
    <row r="5311" spans="1:8" x14ac:dyDescent="0.3">
      <c r="A5311"/>
      <c r="B5311" s="314">
        <v>36489</v>
      </c>
      <c r="C5311" s="197">
        <v>45.5</v>
      </c>
      <c r="D5311" s="197">
        <f t="shared" si="167"/>
        <v>9.5329802599903646E-2</v>
      </c>
      <c r="E5311" s="197">
        <v>-1.0008703220191539E-2</v>
      </c>
      <c r="F5311" s="167"/>
      <c r="G5311" s="37">
        <v>5303</v>
      </c>
      <c r="H5311" s="167">
        <f t="shared" ca="1" si="168"/>
        <v>-6.4175149550612251E-2</v>
      </c>
    </row>
    <row r="5312" spans="1:8" x14ac:dyDescent="0.3">
      <c r="A5312"/>
      <c r="B5312" s="314">
        <v>36347</v>
      </c>
      <c r="C5312" s="197">
        <v>41.54</v>
      </c>
      <c r="D5312" s="197">
        <f t="shared" si="167"/>
        <v>0.68178137651821857</v>
      </c>
      <c r="E5312" s="197">
        <v>-1.0009532888465289E-2</v>
      </c>
      <c r="F5312" s="167"/>
      <c r="G5312" s="37">
        <v>5304</v>
      </c>
      <c r="H5312" s="167">
        <f t="shared" ca="1" si="168"/>
        <v>3.6795308525826451E-2</v>
      </c>
    </row>
    <row r="5313" spans="1:8" x14ac:dyDescent="0.3">
      <c r="A5313"/>
      <c r="B5313" s="314">
        <v>36669</v>
      </c>
      <c r="C5313" s="197">
        <v>24.7</v>
      </c>
      <c r="D5313" s="197">
        <f t="shared" si="167"/>
        <v>-0.58326303357516451</v>
      </c>
      <c r="E5313" s="197">
        <v>-1.0020040080160331E-2</v>
      </c>
      <c r="F5313" s="167"/>
      <c r="G5313" s="37">
        <v>5305</v>
      </c>
      <c r="H5313" s="167">
        <f t="shared" ca="1" si="168"/>
        <v>0.12372860922351263</v>
      </c>
    </row>
    <row r="5314" spans="1:8" x14ac:dyDescent="0.3">
      <c r="A5314"/>
      <c r="B5314" s="314">
        <v>34681</v>
      </c>
      <c r="C5314" s="197">
        <v>59.27</v>
      </c>
      <c r="D5314" s="197">
        <f t="shared" si="167"/>
        <v>0</v>
      </c>
      <c r="E5314" s="197">
        <v>-1.0021713713044833E-2</v>
      </c>
      <c r="F5314" s="167"/>
      <c r="G5314" s="37">
        <v>5306</v>
      </c>
      <c r="H5314" s="167">
        <f t="shared" ca="1" si="168"/>
        <v>-0.11570346979658587</v>
      </c>
    </row>
    <row r="5315" spans="1:8" x14ac:dyDescent="0.3">
      <c r="A5315"/>
      <c r="B5315" s="314">
        <v>34675</v>
      </c>
      <c r="C5315" s="197">
        <v>59.27</v>
      </c>
      <c r="D5315" s="197">
        <f t="shared" si="167"/>
        <v>-0.8238580641326636</v>
      </c>
      <c r="E5315" s="197">
        <v>-1.0021713713044833E-2</v>
      </c>
      <c r="F5315" s="167"/>
      <c r="G5315" s="37">
        <v>5307</v>
      </c>
      <c r="H5315" s="167">
        <f t="shared" ca="1" si="168"/>
        <v>5.1898280047464336E-2</v>
      </c>
    </row>
    <row r="5316" spans="1:8" x14ac:dyDescent="0.3">
      <c r="A5316"/>
      <c r="B5316" s="314">
        <v>41544</v>
      </c>
      <c r="C5316" s="197">
        <v>336.49</v>
      </c>
      <c r="D5316" s="197">
        <f t="shared" si="167"/>
        <v>1.3563725490196079</v>
      </c>
      <c r="E5316" s="197">
        <v>-1.0032362459546862E-2</v>
      </c>
      <c r="F5316" s="167"/>
      <c r="G5316" s="37">
        <v>5308</v>
      </c>
      <c r="H5316" s="167">
        <f t="shared" ca="1" si="168"/>
        <v>6.8238975049011649E-2</v>
      </c>
    </row>
    <row r="5317" spans="1:8" x14ac:dyDescent="0.3">
      <c r="A5317"/>
      <c r="B5317" s="314">
        <v>44071</v>
      </c>
      <c r="C5317" s="197">
        <v>142.80000000000001</v>
      </c>
      <c r="D5317" s="197">
        <f t="shared" si="167"/>
        <v>-0.6946107784431137</v>
      </c>
      <c r="E5317" s="197">
        <v>-1.0051993067590859E-2</v>
      </c>
      <c r="F5317" s="167"/>
      <c r="G5317" s="37">
        <v>5309</v>
      </c>
      <c r="H5317" s="167">
        <f t="shared" ca="1" si="168"/>
        <v>-3.1289163352606801E-3</v>
      </c>
    </row>
    <row r="5318" spans="1:8" x14ac:dyDescent="0.3">
      <c r="A5318"/>
      <c r="B5318" s="314">
        <v>44554</v>
      </c>
      <c r="C5318" s="197">
        <v>467.6</v>
      </c>
      <c r="D5318" s="197">
        <f t="shared" si="167"/>
        <v>1.6686451318342654</v>
      </c>
      <c r="E5318" s="197">
        <v>-1.0056102466391437E-2</v>
      </c>
      <c r="F5318" s="167"/>
      <c r="G5318" s="37">
        <v>5310</v>
      </c>
      <c r="H5318" s="167">
        <f t="shared" ca="1" si="168"/>
        <v>-4.5821879039489609E-2</v>
      </c>
    </row>
    <row r="5319" spans="1:8" x14ac:dyDescent="0.3">
      <c r="A5319"/>
      <c r="B5319" s="314">
        <v>40891</v>
      </c>
      <c r="C5319" s="197">
        <v>175.22</v>
      </c>
      <c r="D5319" s="197">
        <f t="shared" si="167"/>
        <v>-0.61294455489286503</v>
      </c>
      <c r="E5319" s="197">
        <v>-1.0056497175141232E-2</v>
      </c>
      <c r="F5319" s="167"/>
      <c r="G5319" s="37">
        <v>5311</v>
      </c>
      <c r="H5319" s="167">
        <f t="shared" ca="1" si="168"/>
        <v>-1.8588342545479194E-2</v>
      </c>
    </row>
    <row r="5320" spans="1:8" x14ac:dyDescent="0.3">
      <c r="A5320"/>
      <c r="B5320" s="314">
        <v>42908</v>
      </c>
      <c r="C5320" s="197">
        <v>452.7</v>
      </c>
      <c r="D5320" s="197">
        <f t="shared" si="167"/>
        <v>9.5727943846060759E-2</v>
      </c>
      <c r="E5320" s="197">
        <v>-1.0059042204242363E-2</v>
      </c>
      <c r="F5320" s="167"/>
      <c r="G5320" s="37">
        <v>5312</v>
      </c>
      <c r="H5320" s="167">
        <f t="shared" ca="1" si="168"/>
        <v>-2.8020101157528992E-3</v>
      </c>
    </row>
    <row r="5321" spans="1:8" x14ac:dyDescent="0.3">
      <c r="A5321"/>
      <c r="B5321" s="314">
        <v>42340</v>
      </c>
      <c r="C5321" s="197">
        <v>413.15</v>
      </c>
      <c r="D5321" s="197">
        <f t="shared" ref="D5321:D5384" si="169">C5321/C5322-1</f>
        <v>4.3165615750868618</v>
      </c>
      <c r="E5321" s="197">
        <v>-1.0063495866778571E-2</v>
      </c>
      <c r="F5321" s="167"/>
      <c r="G5321" s="37">
        <v>5313</v>
      </c>
      <c r="H5321" s="167">
        <f t="shared" ca="1" si="168"/>
        <v>5.6476147116252713E-2</v>
      </c>
    </row>
    <row r="5322" spans="1:8" x14ac:dyDescent="0.3">
      <c r="A5322"/>
      <c r="B5322" s="314">
        <v>39644</v>
      </c>
      <c r="C5322" s="197">
        <v>77.709999999999994</v>
      </c>
      <c r="D5322" s="197">
        <f t="shared" si="169"/>
        <v>-0.9148084807823017</v>
      </c>
      <c r="E5322" s="197">
        <v>-1.0063694267515966E-2</v>
      </c>
      <c r="F5322" s="167"/>
      <c r="G5322" s="37">
        <v>5314</v>
      </c>
      <c r="H5322" s="167">
        <f t="shared" ref="H5322:H5385" ca="1" si="170">_xlfn.NORM.INV(RAND(),N$11,N$12)</f>
        <v>-6.794173804048588E-2</v>
      </c>
    </row>
    <row r="5323" spans="1:8" x14ac:dyDescent="0.3">
      <c r="A5323"/>
      <c r="B5323" s="314">
        <v>45331</v>
      </c>
      <c r="C5323" s="197">
        <v>912.18</v>
      </c>
      <c r="D5323" s="197">
        <f t="shared" si="169"/>
        <v>1.2643167432046667</v>
      </c>
      <c r="E5323" s="197">
        <v>-1.0070974323356463E-2</v>
      </c>
      <c r="F5323" s="167"/>
      <c r="G5323" s="37">
        <v>5315</v>
      </c>
      <c r="H5323" s="167">
        <f t="shared" ca="1" si="170"/>
        <v>3.9309401948502451E-2</v>
      </c>
    </row>
    <row r="5324" spans="1:8" x14ac:dyDescent="0.3">
      <c r="A5324"/>
      <c r="B5324" s="314">
        <v>42328</v>
      </c>
      <c r="C5324" s="197">
        <v>402.85</v>
      </c>
      <c r="D5324" s="197">
        <f t="shared" si="169"/>
        <v>3.942338363390995</v>
      </c>
      <c r="E5324" s="197">
        <v>-1.0074947782282795E-2</v>
      </c>
      <c r="F5324" s="167"/>
      <c r="G5324" s="37">
        <v>5316</v>
      </c>
      <c r="H5324" s="167">
        <f t="shared" ca="1" si="170"/>
        <v>8.1637336136464109E-2</v>
      </c>
    </row>
    <row r="5325" spans="1:8" x14ac:dyDescent="0.3">
      <c r="A5325"/>
      <c r="B5325" s="314">
        <v>38533</v>
      </c>
      <c r="C5325" s="197">
        <v>81.510000000000005</v>
      </c>
      <c r="D5325" s="197">
        <f t="shared" si="169"/>
        <v>-0.56294906166219838</v>
      </c>
      <c r="E5325" s="197">
        <v>-1.0080155452999784E-2</v>
      </c>
      <c r="F5325" s="167"/>
      <c r="G5325" s="37">
        <v>5317</v>
      </c>
      <c r="H5325" s="167">
        <f t="shared" ca="1" si="170"/>
        <v>-4.0277669083460962E-2</v>
      </c>
    </row>
    <row r="5326" spans="1:8" x14ac:dyDescent="0.3">
      <c r="A5326"/>
      <c r="B5326" s="314">
        <v>43854</v>
      </c>
      <c r="C5326" s="197">
        <v>186.5</v>
      </c>
      <c r="D5326" s="197">
        <f t="shared" si="169"/>
        <v>6.0377358490566042</v>
      </c>
      <c r="E5326" s="197">
        <v>-1.0084925690021285E-2</v>
      </c>
      <c r="F5326" s="167"/>
      <c r="G5326" s="37">
        <v>5318</v>
      </c>
      <c r="H5326" s="167">
        <f t="shared" ca="1" si="170"/>
        <v>0.10064268549746642</v>
      </c>
    </row>
    <row r="5327" spans="1:8" x14ac:dyDescent="0.3">
      <c r="A5327"/>
      <c r="B5327" s="314">
        <v>36144</v>
      </c>
      <c r="C5327" s="197">
        <v>26.5</v>
      </c>
      <c r="D5327" s="197">
        <f t="shared" si="169"/>
        <v>-0.90068955179133559</v>
      </c>
      <c r="E5327" s="197">
        <v>-1.0085917071348538E-2</v>
      </c>
      <c r="F5327" s="167"/>
      <c r="G5327" s="37">
        <v>5319</v>
      </c>
      <c r="H5327" s="167">
        <f t="shared" ca="1" si="170"/>
        <v>9.562705328388317E-2</v>
      </c>
    </row>
    <row r="5328" spans="1:8" x14ac:dyDescent="0.3">
      <c r="A5328"/>
      <c r="B5328" s="314">
        <v>41191</v>
      </c>
      <c r="C5328" s="197">
        <v>266.83999999999997</v>
      </c>
      <c r="D5328" s="197">
        <f t="shared" si="169"/>
        <v>1.1782857142857139</v>
      </c>
      <c r="E5328" s="197">
        <v>-1.0090517880991356E-2</v>
      </c>
      <c r="F5328" s="167"/>
      <c r="G5328" s="37">
        <v>5320</v>
      </c>
      <c r="H5328" s="167">
        <f t="shared" ca="1" si="170"/>
        <v>2.3819127037428871E-2</v>
      </c>
    </row>
    <row r="5329" spans="1:8" x14ac:dyDescent="0.3">
      <c r="A5329"/>
      <c r="B5329" s="314">
        <v>43683</v>
      </c>
      <c r="C5329" s="197">
        <v>122.5</v>
      </c>
      <c r="D5329" s="197">
        <f t="shared" si="169"/>
        <v>-0.78984388402813521</v>
      </c>
      <c r="E5329" s="197">
        <v>-1.0101010101010055E-2</v>
      </c>
      <c r="F5329" s="167"/>
      <c r="G5329" s="37">
        <v>5321</v>
      </c>
      <c r="H5329" s="167">
        <f t="shared" ca="1" si="170"/>
        <v>1.7765901160831762E-2</v>
      </c>
    </row>
    <row r="5330" spans="1:8" x14ac:dyDescent="0.3">
      <c r="A5330"/>
      <c r="B5330" s="314">
        <v>45756</v>
      </c>
      <c r="C5330" s="197">
        <v>582.9</v>
      </c>
      <c r="D5330" s="197">
        <f t="shared" si="169"/>
        <v>8.9352309527867728</v>
      </c>
      <c r="E5330" s="197">
        <v>-1.0104440859302066E-2</v>
      </c>
      <c r="F5330" s="167"/>
      <c r="G5330" s="37">
        <v>5322</v>
      </c>
      <c r="H5330" s="167">
        <f t="shared" ca="1" si="170"/>
        <v>-4.6966902746742124E-2</v>
      </c>
    </row>
    <row r="5331" spans="1:8" x14ac:dyDescent="0.3">
      <c r="A5331"/>
      <c r="B5331" s="314">
        <v>34709</v>
      </c>
      <c r="C5331" s="197">
        <v>58.67</v>
      </c>
      <c r="D5331" s="197">
        <f t="shared" si="169"/>
        <v>-0.14162399414776872</v>
      </c>
      <c r="E5331" s="197">
        <v>-1.0123165176311844E-2</v>
      </c>
      <c r="F5331" s="167"/>
      <c r="G5331" s="37">
        <v>5323</v>
      </c>
      <c r="H5331" s="167">
        <f t="shared" ca="1" si="170"/>
        <v>8.6271120460104392E-2</v>
      </c>
    </row>
    <row r="5332" spans="1:8" x14ac:dyDescent="0.3">
      <c r="A5332"/>
      <c r="B5332" s="314">
        <v>35432</v>
      </c>
      <c r="C5332" s="197">
        <v>68.349999999999994</v>
      </c>
      <c r="D5332" s="197">
        <f t="shared" si="169"/>
        <v>-0.76020909346056698</v>
      </c>
      <c r="E5332" s="197">
        <v>-1.0137581462708267E-2</v>
      </c>
      <c r="F5332" s="167"/>
      <c r="G5332" s="37">
        <v>5324</v>
      </c>
      <c r="H5332" s="167">
        <f t="shared" ca="1" si="170"/>
        <v>5.0849913843687929E-2</v>
      </c>
    </row>
    <row r="5333" spans="1:8" x14ac:dyDescent="0.3">
      <c r="A5333"/>
      <c r="B5333" s="314">
        <v>41418</v>
      </c>
      <c r="C5333" s="197">
        <v>285.04000000000002</v>
      </c>
      <c r="D5333" s="197">
        <f t="shared" si="169"/>
        <v>-0.26021282117830258</v>
      </c>
      <c r="E5333" s="197">
        <v>-1.0140297263508624E-2</v>
      </c>
      <c r="F5333" s="167"/>
      <c r="G5333" s="37">
        <v>5325</v>
      </c>
      <c r="H5333" s="167">
        <f t="shared" ca="1" si="170"/>
        <v>-5.1840238092594415E-2</v>
      </c>
    </row>
    <row r="5334" spans="1:8" x14ac:dyDescent="0.3">
      <c r="A5334"/>
      <c r="B5334" s="314">
        <v>42964</v>
      </c>
      <c r="C5334" s="197">
        <v>385.3</v>
      </c>
      <c r="D5334" s="197">
        <f t="shared" si="169"/>
        <v>-0.62905555020698944</v>
      </c>
      <c r="E5334" s="197">
        <v>-1.0147719974309521E-2</v>
      </c>
      <c r="F5334" s="167"/>
      <c r="G5334" s="37">
        <v>5326</v>
      </c>
      <c r="H5334" s="167">
        <f t="shared" ca="1" si="170"/>
        <v>-5.588197663540799E-2</v>
      </c>
    </row>
    <row r="5335" spans="1:8" x14ac:dyDescent="0.3">
      <c r="A5335"/>
      <c r="B5335" s="314">
        <v>45544</v>
      </c>
      <c r="C5335" s="197">
        <v>1038.7</v>
      </c>
      <c r="D5335" s="197">
        <f t="shared" si="169"/>
        <v>0.69719449028610647</v>
      </c>
      <c r="E5335" s="197">
        <v>-1.0149139943774643E-2</v>
      </c>
      <c r="F5335" s="167"/>
      <c r="G5335" s="37">
        <v>5327</v>
      </c>
      <c r="H5335" s="167">
        <f t="shared" ca="1" si="170"/>
        <v>7.6240762320183798E-3</v>
      </c>
    </row>
    <row r="5336" spans="1:8" x14ac:dyDescent="0.3">
      <c r="A5336"/>
      <c r="B5336" s="314">
        <v>45161</v>
      </c>
      <c r="C5336" s="197">
        <v>612.01</v>
      </c>
      <c r="D5336" s="197">
        <f t="shared" si="169"/>
        <v>0.32240708729472778</v>
      </c>
      <c r="E5336" s="197">
        <v>-1.0157046046353591E-2</v>
      </c>
      <c r="F5336" s="167"/>
      <c r="G5336" s="37">
        <v>5328</v>
      </c>
      <c r="H5336" s="167">
        <f t="shared" ca="1" si="170"/>
        <v>-9.8106914517653521E-2</v>
      </c>
    </row>
    <row r="5337" spans="1:8" x14ac:dyDescent="0.3">
      <c r="A5337"/>
      <c r="B5337" s="314">
        <v>42802</v>
      </c>
      <c r="C5337" s="197">
        <v>462.8</v>
      </c>
      <c r="D5337" s="197">
        <f t="shared" si="169"/>
        <v>-0.49775356499468237</v>
      </c>
      <c r="E5337" s="197">
        <v>-1.0159341246925413E-2</v>
      </c>
      <c r="F5337" s="167"/>
      <c r="G5337" s="37">
        <v>5329</v>
      </c>
      <c r="H5337" s="167">
        <f t="shared" ca="1" si="170"/>
        <v>-8.1608273921723498E-2</v>
      </c>
    </row>
    <row r="5338" spans="1:8" x14ac:dyDescent="0.3">
      <c r="A5338"/>
      <c r="B5338" s="314">
        <v>45330</v>
      </c>
      <c r="C5338" s="197">
        <v>921.46</v>
      </c>
      <c r="D5338" s="197">
        <f t="shared" si="169"/>
        <v>1.1148470312822751</v>
      </c>
      <c r="E5338" s="197">
        <v>-1.0172623075848763E-2</v>
      </c>
      <c r="F5338" s="167"/>
      <c r="G5338" s="37">
        <v>5330</v>
      </c>
      <c r="H5338" s="167">
        <f t="shared" ca="1" si="170"/>
        <v>-1.8481300521396755E-2</v>
      </c>
    </row>
    <row r="5339" spans="1:8" x14ac:dyDescent="0.3">
      <c r="A5339"/>
      <c r="B5339" s="314">
        <v>44753</v>
      </c>
      <c r="C5339" s="197">
        <v>435.71</v>
      </c>
      <c r="D5339" s="197">
        <f t="shared" si="169"/>
        <v>0.12022110811158249</v>
      </c>
      <c r="E5339" s="197">
        <v>-1.0177423385356321E-2</v>
      </c>
      <c r="F5339" s="167"/>
      <c r="G5339" s="37">
        <v>5331</v>
      </c>
      <c r="H5339" s="167">
        <f t="shared" ca="1" si="170"/>
        <v>-4.0599593130965284E-2</v>
      </c>
    </row>
    <row r="5340" spans="1:8" x14ac:dyDescent="0.3">
      <c r="A5340"/>
      <c r="B5340" s="314">
        <v>44729</v>
      </c>
      <c r="C5340" s="197">
        <v>388.95</v>
      </c>
      <c r="D5340" s="197">
        <f t="shared" si="169"/>
        <v>-0.12004253297436707</v>
      </c>
      <c r="E5340" s="197">
        <v>-1.0179412138949018E-2</v>
      </c>
      <c r="F5340" s="167"/>
      <c r="G5340" s="37">
        <v>5332</v>
      </c>
      <c r="H5340" s="167">
        <f t="shared" ca="1" si="170"/>
        <v>0.10910404233492822</v>
      </c>
    </row>
    <row r="5341" spans="1:8" x14ac:dyDescent="0.3">
      <c r="A5341"/>
      <c r="B5341" s="314">
        <v>41851</v>
      </c>
      <c r="C5341" s="197">
        <v>442.01</v>
      </c>
      <c r="D5341" s="197">
        <f t="shared" si="169"/>
        <v>13.689597873047523</v>
      </c>
      <c r="E5341" s="197">
        <v>-1.0189000358294509E-2</v>
      </c>
      <c r="F5341" s="167"/>
      <c r="G5341" s="37">
        <v>5333</v>
      </c>
      <c r="H5341" s="167">
        <f t="shared" ca="1" si="170"/>
        <v>-1.1948558457945957E-2</v>
      </c>
    </row>
    <row r="5342" spans="1:8" x14ac:dyDescent="0.3">
      <c r="A5342"/>
      <c r="B5342" s="314">
        <v>37757</v>
      </c>
      <c r="C5342" s="197">
        <v>30.09</v>
      </c>
      <c r="D5342" s="197">
        <f t="shared" si="169"/>
        <v>-0.68342977380326142</v>
      </c>
      <c r="E5342" s="197">
        <v>-1.0197368421052566E-2</v>
      </c>
      <c r="F5342" s="167"/>
      <c r="G5342" s="37">
        <v>5334</v>
      </c>
      <c r="H5342" s="167">
        <f t="shared" ca="1" si="170"/>
        <v>0.10118340441596209</v>
      </c>
    </row>
    <row r="5343" spans="1:8" x14ac:dyDescent="0.3">
      <c r="A5343"/>
      <c r="B5343" s="314">
        <v>38665</v>
      </c>
      <c r="C5343" s="197">
        <v>95.05</v>
      </c>
      <c r="D5343" s="197">
        <f t="shared" si="169"/>
        <v>-0.78199541284403673</v>
      </c>
      <c r="E5343" s="197">
        <v>-1.0205144225762797E-2</v>
      </c>
      <c r="F5343" s="167"/>
      <c r="G5343" s="37">
        <v>5335</v>
      </c>
      <c r="H5343" s="167">
        <f t="shared" ca="1" si="170"/>
        <v>-4.2947053073533796E-2</v>
      </c>
    </row>
    <row r="5344" spans="1:8" x14ac:dyDescent="0.3">
      <c r="A5344"/>
      <c r="B5344" s="314">
        <v>42178</v>
      </c>
      <c r="C5344" s="197">
        <v>436</v>
      </c>
      <c r="D5344" s="197">
        <f t="shared" si="169"/>
        <v>15.69218989280245</v>
      </c>
      <c r="E5344" s="197">
        <v>-1.0215664018161208E-2</v>
      </c>
      <c r="F5344" s="167"/>
      <c r="G5344" s="37">
        <v>5336</v>
      </c>
      <c r="H5344" s="167">
        <f t="shared" ca="1" si="170"/>
        <v>-1.1710475502655198E-2</v>
      </c>
    </row>
    <row r="5345" spans="1:8" x14ac:dyDescent="0.3">
      <c r="A5345"/>
      <c r="B5345" s="314">
        <v>37515</v>
      </c>
      <c r="C5345" s="197">
        <v>26.12</v>
      </c>
      <c r="D5345" s="197">
        <f t="shared" si="169"/>
        <v>3.8568588469185094E-2</v>
      </c>
      <c r="E5345" s="197">
        <v>-1.0231148162182624E-2</v>
      </c>
      <c r="F5345" s="167"/>
      <c r="G5345" s="37">
        <v>5337</v>
      </c>
      <c r="H5345" s="167">
        <f t="shared" ca="1" si="170"/>
        <v>-4.8556241979710361E-2</v>
      </c>
    </row>
    <row r="5346" spans="1:8" x14ac:dyDescent="0.3">
      <c r="A5346"/>
      <c r="B5346" s="314">
        <v>36025</v>
      </c>
      <c r="C5346" s="197">
        <v>25.15</v>
      </c>
      <c r="D5346" s="197">
        <f t="shared" si="169"/>
        <v>-0.94220782205064568</v>
      </c>
      <c r="E5346" s="197">
        <v>-1.0232192050373956E-2</v>
      </c>
      <c r="F5346" s="167"/>
      <c r="G5346" s="37">
        <v>5338</v>
      </c>
      <c r="H5346" s="167">
        <f t="shared" ca="1" si="170"/>
        <v>-1.6841886608248206E-2</v>
      </c>
    </row>
    <row r="5347" spans="1:8" x14ac:dyDescent="0.3">
      <c r="A5347"/>
      <c r="B5347" s="314">
        <v>41779</v>
      </c>
      <c r="C5347" s="197">
        <v>435.18</v>
      </c>
      <c r="D5347" s="197">
        <f t="shared" si="169"/>
        <v>-0.29422640285436263</v>
      </c>
      <c r="E5347" s="197">
        <v>-1.0234716157205281E-2</v>
      </c>
      <c r="F5347" s="167"/>
      <c r="G5347" s="37">
        <v>5339</v>
      </c>
      <c r="H5347" s="167">
        <f t="shared" ca="1" si="170"/>
        <v>3.3148776806600451E-2</v>
      </c>
    </row>
    <row r="5348" spans="1:8" x14ac:dyDescent="0.3">
      <c r="A5348"/>
      <c r="B5348" s="314">
        <v>45124</v>
      </c>
      <c r="C5348" s="197">
        <v>616.6</v>
      </c>
      <c r="D5348" s="197">
        <f t="shared" si="169"/>
        <v>2.4331848552338533</v>
      </c>
      <c r="E5348" s="197">
        <v>-1.0241099232720097E-2</v>
      </c>
      <c r="F5348" s="167"/>
      <c r="G5348" s="37">
        <v>5340</v>
      </c>
      <c r="H5348" s="167">
        <f t="shared" ca="1" si="170"/>
        <v>6.6559286048009009E-2</v>
      </c>
    </row>
    <row r="5349" spans="1:8" x14ac:dyDescent="0.3">
      <c r="A5349"/>
      <c r="B5349" s="314">
        <v>39087</v>
      </c>
      <c r="C5349" s="197">
        <v>179.6</v>
      </c>
      <c r="D5349" s="197">
        <f t="shared" si="169"/>
        <v>1.4478669756031075</v>
      </c>
      <c r="E5349" s="197">
        <v>-1.0250192879973641E-2</v>
      </c>
      <c r="F5349" s="167"/>
      <c r="G5349" s="37">
        <v>5341</v>
      </c>
      <c r="H5349" s="167">
        <f t="shared" ca="1" si="170"/>
        <v>6.4938727944630251E-2</v>
      </c>
    </row>
    <row r="5350" spans="1:8" x14ac:dyDescent="0.3">
      <c r="A5350"/>
      <c r="B5350" s="314">
        <v>34933</v>
      </c>
      <c r="C5350" s="197">
        <v>73.37</v>
      </c>
      <c r="D5350" s="197">
        <f t="shared" si="169"/>
        <v>-0.44925686833808731</v>
      </c>
      <c r="E5350" s="197">
        <v>-1.0252259544044073E-2</v>
      </c>
      <c r="F5350" s="167"/>
      <c r="G5350" s="37">
        <v>5342</v>
      </c>
      <c r="H5350" s="167">
        <f t="shared" ca="1" si="170"/>
        <v>-4.3726622238384957E-2</v>
      </c>
    </row>
    <row r="5351" spans="1:8" x14ac:dyDescent="0.3">
      <c r="A5351"/>
      <c r="B5351" s="314">
        <v>40217</v>
      </c>
      <c r="C5351" s="197">
        <v>133.22</v>
      </c>
      <c r="D5351" s="197">
        <f t="shared" si="169"/>
        <v>-0.81298518986453283</v>
      </c>
      <c r="E5351" s="197">
        <v>-1.0252600297176784E-2</v>
      </c>
      <c r="F5351" s="167"/>
      <c r="G5351" s="37">
        <v>5343</v>
      </c>
      <c r="H5351" s="167">
        <f t="shared" ca="1" si="170"/>
        <v>5.5128605455329716E-2</v>
      </c>
    </row>
    <row r="5352" spans="1:8" x14ac:dyDescent="0.3">
      <c r="A5352"/>
      <c r="B5352" s="314">
        <v>45268</v>
      </c>
      <c r="C5352" s="197">
        <v>712.35</v>
      </c>
      <c r="D5352" s="197">
        <f t="shared" si="169"/>
        <v>4.9091663210286187</v>
      </c>
      <c r="E5352" s="197">
        <v>-1.0253845191946942E-2</v>
      </c>
      <c r="F5352" s="167"/>
      <c r="G5352" s="37">
        <v>5344</v>
      </c>
      <c r="H5352" s="167">
        <f t="shared" ca="1" si="170"/>
        <v>9.1443932881703299E-2</v>
      </c>
    </row>
    <row r="5353" spans="1:8" x14ac:dyDescent="0.3">
      <c r="A5353"/>
      <c r="B5353" s="314">
        <v>39541</v>
      </c>
      <c r="C5353" s="197">
        <v>120.55</v>
      </c>
      <c r="D5353" s="197">
        <f t="shared" si="169"/>
        <v>0.66805036668050377</v>
      </c>
      <c r="E5353" s="197">
        <v>-1.0262725779967119E-2</v>
      </c>
      <c r="F5353" s="167"/>
      <c r="G5353" s="37">
        <v>5345</v>
      </c>
      <c r="H5353" s="167">
        <f t="shared" ca="1" si="170"/>
        <v>-8.595027628599998E-2</v>
      </c>
    </row>
    <row r="5354" spans="1:8" x14ac:dyDescent="0.3">
      <c r="A5354"/>
      <c r="B5354" s="314">
        <v>34941</v>
      </c>
      <c r="C5354" s="197">
        <v>72.27</v>
      </c>
      <c r="D5354" s="197">
        <f t="shared" si="169"/>
        <v>-0.85919691390496233</v>
      </c>
      <c r="E5354" s="197">
        <v>-1.0271158586688589E-2</v>
      </c>
      <c r="F5354" s="167"/>
      <c r="G5354" s="37">
        <v>5346</v>
      </c>
      <c r="H5354" s="167">
        <f t="shared" ca="1" si="170"/>
        <v>4.122655282844509E-2</v>
      </c>
    </row>
    <row r="5355" spans="1:8" x14ac:dyDescent="0.3">
      <c r="A5355"/>
      <c r="B5355" s="314">
        <v>45071</v>
      </c>
      <c r="C5355" s="197">
        <v>513.27</v>
      </c>
      <c r="D5355" s="197">
        <f t="shared" si="169"/>
        <v>2.5817864619678992</v>
      </c>
      <c r="E5355" s="197">
        <v>-1.0277670651754778E-2</v>
      </c>
      <c r="F5355" s="167"/>
      <c r="G5355" s="37">
        <v>5347</v>
      </c>
      <c r="H5355" s="167">
        <f t="shared" ca="1" si="170"/>
        <v>-3.6347624371039403E-2</v>
      </c>
    </row>
    <row r="5356" spans="1:8" x14ac:dyDescent="0.3">
      <c r="A5356"/>
      <c r="B5356" s="314">
        <v>39234</v>
      </c>
      <c r="C5356" s="197">
        <v>143.30000000000001</v>
      </c>
      <c r="D5356" s="197">
        <f t="shared" si="169"/>
        <v>1.2588272383354355</v>
      </c>
      <c r="E5356" s="197">
        <v>-1.0290765936873947E-2</v>
      </c>
      <c r="F5356" s="167"/>
      <c r="G5356" s="37">
        <v>5348</v>
      </c>
      <c r="H5356" s="167">
        <f t="shared" ca="1" si="170"/>
        <v>-4.3912026066449852E-2</v>
      </c>
    </row>
    <row r="5357" spans="1:8" x14ac:dyDescent="0.3">
      <c r="A5357"/>
      <c r="B5357" s="314">
        <v>35725</v>
      </c>
      <c r="C5357" s="197">
        <v>63.44</v>
      </c>
      <c r="D5357" s="197">
        <f t="shared" si="169"/>
        <v>-0.85794894760411999</v>
      </c>
      <c r="E5357" s="197">
        <v>-1.029641185647423E-2</v>
      </c>
      <c r="F5357" s="167"/>
      <c r="G5357" s="37">
        <v>5349</v>
      </c>
      <c r="H5357" s="167">
        <f t="shared" ca="1" si="170"/>
        <v>-4.448884356057517E-2</v>
      </c>
    </row>
    <row r="5358" spans="1:8" x14ac:dyDescent="0.3">
      <c r="A5358"/>
      <c r="B5358" s="314">
        <v>42858</v>
      </c>
      <c r="C5358" s="197">
        <v>446.6</v>
      </c>
      <c r="D5358" s="197">
        <f t="shared" si="169"/>
        <v>9.6785284510916281E-2</v>
      </c>
      <c r="E5358" s="197">
        <v>-1.0304709141274238E-2</v>
      </c>
      <c r="F5358" s="167"/>
      <c r="G5358" s="37">
        <v>5350</v>
      </c>
      <c r="H5358" s="167">
        <f t="shared" ca="1" si="170"/>
        <v>-9.5401715891825889E-2</v>
      </c>
    </row>
    <row r="5359" spans="1:8" x14ac:dyDescent="0.3">
      <c r="A5359"/>
      <c r="B5359" s="314">
        <v>44746</v>
      </c>
      <c r="C5359" s="197">
        <v>407.19</v>
      </c>
      <c r="D5359" s="197">
        <f t="shared" si="169"/>
        <v>0.88557536466774733</v>
      </c>
      <c r="E5359" s="197">
        <v>-1.0305519772500826E-2</v>
      </c>
      <c r="F5359" s="167"/>
      <c r="G5359" s="37">
        <v>5351</v>
      </c>
      <c r="H5359" s="167">
        <f t="shared" ca="1" si="170"/>
        <v>2.6728035151589401E-2</v>
      </c>
    </row>
    <row r="5360" spans="1:8" x14ac:dyDescent="0.3">
      <c r="A5360"/>
      <c r="B5360" s="314">
        <v>43567</v>
      </c>
      <c r="C5360" s="197">
        <v>215.95</v>
      </c>
      <c r="D5360" s="197">
        <f t="shared" si="169"/>
        <v>3.592726499361973</v>
      </c>
      <c r="E5360" s="197">
        <v>-1.0311640696608615E-2</v>
      </c>
      <c r="F5360" s="167"/>
      <c r="G5360" s="37">
        <v>5352</v>
      </c>
      <c r="H5360" s="167">
        <f t="shared" ca="1" si="170"/>
        <v>-2.1797425552134058E-3</v>
      </c>
    </row>
    <row r="5361" spans="1:8" x14ac:dyDescent="0.3">
      <c r="A5361"/>
      <c r="B5361" s="314">
        <v>35865</v>
      </c>
      <c r="C5361" s="197">
        <v>47.02</v>
      </c>
      <c r="D5361" s="197">
        <f t="shared" si="169"/>
        <v>8.8930060213061601E-2</v>
      </c>
      <c r="E5361" s="197">
        <v>-1.0313618185645024E-2</v>
      </c>
      <c r="F5361" s="167"/>
      <c r="G5361" s="37">
        <v>5353</v>
      </c>
      <c r="H5361" s="167">
        <f t="shared" ca="1" si="170"/>
        <v>6.1925389781945256E-2</v>
      </c>
    </row>
    <row r="5362" spans="1:8" x14ac:dyDescent="0.3">
      <c r="A5362"/>
      <c r="B5362" s="314">
        <v>35832</v>
      </c>
      <c r="C5362" s="197">
        <v>43.18</v>
      </c>
      <c r="D5362" s="197">
        <f t="shared" si="169"/>
        <v>-0.93915310364264071</v>
      </c>
      <c r="E5362" s="197">
        <v>-1.0314004125601683E-2</v>
      </c>
      <c r="F5362" s="167"/>
      <c r="G5362" s="37">
        <v>5354</v>
      </c>
      <c r="H5362" s="167">
        <f t="shared" ca="1" si="170"/>
        <v>5.0315881963651672E-2</v>
      </c>
    </row>
    <row r="5363" spans="1:8" x14ac:dyDescent="0.3">
      <c r="A5363"/>
      <c r="B5363" s="314">
        <v>45694</v>
      </c>
      <c r="C5363" s="197">
        <v>709.65</v>
      </c>
      <c r="D5363" s="197">
        <f t="shared" si="169"/>
        <v>0.62838458008260667</v>
      </c>
      <c r="E5363" s="197">
        <v>-1.0320061362526944E-2</v>
      </c>
      <c r="F5363" s="167"/>
      <c r="G5363" s="37">
        <v>5355</v>
      </c>
      <c r="H5363" s="167">
        <f t="shared" ca="1" si="170"/>
        <v>1.2950363017040912E-2</v>
      </c>
    </row>
    <row r="5364" spans="1:8" x14ac:dyDescent="0.3">
      <c r="A5364"/>
      <c r="B5364" s="314">
        <v>44643</v>
      </c>
      <c r="C5364" s="197">
        <v>435.8</v>
      </c>
      <c r="D5364" s="197">
        <f t="shared" si="169"/>
        <v>15.852281515854603</v>
      </c>
      <c r="E5364" s="197">
        <v>-1.0332689905756864E-2</v>
      </c>
      <c r="F5364" s="167"/>
      <c r="G5364" s="37">
        <v>5356</v>
      </c>
      <c r="H5364" s="167">
        <f t="shared" ca="1" si="170"/>
        <v>9.3675883955586757E-3</v>
      </c>
    </row>
    <row r="5365" spans="1:8" x14ac:dyDescent="0.3">
      <c r="A5365"/>
      <c r="B5365" s="314">
        <v>37517</v>
      </c>
      <c r="C5365" s="197">
        <v>25.86</v>
      </c>
      <c r="D5365" s="197">
        <f t="shared" si="169"/>
        <v>-0.6997213190896423</v>
      </c>
      <c r="E5365" s="197">
        <v>-1.0332950631458115E-2</v>
      </c>
      <c r="F5365" s="167"/>
      <c r="G5365" s="37">
        <v>5357</v>
      </c>
      <c r="H5365" s="167">
        <f t="shared" ca="1" si="170"/>
        <v>-7.639726433151503E-2</v>
      </c>
    </row>
    <row r="5366" spans="1:8" x14ac:dyDescent="0.3">
      <c r="A5366"/>
      <c r="B5366" s="314">
        <v>35607</v>
      </c>
      <c r="C5366" s="197">
        <v>86.12</v>
      </c>
      <c r="D5366" s="197">
        <f t="shared" si="169"/>
        <v>2.750871080139373</v>
      </c>
      <c r="E5366" s="197">
        <v>-1.0342450011491477E-2</v>
      </c>
      <c r="F5366" s="167"/>
      <c r="G5366" s="37">
        <v>5358</v>
      </c>
      <c r="H5366" s="167">
        <f t="shared" ca="1" si="170"/>
        <v>-5.8470814949357276E-2</v>
      </c>
    </row>
    <row r="5367" spans="1:8" x14ac:dyDescent="0.3">
      <c r="A5367"/>
      <c r="B5367" s="314">
        <v>36131</v>
      </c>
      <c r="C5367" s="197">
        <v>22.96</v>
      </c>
      <c r="D5367" s="197">
        <f t="shared" si="169"/>
        <v>-0.9623742256890957</v>
      </c>
      <c r="E5367" s="197">
        <v>-1.0344827586206806E-2</v>
      </c>
      <c r="F5367" s="167"/>
      <c r="G5367" s="37">
        <v>5359</v>
      </c>
      <c r="H5367" s="167">
        <f t="shared" ca="1" si="170"/>
        <v>-4.3754831249317186E-2</v>
      </c>
    </row>
    <row r="5368" spans="1:8" x14ac:dyDescent="0.3">
      <c r="A5368"/>
      <c r="B5368" s="314">
        <v>45125</v>
      </c>
      <c r="C5368" s="197">
        <v>610.22</v>
      </c>
      <c r="D5368" s="197">
        <f t="shared" si="169"/>
        <v>0.30305359812086263</v>
      </c>
      <c r="E5368" s="197">
        <v>-1.0347064547518658E-2</v>
      </c>
      <c r="F5368" s="167"/>
      <c r="G5368" s="37">
        <v>5360</v>
      </c>
      <c r="H5368" s="167">
        <f t="shared" ca="1" si="170"/>
        <v>0.10053848088838233</v>
      </c>
    </row>
    <row r="5369" spans="1:8" x14ac:dyDescent="0.3">
      <c r="A5369"/>
      <c r="B5369" s="314">
        <v>42832</v>
      </c>
      <c r="C5369" s="197">
        <v>468.3</v>
      </c>
      <c r="D5369" s="197">
        <f t="shared" si="169"/>
        <v>4.1102138804015711</v>
      </c>
      <c r="E5369" s="197">
        <v>-1.0355029585798814E-2</v>
      </c>
      <c r="F5369" s="167"/>
      <c r="G5369" s="37">
        <v>5361</v>
      </c>
      <c r="H5369" s="167">
        <f t="shared" ca="1" si="170"/>
        <v>0.1253471589519139</v>
      </c>
    </row>
    <row r="5370" spans="1:8" x14ac:dyDescent="0.3">
      <c r="A5370"/>
      <c r="B5370" s="314">
        <v>38406</v>
      </c>
      <c r="C5370" s="197">
        <v>91.64</v>
      </c>
      <c r="D5370" s="197">
        <f t="shared" si="169"/>
        <v>-0.78170557408289665</v>
      </c>
      <c r="E5370" s="197">
        <v>-1.0367170626349842E-2</v>
      </c>
      <c r="F5370" s="167"/>
      <c r="G5370" s="37">
        <v>5362</v>
      </c>
      <c r="H5370" s="167">
        <f t="shared" ca="1" si="170"/>
        <v>-7.2812324528573669E-2</v>
      </c>
    </row>
    <row r="5371" spans="1:8" x14ac:dyDescent="0.3">
      <c r="A5371"/>
      <c r="B5371" s="314">
        <v>41788</v>
      </c>
      <c r="C5371" s="197">
        <v>419.8</v>
      </c>
      <c r="D5371" s="197">
        <f t="shared" si="169"/>
        <v>0.81096587722703939</v>
      </c>
      <c r="E5371" s="197">
        <v>-1.0372465818010324E-2</v>
      </c>
      <c r="F5371" s="167"/>
      <c r="G5371" s="37">
        <v>5363</v>
      </c>
      <c r="H5371" s="167">
        <f t="shared" ca="1" si="170"/>
        <v>-1.65737607909178E-2</v>
      </c>
    </row>
    <row r="5372" spans="1:8" x14ac:dyDescent="0.3">
      <c r="A5372"/>
      <c r="B5372" s="314">
        <v>41152</v>
      </c>
      <c r="C5372" s="197">
        <v>231.81</v>
      </c>
      <c r="D5372" s="197">
        <f t="shared" si="169"/>
        <v>-5.209568595379277E-2</v>
      </c>
      <c r="E5372" s="197">
        <v>-1.0373975409836089E-2</v>
      </c>
      <c r="F5372" s="167"/>
      <c r="G5372" s="37">
        <v>5364</v>
      </c>
      <c r="H5372" s="167">
        <f t="shared" ca="1" si="170"/>
        <v>5.8859118103773228E-2</v>
      </c>
    </row>
    <row r="5373" spans="1:8" x14ac:dyDescent="0.3">
      <c r="A5373"/>
      <c r="B5373" s="314">
        <v>40648</v>
      </c>
      <c r="C5373" s="197">
        <v>244.55</v>
      </c>
      <c r="D5373" s="197">
        <f t="shared" si="169"/>
        <v>-0.59904577649527802</v>
      </c>
      <c r="E5373" s="197">
        <v>-1.0399805762382641E-2</v>
      </c>
      <c r="F5373" s="167"/>
      <c r="G5373" s="37">
        <v>5365</v>
      </c>
      <c r="H5373" s="167">
        <f t="shared" ca="1" si="170"/>
        <v>3.6840258006202352E-2</v>
      </c>
    </row>
    <row r="5374" spans="1:8" x14ac:dyDescent="0.3">
      <c r="A5374"/>
      <c r="B5374" s="314">
        <v>45149</v>
      </c>
      <c r="C5374" s="197">
        <v>609.91999999999996</v>
      </c>
      <c r="D5374" s="197">
        <f t="shared" si="169"/>
        <v>2.4209434068091311</v>
      </c>
      <c r="E5374" s="197">
        <v>-1.0432384197290645E-2</v>
      </c>
      <c r="F5374" s="167"/>
      <c r="G5374" s="37">
        <v>5366</v>
      </c>
      <c r="H5374" s="167">
        <f t="shared" ca="1" si="170"/>
        <v>9.248509797798192E-2</v>
      </c>
    </row>
    <row r="5375" spans="1:8" x14ac:dyDescent="0.3">
      <c r="A5375"/>
      <c r="B5375" s="314">
        <v>40905</v>
      </c>
      <c r="C5375" s="197">
        <v>178.29</v>
      </c>
      <c r="D5375" s="197">
        <f t="shared" si="169"/>
        <v>-0.56242483740336247</v>
      </c>
      <c r="E5375" s="197">
        <v>-1.0434589554309759E-2</v>
      </c>
      <c r="F5375" s="167"/>
      <c r="G5375" s="37">
        <v>5367</v>
      </c>
      <c r="H5375" s="167">
        <f t="shared" ca="1" si="170"/>
        <v>-4.1112803120984649E-2</v>
      </c>
    </row>
    <row r="5376" spans="1:8" x14ac:dyDescent="0.3">
      <c r="A5376"/>
      <c r="B5376" s="314">
        <v>42318</v>
      </c>
      <c r="C5376" s="197">
        <v>407.45</v>
      </c>
      <c r="D5376" s="197">
        <f t="shared" si="169"/>
        <v>25.87664907651715</v>
      </c>
      <c r="E5376" s="197">
        <v>-1.0443230115361302E-2</v>
      </c>
      <c r="F5376" s="167"/>
      <c r="G5376" s="37">
        <v>5368</v>
      </c>
      <c r="H5376" s="167">
        <f t="shared" ca="1" si="170"/>
        <v>3.5948077893540813E-2</v>
      </c>
    </row>
    <row r="5377" spans="1:8" x14ac:dyDescent="0.3">
      <c r="A5377"/>
      <c r="B5377" s="314">
        <v>36809</v>
      </c>
      <c r="C5377" s="197">
        <v>15.16</v>
      </c>
      <c r="D5377" s="197">
        <f t="shared" si="169"/>
        <v>-0.98582051162138151</v>
      </c>
      <c r="E5377" s="197">
        <v>-1.0443864229765065E-2</v>
      </c>
      <c r="F5377" s="167"/>
      <c r="G5377" s="37">
        <v>5369</v>
      </c>
      <c r="H5377" s="167">
        <f t="shared" ca="1" si="170"/>
        <v>-2.6617087349851756E-2</v>
      </c>
    </row>
    <row r="5378" spans="1:8" x14ac:dyDescent="0.3">
      <c r="A5378"/>
      <c r="B5378" s="314">
        <v>45540</v>
      </c>
      <c r="C5378" s="197">
        <v>1069.1500000000001</v>
      </c>
      <c r="D5378" s="197">
        <f t="shared" si="169"/>
        <v>18.191348052414291</v>
      </c>
      <c r="E5378" s="197">
        <v>-1.0458605210791783E-2</v>
      </c>
      <c r="F5378" s="167"/>
      <c r="G5378" s="37">
        <v>5370</v>
      </c>
      <c r="H5378" s="167">
        <f t="shared" ca="1" si="170"/>
        <v>-9.318396300244601E-2</v>
      </c>
    </row>
    <row r="5379" spans="1:8" x14ac:dyDescent="0.3">
      <c r="A5379"/>
      <c r="B5379" s="314">
        <v>35767</v>
      </c>
      <c r="C5379" s="197">
        <v>55.71</v>
      </c>
      <c r="D5379" s="197">
        <f t="shared" si="169"/>
        <v>-0.44334532374100721</v>
      </c>
      <c r="E5379" s="197">
        <v>-1.0479573712255719E-2</v>
      </c>
      <c r="F5379" s="167"/>
      <c r="G5379" s="37">
        <v>5371</v>
      </c>
      <c r="H5379" s="167">
        <f t="shared" ca="1" si="170"/>
        <v>6.0027815476276468E-2</v>
      </c>
    </row>
    <row r="5380" spans="1:8" x14ac:dyDescent="0.3">
      <c r="A5380"/>
      <c r="B5380" s="314">
        <v>38615</v>
      </c>
      <c r="C5380" s="197">
        <v>100.08</v>
      </c>
      <c r="D5380" s="197">
        <f t="shared" si="169"/>
        <v>-0.31922998435480576</v>
      </c>
      <c r="E5380" s="197">
        <v>-1.0480522048645469E-2</v>
      </c>
      <c r="F5380" s="167"/>
      <c r="G5380" s="37">
        <v>5372</v>
      </c>
      <c r="H5380" s="167">
        <f t="shared" ca="1" si="170"/>
        <v>-2.1034899599200466E-2</v>
      </c>
    </row>
    <row r="5381" spans="1:8" x14ac:dyDescent="0.3">
      <c r="A5381"/>
      <c r="B5381" s="314">
        <v>39423</v>
      </c>
      <c r="C5381" s="197">
        <v>147.01</v>
      </c>
      <c r="D5381" s="197">
        <f t="shared" si="169"/>
        <v>-0.44649849397590369</v>
      </c>
      <c r="E5381" s="197">
        <v>-1.0500100962509307E-2</v>
      </c>
      <c r="F5381" s="167"/>
      <c r="G5381" s="37">
        <v>5373</v>
      </c>
      <c r="H5381" s="167">
        <f t="shared" ca="1" si="170"/>
        <v>-1.9842299048212143E-2</v>
      </c>
    </row>
    <row r="5382" spans="1:8" x14ac:dyDescent="0.3">
      <c r="A5382"/>
      <c r="B5382" s="314">
        <v>40961</v>
      </c>
      <c r="C5382" s="197">
        <v>265.60000000000002</v>
      </c>
      <c r="D5382" s="197">
        <f t="shared" si="169"/>
        <v>-0.57060173958030191</v>
      </c>
      <c r="E5382" s="197">
        <v>-1.050592355264135E-2</v>
      </c>
      <c r="F5382" s="167"/>
      <c r="G5382" s="37">
        <v>5374</v>
      </c>
      <c r="H5382" s="167">
        <f t="shared" ca="1" si="170"/>
        <v>-1.4438158592857452E-2</v>
      </c>
    </row>
    <row r="5383" spans="1:8" x14ac:dyDescent="0.3">
      <c r="A5383"/>
      <c r="B5383" s="314">
        <v>45191</v>
      </c>
      <c r="C5383" s="197">
        <v>618.54</v>
      </c>
      <c r="D5383" s="197">
        <f t="shared" si="169"/>
        <v>0.47940684046878723</v>
      </c>
      <c r="E5383" s="197">
        <v>-1.0525979012029785E-2</v>
      </c>
      <c r="F5383" s="167"/>
      <c r="G5383" s="37">
        <v>5375</v>
      </c>
      <c r="H5383" s="167">
        <f t="shared" ca="1" si="170"/>
        <v>6.5805826623707889E-2</v>
      </c>
    </row>
    <row r="5384" spans="1:8" x14ac:dyDescent="0.3">
      <c r="A5384"/>
      <c r="B5384" s="314">
        <v>43052</v>
      </c>
      <c r="C5384" s="197">
        <v>418.1</v>
      </c>
      <c r="D5384" s="197">
        <f t="shared" si="169"/>
        <v>5.0192916786639801</v>
      </c>
      <c r="E5384" s="197">
        <v>-1.0531298071234096E-2</v>
      </c>
      <c r="F5384" s="167"/>
      <c r="G5384" s="37">
        <v>5376</v>
      </c>
      <c r="H5384" s="167">
        <f t="shared" ca="1" si="170"/>
        <v>-1.3460475655659719E-2</v>
      </c>
    </row>
    <row r="5385" spans="1:8" x14ac:dyDescent="0.3">
      <c r="A5385"/>
      <c r="B5385" s="314">
        <v>37922</v>
      </c>
      <c r="C5385" s="197">
        <v>69.459999999999994</v>
      </c>
      <c r="D5385" s="197">
        <f t="shared" ref="D5385:D5448" si="171">C5385/C5386-1</f>
        <v>-0.74526917999119857</v>
      </c>
      <c r="E5385" s="197">
        <v>-1.0541310541310689E-2</v>
      </c>
      <c r="F5385" s="167"/>
      <c r="G5385" s="37">
        <v>5377</v>
      </c>
      <c r="H5385" s="167">
        <f t="shared" ca="1" si="170"/>
        <v>6.7840721959365691E-2</v>
      </c>
    </row>
    <row r="5386" spans="1:8" x14ac:dyDescent="0.3">
      <c r="A5386"/>
      <c r="B5386" s="314">
        <v>41008</v>
      </c>
      <c r="C5386" s="197">
        <v>272.68</v>
      </c>
      <c r="D5386" s="197">
        <f t="shared" si="171"/>
        <v>1.9402631011429805</v>
      </c>
      <c r="E5386" s="197">
        <v>-1.0559163975470742E-2</v>
      </c>
      <c r="F5386" s="167"/>
      <c r="G5386" s="37">
        <v>5378</v>
      </c>
      <c r="H5386" s="167">
        <f t="shared" ref="H5386:H5449" ca="1" si="172">_xlfn.NORM.INV(RAND(),N$11,N$12)</f>
        <v>1.5172216142347931E-2</v>
      </c>
    </row>
    <row r="5387" spans="1:8" x14ac:dyDescent="0.3">
      <c r="A5387"/>
      <c r="B5387" s="314">
        <v>35215</v>
      </c>
      <c r="C5387" s="197">
        <v>92.74</v>
      </c>
      <c r="D5387" s="197">
        <f t="shared" si="171"/>
        <v>-0.64887172497349699</v>
      </c>
      <c r="E5387" s="197">
        <v>-1.0562253280699929E-2</v>
      </c>
      <c r="F5387" s="167"/>
      <c r="G5387" s="37">
        <v>5379</v>
      </c>
      <c r="H5387" s="167">
        <f t="shared" ca="1" si="172"/>
        <v>-1.1296022867023463E-2</v>
      </c>
    </row>
    <row r="5388" spans="1:8" x14ac:dyDescent="0.3">
      <c r="A5388"/>
      <c r="B5388" s="314">
        <v>41219</v>
      </c>
      <c r="C5388" s="197">
        <v>264.12</v>
      </c>
      <c r="D5388" s="197">
        <f t="shared" si="171"/>
        <v>0.61196216051266417</v>
      </c>
      <c r="E5388" s="197">
        <v>-1.056417172398294E-2</v>
      </c>
      <c r="F5388" s="167"/>
      <c r="G5388" s="37">
        <v>5380</v>
      </c>
      <c r="H5388" s="167">
        <f t="shared" ca="1" si="172"/>
        <v>-7.8544213722852446E-2</v>
      </c>
    </row>
    <row r="5389" spans="1:8" x14ac:dyDescent="0.3">
      <c r="A5389"/>
      <c r="B5389" s="314">
        <v>43864</v>
      </c>
      <c r="C5389" s="197">
        <v>163.85</v>
      </c>
      <c r="D5389" s="197">
        <f t="shared" si="171"/>
        <v>1.0116635972989565</v>
      </c>
      <c r="E5389" s="197">
        <v>-1.0567632850241537E-2</v>
      </c>
      <c r="F5389" s="167"/>
      <c r="G5389" s="37">
        <v>5381</v>
      </c>
      <c r="H5389" s="167">
        <f t="shared" ca="1" si="172"/>
        <v>3.7813793937919615E-2</v>
      </c>
    </row>
    <row r="5390" spans="1:8" x14ac:dyDescent="0.3">
      <c r="A5390"/>
      <c r="B5390" s="314">
        <v>38300</v>
      </c>
      <c r="C5390" s="197">
        <v>81.45</v>
      </c>
      <c r="D5390" s="197">
        <f t="shared" si="171"/>
        <v>-0.58153514180024657</v>
      </c>
      <c r="E5390" s="197">
        <v>-1.056851311953344E-2</v>
      </c>
      <c r="F5390" s="167"/>
      <c r="G5390" s="37">
        <v>5382</v>
      </c>
      <c r="H5390" s="167">
        <f t="shared" ca="1" si="172"/>
        <v>-3.8080785225311428E-2</v>
      </c>
    </row>
    <row r="5391" spans="1:8" x14ac:dyDescent="0.3">
      <c r="A5391"/>
      <c r="B5391" s="314">
        <v>40710</v>
      </c>
      <c r="C5391" s="197">
        <v>194.64</v>
      </c>
      <c r="D5391" s="197">
        <f t="shared" si="171"/>
        <v>-0.43004392386530021</v>
      </c>
      <c r="E5391" s="197">
        <v>-1.0573403822692229E-2</v>
      </c>
      <c r="F5391" s="167"/>
      <c r="G5391" s="37">
        <v>5383</v>
      </c>
      <c r="H5391" s="167">
        <f t="shared" ca="1" si="172"/>
        <v>-6.1282009714186743E-2</v>
      </c>
    </row>
    <row r="5392" spans="1:8" x14ac:dyDescent="0.3">
      <c r="A5392"/>
      <c r="B5392" s="314">
        <v>43168</v>
      </c>
      <c r="C5392" s="197">
        <v>341.5</v>
      </c>
      <c r="D5392" s="197">
        <f t="shared" si="171"/>
        <v>1.3705400527557963</v>
      </c>
      <c r="E5392" s="197">
        <v>-1.0575112270027498E-2</v>
      </c>
      <c r="F5392" s="167"/>
      <c r="G5392" s="37">
        <v>5384</v>
      </c>
      <c r="H5392" s="167">
        <f t="shared" ca="1" si="172"/>
        <v>4.4389705084548238E-2</v>
      </c>
    </row>
    <row r="5393" spans="1:8" x14ac:dyDescent="0.3">
      <c r="A5393"/>
      <c r="B5393" s="314">
        <v>40338</v>
      </c>
      <c r="C5393" s="197">
        <v>144.06</v>
      </c>
      <c r="D5393" s="197">
        <f t="shared" si="171"/>
        <v>-0.32423304249929641</v>
      </c>
      <c r="E5393" s="197">
        <v>-1.0576923076923039E-2</v>
      </c>
      <c r="F5393" s="167"/>
      <c r="G5393" s="37">
        <v>5385</v>
      </c>
      <c r="H5393" s="167">
        <f t="shared" ca="1" si="172"/>
        <v>2.9438238612276391E-2</v>
      </c>
    </row>
    <row r="5394" spans="1:8" x14ac:dyDescent="0.3">
      <c r="A5394"/>
      <c r="B5394" s="314">
        <v>40693</v>
      </c>
      <c r="C5394" s="197">
        <v>213.18</v>
      </c>
      <c r="D5394" s="197">
        <f t="shared" si="171"/>
        <v>-0.81371897937783988</v>
      </c>
      <c r="E5394" s="197">
        <v>-1.0582010582010581E-2</v>
      </c>
      <c r="F5394" s="167"/>
      <c r="G5394" s="37">
        <v>5386</v>
      </c>
      <c r="H5394" s="167">
        <f t="shared" ca="1" si="172"/>
        <v>4.2408581993149584E-2</v>
      </c>
    </row>
    <row r="5395" spans="1:8" x14ac:dyDescent="0.3">
      <c r="A5395"/>
      <c r="B5395" s="314">
        <v>45505</v>
      </c>
      <c r="C5395" s="197">
        <v>1144.4000000000001</v>
      </c>
      <c r="D5395" s="197">
        <f t="shared" si="171"/>
        <v>2.3108635903370467</v>
      </c>
      <c r="E5395" s="197">
        <v>-1.0590930705053347E-2</v>
      </c>
      <c r="F5395" s="167"/>
      <c r="G5395" s="37">
        <v>5387</v>
      </c>
      <c r="H5395" s="167">
        <f t="shared" ca="1" si="172"/>
        <v>1.6487949738474739E-3</v>
      </c>
    </row>
    <row r="5396" spans="1:8" x14ac:dyDescent="0.3">
      <c r="A5396"/>
      <c r="B5396" s="314">
        <v>44364</v>
      </c>
      <c r="C5396" s="197">
        <v>345.65</v>
      </c>
      <c r="D5396" s="197">
        <f t="shared" si="171"/>
        <v>6.2753104609555885</v>
      </c>
      <c r="E5396" s="197">
        <v>-1.0591097752969958E-2</v>
      </c>
      <c r="F5396" s="167"/>
      <c r="G5396" s="37">
        <v>5388</v>
      </c>
      <c r="H5396" s="167">
        <f t="shared" ca="1" si="172"/>
        <v>-7.0535682264899369E-2</v>
      </c>
    </row>
    <row r="5397" spans="1:8" x14ac:dyDescent="0.3">
      <c r="A5397"/>
      <c r="B5397" s="314">
        <v>36543</v>
      </c>
      <c r="C5397" s="197">
        <v>47.51</v>
      </c>
      <c r="D5397" s="197">
        <f t="shared" si="171"/>
        <v>0.96241222635274659</v>
      </c>
      <c r="E5397" s="197">
        <v>-1.0620574760516588E-2</v>
      </c>
      <c r="F5397" s="167"/>
      <c r="G5397" s="37">
        <v>5389</v>
      </c>
      <c r="H5397" s="167">
        <f t="shared" ca="1" si="172"/>
        <v>3.0184602735197699E-2</v>
      </c>
    </row>
    <row r="5398" spans="1:8" x14ac:dyDescent="0.3">
      <c r="A5398"/>
      <c r="B5398" s="314">
        <v>36648</v>
      </c>
      <c r="C5398" s="197">
        <v>24.21</v>
      </c>
      <c r="D5398" s="197">
        <f t="shared" si="171"/>
        <v>-0.96398554066316589</v>
      </c>
      <c r="E5398" s="197">
        <v>-1.0625255414793533E-2</v>
      </c>
      <c r="F5398" s="167"/>
      <c r="G5398" s="37">
        <v>5390</v>
      </c>
      <c r="H5398" s="167">
        <f t="shared" ca="1" si="172"/>
        <v>-7.4159007895175794E-2</v>
      </c>
    </row>
    <row r="5399" spans="1:8" x14ac:dyDescent="0.3">
      <c r="A5399"/>
      <c r="B5399" s="314">
        <v>45250</v>
      </c>
      <c r="C5399" s="197">
        <v>672.23</v>
      </c>
      <c r="D5399" s="197">
        <f t="shared" si="171"/>
        <v>23.943599257884973</v>
      </c>
      <c r="E5399" s="197">
        <v>-1.0626241813231352E-2</v>
      </c>
      <c r="F5399" s="167"/>
      <c r="G5399" s="37">
        <v>5391</v>
      </c>
      <c r="H5399" s="167">
        <f t="shared" ca="1" si="172"/>
        <v>3.3904484721487861E-2</v>
      </c>
    </row>
    <row r="5400" spans="1:8" x14ac:dyDescent="0.3">
      <c r="A5400"/>
      <c r="B5400" s="314">
        <v>37545</v>
      </c>
      <c r="C5400" s="197">
        <v>26.95</v>
      </c>
      <c r="D5400" s="197">
        <f t="shared" si="171"/>
        <v>-0.49981440237564967</v>
      </c>
      <c r="E5400" s="197">
        <v>-1.0646108663729725E-2</v>
      </c>
      <c r="F5400" s="167"/>
      <c r="G5400" s="37">
        <v>5392</v>
      </c>
      <c r="H5400" s="167">
        <f t="shared" ca="1" si="172"/>
        <v>-7.3505371623772145E-2</v>
      </c>
    </row>
    <row r="5401" spans="1:8" x14ac:dyDescent="0.3">
      <c r="A5401"/>
      <c r="B5401" s="314">
        <v>35906</v>
      </c>
      <c r="C5401" s="197">
        <v>53.88</v>
      </c>
      <c r="D5401" s="197">
        <f t="shared" si="171"/>
        <v>-0.34777871928337967</v>
      </c>
      <c r="E5401" s="197">
        <v>-1.0650018362100555E-2</v>
      </c>
      <c r="F5401" s="167"/>
      <c r="G5401" s="37">
        <v>5393</v>
      </c>
      <c r="H5401" s="167">
        <f t="shared" ca="1" si="172"/>
        <v>3.8701539781233703E-2</v>
      </c>
    </row>
    <row r="5402" spans="1:8" x14ac:dyDescent="0.3">
      <c r="A5402"/>
      <c r="B5402" s="314">
        <v>38313</v>
      </c>
      <c r="C5402" s="197">
        <v>82.61</v>
      </c>
      <c r="D5402" s="197">
        <f t="shared" si="171"/>
        <v>0.48365660919540221</v>
      </c>
      <c r="E5402" s="197">
        <v>-1.0658682634730576E-2</v>
      </c>
      <c r="F5402" s="167"/>
      <c r="G5402" s="37">
        <v>5394</v>
      </c>
      <c r="H5402" s="167">
        <f t="shared" ca="1" si="172"/>
        <v>5.4530443423641536E-2</v>
      </c>
    </row>
    <row r="5403" spans="1:8" x14ac:dyDescent="0.3">
      <c r="A5403"/>
      <c r="B5403" s="314">
        <v>34767</v>
      </c>
      <c r="C5403" s="197">
        <v>55.68</v>
      </c>
      <c r="D5403" s="197">
        <f t="shared" si="171"/>
        <v>0.13285859613428275</v>
      </c>
      <c r="E5403" s="197">
        <v>-1.0660980810234588E-2</v>
      </c>
      <c r="F5403" s="167"/>
      <c r="G5403" s="37">
        <v>5395</v>
      </c>
      <c r="H5403" s="167">
        <f t="shared" ca="1" si="172"/>
        <v>7.7475530386415276E-2</v>
      </c>
    </row>
    <row r="5404" spans="1:8" x14ac:dyDescent="0.3">
      <c r="A5404"/>
      <c r="B5404" s="314">
        <v>37852</v>
      </c>
      <c r="C5404" s="197">
        <v>49.15</v>
      </c>
      <c r="D5404" s="197">
        <f t="shared" si="171"/>
        <v>0.39710062535531554</v>
      </c>
      <c r="E5404" s="197">
        <v>-1.0668276972624846E-2</v>
      </c>
      <c r="F5404" s="167"/>
      <c r="G5404" s="37">
        <v>5396</v>
      </c>
      <c r="H5404" s="167">
        <f t="shared" ca="1" si="172"/>
        <v>5.4137927754603223E-2</v>
      </c>
    </row>
    <row r="5405" spans="1:8" x14ac:dyDescent="0.3">
      <c r="A5405"/>
      <c r="B5405" s="314">
        <v>35962</v>
      </c>
      <c r="C5405" s="197">
        <v>35.18</v>
      </c>
      <c r="D5405" s="197">
        <f t="shared" si="171"/>
        <v>-0.77108276939094222</v>
      </c>
      <c r="E5405" s="197">
        <v>-1.068616422947144E-2</v>
      </c>
      <c r="F5405" s="167"/>
      <c r="G5405" s="37">
        <v>5397</v>
      </c>
      <c r="H5405" s="167">
        <f t="shared" ca="1" si="172"/>
        <v>-2.8527374769444509E-2</v>
      </c>
    </row>
    <row r="5406" spans="1:8" x14ac:dyDescent="0.3">
      <c r="A5406"/>
      <c r="B5406" s="314">
        <v>39041</v>
      </c>
      <c r="C5406" s="197">
        <v>153.68</v>
      </c>
      <c r="D5406" s="197">
        <f t="shared" si="171"/>
        <v>-0.64281231841952358</v>
      </c>
      <c r="E5406" s="197">
        <v>-1.0686236642204139E-2</v>
      </c>
      <c r="F5406" s="167"/>
      <c r="G5406" s="37">
        <v>5398</v>
      </c>
      <c r="H5406" s="167">
        <f t="shared" ca="1" si="172"/>
        <v>5.5904913261514845E-2</v>
      </c>
    </row>
    <row r="5407" spans="1:8" x14ac:dyDescent="0.3">
      <c r="A5407"/>
      <c r="B5407" s="314">
        <v>44678</v>
      </c>
      <c r="C5407" s="197">
        <v>430.25</v>
      </c>
      <c r="D5407" s="197">
        <f t="shared" si="171"/>
        <v>4.7397633769901137E-2</v>
      </c>
      <c r="E5407" s="197">
        <v>-1.069211312945495E-2</v>
      </c>
      <c r="F5407" s="167"/>
      <c r="G5407" s="37">
        <v>5399</v>
      </c>
      <c r="H5407" s="167">
        <f t="shared" ca="1" si="172"/>
        <v>2.1547238777474501E-2</v>
      </c>
    </row>
    <row r="5408" spans="1:8" x14ac:dyDescent="0.3">
      <c r="A5408"/>
      <c r="B5408" s="314">
        <v>45012</v>
      </c>
      <c r="C5408" s="197">
        <v>410.78</v>
      </c>
      <c r="D5408" s="197">
        <f t="shared" si="171"/>
        <v>0.72162615255657991</v>
      </c>
      <c r="E5408" s="197">
        <v>-1.0693126535330832E-2</v>
      </c>
      <c r="F5408" s="167"/>
      <c r="G5408" s="37">
        <v>5400</v>
      </c>
      <c r="H5408" s="167">
        <f t="shared" ca="1" si="172"/>
        <v>2.4035324801763347E-2</v>
      </c>
    </row>
    <row r="5409" spans="1:8" x14ac:dyDescent="0.3">
      <c r="A5409"/>
      <c r="B5409" s="314">
        <v>40507</v>
      </c>
      <c r="C5409" s="197">
        <v>238.6</v>
      </c>
      <c r="D5409" s="197">
        <f t="shared" si="171"/>
        <v>-0.49889740627953372</v>
      </c>
      <c r="E5409" s="197">
        <v>-1.0697404428227975E-2</v>
      </c>
      <c r="F5409" s="167"/>
      <c r="G5409" s="37">
        <v>5401</v>
      </c>
      <c r="H5409" s="167">
        <f t="shared" ca="1" si="172"/>
        <v>6.216199356650077E-3</v>
      </c>
    </row>
    <row r="5410" spans="1:8" x14ac:dyDescent="0.3">
      <c r="A5410"/>
      <c r="B5410" s="314">
        <v>42886</v>
      </c>
      <c r="C5410" s="197">
        <v>476.15</v>
      </c>
      <c r="D5410" s="197">
        <f t="shared" si="171"/>
        <v>-0.29406968124536692</v>
      </c>
      <c r="E5410" s="197">
        <v>-1.0700186993559235E-2</v>
      </c>
      <c r="F5410" s="167"/>
      <c r="G5410" s="37">
        <v>5402</v>
      </c>
      <c r="H5410" s="167">
        <f t="shared" ca="1" si="172"/>
        <v>-5.4070860488152787E-2</v>
      </c>
    </row>
    <row r="5411" spans="1:8" x14ac:dyDescent="0.3">
      <c r="A5411"/>
      <c r="B5411" s="314">
        <v>45852</v>
      </c>
      <c r="C5411" s="197">
        <v>674.5</v>
      </c>
      <c r="D5411" s="197">
        <f t="shared" si="171"/>
        <v>2.6886142404024933</v>
      </c>
      <c r="E5411" s="197">
        <v>-1.0706952185391527E-2</v>
      </c>
      <c r="F5411" s="167"/>
      <c r="G5411" s="37">
        <v>5403</v>
      </c>
      <c r="H5411" s="167">
        <f t="shared" ca="1" si="172"/>
        <v>7.2778947982402156E-2</v>
      </c>
    </row>
    <row r="5412" spans="1:8" x14ac:dyDescent="0.3">
      <c r="A5412"/>
      <c r="B5412" s="314">
        <v>39100</v>
      </c>
      <c r="C5412" s="197">
        <v>182.86</v>
      </c>
      <c r="D5412" s="197">
        <f t="shared" si="171"/>
        <v>-0.62976310994128359</v>
      </c>
      <c r="E5412" s="197">
        <v>-1.0711967106686759E-2</v>
      </c>
      <c r="F5412" s="167"/>
      <c r="G5412" s="37">
        <v>5404</v>
      </c>
      <c r="H5412" s="167">
        <f t="shared" ca="1" si="172"/>
        <v>-4.2446244431125393E-2</v>
      </c>
    </row>
    <row r="5413" spans="1:8" x14ac:dyDescent="0.3">
      <c r="A5413"/>
      <c r="B5413" s="314">
        <v>42571</v>
      </c>
      <c r="C5413" s="197">
        <v>493.9</v>
      </c>
      <c r="D5413" s="197">
        <f t="shared" si="171"/>
        <v>-0.10816179126038272</v>
      </c>
      <c r="E5413" s="197">
        <v>-1.0716074111166818E-2</v>
      </c>
      <c r="F5413" s="167"/>
      <c r="G5413" s="37">
        <v>5405</v>
      </c>
      <c r="H5413" s="167">
        <f t="shared" ca="1" si="172"/>
        <v>-2.9456043068914296E-2</v>
      </c>
    </row>
    <row r="5414" spans="1:8" x14ac:dyDescent="0.3">
      <c r="A5414"/>
      <c r="B5414" s="314">
        <v>42668</v>
      </c>
      <c r="C5414" s="197">
        <v>553.79999999999995</v>
      </c>
      <c r="D5414" s="197">
        <f t="shared" si="171"/>
        <v>6.5020319696559197</v>
      </c>
      <c r="E5414" s="197">
        <v>-1.0718113612004254E-2</v>
      </c>
      <c r="F5414" s="167"/>
      <c r="G5414" s="37">
        <v>5406</v>
      </c>
      <c r="H5414" s="167">
        <f t="shared" ca="1" si="172"/>
        <v>-1.3196393833252057E-2</v>
      </c>
    </row>
    <row r="5415" spans="1:8" x14ac:dyDescent="0.3">
      <c r="A5415"/>
      <c r="B5415" s="314">
        <v>38170</v>
      </c>
      <c r="C5415" s="197">
        <v>73.819999999999993</v>
      </c>
      <c r="D5415" s="197">
        <f t="shared" si="171"/>
        <v>-2.4190350297422558E-2</v>
      </c>
      <c r="E5415" s="197">
        <v>-1.0720986330742588E-2</v>
      </c>
      <c r="F5415" s="167"/>
      <c r="G5415" s="37">
        <v>5407</v>
      </c>
      <c r="H5415" s="167">
        <f t="shared" ca="1" si="172"/>
        <v>-3.292944748797242E-2</v>
      </c>
    </row>
    <row r="5416" spans="1:8" x14ac:dyDescent="0.3">
      <c r="A5416"/>
      <c r="B5416" s="314">
        <v>38239</v>
      </c>
      <c r="C5416" s="197">
        <v>75.650000000000006</v>
      </c>
      <c r="D5416" s="197">
        <f t="shared" si="171"/>
        <v>1.9321705426356592</v>
      </c>
      <c r="E5416" s="197">
        <v>-1.0723159408918437E-2</v>
      </c>
      <c r="F5416" s="167"/>
      <c r="G5416" s="37">
        <v>5408</v>
      </c>
      <c r="H5416" s="167">
        <f t="shared" ca="1" si="172"/>
        <v>5.1244138348847099E-2</v>
      </c>
    </row>
    <row r="5417" spans="1:8" x14ac:dyDescent="0.3">
      <c r="A5417"/>
      <c r="B5417" s="314">
        <v>37496</v>
      </c>
      <c r="C5417" s="197">
        <v>25.8</v>
      </c>
      <c r="D5417" s="197">
        <f t="shared" si="171"/>
        <v>-0.97156868147005349</v>
      </c>
      <c r="E5417" s="197">
        <v>-1.0736196319018343E-2</v>
      </c>
      <c r="F5417" s="167"/>
      <c r="G5417" s="37">
        <v>5409</v>
      </c>
      <c r="H5417" s="167">
        <f t="shared" ca="1" si="172"/>
        <v>-5.8190831957433055E-2</v>
      </c>
    </row>
    <row r="5418" spans="1:8" x14ac:dyDescent="0.3">
      <c r="A5418"/>
      <c r="B5418" s="314">
        <v>45581</v>
      </c>
      <c r="C5418" s="197">
        <v>907.45</v>
      </c>
      <c r="D5418" s="197">
        <f t="shared" si="171"/>
        <v>1.345438097699664</v>
      </c>
      <c r="E5418" s="197">
        <v>-1.0738035539082036E-2</v>
      </c>
      <c r="F5418" s="167"/>
      <c r="G5418" s="37">
        <v>5410</v>
      </c>
      <c r="H5418" s="167">
        <f t="shared" ca="1" si="172"/>
        <v>-0.10050655936026254</v>
      </c>
    </row>
    <row r="5419" spans="1:8" x14ac:dyDescent="0.3">
      <c r="A5419"/>
      <c r="B5419" s="314">
        <v>41584</v>
      </c>
      <c r="C5419" s="197">
        <v>386.9</v>
      </c>
      <c r="D5419" s="197">
        <f t="shared" si="171"/>
        <v>1.0697587332156422</v>
      </c>
      <c r="E5419" s="197">
        <v>-1.0738941447200334E-2</v>
      </c>
      <c r="F5419" s="167"/>
      <c r="G5419" s="37">
        <v>5411</v>
      </c>
      <c r="H5419" s="167">
        <f t="shared" ca="1" si="172"/>
        <v>-4.3141856597429765E-2</v>
      </c>
    </row>
    <row r="5420" spans="1:8" x14ac:dyDescent="0.3">
      <c r="A5420"/>
      <c r="B5420" s="314">
        <v>38847</v>
      </c>
      <c r="C5420" s="197">
        <v>186.93</v>
      </c>
      <c r="D5420" s="197">
        <f t="shared" si="171"/>
        <v>0.2262529519811074</v>
      </c>
      <c r="E5420" s="197">
        <v>-1.0743014394580919E-2</v>
      </c>
      <c r="F5420" s="167"/>
      <c r="G5420" s="37">
        <v>5412</v>
      </c>
      <c r="H5420" s="167">
        <f t="shared" ca="1" si="172"/>
        <v>-1.4551895489500683E-2</v>
      </c>
    </row>
    <row r="5421" spans="1:8" x14ac:dyDescent="0.3">
      <c r="A5421"/>
      <c r="B5421" s="314">
        <v>40248</v>
      </c>
      <c r="C5421" s="197">
        <v>152.44</v>
      </c>
      <c r="D5421" s="197">
        <f t="shared" si="171"/>
        <v>-0.65330118947440241</v>
      </c>
      <c r="E5421" s="197">
        <v>-1.0772225827384796E-2</v>
      </c>
      <c r="F5421" s="167"/>
      <c r="G5421" s="37">
        <v>5413</v>
      </c>
      <c r="H5421" s="167">
        <f t="shared" ca="1" si="172"/>
        <v>2.2714732593734872E-2</v>
      </c>
    </row>
    <row r="5422" spans="1:8" x14ac:dyDescent="0.3">
      <c r="A5422"/>
      <c r="B5422" s="314">
        <v>44970</v>
      </c>
      <c r="C5422" s="197">
        <v>439.69</v>
      </c>
      <c r="D5422" s="197">
        <f t="shared" si="171"/>
        <v>13.970718420156622</v>
      </c>
      <c r="E5422" s="197">
        <v>-1.077663786897054E-2</v>
      </c>
      <c r="F5422" s="167"/>
      <c r="G5422" s="37">
        <v>5414</v>
      </c>
      <c r="H5422" s="167">
        <f t="shared" ca="1" si="172"/>
        <v>-5.3705004212992312E-2</v>
      </c>
    </row>
    <row r="5423" spans="1:8" x14ac:dyDescent="0.3">
      <c r="A5423"/>
      <c r="B5423" s="314">
        <v>37691</v>
      </c>
      <c r="C5423" s="197">
        <v>29.37</v>
      </c>
      <c r="D5423" s="197">
        <f t="shared" si="171"/>
        <v>-0.89211328655915956</v>
      </c>
      <c r="E5423" s="197">
        <v>-1.0778039744021584E-2</v>
      </c>
      <c r="F5423" s="167"/>
      <c r="G5423" s="37">
        <v>5415</v>
      </c>
      <c r="H5423" s="167">
        <f t="shared" ca="1" si="172"/>
        <v>0.10198354313179485</v>
      </c>
    </row>
    <row r="5424" spans="1:8" x14ac:dyDescent="0.3">
      <c r="A5424"/>
      <c r="B5424" s="314">
        <v>41376</v>
      </c>
      <c r="C5424" s="197">
        <v>272.23</v>
      </c>
      <c r="D5424" s="197">
        <f t="shared" si="171"/>
        <v>-0.41700396188028688</v>
      </c>
      <c r="E5424" s="197">
        <v>-1.0792151162790642E-2</v>
      </c>
      <c r="F5424" s="167"/>
      <c r="G5424" s="37">
        <v>5416</v>
      </c>
      <c r="H5424" s="167">
        <f t="shared" ca="1" si="172"/>
        <v>5.0826432330281758E-2</v>
      </c>
    </row>
    <row r="5425" spans="1:8" x14ac:dyDescent="0.3">
      <c r="A5425"/>
      <c r="B5425" s="314">
        <v>42157</v>
      </c>
      <c r="C5425" s="197">
        <v>466.95</v>
      </c>
      <c r="D5425" s="197">
        <f t="shared" si="171"/>
        <v>-0.1486006016956879</v>
      </c>
      <c r="E5425" s="197">
        <v>-1.0803940260565636E-2</v>
      </c>
      <c r="F5425" s="167"/>
      <c r="G5425" s="37">
        <v>5417</v>
      </c>
      <c r="H5425" s="167">
        <f t="shared" ca="1" si="172"/>
        <v>-4.3311794759380955E-2</v>
      </c>
    </row>
    <row r="5426" spans="1:8" x14ac:dyDescent="0.3">
      <c r="A5426"/>
      <c r="B5426" s="314">
        <v>42633</v>
      </c>
      <c r="C5426" s="197">
        <v>548.45000000000005</v>
      </c>
      <c r="D5426" s="197">
        <f t="shared" si="171"/>
        <v>7.4611231101511901</v>
      </c>
      <c r="E5426" s="197">
        <v>-1.0821534854360215E-2</v>
      </c>
      <c r="F5426" s="167"/>
      <c r="G5426" s="37">
        <v>5418</v>
      </c>
      <c r="H5426" s="167">
        <f t="shared" ca="1" si="172"/>
        <v>-7.2784975455266465E-2</v>
      </c>
    </row>
    <row r="5427" spans="1:8" x14ac:dyDescent="0.3">
      <c r="A5427"/>
      <c r="B5427" s="314">
        <v>35418</v>
      </c>
      <c r="C5427" s="197">
        <v>64.819999999999993</v>
      </c>
      <c r="D5427" s="197">
        <f t="shared" si="171"/>
        <v>-0.85024835393323328</v>
      </c>
      <c r="E5427" s="197">
        <v>-1.0834732183732765E-2</v>
      </c>
      <c r="F5427" s="167"/>
      <c r="G5427" s="37">
        <v>5419</v>
      </c>
      <c r="H5427" s="167">
        <f t="shared" ca="1" si="172"/>
        <v>-6.6231769768554619E-2</v>
      </c>
    </row>
    <row r="5428" spans="1:8" x14ac:dyDescent="0.3">
      <c r="A5428"/>
      <c r="B5428" s="314">
        <v>44683</v>
      </c>
      <c r="C5428" s="197">
        <v>432.85</v>
      </c>
      <c r="D5428" s="197">
        <f t="shared" si="171"/>
        <v>-0.15773189858146364</v>
      </c>
      <c r="E5428" s="197">
        <v>-1.0854661791590448E-2</v>
      </c>
      <c r="F5428" s="167"/>
      <c r="G5428" s="37">
        <v>5420</v>
      </c>
      <c r="H5428" s="167">
        <f t="shared" ca="1" si="172"/>
        <v>1.4435183476708049E-2</v>
      </c>
    </row>
    <row r="5429" spans="1:8" x14ac:dyDescent="0.3">
      <c r="A5429"/>
      <c r="B5429" s="314">
        <v>45063</v>
      </c>
      <c r="C5429" s="197">
        <v>513.91</v>
      </c>
      <c r="D5429" s="197">
        <f t="shared" si="171"/>
        <v>2.1181967113646016</v>
      </c>
      <c r="E5429" s="197">
        <v>-1.0855548070445531E-2</v>
      </c>
      <c r="F5429" s="167"/>
      <c r="G5429" s="37">
        <v>5421</v>
      </c>
      <c r="H5429" s="167">
        <f t="shared" ca="1" si="172"/>
        <v>-3.5456402985542611E-2</v>
      </c>
    </row>
    <row r="5430" spans="1:8" x14ac:dyDescent="0.3">
      <c r="A5430"/>
      <c r="B5430" s="314">
        <v>38978</v>
      </c>
      <c r="C5430" s="197">
        <v>164.81</v>
      </c>
      <c r="D5430" s="197">
        <f t="shared" si="171"/>
        <v>-0.61880420955244597</v>
      </c>
      <c r="E5430" s="197">
        <v>-1.0863041651662519E-2</v>
      </c>
      <c r="F5430" s="167"/>
      <c r="G5430" s="37">
        <v>5422</v>
      </c>
      <c r="H5430" s="167">
        <f t="shared" ca="1" si="172"/>
        <v>-8.7619163320289073E-2</v>
      </c>
    </row>
    <row r="5431" spans="1:8" x14ac:dyDescent="0.3">
      <c r="A5431"/>
      <c r="B5431" s="314">
        <v>43115</v>
      </c>
      <c r="C5431" s="197">
        <v>432.35</v>
      </c>
      <c r="D5431" s="197">
        <f t="shared" si="171"/>
        <v>-0.57812926895905692</v>
      </c>
      <c r="E5431" s="197">
        <v>-1.0867078471745617E-2</v>
      </c>
      <c r="F5431" s="167"/>
      <c r="G5431" s="37">
        <v>5423</v>
      </c>
      <c r="H5431" s="167">
        <f t="shared" ca="1" si="172"/>
        <v>-3.3178968142501722E-2</v>
      </c>
    </row>
    <row r="5432" spans="1:8" x14ac:dyDescent="0.3">
      <c r="A5432"/>
      <c r="B5432" s="314">
        <v>45362</v>
      </c>
      <c r="C5432" s="197">
        <v>1024.8399999999999</v>
      </c>
      <c r="D5432" s="197">
        <f t="shared" si="171"/>
        <v>1.3706685172334026</v>
      </c>
      <c r="E5432" s="197">
        <v>-1.086767686516743E-2</v>
      </c>
      <c r="F5432" s="167"/>
      <c r="G5432" s="37">
        <v>5424</v>
      </c>
      <c r="H5432" s="167">
        <f t="shared" ca="1" si="172"/>
        <v>-4.7044116420613846E-2</v>
      </c>
    </row>
    <row r="5433" spans="1:8" x14ac:dyDescent="0.3">
      <c r="A5433"/>
      <c r="B5433" s="314">
        <v>43025</v>
      </c>
      <c r="C5433" s="197">
        <v>432.3</v>
      </c>
      <c r="D5433" s="197">
        <f t="shared" si="171"/>
        <v>-0.18031854379977241</v>
      </c>
      <c r="E5433" s="197">
        <v>-1.0868321702322437E-2</v>
      </c>
      <c r="F5433" s="167"/>
      <c r="G5433" s="37">
        <v>5425</v>
      </c>
      <c r="H5433" s="167">
        <f t="shared" ca="1" si="172"/>
        <v>-3.923118239838002E-2</v>
      </c>
    </row>
    <row r="5434" spans="1:8" x14ac:dyDescent="0.3">
      <c r="A5434"/>
      <c r="B5434" s="314">
        <v>42115</v>
      </c>
      <c r="C5434" s="197">
        <v>527.4</v>
      </c>
      <c r="D5434" s="197">
        <f t="shared" si="171"/>
        <v>3.1432948385576243</v>
      </c>
      <c r="E5434" s="197">
        <v>-1.0877719429857602E-2</v>
      </c>
      <c r="F5434" s="167"/>
      <c r="G5434" s="37">
        <v>5426</v>
      </c>
      <c r="H5434" s="167">
        <f t="shared" ca="1" si="172"/>
        <v>-5.0446415555355584E-3</v>
      </c>
    </row>
    <row r="5435" spans="1:8" x14ac:dyDescent="0.3">
      <c r="A5435"/>
      <c r="B5435" s="314">
        <v>39261</v>
      </c>
      <c r="C5435" s="197">
        <v>127.29</v>
      </c>
      <c r="D5435" s="197">
        <f t="shared" si="171"/>
        <v>-0.81915180791361797</v>
      </c>
      <c r="E5435" s="197">
        <v>-1.0878856165980166E-2</v>
      </c>
      <c r="F5435" s="167"/>
      <c r="G5435" s="37">
        <v>5427</v>
      </c>
      <c r="H5435" s="167">
        <f t="shared" ca="1" si="172"/>
        <v>-2.8189779077837394E-2</v>
      </c>
    </row>
    <row r="5436" spans="1:8" x14ac:dyDescent="0.3">
      <c r="A5436"/>
      <c r="B5436" s="314">
        <v>45811</v>
      </c>
      <c r="C5436" s="197">
        <v>703.85</v>
      </c>
      <c r="D5436" s="197">
        <f t="shared" si="171"/>
        <v>11.919419970631425</v>
      </c>
      <c r="E5436" s="197">
        <v>-1.0890949971894326E-2</v>
      </c>
      <c r="F5436" s="167"/>
      <c r="G5436" s="37">
        <v>5428</v>
      </c>
      <c r="H5436" s="167">
        <f t="shared" ca="1" si="172"/>
        <v>0.10991968358306252</v>
      </c>
    </row>
    <row r="5437" spans="1:8" x14ac:dyDescent="0.3">
      <c r="A5437"/>
      <c r="B5437" s="314">
        <v>34773</v>
      </c>
      <c r="C5437" s="197">
        <v>54.48</v>
      </c>
      <c r="D5437" s="197">
        <f t="shared" si="171"/>
        <v>0.76482021379980547</v>
      </c>
      <c r="E5437" s="197">
        <v>-1.089324618736387E-2</v>
      </c>
      <c r="F5437" s="167"/>
      <c r="G5437" s="37">
        <v>5429</v>
      </c>
      <c r="H5437" s="167">
        <f t="shared" ca="1" si="172"/>
        <v>-9.8457708001131863E-2</v>
      </c>
    </row>
    <row r="5438" spans="1:8" x14ac:dyDescent="0.3">
      <c r="A5438"/>
      <c r="B5438" s="314">
        <v>37721</v>
      </c>
      <c r="C5438" s="197">
        <v>30.87</v>
      </c>
      <c r="D5438" s="197">
        <f t="shared" si="171"/>
        <v>-0.89099961159563579</v>
      </c>
      <c r="E5438" s="197">
        <v>-1.089394424863821E-2</v>
      </c>
      <c r="F5438" s="167"/>
      <c r="G5438" s="37">
        <v>5430</v>
      </c>
      <c r="H5438" s="167">
        <f t="shared" ca="1" si="172"/>
        <v>4.5455666894672606E-2</v>
      </c>
    </row>
    <row r="5439" spans="1:8" x14ac:dyDescent="0.3">
      <c r="A5439"/>
      <c r="B5439" s="314">
        <v>41332</v>
      </c>
      <c r="C5439" s="197">
        <v>283.20999999999998</v>
      </c>
      <c r="D5439" s="197">
        <f t="shared" si="171"/>
        <v>-0.47098160082189233</v>
      </c>
      <c r="E5439" s="197">
        <v>-1.089651800370206E-2</v>
      </c>
      <c r="F5439" s="167"/>
      <c r="G5439" s="37">
        <v>5431</v>
      </c>
      <c r="H5439" s="167">
        <f t="shared" ca="1" si="172"/>
        <v>-4.2161674631210136E-2</v>
      </c>
    </row>
    <row r="5440" spans="1:8" x14ac:dyDescent="0.3">
      <c r="A5440"/>
      <c r="B5440" s="314">
        <v>42111</v>
      </c>
      <c r="C5440" s="197">
        <v>535.35</v>
      </c>
      <c r="D5440" s="197">
        <f t="shared" si="171"/>
        <v>15.909349336702466</v>
      </c>
      <c r="E5440" s="197">
        <v>-1.0900692840646653E-2</v>
      </c>
      <c r="F5440" s="167"/>
      <c r="G5440" s="37">
        <v>5432</v>
      </c>
      <c r="H5440" s="167">
        <f t="shared" ca="1" si="172"/>
        <v>2.8199883827192938E-2</v>
      </c>
    </row>
    <row r="5441" spans="1:8" x14ac:dyDescent="0.3">
      <c r="A5441"/>
      <c r="B5441" s="314">
        <v>35976</v>
      </c>
      <c r="C5441" s="197">
        <v>31.66</v>
      </c>
      <c r="D5441" s="197">
        <f t="shared" si="171"/>
        <v>-0.88728683826408916</v>
      </c>
      <c r="E5441" s="197">
        <v>-1.0934083099031433E-2</v>
      </c>
      <c r="F5441" s="167"/>
      <c r="G5441" s="37">
        <v>5433</v>
      </c>
      <c r="H5441" s="167">
        <f t="shared" ca="1" si="172"/>
        <v>9.2831481689525402E-2</v>
      </c>
    </row>
    <row r="5442" spans="1:8" x14ac:dyDescent="0.3">
      <c r="A5442"/>
      <c r="B5442" s="314">
        <v>41449</v>
      </c>
      <c r="C5442" s="197">
        <v>280.89</v>
      </c>
      <c r="D5442" s="197">
        <f t="shared" si="171"/>
        <v>0.73015090853095166</v>
      </c>
      <c r="E5442" s="197">
        <v>-1.0950704225352159E-2</v>
      </c>
      <c r="F5442" s="167"/>
      <c r="G5442" s="37">
        <v>5434</v>
      </c>
      <c r="H5442" s="167">
        <f t="shared" ca="1" si="172"/>
        <v>-6.3570935516880075E-2</v>
      </c>
    </row>
    <row r="5443" spans="1:8" x14ac:dyDescent="0.3">
      <c r="A5443"/>
      <c r="B5443" s="314">
        <v>43791</v>
      </c>
      <c r="C5443" s="197">
        <v>162.35</v>
      </c>
      <c r="D5443" s="197">
        <f t="shared" si="171"/>
        <v>-0.77185216413715574</v>
      </c>
      <c r="E5443" s="197">
        <v>-1.0965580261955599E-2</v>
      </c>
      <c r="F5443" s="167"/>
      <c r="G5443" s="37">
        <v>5435</v>
      </c>
      <c r="H5443" s="167">
        <f t="shared" ca="1" si="172"/>
        <v>5.5520408391022458E-2</v>
      </c>
    </row>
    <row r="5444" spans="1:8" x14ac:dyDescent="0.3">
      <c r="A5444"/>
      <c r="B5444" s="314">
        <v>45810</v>
      </c>
      <c r="C5444" s="197">
        <v>711.6</v>
      </c>
      <c r="D5444" s="197">
        <f t="shared" si="171"/>
        <v>9.6894997746732781</v>
      </c>
      <c r="E5444" s="197">
        <v>-1.0979847116052821E-2</v>
      </c>
      <c r="F5444" s="167"/>
      <c r="G5444" s="37">
        <v>5436</v>
      </c>
      <c r="H5444" s="167">
        <f t="shared" ca="1" si="172"/>
        <v>4.697978350258214E-2</v>
      </c>
    </row>
    <row r="5445" spans="1:8" x14ac:dyDescent="0.3">
      <c r="A5445"/>
      <c r="B5445" s="314">
        <v>35720</v>
      </c>
      <c r="C5445" s="197">
        <v>66.569999999999993</v>
      </c>
      <c r="D5445" s="197">
        <f t="shared" si="171"/>
        <v>-1.3046701260192917E-2</v>
      </c>
      <c r="E5445" s="197">
        <v>-1.0993908780270512E-2</v>
      </c>
      <c r="F5445" s="167"/>
      <c r="G5445" s="37">
        <v>5437</v>
      </c>
      <c r="H5445" s="167">
        <f t="shared" ca="1" si="172"/>
        <v>-4.3053889085361223E-2</v>
      </c>
    </row>
    <row r="5446" spans="1:8" x14ac:dyDescent="0.3">
      <c r="A5446"/>
      <c r="B5446" s="314">
        <v>34852</v>
      </c>
      <c r="C5446" s="197">
        <v>67.45</v>
      </c>
      <c r="D5446" s="197">
        <f t="shared" si="171"/>
        <v>-0.66364135042138339</v>
      </c>
      <c r="E5446" s="197">
        <v>-1.0997067448680342E-2</v>
      </c>
      <c r="F5446" s="167"/>
      <c r="G5446" s="37">
        <v>5438</v>
      </c>
      <c r="H5446" s="167">
        <f t="shared" ca="1" si="172"/>
        <v>-6.9384858336281876E-3</v>
      </c>
    </row>
    <row r="5447" spans="1:8" x14ac:dyDescent="0.3">
      <c r="A5447"/>
      <c r="B5447" s="314">
        <v>40403</v>
      </c>
      <c r="C5447" s="197">
        <v>200.53</v>
      </c>
      <c r="D5447" s="197">
        <f t="shared" si="171"/>
        <v>6.4380563798219583</v>
      </c>
      <c r="E5447" s="197">
        <v>-1.0998224501874043E-2</v>
      </c>
      <c r="F5447" s="167"/>
      <c r="G5447" s="37">
        <v>5439</v>
      </c>
      <c r="H5447" s="167">
        <f t="shared" ca="1" si="172"/>
        <v>-8.3799959806626523E-2</v>
      </c>
    </row>
    <row r="5448" spans="1:8" x14ac:dyDescent="0.3">
      <c r="A5448"/>
      <c r="B5448" s="314">
        <v>39860</v>
      </c>
      <c r="C5448" s="197">
        <v>26.96</v>
      </c>
      <c r="D5448" s="197">
        <f t="shared" si="171"/>
        <v>-0.94591232821747417</v>
      </c>
      <c r="E5448" s="197">
        <v>-1.1005135730007387E-2</v>
      </c>
      <c r="F5448" s="167"/>
      <c r="G5448" s="37">
        <v>5440</v>
      </c>
      <c r="H5448" s="167">
        <f t="shared" ca="1" si="172"/>
        <v>5.3054690907588541E-2</v>
      </c>
    </row>
    <row r="5449" spans="1:8" x14ac:dyDescent="0.3">
      <c r="A5449"/>
      <c r="B5449" s="314">
        <v>44608</v>
      </c>
      <c r="C5449" s="197">
        <v>498.45</v>
      </c>
      <c r="D5449" s="197">
        <f t="shared" ref="D5449:D5512" si="173">C5449/C5450-1</f>
        <v>8.2810157930180539E-2</v>
      </c>
      <c r="E5449" s="197">
        <v>-1.1011904761904834E-2</v>
      </c>
      <c r="F5449" s="167"/>
      <c r="G5449" s="37">
        <v>5441</v>
      </c>
      <c r="H5449" s="167">
        <f t="shared" ca="1" si="172"/>
        <v>-4.584815858297666E-2</v>
      </c>
    </row>
    <row r="5450" spans="1:8" x14ac:dyDescent="0.3">
      <c r="A5450"/>
      <c r="B5450" s="314">
        <v>44806</v>
      </c>
      <c r="C5450" s="197">
        <v>460.33</v>
      </c>
      <c r="D5450" s="197">
        <f t="shared" si="173"/>
        <v>0.44780625884573055</v>
      </c>
      <c r="E5450" s="197">
        <v>-1.1021355218493567E-2</v>
      </c>
      <c r="F5450" s="167"/>
      <c r="G5450" s="37">
        <v>5442</v>
      </c>
      <c r="H5450" s="167">
        <f t="shared" ref="H5450:H5513" ca="1" si="174">_xlfn.NORM.INV(RAND(),N$11,N$12)</f>
        <v>-3.4995825168242248E-2</v>
      </c>
    </row>
    <row r="5451" spans="1:8" x14ac:dyDescent="0.3">
      <c r="A5451"/>
      <c r="B5451" s="314">
        <v>44463</v>
      </c>
      <c r="C5451" s="197">
        <v>317.95</v>
      </c>
      <c r="D5451" s="197">
        <f t="shared" si="173"/>
        <v>-0.18390657084188922</v>
      </c>
      <c r="E5451" s="197">
        <v>-1.1041990668740342E-2</v>
      </c>
      <c r="F5451" s="167"/>
      <c r="G5451" s="37">
        <v>5443</v>
      </c>
      <c r="H5451" s="167">
        <f t="shared" ca="1" si="174"/>
        <v>-3.459451934961065E-2</v>
      </c>
    </row>
    <row r="5452" spans="1:8" x14ac:dyDescent="0.3">
      <c r="A5452"/>
      <c r="B5452" s="314">
        <v>42348</v>
      </c>
      <c r="C5452" s="197">
        <v>389.6</v>
      </c>
      <c r="D5452" s="197">
        <f t="shared" si="173"/>
        <v>-0.36309689231825537</v>
      </c>
      <c r="E5452" s="197">
        <v>-1.104201040741204E-2</v>
      </c>
      <c r="F5452" s="167"/>
      <c r="G5452" s="37">
        <v>5444</v>
      </c>
      <c r="H5452" s="167">
        <f t="shared" ca="1" si="174"/>
        <v>5.5673076722584085E-2</v>
      </c>
    </row>
    <row r="5453" spans="1:8" x14ac:dyDescent="0.3">
      <c r="A5453"/>
      <c r="B5453" s="314">
        <v>45203</v>
      </c>
      <c r="C5453" s="197">
        <v>611.71</v>
      </c>
      <c r="D5453" s="197">
        <f t="shared" si="173"/>
        <v>41.717178770949722</v>
      </c>
      <c r="E5453" s="197">
        <v>-1.1042131470882954E-2</v>
      </c>
      <c r="F5453" s="167"/>
      <c r="G5453" s="37">
        <v>5445</v>
      </c>
      <c r="H5453" s="167">
        <f t="shared" ca="1" si="174"/>
        <v>-3.1374858372020663E-2</v>
      </c>
    </row>
    <row r="5454" spans="1:8" x14ac:dyDescent="0.3">
      <c r="A5454"/>
      <c r="B5454" s="314">
        <v>37013</v>
      </c>
      <c r="C5454" s="197">
        <v>14.32</v>
      </c>
      <c r="D5454" s="197">
        <f t="shared" si="173"/>
        <v>-0.97986501687289085</v>
      </c>
      <c r="E5454" s="197">
        <v>-1.1049723756906049E-2</v>
      </c>
      <c r="F5454" s="167"/>
      <c r="G5454" s="37">
        <v>5446</v>
      </c>
      <c r="H5454" s="167">
        <f t="shared" ca="1" si="174"/>
        <v>3.219611388971335E-2</v>
      </c>
    </row>
    <row r="5455" spans="1:8" x14ac:dyDescent="0.3">
      <c r="A5455"/>
      <c r="B5455" s="314">
        <v>45918</v>
      </c>
      <c r="C5455" s="197">
        <v>711.2</v>
      </c>
      <c r="D5455" s="197">
        <f t="shared" si="173"/>
        <v>4.3074626865671641</v>
      </c>
      <c r="E5455" s="197">
        <v>-1.1054717374678336E-2</v>
      </c>
      <c r="F5455" s="167"/>
      <c r="G5455" s="37">
        <v>5447</v>
      </c>
      <c r="H5455" s="167">
        <f t="shared" ca="1" si="174"/>
        <v>5.6453395843901681E-2</v>
      </c>
    </row>
    <row r="5456" spans="1:8" x14ac:dyDescent="0.3">
      <c r="A5456"/>
      <c r="B5456" s="314">
        <v>39294</v>
      </c>
      <c r="C5456" s="197">
        <v>134</v>
      </c>
      <c r="D5456" s="197">
        <f t="shared" si="173"/>
        <v>1.4605214836577303</v>
      </c>
      <c r="E5456" s="197">
        <v>-1.1070110701106972E-2</v>
      </c>
      <c r="F5456" s="167"/>
      <c r="G5456" s="37">
        <v>5448</v>
      </c>
      <c r="H5456" s="167">
        <f t="shared" ca="1" si="174"/>
        <v>8.9697212627520381E-2</v>
      </c>
    </row>
    <row r="5457" spans="1:8" x14ac:dyDescent="0.3">
      <c r="A5457"/>
      <c r="B5457" s="314">
        <v>35905</v>
      </c>
      <c r="C5457" s="197">
        <v>54.46</v>
      </c>
      <c r="D5457" s="197">
        <f t="shared" si="173"/>
        <v>-0.45913198927400933</v>
      </c>
      <c r="E5457" s="197">
        <v>-1.1076811331033221E-2</v>
      </c>
      <c r="F5457" s="167"/>
      <c r="G5457" s="37">
        <v>5449</v>
      </c>
      <c r="H5457" s="167">
        <f t="shared" ca="1" si="174"/>
        <v>-1.0418178466259838E-2</v>
      </c>
    </row>
    <row r="5458" spans="1:8" x14ac:dyDescent="0.3">
      <c r="A5458"/>
      <c r="B5458" s="314">
        <v>35270</v>
      </c>
      <c r="C5458" s="197">
        <v>100.69</v>
      </c>
      <c r="D5458" s="197">
        <f t="shared" si="173"/>
        <v>-0.64341112724439564</v>
      </c>
      <c r="E5458" s="197">
        <v>-1.1098016106855235E-2</v>
      </c>
      <c r="F5458" s="167"/>
      <c r="G5458" s="37">
        <v>5450</v>
      </c>
      <c r="H5458" s="167">
        <f t="shared" ca="1" si="174"/>
        <v>-5.9717120188866456E-2</v>
      </c>
    </row>
    <row r="5459" spans="1:8" x14ac:dyDescent="0.3">
      <c r="A5459"/>
      <c r="B5459" s="314">
        <v>41313</v>
      </c>
      <c r="C5459" s="197">
        <v>282.37</v>
      </c>
      <c r="D5459" s="197">
        <f t="shared" si="173"/>
        <v>-5.2608622714309661E-2</v>
      </c>
      <c r="E5459" s="197">
        <v>-1.1101772080969408E-2</v>
      </c>
      <c r="F5459" s="167"/>
      <c r="G5459" s="37">
        <v>5451</v>
      </c>
      <c r="H5459" s="167">
        <f t="shared" ca="1" si="174"/>
        <v>6.1641827908483028E-2</v>
      </c>
    </row>
    <row r="5460" spans="1:8" x14ac:dyDescent="0.3">
      <c r="A5460"/>
      <c r="B5460" s="314">
        <v>44306</v>
      </c>
      <c r="C5460" s="197">
        <v>298.05</v>
      </c>
      <c r="D5460" s="197">
        <f t="shared" si="173"/>
        <v>12.419630796938316</v>
      </c>
      <c r="E5460" s="197">
        <v>-1.1114797611147864E-2</v>
      </c>
      <c r="F5460" s="167"/>
      <c r="G5460" s="37">
        <v>5452</v>
      </c>
      <c r="H5460" s="167">
        <f t="shared" ca="1" si="174"/>
        <v>3.6184810734682903E-2</v>
      </c>
    </row>
    <row r="5461" spans="1:8" x14ac:dyDescent="0.3">
      <c r="A5461"/>
      <c r="B5461" s="314">
        <v>37271</v>
      </c>
      <c r="C5461" s="197">
        <v>22.21</v>
      </c>
      <c r="D5461" s="197">
        <f t="shared" si="173"/>
        <v>0.56298381421534138</v>
      </c>
      <c r="E5461" s="197">
        <v>-1.1130899376669667E-2</v>
      </c>
      <c r="F5461" s="167"/>
      <c r="G5461" s="37">
        <v>5453</v>
      </c>
      <c r="H5461" s="167">
        <f t="shared" ca="1" si="174"/>
        <v>0.12182147472689883</v>
      </c>
    </row>
    <row r="5462" spans="1:8" x14ac:dyDescent="0.3">
      <c r="A5462"/>
      <c r="B5462" s="314">
        <v>37026</v>
      </c>
      <c r="C5462" s="197">
        <v>14.21</v>
      </c>
      <c r="D5462" s="197">
        <f t="shared" si="173"/>
        <v>-0.89734142464961708</v>
      </c>
      <c r="E5462" s="197">
        <v>-1.1134307585246916E-2</v>
      </c>
      <c r="F5462" s="167"/>
      <c r="G5462" s="37">
        <v>5454</v>
      </c>
      <c r="H5462" s="167">
        <f t="shared" ca="1" si="174"/>
        <v>-2.1374302789314941E-2</v>
      </c>
    </row>
    <row r="5463" spans="1:8" x14ac:dyDescent="0.3">
      <c r="A5463"/>
      <c r="B5463" s="314">
        <v>39190</v>
      </c>
      <c r="C5463" s="197">
        <v>138.41999999999999</v>
      </c>
      <c r="D5463" s="197">
        <f t="shared" si="173"/>
        <v>1.2970461334218384</v>
      </c>
      <c r="E5463" s="197">
        <v>-1.1144449207029616E-2</v>
      </c>
      <c r="F5463" s="167"/>
      <c r="G5463" s="37">
        <v>5455</v>
      </c>
      <c r="H5463" s="167">
        <f t="shared" ca="1" si="174"/>
        <v>0.10550673924163315</v>
      </c>
    </row>
    <row r="5464" spans="1:8" x14ac:dyDescent="0.3">
      <c r="A5464"/>
      <c r="B5464" s="314">
        <v>35412</v>
      </c>
      <c r="C5464" s="197">
        <v>60.26</v>
      </c>
      <c r="D5464" s="197">
        <f t="shared" si="173"/>
        <v>-0.37599668634151395</v>
      </c>
      <c r="E5464" s="197">
        <v>-1.1158516573679056E-2</v>
      </c>
      <c r="F5464" s="167"/>
      <c r="G5464" s="37">
        <v>5456</v>
      </c>
      <c r="H5464" s="167">
        <f t="shared" ca="1" si="174"/>
        <v>-1.1765355491291428E-2</v>
      </c>
    </row>
    <row r="5465" spans="1:8" x14ac:dyDescent="0.3">
      <c r="A5465"/>
      <c r="B5465" s="314">
        <v>39610</v>
      </c>
      <c r="C5465" s="197">
        <v>96.57</v>
      </c>
      <c r="D5465" s="197">
        <f t="shared" si="173"/>
        <v>-0.19725685785536162</v>
      </c>
      <c r="E5465" s="197">
        <v>-1.1161171411017801E-2</v>
      </c>
      <c r="F5465" s="167"/>
      <c r="G5465" s="37">
        <v>5457</v>
      </c>
      <c r="H5465" s="167">
        <f t="shared" ca="1" si="174"/>
        <v>0.10895601260643362</v>
      </c>
    </row>
    <row r="5466" spans="1:8" x14ac:dyDescent="0.3">
      <c r="A5466"/>
      <c r="B5466" s="314">
        <v>40079</v>
      </c>
      <c r="C5466" s="197">
        <v>120.3</v>
      </c>
      <c r="D5466" s="197">
        <f t="shared" si="173"/>
        <v>-0.54194113391463272</v>
      </c>
      <c r="E5466" s="197">
        <v>-1.1178694722998483E-2</v>
      </c>
      <c r="F5466" s="167"/>
      <c r="G5466" s="37">
        <v>5458</v>
      </c>
      <c r="H5466" s="167">
        <f t="shared" ca="1" si="174"/>
        <v>6.7937325197140908E-2</v>
      </c>
    </row>
    <row r="5467" spans="1:8" x14ac:dyDescent="0.3">
      <c r="A5467"/>
      <c r="B5467" s="314">
        <v>40963</v>
      </c>
      <c r="C5467" s="197">
        <v>262.63</v>
      </c>
      <c r="D5467" s="197">
        <f t="shared" si="173"/>
        <v>-0.51525498809501835</v>
      </c>
      <c r="E5467" s="197">
        <v>-1.1182228915662784E-2</v>
      </c>
      <c r="F5467" s="167"/>
      <c r="G5467" s="37">
        <v>5459</v>
      </c>
      <c r="H5467" s="167">
        <f t="shared" ca="1" si="174"/>
        <v>-4.0680029924355862E-2</v>
      </c>
    </row>
    <row r="5468" spans="1:8" x14ac:dyDescent="0.3">
      <c r="A5468"/>
      <c r="B5468" s="314">
        <v>42083</v>
      </c>
      <c r="C5468" s="197">
        <v>541.79</v>
      </c>
      <c r="D5468" s="197">
        <f t="shared" si="173"/>
        <v>-0.46535816138231845</v>
      </c>
      <c r="E5468" s="197">
        <v>-1.1187764637173303E-2</v>
      </c>
      <c r="F5468" s="167"/>
      <c r="G5468" s="37">
        <v>5460</v>
      </c>
      <c r="H5468" s="167">
        <f t="shared" ca="1" si="174"/>
        <v>4.2048755136929718E-2</v>
      </c>
    </row>
    <row r="5469" spans="1:8" x14ac:dyDescent="0.3">
      <c r="A5469"/>
      <c r="B5469" s="314">
        <v>45363</v>
      </c>
      <c r="C5469" s="197">
        <v>1013.37</v>
      </c>
      <c r="D5469" s="197">
        <f t="shared" si="173"/>
        <v>1.0334503862747066</v>
      </c>
      <c r="E5469" s="197">
        <v>-1.1191990944927954E-2</v>
      </c>
      <c r="F5469" s="167"/>
      <c r="G5469" s="37">
        <v>5461</v>
      </c>
      <c r="H5469" s="167">
        <f t="shared" ca="1" si="174"/>
        <v>-2.5667539251656216E-2</v>
      </c>
    </row>
    <row r="5470" spans="1:8" x14ac:dyDescent="0.3">
      <c r="A5470"/>
      <c r="B5470" s="314">
        <v>42606</v>
      </c>
      <c r="C5470" s="197">
        <v>498.35</v>
      </c>
      <c r="D5470" s="197">
        <f t="shared" si="173"/>
        <v>0.1658673529067729</v>
      </c>
      <c r="E5470" s="197">
        <v>-1.121031746031742E-2</v>
      </c>
      <c r="F5470" s="167"/>
      <c r="G5470" s="37">
        <v>5462</v>
      </c>
      <c r="H5470" s="167">
        <f t="shared" ca="1" si="174"/>
        <v>-3.0930957499591419E-2</v>
      </c>
    </row>
    <row r="5471" spans="1:8" x14ac:dyDescent="0.3">
      <c r="A5471"/>
      <c r="B5471" s="314">
        <v>42866</v>
      </c>
      <c r="C5471" s="197">
        <v>427.45</v>
      </c>
      <c r="D5471" s="197">
        <f t="shared" si="173"/>
        <v>-0.31005261968557318</v>
      </c>
      <c r="E5471" s="197">
        <v>-1.1219060837381445E-2</v>
      </c>
      <c r="F5471" s="167"/>
      <c r="G5471" s="37">
        <v>5463</v>
      </c>
      <c r="H5471" s="167">
        <f t="shared" ca="1" si="174"/>
        <v>-9.3525134884885522E-2</v>
      </c>
    </row>
    <row r="5472" spans="1:8" x14ac:dyDescent="0.3">
      <c r="A5472"/>
      <c r="B5472" s="314">
        <v>45119</v>
      </c>
      <c r="C5472" s="197">
        <v>619.54</v>
      </c>
      <c r="D5472" s="197">
        <f t="shared" si="173"/>
        <v>0.53370466641911118</v>
      </c>
      <c r="E5472" s="197">
        <v>-1.1219815822653634E-2</v>
      </c>
      <c r="F5472" s="167"/>
      <c r="G5472" s="37">
        <v>5464</v>
      </c>
      <c r="H5472" s="167">
        <f t="shared" ca="1" si="174"/>
        <v>5.5522098166598831E-2</v>
      </c>
    </row>
    <row r="5473" spans="1:8" x14ac:dyDescent="0.3">
      <c r="A5473"/>
      <c r="B5473" s="314">
        <v>44690</v>
      </c>
      <c r="C5473" s="197">
        <v>403.95</v>
      </c>
      <c r="D5473" s="197">
        <f t="shared" si="173"/>
        <v>14.866064414768262</v>
      </c>
      <c r="E5473" s="197">
        <v>-1.125933178313554E-2</v>
      </c>
      <c r="F5473" s="167"/>
      <c r="G5473" s="37">
        <v>5465</v>
      </c>
      <c r="H5473" s="167">
        <f t="shared" ca="1" si="174"/>
        <v>7.9350041724128625E-3</v>
      </c>
    </row>
    <row r="5474" spans="1:8" x14ac:dyDescent="0.3">
      <c r="A5474"/>
      <c r="B5474" s="314">
        <v>37490</v>
      </c>
      <c r="C5474" s="197">
        <v>25.46</v>
      </c>
      <c r="D5474" s="197">
        <f t="shared" si="173"/>
        <v>-0.8950968273588793</v>
      </c>
      <c r="E5474" s="197">
        <v>-1.1262135922330052E-2</v>
      </c>
      <c r="F5474" s="167"/>
      <c r="G5474" s="37">
        <v>5466</v>
      </c>
      <c r="H5474" s="167">
        <f t="shared" ca="1" si="174"/>
        <v>-2.1368747031910655E-2</v>
      </c>
    </row>
    <row r="5475" spans="1:8" x14ac:dyDescent="0.3">
      <c r="A5475"/>
      <c r="B5475" s="314">
        <v>41144</v>
      </c>
      <c r="C5475" s="197">
        <v>242.7</v>
      </c>
      <c r="D5475" s="197">
        <f t="shared" si="173"/>
        <v>-0.51773472429210132</v>
      </c>
      <c r="E5475" s="197">
        <v>-1.1284474681223844E-2</v>
      </c>
      <c r="F5475" s="167"/>
      <c r="G5475" s="37">
        <v>5467</v>
      </c>
      <c r="H5475" s="167">
        <f t="shared" ca="1" si="174"/>
        <v>8.2454266577407199E-4</v>
      </c>
    </row>
    <row r="5476" spans="1:8" x14ac:dyDescent="0.3">
      <c r="A5476"/>
      <c r="B5476" s="314">
        <v>42577</v>
      </c>
      <c r="C5476" s="197">
        <v>503.25</v>
      </c>
      <c r="D5476" s="197">
        <f t="shared" si="173"/>
        <v>19.565999182672662</v>
      </c>
      <c r="E5476" s="197">
        <v>-1.1296660117878221E-2</v>
      </c>
      <c r="F5476" s="167"/>
      <c r="G5476" s="37">
        <v>5468</v>
      </c>
      <c r="H5476" s="167">
        <f t="shared" ca="1" si="174"/>
        <v>-1.7334670744374971E-2</v>
      </c>
    </row>
    <row r="5477" spans="1:8" x14ac:dyDescent="0.3">
      <c r="A5477"/>
      <c r="B5477" s="314">
        <v>36644</v>
      </c>
      <c r="C5477" s="197">
        <v>24.47</v>
      </c>
      <c r="D5477" s="197">
        <f t="shared" si="173"/>
        <v>-0.93775120834393288</v>
      </c>
      <c r="E5477" s="197">
        <v>-1.1313131313131386E-2</v>
      </c>
      <c r="F5477" s="167"/>
      <c r="G5477" s="37">
        <v>5469</v>
      </c>
      <c r="H5477" s="167">
        <f t="shared" ca="1" si="174"/>
        <v>1.9983024454596102E-2</v>
      </c>
    </row>
    <row r="5478" spans="1:8" x14ac:dyDescent="0.3">
      <c r="A5478"/>
      <c r="B5478" s="314">
        <v>44734</v>
      </c>
      <c r="C5478" s="197">
        <v>393.1</v>
      </c>
      <c r="D5478" s="197">
        <f t="shared" si="173"/>
        <v>0.29886006938708087</v>
      </c>
      <c r="E5478" s="197">
        <v>-1.1317907444667985E-2</v>
      </c>
      <c r="F5478" s="167"/>
      <c r="G5478" s="37">
        <v>5470</v>
      </c>
      <c r="H5478" s="167">
        <f t="shared" ca="1" si="174"/>
        <v>1.0948019366426743E-2</v>
      </c>
    </row>
    <row r="5479" spans="1:8" x14ac:dyDescent="0.3">
      <c r="A5479"/>
      <c r="B5479" s="314">
        <v>41340</v>
      </c>
      <c r="C5479" s="197">
        <v>302.64999999999998</v>
      </c>
      <c r="D5479" s="197">
        <f t="shared" si="173"/>
        <v>0.29981961862222972</v>
      </c>
      <c r="E5479" s="197">
        <v>-1.1335424016725604E-2</v>
      </c>
      <c r="F5479" s="167"/>
      <c r="G5479" s="37">
        <v>5471</v>
      </c>
      <c r="H5479" s="167">
        <f t="shared" ca="1" si="174"/>
        <v>-7.0723529950592223E-2</v>
      </c>
    </row>
    <row r="5480" spans="1:8" x14ac:dyDescent="0.3">
      <c r="A5480"/>
      <c r="B5480" s="314">
        <v>40553</v>
      </c>
      <c r="C5480" s="197">
        <v>232.84</v>
      </c>
      <c r="D5480" s="197">
        <f t="shared" si="173"/>
        <v>-0.7492299407646742</v>
      </c>
      <c r="E5480" s="197">
        <v>-1.133709821239004E-2</v>
      </c>
      <c r="F5480" s="167"/>
      <c r="G5480" s="37">
        <v>5472</v>
      </c>
      <c r="H5480" s="167">
        <f t="shared" ca="1" si="174"/>
        <v>-4.9310991712211635E-2</v>
      </c>
    </row>
    <row r="5481" spans="1:8" x14ac:dyDescent="0.3">
      <c r="A5481"/>
      <c r="B5481" s="314">
        <v>45575</v>
      </c>
      <c r="C5481" s="197">
        <v>928.5</v>
      </c>
      <c r="D5481" s="197">
        <f t="shared" si="173"/>
        <v>10.705748865355522</v>
      </c>
      <c r="E5481" s="197">
        <v>-1.1340041526912592E-2</v>
      </c>
      <c r="F5481" s="167"/>
      <c r="G5481" s="37">
        <v>5473</v>
      </c>
      <c r="H5481" s="167">
        <f t="shared" ca="1" si="174"/>
        <v>-3.6955977351275301E-2</v>
      </c>
    </row>
    <row r="5482" spans="1:8" x14ac:dyDescent="0.3">
      <c r="A5482"/>
      <c r="B5482" s="314">
        <v>38195</v>
      </c>
      <c r="C5482" s="197">
        <v>79.319999999999993</v>
      </c>
      <c r="D5482" s="197">
        <f t="shared" si="173"/>
        <v>-0.71715875053487377</v>
      </c>
      <c r="E5482" s="197">
        <v>-1.134239062694764E-2</v>
      </c>
      <c r="F5482" s="167"/>
      <c r="G5482" s="37">
        <v>5474</v>
      </c>
      <c r="H5482" s="167">
        <f t="shared" ca="1" si="174"/>
        <v>8.2128850170951478E-2</v>
      </c>
    </row>
    <row r="5483" spans="1:8" x14ac:dyDescent="0.3">
      <c r="A5483"/>
      <c r="B5483" s="314">
        <v>40987</v>
      </c>
      <c r="C5483" s="197">
        <v>280.44</v>
      </c>
      <c r="D5483" s="197">
        <f t="shared" si="173"/>
        <v>5.4409738171796054</v>
      </c>
      <c r="E5483" s="197">
        <v>-1.1351618134386343E-2</v>
      </c>
      <c r="F5483" s="167"/>
      <c r="G5483" s="37">
        <v>5475</v>
      </c>
      <c r="H5483" s="167">
        <f t="shared" ca="1" si="174"/>
        <v>-7.644219805788903E-2</v>
      </c>
    </row>
    <row r="5484" spans="1:8" x14ac:dyDescent="0.3">
      <c r="A5484"/>
      <c r="B5484" s="314">
        <v>36479</v>
      </c>
      <c r="C5484" s="197">
        <v>43.54</v>
      </c>
      <c r="D5484" s="197">
        <f t="shared" si="173"/>
        <v>-0.92172584269662927</v>
      </c>
      <c r="E5484" s="197">
        <v>-1.1353315168029066E-2</v>
      </c>
      <c r="F5484" s="167"/>
      <c r="G5484" s="37">
        <v>5476</v>
      </c>
      <c r="H5484" s="167">
        <f t="shared" ca="1" si="174"/>
        <v>-8.7730999162045478E-2</v>
      </c>
    </row>
    <row r="5485" spans="1:8" x14ac:dyDescent="0.3">
      <c r="A5485"/>
      <c r="B5485" s="314">
        <v>42107</v>
      </c>
      <c r="C5485" s="197">
        <v>556.25</v>
      </c>
      <c r="D5485" s="197">
        <f t="shared" si="173"/>
        <v>2.623542440231907</v>
      </c>
      <c r="E5485" s="197">
        <v>-1.1374744512574364E-2</v>
      </c>
      <c r="F5485" s="167"/>
      <c r="G5485" s="37">
        <v>5477</v>
      </c>
      <c r="H5485" s="167">
        <f t="shared" ca="1" si="174"/>
        <v>8.3348969330175243E-2</v>
      </c>
    </row>
    <row r="5486" spans="1:8" x14ac:dyDescent="0.3">
      <c r="A5486"/>
      <c r="B5486" s="314">
        <v>40287</v>
      </c>
      <c r="C5486" s="197">
        <v>153.51</v>
      </c>
      <c r="D5486" s="197">
        <f t="shared" si="173"/>
        <v>4.0596572181938031</v>
      </c>
      <c r="E5486" s="197">
        <v>-1.1398763523956745E-2</v>
      </c>
      <c r="F5486" s="167"/>
      <c r="G5486" s="37">
        <v>5478</v>
      </c>
      <c r="H5486" s="167">
        <f t="shared" ca="1" si="174"/>
        <v>2.3230233585044967E-2</v>
      </c>
    </row>
    <row r="5487" spans="1:8" x14ac:dyDescent="0.3">
      <c r="A5487"/>
      <c r="B5487" s="314">
        <v>37657</v>
      </c>
      <c r="C5487" s="197">
        <v>30.34</v>
      </c>
      <c r="D5487" s="197">
        <f t="shared" si="173"/>
        <v>-0.65682615088790852</v>
      </c>
      <c r="E5487" s="197">
        <v>-1.1404366243075947E-2</v>
      </c>
      <c r="F5487" s="167"/>
      <c r="G5487" s="37">
        <v>5479</v>
      </c>
      <c r="H5487" s="167">
        <f t="shared" ca="1" si="174"/>
        <v>-4.8176660853340228E-2</v>
      </c>
    </row>
    <row r="5488" spans="1:8" x14ac:dyDescent="0.3">
      <c r="A5488"/>
      <c r="B5488" s="314">
        <v>38595</v>
      </c>
      <c r="C5488" s="197">
        <v>88.41</v>
      </c>
      <c r="D5488" s="197">
        <f t="shared" si="173"/>
        <v>-0.67804078659868905</v>
      </c>
      <c r="E5488" s="197">
        <v>-1.1405568601140725E-2</v>
      </c>
      <c r="F5488" s="167"/>
      <c r="G5488" s="37">
        <v>5480</v>
      </c>
      <c r="H5488" s="167">
        <f t="shared" ca="1" si="174"/>
        <v>7.189925049792234E-2</v>
      </c>
    </row>
    <row r="5489" spans="1:8" x14ac:dyDescent="0.3">
      <c r="A5489"/>
      <c r="B5489" s="314">
        <v>41226</v>
      </c>
      <c r="C5489" s="197">
        <v>274.60000000000002</v>
      </c>
      <c r="D5489" s="197">
        <f t="shared" si="173"/>
        <v>2.6032016795696107</v>
      </c>
      <c r="E5489" s="197">
        <v>-1.1412319544947147E-2</v>
      </c>
      <c r="F5489" s="167"/>
      <c r="G5489" s="37">
        <v>5481</v>
      </c>
      <c r="H5489" s="167">
        <f t="shared" ca="1" si="174"/>
        <v>-6.5296654150473449E-2</v>
      </c>
    </row>
    <row r="5490" spans="1:8" x14ac:dyDescent="0.3">
      <c r="A5490"/>
      <c r="B5490" s="314">
        <v>35347</v>
      </c>
      <c r="C5490" s="197">
        <v>76.209999999999994</v>
      </c>
      <c r="D5490" s="197">
        <f t="shared" si="173"/>
        <v>-0.91932376355013545</v>
      </c>
      <c r="E5490" s="197">
        <v>-1.1415228953171708E-2</v>
      </c>
      <c r="F5490" s="167"/>
      <c r="G5490" s="37">
        <v>5482</v>
      </c>
      <c r="H5490" s="167">
        <f t="shared" ca="1" si="174"/>
        <v>5.7863191934111359E-2</v>
      </c>
    </row>
    <row r="5491" spans="1:8" x14ac:dyDescent="0.3">
      <c r="A5491"/>
      <c r="B5491" s="314">
        <v>45440</v>
      </c>
      <c r="C5491" s="197">
        <v>944.64</v>
      </c>
      <c r="D5491" s="197">
        <f t="shared" si="173"/>
        <v>0.72404730617608415</v>
      </c>
      <c r="E5491" s="197">
        <v>-1.1417508241326924E-2</v>
      </c>
      <c r="F5491" s="167"/>
      <c r="G5491" s="37">
        <v>5483</v>
      </c>
      <c r="H5491" s="167">
        <f t="shared" ca="1" si="174"/>
        <v>6.2030469303917334E-2</v>
      </c>
    </row>
    <row r="5492" spans="1:8" x14ac:dyDescent="0.3">
      <c r="A5492"/>
      <c r="B5492" s="314">
        <v>42082</v>
      </c>
      <c r="C5492" s="197">
        <v>547.91999999999996</v>
      </c>
      <c r="D5492" s="197">
        <f t="shared" si="173"/>
        <v>0.45568544102019137</v>
      </c>
      <c r="E5492" s="197">
        <v>-1.1420838971583303E-2</v>
      </c>
      <c r="F5492" s="167"/>
      <c r="G5492" s="37">
        <v>5484</v>
      </c>
      <c r="H5492" s="167">
        <f t="shared" ca="1" si="174"/>
        <v>-3.0825142129528096E-3</v>
      </c>
    </row>
    <row r="5493" spans="1:8" x14ac:dyDescent="0.3">
      <c r="A5493"/>
      <c r="B5493" s="314">
        <v>42221</v>
      </c>
      <c r="C5493" s="197">
        <v>376.4</v>
      </c>
      <c r="D5493" s="197">
        <f t="shared" si="173"/>
        <v>4.1867162739424009</v>
      </c>
      <c r="E5493" s="197">
        <v>-1.1424819435325029E-2</v>
      </c>
      <c r="F5493" s="167"/>
      <c r="G5493" s="37">
        <v>5485</v>
      </c>
      <c r="H5493" s="167">
        <f t="shared" ca="1" si="174"/>
        <v>-4.1353069937974628E-2</v>
      </c>
    </row>
    <row r="5494" spans="1:8" x14ac:dyDescent="0.3">
      <c r="A5494"/>
      <c r="B5494" s="314">
        <v>37931</v>
      </c>
      <c r="C5494" s="197">
        <v>72.569999999999993</v>
      </c>
      <c r="D5494" s="197">
        <f t="shared" si="173"/>
        <v>0.52746790149442213</v>
      </c>
      <c r="E5494" s="197">
        <v>-1.1442582754393138E-2</v>
      </c>
      <c r="F5494" s="167"/>
      <c r="G5494" s="37">
        <v>5486</v>
      </c>
      <c r="H5494" s="167">
        <f t="shared" ca="1" si="174"/>
        <v>2.9497855800413766E-2</v>
      </c>
    </row>
    <row r="5495" spans="1:8" x14ac:dyDescent="0.3">
      <c r="A5495"/>
      <c r="B5495" s="314">
        <v>35864</v>
      </c>
      <c r="C5495" s="197">
        <v>47.51</v>
      </c>
      <c r="D5495" s="197">
        <f t="shared" si="173"/>
        <v>-6.7517173699705668E-2</v>
      </c>
      <c r="E5495" s="197">
        <v>-1.1444028297960984E-2</v>
      </c>
      <c r="F5495" s="167"/>
      <c r="G5495" s="37">
        <v>5487</v>
      </c>
      <c r="H5495" s="167">
        <f t="shared" ca="1" si="174"/>
        <v>-0.15062409863303328</v>
      </c>
    </row>
    <row r="5496" spans="1:8" x14ac:dyDescent="0.3">
      <c r="A5496"/>
      <c r="B5496" s="314">
        <v>34787</v>
      </c>
      <c r="C5496" s="197">
        <v>50.95</v>
      </c>
      <c r="D5496" s="197">
        <f t="shared" si="173"/>
        <v>2.4707084468664853</v>
      </c>
      <c r="E5496" s="197">
        <v>-1.1447419480015486E-2</v>
      </c>
      <c r="F5496" s="167"/>
      <c r="G5496" s="37">
        <v>5488</v>
      </c>
      <c r="H5496" s="167">
        <f t="shared" ca="1" si="174"/>
        <v>-8.516235333782958E-2</v>
      </c>
    </row>
    <row r="5497" spans="1:8" x14ac:dyDescent="0.3">
      <c r="A5497"/>
      <c r="B5497" s="314">
        <v>36815</v>
      </c>
      <c r="C5497" s="197">
        <v>14.68</v>
      </c>
      <c r="D5497" s="197">
        <f t="shared" si="173"/>
        <v>-0.9486156323287479</v>
      </c>
      <c r="E5497" s="197">
        <v>-1.1447811447811485E-2</v>
      </c>
      <c r="F5497" s="167"/>
      <c r="G5497" s="37">
        <v>5489</v>
      </c>
      <c r="H5497" s="167">
        <f t="shared" ca="1" si="174"/>
        <v>-6.072153656070594E-2</v>
      </c>
    </row>
    <row r="5498" spans="1:8" x14ac:dyDescent="0.3">
      <c r="A5498"/>
      <c r="B5498" s="314">
        <v>41445</v>
      </c>
      <c r="C5498" s="197">
        <v>285.69</v>
      </c>
      <c r="D5498" s="197">
        <f t="shared" si="173"/>
        <v>7.9529927922281409</v>
      </c>
      <c r="E5498" s="197">
        <v>-1.1453287197231821E-2</v>
      </c>
      <c r="F5498" s="167"/>
      <c r="G5498" s="37">
        <v>5490</v>
      </c>
      <c r="H5498" s="167">
        <f t="shared" ca="1" si="174"/>
        <v>0.14484661724347192</v>
      </c>
    </row>
    <row r="5499" spans="1:8" x14ac:dyDescent="0.3">
      <c r="A5499"/>
      <c r="B5499" s="314">
        <v>36251</v>
      </c>
      <c r="C5499" s="197">
        <v>31.91</v>
      </c>
      <c r="D5499" s="197">
        <f t="shared" si="173"/>
        <v>0.76493362831858414</v>
      </c>
      <c r="E5499" s="197">
        <v>-1.1462205700123906E-2</v>
      </c>
      <c r="F5499" s="167"/>
      <c r="G5499" s="37">
        <v>5491</v>
      </c>
      <c r="H5499" s="167">
        <f t="shared" ca="1" si="174"/>
        <v>7.7275889818227805E-2</v>
      </c>
    </row>
    <row r="5500" spans="1:8" x14ac:dyDescent="0.3">
      <c r="A5500"/>
      <c r="B5500" s="314">
        <v>36783</v>
      </c>
      <c r="C5500" s="197">
        <v>18.079999999999998</v>
      </c>
      <c r="D5500" s="197">
        <f t="shared" si="173"/>
        <v>-0.98063244493958357</v>
      </c>
      <c r="E5500" s="197">
        <v>-1.1481683980317126E-2</v>
      </c>
      <c r="F5500" s="167"/>
      <c r="G5500" s="37">
        <v>5492</v>
      </c>
      <c r="H5500" s="167">
        <f t="shared" ca="1" si="174"/>
        <v>-6.8607028505758685E-2</v>
      </c>
    </row>
    <row r="5501" spans="1:8" x14ac:dyDescent="0.3">
      <c r="A5501"/>
      <c r="B5501" s="314">
        <v>45428</v>
      </c>
      <c r="C5501" s="197">
        <v>933.52</v>
      </c>
      <c r="D5501" s="197">
        <f t="shared" si="173"/>
        <v>1.2647258612324115</v>
      </c>
      <c r="E5501" s="197">
        <v>-1.1510075286693011E-2</v>
      </c>
      <c r="F5501" s="167"/>
      <c r="G5501" s="37">
        <v>5493</v>
      </c>
      <c r="H5501" s="167">
        <f t="shared" ca="1" si="174"/>
        <v>-2.5283275386855625E-2</v>
      </c>
    </row>
    <row r="5502" spans="1:8" x14ac:dyDescent="0.3">
      <c r="A5502"/>
      <c r="B5502" s="314">
        <v>42485</v>
      </c>
      <c r="C5502" s="197">
        <v>412.2</v>
      </c>
      <c r="D5502" s="197">
        <f t="shared" si="173"/>
        <v>2.316170555108608</v>
      </c>
      <c r="E5502" s="197">
        <v>-1.151079136690647E-2</v>
      </c>
      <c r="F5502" s="167"/>
      <c r="G5502" s="37">
        <v>5494</v>
      </c>
      <c r="H5502" s="167">
        <f t="shared" ca="1" si="174"/>
        <v>-3.9754583079419849E-2</v>
      </c>
    </row>
    <row r="5503" spans="1:8" x14ac:dyDescent="0.3">
      <c r="A5503"/>
      <c r="B5503" s="314">
        <v>39300</v>
      </c>
      <c r="C5503" s="197">
        <v>124.3</v>
      </c>
      <c r="D5503" s="197">
        <f t="shared" si="173"/>
        <v>0.57681085881009775</v>
      </c>
      <c r="E5503" s="197">
        <v>-1.153081510934395E-2</v>
      </c>
      <c r="F5503" s="167"/>
      <c r="G5503" s="37">
        <v>5495</v>
      </c>
      <c r="H5503" s="167">
        <f t="shared" ca="1" si="174"/>
        <v>1.0128186053817673E-2</v>
      </c>
    </row>
    <row r="5504" spans="1:8" x14ac:dyDescent="0.3">
      <c r="A5504"/>
      <c r="B5504" s="314">
        <v>38280</v>
      </c>
      <c r="C5504" s="197">
        <v>78.83</v>
      </c>
      <c r="D5504" s="197">
        <f t="shared" si="173"/>
        <v>-0.72185173423661841</v>
      </c>
      <c r="E5504" s="197">
        <v>-1.1536050156739863E-2</v>
      </c>
      <c r="F5504" s="167"/>
      <c r="G5504" s="37">
        <v>5496</v>
      </c>
      <c r="H5504" s="167">
        <f t="shared" ca="1" si="174"/>
        <v>-2.7465418260203761E-3</v>
      </c>
    </row>
    <row r="5505" spans="1:8" x14ac:dyDescent="0.3">
      <c r="A5505"/>
      <c r="B5505" s="314">
        <v>41457</v>
      </c>
      <c r="C5505" s="197">
        <v>283.41000000000003</v>
      </c>
      <c r="D5505" s="197">
        <f t="shared" si="173"/>
        <v>-6.6809351333552702E-2</v>
      </c>
      <c r="E5505" s="197">
        <v>-1.1544363839285698E-2</v>
      </c>
      <c r="F5505" s="167"/>
      <c r="G5505" s="37">
        <v>5497</v>
      </c>
      <c r="H5505" s="167">
        <f t="shared" ca="1" si="174"/>
        <v>-4.9164267103281485E-2</v>
      </c>
    </row>
    <row r="5506" spans="1:8" x14ac:dyDescent="0.3">
      <c r="A5506"/>
      <c r="B5506" s="314">
        <v>44424</v>
      </c>
      <c r="C5506" s="197">
        <v>303.7</v>
      </c>
      <c r="D5506" s="197">
        <f t="shared" si="173"/>
        <v>0.26478427452940179</v>
      </c>
      <c r="E5506" s="197">
        <v>-1.1554109031733151E-2</v>
      </c>
      <c r="F5506" s="167"/>
      <c r="G5506" s="37">
        <v>5498</v>
      </c>
      <c r="H5506" s="167">
        <f t="shared" ca="1" si="174"/>
        <v>-2.9086559895895817E-2</v>
      </c>
    </row>
    <row r="5507" spans="1:8" x14ac:dyDescent="0.3">
      <c r="A5507"/>
      <c r="B5507" s="314">
        <v>40505</v>
      </c>
      <c r="C5507" s="197">
        <v>240.12</v>
      </c>
      <c r="D5507" s="197">
        <f t="shared" si="173"/>
        <v>-0.34723392687236643</v>
      </c>
      <c r="E5507" s="197">
        <v>-1.1567118099864215E-2</v>
      </c>
      <c r="F5507" s="167"/>
      <c r="G5507" s="37">
        <v>5499</v>
      </c>
      <c r="H5507" s="167">
        <f t="shared" ca="1" si="174"/>
        <v>-1.2843760672202331E-2</v>
      </c>
    </row>
    <row r="5508" spans="1:8" x14ac:dyDescent="0.3">
      <c r="A5508"/>
      <c r="B5508" s="314">
        <v>41653</v>
      </c>
      <c r="C5508" s="197">
        <v>367.85</v>
      </c>
      <c r="D5508" s="197">
        <f t="shared" si="173"/>
        <v>2.59228515625</v>
      </c>
      <c r="E5508" s="197">
        <v>-1.1581040412725674E-2</v>
      </c>
      <c r="F5508" s="167"/>
      <c r="G5508" s="37">
        <v>5500</v>
      </c>
      <c r="H5508" s="167">
        <f t="shared" ca="1" si="174"/>
        <v>-5.3183721198475274E-2</v>
      </c>
    </row>
    <row r="5509" spans="1:8" x14ac:dyDescent="0.3">
      <c r="A5509"/>
      <c r="B5509" s="314">
        <v>38639</v>
      </c>
      <c r="C5509" s="197">
        <v>102.4</v>
      </c>
      <c r="D5509" s="197">
        <f t="shared" si="173"/>
        <v>-0.7977683420558902</v>
      </c>
      <c r="E5509" s="197">
        <v>-1.1583011583011449E-2</v>
      </c>
      <c r="F5509" s="167"/>
      <c r="G5509" s="37">
        <v>5501</v>
      </c>
      <c r="H5509" s="167">
        <f t="shared" ca="1" si="174"/>
        <v>-6.1451732614225589E-2</v>
      </c>
    </row>
    <row r="5510" spans="1:8" x14ac:dyDescent="0.3">
      <c r="A5510"/>
      <c r="B5510" s="314">
        <v>42681</v>
      </c>
      <c r="C5510" s="197">
        <v>506.35</v>
      </c>
      <c r="D5510" s="197">
        <f t="shared" si="173"/>
        <v>2.6970648364485981</v>
      </c>
      <c r="E5510" s="197">
        <v>-1.1614288502830195E-2</v>
      </c>
      <c r="F5510" s="167"/>
      <c r="G5510" s="37">
        <v>5502</v>
      </c>
      <c r="H5510" s="167">
        <f t="shared" ca="1" si="174"/>
        <v>7.448125355560252E-2</v>
      </c>
    </row>
    <row r="5511" spans="1:8" x14ac:dyDescent="0.3">
      <c r="A5511"/>
      <c r="B5511" s="314">
        <v>39212</v>
      </c>
      <c r="C5511" s="197">
        <v>136.96</v>
      </c>
      <c r="D5511" s="197">
        <f t="shared" si="173"/>
        <v>-0.24973979731580387</v>
      </c>
      <c r="E5511" s="197">
        <v>-1.161867648120074E-2</v>
      </c>
      <c r="F5511" s="167"/>
      <c r="G5511" s="37">
        <v>5503</v>
      </c>
      <c r="H5511" s="167">
        <f t="shared" ca="1" si="174"/>
        <v>-6.0396481173200563E-5</v>
      </c>
    </row>
    <row r="5512" spans="1:8" x14ac:dyDescent="0.3">
      <c r="A5512"/>
      <c r="B5512" s="314">
        <v>43838</v>
      </c>
      <c r="C5512" s="197">
        <v>182.55</v>
      </c>
      <c r="D5512" s="197">
        <f t="shared" si="173"/>
        <v>-0.38692235357334759</v>
      </c>
      <c r="E5512" s="197">
        <v>-1.1640498105035091E-2</v>
      </c>
      <c r="F5512" s="167"/>
      <c r="G5512" s="37">
        <v>5504</v>
      </c>
      <c r="H5512" s="167">
        <f t="shared" ca="1" si="174"/>
        <v>0.10256708079074635</v>
      </c>
    </row>
    <row r="5513" spans="1:8" x14ac:dyDescent="0.3">
      <c r="A5513"/>
      <c r="B5513" s="314">
        <v>41032</v>
      </c>
      <c r="C5513" s="197">
        <v>297.76</v>
      </c>
      <c r="D5513" s="197">
        <f t="shared" ref="D5513:D5576" si="175">C5513/C5514-1</f>
        <v>0.52697435897435896</v>
      </c>
      <c r="E5513" s="197">
        <v>-1.1650678793109104E-2</v>
      </c>
      <c r="F5513" s="167"/>
      <c r="G5513" s="37">
        <v>5505</v>
      </c>
      <c r="H5513" s="167">
        <f t="shared" ca="1" si="174"/>
        <v>9.7300954230724913E-3</v>
      </c>
    </row>
    <row r="5514" spans="1:8" x14ac:dyDescent="0.3">
      <c r="A5514"/>
      <c r="B5514" s="314">
        <v>43850</v>
      </c>
      <c r="C5514" s="197">
        <v>195</v>
      </c>
      <c r="D5514" s="197">
        <f t="shared" si="175"/>
        <v>0.25008013334188073</v>
      </c>
      <c r="E5514" s="197">
        <v>-1.1657374556512945E-2</v>
      </c>
      <c r="F5514" s="167"/>
      <c r="G5514" s="37">
        <v>5506</v>
      </c>
      <c r="H5514" s="167">
        <f t="shared" ref="H5514:H5577" ca="1" si="176">_xlfn.NORM.INV(RAND(),N$11,N$12)</f>
        <v>5.7801149927954924E-2</v>
      </c>
    </row>
    <row r="5515" spans="1:8" x14ac:dyDescent="0.3">
      <c r="A5515"/>
      <c r="B5515" s="314">
        <v>39037</v>
      </c>
      <c r="C5515" s="197">
        <v>155.99</v>
      </c>
      <c r="D5515" s="197">
        <f t="shared" si="175"/>
        <v>1.968976018271793</v>
      </c>
      <c r="E5515" s="197">
        <v>-1.1658113159728867E-2</v>
      </c>
      <c r="F5515" s="167"/>
      <c r="G5515" s="37">
        <v>5507</v>
      </c>
      <c r="H5515" s="167">
        <f t="shared" ca="1" si="176"/>
        <v>7.2388645639228186E-2</v>
      </c>
    </row>
    <row r="5516" spans="1:8" x14ac:dyDescent="0.3">
      <c r="A5516"/>
      <c r="B5516" s="314">
        <v>37868</v>
      </c>
      <c r="C5516" s="197">
        <v>52.54</v>
      </c>
      <c r="D5516" s="197">
        <f t="shared" si="175"/>
        <v>1.8232133261687267</v>
      </c>
      <c r="E5516" s="197">
        <v>-1.1662904439428079E-2</v>
      </c>
      <c r="F5516" s="167"/>
      <c r="G5516" s="37">
        <v>5508</v>
      </c>
      <c r="H5516" s="167">
        <f t="shared" ca="1" si="176"/>
        <v>3.3999303551951798E-2</v>
      </c>
    </row>
    <row r="5517" spans="1:8" x14ac:dyDescent="0.3">
      <c r="A5517"/>
      <c r="B5517" s="314">
        <v>36874</v>
      </c>
      <c r="C5517" s="197">
        <v>18.61</v>
      </c>
      <c r="D5517" s="197">
        <f t="shared" si="175"/>
        <v>-0.77986751833451629</v>
      </c>
      <c r="E5517" s="197">
        <v>-1.1683483802442884E-2</v>
      </c>
      <c r="F5517" s="167"/>
      <c r="G5517" s="37">
        <v>5509</v>
      </c>
      <c r="H5517" s="167">
        <f t="shared" ca="1" si="176"/>
        <v>7.8438687081750169E-2</v>
      </c>
    </row>
    <row r="5518" spans="1:8" x14ac:dyDescent="0.3">
      <c r="A5518"/>
      <c r="B5518" s="314">
        <v>35159</v>
      </c>
      <c r="C5518" s="197">
        <v>84.54</v>
      </c>
      <c r="D5518" s="197">
        <f t="shared" si="175"/>
        <v>1.0838057678087258</v>
      </c>
      <c r="E5518" s="197">
        <v>-1.1690437222352079E-2</v>
      </c>
      <c r="F5518" s="167"/>
      <c r="G5518" s="37">
        <v>5510</v>
      </c>
      <c r="H5518" s="167">
        <f t="shared" ca="1" si="176"/>
        <v>-1.4130871007900741E-2</v>
      </c>
    </row>
    <row r="5519" spans="1:8" x14ac:dyDescent="0.3">
      <c r="A5519"/>
      <c r="B5519" s="314">
        <v>36179</v>
      </c>
      <c r="C5519" s="197">
        <v>40.57</v>
      </c>
      <c r="D5519" s="197">
        <f t="shared" si="175"/>
        <v>0.45882775979863366</v>
      </c>
      <c r="E5519" s="197">
        <v>-1.1693057247259331E-2</v>
      </c>
      <c r="F5519" s="167"/>
      <c r="G5519" s="37">
        <v>5511</v>
      </c>
      <c r="H5519" s="167">
        <f t="shared" ca="1" si="176"/>
        <v>-3.6723441325724249E-2</v>
      </c>
    </row>
    <row r="5520" spans="1:8" x14ac:dyDescent="0.3">
      <c r="A5520"/>
      <c r="B5520" s="314">
        <v>37299</v>
      </c>
      <c r="C5520" s="197">
        <v>27.81</v>
      </c>
      <c r="D5520" s="197">
        <f t="shared" si="175"/>
        <v>-0.94079829696647155</v>
      </c>
      <c r="E5520" s="197">
        <v>-1.1727078891258014E-2</v>
      </c>
      <c r="F5520" s="167"/>
      <c r="G5520" s="37">
        <v>5512</v>
      </c>
      <c r="H5520" s="167">
        <f t="shared" ca="1" si="176"/>
        <v>5.2370841609885303E-2</v>
      </c>
    </row>
    <row r="5521" spans="1:8" x14ac:dyDescent="0.3">
      <c r="A5521"/>
      <c r="B5521" s="314">
        <v>45037</v>
      </c>
      <c r="C5521" s="197">
        <v>469.75</v>
      </c>
      <c r="D5521" s="197">
        <f t="shared" si="175"/>
        <v>0.59480563571549805</v>
      </c>
      <c r="E5521" s="197">
        <v>-1.1739212757452711E-2</v>
      </c>
      <c r="F5521" s="167"/>
      <c r="G5521" s="37">
        <v>5513</v>
      </c>
      <c r="H5521" s="167">
        <f t="shared" ca="1" si="176"/>
        <v>1.3748615906214947E-2</v>
      </c>
    </row>
    <row r="5522" spans="1:8" x14ac:dyDescent="0.3">
      <c r="A5522"/>
      <c r="B5522" s="314">
        <v>44308</v>
      </c>
      <c r="C5522" s="197">
        <v>294.55</v>
      </c>
      <c r="D5522" s="197">
        <f t="shared" si="175"/>
        <v>2.1839801102583505</v>
      </c>
      <c r="E5522" s="197">
        <v>-1.1742996141587025E-2</v>
      </c>
      <c r="F5522" s="167"/>
      <c r="G5522" s="37">
        <v>5514</v>
      </c>
      <c r="H5522" s="167">
        <f t="shared" ca="1" si="176"/>
        <v>3.876911526718959E-2</v>
      </c>
    </row>
    <row r="5523" spans="1:8" x14ac:dyDescent="0.3">
      <c r="A5523"/>
      <c r="B5523" s="314">
        <v>40039</v>
      </c>
      <c r="C5523" s="197">
        <v>92.51</v>
      </c>
      <c r="D5523" s="197">
        <f t="shared" si="175"/>
        <v>-0.34907120743034059</v>
      </c>
      <c r="E5523" s="197">
        <v>-1.1750881316098694E-2</v>
      </c>
      <c r="F5523" s="167"/>
      <c r="G5523" s="37">
        <v>5515</v>
      </c>
      <c r="H5523" s="167">
        <f t="shared" ca="1" si="176"/>
        <v>-8.3710419925492469E-2</v>
      </c>
    </row>
    <row r="5524" spans="1:8" x14ac:dyDescent="0.3">
      <c r="A5524"/>
      <c r="B5524" s="314">
        <v>39220</v>
      </c>
      <c r="C5524" s="197">
        <v>142.12</v>
      </c>
      <c r="D5524" s="197">
        <f t="shared" si="175"/>
        <v>-0.68288818974942544</v>
      </c>
      <c r="E5524" s="197">
        <v>-1.1751616716500934E-2</v>
      </c>
      <c r="F5524" s="167"/>
      <c r="G5524" s="37">
        <v>5516</v>
      </c>
      <c r="H5524" s="167">
        <f t="shared" ca="1" si="176"/>
        <v>-7.7848757618118977E-2</v>
      </c>
    </row>
    <row r="5525" spans="1:8" x14ac:dyDescent="0.3">
      <c r="A5525"/>
      <c r="B5525" s="314">
        <v>44767</v>
      </c>
      <c r="C5525" s="197">
        <v>448.17</v>
      </c>
      <c r="D5525" s="197">
        <f t="shared" si="175"/>
        <v>2.0473244033453462</v>
      </c>
      <c r="E5525" s="197">
        <v>-1.1753031973539052E-2</v>
      </c>
      <c r="F5525" s="167"/>
      <c r="G5525" s="37">
        <v>5517</v>
      </c>
      <c r="H5525" s="167">
        <f t="shared" ca="1" si="176"/>
        <v>6.9261038357824586E-2</v>
      </c>
    </row>
    <row r="5526" spans="1:8" x14ac:dyDescent="0.3">
      <c r="A5526"/>
      <c r="B5526" s="314">
        <v>39283</v>
      </c>
      <c r="C5526" s="197">
        <v>147.07</v>
      </c>
      <c r="D5526" s="197">
        <f t="shared" si="175"/>
        <v>-0.68735119047619042</v>
      </c>
      <c r="E5526" s="197">
        <v>-1.1759172154280351E-2</v>
      </c>
      <c r="F5526" s="167"/>
      <c r="G5526" s="37">
        <v>5518</v>
      </c>
      <c r="H5526" s="167">
        <f t="shared" ca="1" si="176"/>
        <v>-5.5808741100826405E-3</v>
      </c>
    </row>
    <row r="5527" spans="1:8" x14ac:dyDescent="0.3">
      <c r="A5527"/>
      <c r="B5527" s="314">
        <v>44560</v>
      </c>
      <c r="C5527" s="197">
        <v>470.4</v>
      </c>
      <c r="D5527" s="197">
        <f t="shared" si="175"/>
        <v>4.8999122036874443</v>
      </c>
      <c r="E5527" s="197">
        <v>-1.176470588235301E-2</v>
      </c>
      <c r="F5527" s="167"/>
      <c r="G5527" s="37">
        <v>5519</v>
      </c>
      <c r="H5527" s="167">
        <f t="shared" ca="1" si="176"/>
        <v>9.3843083753672139E-3</v>
      </c>
    </row>
    <row r="5528" spans="1:8" x14ac:dyDescent="0.3">
      <c r="A5528"/>
      <c r="B5528" s="314">
        <v>37966</v>
      </c>
      <c r="C5528" s="197">
        <v>79.73</v>
      </c>
      <c r="D5528" s="197">
        <f t="shared" si="175"/>
        <v>-0.91308187070751112</v>
      </c>
      <c r="E5528" s="197">
        <v>-1.1774913237481477E-2</v>
      </c>
      <c r="F5528" s="167"/>
      <c r="G5528" s="37">
        <v>5520</v>
      </c>
      <c r="H5528" s="167">
        <f t="shared" ca="1" si="176"/>
        <v>-3.9387444186995343E-2</v>
      </c>
    </row>
    <row r="5529" spans="1:8" x14ac:dyDescent="0.3">
      <c r="A5529"/>
      <c r="B5529" s="314">
        <v>45580</v>
      </c>
      <c r="C5529" s="197">
        <v>917.3</v>
      </c>
      <c r="D5529" s="197">
        <f t="shared" si="175"/>
        <v>2.3041567610402707</v>
      </c>
      <c r="E5529" s="197">
        <v>-1.1796391058443323E-2</v>
      </c>
      <c r="F5529" s="167"/>
      <c r="G5529" s="37">
        <v>5521</v>
      </c>
      <c r="H5529" s="167">
        <f t="shared" ca="1" si="176"/>
        <v>4.8821507197554957E-3</v>
      </c>
    </row>
    <row r="5530" spans="1:8" x14ac:dyDescent="0.3">
      <c r="A5530"/>
      <c r="B5530" s="314">
        <v>41222</v>
      </c>
      <c r="C5530" s="197">
        <v>277.62</v>
      </c>
      <c r="D5530" s="197">
        <f t="shared" si="175"/>
        <v>2.1341160532851662</v>
      </c>
      <c r="E5530" s="197">
        <v>-1.181746992240329E-2</v>
      </c>
      <c r="F5530" s="167"/>
      <c r="G5530" s="37">
        <v>5522</v>
      </c>
      <c r="H5530" s="167">
        <f t="shared" ca="1" si="176"/>
        <v>-2.795269461460868E-2</v>
      </c>
    </row>
    <row r="5531" spans="1:8" x14ac:dyDescent="0.3">
      <c r="A5531"/>
      <c r="B5531" s="314">
        <v>38422</v>
      </c>
      <c r="C5531" s="197">
        <v>88.58</v>
      </c>
      <c r="D5531" s="197">
        <f t="shared" si="175"/>
        <v>-0.50665552770815925</v>
      </c>
      <c r="E5531" s="197">
        <v>-1.182507809013833E-2</v>
      </c>
      <c r="F5531" s="167"/>
      <c r="G5531" s="37">
        <v>5523</v>
      </c>
      <c r="H5531" s="167">
        <f t="shared" ca="1" si="176"/>
        <v>-1.4772773799954916E-2</v>
      </c>
    </row>
    <row r="5532" spans="1:8" x14ac:dyDescent="0.3">
      <c r="A5532"/>
      <c r="B5532" s="314">
        <v>43538</v>
      </c>
      <c r="C5532" s="197">
        <v>179.55</v>
      </c>
      <c r="D5532" s="197">
        <f t="shared" si="175"/>
        <v>1.7618827872634979</v>
      </c>
      <c r="E5532" s="197">
        <v>-1.1832691249311966E-2</v>
      </c>
      <c r="F5532" s="167"/>
      <c r="G5532" s="37">
        <v>5524</v>
      </c>
      <c r="H5532" s="167">
        <f t="shared" ca="1" si="176"/>
        <v>2.0277155860421558E-2</v>
      </c>
    </row>
    <row r="5533" spans="1:8" x14ac:dyDescent="0.3">
      <c r="A5533"/>
      <c r="B5533" s="314">
        <v>35422</v>
      </c>
      <c r="C5533" s="197">
        <v>65.010000000000005</v>
      </c>
      <c r="D5533" s="197">
        <f t="shared" si="175"/>
        <v>-0.84998269297334716</v>
      </c>
      <c r="E5533" s="197">
        <v>-1.1855905152758806E-2</v>
      </c>
      <c r="F5533" s="167"/>
      <c r="G5533" s="37">
        <v>5525</v>
      </c>
      <c r="H5533" s="167">
        <f t="shared" ca="1" si="176"/>
        <v>-5.9081690184689343E-3</v>
      </c>
    </row>
    <row r="5534" spans="1:8" x14ac:dyDescent="0.3">
      <c r="A5534"/>
      <c r="B5534" s="314">
        <v>41816</v>
      </c>
      <c r="C5534" s="197">
        <v>433.35</v>
      </c>
      <c r="D5534" s="197">
        <f t="shared" si="175"/>
        <v>0.33338461538461539</v>
      </c>
      <c r="E5534" s="197">
        <v>-1.1857256869228117E-2</v>
      </c>
      <c r="F5534" s="167"/>
      <c r="G5534" s="37">
        <v>5526</v>
      </c>
      <c r="H5534" s="167">
        <f t="shared" ca="1" si="176"/>
        <v>1.9084007475567259E-2</v>
      </c>
    </row>
    <row r="5535" spans="1:8" x14ac:dyDescent="0.3">
      <c r="A5535"/>
      <c r="B5535" s="314">
        <v>44238</v>
      </c>
      <c r="C5535" s="197">
        <v>325</v>
      </c>
      <c r="D5535" s="197">
        <f t="shared" si="175"/>
        <v>4.848856340936214E-2</v>
      </c>
      <c r="E5535" s="197">
        <v>-1.1857707509881354E-2</v>
      </c>
      <c r="F5535" s="167"/>
      <c r="G5535" s="37">
        <v>5527</v>
      </c>
      <c r="H5535" s="167">
        <f t="shared" ca="1" si="176"/>
        <v>0.12042561465161164</v>
      </c>
    </row>
    <row r="5536" spans="1:8" x14ac:dyDescent="0.3">
      <c r="A5536"/>
      <c r="B5536" s="314">
        <v>41425</v>
      </c>
      <c r="C5536" s="197">
        <v>309.97000000000003</v>
      </c>
      <c r="D5536" s="197">
        <f t="shared" si="175"/>
        <v>-0.38491913880345263</v>
      </c>
      <c r="E5536" s="197">
        <v>-1.1858841531448117E-2</v>
      </c>
      <c r="F5536" s="167"/>
      <c r="G5536" s="37">
        <v>5528</v>
      </c>
      <c r="H5536" s="167">
        <f t="shared" ca="1" si="176"/>
        <v>-6.302859668575958E-2</v>
      </c>
    </row>
    <row r="5537" spans="1:8" x14ac:dyDescent="0.3">
      <c r="A5537"/>
      <c r="B5537" s="314">
        <v>42604</v>
      </c>
      <c r="C5537" s="197">
        <v>503.95</v>
      </c>
      <c r="D5537" s="197">
        <f t="shared" si="175"/>
        <v>1.9668550571058514</v>
      </c>
      <c r="E5537" s="197">
        <v>-1.1862745098039196E-2</v>
      </c>
      <c r="F5537" s="167"/>
      <c r="G5537" s="37">
        <v>5529</v>
      </c>
      <c r="H5537" s="167">
        <f t="shared" ca="1" si="176"/>
        <v>-4.0051186906766872E-2</v>
      </c>
    </row>
    <row r="5538" spans="1:8" x14ac:dyDescent="0.3">
      <c r="A5538"/>
      <c r="B5538" s="314">
        <v>38965</v>
      </c>
      <c r="C5538" s="197">
        <v>169.86</v>
      </c>
      <c r="D5538" s="197">
        <f t="shared" si="175"/>
        <v>0.94637332416638054</v>
      </c>
      <c r="E5538" s="197">
        <v>-1.186736474694583E-2</v>
      </c>
      <c r="F5538" s="167"/>
      <c r="G5538" s="37">
        <v>5530</v>
      </c>
      <c r="H5538" s="167">
        <f t="shared" ca="1" si="176"/>
        <v>-0.10065109374078898</v>
      </c>
    </row>
    <row r="5539" spans="1:8" x14ac:dyDescent="0.3">
      <c r="A5539"/>
      <c r="B5539" s="314">
        <v>38547</v>
      </c>
      <c r="C5539" s="197">
        <v>87.27</v>
      </c>
      <c r="D5539" s="197">
        <f t="shared" si="175"/>
        <v>-0.76921856406188027</v>
      </c>
      <c r="E5539" s="197">
        <v>-1.1888586956521729E-2</v>
      </c>
      <c r="F5539" s="167"/>
      <c r="G5539" s="37">
        <v>5531</v>
      </c>
      <c r="H5539" s="167">
        <f t="shared" ca="1" si="176"/>
        <v>-1.1799933924141918E-2</v>
      </c>
    </row>
    <row r="5540" spans="1:8" x14ac:dyDescent="0.3">
      <c r="A5540"/>
      <c r="B5540" s="314">
        <v>42985</v>
      </c>
      <c r="C5540" s="197">
        <v>378.15</v>
      </c>
      <c r="D5540" s="197">
        <f t="shared" si="175"/>
        <v>6.1120932856874175</v>
      </c>
      <c r="E5540" s="197">
        <v>-1.1889208257120476E-2</v>
      </c>
      <c r="F5540" s="167"/>
      <c r="G5540" s="37">
        <v>5532</v>
      </c>
      <c r="H5540" s="167">
        <f t="shared" ca="1" si="176"/>
        <v>-0.13805986352953548</v>
      </c>
    </row>
    <row r="5541" spans="1:8" x14ac:dyDescent="0.3">
      <c r="A5541"/>
      <c r="B5541" s="314">
        <v>39941</v>
      </c>
      <c r="C5541" s="197">
        <v>53.17</v>
      </c>
      <c r="D5541" s="197">
        <f t="shared" si="175"/>
        <v>-0.80121878271272617</v>
      </c>
      <c r="E5541" s="197">
        <v>-1.1893700055751744E-2</v>
      </c>
      <c r="F5541" s="167"/>
      <c r="G5541" s="37">
        <v>5533</v>
      </c>
      <c r="H5541" s="167">
        <f t="shared" ca="1" si="176"/>
        <v>-7.2231283850947792E-2</v>
      </c>
    </row>
    <row r="5542" spans="1:8" x14ac:dyDescent="0.3">
      <c r="A5542"/>
      <c r="B5542" s="314">
        <v>41355</v>
      </c>
      <c r="C5542" s="197">
        <v>267.48</v>
      </c>
      <c r="D5542" s="197">
        <f t="shared" si="175"/>
        <v>0.34995457757141435</v>
      </c>
      <c r="E5542" s="197">
        <v>-1.1895086811968825E-2</v>
      </c>
      <c r="F5542" s="167"/>
      <c r="G5542" s="37">
        <v>5534</v>
      </c>
      <c r="H5542" s="167">
        <f t="shared" ca="1" si="176"/>
        <v>5.7086211744271739E-2</v>
      </c>
    </row>
    <row r="5543" spans="1:8" x14ac:dyDescent="0.3">
      <c r="A5543"/>
      <c r="B5543" s="314">
        <v>40406</v>
      </c>
      <c r="C5543" s="197">
        <v>198.14</v>
      </c>
      <c r="D5543" s="197">
        <f t="shared" si="175"/>
        <v>-0.40977062853738455</v>
      </c>
      <c r="E5543" s="197">
        <v>-1.1918416197077786E-2</v>
      </c>
      <c r="F5543" s="167"/>
      <c r="G5543" s="37">
        <v>5535</v>
      </c>
      <c r="H5543" s="167">
        <f t="shared" ca="1" si="176"/>
        <v>7.8199626873233868E-2</v>
      </c>
    </row>
    <row r="5544" spans="1:8" x14ac:dyDescent="0.3">
      <c r="A5544"/>
      <c r="B5544" s="314">
        <v>43178</v>
      </c>
      <c r="C5544" s="197">
        <v>335.7</v>
      </c>
      <c r="D5544" s="197">
        <f t="shared" si="175"/>
        <v>-0.56619499903081993</v>
      </c>
      <c r="E5544" s="197">
        <v>-1.192052980132452E-2</v>
      </c>
      <c r="F5544" s="167"/>
      <c r="G5544" s="37">
        <v>5536</v>
      </c>
      <c r="H5544" s="167">
        <f t="shared" ca="1" si="176"/>
        <v>5.99131155472604E-2</v>
      </c>
    </row>
    <row r="5545" spans="1:8" x14ac:dyDescent="0.3">
      <c r="A5545"/>
      <c r="B5545" s="314">
        <v>45617</v>
      </c>
      <c r="C5545" s="197">
        <v>773.85</v>
      </c>
      <c r="D5545" s="197">
        <f t="shared" si="175"/>
        <v>9.1635145784081953</v>
      </c>
      <c r="E5545" s="197">
        <v>-1.1938202247190999E-2</v>
      </c>
      <c r="F5545" s="167"/>
      <c r="G5545" s="37">
        <v>5537</v>
      </c>
      <c r="H5545" s="167">
        <f t="shared" ca="1" si="176"/>
        <v>2.7969977909169885E-2</v>
      </c>
    </row>
    <row r="5546" spans="1:8" x14ac:dyDescent="0.3">
      <c r="A5546"/>
      <c r="B5546" s="314">
        <v>38156</v>
      </c>
      <c r="C5546" s="197">
        <v>76.14</v>
      </c>
      <c r="D5546" s="197">
        <f t="shared" si="175"/>
        <v>-0.51761277242777504</v>
      </c>
      <c r="E5546" s="197">
        <v>-1.193874902673242E-2</v>
      </c>
      <c r="F5546" s="167"/>
      <c r="G5546" s="37">
        <v>5538</v>
      </c>
      <c r="H5546" s="167">
        <f t="shared" ca="1" si="176"/>
        <v>7.1945919531419805E-3</v>
      </c>
    </row>
    <row r="5547" spans="1:8" x14ac:dyDescent="0.3">
      <c r="A5547"/>
      <c r="B5547" s="314">
        <v>40351</v>
      </c>
      <c r="C5547" s="197">
        <v>157.84</v>
      </c>
      <c r="D5547" s="197">
        <f t="shared" si="175"/>
        <v>-0.45523572858424799</v>
      </c>
      <c r="E5547" s="197">
        <v>-1.1956181533646304E-2</v>
      </c>
      <c r="F5547" s="167"/>
      <c r="G5547" s="37">
        <v>5539</v>
      </c>
      <c r="H5547" s="167">
        <f t="shared" ca="1" si="176"/>
        <v>5.6502899383662451E-2</v>
      </c>
    </row>
    <row r="5548" spans="1:8" x14ac:dyDescent="0.3">
      <c r="A5548"/>
      <c r="B5548" s="314">
        <v>41038</v>
      </c>
      <c r="C5548" s="197">
        <v>289.74</v>
      </c>
      <c r="D5548" s="197">
        <f t="shared" si="175"/>
        <v>-0.41419328750505457</v>
      </c>
      <c r="E5548" s="197">
        <v>-1.1969309462915523E-2</v>
      </c>
      <c r="F5548" s="167"/>
      <c r="G5548" s="37">
        <v>5540</v>
      </c>
      <c r="H5548" s="167">
        <f t="shared" ca="1" si="176"/>
        <v>-1.8862529086862281E-2</v>
      </c>
    </row>
    <row r="5549" spans="1:8" x14ac:dyDescent="0.3">
      <c r="A5549"/>
      <c r="B5549" s="314">
        <v>44599</v>
      </c>
      <c r="C5549" s="197">
        <v>494.6</v>
      </c>
      <c r="D5549" s="197">
        <f t="shared" si="175"/>
        <v>0.94847147809643872</v>
      </c>
      <c r="E5549" s="197">
        <v>-1.1985617259288817E-2</v>
      </c>
      <c r="F5549" s="167"/>
      <c r="G5549" s="37">
        <v>5541</v>
      </c>
      <c r="H5549" s="167">
        <f t="shared" ca="1" si="176"/>
        <v>4.3145001295864668E-2</v>
      </c>
    </row>
    <row r="5550" spans="1:8" x14ac:dyDescent="0.3">
      <c r="A5550"/>
      <c r="B5550" s="314">
        <v>40548</v>
      </c>
      <c r="C5550" s="197">
        <v>253.84</v>
      </c>
      <c r="D5550" s="197">
        <f t="shared" si="175"/>
        <v>-0.48059176198563558</v>
      </c>
      <c r="E5550" s="197">
        <v>-1.1988167522964388E-2</v>
      </c>
      <c r="F5550" s="167"/>
      <c r="G5550" s="37">
        <v>5542</v>
      </c>
      <c r="H5550" s="167">
        <f t="shared" ca="1" si="176"/>
        <v>-6.3341992282301774E-3</v>
      </c>
    </row>
    <row r="5551" spans="1:8" x14ac:dyDescent="0.3">
      <c r="A5551"/>
      <c r="B5551" s="314">
        <v>41988</v>
      </c>
      <c r="C5551" s="197">
        <v>488.71</v>
      </c>
      <c r="D5551" s="197">
        <f t="shared" si="175"/>
        <v>0.52127626459143972</v>
      </c>
      <c r="E5551" s="197">
        <v>-1.1988516901180635E-2</v>
      </c>
      <c r="F5551" s="167"/>
      <c r="G5551" s="37">
        <v>5543</v>
      </c>
      <c r="H5551" s="167">
        <f t="shared" ca="1" si="176"/>
        <v>1.9676269182990713E-2</v>
      </c>
    </row>
    <row r="5552" spans="1:8" x14ac:dyDescent="0.3">
      <c r="A5552"/>
      <c r="B5552" s="314">
        <v>44263</v>
      </c>
      <c r="C5552" s="197">
        <v>321.25</v>
      </c>
      <c r="D5552" s="197">
        <f t="shared" si="175"/>
        <v>21.946428571428573</v>
      </c>
      <c r="E5552" s="197">
        <v>-1.199446409349525E-2</v>
      </c>
      <c r="F5552" s="167"/>
      <c r="G5552" s="37">
        <v>5544</v>
      </c>
      <c r="H5552" s="167">
        <f t="shared" ca="1" si="176"/>
        <v>-6.7503313757527232E-3</v>
      </c>
    </row>
    <row r="5553" spans="1:8" x14ac:dyDescent="0.3">
      <c r="A5553"/>
      <c r="B5553" s="314">
        <v>36819</v>
      </c>
      <c r="C5553" s="197">
        <v>14</v>
      </c>
      <c r="D5553" s="197">
        <f t="shared" si="175"/>
        <v>-0.83482774893817835</v>
      </c>
      <c r="E5553" s="197">
        <v>-1.1997177134791759E-2</v>
      </c>
      <c r="F5553" s="167"/>
      <c r="G5553" s="37">
        <v>5545</v>
      </c>
      <c r="H5553" s="167">
        <f t="shared" ca="1" si="176"/>
        <v>-9.8145742580759393E-2</v>
      </c>
    </row>
    <row r="5554" spans="1:8" x14ac:dyDescent="0.3">
      <c r="A5554"/>
      <c r="B5554" s="314">
        <v>37985</v>
      </c>
      <c r="C5554" s="197">
        <v>84.76</v>
      </c>
      <c r="D5554" s="197">
        <f t="shared" si="175"/>
        <v>-0.81762237762237766</v>
      </c>
      <c r="E5554" s="197">
        <v>-1.2006061312507255E-2</v>
      </c>
      <c r="F5554" s="167"/>
      <c r="G5554" s="37">
        <v>5546</v>
      </c>
      <c r="H5554" s="167">
        <f t="shared" ca="1" si="176"/>
        <v>-5.5854683643408391E-2</v>
      </c>
    </row>
    <row r="5555" spans="1:8" x14ac:dyDescent="0.3">
      <c r="A5555"/>
      <c r="B5555" s="314">
        <v>42821</v>
      </c>
      <c r="C5555" s="197">
        <v>464.75</v>
      </c>
      <c r="D5555" s="197">
        <f t="shared" si="175"/>
        <v>-5.0367797302819706E-2</v>
      </c>
      <c r="E5555" s="197">
        <v>-1.2011054421768641E-2</v>
      </c>
      <c r="F5555" s="167"/>
      <c r="G5555" s="37">
        <v>5547</v>
      </c>
      <c r="H5555" s="167">
        <f t="shared" ca="1" si="176"/>
        <v>1.3086666053201185E-3</v>
      </c>
    </row>
    <row r="5556" spans="1:8" x14ac:dyDescent="0.3">
      <c r="A5556"/>
      <c r="B5556" s="314">
        <v>44544</v>
      </c>
      <c r="C5556" s="197">
        <v>489.4</v>
      </c>
      <c r="D5556" s="197">
        <f t="shared" si="175"/>
        <v>18.837859748682607</v>
      </c>
      <c r="E5556" s="197">
        <v>-1.20117088927022E-2</v>
      </c>
      <c r="F5556" s="167"/>
      <c r="G5556" s="37">
        <v>5548</v>
      </c>
      <c r="H5556" s="167">
        <f t="shared" ca="1" si="176"/>
        <v>-1.5409392784819836E-3</v>
      </c>
    </row>
    <row r="5557" spans="1:8" x14ac:dyDescent="0.3">
      <c r="A5557"/>
      <c r="B5557" s="314">
        <v>37329</v>
      </c>
      <c r="C5557" s="197">
        <v>24.67</v>
      </c>
      <c r="D5557" s="197">
        <f t="shared" si="175"/>
        <v>-0.93862420699091931</v>
      </c>
      <c r="E5557" s="197">
        <v>-1.2014417300760805E-2</v>
      </c>
      <c r="F5557" s="167"/>
      <c r="G5557" s="37">
        <v>5549</v>
      </c>
      <c r="H5557" s="167">
        <f t="shared" ca="1" si="176"/>
        <v>-0.10058287208129227</v>
      </c>
    </row>
    <row r="5558" spans="1:8" x14ac:dyDescent="0.3">
      <c r="A5558"/>
      <c r="B5558" s="314">
        <v>43082</v>
      </c>
      <c r="C5558" s="197">
        <v>401.95</v>
      </c>
      <c r="D5558" s="197">
        <f t="shared" si="175"/>
        <v>-9.730955803090191E-2</v>
      </c>
      <c r="E5558" s="197">
        <v>-1.2043750768096384E-2</v>
      </c>
      <c r="F5558" s="167"/>
      <c r="G5558" s="37">
        <v>5550</v>
      </c>
      <c r="H5558" s="167">
        <f t="shared" ca="1" si="176"/>
        <v>-5.4097640131268249E-2</v>
      </c>
    </row>
    <row r="5559" spans="1:8" x14ac:dyDescent="0.3">
      <c r="A5559"/>
      <c r="B5559" s="314">
        <v>44958</v>
      </c>
      <c r="C5559" s="197">
        <v>445.28</v>
      </c>
      <c r="D5559" s="197">
        <f t="shared" si="175"/>
        <v>3.5321119592875316</v>
      </c>
      <c r="E5559" s="197">
        <v>-1.2047658139380135E-2</v>
      </c>
      <c r="F5559" s="167"/>
      <c r="G5559" s="37">
        <v>5551</v>
      </c>
      <c r="H5559" s="167">
        <f t="shared" ca="1" si="176"/>
        <v>8.0276880930190017E-2</v>
      </c>
    </row>
    <row r="5560" spans="1:8" x14ac:dyDescent="0.3">
      <c r="A5560"/>
      <c r="B5560" s="314">
        <v>44012</v>
      </c>
      <c r="C5560" s="197">
        <v>98.25</v>
      </c>
      <c r="D5560" s="197">
        <f t="shared" si="175"/>
        <v>-0.35404339250493089</v>
      </c>
      <c r="E5560" s="197">
        <v>-1.2066365007541546E-2</v>
      </c>
      <c r="F5560" s="167"/>
      <c r="G5560" s="37">
        <v>5552</v>
      </c>
      <c r="H5560" s="167">
        <f t="shared" ca="1" si="176"/>
        <v>4.9212187344604467E-2</v>
      </c>
    </row>
    <row r="5561" spans="1:8" x14ac:dyDescent="0.3">
      <c r="A5561"/>
      <c r="B5561" s="314">
        <v>40203</v>
      </c>
      <c r="C5561" s="197">
        <v>152.1</v>
      </c>
      <c r="D5561" s="197">
        <f t="shared" si="175"/>
        <v>5.4177215189873413</v>
      </c>
      <c r="E5561" s="197">
        <v>-1.2081060015588507E-2</v>
      </c>
      <c r="F5561" s="167"/>
      <c r="G5561" s="37">
        <v>5553</v>
      </c>
      <c r="H5561" s="167">
        <f t="shared" ca="1" si="176"/>
        <v>-9.0583995975069026E-2</v>
      </c>
    </row>
    <row r="5562" spans="1:8" x14ac:dyDescent="0.3">
      <c r="A5562"/>
      <c r="B5562" s="314">
        <v>37470</v>
      </c>
      <c r="C5562" s="197">
        <v>23.7</v>
      </c>
      <c r="D5562" s="197">
        <f t="shared" si="175"/>
        <v>-0.93691271594750714</v>
      </c>
      <c r="E5562" s="197">
        <v>-1.2088370154230921E-2</v>
      </c>
      <c r="F5562" s="167"/>
      <c r="G5562" s="37">
        <v>5554</v>
      </c>
      <c r="H5562" s="167">
        <f t="shared" ca="1" si="176"/>
        <v>0.11443622803766151</v>
      </c>
    </row>
    <row r="5563" spans="1:8" x14ac:dyDescent="0.3">
      <c r="A5563"/>
      <c r="B5563" s="314">
        <v>41718</v>
      </c>
      <c r="C5563" s="197">
        <v>375.67</v>
      </c>
      <c r="D5563" s="197">
        <f t="shared" si="175"/>
        <v>0.29787528070478508</v>
      </c>
      <c r="E5563" s="197">
        <v>-1.2096668156835855E-2</v>
      </c>
      <c r="F5563" s="167"/>
      <c r="G5563" s="37">
        <v>5555</v>
      </c>
      <c r="H5563" s="167">
        <f t="shared" ca="1" si="176"/>
        <v>1.5716607956454767E-2</v>
      </c>
    </row>
    <row r="5564" spans="1:8" x14ac:dyDescent="0.3">
      <c r="A5564"/>
      <c r="B5564" s="314">
        <v>44320</v>
      </c>
      <c r="C5564" s="197">
        <v>289.45</v>
      </c>
      <c r="D5564" s="197">
        <f t="shared" si="175"/>
        <v>10.094288999616712</v>
      </c>
      <c r="E5564" s="197">
        <v>-1.2116040955631457E-2</v>
      </c>
      <c r="F5564" s="167"/>
      <c r="G5564" s="37">
        <v>5556</v>
      </c>
      <c r="H5564" s="167">
        <f t="shared" ca="1" si="176"/>
        <v>9.6306060722473594E-2</v>
      </c>
    </row>
    <row r="5565" spans="1:8" x14ac:dyDescent="0.3">
      <c r="A5565"/>
      <c r="B5565" s="314">
        <v>36034</v>
      </c>
      <c r="C5565" s="197">
        <v>26.09</v>
      </c>
      <c r="D5565" s="197">
        <f t="shared" si="175"/>
        <v>-0.63632562029551154</v>
      </c>
      <c r="E5565" s="197">
        <v>-1.2116622491480489E-2</v>
      </c>
      <c r="F5565" s="167"/>
      <c r="G5565" s="37">
        <v>5557</v>
      </c>
      <c r="H5565" s="167">
        <f t="shared" ca="1" si="176"/>
        <v>1.3652400980040117E-2</v>
      </c>
    </row>
    <row r="5566" spans="1:8" x14ac:dyDescent="0.3">
      <c r="A5566"/>
      <c r="B5566" s="314">
        <v>35044</v>
      </c>
      <c r="C5566" s="197">
        <v>71.739999999999995</v>
      </c>
      <c r="D5566" s="197">
        <f t="shared" si="175"/>
        <v>-0.27826961770623748</v>
      </c>
      <c r="E5566" s="197">
        <v>-1.2117873863949469E-2</v>
      </c>
      <c r="F5566" s="167"/>
      <c r="G5566" s="37">
        <v>5558</v>
      </c>
      <c r="H5566" s="167">
        <f t="shared" ca="1" si="176"/>
        <v>-1.8433477417063283E-2</v>
      </c>
    </row>
    <row r="5567" spans="1:8" x14ac:dyDescent="0.3">
      <c r="A5567"/>
      <c r="B5567" s="314">
        <v>38100</v>
      </c>
      <c r="C5567" s="197">
        <v>99.4</v>
      </c>
      <c r="D5567" s="197">
        <f t="shared" si="175"/>
        <v>-0.68697842859392222</v>
      </c>
      <c r="E5567" s="197">
        <v>-1.2124826078314443E-2</v>
      </c>
      <c r="F5567" s="167"/>
      <c r="G5567" s="37">
        <v>5559</v>
      </c>
      <c r="H5567" s="167">
        <f t="shared" ca="1" si="176"/>
        <v>6.6916800723891112E-2</v>
      </c>
    </row>
    <row r="5568" spans="1:8" x14ac:dyDescent="0.3">
      <c r="A5568"/>
      <c r="B5568" s="314">
        <v>44267</v>
      </c>
      <c r="C5568" s="197">
        <v>317.55</v>
      </c>
      <c r="D5568" s="197">
        <f t="shared" si="175"/>
        <v>-0.27777019650655022</v>
      </c>
      <c r="E5568" s="197">
        <v>-1.2132524498366659E-2</v>
      </c>
      <c r="F5568" s="167"/>
      <c r="G5568" s="37">
        <v>5560</v>
      </c>
      <c r="H5568" s="167">
        <f t="shared" ca="1" si="176"/>
        <v>-3.5431424651062257E-4</v>
      </c>
    </row>
    <row r="5569" spans="1:8" x14ac:dyDescent="0.3">
      <c r="A5569"/>
      <c r="B5569" s="314">
        <v>41778</v>
      </c>
      <c r="C5569" s="197">
        <v>439.68</v>
      </c>
      <c r="D5569" s="197">
        <f t="shared" si="175"/>
        <v>3.0018203331209614</v>
      </c>
      <c r="E5569" s="197">
        <v>-1.2132650310056614E-2</v>
      </c>
      <c r="F5569" s="167"/>
      <c r="G5569" s="37">
        <v>5561</v>
      </c>
      <c r="H5569" s="167">
        <f t="shared" ca="1" si="176"/>
        <v>-0.10661311998508191</v>
      </c>
    </row>
    <row r="5570" spans="1:8" x14ac:dyDescent="0.3">
      <c r="A5570"/>
      <c r="B5570" s="314">
        <v>40115</v>
      </c>
      <c r="C5570" s="197">
        <v>109.87</v>
      </c>
      <c r="D5570" s="197">
        <f t="shared" si="175"/>
        <v>-0.63107350324032097</v>
      </c>
      <c r="E5570" s="197">
        <v>-1.21381046574357E-2</v>
      </c>
      <c r="F5570" s="167"/>
      <c r="G5570" s="37">
        <v>5562</v>
      </c>
      <c r="H5570" s="167">
        <f t="shared" ca="1" si="176"/>
        <v>1.7722606988369558E-2</v>
      </c>
    </row>
    <row r="5571" spans="1:8" x14ac:dyDescent="0.3">
      <c r="A5571"/>
      <c r="B5571" s="314">
        <v>41346</v>
      </c>
      <c r="C5571" s="197">
        <v>297.81</v>
      </c>
      <c r="D5571" s="197">
        <f t="shared" si="175"/>
        <v>8.8940199335548176</v>
      </c>
      <c r="E5571" s="197">
        <v>-1.2140511493681005E-2</v>
      </c>
      <c r="F5571" s="167"/>
      <c r="G5571" s="37">
        <v>5563</v>
      </c>
      <c r="H5571" s="167">
        <f t="shared" ca="1" si="176"/>
        <v>-9.5702657964693266E-2</v>
      </c>
    </row>
    <row r="5572" spans="1:8" x14ac:dyDescent="0.3">
      <c r="A5572"/>
      <c r="B5572" s="314">
        <v>37708</v>
      </c>
      <c r="C5572" s="197">
        <v>30.1</v>
      </c>
      <c r="D5572" s="197">
        <f t="shared" si="175"/>
        <v>-0.90132765120472058</v>
      </c>
      <c r="E5572" s="197">
        <v>-1.2143091565474107E-2</v>
      </c>
      <c r="F5572" s="167"/>
      <c r="G5572" s="37">
        <v>5564</v>
      </c>
      <c r="H5572" s="167">
        <f t="shared" ca="1" si="176"/>
        <v>-4.216094561941882E-2</v>
      </c>
    </row>
    <row r="5573" spans="1:8" x14ac:dyDescent="0.3">
      <c r="A5573"/>
      <c r="B5573" s="314">
        <v>43270</v>
      </c>
      <c r="C5573" s="197">
        <v>305.05</v>
      </c>
      <c r="D5573" s="197">
        <f t="shared" si="175"/>
        <v>-0.35199150292087089</v>
      </c>
      <c r="E5573" s="197">
        <v>-1.2143782383419732E-2</v>
      </c>
      <c r="F5573" s="167"/>
      <c r="G5573" s="37">
        <v>5565</v>
      </c>
      <c r="H5573" s="167">
        <f t="shared" ca="1" si="176"/>
        <v>9.5136563642036778E-2</v>
      </c>
    </row>
    <row r="5574" spans="1:8" x14ac:dyDescent="0.3">
      <c r="A5574"/>
      <c r="B5574" s="314">
        <v>41990</v>
      </c>
      <c r="C5574" s="197">
        <v>470.75</v>
      </c>
      <c r="D5574" s="197">
        <f t="shared" si="175"/>
        <v>5.3666486340275901</v>
      </c>
      <c r="E5574" s="197">
        <v>-1.2150081839929494E-2</v>
      </c>
      <c r="F5574" s="167"/>
      <c r="G5574" s="37">
        <v>5566</v>
      </c>
      <c r="H5574" s="167">
        <f t="shared" ca="1" si="176"/>
        <v>-5.5304481966986316E-3</v>
      </c>
    </row>
    <row r="5575" spans="1:8" x14ac:dyDescent="0.3">
      <c r="A5575"/>
      <c r="B5575" s="314">
        <v>38245</v>
      </c>
      <c r="C5575" s="197">
        <v>73.94</v>
      </c>
      <c r="D5575" s="197">
        <f t="shared" si="175"/>
        <v>-0.58388204175811809</v>
      </c>
      <c r="E5575" s="197">
        <v>-1.2157648630594431E-2</v>
      </c>
      <c r="F5575" s="167"/>
      <c r="G5575" s="37">
        <v>5567</v>
      </c>
      <c r="H5575" s="167">
        <f t="shared" ca="1" si="176"/>
        <v>8.5450323930250136E-2</v>
      </c>
    </row>
    <row r="5576" spans="1:8" x14ac:dyDescent="0.3">
      <c r="A5576"/>
      <c r="B5576" s="314">
        <v>38835</v>
      </c>
      <c r="C5576" s="197">
        <v>177.69</v>
      </c>
      <c r="D5576" s="197">
        <f t="shared" si="175"/>
        <v>0.21248720573183211</v>
      </c>
      <c r="E5576" s="197">
        <v>-1.2174783188792504E-2</v>
      </c>
      <c r="F5576" s="167"/>
      <c r="G5576" s="37">
        <v>5568</v>
      </c>
      <c r="H5576" s="167">
        <f t="shared" ca="1" si="176"/>
        <v>7.4521205262871856E-2</v>
      </c>
    </row>
    <row r="5577" spans="1:8" x14ac:dyDescent="0.3">
      <c r="A5577"/>
      <c r="B5577" s="314">
        <v>40266</v>
      </c>
      <c r="C5577" s="197">
        <v>146.55000000000001</v>
      </c>
      <c r="D5577" s="197">
        <f t="shared" ref="D5577:D5640" si="177">C5577/C5578-1</f>
        <v>-0.69538557472458939</v>
      </c>
      <c r="E5577" s="197">
        <v>-1.2200053922890253E-2</v>
      </c>
      <c r="F5577" s="167"/>
      <c r="G5577" s="37">
        <v>5569</v>
      </c>
      <c r="H5577" s="167">
        <f t="shared" ca="1" si="176"/>
        <v>-6.7464827641491407E-2</v>
      </c>
    </row>
    <row r="5578" spans="1:8" x14ac:dyDescent="0.3">
      <c r="A5578"/>
      <c r="B5578" s="314">
        <v>42738</v>
      </c>
      <c r="C5578" s="197">
        <v>481.1</v>
      </c>
      <c r="D5578" s="197">
        <f t="shared" si="177"/>
        <v>8.4291187739463647E-2</v>
      </c>
      <c r="E5578" s="197">
        <v>-1.2216404886561949E-2</v>
      </c>
      <c r="F5578" s="167"/>
      <c r="G5578" s="37">
        <v>5570</v>
      </c>
      <c r="H5578" s="167">
        <f t="shared" ref="H5578:H5641" ca="1" si="178">_xlfn.NORM.INV(RAND(),N$11,N$12)</f>
        <v>-9.4026038557271055E-2</v>
      </c>
    </row>
    <row r="5579" spans="1:8" x14ac:dyDescent="0.3">
      <c r="A5579"/>
      <c r="B5579" s="314">
        <v>42843</v>
      </c>
      <c r="C5579" s="197">
        <v>443.7</v>
      </c>
      <c r="D5579" s="197">
        <f t="shared" si="177"/>
        <v>1.5610389610389608</v>
      </c>
      <c r="E5579" s="197">
        <v>-1.2243989314336567E-2</v>
      </c>
      <c r="F5579" s="167"/>
      <c r="G5579" s="37">
        <v>5571</v>
      </c>
      <c r="H5579" s="167">
        <f t="shared" ca="1" si="178"/>
        <v>1.9314756303951363E-2</v>
      </c>
    </row>
    <row r="5580" spans="1:8" x14ac:dyDescent="0.3">
      <c r="A5580"/>
      <c r="B5580" s="314">
        <v>43490</v>
      </c>
      <c r="C5580" s="197">
        <v>173.25</v>
      </c>
      <c r="D5580" s="197">
        <f t="shared" si="177"/>
        <v>-0.60548787430263007</v>
      </c>
      <c r="E5580" s="197">
        <v>-1.2257696693272591E-2</v>
      </c>
      <c r="F5580" s="167"/>
      <c r="G5580" s="37">
        <v>5572</v>
      </c>
      <c r="H5580" s="167">
        <f t="shared" ca="1" si="178"/>
        <v>-5.0499465552908573E-2</v>
      </c>
    </row>
    <row r="5581" spans="1:8" x14ac:dyDescent="0.3">
      <c r="A5581"/>
      <c r="B5581" s="314">
        <v>44714</v>
      </c>
      <c r="C5581" s="197">
        <v>439.15</v>
      </c>
      <c r="D5581" s="197">
        <f t="shared" si="177"/>
        <v>16.041133100504464</v>
      </c>
      <c r="E5581" s="197">
        <v>-1.2258209626630823E-2</v>
      </c>
      <c r="F5581" s="167"/>
      <c r="G5581" s="37">
        <v>5573</v>
      </c>
      <c r="H5581" s="167">
        <f t="shared" ca="1" si="178"/>
        <v>-1.3150419156379033E-2</v>
      </c>
    </row>
    <row r="5582" spans="1:8" x14ac:dyDescent="0.3">
      <c r="A5582"/>
      <c r="B5582" s="314">
        <v>36021</v>
      </c>
      <c r="C5582" s="197">
        <v>25.77</v>
      </c>
      <c r="D5582" s="197">
        <f t="shared" si="177"/>
        <v>-0.93187045604758756</v>
      </c>
      <c r="E5582" s="197">
        <v>-1.2265235722499046E-2</v>
      </c>
      <c r="F5582" s="167"/>
      <c r="G5582" s="37">
        <v>5574</v>
      </c>
      <c r="H5582" s="167">
        <f t="shared" ca="1" si="178"/>
        <v>3.2585374407324168E-2</v>
      </c>
    </row>
    <row r="5583" spans="1:8" x14ac:dyDescent="0.3">
      <c r="A5583"/>
      <c r="B5583" s="314">
        <v>42356</v>
      </c>
      <c r="C5583" s="197">
        <v>378.25</v>
      </c>
      <c r="D5583" s="197">
        <f t="shared" si="177"/>
        <v>5.6220238095238102</v>
      </c>
      <c r="E5583" s="197">
        <v>-1.2273142707925233E-2</v>
      </c>
      <c r="F5583" s="167"/>
      <c r="G5583" s="37">
        <v>5575</v>
      </c>
      <c r="H5583" s="167">
        <f t="shared" ca="1" si="178"/>
        <v>5.8739043964789892E-2</v>
      </c>
    </row>
    <row r="5584" spans="1:8" x14ac:dyDescent="0.3">
      <c r="A5584"/>
      <c r="B5584" s="314">
        <v>34716</v>
      </c>
      <c r="C5584" s="197">
        <v>57.12</v>
      </c>
      <c r="D5584" s="197">
        <f t="shared" si="177"/>
        <v>-0.30315969257045261</v>
      </c>
      <c r="E5584" s="197">
        <v>-1.2277364689607495E-2</v>
      </c>
      <c r="F5584" s="167"/>
      <c r="G5584" s="37">
        <v>5576</v>
      </c>
      <c r="H5584" s="167">
        <f t="shared" ca="1" si="178"/>
        <v>2.9129153591524664E-2</v>
      </c>
    </row>
    <row r="5585" spans="1:8" x14ac:dyDescent="0.3">
      <c r="A5585"/>
      <c r="B5585" s="314">
        <v>38470</v>
      </c>
      <c r="C5585" s="197">
        <v>81.97</v>
      </c>
      <c r="D5585" s="197">
        <f t="shared" si="177"/>
        <v>-0.81108550357225173</v>
      </c>
      <c r="E5585" s="197">
        <v>-1.229063742619585E-2</v>
      </c>
      <c r="F5585" s="167"/>
      <c r="G5585" s="37">
        <v>5577</v>
      </c>
      <c r="H5585" s="167">
        <f t="shared" ca="1" si="178"/>
        <v>-9.5094429012521325E-2</v>
      </c>
    </row>
    <row r="5586" spans="1:8" x14ac:dyDescent="0.3">
      <c r="A5586"/>
      <c r="B5586" s="314">
        <v>43103</v>
      </c>
      <c r="C5586" s="197">
        <v>433.9</v>
      </c>
      <c r="D5586" s="197">
        <f t="shared" si="177"/>
        <v>2.240235979389142</v>
      </c>
      <c r="E5586" s="197">
        <v>-1.2292283177782859E-2</v>
      </c>
      <c r="F5586" s="167"/>
      <c r="G5586" s="37">
        <v>5578</v>
      </c>
      <c r="H5586" s="167">
        <f t="shared" ca="1" si="178"/>
        <v>-5.5775088831590006E-2</v>
      </c>
    </row>
    <row r="5587" spans="1:8" x14ac:dyDescent="0.3">
      <c r="A5587"/>
      <c r="B5587" s="314">
        <v>39401</v>
      </c>
      <c r="C5587" s="197">
        <v>133.91</v>
      </c>
      <c r="D5587" s="197">
        <f t="shared" si="177"/>
        <v>-0.65881933297663631</v>
      </c>
      <c r="E5587" s="197">
        <v>-1.2317450951467857E-2</v>
      </c>
      <c r="F5587" s="167"/>
      <c r="G5587" s="37">
        <v>5579</v>
      </c>
      <c r="H5587" s="167">
        <f t="shared" ca="1" si="178"/>
        <v>0.12788656850001293</v>
      </c>
    </row>
    <row r="5588" spans="1:8" x14ac:dyDescent="0.3">
      <c r="A5588"/>
      <c r="B5588" s="314">
        <v>41725</v>
      </c>
      <c r="C5588" s="197">
        <v>392.49</v>
      </c>
      <c r="D5588" s="197">
        <f t="shared" si="177"/>
        <v>13.850170261066969</v>
      </c>
      <c r="E5588" s="197">
        <v>-1.2330456226880337E-2</v>
      </c>
      <c r="F5588" s="167"/>
      <c r="G5588" s="37">
        <v>5580</v>
      </c>
      <c r="H5588" s="167">
        <f t="shared" ca="1" si="178"/>
        <v>7.539973488421671E-2</v>
      </c>
    </row>
    <row r="5589" spans="1:8" x14ac:dyDescent="0.3">
      <c r="A5589"/>
      <c r="B5589" s="314">
        <v>36627</v>
      </c>
      <c r="C5589" s="197">
        <v>26.43</v>
      </c>
      <c r="D5589" s="197">
        <f t="shared" si="177"/>
        <v>-0.8244553666312433</v>
      </c>
      <c r="E5589" s="197">
        <v>-1.2331838565022513E-2</v>
      </c>
      <c r="F5589" s="167"/>
      <c r="G5589" s="37">
        <v>5581</v>
      </c>
      <c r="H5589" s="167">
        <f t="shared" ca="1" si="178"/>
        <v>0.16978992458920897</v>
      </c>
    </row>
    <row r="5590" spans="1:8" x14ac:dyDescent="0.3">
      <c r="A5590"/>
      <c r="B5590" s="314">
        <v>40249</v>
      </c>
      <c r="C5590" s="197">
        <v>150.56</v>
      </c>
      <c r="D5590" s="197">
        <f t="shared" si="177"/>
        <v>1.9377560975609756</v>
      </c>
      <c r="E5590" s="197">
        <v>-1.233272107058514E-2</v>
      </c>
      <c r="F5590" s="167"/>
      <c r="G5590" s="37">
        <v>5582</v>
      </c>
      <c r="H5590" s="167">
        <f t="shared" ca="1" si="178"/>
        <v>6.1927825355390903E-2</v>
      </c>
    </row>
    <row r="5591" spans="1:8" x14ac:dyDescent="0.3">
      <c r="A5591"/>
      <c r="B5591" s="314">
        <v>35940</v>
      </c>
      <c r="C5591" s="197">
        <v>51.25</v>
      </c>
      <c r="D5591" s="197">
        <f t="shared" si="177"/>
        <v>-0.23746466299657787</v>
      </c>
      <c r="E5591" s="197">
        <v>-1.2333783002505316E-2</v>
      </c>
      <c r="F5591" s="167"/>
      <c r="G5591" s="37">
        <v>5583</v>
      </c>
      <c r="H5591" s="167">
        <f t="shared" ca="1" si="178"/>
        <v>5.5255741005894053E-2</v>
      </c>
    </row>
    <row r="5592" spans="1:8" x14ac:dyDescent="0.3">
      <c r="A5592"/>
      <c r="B5592" s="314">
        <v>39722</v>
      </c>
      <c r="C5592" s="197">
        <v>67.209999999999994</v>
      </c>
      <c r="D5592" s="197">
        <f t="shared" si="177"/>
        <v>-0.83678970373967942</v>
      </c>
      <c r="E5592" s="197">
        <v>-1.2343864805290261E-2</v>
      </c>
      <c r="F5592" s="167"/>
      <c r="G5592" s="37">
        <v>5584</v>
      </c>
      <c r="H5592" s="167">
        <f t="shared" ca="1" si="178"/>
        <v>-1.7592639337213726E-2</v>
      </c>
    </row>
    <row r="5593" spans="1:8" x14ac:dyDescent="0.3">
      <c r="A5593"/>
      <c r="B5593" s="314">
        <v>44742</v>
      </c>
      <c r="C5593" s="197">
        <v>411.8</v>
      </c>
      <c r="D5593" s="197">
        <f t="shared" si="177"/>
        <v>1.4526503871351997</v>
      </c>
      <c r="E5593" s="197">
        <v>-1.2351600911380212E-2</v>
      </c>
      <c r="F5593" s="167"/>
      <c r="G5593" s="37">
        <v>5585</v>
      </c>
      <c r="H5593" s="167">
        <f t="shared" ca="1" si="178"/>
        <v>-8.429917090759699E-2</v>
      </c>
    </row>
    <row r="5594" spans="1:8" x14ac:dyDescent="0.3">
      <c r="A5594"/>
      <c r="B5594" s="314">
        <v>43663</v>
      </c>
      <c r="C5594" s="197">
        <v>167.9</v>
      </c>
      <c r="D5594" s="197">
        <f t="shared" si="177"/>
        <v>-0.75978253093926607</v>
      </c>
      <c r="E5594" s="197">
        <v>-1.2352941176470567E-2</v>
      </c>
      <c r="F5594" s="167"/>
      <c r="G5594" s="37">
        <v>5586</v>
      </c>
      <c r="H5594" s="167">
        <f t="shared" ca="1" si="178"/>
        <v>6.6756508381423454E-2</v>
      </c>
    </row>
    <row r="5595" spans="1:8" x14ac:dyDescent="0.3">
      <c r="A5595"/>
      <c r="B5595" s="314">
        <v>45791</v>
      </c>
      <c r="C5595" s="197">
        <v>698.95</v>
      </c>
      <c r="D5595" s="197">
        <f t="shared" si="177"/>
        <v>0.54909131205673778</v>
      </c>
      <c r="E5595" s="197">
        <v>-1.236399604352123E-2</v>
      </c>
      <c r="F5595" s="167"/>
      <c r="G5595" s="37">
        <v>5587</v>
      </c>
      <c r="H5595" s="167">
        <f t="shared" ca="1" si="178"/>
        <v>-6.2296886422693577E-2</v>
      </c>
    </row>
    <row r="5596" spans="1:8" x14ac:dyDescent="0.3">
      <c r="A5596"/>
      <c r="B5596" s="314">
        <v>42159</v>
      </c>
      <c r="C5596" s="197">
        <v>451.2</v>
      </c>
      <c r="D5596" s="197">
        <f t="shared" si="177"/>
        <v>-0.12113597849588031</v>
      </c>
      <c r="E5596" s="197">
        <v>-1.2367297800153332E-2</v>
      </c>
      <c r="F5596" s="167"/>
      <c r="G5596" s="37">
        <v>5588</v>
      </c>
      <c r="H5596" s="167">
        <f t="shared" ca="1" si="178"/>
        <v>-5.7245569251037569E-2</v>
      </c>
    </row>
    <row r="5597" spans="1:8" x14ac:dyDescent="0.3">
      <c r="A5597"/>
      <c r="B5597" s="314">
        <v>41901</v>
      </c>
      <c r="C5597" s="197">
        <v>513.39</v>
      </c>
      <c r="D5597" s="197">
        <f t="shared" si="177"/>
        <v>2.5751392757660168</v>
      </c>
      <c r="E5597" s="197">
        <v>-1.2369666422992642E-2</v>
      </c>
      <c r="F5597" s="167"/>
      <c r="G5597" s="37">
        <v>5589</v>
      </c>
      <c r="H5597" s="167">
        <f t="shared" ca="1" si="178"/>
        <v>3.7168446750572466E-2</v>
      </c>
    </row>
    <row r="5598" spans="1:8" x14ac:dyDescent="0.3">
      <c r="A5598"/>
      <c r="B5598" s="314">
        <v>38936</v>
      </c>
      <c r="C5598" s="197">
        <v>143.6</v>
      </c>
      <c r="D5598" s="197">
        <f t="shared" si="177"/>
        <v>-0.66651184393869023</v>
      </c>
      <c r="E5598" s="197">
        <v>-1.2379642365887289E-2</v>
      </c>
      <c r="F5598" s="167"/>
      <c r="G5598" s="37">
        <v>5590</v>
      </c>
      <c r="H5598" s="167">
        <f t="shared" ca="1" si="178"/>
        <v>7.1245738730369768E-2</v>
      </c>
    </row>
    <row r="5599" spans="1:8" x14ac:dyDescent="0.3">
      <c r="A5599"/>
      <c r="B5599" s="314">
        <v>42179</v>
      </c>
      <c r="C5599" s="197">
        <v>430.6</v>
      </c>
      <c r="D5599" s="197">
        <f t="shared" si="177"/>
        <v>3.6957470010905125</v>
      </c>
      <c r="E5599" s="197">
        <v>-1.238532110091739E-2</v>
      </c>
      <c r="F5599" s="167"/>
      <c r="G5599" s="37">
        <v>5591</v>
      </c>
      <c r="H5599" s="167">
        <f t="shared" ca="1" si="178"/>
        <v>8.1034265135490849E-2</v>
      </c>
    </row>
    <row r="5600" spans="1:8" x14ac:dyDescent="0.3">
      <c r="A5600"/>
      <c r="B5600" s="314">
        <v>38106</v>
      </c>
      <c r="C5600" s="197">
        <v>91.7</v>
      </c>
      <c r="D5600" s="197">
        <f t="shared" si="177"/>
        <v>0.59867503486750362</v>
      </c>
      <c r="E5600" s="197">
        <v>-1.2385568120624524E-2</v>
      </c>
      <c r="F5600" s="167"/>
      <c r="G5600" s="37">
        <v>5592</v>
      </c>
      <c r="H5600" s="167">
        <f t="shared" ca="1" si="178"/>
        <v>1.4819254362569644E-3</v>
      </c>
    </row>
    <row r="5601" spans="1:8" x14ac:dyDescent="0.3">
      <c r="A5601"/>
      <c r="B5601" s="314">
        <v>34764</v>
      </c>
      <c r="C5601" s="197">
        <v>57.36</v>
      </c>
      <c r="D5601" s="197">
        <f t="shared" si="177"/>
        <v>-0.87367030062768425</v>
      </c>
      <c r="E5601" s="197">
        <v>-1.2396694214875992E-2</v>
      </c>
      <c r="F5601" s="167"/>
      <c r="G5601" s="37">
        <v>5593</v>
      </c>
      <c r="H5601" s="167">
        <f t="shared" ca="1" si="178"/>
        <v>5.335059007099717E-2</v>
      </c>
    </row>
    <row r="5602" spans="1:8" x14ac:dyDescent="0.3">
      <c r="A5602"/>
      <c r="B5602" s="314">
        <v>44620</v>
      </c>
      <c r="C5602" s="197">
        <v>454.05</v>
      </c>
      <c r="D5602" s="197">
        <f t="shared" si="177"/>
        <v>3.8279481374768443E-2</v>
      </c>
      <c r="E5602" s="197">
        <v>-1.2398042414355603E-2</v>
      </c>
      <c r="F5602" s="167"/>
      <c r="G5602" s="37">
        <v>5594</v>
      </c>
      <c r="H5602" s="167">
        <f t="shared" ca="1" si="178"/>
        <v>4.9722884479145501E-3</v>
      </c>
    </row>
    <row r="5603" spans="1:8" x14ac:dyDescent="0.3">
      <c r="A5603"/>
      <c r="B5603" s="314">
        <v>41858</v>
      </c>
      <c r="C5603" s="197">
        <v>437.31</v>
      </c>
      <c r="D5603" s="197">
        <f t="shared" si="177"/>
        <v>-0.18029990627928771</v>
      </c>
      <c r="E5603" s="197">
        <v>-1.2398373983739885E-2</v>
      </c>
      <c r="F5603" s="167"/>
      <c r="G5603" s="37">
        <v>5595</v>
      </c>
      <c r="H5603" s="167">
        <f t="shared" ca="1" si="178"/>
        <v>4.0876860153065804E-2</v>
      </c>
    </row>
    <row r="5604" spans="1:8" x14ac:dyDescent="0.3">
      <c r="A5604"/>
      <c r="B5604" s="314">
        <v>42683</v>
      </c>
      <c r="C5604" s="197">
        <v>533.5</v>
      </c>
      <c r="D5604" s="197">
        <f t="shared" si="177"/>
        <v>36.333799860041992</v>
      </c>
      <c r="E5604" s="197">
        <v>-1.2402813772676824E-2</v>
      </c>
      <c r="F5604" s="167"/>
      <c r="G5604" s="37">
        <v>5596</v>
      </c>
      <c r="H5604" s="167">
        <f t="shared" ca="1" si="178"/>
        <v>6.5135786240532165E-2</v>
      </c>
    </row>
    <row r="5605" spans="1:8" x14ac:dyDescent="0.3">
      <c r="A5605"/>
      <c r="B5605" s="314">
        <v>37141</v>
      </c>
      <c r="C5605" s="197">
        <v>14.29</v>
      </c>
      <c r="D5605" s="197">
        <f t="shared" si="177"/>
        <v>-0.74640638864241349</v>
      </c>
      <c r="E5605" s="197">
        <v>-1.2439530062197779E-2</v>
      </c>
      <c r="F5605" s="167"/>
      <c r="G5605" s="37">
        <v>5597</v>
      </c>
      <c r="H5605" s="167">
        <f t="shared" ca="1" si="178"/>
        <v>4.585225901586993E-2</v>
      </c>
    </row>
    <row r="5606" spans="1:8" x14ac:dyDescent="0.3">
      <c r="A5606"/>
      <c r="B5606" s="314">
        <v>34827</v>
      </c>
      <c r="C5606" s="197">
        <v>56.35</v>
      </c>
      <c r="D5606" s="197">
        <f t="shared" si="177"/>
        <v>-0.8535793166168637</v>
      </c>
      <c r="E5606" s="197">
        <v>-1.244304241149663E-2</v>
      </c>
      <c r="F5606" s="167"/>
      <c r="G5606" s="37">
        <v>5598</v>
      </c>
      <c r="H5606" s="167">
        <f t="shared" ca="1" si="178"/>
        <v>-4.0646461471352133E-2</v>
      </c>
    </row>
    <row r="5607" spans="1:8" x14ac:dyDescent="0.3">
      <c r="A5607"/>
      <c r="B5607" s="314">
        <v>42508</v>
      </c>
      <c r="C5607" s="197">
        <v>384.85</v>
      </c>
      <c r="D5607" s="197">
        <f t="shared" si="177"/>
        <v>0.16904617253948984</v>
      </c>
      <c r="E5607" s="197">
        <v>-1.2445470875032005E-2</v>
      </c>
      <c r="F5607" s="167"/>
      <c r="G5607" s="37">
        <v>5599</v>
      </c>
      <c r="H5607" s="167">
        <f t="shared" ca="1" si="178"/>
        <v>-4.1746455170264443E-2</v>
      </c>
    </row>
    <row r="5608" spans="1:8" x14ac:dyDescent="0.3">
      <c r="A5608"/>
      <c r="B5608" s="314">
        <v>44243</v>
      </c>
      <c r="C5608" s="197">
        <v>329.2</v>
      </c>
      <c r="D5608" s="197">
        <f t="shared" si="177"/>
        <v>0.15052598469227263</v>
      </c>
      <c r="E5608" s="197">
        <v>-1.2449377531123518E-2</v>
      </c>
      <c r="F5608" s="167"/>
      <c r="G5608" s="37">
        <v>5600</v>
      </c>
      <c r="H5608" s="167">
        <f t="shared" ca="1" si="178"/>
        <v>-4.8261000106915163E-2</v>
      </c>
    </row>
    <row r="5609" spans="1:8" x14ac:dyDescent="0.3">
      <c r="A5609"/>
      <c r="B5609" s="314">
        <v>41039</v>
      </c>
      <c r="C5609" s="197">
        <v>286.13</v>
      </c>
      <c r="D5609" s="197">
        <f t="shared" si="177"/>
        <v>9.9460596786534037</v>
      </c>
      <c r="E5609" s="197">
        <v>-1.2459446400220897E-2</v>
      </c>
      <c r="F5609" s="167"/>
      <c r="G5609" s="37">
        <v>5601</v>
      </c>
      <c r="H5609" s="167">
        <f t="shared" ca="1" si="178"/>
        <v>-4.2176489951261886E-2</v>
      </c>
    </row>
    <row r="5610" spans="1:8" x14ac:dyDescent="0.3">
      <c r="A5610"/>
      <c r="B5610" s="314">
        <v>39868</v>
      </c>
      <c r="C5610" s="197">
        <v>26.14</v>
      </c>
      <c r="D5610" s="197">
        <f t="shared" si="177"/>
        <v>-0.61164760065369195</v>
      </c>
      <c r="E5610" s="197">
        <v>-1.2466943709860123E-2</v>
      </c>
      <c r="F5610" s="167"/>
      <c r="G5610" s="37">
        <v>5602</v>
      </c>
      <c r="H5610" s="167">
        <f t="shared" ca="1" si="178"/>
        <v>4.6402505273603213E-2</v>
      </c>
    </row>
    <row r="5611" spans="1:8" x14ac:dyDescent="0.3">
      <c r="A5611"/>
      <c r="B5611" s="314">
        <v>34877</v>
      </c>
      <c r="C5611" s="197">
        <v>67.31</v>
      </c>
      <c r="D5611" s="197">
        <f t="shared" si="177"/>
        <v>-0.85211468746567065</v>
      </c>
      <c r="E5611" s="197">
        <v>-1.2470657276995256E-2</v>
      </c>
      <c r="F5611" s="167"/>
      <c r="G5611" s="37">
        <v>5603</v>
      </c>
      <c r="H5611" s="167">
        <f t="shared" ca="1" si="178"/>
        <v>-3.7628332410423279E-2</v>
      </c>
    </row>
    <row r="5612" spans="1:8" x14ac:dyDescent="0.3">
      <c r="A5612"/>
      <c r="B5612" s="314">
        <v>42558</v>
      </c>
      <c r="C5612" s="197">
        <v>455.15</v>
      </c>
      <c r="D5612" s="197">
        <f t="shared" si="177"/>
        <v>2.7215862632869992</v>
      </c>
      <c r="E5612" s="197">
        <v>-1.2475591234541117E-2</v>
      </c>
      <c r="F5612" s="167"/>
      <c r="G5612" s="37">
        <v>5604</v>
      </c>
      <c r="H5612" s="167">
        <f t="shared" ca="1" si="178"/>
        <v>-6.4096691978222334E-2</v>
      </c>
    </row>
    <row r="5613" spans="1:8" x14ac:dyDescent="0.3">
      <c r="A5613"/>
      <c r="B5613" s="314">
        <v>44054</v>
      </c>
      <c r="C5613" s="197">
        <v>122.3</v>
      </c>
      <c r="D5613" s="197">
        <f t="shared" si="177"/>
        <v>-0.18336004273504269</v>
      </c>
      <c r="E5613" s="197">
        <v>-1.251513928138881E-2</v>
      </c>
      <c r="F5613" s="167"/>
      <c r="G5613" s="37">
        <v>5605</v>
      </c>
      <c r="H5613" s="167">
        <f t="shared" ca="1" si="178"/>
        <v>4.2769218767678462E-3</v>
      </c>
    </row>
    <row r="5614" spans="1:8" x14ac:dyDescent="0.3">
      <c r="A5614"/>
      <c r="B5614" s="314">
        <v>39451</v>
      </c>
      <c r="C5614" s="197">
        <v>149.76</v>
      </c>
      <c r="D5614" s="197">
        <f t="shared" si="177"/>
        <v>0.21165048543689324</v>
      </c>
      <c r="E5614" s="197">
        <v>-1.2528023209811501E-2</v>
      </c>
      <c r="F5614" s="167"/>
      <c r="G5614" s="37">
        <v>5606</v>
      </c>
      <c r="H5614" s="167">
        <f t="shared" ca="1" si="178"/>
        <v>-6.8437392240658618E-2</v>
      </c>
    </row>
    <row r="5615" spans="1:8" x14ac:dyDescent="0.3">
      <c r="A5615"/>
      <c r="B5615" s="314">
        <v>39519</v>
      </c>
      <c r="C5615" s="197">
        <v>123.6</v>
      </c>
      <c r="D5615" s="197">
        <f t="shared" si="177"/>
        <v>-0.23344083354006462</v>
      </c>
      <c r="E5615" s="197">
        <v>-1.2542941599424817E-2</v>
      </c>
      <c r="F5615" s="167"/>
      <c r="G5615" s="37">
        <v>5607</v>
      </c>
      <c r="H5615" s="167">
        <f t="shared" ca="1" si="178"/>
        <v>0.1122304232191506</v>
      </c>
    </row>
    <row r="5616" spans="1:8" x14ac:dyDescent="0.3">
      <c r="A5616"/>
      <c r="B5616" s="314">
        <v>38988</v>
      </c>
      <c r="C5616" s="197">
        <v>161.24</v>
      </c>
      <c r="D5616" s="197">
        <f t="shared" si="177"/>
        <v>-0.37270463741051973</v>
      </c>
      <c r="E5616" s="197">
        <v>-1.2554351154387744E-2</v>
      </c>
      <c r="F5616" s="167"/>
      <c r="G5616" s="37">
        <v>5608</v>
      </c>
      <c r="H5616" s="167">
        <f t="shared" ca="1" si="178"/>
        <v>-1.3408031174158482E-2</v>
      </c>
    </row>
    <row r="5617" spans="1:8" x14ac:dyDescent="0.3">
      <c r="A5617"/>
      <c r="B5617" s="314">
        <v>41179</v>
      </c>
      <c r="C5617" s="197">
        <v>257.04000000000002</v>
      </c>
      <c r="D5617" s="197">
        <f t="shared" si="177"/>
        <v>0.48141317503313941</v>
      </c>
      <c r="E5617" s="197">
        <v>-1.2561945372824623E-2</v>
      </c>
      <c r="F5617" s="167"/>
      <c r="G5617" s="37">
        <v>5609</v>
      </c>
      <c r="H5617" s="167">
        <f t="shared" ca="1" si="178"/>
        <v>3.8534354284690535E-2</v>
      </c>
    </row>
    <row r="5618" spans="1:8" x14ac:dyDescent="0.3">
      <c r="A5618"/>
      <c r="B5618" s="314">
        <v>38799</v>
      </c>
      <c r="C5618" s="197">
        <v>173.51</v>
      </c>
      <c r="D5618" s="197">
        <f t="shared" si="177"/>
        <v>1.4559094125973102</v>
      </c>
      <c r="E5618" s="197">
        <v>-1.257682676986116E-2</v>
      </c>
      <c r="F5618" s="167"/>
      <c r="G5618" s="37">
        <v>5610</v>
      </c>
      <c r="H5618" s="167">
        <f t="shared" ca="1" si="178"/>
        <v>-5.3806464919385497E-2</v>
      </c>
    </row>
    <row r="5619" spans="1:8" x14ac:dyDescent="0.3">
      <c r="A5619"/>
      <c r="B5619" s="314">
        <v>34872</v>
      </c>
      <c r="C5619" s="197">
        <v>70.650000000000006</v>
      </c>
      <c r="D5619" s="197">
        <f t="shared" si="177"/>
        <v>-0.83432216307483054</v>
      </c>
      <c r="E5619" s="197">
        <v>-1.2578616352201144E-2</v>
      </c>
      <c r="F5619" s="167"/>
      <c r="G5619" s="37">
        <v>5611</v>
      </c>
      <c r="H5619" s="167">
        <f t="shared" ca="1" si="178"/>
        <v>-7.8663740815067537E-2</v>
      </c>
    </row>
    <row r="5620" spans="1:8" x14ac:dyDescent="0.3">
      <c r="A5620"/>
      <c r="B5620" s="314">
        <v>44981</v>
      </c>
      <c r="C5620" s="197">
        <v>426.43</v>
      </c>
      <c r="D5620" s="197">
        <f t="shared" si="177"/>
        <v>4.9791082445316892</v>
      </c>
      <c r="E5620" s="197">
        <v>-1.2596383170861647E-2</v>
      </c>
      <c r="F5620" s="167"/>
      <c r="G5620" s="37">
        <v>5612</v>
      </c>
      <c r="H5620" s="167">
        <f t="shared" ca="1" si="178"/>
        <v>1.2563048262068644E-3</v>
      </c>
    </row>
    <row r="5621" spans="1:8" x14ac:dyDescent="0.3">
      <c r="A5621"/>
      <c r="B5621" s="314">
        <v>35654</v>
      </c>
      <c r="C5621" s="197">
        <v>71.319999999999993</v>
      </c>
      <c r="D5621" s="197">
        <f t="shared" si="177"/>
        <v>-0.79506924889374175</v>
      </c>
      <c r="E5621" s="197">
        <v>-1.259864322303772E-2</v>
      </c>
      <c r="F5621" s="167"/>
      <c r="G5621" s="37">
        <v>5613</v>
      </c>
      <c r="H5621" s="167">
        <f t="shared" ca="1" si="178"/>
        <v>-3.3494570393879632E-2</v>
      </c>
    </row>
    <row r="5622" spans="1:8" x14ac:dyDescent="0.3">
      <c r="A5622"/>
      <c r="B5622" s="314">
        <v>41668</v>
      </c>
      <c r="C5622" s="197">
        <v>348.02</v>
      </c>
      <c r="D5622" s="197">
        <f t="shared" si="177"/>
        <v>-8.2467703664645509E-2</v>
      </c>
      <c r="E5622" s="197">
        <v>-1.2625187959259043E-2</v>
      </c>
      <c r="F5622" s="167"/>
      <c r="G5622" s="37">
        <v>5614</v>
      </c>
      <c r="H5622" s="167">
        <f t="shared" ca="1" si="178"/>
        <v>-6.1020675418101246E-3</v>
      </c>
    </row>
    <row r="5623" spans="1:8" x14ac:dyDescent="0.3">
      <c r="A5623"/>
      <c r="B5623" s="314">
        <v>42975</v>
      </c>
      <c r="C5623" s="197">
        <v>379.3</v>
      </c>
      <c r="D5623" s="197">
        <f t="shared" si="177"/>
        <v>21.052325581395351</v>
      </c>
      <c r="E5623" s="197">
        <v>-1.2625276584667389E-2</v>
      </c>
      <c r="F5623" s="167"/>
      <c r="G5623" s="37">
        <v>5615</v>
      </c>
      <c r="H5623" s="167">
        <f t="shared" ca="1" si="178"/>
        <v>-5.5410603549946758E-2</v>
      </c>
    </row>
    <row r="5624" spans="1:8" x14ac:dyDescent="0.3">
      <c r="A5624"/>
      <c r="B5624" s="314">
        <v>37811</v>
      </c>
      <c r="C5624" s="197">
        <v>17.2</v>
      </c>
      <c r="D5624" s="197">
        <f t="shared" si="177"/>
        <v>0.10044785668586043</v>
      </c>
      <c r="E5624" s="197">
        <v>-1.2629161882893314E-2</v>
      </c>
      <c r="F5624" s="167"/>
      <c r="G5624" s="37">
        <v>5616</v>
      </c>
      <c r="H5624" s="167">
        <f t="shared" ca="1" si="178"/>
        <v>-5.253743313207801E-2</v>
      </c>
    </row>
    <row r="5625" spans="1:8" x14ac:dyDescent="0.3">
      <c r="A5625"/>
      <c r="B5625" s="314">
        <v>37120</v>
      </c>
      <c r="C5625" s="197">
        <v>15.63</v>
      </c>
      <c r="D5625" s="197">
        <f t="shared" si="177"/>
        <v>-0.93953110492107705</v>
      </c>
      <c r="E5625" s="197">
        <v>-1.2634238787113006E-2</v>
      </c>
      <c r="F5625" s="167"/>
      <c r="G5625" s="37">
        <v>5617</v>
      </c>
      <c r="H5625" s="167">
        <f t="shared" ca="1" si="178"/>
        <v>2.4201112679955214E-2</v>
      </c>
    </row>
    <row r="5626" spans="1:8" x14ac:dyDescent="0.3">
      <c r="A5626"/>
      <c r="B5626" s="314">
        <v>41207</v>
      </c>
      <c r="C5626" s="197">
        <v>258.48</v>
      </c>
      <c r="D5626" s="197">
        <f t="shared" si="177"/>
        <v>-0.32127195861670554</v>
      </c>
      <c r="E5626" s="197">
        <v>-1.2643722067305907E-2</v>
      </c>
      <c r="F5626" s="167"/>
      <c r="G5626" s="37">
        <v>5618</v>
      </c>
      <c r="H5626" s="167">
        <f t="shared" ca="1" si="178"/>
        <v>-6.278270894483047E-2</v>
      </c>
    </row>
    <row r="5627" spans="1:8" x14ac:dyDescent="0.3">
      <c r="A5627"/>
      <c r="B5627" s="314">
        <v>44932</v>
      </c>
      <c r="C5627" s="197">
        <v>380.83</v>
      </c>
      <c r="D5627" s="197">
        <f t="shared" si="177"/>
        <v>1.625327450710051</v>
      </c>
      <c r="E5627" s="197">
        <v>-1.2651992429545511E-2</v>
      </c>
      <c r="F5627" s="167"/>
      <c r="G5627" s="37">
        <v>5619</v>
      </c>
      <c r="H5627" s="167">
        <f t="shared" ca="1" si="178"/>
        <v>8.1104609845554752E-3</v>
      </c>
    </row>
    <row r="5628" spans="1:8" x14ac:dyDescent="0.3">
      <c r="A5628"/>
      <c r="B5628" s="314">
        <v>39150</v>
      </c>
      <c r="C5628" s="197">
        <v>145.06</v>
      </c>
      <c r="D5628" s="197">
        <f t="shared" si="177"/>
        <v>-0.7323369314512409</v>
      </c>
      <c r="E5628" s="197">
        <v>-1.2659950993737956E-2</v>
      </c>
      <c r="F5628" s="167"/>
      <c r="G5628" s="37">
        <v>5620</v>
      </c>
      <c r="H5628" s="167">
        <f t="shared" ca="1" si="178"/>
        <v>6.2005557971134072E-2</v>
      </c>
    </row>
    <row r="5629" spans="1:8" x14ac:dyDescent="0.3">
      <c r="A5629"/>
      <c r="B5629" s="314">
        <v>42762</v>
      </c>
      <c r="C5629" s="197">
        <v>541.95000000000005</v>
      </c>
      <c r="D5629" s="197">
        <f t="shared" si="177"/>
        <v>5.1529291553133518</v>
      </c>
      <c r="E5629" s="197">
        <v>-1.2661687010384282E-2</v>
      </c>
      <c r="F5629" s="167"/>
      <c r="G5629" s="37">
        <v>5621</v>
      </c>
      <c r="H5629" s="167">
        <f t="shared" ca="1" si="178"/>
        <v>9.5369974734040408E-2</v>
      </c>
    </row>
    <row r="5630" spans="1:8" x14ac:dyDescent="0.3">
      <c r="A5630"/>
      <c r="B5630" s="314">
        <v>35320</v>
      </c>
      <c r="C5630" s="197">
        <v>88.08</v>
      </c>
      <c r="D5630" s="197">
        <f t="shared" si="177"/>
        <v>-0.16225984401750049</v>
      </c>
      <c r="E5630" s="197">
        <v>-1.2666741396704317E-2</v>
      </c>
      <c r="F5630" s="167"/>
      <c r="G5630" s="37">
        <v>5622</v>
      </c>
      <c r="H5630" s="167">
        <f t="shared" ca="1" si="178"/>
        <v>-4.9838331509353344E-2</v>
      </c>
    </row>
    <row r="5631" spans="1:8" x14ac:dyDescent="0.3">
      <c r="A5631"/>
      <c r="B5631" s="314">
        <v>38692</v>
      </c>
      <c r="C5631" s="197">
        <v>105.14</v>
      </c>
      <c r="D5631" s="197">
        <f t="shared" si="177"/>
        <v>8.5673488814852483E-4</v>
      </c>
      <c r="E5631" s="197">
        <v>-1.2677246689829946E-2</v>
      </c>
      <c r="F5631" s="167"/>
      <c r="G5631" s="37">
        <v>5623</v>
      </c>
      <c r="H5631" s="167">
        <f t="shared" ca="1" si="178"/>
        <v>-2.5136718061679577E-2</v>
      </c>
    </row>
    <row r="5632" spans="1:8" x14ac:dyDescent="0.3">
      <c r="A5632"/>
      <c r="B5632" s="314">
        <v>44032</v>
      </c>
      <c r="C5632" s="197">
        <v>105.05</v>
      </c>
      <c r="D5632" s="197">
        <f t="shared" si="177"/>
        <v>0.55330474641431326</v>
      </c>
      <c r="E5632" s="197">
        <v>-1.2687969924812137E-2</v>
      </c>
      <c r="F5632" s="167"/>
      <c r="G5632" s="37">
        <v>5624</v>
      </c>
      <c r="H5632" s="167">
        <f t="shared" ca="1" si="178"/>
        <v>-1.4310293940001237E-2</v>
      </c>
    </row>
    <row r="5633" spans="1:8" x14ac:dyDescent="0.3">
      <c r="A5633"/>
      <c r="B5633" s="314">
        <v>35443</v>
      </c>
      <c r="C5633" s="197">
        <v>67.63</v>
      </c>
      <c r="D5633" s="197">
        <f t="shared" si="177"/>
        <v>-0.74392275653161688</v>
      </c>
      <c r="E5633" s="197">
        <v>-1.2700729927007326E-2</v>
      </c>
      <c r="F5633" s="167"/>
      <c r="G5633" s="37">
        <v>5625</v>
      </c>
      <c r="H5633" s="167">
        <f t="shared" ca="1" si="178"/>
        <v>-8.4432957880594767E-2</v>
      </c>
    </row>
    <row r="5634" spans="1:8" x14ac:dyDescent="0.3">
      <c r="A5634"/>
      <c r="B5634" s="314">
        <v>43312</v>
      </c>
      <c r="C5634" s="197">
        <v>264.10000000000002</v>
      </c>
      <c r="D5634" s="197">
        <f t="shared" si="177"/>
        <v>-0.30573080967402722</v>
      </c>
      <c r="E5634" s="197">
        <v>-1.2710280373831706E-2</v>
      </c>
      <c r="F5634" s="167"/>
      <c r="G5634" s="37">
        <v>5626</v>
      </c>
      <c r="H5634" s="167">
        <f t="shared" ca="1" si="178"/>
        <v>0.12713658420717691</v>
      </c>
    </row>
    <row r="5635" spans="1:8" x14ac:dyDescent="0.3">
      <c r="A5635"/>
      <c r="B5635" s="314">
        <v>42965</v>
      </c>
      <c r="C5635" s="197">
        <v>380.4</v>
      </c>
      <c r="D5635" s="197">
        <f t="shared" si="177"/>
        <v>-0.24942286063810903</v>
      </c>
      <c r="E5635" s="197">
        <v>-1.2717363093693312E-2</v>
      </c>
      <c r="F5635" s="167"/>
      <c r="G5635" s="37">
        <v>5627</v>
      </c>
      <c r="H5635" s="167">
        <f t="shared" ca="1" si="178"/>
        <v>0.12877505327847055</v>
      </c>
    </row>
    <row r="5636" spans="1:8" x14ac:dyDescent="0.3">
      <c r="A5636"/>
      <c r="B5636" s="314">
        <v>41871</v>
      </c>
      <c r="C5636" s="197">
        <v>506.81</v>
      </c>
      <c r="D5636" s="197">
        <f t="shared" si="177"/>
        <v>2.2168200571247221</v>
      </c>
      <c r="E5636" s="197">
        <v>-1.2720614017999843E-2</v>
      </c>
      <c r="F5636" s="167"/>
      <c r="G5636" s="37">
        <v>5628</v>
      </c>
      <c r="H5636" s="167">
        <f t="shared" ca="1" si="178"/>
        <v>-4.5895528379464624E-2</v>
      </c>
    </row>
    <row r="5637" spans="1:8" x14ac:dyDescent="0.3">
      <c r="A5637"/>
      <c r="B5637" s="314">
        <v>39044</v>
      </c>
      <c r="C5637" s="197">
        <v>157.55000000000001</v>
      </c>
      <c r="D5637" s="197">
        <f t="shared" si="177"/>
        <v>0.55099429021460922</v>
      </c>
      <c r="E5637" s="197">
        <v>-1.2720892342398815E-2</v>
      </c>
      <c r="F5637" s="167"/>
      <c r="G5637" s="37">
        <v>5629</v>
      </c>
      <c r="H5637" s="167">
        <f t="shared" ca="1" si="178"/>
        <v>-2.9595352147510565E-2</v>
      </c>
    </row>
    <row r="5638" spans="1:8" x14ac:dyDescent="0.3">
      <c r="A5638"/>
      <c r="B5638" s="314">
        <v>35233</v>
      </c>
      <c r="C5638" s="197">
        <v>101.58</v>
      </c>
      <c r="D5638" s="197">
        <f t="shared" si="177"/>
        <v>-0.75229223566133441</v>
      </c>
      <c r="E5638" s="197">
        <v>-1.2732043930411163E-2</v>
      </c>
      <c r="F5638" s="167"/>
      <c r="G5638" s="37">
        <v>5630</v>
      </c>
      <c r="H5638" s="167">
        <f t="shared" ca="1" si="178"/>
        <v>2.2506185999992528E-2</v>
      </c>
    </row>
    <row r="5639" spans="1:8" x14ac:dyDescent="0.3">
      <c r="A5639"/>
      <c r="B5639" s="314">
        <v>45000</v>
      </c>
      <c r="C5639" s="197">
        <v>410.08</v>
      </c>
      <c r="D5639" s="197">
        <f t="shared" si="177"/>
        <v>4.8792831541218638</v>
      </c>
      <c r="E5639" s="197">
        <v>-1.2735633290801074E-2</v>
      </c>
      <c r="F5639" s="167"/>
      <c r="G5639" s="37">
        <v>5631</v>
      </c>
      <c r="H5639" s="167">
        <f t="shared" ca="1" si="178"/>
        <v>-2.2849905573359967E-2</v>
      </c>
    </row>
    <row r="5640" spans="1:8" x14ac:dyDescent="0.3">
      <c r="A5640"/>
      <c r="B5640" s="314">
        <v>34873</v>
      </c>
      <c r="C5640" s="197">
        <v>69.75</v>
      </c>
      <c r="D5640" s="197">
        <f t="shared" si="177"/>
        <v>-0.51555771634949288</v>
      </c>
      <c r="E5640" s="197">
        <v>-1.2738853503184822E-2</v>
      </c>
      <c r="F5640" s="167"/>
      <c r="G5640" s="37">
        <v>5632</v>
      </c>
      <c r="H5640" s="167">
        <f t="shared" ca="1" si="178"/>
        <v>-1.0126498276112186E-2</v>
      </c>
    </row>
    <row r="5641" spans="1:8" x14ac:dyDescent="0.3">
      <c r="A5641"/>
      <c r="B5641" s="314">
        <v>40778</v>
      </c>
      <c r="C5641" s="197">
        <v>143.97999999999999</v>
      </c>
      <c r="D5641" s="197">
        <f t="shared" ref="D5641:D5704" si="179">C5641/C5642-1</f>
        <v>9.5738203957381973E-2</v>
      </c>
      <c r="E5641" s="197">
        <v>-1.2753702687877233E-2</v>
      </c>
      <c r="F5641" s="167"/>
      <c r="G5641" s="37">
        <v>5633</v>
      </c>
      <c r="H5641" s="167">
        <f t="shared" ca="1" si="178"/>
        <v>0.1291097229261908</v>
      </c>
    </row>
    <row r="5642" spans="1:8" x14ac:dyDescent="0.3">
      <c r="A5642"/>
      <c r="B5642" s="314">
        <v>44097</v>
      </c>
      <c r="C5642" s="197">
        <v>131.4</v>
      </c>
      <c r="D5642" s="197">
        <f t="shared" si="179"/>
        <v>-0.60898675792292811</v>
      </c>
      <c r="E5642" s="197">
        <v>-1.2772351615326749E-2</v>
      </c>
      <c r="F5642" s="167"/>
      <c r="G5642" s="37">
        <v>5634</v>
      </c>
      <c r="H5642" s="167">
        <f t="shared" ref="H5642:H5705" ca="1" si="180">_xlfn.NORM.INV(RAND(),N$11,N$12)</f>
        <v>1.7143541489276174E-3</v>
      </c>
    </row>
    <row r="5643" spans="1:8" x14ac:dyDescent="0.3">
      <c r="A5643"/>
      <c r="B5643" s="314">
        <v>43222</v>
      </c>
      <c r="C5643" s="197">
        <v>336.05</v>
      </c>
      <c r="D5643" s="197">
        <f t="shared" si="179"/>
        <v>9.627767235926628</v>
      </c>
      <c r="E5643" s="197">
        <v>-1.2779083431257221E-2</v>
      </c>
      <c r="F5643" s="167"/>
      <c r="G5643" s="37">
        <v>5635</v>
      </c>
      <c r="H5643" s="167">
        <f t="shared" ca="1" si="180"/>
        <v>3.0763911583224696E-2</v>
      </c>
    </row>
    <row r="5644" spans="1:8" x14ac:dyDescent="0.3">
      <c r="A5644"/>
      <c r="B5644" s="314">
        <v>37643</v>
      </c>
      <c r="C5644" s="197">
        <v>31.62</v>
      </c>
      <c r="D5644" s="197">
        <f t="shared" si="179"/>
        <v>-0.92650271953884056</v>
      </c>
      <c r="E5644" s="197">
        <v>-1.2800499531689047E-2</v>
      </c>
      <c r="F5644" s="167"/>
      <c r="G5644" s="37">
        <v>5636</v>
      </c>
      <c r="H5644" s="167">
        <f t="shared" ca="1" si="180"/>
        <v>4.6164461228261892E-2</v>
      </c>
    </row>
    <row r="5645" spans="1:8" x14ac:dyDescent="0.3">
      <c r="A5645"/>
      <c r="B5645" s="314">
        <v>44881</v>
      </c>
      <c r="C5645" s="197">
        <v>430.22</v>
      </c>
      <c r="D5645" s="197">
        <f t="shared" si="179"/>
        <v>5.0044661549197489</v>
      </c>
      <c r="E5645" s="197">
        <v>-1.2804038549793395E-2</v>
      </c>
      <c r="F5645" s="167"/>
      <c r="G5645" s="37">
        <v>5637</v>
      </c>
      <c r="H5645" s="167">
        <f t="shared" ca="1" si="180"/>
        <v>6.6176295839519075E-2</v>
      </c>
    </row>
    <row r="5646" spans="1:8" x14ac:dyDescent="0.3">
      <c r="A5646"/>
      <c r="B5646" s="314">
        <v>35508</v>
      </c>
      <c r="C5646" s="197">
        <v>71.650000000000006</v>
      </c>
      <c r="D5646" s="197">
        <f t="shared" si="179"/>
        <v>-0.50674652347514793</v>
      </c>
      <c r="E5646" s="197">
        <v>-1.2813447230641928E-2</v>
      </c>
      <c r="F5646" s="167"/>
      <c r="G5646" s="37">
        <v>5638</v>
      </c>
      <c r="H5646" s="167">
        <f t="shared" ca="1" si="180"/>
        <v>-1.3934092989278078E-2</v>
      </c>
    </row>
    <row r="5647" spans="1:8" x14ac:dyDescent="0.3">
      <c r="A5647"/>
      <c r="B5647" s="314">
        <v>38888</v>
      </c>
      <c r="C5647" s="197">
        <v>145.26</v>
      </c>
      <c r="D5647" s="197">
        <f t="shared" si="179"/>
        <v>4.1322314049585529E-4</v>
      </c>
      <c r="E5647" s="197">
        <v>-1.2844036697247763E-2</v>
      </c>
      <c r="F5647" s="167"/>
      <c r="G5647" s="37">
        <v>5639</v>
      </c>
      <c r="H5647" s="167">
        <f t="shared" ca="1" si="180"/>
        <v>0.10296742252577465</v>
      </c>
    </row>
    <row r="5648" spans="1:8" x14ac:dyDescent="0.3">
      <c r="A5648"/>
      <c r="B5648" s="314">
        <v>39386</v>
      </c>
      <c r="C5648" s="197">
        <v>145.19999999999999</v>
      </c>
      <c r="D5648" s="197">
        <f t="shared" si="179"/>
        <v>-0.66232558139534881</v>
      </c>
      <c r="E5648" s="197">
        <v>-1.2849275953497941E-2</v>
      </c>
      <c r="F5648" s="167"/>
      <c r="G5648" s="37">
        <v>5640</v>
      </c>
      <c r="H5648" s="167">
        <f t="shared" ca="1" si="180"/>
        <v>5.7931376751012516E-2</v>
      </c>
    </row>
    <row r="5649" spans="1:8" x14ac:dyDescent="0.3">
      <c r="A5649"/>
      <c r="B5649" s="314">
        <v>42954</v>
      </c>
      <c r="C5649" s="197">
        <v>430</v>
      </c>
      <c r="D5649" s="197">
        <f t="shared" si="179"/>
        <v>4.0929764301788456</v>
      </c>
      <c r="E5649" s="197">
        <v>-1.2855831037649312E-2</v>
      </c>
      <c r="F5649" s="167"/>
      <c r="G5649" s="37">
        <v>5641</v>
      </c>
      <c r="H5649" s="167">
        <f t="shared" ca="1" si="180"/>
        <v>6.8907561619099181E-2</v>
      </c>
    </row>
    <row r="5650" spans="1:8" x14ac:dyDescent="0.3">
      <c r="A5650"/>
      <c r="B5650" s="314">
        <v>39668</v>
      </c>
      <c r="C5650" s="197">
        <v>84.43</v>
      </c>
      <c r="D5650" s="197">
        <f t="shared" si="179"/>
        <v>-0.88231932538852886</v>
      </c>
      <c r="E5650" s="197">
        <v>-1.2860984449900581E-2</v>
      </c>
      <c r="F5650" s="167"/>
      <c r="G5650" s="37">
        <v>5642</v>
      </c>
      <c r="H5650" s="167">
        <f t="shared" ca="1" si="180"/>
        <v>-0.12334373989705144</v>
      </c>
    </row>
    <row r="5651" spans="1:8" x14ac:dyDescent="0.3">
      <c r="A5651"/>
      <c r="B5651" s="314">
        <v>45799</v>
      </c>
      <c r="C5651" s="197">
        <v>717.45</v>
      </c>
      <c r="D5651" s="197">
        <f t="shared" si="179"/>
        <v>0.80345382333718773</v>
      </c>
      <c r="E5651" s="197">
        <v>-1.2864611997798425E-2</v>
      </c>
      <c r="F5651" s="167"/>
      <c r="G5651" s="37">
        <v>5643</v>
      </c>
      <c r="H5651" s="167">
        <f t="shared" ca="1" si="180"/>
        <v>6.9725043284745913E-3</v>
      </c>
    </row>
    <row r="5652" spans="1:8" x14ac:dyDescent="0.3">
      <c r="A5652"/>
      <c r="B5652" s="314">
        <v>44853</v>
      </c>
      <c r="C5652" s="197">
        <v>397.82</v>
      </c>
      <c r="D5652" s="197">
        <f t="shared" si="179"/>
        <v>-6.9992519169627787E-2</v>
      </c>
      <c r="E5652" s="197">
        <v>-1.2878092355028459E-2</v>
      </c>
      <c r="F5652" s="167"/>
      <c r="G5652" s="37">
        <v>5644</v>
      </c>
      <c r="H5652" s="167">
        <f t="shared" ca="1" si="180"/>
        <v>-0.16286822521823915</v>
      </c>
    </row>
    <row r="5653" spans="1:8" x14ac:dyDescent="0.3">
      <c r="A5653"/>
      <c r="B5653" s="314">
        <v>41817</v>
      </c>
      <c r="C5653" s="197">
        <v>427.76</v>
      </c>
      <c r="D5653" s="197">
        <f t="shared" si="179"/>
        <v>0.50800253825001751</v>
      </c>
      <c r="E5653" s="197">
        <v>-1.2899503865235973E-2</v>
      </c>
      <c r="F5653" s="167"/>
      <c r="G5653" s="37">
        <v>5645</v>
      </c>
      <c r="H5653" s="167">
        <f t="shared" ca="1" si="180"/>
        <v>-3.7547050258249851E-2</v>
      </c>
    </row>
    <row r="5654" spans="1:8" x14ac:dyDescent="0.3">
      <c r="A5654"/>
      <c r="B5654" s="314">
        <v>40984</v>
      </c>
      <c r="C5654" s="197">
        <v>283.66000000000003</v>
      </c>
      <c r="D5654" s="197">
        <f t="shared" si="179"/>
        <v>16.684538653366587</v>
      </c>
      <c r="E5654" s="197">
        <v>-1.291018547517131E-2</v>
      </c>
      <c r="F5654" s="167"/>
      <c r="G5654" s="37">
        <v>5646</v>
      </c>
      <c r="H5654" s="167">
        <f t="shared" ca="1" si="180"/>
        <v>3.8875104014597157E-2</v>
      </c>
    </row>
    <row r="5655" spans="1:8" x14ac:dyDescent="0.3">
      <c r="A5655"/>
      <c r="B5655" s="314">
        <v>37196</v>
      </c>
      <c r="C5655" s="197">
        <v>16.04</v>
      </c>
      <c r="D5655" s="197">
        <f t="shared" si="179"/>
        <v>-0.95960206523107927</v>
      </c>
      <c r="E5655" s="197">
        <v>-1.2923076923076926E-2</v>
      </c>
      <c r="F5655" s="167"/>
      <c r="G5655" s="37">
        <v>5647</v>
      </c>
      <c r="H5655" s="167">
        <f t="shared" ca="1" si="180"/>
        <v>-0.10953108435154861</v>
      </c>
    </row>
    <row r="5656" spans="1:8" x14ac:dyDescent="0.3">
      <c r="A5656"/>
      <c r="B5656" s="314">
        <v>43075</v>
      </c>
      <c r="C5656" s="197">
        <v>397.05</v>
      </c>
      <c r="D5656" s="197">
        <f t="shared" si="179"/>
        <v>-4.5438153624233646E-2</v>
      </c>
      <c r="E5656" s="197">
        <v>-1.2927284027346109E-2</v>
      </c>
      <c r="F5656" s="167"/>
      <c r="G5656" s="37">
        <v>5648</v>
      </c>
      <c r="H5656" s="167">
        <f t="shared" ca="1" si="180"/>
        <v>-1.2812594946505372E-3</v>
      </c>
    </row>
    <row r="5657" spans="1:8" x14ac:dyDescent="0.3">
      <c r="A5657"/>
      <c r="B5657" s="314">
        <v>43067</v>
      </c>
      <c r="C5657" s="197">
        <v>415.95</v>
      </c>
      <c r="D5657" s="197">
        <f t="shared" si="179"/>
        <v>8.7434996486296566</v>
      </c>
      <c r="E5657" s="197">
        <v>-1.2933080208827663E-2</v>
      </c>
      <c r="F5657" s="167"/>
      <c r="G5657" s="37">
        <v>5649</v>
      </c>
      <c r="H5657" s="167">
        <f t="shared" ca="1" si="180"/>
        <v>-4.4779386850027858E-2</v>
      </c>
    </row>
    <row r="5658" spans="1:8" x14ac:dyDescent="0.3">
      <c r="A5658"/>
      <c r="B5658" s="314">
        <v>36486</v>
      </c>
      <c r="C5658" s="197">
        <v>42.69</v>
      </c>
      <c r="D5658" s="197">
        <f t="shared" si="179"/>
        <v>1.9502418797512093</v>
      </c>
      <c r="E5658" s="197">
        <v>-1.2947976878612821E-2</v>
      </c>
      <c r="F5658" s="167"/>
      <c r="G5658" s="37">
        <v>5650</v>
      </c>
      <c r="H5658" s="167">
        <f t="shared" ca="1" si="180"/>
        <v>-6.2594871036275118E-2</v>
      </c>
    </row>
    <row r="5659" spans="1:8" x14ac:dyDescent="0.3">
      <c r="A5659"/>
      <c r="B5659" s="314">
        <v>37140</v>
      </c>
      <c r="C5659" s="197">
        <v>14.47</v>
      </c>
      <c r="D5659" s="197">
        <f t="shared" si="179"/>
        <v>-0.84676479932224935</v>
      </c>
      <c r="E5659" s="197">
        <v>-1.2960436562073685E-2</v>
      </c>
      <c r="F5659" s="167"/>
      <c r="G5659" s="37">
        <v>5651</v>
      </c>
      <c r="H5659" s="167">
        <f t="shared" ca="1" si="180"/>
        <v>5.5251167864052181E-2</v>
      </c>
    </row>
    <row r="5660" spans="1:8" x14ac:dyDescent="0.3">
      <c r="A5660"/>
      <c r="B5660" s="314">
        <v>38580</v>
      </c>
      <c r="C5660" s="197">
        <v>94.43</v>
      </c>
      <c r="D5660" s="197">
        <f t="shared" si="179"/>
        <v>-5.3238419891718403E-2</v>
      </c>
      <c r="E5660" s="197">
        <v>-1.2961220863384471E-2</v>
      </c>
      <c r="F5660" s="167"/>
      <c r="G5660" s="37">
        <v>5652</v>
      </c>
      <c r="H5660" s="167">
        <f t="shared" ca="1" si="180"/>
        <v>1.9929241638558449E-2</v>
      </c>
    </row>
    <row r="5661" spans="1:8" x14ac:dyDescent="0.3">
      <c r="A5661"/>
      <c r="B5661" s="314">
        <v>35237</v>
      </c>
      <c r="C5661" s="197">
        <v>99.74</v>
      </c>
      <c r="D5661" s="197">
        <f t="shared" si="179"/>
        <v>0.10197768202408564</v>
      </c>
      <c r="E5661" s="197">
        <v>-1.2963879267689271E-2</v>
      </c>
      <c r="F5661" s="167"/>
      <c r="G5661" s="37">
        <v>5653</v>
      </c>
      <c r="H5661" s="167">
        <f t="shared" ca="1" si="180"/>
        <v>-1.1399969580367462E-2</v>
      </c>
    </row>
    <row r="5662" spans="1:8" x14ac:dyDescent="0.3">
      <c r="A5662"/>
      <c r="B5662" s="314">
        <v>38107</v>
      </c>
      <c r="C5662" s="197">
        <v>90.51</v>
      </c>
      <c r="D5662" s="197">
        <f t="shared" si="179"/>
        <v>-0.72308398347865999</v>
      </c>
      <c r="E5662" s="197">
        <v>-1.2977099236641143E-2</v>
      </c>
      <c r="F5662" s="167"/>
      <c r="G5662" s="37">
        <v>5654</v>
      </c>
      <c r="H5662" s="167">
        <f t="shared" ca="1" si="180"/>
        <v>-6.5168096697706124E-2</v>
      </c>
    </row>
    <row r="5663" spans="1:8" x14ac:dyDescent="0.3">
      <c r="A5663"/>
      <c r="B5663" s="314">
        <v>43187</v>
      </c>
      <c r="C5663" s="197">
        <v>326.85000000000002</v>
      </c>
      <c r="D5663" s="197">
        <f t="shared" si="179"/>
        <v>2.334183413240845</v>
      </c>
      <c r="E5663" s="197">
        <v>-1.2985052091197158E-2</v>
      </c>
      <c r="F5663" s="167"/>
      <c r="G5663" s="37">
        <v>5655</v>
      </c>
      <c r="H5663" s="167">
        <f t="shared" ca="1" si="180"/>
        <v>-4.5499756615599692E-2</v>
      </c>
    </row>
    <row r="5664" spans="1:8" x14ac:dyDescent="0.3">
      <c r="A5664"/>
      <c r="B5664" s="314">
        <v>35241</v>
      </c>
      <c r="C5664" s="197">
        <v>98.03</v>
      </c>
      <c r="D5664" s="197">
        <f t="shared" si="179"/>
        <v>-0.75424918525946349</v>
      </c>
      <c r="E5664" s="197">
        <v>-1.2988320579943591E-2</v>
      </c>
      <c r="F5664" s="167"/>
      <c r="G5664" s="37">
        <v>5656</v>
      </c>
      <c r="H5664" s="167">
        <f t="shared" ca="1" si="180"/>
        <v>-4.1593335886696461E-2</v>
      </c>
    </row>
    <row r="5665" spans="1:8" x14ac:dyDescent="0.3">
      <c r="A5665"/>
      <c r="B5665" s="314">
        <v>43070</v>
      </c>
      <c r="C5665" s="197">
        <v>398.9</v>
      </c>
      <c r="D5665" s="197">
        <f t="shared" si="179"/>
        <v>1.9197774849948761</v>
      </c>
      <c r="E5665" s="197">
        <v>-1.2990226401088711E-2</v>
      </c>
      <c r="F5665" s="167"/>
      <c r="G5665" s="37">
        <v>5657</v>
      </c>
      <c r="H5665" s="167">
        <f t="shared" ca="1" si="180"/>
        <v>-4.4465528703326929E-2</v>
      </c>
    </row>
    <row r="5666" spans="1:8" x14ac:dyDescent="0.3">
      <c r="A5666"/>
      <c r="B5666" s="314">
        <v>39191</v>
      </c>
      <c r="C5666" s="197">
        <v>136.62</v>
      </c>
      <c r="D5666" s="197">
        <f t="shared" si="179"/>
        <v>10.262984336356141</v>
      </c>
      <c r="E5666" s="197">
        <v>-1.3003901170350995E-2</v>
      </c>
      <c r="F5666" s="167"/>
      <c r="G5666" s="37">
        <v>5658</v>
      </c>
      <c r="H5666" s="167">
        <f t="shared" ca="1" si="180"/>
        <v>-3.4304369133864268E-2</v>
      </c>
    </row>
    <row r="5667" spans="1:8" x14ac:dyDescent="0.3">
      <c r="A5667"/>
      <c r="B5667" s="314">
        <v>36992</v>
      </c>
      <c r="C5667" s="197">
        <v>12.13</v>
      </c>
      <c r="D5667" s="197">
        <f t="shared" si="179"/>
        <v>-0.78377896613190734</v>
      </c>
      <c r="E5667" s="197">
        <v>-1.301871440195268E-2</v>
      </c>
      <c r="F5667" s="167"/>
      <c r="G5667" s="37">
        <v>5659</v>
      </c>
      <c r="H5667" s="167">
        <f t="shared" ca="1" si="180"/>
        <v>1.4518228000011298E-2</v>
      </c>
    </row>
    <row r="5668" spans="1:8" x14ac:dyDescent="0.3">
      <c r="A5668"/>
      <c r="B5668" s="314">
        <v>35895</v>
      </c>
      <c r="C5668" s="197">
        <v>56.1</v>
      </c>
      <c r="D5668" s="197">
        <f t="shared" si="179"/>
        <v>-0.86616089321500145</v>
      </c>
      <c r="E5668" s="197">
        <v>-1.3019000703729855E-2</v>
      </c>
      <c r="F5668" s="167"/>
      <c r="G5668" s="37">
        <v>5660</v>
      </c>
      <c r="H5668" s="167">
        <f t="shared" ca="1" si="180"/>
        <v>-4.4200278179848691E-3</v>
      </c>
    </row>
    <row r="5669" spans="1:8" x14ac:dyDescent="0.3">
      <c r="A5669"/>
      <c r="B5669" s="314">
        <v>44987</v>
      </c>
      <c r="C5669" s="197">
        <v>419.16</v>
      </c>
      <c r="D5669" s="197">
        <f t="shared" si="179"/>
        <v>5.357652055210071</v>
      </c>
      <c r="E5669" s="197">
        <v>-1.3021262567990743E-2</v>
      </c>
      <c r="F5669" s="167"/>
      <c r="G5669" s="37">
        <v>5661</v>
      </c>
      <c r="H5669" s="167">
        <f t="shared" ca="1" si="180"/>
        <v>1.220866721566382E-2</v>
      </c>
    </row>
    <row r="5670" spans="1:8" x14ac:dyDescent="0.3">
      <c r="A5670"/>
      <c r="B5670" s="314">
        <v>35026</v>
      </c>
      <c r="C5670" s="197">
        <v>65.930000000000007</v>
      </c>
      <c r="D5670" s="197">
        <f t="shared" si="179"/>
        <v>-0.17131724484665656</v>
      </c>
      <c r="E5670" s="197">
        <v>-1.30239520958082E-2</v>
      </c>
      <c r="F5670" s="167"/>
      <c r="G5670" s="37">
        <v>5662</v>
      </c>
      <c r="H5670" s="167">
        <f t="shared" ca="1" si="180"/>
        <v>-5.7390963897094534E-2</v>
      </c>
    </row>
    <row r="5671" spans="1:8" x14ac:dyDescent="0.3">
      <c r="A5671"/>
      <c r="B5671" s="314">
        <v>38461</v>
      </c>
      <c r="C5671" s="197">
        <v>79.56</v>
      </c>
      <c r="D5671" s="197">
        <f t="shared" si="179"/>
        <v>-0.59913337028266234</v>
      </c>
      <c r="E5671" s="197">
        <v>-1.3025679196129514E-2</v>
      </c>
      <c r="F5671" s="167"/>
      <c r="G5671" s="37">
        <v>5663</v>
      </c>
      <c r="H5671" s="167">
        <f t="shared" ca="1" si="180"/>
        <v>5.8905724040948911E-2</v>
      </c>
    </row>
    <row r="5672" spans="1:8" x14ac:dyDescent="0.3">
      <c r="A5672"/>
      <c r="B5672" s="314">
        <v>40917</v>
      </c>
      <c r="C5672" s="197">
        <v>198.47</v>
      </c>
      <c r="D5672" s="197">
        <f t="shared" si="179"/>
        <v>5.239232945614587</v>
      </c>
      <c r="E5672" s="197">
        <v>-1.302899199363472E-2</v>
      </c>
      <c r="F5672" s="167"/>
      <c r="G5672" s="37">
        <v>5664</v>
      </c>
      <c r="H5672" s="167">
        <f t="shared" ca="1" si="180"/>
        <v>-4.1398839357813182E-2</v>
      </c>
    </row>
    <row r="5673" spans="1:8" x14ac:dyDescent="0.3">
      <c r="A5673"/>
      <c r="B5673" s="314">
        <v>37769</v>
      </c>
      <c r="C5673" s="197">
        <v>31.81</v>
      </c>
      <c r="D5673" s="197">
        <f t="shared" si="179"/>
        <v>-0.7812242090784044</v>
      </c>
      <c r="E5673" s="197">
        <v>-1.3031337263419096E-2</v>
      </c>
      <c r="F5673" s="167"/>
      <c r="G5673" s="37">
        <v>5665</v>
      </c>
      <c r="H5673" s="167">
        <f t="shared" ca="1" si="180"/>
        <v>1.9866365559761526E-2</v>
      </c>
    </row>
    <row r="5674" spans="1:8" x14ac:dyDescent="0.3">
      <c r="A5674"/>
      <c r="B5674" s="314">
        <v>38933</v>
      </c>
      <c r="C5674" s="197">
        <v>145.4</v>
      </c>
      <c r="D5674" s="197">
        <f t="shared" si="179"/>
        <v>-0.77042709402384146</v>
      </c>
      <c r="E5674" s="197">
        <v>-1.3032853651914089E-2</v>
      </c>
      <c r="F5674" s="167"/>
      <c r="G5674" s="37">
        <v>5666</v>
      </c>
      <c r="H5674" s="167">
        <f t="shared" ca="1" si="180"/>
        <v>8.7908278936070755E-2</v>
      </c>
    </row>
    <row r="5675" spans="1:8" x14ac:dyDescent="0.3">
      <c r="A5675"/>
      <c r="B5675" s="314">
        <v>45135</v>
      </c>
      <c r="C5675" s="197">
        <v>633.35</v>
      </c>
      <c r="D5675" s="197">
        <f t="shared" si="179"/>
        <v>4.1084852395547671</v>
      </c>
      <c r="E5675" s="197">
        <v>-1.3043071744686108E-2</v>
      </c>
      <c r="F5675" s="167"/>
      <c r="G5675" s="37">
        <v>5667</v>
      </c>
      <c r="H5675" s="167">
        <f t="shared" ca="1" si="180"/>
        <v>-9.4656045368802802E-2</v>
      </c>
    </row>
    <row r="5676" spans="1:8" x14ac:dyDescent="0.3">
      <c r="A5676"/>
      <c r="B5676" s="314">
        <v>40134</v>
      </c>
      <c r="C5676" s="197">
        <v>123.98</v>
      </c>
      <c r="D5676" s="197">
        <f t="shared" si="179"/>
        <v>0.26213987580168996</v>
      </c>
      <c r="E5676" s="197">
        <v>-1.3055245979939456E-2</v>
      </c>
      <c r="F5676" s="167"/>
      <c r="G5676" s="37">
        <v>5668</v>
      </c>
      <c r="H5676" s="167">
        <f t="shared" ca="1" si="180"/>
        <v>2.0604230785136037E-2</v>
      </c>
    </row>
    <row r="5677" spans="1:8" x14ac:dyDescent="0.3">
      <c r="A5677"/>
      <c r="B5677" s="314">
        <v>35249</v>
      </c>
      <c r="C5677" s="197">
        <v>98.23</v>
      </c>
      <c r="D5677" s="197">
        <f t="shared" si="179"/>
        <v>-0.10942883046237528</v>
      </c>
      <c r="E5677" s="197">
        <v>-1.3061388526072526E-2</v>
      </c>
      <c r="F5677" s="167"/>
      <c r="G5677" s="37">
        <v>5669</v>
      </c>
      <c r="H5677" s="167">
        <f t="shared" ca="1" si="180"/>
        <v>0.10666540225803035</v>
      </c>
    </row>
    <row r="5678" spans="1:8" x14ac:dyDescent="0.3">
      <c r="A5678"/>
      <c r="B5678" s="314">
        <v>39598</v>
      </c>
      <c r="C5678" s="197">
        <v>110.3</v>
      </c>
      <c r="D5678" s="197">
        <f t="shared" si="179"/>
        <v>2.4762054837693035</v>
      </c>
      <c r="E5678" s="197">
        <v>-1.3063707945597747E-2</v>
      </c>
      <c r="F5678" s="167"/>
      <c r="G5678" s="37">
        <v>5670</v>
      </c>
      <c r="H5678" s="167">
        <f t="shared" ca="1" si="180"/>
        <v>3.126179847136213E-2</v>
      </c>
    </row>
    <row r="5679" spans="1:8" x14ac:dyDescent="0.3">
      <c r="A5679"/>
      <c r="B5679" s="314">
        <v>39897</v>
      </c>
      <c r="C5679" s="197">
        <v>31.73</v>
      </c>
      <c r="D5679" s="197">
        <f t="shared" si="179"/>
        <v>-0.59992434749716306</v>
      </c>
      <c r="E5679" s="197">
        <v>-1.3063763608087031E-2</v>
      </c>
      <c r="F5679" s="167"/>
      <c r="G5679" s="37">
        <v>5671</v>
      </c>
      <c r="H5679" s="167">
        <f t="shared" ca="1" si="180"/>
        <v>7.4983680998633034E-2</v>
      </c>
    </row>
    <row r="5680" spans="1:8" x14ac:dyDescent="0.3">
      <c r="A5680"/>
      <c r="B5680" s="314">
        <v>38523</v>
      </c>
      <c r="C5680" s="197">
        <v>79.31</v>
      </c>
      <c r="D5680" s="197">
        <f t="shared" si="179"/>
        <v>-0.73729711825107647</v>
      </c>
      <c r="E5680" s="197">
        <v>-1.3066202090592283E-2</v>
      </c>
      <c r="F5680" s="167"/>
      <c r="G5680" s="37">
        <v>5672</v>
      </c>
      <c r="H5680" s="167">
        <f t="shared" ca="1" si="180"/>
        <v>-4.1944454418118685E-2</v>
      </c>
    </row>
    <row r="5681" spans="1:8" x14ac:dyDescent="0.3">
      <c r="A5681"/>
      <c r="B5681" s="314">
        <v>44315</v>
      </c>
      <c r="C5681" s="197">
        <v>301.89999999999998</v>
      </c>
      <c r="D5681" s="197">
        <f t="shared" si="179"/>
        <v>2.6172671651937485E-2</v>
      </c>
      <c r="E5681" s="197">
        <v>-1.3076168682575995E-2</v>
      </c>
      <c r="F5681" s="167"/>
      <c r="G5681" s="37">
        <v>5673</v>
      </c>
      <c r="H5681" s="167">
        <f t="shared" ca="1" si="180"/>
        <v>0.12585901722719267</v>
      </c>
    </row>
    <row r="5682" spans="1:8" x14ac:dyDescent="0.3">
      <c r="A5682"/>
      <c r="B5682" s="314">
        <v>44418</v>
      </c>
      <c r="C5682" s="197">
        <v>294.2</v>
      </c>
      <c r="D5682" s="197">
        <f t="shared" si="179"/>
        <v>1.8480154888673765</v>
      </c>
      <c r="E5682" s="197">
        <v>-1.3082858101308381E-2</v>
      </c>
      <c r="F5682" s="167"/>
      <c r="G5682" s="37">
        <v>5674</v>
      </c>
      <c r="H5682" s="167">
        <f t="shared" ca="1" si="180"/>
        <v>-9.3068625010453501E-2</v>
      </c>
    </row>
    <row r="5683" spans="1:8" x14ac:dyDescent="0.3">
      <c r="A5683"/>
      <c r="B5683" s="314">
        <v>38635</v>
      </c>
      <c r="C5683" s="197">
        <v>103.3</v>
      </c>
      <c r="D5683" s="197">
        <f t="shared" si="179"/>
        <v>0.1149487317862925</v>
      </c>
      <c r="E5683" s="197">
        <v>-1.3088755135186814E-2</v>
      </c>
      <c r="F5683" s="167"/>
      <c r="G5683" s="37">
        <v>5675</v>
      </c>
      <c r="H5683" s="167">
        <f t="shared" ca="1" si="180"/>
        <v>-4.9829063463345494E-2</v>
      </c>
    </row>
    <row r="5684" spans="1:8" x14ac:dyDescent="0.3">
      <c r="A5684"/>
      <c r="B5684" s="314">
        <v>38321</v>
      </c>
      <c r="C5684" s="197">
        <v>92.65</v>
      </c>
      <c r="D5684" s="197">
        <f t="shared" si="179"/>
        <v>1.079447322971383E-4</v>
      </c>
      <c r="E5684" s="197">
        <v>-1.3101832126118373E-2</v>
      </c>
      <c r="F5684" s="167"/>
      <c r="G5684" s="37">
        <v>5676</v>
      </c>
      <c r="H5684" s="167">
        <f t="shared" ca="1" si="180"/>
        <v>-6.393167913913983E-2</v>
      </c>
    </row>
    <row r="5685" spans="1:8" x14ac:dyDescent="0.3">
      <c r="A5685"/>
      <c r="B5685" s="314">
        <v>38331</v>
      </c>
      <c r="C5685" s="197">
        <v>92.64</v>
      </c>
      <c r="D5685" s="197">
        <f t="shared" si="179"/>
        <v>0.36717827626918531</v>
      </c>
      <c r="E5685" s="197">
        <v>-1.3103227868328626E-2</v>
      </c>
      <c r="F5685" s="167"/>
      <c r="G5685" s="37">
        <v>5677</v>
      </c>
      <c r="H5685" s="167">
        <f t="shared" ca="1" si="180"/>
        <v>4.7644259110361159E-2</v>
      </c>
    </row>
    <row r="5686" spans="1:8" x14ac:dyDescent="0.3">
      <c r="A5686"/>
      <c r="B5686" s="314">
        <v>35690</v>
      </c>
      <c r="C5686" s="197">
        <v>67.760000000000005</v>
      </c>
      <c r="D5686" s="197">
        <f t="shared" si="179"/>
        <v>-0.46409364125276809</v>
      </c>
      <c r="E5686" s="197">
        <v>-1.3108068744538182E-2</v>
      </c>
      <c r="F5686" s="167"/>
      <c r="G5686" s="37">
        <v>5678</v>
      </c>
      <c r="H5686" s="167">
        <f t="shared" ca="1" si="180"/>
        <v>-5.3258498468231164E-2</v>
      </c>
    </row>
    <row r="5687" spans="1:8" x14ac:dyDescent="0.3">
      <c r="A5687"/>
      <c r="B5687" s="314">
        <v>39583</v>
      </c>
      <c r="C5687" s="197">
        <v>126.44</v>
      </c>
      <c r="D5687" s="197">
        <f t="shared" si="179"/>
        <v>-0.65306626423377689</v>
      </c>
      <c r="E5687" s="197">
        <v>-1.3112706837340005E-2</v>
      </c>
      <c r="F5687" s="167"/>
      <c r="G5687" s="37">
        <v>5679</v>
      </c>
      <c r="H5687" s="167">
        <f t="shared" ca="1" si="180"/>
        <v>3.7338998796866169E-2</v>
      </c>
    </row>
    <row r="5688" spans="1:8" x14ac:dyDescent="0.3">
      <c r="A5688"/>
      <c r="B5688" s="314">
        <v>43152</v>
      </c>
      <c r="C5688" s="197">
        <v>364.45</v>
      </c>
      <c r="D5688" s="197">
        <f t="shared" si="179"/>
        <v>11.438566552901023</v>
      </c>
      <c r="E5688" s="197">
        <v>-1.3132954237747185E-2</v>
      </c>
      <c r="F5688" s="167"/>
      <c r="G5688" s="37">
        <v>5680</v>
      </c>
      <c r="H5688" s="167">
        <f t="shared" ca="1" si="180"/>
        <v>7.6615956323439524E-2</v>
      </c>
    </row>
    <row r="5689" spans="1:8" x14ac:dyDescent="0.3">
      <c r="A5689"/>
      <c r="B5689" s="314">
        <v>37734</v>
      </c>
      <c r="C5689" s="197">
        <v>29.3</v>
      </c>
      <c r="D5689" s="197">
        <f t="shared" si="179"/>
        <v>-0.94401345205793552</v>
      </c>
      <c r="E5689" s="197">
        <v>-1.3135735938026305E-2</v>
      </c>
      <c r="F5689" s="167"/>
      <c r="G5689" s="37">
        <v>5681</v>
      </c>
      <c r="H5689" s="167">
        <f t="shared" ca="1" si="180"/>
        <v>-5.9647326320477348E-3</v>
      </c>
    </row>
    <row r="5690" spans="1:8" x14ac:dyDescent="0.3">
      <c r="A5690"/>
      <c r="B5690" s="314">
        <v>41975</v>
      </c>
      <c r="C5690" s="197">
        <v>523.34</v>
      </c>
      <c r="D5690" s="197">
        <f t="shared" si="179"/>
        <v>0.87907076945172546</v>
      </c>
      <c r="E5690" s="197">
        <v>-1.3143255831494671E-2</v>
      </c>
      <c r="F5690" s="167"/>
      <c r="G5690" s="37">
        <v>5682</v>
      </c>
      <c r="H5690" s="167">
        <f t="shared" ca="1" si="180"/>
        <v>-4.6792052786247589E-2</v>
      </c>
    </row>
    <row r="5691" spans="1:8" x14ac:dyDescent="0.3">
      <c r="A5691"/>
      <c r="B5691" s="314">
        <v>41387</v>
      </c>
      <c r="C5691" s="197">
        <v>278.51</v>
      </c>
      <c r="D5691" s="197">
        <f t="shared" si="179"/>
        <v>0.32158109518838374</v>
      </c>
      <c r="E5691" s="197">
        <v>-1.3145772801360756E-2</v>
      </c>
      <c r="F5691" s="167"/>
      <c r="G5691" s="37">
        <v>5683</v>
      </c>
      <c r="H5691" s="167">
        <f t="shared" ca="1" si="180"/>
        <v>-2.2160686533042651E-2</v>
      </c>
    </row>
    <row r="5692" spans="1:8" x14ac:dyDescent="0.3">
      <c r="A5692"/>
      <c r="B5692" s="314">
        <v>41115</v>
      </c>
      <c r="C5692" s="197">
        <v>210.74</v>
      </c>
      <c r="D5692" s="197">
        <f t="shared" si="179"/>
        <v>-0.78094693622992573</v>
      </c>
      <c r="E5692" s="197">
        <v>-1.3204719985015934E-2</v>
      </c>
      <c r="F5692" s="167"/>
      <c r="G5692" s="37">
        <v>5684</v>
      </c>
      <c r="H5692" s="167">
        <f t="shared" ca="1" si="180"/>
        <v>-6.462056621458305E-2</v>
      </c>
    </row>
    <row r="5693" spans="1:8" x14ac:dyDescent="0.3">
      <c r="A5693"/>
      <c r="B5693" s="314">
        <v>45553</v>
      </c>
      <c r="C5693" s="197">
        <v>962.05</v>
      </c>
      <c r="D5693" s="197">
        <f t="shared" si="179"/>
        <v>36.950690335305715</v>
      </c>
      <c r="E5693" s="197">
        <v>-1.3231447766552273E-2</v>
      </c>
      <c r="F5693" s="167"/>
      <c r="G5693" s="37">
        <v>5685</v>
      </c>
      <c r="H5693" s="167">
        <f t="shared" ca="1" si="180"/>
        <v>-0.12729284499372059</v>
      </c>
    </row>
    <row r="5694" spans="1:8" x14ac:dyDescent="0.3">
      <c r="A5694"/>
      <c r="B5694" s="314">
        <v>37362</v>
      </c>
      <c r="C5694" s="197">
        <v>25.35</v>
      </c>
      <c r="D5694" s="197">
        <f t="shared" si="179"/>
        <v>-0.94751226784272313</v>
      </c>
      <c r="E5694" s="197">
        <v>-1.3234721681588124E-2</v>
      </c>
      <c r="F5694" s="167"/>
      <c r="G5694" s="37">
        <v>5686</v>
      </c>
      <c r="H5694" s="167">
        <f t="shared" ca="1" si="180"/>
        <v>5.0667335125995659E-2</v>
      </c>
    </row>
    <row r="5695" spans="1:8" x14ac:dyDescent="0.3">
      <c r="A5695"/>
      <c r="B5695" s="314">
        <v>41996</v>
      </c>
      <c r="C5695" s="197">
        <v>482.97</v>
      </c>
      <c r="D5695" s="197">
        <f t="shared" si="179"/>
        <v>2.6015659955257275</v>
      </c>
      <c r="E5695" s="197">
        <v>-1.3239350291143093E-2</v>
      </c>
      <c r="F5695" s="167"/>
      <c r="G5695" s="37">
        <v>5687</v>
      </c>
      <c r="H5695" s="167">
        <f t="shared" ca="1" si="180"/>
        <v>5.9597378085870876E-3</v>
      </c>
    </row>
    <row r="5696" spans="1:8" x14ac:dyDescent="0.3">
      <c r="A5696"/>
      <c r="B5696" s="314">
        <v>44117</v>
      </c>
      <c r="C5696" s="197">
        <v>134.1</v>
      </c>
      <c r="D5696" s="197">
        <f t="shared" si="179"/>
        <v>0.91626178908259481</v>
      </c>
      <c r="E5696" s="197">
        <v>-1.3245033112582849E-2</v>
      </c>
      <c r="F5696" s="167"/>
      <c r="G5696" s="37">
        <v>5688</v>
      </c>
      <c r="H5696" s="167">
        <f t="shared" ca="1" si="180"/>
        <v>3.2725550100756777E-2</v>
      </c>
    </row>
    <row r="5697" spans="1:8" x14ac:dyDescent="0.3">
      <c r="A5697"/>
      <c r="B5697" s="314">
        <v>35019</v>
      </c>
      <c r="C5697" s="197">
        <v>69.98</v>
      </c>
      <c r="D5697" s="197">
        <f t="shared" si="179"/>
        <v>-0.87732061777956982</v>
      </c>
      <c r="E5697" s="197">
        <v>-1.3254371122391362E-2</v>
      </c>
      <c r="F5697" s="167"/>
      <c r="G5697" s="37">
        <v>5689</v>
      </c>
      <c r="H5697" s="167">
        <f t="shared" ca="1" si="180"/>
        <v>4.7948007199450263E-2</v>
      </c>
    </row>
    <row r="5698" spans="1:8" x14ac:dyDescent="0.3">
      <c r="A5698"/>
      <c r="B5698" s="314">
        <v>42054</v>
      </c>
      <c r="C5698" s="197">
        <v>570.42999999999995</v>
      </c>
      <c r="D5698" s="197">
        <f t="shared" si="179"/>
        <v>2.8357670813051961E-2</v>
      </c>
      <c r="E5698" s="197">
        <v>-1.3267600761114107E-2</v>
      </c>
      <c r="F5698" s="167"/>
      <c r="G5698" s="37">
        <v>5690</v>
      </c>
      <c r="H5698" s="167">
        <f t="shared" ca="1" si="180"/>
        <v>3.2297407174030748E-2</v>
      </c>
    </row>
    <row r="5699" spans="1:8" x14ac:dyDescent="0.3">
      <c r="A5699"/>
      <c r="B5699" s="314">
        <v>42061</v>
      </c>
      <c r="C5699" s="197">
        <v>554.70000000000005</v>
      </c>
      <c r="D5699" s="197">
        <f t="shared" si="179"/>
        <v>2.2625573461945656</v>
      </c>
      <c r="E5699" s="197">
        <v>-1.328779550669712E-2</v>
      </c>
      <c r="F5699" s="167"/>
      <c r="G5699" s="37">
        <v>5691</v>
      </c>
      <c r="H5699" s="167">
        <f t="shared" ca="1" si="180"/>
        <v>-3.1472183016538147E-2</v>
      </c>
    </row>
    <row r="5700" spans="1:8" x14ac:dyDescent="0.3">
      <c r="A5700"/>
      <c r="B5700" s="314">
        <v>39008</v>
      </c>
      <c r="C5700" s="197">
        <v>170.02</v>
      </c>
      <c r="D5700" s="197">
        <f t="shared" si="179"/>
        <v>-0.48527141170415666</v>
      </c>
      <c r="E5700" s="197">
        <v>-1.3290000580349348E-2</v>
      </c>
      <c r="F5700" s="167"/>
      <c r="G5700" s="37">
        <v>5692</v>
      </c>
      <c r="H5700" s="167">
        <f t="shared" ca="1" si="180"/>
        <v>2.3483552021643442E-2</v>
      </c>
    </row>
    <row r="5701" spans="1:8" x14ac:dyDescent="0.3">
      <c r="A5701"/>
      <c r="B5701" s="314">
        <v>41540</v>
      </c>
      <c r="C5701" s="197">
        <v>330.31</v>
      </c>
      <c r="D5701" s="197">
        <f t="shared" si="179"/>
        <v>1.4616932478759872</v>
      </c>
      <c r="E5701" s="197">
        <v>-1.3293105508423886E-2</v>
      </c>
      <c r="F5701" s="167"/>
      <c r="G5701" s="37">
        <v>5693</v>
      </c>
      <c r="H5701" s="167">
        <f t="shared" ca="1" si="180"/>
        <v>-5.5313861754673177E-2</v>
      </c>
    </row>
    <row r="5702" spans="1:8" x14ac:dyDescent="0.3">
      <c r="A5702"/>
      <c r="B5702" s="314">
        <v>39507</v>
      </c>
      <c r="C5702" s="197">
        <v>134.18</v>
      </c>
      <c r="D5702" s="197">
        <f t="shared" si="179"/>
        <v>-0.26315211422295437</v>
      </c>
      <c r="E5702" s="197">
        <v>-1.3309802191337594E-2</v>
      </c>
      <c r="F5702" s="167"/>
      <c r="G5702" s="37">
        <v>5694</v>
      </c>
      <c r="H5702" s="167">
        <f t="shared" ca="1" si="180"/>
        <v>-0.10695588807579359</v>
      </c>
    </row>
    <row r="5703" spans="1:8" x14ac:dyDescent="0.3">
      <c r="A5703"/>
      <c r="B5703" s="314">
        <v>39105</v>
      </c>
      <c r="C5703" s="197">
        <v>182.1</v>
      </c>
      <c r="D5703" s="197">
        <f t="shared" si="179"/>
        <v>-0.74226877078763009</v>
      </c>
      <c r="E5703" s="197">
        <v>-1.3328998699609906E-2</v>
      </c>
      <c r="F5703" s="167"/>
      <c r="G5703" s="37">
        <v>5695</v>
      </c>
      <c r="H5703" s="167">
        <f t="shared" ca="1" si="180"/>
        <v>6.7684354068801467E-2</v>
      </c>
    </row>
    <row r="5704" spans="1:8" x14ac:dyDescent="0.3">
      <c r="A5704"/>
      <c r="B5704" s="314">
        <v>45689</v>
      </c>
      <c r="C5704" s="197">
        <v>706.55</v>
      </c>
      <c r="D5704" s="197">
        <f t="shared" si="179"/>
        <v>24.215917201998572</v>
      </c>
      <c r="E5704" s="197">
        <v>-1.3336126239352097E-2</v>
      </c>
      <c r="F5704" s="167"/>
      <c r="G5704" s="37">
        <v>5696</v>
      </c>
      <c r="H5704" s="167">
        <f t="shared" ca="1" si="180"/>
        <v>-6.1630693126095308E-2</v>
      </c>
    </row>
    <row r="5705" spans="1:8" x14ac:dyDescent="0.3">
      <c r="A5705"/>
      <c r="B5705" s="314">
        <v>37565</v>
      </c>
      <c r="C5705" s="197">
        <v>28.02</v>
      </c>
      <c r="D5705" s="197">
        <f t="shared" ref="D5705:D5768" si="181">C5705/C5706-1</f>
        <v>-0.76536593535421205</v>
      </c>
      <c r="E5705" s="197">
        <v>-1.3380281690140827E-2</v>
      </c>
      <c r="F5705" s="167"/>
      <c r="G5705" s="37">
        <v>5697</v>
      </c>
      <c r="H5705" s="167">
        <f t="shared" ca="1" si="180"/>
        <v>4.9040606280150681E-2</v>
      </c>
    </row>
    <row r="5706" spans="1:8" x14ac:dyDescent="0.3">
      <c r="A5706"/>
      <c r="B5706" s="314">
        <v>39548</v>
      </c>
      <c r="C5706" s="197">
        <v>119.42</v>
      </c>
      <c r="D5706" s="197">
        <f t="shared" si="181"/>
        <v>-0.19560824464502224</v>
      </c>
      <c r="E5706" s="197">
        <v>-1.3384005287508272E-2</v>
      </c>
      <c r="F5706" s="167"/>
      <c r="G5706" s="37">
        <v>5698</v>
      </c>
      <c r="H5706" s="167">
        <f t="shared" ref="H5706:H5769" ca="1" si="182">_xlfn.NORM.INV(RAND(),N$11,N$12)</f>
        <v>-4.9490756684339228E-2</v>
      </c>
    </row>
    <row r="5707" spans="1:8" x14ac:dyDescent="0.3">
      <c r="A5707"/>
      <c r="B5707" s="314">
        <v>39455</v>
      </c>
      <c r="C5707" s="197">
        <v>148.46</v>
      </c>
      <c r="D5707" s="197">
        <f t="shared" si="181"/>
        <v>-0.59956844234659479</v>
      </c>
      <c r="E5707" s="197">
        <v>-1.3423710792131671E-2</v>
      </c>
      <c r="F5707" s="167"/>
      <c r="G5707" s="37">
        <v>5699</v>
      </c>
      <c r="H5707" s="167">
        <f t="shared" ca="1" si="182"/>
        <v>5.962648745097868E-3</v>
      </c>
    </row>
    <row r="5708" spans="1:8" x14ac:dyDescent="0.3">
      <c r="A5708"/>
      <c r="B5708" s="314">
        <v>43147</v>
      </c>
      <c r="C5708" s="197">
        <v>370.75</v>
      </c>
      <c r="D5708" s="197">
        <f t="shared" si="181"/>
        <v>2.9187189514850438</v>
      </c>
      <c r="E5708" s="197">
        <v>-1.3437998935604045E-2</v>
      </c>
      <c r="F5708" s="167"/>
      <c r="G5708" s="37">
        <v>5700</v>
      </c>
      <c r="H5708" s="167">
        <f t="shared" ca="1" si="182"/>
        <v>1.0463040252295526E-2</v>
      </c>
    </row>
    <row r="5709" spans="1:8" x14ac:dyDescent="0.3">
      <c r="A5709"/>
      <c r="B5709" s="314">
        <v>35290</v>
      </c>
      <c r="C5709" s="197">
        <v>94.61</v>
      </c>
      <c r="D5709" s="197">
        <f t="shared" si="181"/>
        <v>0.30424593327819127</v>
      </c>
      <c r="E5709" s="197">
        <v>-1.3451511991658061E-2</v>
      </c>
      <c r="F5709" s="167"/>
      <c r="G5709" s="37">
        <v>5701</v>
      </c>
      <c r="H5709" s="167">
        <f t="shared" ca="1" si="182"/>
        <v>7.2097931215109615E-2</v>
      </c>
    </row>
    <row r="5710" spans="1:8" x14ac:dyDescent="0.3">
      <c r="A5710"/>
      <c r="B5710" s="314">
        <v>37944</v>
      </c>
      <c r="C5710" s="197">
        <v>72.540000000000006</v>
      </c>
      <c r="D5710" s="197">
        <f t="shared" si="181"/>
        <v>-0.20066115702479337</v>
      </c>
      <c r="E5710" s="197">
        <v>-1.3463892288861579E-2</v>
      </c>
      <c r="F5710" s="167"/>
      <c r="G5710" s="37">
        <v>5702</v>
      </c>
      <c r="H5710" s="167">
        <f t="shared" ca="1" si="182"/>
        <v>3.8941286428605219E-2</v>
      </c>
    </row>
    <row r="5711" spans="1:8" x14ac:dyDescent="0.3">
      <c r="A5711"/>
      <c r="B5711" s="314">
        <v>38364</v>
      </c>
      <c r="C5711" s="197">
        <v>90.75</v>
      </c>
      <c r="D5711" s="197">
        <f t="shared" si="181"/>
        <v>-0.78794251664914128</v>
      </c>
      <c r="E5711" s="197">
        <v>-1.3479726057180064E-2</v>
      </c>
      <c r="F5711" s="167"/>
      <c r="G5711" s="37">
        <v>5703</v>
      </c>
      <c r="H5711" s="167">
        <f t="shared" ca="1" si="182"/>
        <v>2.1066343368400485E-2</v>
      </c>
    </row>
    <row r="5712" spans="1:8" x14ac:dyDescent="0.3">
      <c r="A5712"/>
      <c r="B5712" s="314">
        <v>44641</v>
      </c>
      <c r="C5712" s="197">
        <v>427.95</v>
      </c>
      <c r="D5712" s="197">
        <f t="shared" si="181"/>
        <v>15.729867083659109</v>
      </c>
      <c r="E5712" s="197">
        <v>-1.34854771784233E-2</v>
      </c>
      <c r="F5712" s="167"/>
      <c r="G5712" s="37">
        <v>5704</v>
      </c>
      <c r="H5712" s="167">
        <f t="shared" ca="1" si="182"/>
        <v>-5.9696848838420455E-2</v>
      </c>
    </row>
    <row r="5713" spans="1:8" x14ac:dyDescent="0.3">
      <c r="A5713"/>
      <c r="B5713" s="314">
        <v>36613</v>
      </c>
      <c r="C5713" s="197">
        <v>25.58</v>
      </c>
      <c r="D5713" s="197">
        <f t="shared" si="181"/>
        <v>-0.95082376915239253</v>
      </c>
      <c r="E5713" s="197">
        <v>-1.3497878904743632E-2</v>
      </c>
      <c r="F5713" s="167"/>
      <c r="G5713" s="37">
        <v>5705</v>
      </c>
      <c r="H5713" s="167">
        <f t="shared" ca="1" si="182"/>
        <v>-2.5425620498708158E-2</v>
      </c>
    </row>
    <row r="5714" spans="1:8" x14ac:dyDescent="0.3">
      <c r="A5714"/>
      <c r="B5714" s="314">
        <v>42020</v>
      </c>
      <c r="C5714" s="197">
        <v>520.16999999999996</v>
      </c>
      <c r="D5714" s="197">
        <f t="shared" si="181"/>
        <v>8.1450421940928255</v>
      </c>
      <c r="E5714" s="197">
        <v>-1.3503005936012502E-2</v>
      </c>
      <c r="F5714" s="167"/>
      <c r="G5714" s="37">
        <v>5706</v>
      </c>
      <c r="H5714" s="167">
        <f t="shared" ca="1" si="182"/>
        <v>-4.3603684643481203E-2</v>
      </c>
    </row>
    <row r="5715" spans="1:8" x14ac:dyDescent="0.3">
      <c r="A5715"/>
      <c r="B5715" s="314">
        <v>34750</v>
      </c>
      <c r="C5715" s="197">
        <v>56.88</v>
      </c>
      <c r="D5715" s="197">
        <f t="shared" si="181"/>
        <v>1.1701640595192675</v>
      </c>
      <c r="E5715" s="197">
        <v>-1.3527575442247586E-2</v>
      </c>
      <c r="F5715" s="167"/>
      <c r="G5715" s="37">
        <v>5707</v>
      </c>
      <c r="H5715" s="167">
        <f t="shared" ca="1" si="182"/>
        <v>-7.4882608143383043E-3</v>
      </c>
    </row>
    <row r="5716" spans="1:8" x14ac:dyDescent="0.3">
      <c r="A5716"/>
      <c r="B5716" s="314">
        <v>37552</v>
      </c>
      <c r="C5716" s="197">
        <v>26.21</v>
      </c>
      <c r="D5716" s="197">
        <f t="shared" si="181"/>
        <v>-0.9002208009745698</v>
      </c>
      <c r="E5716" s="197">
        <v>-1.3549115543846413E-2</v>
      </c>
      <c r="F5716" s="167"/>
      <c r="G5716" s="37">
        <v>5708</v>
      </c>
      <c r="H5716" s="167">
        <f t="shared" ca="1" si="182"/>
        <v>7.307383629105226E-3</v>
      </c>
    </row>
    <row r="5717" spans="1:8" x14ac:dyDescent="0.3">
      <c r="A5717"/>
      <c r="B5717" s="314">
        <v>41365</v>
      </c>
      <c r="C5717" s="197">
        <v>262.68</v>
      </c>
      <c r="D5717" s="197">
        <f t="shared" si="181"/>
        <v>3.0668834184858333</v>
      </c>
      <c r="E5717" s="197">
        <v>-1.3556648766382517E-2</v>
      </c>
      <c r="F5717" s="167"/>
      <c r="G5717" s="37">
        <v>5709</v>
      </c>
      <c r="H5717" s="167">
        <f t="shared" ca="1" si="182"/>
        <v>0.10102474760527327</v>
      </c>
    </row>
    <row r="5718" spans="1:8" x14ac:dyDescent="0.3">
      <c r="A5718"/>
      <c r="B5718" s="314">
        <v>34884</v>
      </c>
      <c r="C5718" s="197">
        <v>64.59</v>
      </c>
      <c r="D5718" s="197">
        <f t="shared" si="181"/>
        <v>-0.86902565142451582</v>
      </c>
      <c r="E5718" s="197">
        <v>-1.3591936469150911E-2</v>
      </c>
      <c r="F5718" s="167"/>
      <c r="G5718" s="37">
        <v>5710</v>
      </c>
      <c r="H5718" s="167">
        <f t="shared" ca="1" si="182"/>
        <v>-9.3925402166433383E-3</v>
      </c>
    </row>
    <row r="5719" spans="1:8" x14ac:dyDescent="0.3">
      <c r="A5719"/>
      <c r="B5719" s="314">
        <v>44610</v>
      </c>
      <c r="C5719" s="197">
        <v>493.15</v>
      </c>
      <c r="D5719" s="197">
        <f t="shared" si="181"/>
        <v>0.18725473674073712</v>
      </c>
      <c r="E5719" s="197">
        <v>-1.3601360136013652E-2</v>
      </c>
      <c r="F5719" s="167"/>
      <c r="G5719" s="37">
        <v>5711</v>
      </c>
      <c r="H5719" s="167">
        <f t="shared" ca="1" si="182"/>
        <v>7.2789692909104892E-2</v>
      </c>
    </row>
    <row r="5720" spans="1:8" x14ac:dyDescent="0.3">
      <c r="A5720"/>
      <c r="B5720" s="314">
        <v>44999</v>
      </c>
      <c r="C5720" s="197">
        <v>415.37</v>
      </c>
      <c r="D5720" s="197">
        <f t="shared" si="181"/>
        <v>-0.57395763885327455</v>
      </c>
      <c r="E5720" s="197">
        <v>-1.3607219187841357E-2</v>
      </c>
      <c r="F5720" s="167"/>
      <c r="G5720" s="37">
        <v>5712</v>
      </c>
      <c r="H5720" s="167">
        <f t="shared" ca="1" si="182"/>
        <v>-5.0268454118883137E-2</v>
      </c>
    </row>
    <row r="5721" spans="1:8" x14ac:dyDescent="0.3">
      <c r="A5721"/>
      <c r="B5721" s="314">
        <v>45552</v>
      </c>
      <c r="C5721" s="197">
        <v>974.95</v>
      </c>
      <c r="D5721" s="197">
        <f t="shared" si="181"/>
        <v>32.653779772178119</v>
      </c>
      <c r="E5721" s="197">
        <v>-1.3607851072440225E-2</v>
      </c>
      <c r="F5721" s="167"/>
      <c r="G5721" s="37">
        <v>5713</v>
      </c>
      <c r="H5721" s="167">
        <f t="shared" ca="1" si="182"/>
        <v>-5.9757213077783054E-2</v>
      </c>
    </row>
    <row r="5722" spans="1:8" x14ac:dyDescent="0.3">
      <c r="A5722"/>
      <c r="B5722" s="314">
        <v>37692</v>
      </c>
      <c r="C5722" s="197">
        <v>28.97</v>
      </c>
      <c r="D5722" s="197">
        <f t="shared" si="181"/>
        <v>-0.87494064321174192</v>
      </c>
      <c r="E5722" s="197">
        <v>-1.3619339462036195E-2</v>
      </c>
      <c r="F5722" s="167"/>
      <c r="G5722" s="37">
        <v>5714</v>
      </c>
      <c r="H5722" s="167">
        <f t="shared" ca="1" si="182"/>
        <v>-0.10759032221084684</v>
      </c>
    </row>
    <row r="5723" spans="1:8" x14ac:dyDescent="0.3">
      <c r="A5723"/>
      <c r="B5723" s="314">
        <v>43578</v>
      </c>
      <c r="C5723" s="197">
        <v>231.65</v>
      </c>
      <c r="D5723" s="197">
        <f t="shared" si="181"/>
        <v>-0.43313348831518406</v>
      </c>
      <c r="E5723" s="197">
        <v>-1.3625718543751275E-2</v>
      </c>
      <c r="F5723" s="167"/>
      <c r="G5723" s="37">
        <v>5715</v>
      </c>
      <c r="H5723" s="167">
        <f t="shared" ca="1" si="182"/>
        <v>9.5697678051689328E-2</v>
      </c>
    </row>
    <row r="5724" spans="1:8" x14ac:dyDescent="0.3">
      <c r="A5724"/>
      <c r="B5724" s="314">
        <v>43054</v>
      </c>
      <c r="C5724" s="197">
        <v>408.65</v>
      </c>
      <c r="D5724" s="197">
        <f t="shared" si="181"/>
        <v>3.5209647084854518</v>
      </c>
      <c r="E5724" s="197">
        <v>-1.3637460777214616E-2</v>
      </c>
      <c r="F5724" s="167"/>
      <c r="G5724" s="37">
        <v>5716</v>
      </c>
      <c r="H5724" s="167">
        <f t="shared" ca="1" si="182"/>
        <v>7.9055657443252401E-3</v>
      </c>
    </row>
    <row r="5725" spans="1:8" x14ac:dyDescent="0.3">
      <c r="A5725"/>
      <c r="B5725" s="314">
        <v>38407</v>
      </c>
      <c r="C5725" s="197">
        <v>90.39</v>
      </c>
      <c r="D5725" s="197">
        <f t="shared" si="181"/>
        <v>1.9782537067545305</v>
      </c>
      <c r="E5725" s="197">
        <v>-1.3640331732867716E-2</v>
      </c>
      <c r="F5725" s="167"/>
      <c r="G5725" s="37">
        <v>5717</v>
      </c>
      <c r="H5725" s="167">
        <f t="shared" ca="1" si="182"/>
        <v>-0.12667945515768669</v>
      </c>
    </row>
    <row r="5726" spans="1:8" x14ac:dyDescent="0.3">
      <c r="A5726"/>
      <c r="B5726" s="314">
        <v>37447</v>
      </c>
      <c r="C5726" s="197">
        <v>30.35</v>
      </c>
      <c r="D5726" s="197">
        <f t="shared" si="181"/>
        <v>-0.93937638575394999</v>
      </c>
      <c r="E5726" s="197">
        <v>-1.3649658758530969E-2</v>
      </c>
      <c r="F5726" s="167"/>
      <c r="G5726" s="37">
        <v>5718</v>
      </c>
      <c r="H5726" s="167">
        <f t="shared" ca="1" si="182"/>
        <v>-4.1522979832726084E-3</v>
      </c>
    </row>
    <row r="5727" spans="1:8" x14ac:dyDescent="0.3">
      <c r="A5727"/>
      <c r="B5727" s="314">
        <v>41887</v>
      </c>
      <c r="C5727" s="197">
        <v>500.63</v>
      </c>
      <c r="D5727" s="197">
        <f t="shared" si="181"/>
        <v>-1.2349819487462721E-2</v>
      </c>
      <c r="E5727" s="197">
        <v>-1.3653558200015792E-2</v>
      </c>
      <c r="F5727" s="167"/>
      <c r="G5727" s="37">
        <v>5719</v>
      </c>
      <c r="H5727" s="167">
        <f t="shared" ca="1" si="182"/>
        <v>-2.2494607768225015E-2</v>
      </c>
    </row>
    <row r="5728" spans="1:8" x14ac:dyDescent="0.3">
      <c r="A5728"/>
      <c r="B5728" s="314">
        <v>45064</v>
      </c>
      <c r="C5728" s="197">
        <v>506.89</v>
      </c>
      <c r="D5728" s="197">
        <f t="shared" si="181"/>
        <v>5.0538636092201115</v>
      </c>
      <c r="E5728" s="197">
        <v>-1.3659979373820241E-2</v>
      </c>
      <c r="F5728" s="167"/>
      <c r="G5728" s="37">
        <v>5720</v>
      </c>
      <c r="H5728" s="167">
        <f t="shared" ca="1" si="182"/>
        <v>-3.6220056532825382E-2</v>
      </c>
    </row>
    <row r="5729" spans="1:8" x14ac:dyDescent="0.3">
      <c r="A5729"/>
      <c r="B5729" s="314">
        <v>35164</v>
      </c>
      <c r="C5729" s="197">
        <v>83.73</v>
      </c>
      <c r="D5729" s="197">
        <f t="shared" si="181"/>
        <v>-0.15891511803114011</v>
      </c>
      <c r="E5729" s="197">
        <v>-1.3664742608081037E-2</v>
      </c>
      <c r="F5729" s="167"/>
      <c r="G5729" s="37">
        <v>5721</v>
      </c>
      <c r="H5729" s="167">
        <f t="shared" ca="1" si="182"/>
        <v>8.0310405354721448E-2</v>
      </c>
    </row>
    <row r="5730" spans="1:8" x14ac:dyDescent="0.3">
      <c r="A5730"/>
      <c r="B5730" s="314">
        <v>38643</v>
      </c>
      <c r="C5730" s="197">
        <v>99.55</v>
      </c>
      <c r="D5730" s="197">
        <f t="shared" si="181"/>
        <v>-0.47906855049712194</v>
      </c>
      <c r="E5730" s="197">
        <v>-1.3672842564153465E-2</v>
      </c>
      <c r="F5730" s="167"/>
      <c r="G5730" s="37">
        <v>5722</v>
      </c>
      <c r="H5730" s="167">
        <f t="shared" ca="1" si="182"/>
        <v>-4.2749648827772664E-2</v>
      </c>
    </row>
    <row r="5731" spans="1:8" x14ac:dyDescent="0.3">
      <c r="A5731"/>
      <c r="B5731" s="314">
        <v>43833</v>
      </c>
      <c r="C5731" s="197">
        <v>191.1</v>
      </c>
      <c r="D5731" s="197">
        <f t="shared" si="181"/>
        <v>-0.49960722702278082</v>
      </c>
      <c r="E5731" s="197">
        <v>-1.3677419354838793E-2</v>
      </c>
      <c r="F5731" s="167"/>
      <c r="G5731" s="37">
        <v>5723</v>
      </c>
      <c r="H5731" s="167">
        <f t="shared" ca="1" si="182"/>
        <v>-3.4610536127482522E-2</v>
      </c>
    </row>
    <row r="5732" spans="1:8" x14ac:dyDescent="0.3">
      <c r="A5732"/>
      <c r="B5732" s="314">
        <v>41598</v>
      </c>
      <c r="C5732" s="197">
        <v>381.9</v>
      </c>
      <c r="D5732" s="197">
        <f t="shared" si="181"/>
        <v>5.9881061299176572</v>
      </c>
      <c r="E5732" s="197">
        <v>-1.3688016528925595E-2</v>
      </c>
      <c r="F5732" s="167"/>
      <c r="G5732" s="37">
        <v>5724</v>
      </c>
      <c r="H5732" s="167">
        <f t="shared" ca="1" si="182"/>
        <v>1.2193208209225542E-2</v>
      </c>
    </row>
    <row r="5733" spans="1:8" x14ac:dyDescent="0.3">
      <c r="A5733"/>
      <c r="B5733" s="314">
        <v>35781</v>
      </c>
      <c r="C5733" s="197">
        <v>54.65</v>
      </c>
      <c r="D5733" s="197">
        <f t="shared" si="181"/>
        <v>-0.90247166949228164</v>
      </c>
      <c r="E5733" s="197">
        <v>-1.3715935751669295E-2</v>
      </c>
      <c r="F5733" s="167"/>
      <c r="G5733" s="37">
        <v>5725</v>
      </c>
      <c r="H5733" s="167">
        <f t="shared" ca="1" si="182"/>
        <v>8.9298583308897117E-2</v>
      </c>
    </row>
    <row r="5734" spans="1:8" x14ac:dyDescent="0.3">
      <c r="A5734"/>
      <c r="B5734" s="314">
        <v>42101</v>
      </c>
      <c r="C5734" s="197">
        <v>560.35</v>
      </c>
      <c r="D5734" s="197">
        <f t="shared" si="181"/>
        <v>2.4993442827702492</v>
      </c>
      <c r="E5734" s="197">
        <v>-1.3728768811053338E-2</v>
      </c>
      <c r="F5734" s="167"/>
      <c r="G5734" s="37">
        <v>5726</v>
      </c>
      <c r="H5734" s="167">
        <f t="shared" ca="1" si="182"/>
        <v>7.1980770644133232E-2</v>
      </c>
    </row>
    <row r="5735" spans="1:8" x14ac:dyDescent="0.3">
      <c r="A5735"/>
      <c r="B5735" s="314">
        <v>38982</v>
      </c>
      <c r="C5735" s="197">
        <v>160.13</v>
      </c>
      <c r="D5735" s="197">
        <f t="shared" si="181"/>
        <v>4.4428959891230448</v>
      </c>
      <c r="E5735" s="197">
        <v>-1.3734910076373619E-2</v>
      </c>
      <c r="F5735" s="167"/>
      <c r="G5735" s="37">
        <v>5727</v>
      </c>
      <c r="H5735" s="167">
        <f t="shared" ca="1" si="182"/>
        <v>3.1736076140707142E-2</v>
      </c>
    </row>
    <row r="5736" spans="1:8" x14ac:dyDescent="0.3">
      <c r="A5736"/>
      <c r="B5736" s="314">
        <v>37419</v>
      </c>
      <c r="C5736" s="197">
        <v>29.42</v>
      </c>
      <c r="D5736" s="197">
        <f t="shared" si="181"/>
        <v>-0.88626874903355501</v>
      </c>
      <c r="E5736" s="197">
        <v>-1.3744552463962334E-2</v>
      </c>
      <c r="F5736" s="167"/>
      <c r="G5736" s="37">
        <v>5728</v>
      </c>
      <c r="H5736" s="167">
        <f t="shared" ca="1" si="182"/>
        <v>-3.0220342602230277E-2</v>
      </c>
    </row>
    <row r="5737" spans="1:8" x14ac:dyDescent="0.3">
      <c r="A5737"/>
      <c r="B5737" s="314">
        <v>41052</v>
      </c>
      <c r="C5737" s="197">
        <v>258.68</v>
      </c>
      <c r="D5737" s="197">
        <f t="shared" si="181"/>
        <v>-0.5259232108494456</v>
      </c>
      <c r="E5737" s="197">
        <v>-1.3763391665713609E-2</v>
      </c>
      <c r="F5737" s="167"/>
      <c r="G5737" s="37">
        <v>5729</v>
      </c>
      <c r="H5737" s="167">
        <f t="shared" ca="1" si="182"/>
        <v>-3.8812787395211441E-2</v>
      </c>
    </row>
    <row r="5738" spans="1:8" x14ac:dyDescent="0.3">
      <c r="A5738"/>
      <c r="B5738" s="314">
        <v>42025</v>
      </c>
      <c r="C5738" s="197">
        <v>545.65</v>
      </c>
      <c r="D5738" s="197">
        <f t="shared" si="181"/>
        <v>2.9089476323518872</v>
      </c>
      <c r="E5738" s="197">
        <v>-1.3772660726227737E-2</v>
      </c>
      <c r="F5738" s="167"/>
      <c r="G5738" s="37">
        <v>5730</v>
      </c>
      <c r="H5738" s="167">
        <f t="shared" ca="1" si="182"/>
        <v>5.7155035944277482E-2</v>
      </c>
    </row>
    <row r="5739" spans="1:8" x14ac:dyDescent="0.3">
      <c r="A5739"/>
      <c r="B5739" s="314">
        <v>38926</v>
      </c>
      <c r="C5739" s="197">
        <v>139.59</v>
      </c>
      <c r="D5739" s="197">
        <f t="shared" si="181"/>
        <v>-0.42753444881889768</v>
      </c>
      <c r="E5739" s="197">
        <v>-1.3777024162780704E-2</v>
      </c>
      <c r="F5739" s="167"/>
      <c r="G5739" s="37">
        <v>5731</v>
      </c>
      <c r="H5739" s="167">
        <f t="shared" ca="1" si="182"/>
        <v>-1.2082821098875511E-2</v>
      </c>
    </row>
    <row r="5740" spans="1:8" x14ac:dyDescent="0.3">
      <c r="A5740"/>
      <c r="B5740" s="314">
        <v>40661</v>
      </c>
      <c r="C5740" s="197">
        <v>243.84</v>
      </c>
      <c r="D5740" s="197">
        <f t="shared" si="181"/>
        <v>0.4535916542473919</v>
      </c>
      <c r="E5740" s="197">
        <v>-1.379170879676439E-2</v>
      </c>
      <c r="F5740" s="167"/>
      <c r="G5740" s="37">
        <v>5732</v>
      </c>
      <c r="H5740" s="167">
        <f t="shared" ca="1" si="182"/>
        <v>-2.5368001421478246E-2</v>
      </c>
    </row>
    <row r="5741" spans="1:8" x14ac:dyDescent="0.3">
      <c r="A5741"/>
      <c r="B5741" s="314">
        <v>43788</v>
      </c>
      <c r="C5741" s="197">
        <v>167.75</v>
      </c>
      <c r="D5741" s="197">
        <f t="shared" si="181"/>
        <v>-0.56395726651243794</v>
      </c>
      <c r="E5741" s="197">
        <v>-1.3815402704291602E-2</v>
      </c>
      <c r="F5741" s="167"/>
      <c r="G5741" s="37">
        <v>5733</v>
      </c>
      <c r="H5741" s="167">
        <f t="shared" ca="1" si="182"/>
        <v>4.3920540396598429E-2</v>
      </c>
    </row>
    <row r="5742" spans="1:8" x14ac:dyDescent="0.3">
      <c r="A5742"/>
      <c r="B5742" s="314">
        <v>44924</v>
      </c>
      <c r="C5742" s="197">
        <v>384.71</v>
      </c>
      <c r="D5742" s="197">
        <f t="shared" si="181"/>
        <v>3.3124089227665063</v>
      </c>
      <c r="E5742" s="197">
        <v>-1.3816970007690443E-2</v>
      </c>
      <c r="F5742" s="167"/>
      <c r="G5742" s="37">
        <v>5734</v>
      </c>
      <c r="H5742" s="167">
        <f t="shared" ca="1" si="182"/>
        <v>1.0530265149270883E-3</v>
      </c>
    </row>
    <row r="5743" spans="1:8" x14ac:dyDescent="0.3">
      <c r="A5743"/>
      <c r="B5743" s="314">
        <v>35319</v>
      </c>
      <c r="C5743" s="197">
        <v>89.21</v>
      </c>
      <c r="D5743" s="197">
        <f t="shared" si="181"/>
        <v>-0.81743579248951193</v>
      </c>
      <c r="E5743" s="197">
        <v>-1.3818262215343768E-2</v>
      </c>
      <c r="F5743" s="167"/>
      <c r="G5743" s="37">
        <v>5735</v>
      </c>
      <c r="H5743" s="167">
        <f t="shared" ca="1" si="182"/>
        <v>1.019897102021689E-2</v>
      </c>
    </row>
    <row r="5744" spans="1:8" x14ac:dyDescent="0.3">
      <c r="A5744"/>
      <c r="B5744" s="314">
        <v>44524</v>
      </c>
      <c r="C5744" s="197">
        <v>488.65</v>
      </c>
      <c r="D5744" s="197">
        <f t="shared" si="181"/>
        <v>33.267180925666196</v>
      </c>
      <c r="E5744" s="197">
        <v>-1.3824419778002084E-2</v>
      </c>
      <c r="F5744" s="167"/>
      <c r="G5744" s="37">
        <v>5736</v>
      </c>
      <c r="H5744" s="167">
        <f t="shared" ca="1" si="182"/>
        <v>6.6694627826423408E-2</v>
      </c>
    </row>
    <row r="5745" spans="1:8" x14ac:dyDescent="0.3">
      <c r="A5745"/>
      <c r="B5745" s="314">
        <v>37053</v>
      </c>
      <c r="C5745" s="197">
        <v>14.26</v>
      </c>
      <c r="D5745" s="197">
        <f t="shared" si="181"/>
        <v>-0.94605840520502349</v>
      </c>
      <c r="E5745" s="197">
        <v>-1.3831258644536715E-2</v>
      </c>
      <c r="F5745" s="167"/>
      <c r="G5745" s="37">
        <v>5737</v>
      </c>
      <c r="H5745" s="167">
        <f t="shared" ca="1" si="182"/>
        <v>-3.0959716044083312E-2</v>
      </c>
    </row>
    <row r="5746" spans="1:8" x14ac:dyDescent="0.3">
      <c r="A5746"/>
      <c r="B5746" s="314">
        <v>40969</v>
      </c>
      <c r="C5746" s="197">
        <v>264.36</v>
      </c>
      <c r="D5746" s="197">
        <f t="shared" si="181"/>
        <v>2.3127819548872184</v>
      </c>
      <c r="E5746" s="197">
        <v>-1.3839668743238609E-2</v>
      </c>
      <c r="F5746" s="167"/>
      <c r="G5746" s="37">
        <v>5738</v>
      </c>
      <c r="H5746" s="167">
        <f t="shared" ca="1" si="182"/>
        <v>2.6739429360413812E-2</v>
      </c>
    </row>
    <row r="5747" spans="1:8" x14ac:dyDescent="0.3">
      <c r="A5747"/>
      <c r="B5747" s="314">
        <v>34995</v>
      </c>
      <c r="C5747" s="197">
        <v>79.8</v>
      </c>
      <c r="D5747" s="197">
        <f t="shared" si="181"/>
        <v>0.1203144742383826</v>
      </c>
      <c r="E5747" s="197">
        <v>-1.3840830449827091E-2</v>
      </c>
      <c r="F5747" s="167"/>
      <c r="G5747" s="37">
        <v>5739</v>
      </c>
      <c r="H5747" s="167">
        <f t="shared" ca="1" si="182"/>
        <v>-6.5827509974270254E-2</v>
      </c>
    </row>
    <row r="5748" spans="1:8" x14ac:dyDescent="0.3">
      <c r="A5748"/>
      <c r="B5748" s="314">
        <v>35532</v>
      </c>
      <c r="C5748" s="197">
        <v>71.23</v>
      </c>
      <c r="D5748" s="197">
        <f t="shared" si="181"/>
        <v>-0.75041171729913447</v>
      </c>
      <c r="E5748" s="197">
        <v>-1.384466288245878E-2</v>
      </c>
      <c r="F5748" s="167"/>
      <c r="G5748" s="37">
        <v>5740</v>
      </c>
      <c r="H5748" s="167">
        <f t="shared" ca="1" si="182"/>
        <v>2.5809136909300121E-2</v>
      </c>
    </row>
    <row r="5749" spans="1:8" x14ac:dyDescent="0.3">
      <c r="A5749"/>
      <c r="B5749" s="314">
        <v>41470</v>
      </c>
      <c r="C5749" s="197">
        <v>285.39</v>
      </c>
      <c r="D5749" s="197">
        <f t="shared" si="181"/>
        <v>-0.73507542353214206</v>
      </c>
      <c r="E5749" s="197">
        <v>-1.385625431928128E-2</v>
      </c>
      <c r="F5749" s="167"/>
      <c r="G5749" s="37">
        <v>5741</v>
      </c>
      <c r="H5749" s="167">
        <f t="shared" ca="1" si="182"/>
        <v>-2.4694188872175088E-3</v>
      </c>
    </row>
    <row r="5750" spans="1:8" x14ac:dyDescent="0.3">
      <c r="A5750"/>
      <c r="B5750" s="314">
        <v>45531</v>
      </c>
      <c r="C5750" s="197">
        <v>1077.25</v>
      </c>
      <c r="D5750" s="197">
        <f t="shared" si="181"/>
        <v>35.125083836351443</v>
      </c>
      <c r="E5750" s="197">
        <v>-1.3868546320029429E-2</v>
      </c>
      <c r="F5750" s="167"/>
      <c r="G5750" s="37">
        <v>5742</v>
      </c>
      <c r="H5750" s="167">
        <f t="shared" ca="1" si="182"/>
        <v>0.11673337436510031</v>
      </c>
    </row>
    <row r="5751" spans="1:8" x14ac:dyDescent="0.3">
      <c r="A5751"/>
      <c r="B5751" s="314">
        <v>37449</v>
      </c>
      <c r="C5751" s="197">
        <v>29.82</v>
      </c>
      <c r="D5751" s="197">
        <f t="shared" si="181"/>
        <v>0.67999999999999994</v>
      </c>
      <c r="E5751" s="197">
        <v>-1.388888888888884E-2</v>
      </c>
      <c r="F5751" s="167"/>
      <c r="G5751" s="37">
        <v>5743</v>
      </c>
      <c r="H5751" s="167">
        <f t="shared" ca="1" si="182"/>
        <v>5.8162978003640647E-2</v>
      </c>
    </row>
    <row r="5752" spans="1:8" x14ac:dyDescent="0.3">
      <c r="A5752"/>
      <c r="B5752" s="314">
        <v>36748</v>
      </c>
      <c r="C5752" s="197">
        <v>17.75</v>
      </c>
      <c r="D5752" s="197">
        <f t="shared" si="181"/>
        <v>-0.759550257382823</v>
      </c>
      <c r="E5752" s="197">
        <v>-1.388888888888884E-2</v>
      </c>
      <c r="F5752" s="167"/>
      <c r="G5752" s="37">
        <v>5744</v>
      </c>
      <c r="H5752" s="167">
        <f t="shared" ca="1" si="182"/>
        <v>-2.3457087517887186E-2</v>
      </c>
    </row>
    <row r="5753" spans="1:8" x14ac:dyDescent="0.3">
      <c r="A5753"/>
      <c r="B5753" s="314">
        <v>38160</v>
      </c>
      <c r="C5753" s="197">
        <v>73.819999999999993</v>
      </c>
      <c r="D5753" s="197">
        <f t="shared" si="181"/>
        <v>-0.18041523259686909</v>
      </c>
      <c r="E5753" s="197">
        <v>-1.3892599519102378E-2</v>
      </c>
      <c r="F5753" s="167"/>
      <c r="G5753" s="37">
        <v>5745</v>
      </c>
      <c r="H5753" s="167">
        <f t="shared" ca="1" si="182"/>
        <v>-1.1385477206983956E-2</v>
      </c>
    </row>
    <row r="5754" spans="1:8" x14ac:dyDescent="0.3">
      <c r="A5754"/>
      <c r="B5754" s="314">
        <v>38553</v>
      </c>
      <c r="C5754" s="197">
        <v>90.07</v>
      </c>
      <c r="D5754" s="197">
        <f t="shared" si="181"/>
        <v>-0.81933607461638758</v>
      </c>
      <c r="E5754" s="197">
        <v>-1.3904094591635774E-2</v>
      </c>
      <c r="F5754" s="167"/>
      <c r="G5754" s="37">
        <v>5746</v>
      </c>
      <c r="H5754" s="167">
        <f t="shared" ca="1" si="182"/>
        <v>-0.12119775902146689</v>
      </c>
    </row>
    <row r="5755" spans="1:8" x14ac:dyDescent="0.3">
      <c r="A5755"/>
      <c r="B5755" s="314">
        <v>41984</v>
      </c>
      <c r="C5755" s="197">
        <v>498.55</v>
      </c>
      <c r="D5755" s="197">
        <f t="shared" si="181"/>
        <v>3.0884861407249469</v>
      </c>
      <c r="E5755" s="197">
        <v>-1.3904822184421795E-2</v>
      </c>
      <c r="F5755" s="167"/>
      <c r="G5755" s="37">
        <v>5747</v>
      </c>
      <c r="H5755" s="167">
        <f t="shared" ca="1" si="182"/>
        <v>-6.6713327146878443E-2</v>
      </c>
    </row>
    <row r="5756" spans="1:8" x14ac:dyDescent="0.3">
      <c r="A5756"/>
      <c r="B5756" s="314">
        <v>38727</v>
      </c>
      <c r="C5756" s="197">
        <v>121.94</v>
      </c>
      <c r="D5756" s="197">
        <f t="shared" si="181"/>
        <v>2.5141210374639766</v>
      </c>
      <c r="E5756" s="197">
        <v>-1.3909105612162409E-2</v>
      </c>
      <c r="F5756" s="167"/>
      <c r="G5756" s="37">
        <v>5748</v>
      </c>
      <c r="H5756" s="167">
        <f t="shared" ca="1" si="182"/>
        <v>-3.8336257802886457E-2</v>
      </c>
    </row>
    <row r="5757" spans="1:8" x14ac:dyDescent="0.3">
      <c r="A5757"/>
      <c r="B5757" s="314">
        <v>36566</v>
      </c>
      <c r="C5757" s="197">
        <v>34.700000000000003</v>
      </c>
      <c r="D5757" s="197">
        <f t="shared" si="181"/>
        <v>-0.9132391548943618</v>
      </c>
      <c r="E5757" s="197">
        <v>-1.3924410343847504E-2</v>
      </c>
      <c r="F5757" s="167"/>
      <c r="G5757" s="37">
        <v>5749</v>
      </c>
      <c r="H5757" s="167">
        <f t="shared" ca="1" si="182"/>
        <v>4.1016627577857172E-2</v>
      </c>
    </row>
    <row r="5758" spans="1:8" x14ac:dyDescent="0.3">
      <c r="A5758"/>
      <c r="B5758" s="314">
        <v>42342</v>
      </c>
      <c r="C5758" s="197">
        <v>399.95</v>
      </c>
      <c r="D5758" s="197">
        <f t="shared" si="181"/>
        <v>4.7094932191291932</v>
      </c>
      <c r="E5758" s="197">
        <v>-1.3929980276134235E-2</v>
      </c>
      <c r="F5758" s="167"/>
      <c r="G5758" s="37">
        <v>5750</v>
      </c>
      <c r="H5758" s="167">
        <f t="shared" ca="1" si="182"/>
        <v>-2.7651853092937089E-2</v>
      </c>
    </row>
    <row r="5759" spans="1:8" x14ac:dyDescent="0.3">
      <c r="A5759"/>
      <c r="B5759" s="314">
        <v>34914</v>
      </c>
      <c r="C5759" s="197">
        <v>70.05</v>
      </c>
      <c r="D5759" s="197">
        <f t="shared" si="181"/>
        <v>-0.83215526536480178</v>
      </c>
      <c r="E5759" s="197">
        <v>-1.3935810810810967E-2</v>
      </c>
      <c r="F5759" s="167"/>
      <c r="G5759" s="37">
        <v>5751</v>
      </c>
      <c r="H5759" s="167">
        <f t="shared" ca="1" si="182"/>
        <v>9.5307168833088013E-2</v>
      </c>
    </row>
    <row r="5760" spans="1:8" x14ac:dyDescent="0.3">
      <c r="A5760"/>
      <c r="B5760" s="314">
        <v>42339</v>
      </c>
      <c r="C5760" s="197">
        <v>417.35</v>
      </c>
      <c r="D5760" s="197">
        <f t="shared" si="181"/>
        <v>27.123315363881403</v>
      </c>
      <c r="E5760" s="197">
        <v>-1.3939751919669119E-2</v>
      </c>
      <c r="F5760" s="167"/>
      <c r="G5760" s="37">
        <v>5752</v>
      </c>
      <c r="H5760" s="167">
        <f t="shared" ca="1" si="182"/>
        <v>-7.2182231546238207E-2</v>
      </c>
    </row>
    <row r="5761" spans="1:8" x14ac:dyDescent="0.3">
      <c r="A5761"/>
      <c r="B5761" s="314">
        <v>36847</v>
      </c>
      <c r="C5761" s="197">
        <v>14.84</v>
      </c>
      <c r="D5761" s="197">
        <f t="shared" si="181"/>
        <v>-0.95070095010298317</v>
      </c>
      <c r="E5761" s="197">
        <v>-1.3953488372093092E-2</v>
      </c>
      <c r="F5761" s="167"/>
      <c r="G5761" s="37">
        <v>5753</v>
      </c>
      <c r="H5761" s="167">
        <f t="shared" ca="1" si="182"/>
        <v>-4.5609983739555549E-2</v>
      </c>
    </row>
    <row r="5762" spans="1:8" x14ac:dyDescent="0.3">
      <c r="A5762"/>
      <c r="B5762" s="314">
        <v>41303</v>
      </c>
      <c r="C5762" s="197">
        <v>301.02</v>
      </c>
      <c r="D5762" s="197">
        <f t="shared" si="181"/>
        <v>2.7389144205688729</v>
      </c>
      <c r="E5762" s="197">
        <v>-1.3954402515723219E-2</v>
      </c>
      <c r="F5762" s="167"/>
      <c r="G5762" s="37">
        <v>5754</v>
      </c>
      <c r="H5762" s="167">
        <f t="shared" ca="1" si="182"/>
        <v>-9.2381383195272379E-2</v>
      </c>
    </row>
    <row r="5763" spans="1:8" x14ac:dyDescent="0.3">
      <c r="A5763"/>
      <c r="B5763" s="314">
        <v>35354</v>
      </c>
      <c r="C5763" s="197">
        <v>80.510000000000005</v>
      </c>
      <c r="D5763" s="197">
        <f t="shared" si="181"/>
        <v>2.1684376229830775</v>
      </c>
      <c r="E5763" s="197">
        <v>-1.3962033067973056E-2</v>
      </c>
      <c r="F5763" s="167"/>
      <c r="G5763" s="37">
        <v>5755</v>
      </c>
      <c r="H5763" s="167">
        <f t="shared" ca="1" si="182"/>
        <v>-1.026950835543175E-2</v>
      </c>
    </row>
    <row r="5764" spans="1:8" x14ac:dyDescent="0.3">
      <c r="A5764"/>
      <c r="B5764" s="314">
        <v>36024</v>
      </c>
      <c r="C5764" s="197">
        <v>25.41</v>
      </c>
      <c r="D5764" s="197">
        <f t="shared" si="181"/>
        <v>-0.93876665783068658</v>
      </c>
      <c r="E5764" s="197">
        <v>-1.3969732246798539E-2</v>
      </c>
      <c r="F5764" s="167"/>
      <c r="G5764" s="37">
        <v>5756</v>
      </c>
      <c r="H5764" s="167">
        <f t="shared" ca="1" si="182"/>
        <v>-3.526222891806971E-2</v>
      </c>
    </row>
    <row r="5765" spans="1:8" x14ac:dyDescent="0.3">
      <c r="A5765"/>
      <c r="B5765" s="314">
        <v>44868</v>
      </c>
      <c r="C5765" s="197">
        <v>414.97</v>
      </c>
      <c r="D5765" s="197">
        <f t="shared" si="181"/>
        <v>1.1005821311060493</v>
      </c>
      <c r="E5765" s="197">
        <v>-1.3971723892123089E-2</v>
      </c>
      <c r="F5765" s="167"/>
      <c r="G5765" s="37">
        <v>5757</v>
      </c>
      <c r="H5765" s="167">
        <f t="shared" ca="1" si="182"/>
        <v>-1.7265141272635469E-3</v>
      </c>
    </row>
    <row r="5766" spans="1:8" x14ac:dyDescent="0.3">
      <c r="A5766"/>
      <c r="B5766" s="314">
        <v>43846</v>
      </c>
      <c r="C5766" s="197">
        <v>197.55</v>
      </c>
      <c r="D5766" s="197">
        <f t="shared" si="181"/>
        <v>1.9167281854421971</v>
      </c>
      <c r="E5766" s="197">
        <v>-1.3975542800099716E-2</v>
      </c>
      <c r="F5766" s="167"/>
      <c r="G5766" s="37">
        <v>5758</v>
      </c>
      <c r="H5766" s="167">
        <f t="shared" ca="1" si="182"/>
        <v>-4.0649358252398743E-3</v>
      </c>
    </row>
    <row r="5767" spans="1:8" x14ac:dyDescent="0.3">
      <c r="A5767"/>
      <c r="B5767" s="314">
        <v>35436</v>
      </c>
      <c r="C5767" s="197">
        <v>67.73</v>
      </c>
      <c r="D5767" s="197">
        <f t="shared" si="181"/>
        <v>-0.70345884413309978</v>
      </c>
      <c r="E5767" s="197">
        <v>-1.3975833454651254E-2</v>
      </c>
      <c r="F5767" s="167"/>
      <c r="G5767" s="37">
        <v>5759</v>
      </c>
      <c r="H5767" s="167">
        <f t="shared" ca="1" si="182"/>
        <v>2.0233340888640178E-2</v>
      </c>
    </row>
    <row r="5768" spans="1:8" x14ac:dyDescent="0.3">
      <c r="A5768"/>
      <c r="B5768" s="314">
        <v>40484</v>
      </c>
      <c r="C5768" s="197">
        <v>228.4</v>
      </c>
      <c r="D5768" s="197">
        <f t="shared" si="181"/>
        <v>11.480874316939891</v>
      </c>
      <c r="E5768" s="197">
        <v>-1.3987221550681994E-2</v>
      </c>
      <c r="F5768" s="167"/>
      <c r="G5768" s="37">
        <v>5760</v>
      </c>
      <c r="H5768" s="167">
        <f t="shared" ca="1" si="182"/>
        <v>-6.1732697475228047E-2</v>
      </c>
    </row>
    <row r="5769" spans="1:8" x14ac:dyDescent="0.3">
      <c r="A5769"/>
      <c r="B5769" s="314">
        <v>36781</v>
      </c>
      <c r="C5769" s="197">
        <v>18.3</v>
      </c>
      <c r="D5769" s="197">
        <f t="shared" ref="D5769:D5832" si="183">C5769/C5770-1</f>
        <v>-0.98188620976362984</v>
      </c>
      <c r="E5769" s="197">
        <v>-1.4008620689655027E-2</v>
      </c>
      <c r="F5769" s="167"/>
      <c r="G5769" s="37">
        <v>5761</v>
      </c>
      <c r="H5769" s="167">
        <f t="shared" ca="1" si="182"/>
        <v>-9.2417181882668203E-2</v>
      </c>
    </row>
    <row r="5770" spans="1:8" x14ac:dyDescent="0.3">
      <c r="A5770"/>
      <c r="B5770" s="314">
        <v>45415</v>
      </c>
      <c r="C5770" s="197">
        <v>1010.28</v>
      </c>
      <c r="D5770" s="197">
        <f t="shared" si="183"/>
        <v>70.803837953091687</v>
      </c>
      <c r="E5770" s="197">
        <v>-1.4014678326046304E-2</v>
      </c>
      <c r="F5770" s="167"/>
      <c r="G5770" s="37">
        <v>5762</v>
      </c>
      <c r="H5770" s="167">
        <f t="shared" ref="H5770:H5833" ca="1" si="184">_xlfn.NORM.INV(RAND(),N$11,N$12)</f>
        <v>9.9424465230488548E-2</v>
      </c>
    </row>
    <row r="5771" spans="1:8" x14ac:dyDescent="0.3">
      <c r="A5771"/>
      <c r="B5771" s="314">
        <v>37018</v>
      </c>
      <c r="C5771" s="197">
        <v>14.07</v>
      </c>
      <c r="D5771" s="197">
        <f t="shared" si="183"/>
        <v>-0.98539850560398501</v>
      </c>
      <c r="E5771" s="197">
        <v>-1.4015416958654492E-2</v>
      </c>
      <c r="F5771" s="167"/>
      <c r="G5771" s="37">
        <v>5763</v>
      </c>
      <c r="H5771" s="167">
        <f t="shared" ca="1" si="184"/>
        <v>-7.6331056925529203E-2</v>
      </c>
    </row>
    <row r="5772" spans="1:8" x14ac:dyDescent="0.3">
      <c r="A5772"/>
      <c r="B5772" s="314">
        <v>45560</v>
      </c>
      <c r="C5772" s="197">
        <v>963.6</v>
      </c>
      <c r="D5772" s="197">
        <f t="shared" si="183"/>
        <v>1.5178991377057751</v>
      </c>
      <c r="E5772" s="197">
        <v>-1.4018213445206151E-2</v>
      </c>
      <c r="F5772" s="167"/>
      <c r="G5772" s="37">
        <v>5764</v>
      </c>
      <c r="H5772" s="167">
        <f t="shared" ca="1" si="184"/>
        <v>-3.2490528401811464E-2</v>
      </c>
    </row>
    <row r="5773" spans="1:8" x14ac:dyDescent="0.3">
      <c r="A5773"/>
      <c r="B5773" s="314">
        <v>42984</v>
      </c>
      <c r="C5773" s="197">
        <v>382.7</v>
      </c>
      <c r="D5773" s="197">
        <f t="shared" si="183"/>
        <v>-0.10212795908312422</v>
      </c>
      <c r="E5773" s="197">
        <v>-1.4040963545021268E-2</v>
      </c>
      <c r="F5773" s="167"/>
      <c r="G5773" s="37">
        <v>5765</v>
      </c>
      <c r="H5773" s="167">
        <f t="shared" ca="1" si="184"/>
        <v>-1.4242685306754004E-2</v>
      </c>
    </row>
    <row r="5774" spans="1:8" x14ac:dyDescent="0.3">
      <c r="A5774"/>
      <c r="B5774" s="314">
        <v>41781</v>
      </c>
      <c r="C5774" s="197">
        <v>426.23</v>
      </c>
      <c r="D5774" s="197">
        <f t="shared" si="183"/>
        <v>2.0408075907826215</v>
      </c>
      <c r="E5774" s="197">
        <v>-1.406398186486546E-2</v>
      </c>
      <c r="F5774" s="167"/>
      <c r="G5774" s="37">
        <v>5766</v>
      </c>
      <c r="H5774" s="167">
        <f t="shared" ca="1" si="184"/>
        <v>-6.7168595683791592E-3</v>
      </c>
    </row>
    <row r="5775" spans="1:8" x14ac:dyDescent="0.3">
      <c r="A5775"/>
      <c r="B5775" s="314">
        <v>38930</v>
      </c>
      <c r="C5775" s="197">
        <v>140.16999999999999</v>
      </c>
      <c r="D5775" s="197">
        <f t="shared" si="183"/>
        <v>-0.75782235353064153</v>
      </c>
      <c r="E5775" s="197">
        <v>-1.4067665470915092E-2</v>
      </c>
      <c r="F5775" s="167"/>
      <c r="G5775" s="37">
        <v>5767</v>
      </c>
      <c r="H5775" s="167">
        <f t="shared" ca="1" si="184"/>
        <v>-1.0963498281954009E-2</v>
      </c>
    </row>
    <row r="5776" spans="1:8" x14ac:dyDescent="0.3">
      <c r="A5776"/>
      <c r="B5776" s="314">
        <v>42065</v>
      </c>
      <c r="C5776" s="197">
        <v>578.79</v>
      </c>
      <c r="D5776" s="197">
        <f t="shared" si="183"/>
        <v>1.7085497683560296</v>
      </c>
      <c r="E5776" s="197">
        <v>-1.4070351758794009E-2</v>
      </c>
      <c r="F5776" s="167"/>
      <c r="G5776" s="37">
        <v>5768</v>
      </c>
      <c r="H5776" s="167">
        <f t="shared" ca="1" si="184"/>
        <v>-8.0532985752454364E-2</v>
      </c>
    </row>
    <row r="5777" spans="1:8" x14ac:dyDescent="0.3">
      <c r="A5777"/>
      <c r="B5777" s="314">
        <v>40695</v>
      </c>
      <c r="C5777" s="197">
        <v>213.69</v>
      </c>
      <c r="D5777" s="197">
        <f t="shared" si="183"/>
        <v>-6.7141048587767926E-2</v>
      </c>
      <c r="E5777" s="197">
        <v>-1.4072160191935135E-2</v>
      </c>
      <c r="F5777" s="167"/>
      <c r="G5777" s="37">
        <v>5769</v>
      </c>
      <c r="H5777" s="167">
        <f t="shared" ca="1" si="184"/>
        <v>7.9791353469613288E-2</v>
      </c>
    </row>
    <row r="5778" spans="1:8" x14ac:dyDescent="0.3">
      <c r="A5778"/>
      <c r="B5778" s="314">
        <v>40471</v>
      </c>
      <c r="C5778" s="197">
        <v>229.07</v>
      </c>
      <c r="D5778" s="197">
        <f t="shared" si="183"/>
        <v>0.59675170779311282</v>
      </c>
      <c r="E5778" s="197">
        <v>-1.4074201601101843E-2</v>
      </c>
      <c r="F5778" s="167"/>
      <c r="G5778" s="37">
        <v>5770</v>
      </c>
      <c r="H5778" s="167">
        <f t="shared" ca="1" si="184"/>
        <v>-3.7120581592827259E-2</v>
      </c>
    </row>
    <row r="5779" spans="1:8" x14ac:dyDescent="0.3">
      <c r="A5779"/>
      <c r="B5779" s="314">
        <v>39280</v>
      </c>
      <c r="C5779" s="197">
        <v>143.46</v>
      </c>
      <c r="D5779" s="197">
        <f t="shared" si="183"/>
        <v>0.76740174941480843</v>
      </c>
      <c r="E5779" s="197">
        <v>-1.4088378805580226E-2</v>
      </c>
      <c r="F5779" s="167"/>
      <c r="G5779" s="37">
        <v>5771</v>
      </c>
      <c r="H5779" s="167">
        <f t="shared" ca="1" si="184"/>
        <v>-6.3800550639268802E-2</v>
      </c>
    </row>
    <row r="5780" spans="1:8" x14ac:dyDescent="0.3">
      <c r="A5780"/>
      <c r="B5780" s="314">
        <v>38268</v>
      </c>
      <c r="C5780" s="197">
        <v>81.17</v>
      </c>
      <c r="D5780" s="197">
        <f t="shared" si="183"/>
        <v>-0.77021939136588813</v>
      </c>
      <c r="E5780" s="197">
        <v>-1.4089639256650077E-2</v>
      </c>
      <c r="F5780" s="167"/>
      <c r="G5780" s="37">
        <v>5772</v>
      </c>
      <c r="H5780" s="167">
        <f t="shared" ca="1" si="184"/>
        <v>2.211233509531551E-3</v>
      </c>
    </row>
    <row r="5781" spans="1:8" x14ac:dyDescent="0.3">
      <c r="A5781"/>
      <c r="B5781" s="314">
        <v>43200</v>
      </c>
      <c r="C5781" s="197">
        <v>353.25</v>
      </c>
      <c r="D5781" s="197">
        <f t="shared" si="183"/>
        <v>-4.6995980251976155E-2</v>
      </c>
      <c r="E5781" s="197">
        <v>-1.409433435668439E-2</v>
      </c>
      <c r="F5781" s="167"/>
      <c r="G5781" s="37">
        <v>5773</v>
      </c>
      <c r="H5781" s="167">
        <f t="shared" ca="1" si="184"/>
        <v>3.3132710382788554E-2</v>
      </c>
    </row>
    <row r="5782" spans="1:8" x14ac:dyDescent="0.3">
      <c r="A5782"/>
      <c r="B5782" s="314">
        <v>41570</v>
      </c>
      <c r="C5782" s="197">
        <v>370.67</v>
      </c>
      <c r="D5782" s="197">
        <f t="shared" si="183"/>
        <v>2.1370176032498311</v>
      </c>
      <c r="E5782" s="197">
        <v>-1.409686943107169E-2</v>
      </c>
      <c r="F5782" s="167"/>
      <c r="G5782" s="37">
        <v>5774</v>
      </c>
      <c r="H5782" s="167">
        <f t="shared" ca="1" si="184"/>
        <v>4.4811191202346806E-2</v>
      </c>
    </row>
    <row r="5783" spans="1:8" x14ac:dyDescent="0.3">
      <c r="A5783"/>
      <c r="B5783" s="314">
        <v>38700</v>
      </c>
      <c r="C5783" s="197">
        <v>118.16</v>
      </c>
      <c r="D5783" s="197">
        <f t="shared" si="183"/>
        <v>1.7358184764991895</v>
      </c>
      <c r="E5783" s="197">
        <v>-1.4100959532749258E-2</v>
      </c>
      <c r="F5783" s="167"/>
      <c r="G5783" s="37">
        <v>5775</v>
      </c>
      <c r="H5783" s="167">
        <f t="shared" ca="1" si="184"/>
        <v>5.9460186604883933E-2</v>
      </c>
    </row>
    <row r="5784" spans="1:8" x14ac:dyDescent="0.3">
      <c r="A5784"/>
      <c r="B5784" s="314">
        <v>36502</v>
      </c>
      <c r="C5784" s="197">
        <v>43.19</v>
      </c>
      <c r="D5784" s="197">
        <f t="shared" si="183"/>
        <v>-0.61247196052041275</v>
      </c>
      <c r="E5784" s="197">
        <v>-1.4152020086738326E-2</v>
      </c>
      <c r="F5784" s="167"/>
      <c r="G5784" s="37">
        <v>5776</v>
      </c>
      <c r="H5784" s="167">
        <f t="shared" ca="1" si="184"/>
        <v>-0.12384088601140078</v>
      </c>
    </row>
    <row r="5785" spans="1:8" x14ac:dyDescent="0.3">
      <c r="A5785"/>
      <c r="B5785" s="314">
        <v>44047</v>
      </c>
      <c r="C5785" s="197">
        <v>111.45</v>
      </c>
      <c r="D5785" s="197">
        <f t="shared" si="183"/>
        <v>0.60106306565148682</v>
      </c>
      <c r="E5785" s="197">
        <v>-1.4153029632905767E-2</v>
      </c>
      <c r="F5785" s="167"/>
      <c r="G5785" s="37">
        <v>5777</v>
      </c>
      <c r="H5785" s="167">
        <f t="shared" ca="1" si="184"/>
        <v>3.9946991859101222E-2</v>
      </c>
    </row>
    <row r="5786" spans="1:8" x14ac:dyDescent="0.3">
      <c r="A5786"/>
      <c r="B5786" s="314">
        <v>34898</v>
      </c>
      <c r="C5786" s="197">
        <v>69.61</v>
      </c>
      <c r="D5786" s="197">
        <f t="shared" si="183"/>
        <v>-0.24810974292503785</v>
      </c>
      <c r="E5786" s="197">
        <v>-1.4162299957513058E-2</v>
      </c>
      <c r="F5786" s="167"/>
      <c r="G5786" s="37">
        <v>5778</v>
      </c>
      <c r="H5786" s="167">
        <f t="shared" ca="1" si="184"/>
        <v>5.8168723960964272E-2</v>
      </c>
    </row>
    <row r="5787" spans="1:8" x14ac:dyDescent="0.3">
      <c r="A5787"/>
      <c r="B5787" s="314">
        <v>39623</v>
      </c>
      <c r="C5787" s="197">
        <v>92.58</v>
      </c>
      <c r="D5787" s="197">
        <f t="shared" si="183"/>
        <v>-0.3314075250956886</v>
      </c>
      <c r="E5787" s="197">
        <v>-1.4162496006815073E-2</v>
      </c>
      <c r="F5787" s="167"/>
      <c r="G5787" s="37">
        <v>5779</v>
      </c>
      <c r="H5787" s="167">
        <f t="shared" ca="1" si="184"/>
        <v>-6.0005199278551795E-2</v>
      </c>
    </row>
    <row r="5788" spans="1:8" x14ac:dyDescent="0.3">
      <c r="A5788"/>
      <c r="B5788" s="314">
        <v>40228</v>
      </c>
      <c r="C5788" s="197">
        <v>138.47</v>
      </c>
      <c r="D5788" s="197">
        <f t="shared" si="183"/>
        <v>3.1203455466189967E-2</v>
      </c>
      <c r="E5788" s="197">
        <v>-1.4167734586359115E-2</v>
      </c>
      <c r="F5788" s="167"/>
      <c r="G5788" s="37">
        <v>5780</v>
      </c>
      <c r="H5788" s="167">
        <f t="shared" ca="1" si="184"/>
        <v>9.9453625664817386E-2</v>
      </c>
    </row>
    <row r="5789" spans="1:8" x14ac:dyDescent="0.3">
      <c r="A5789"/>
      <c r="B5789" s="314">
        <v>39489</v>
      </c>
      <c r="C5789" s="197">
        <v>134.28</v>
      </c>
      <c r="D5789" s="197">
        <f t="shared" si="183"/>
        <v>8.4827920504120247E-2</v>
      </c>
      <c r="E5789" s="197">
        <v>-1.416929740841355E-2</v>
      </c>
      <c r="F5789" s="167"/>
      <c r="G5789" s="37">
        <v>5781</v>
      </c>
      <c r="H5789" s="167">
        <f t="shared" ca="1" si="184"/>
        <v>-6.0725415789609501E-2</v>
      </c>
    </row>
    <row r="5790" spans="1:8" x14ac:dyDescent="0.3">
      <c r="A5790"/>
      <c r="B5790" s="314">
        <v>39535</v>
      </c>
      <c r="C5790" s="197">
        <v>123.78</v>
      </c>
      <c r="D5790" s="197">
        <f t="shared" si="183"/>
        <v>3.5692137320044299</v>
      </c>
      <c r="E5790" s="197">
        <v>-1.4176489327811459E-2</v>
      </c>
      <c r="F5790" s="167"/>
      <c r="G5790" s="37">
        <v>5782</v>
      </c>
      <c r="H5790" s="167">
        <f t="shared" ca="1" si="184"/>
        <v>-9.1093967354698713E-2</v>
      </c>
    </row>
    <row r="5791" spans="1:8" x14ac:dyDescent="0.3">
      <c r="A5791"/>
      <c r="B5791" s="314">
        <v>37315</v>
      </c>
      <c r="C5791" s="197">
        <v>27.09</v>
      </c>
      <c r="D5791" s="197">
        <f t="shared" si="183"/>
        <v>-0.93247756729810571</v>
      </c>
      <c r="E5791" s="197">
        <v>-1.4192139737991272E-2</v>
      </c>
      <c r="F5791" s="167"/>
      <c r="G5791" s="37">
        <v>5783</v>
      </c>
      <c r="H5791" s="167">
        <f t="shared" ca="1" si="184"/>
        <v>2.931074309664361E-2</v>
      </c>
    </row>
    <row r="5792" spans="1:8" x14ac:dyDescent="0.3">
      <c r="A5792"/>
      <c r="B5792" s="314">
        <v>41733</v>
      </c>
      <c r="C5792" s="197">
        <v>401.2</v>
      </c>
      <c r="D5792" s="197">
        <f t="shared" si="183"/>
        <v>-0.10366398570151925</v>
      </c>
      <c r="E5792" s="197">
        <v>-1.4202172096908994E-2</v>
      </c>
      <c r="F5792" s="167"/>
      <c r="G5792" s="37">
        <v>5784</v>
      </c>
      <c r="H5792" s="167">
        <f t="shared" ca="1" si="184"/>
        <v>4.2303333054149453E-3</v>
      </c>
    </row>
    <row r="5793" spans="1:8" x14ac:dyDescent="0.3">
      <c r="A5793"/>
      <c r="B5793" s="314">
        <v>44622</v>
      </c>
      <c r="C5793" s="197">
        <v>447.6</v>
      </c>
      <c r="D5793" s="197">
        <f t="shared" si="183"/>
        <v>7.0677721701514074</v>
      </c>
      <c r="E5793" s="197">
        <v>-1.4205483977535516E-2</v>
      </c>
      <c r="F5793" s="167"/>
      <c r="G5793" s="37">
        <v>5785</v>
      </c>
      <c r="H5793" s="167">
        <f t="shared" ca="1" si="184"/>
        <v>-6.469598325044211E-2</v>
      </c>
    </row>
    <row r="5794" spans="1:8" x14ac:dyDescent="0.3">
      <c r="A5794"/>
      <c r="B5794" s="314">
        <v>34758</v>
      </c>
      <c r="C5794" s="197">
        <v>55.48</v>
      </c>
      <c r="D5794" s="197">
        <f t="shared" si="183"/>
        <v>-0.8650055963793859</v>
      </c>
      <c r="E5794" s="197">
        <v>-1.4214641080312784E-2</v>
      </c>
      <c r="F5794" s="167"/>
      <c r="G5794" s="37">
        <v>5786</v>
      </c>
      <c r="H5794" s="167">
        <f t="shared" ca="1" si="184"/>
        <v>1.7919811301582982E-2</v>
      </c>
    </row>
    <row r="5795" spans="1:8" x14ac:dyDescent="0.3">
      <c r="A5795"/>
      <c r="B5795" s="314">
        <v>44938</v>
      </c>
      <c r="C5795" s="197">
        <v>410.98</v>
      </c>
      <c r="D5795" s="197">
        <f t="shared" si="183"/>
        <v>3.9113288718929251</v>
      </c>
      <c r="E5795" s="197">
        <v>-1.422369336307594E-2</v>
      </c>
      <c r="F5795" s="167"/>
      <c r="G5795" s="37">
        <v>5787</v>
      </c>
      <c r="H5795" s="167">
        <f t="shared" ca="1" si="184"/>
        <v>9.2053242663032997E-2</v>
      </c>
    </row>
    <row r="5796" spans="1:8" x14ac:dyDescent="0.3">
      <c r="A5796"/>
      <c r="B5796" s="314">
        <v>38540</v>
      </c>
      <c r="C5796" s="197">
        <v>83.68</v>
      </c>
      <c r="D5796" s="197">
        <f t="shared" si="183"/>
        <v>5.2446233178216506E-2</v>
      </c>
      <c r="E5796" s="197">
        <v>-1.4253740134291371E-2</v>
      </c>
      <c r="F5796" s="167"/>
      <c r="G5796" s="37">
        <v>5788</v>
      </c>
      <c r="H5796" s="167">
        <f t="shared" ca="1" si="184"/>
        <v>-2.4879096054720551E-2</v>
      </c>
    </row>
    <row r="5797" spans="1:8" x14ac:dyDescent="0.3">
      <c r="A5797"/>
      <c r="B5797" s="314">
        <v>35005</v>
      </c>
      <c r="C5797" s="197">
        <v>79.510000000000005</v>
      </c>
      <c r="D5797" s="197">
        <f t="shared" si="183"/>
        <v>-7.7374266816422343E-3</v>
      </c>
      <c r="E5797" s="197">
        <v>-1.4257376642697661E-2</v>
      </c>
      <c r="F5797" s="167"/>
      <c r="G5797" s="37">
        <v>5789</v>
      </c>
      <c r="H5797" s="167">
        <f t="shared" ca="1" si="184"/>
        <v>4.2521089927986477E-2</v>
      </c>
    </row>
    <row r="5798" spans="1:8" x14ac:dyDescent="0.3">
      <c r="A5798"/>
      <c r="B5798" s="314">
        <v>38476</v>
      </c>
      <c r="C5798" s="197">
        <v>80.13</v>
      </c>
      <c r="D5798" s="197">
        <f t="shared" si="183"/>
        <v>-0.52599822537710739</v>
      </c>
      <c r="E5798" s="197">
        <v>-1.4269897896420303E-2</v>
      </c>
      <c r="F5798" s="167"/>
      <c r="G5798" s="37">
        <v>5790</v>
      </c>
      <c r="H5798" s="167">
        <f t="shared" ca="1" si="184"/>
        <v>3.0442827685259886E-2</v>
      </c>
    </row>
    <row r="5799" spans="1:8" x14ac:dyDescent="0.3">
      <c r="A5799"/>
      <c r="B5799" s="314">
        <v>43777</v>
      </c>
      <c r="C5799" s="197">
        <v>169.05</v>
      </c>
      <c r="D5799" s="197">
        <f t="shared" si="183"/>
        <v>2.0252326413743735</v>
      </c>
      <c r="E5799" s="197">
        <v>-1.4285714285714235E-2</v>
      </c>
      <c r="F5799" s="167"/>
      <c r="G5799" s="37">
        <v>5791</v>
      </c>
      <c r="H5799" s="167">
        <f t="shared" ca="1" si="184"/>
        <v>-6.140628485618479E-3</v>
      </c>
    </row>
    <row r="5800" spans="1:8" x14ac:dyDescent="0.3">
      <c r="A5800"/>
      <c r="B5800" s="314">
        <v>37889</v>
      </c>
      <c r="C5800" s="197">
        <v>55.88</v>
      </c>
      <c r="D5800" s="197">
        <f t="shared" si="183"/>
        <v>-0.88900585956897404</v>
      </c>
      <c r="E5800" s="197">
        <v>-1.4288234256482513E-2</v>
      </c>
      <c r="F5800" s="167"/>
      <c r="G5800" s="37">
        <v>5792</v>
      </c>
      <c r="H5800" s="167">
        <f t="shared" ca="1" si="184"/>
        <v>0.10397320332033926</v>
      </c>
    </row>
    <row r="5801" spans="1:8" x14ac:dyDescent="0.3">
      <c r="A5801"/>
      <c r="B5801" s="314">
        <v>44511</v>
      </c>
      <c r="C5801" s="197">
        <v>503.45</v>
      </c>
      <c r="D5801" s="197">
        <f t="shared" si="183"/>
        <v>3.988110571683344</v>
      </c>
      <c r="E5801" s="197">
        <v>-1.4292706803720079E-2</v>
      </c>
      <c r="F5801" s="167"/>
      <c r="G5801" s="37">
        <v>5793</v>
      </c>
      <c r="H5801" s="167">
        <f t="shared" ca="1" si="184"/>
        <v>9.290004330137229E-2</v>
      </c>
    </row>
    <row r="5802" spans="1:8" x14ac:dyDescent="0.3">
      <c r="A5802"/>
      <c r="B5802" s="314">
        <v>38642</v>
      </c>
      <c r="C5802" s="197">
        <v>100.93</v>
      </c>
      <c r="D5802" s="197">
        <f t="shared" si="183"/>
        <v>-0.2605319070994212</v>
      </c>
      <c r="E5802" s="197">
        <v>-1.4355468749999933E-2</v>
      </c>
      <c r="F5802" s="167"/>
      <c r="G5802" s="37">
        <v>5794</v>
      </c>
      <c r="H5802" s="167">
        <f t="shared" ca="1" si="184"/>
        <v>1.783971184856652E-2</v>
      </c>
    </row>
    <row r="5803" spans="1:8" x14ac:dyDescent="0.3">
      <c r="A5803"/>
      <c r="B5803" s="314">
        <v>39184</v>
      </c>
      <c r="C5803" s="197">
        <v>136.49</v>
      </c>
      <c r="D5803" s="197">
        <f t="shared" si="183"/>
        <v>-0.18097809780978091</v>
      </c>
      <c r="E5803" s="197">
        <v>-1.4370306181397896E-2</v>
      </c>
      <c r="F5803" s="167"/>
      <c r="G5803" s="37">
        <v>5795</v>
      </c>
      <c r="H5803" s="167">
        <f t="shared" ca="1" si="184"/>
        <v>2.0503637933334349E-2</v>
      </c>
    </row>
    <row r="5804" spans="1:8" x14ac:dyDescent="0.3">
      <c r="A5804"/>
      <c r="B5804" s="314">
        <v>40302</v>
      </c>
      <c r="C5804" s="197">
        <v>166.65</v>
      </c>
      <c r="D5804" s="197">
        <f t="shared" si="183"/>
        <v>5.5687820260149783</v>
      </c>
      <c r="E5804" s="197">
        <v>-1.4371894960965248E-2</v>
      </c>
      <c r="F5804" s="167"/>
      <c r="G5804" s="37">
        <v>5796</v>
      </c>
      <c r="H5804" s="167">
        <f t="shared" ca="1" si="184"/>
        <v>-8.1186368361430131E-2</v>
      </c>
    </row>
    <row r="5805" spans="1:8" x14ac:dyDescent="0.3">
      <c r="A5805"/>
      <c r="B5805" s="314">
        <v>37529</v>
      </c>
      <c r="C5805" s="197">
        <v>25.37</v>
      </c>
      <c r="D5805" s="197">
        <f t="shared" si="183"/>
        <v>-0.82272377891132698</v>
      </c>
      <c r="E5805" s="197">
        <v>-1.4374514374514313E-2</v>
      </c>
      <c r="F5805" s="167"/>
      <c r="G5805" s="37">
        <v>5797</v>
      </c>
      <c r="H5805" s="167">
        <f t="shared" ca="1" si="184"/>
        <v>-2.5536342057523528E-2</v>
      </c>
    </row>
    <row r="5806" spans="1:8" x14ac:dyDescent="0.3">
      <c r="A5806"/>
      <c r="B5806" s="314">
        <v>39387</v>
      </c>
      <c r="C5806" s="197">
        <v>143.11000000000001</v>
      </c>
      <c r="D5806" s="197">
        <f t="shared" si="183"/>
        <v>0.62035778985507273</v>
      </c>
      <c r="E5806" s="197">
        <v>-1.4393939393939181E-2</v>
      </c>
      <c r="F5806" s="167"/>
      <c r="G5806" s="37">
        <v>5798</v>
      </c>
      <c r="H5806" s="167">
        <f t="shared" ca="1" si="184"/>
        <v>-7.3326267472593923E-2</v>
      </c>
    </row>
    <row r="5807" spans="1:8" x14ac:dyDescent="0.3">
      <c r="A5807"/>
      <c r="B5807" s="314">
        <v>38546</v>
      </c>
      <c r="C5807" s="197">
        <v>88.32</v>
      </c>
      <c r="D5807" s="197">
        <f t="shared" si="183"/>
        <v>0.5757359500446031</v>
      </c>
      <c r="E5807" s="197">
        <v>-1.4395714763977274E-2</v>
      </c>
      <c r="F5807" s="167"/>
      <c r="G5807" s="37">
        <v>5799</v>
      </c>
      <c r="H5807" s="167">
        <f t="shared" ca="1" si="184"/>
        <v>-8.0720253408629854E-3</v>
      </c>
    </row>
    <row r="5808" spans="1:8" x14ac:dyDescent="0.3">
      <c r="A5808"/>
      <c r="B5808" s="314">
        <v>35402</v>
      </c>
      <c r="C5808" s="197">
        <v>56.05</v>
      </c>
      <c r="D5808" s="197">
        <f t="shared" si="183"/>
        <v>-0.33297631798167326</v>
      </c>
      <c r="E5808" s="197">
        <v>-1.441885000879195E-2</v>
      </c>
      <c r="F5808" s="167"/>
      <c r="G5808" s="37">
        <v>5800</v>
      </c>
      <c r="H5808" s="167">
        <f t="shared" ca="1" si="184"/>
        <v>6.0669146372160129E-2</v>
      </c>
    </row>
    <row r="5809" spans="1:8" x14ac:dyDescent="0.3">
      <c r="A5809"/>
      <c r="B5809" s="314">
        <v>35600</v>
      </c>
      <c r="C5809" s="197">
        <v>84.03</v>
      </c>
      <c r="D5809" s="197">
        <f t="shared" si="183"/>
        <v>-0.81277572300699608</v>
      </c>
      <c r="E5809" s="197">
        <v>-1.4426460239268191E-2</v>
      </c>
      <c r="F5809" s="167"/>
      <c r="G5809" s="37">
        <v>5801</v>
      </c>
      <c r="H5809" s="167">
        <f t="shared" ca="1" si="184"/>
        <v>-4.2390655795934047E-2</v>
      </c>
    </row>
    <row r="5810" spans="1:8" x14ac:dyDescent="0.3">
      <c r="A5810"/>
      <c r="B5810" s="314">
        <v>44818</v>
      </c>
      <c r="C5810" s="197">
        <v>448.82</v>
      </c>
      <c r="D5810" s="197">
        <f t="shared" si="183"/>
        <v>5.1223796697505541E-2</v>
      </c>
      <c r="E5810" s="197">
        <v>-1.4427194273040622E-2</v>
      </c>
      <c r="F5810" s="167"/>
      <c r="G5810" s="37">
        <v>5802</v>
      </c>
      <c r="H5810" s="167">
        <f t="shared" ca="1" si="184"/>
        <v>-3.5506839668214316E-2</v>
      </c>
    </row>
    <row r="5811" spans="1:8" x14ac:dyDescent="0.3">
      <c r="A5811"/>
      <c r="B5811" s="314">
        <v>43027</v>
      </c>
      <c r="C5811" s="197">
        <v>426.95</v>
      </c>
      <c r="D5811" s="197">
        <f t="shared" si="183"/>
        <v>0.2026760563380281</v>
      </c>
      <c r="E5811" s="197">
        <v>-1.4427516158818099E-2</v>
      </c>
      <c r="F5811" s="167"/>
      <c r="G5811" s="37">
        <v>5803</v>
      </c>
      <c r="H5811" s="167">
        <f t="shared" ca="1" si="184"/>
        <v>-4.8843745093108237E-2</v>
      </c>
    </row>
    <row r="5812" spans="1:8" x14ac:dyDescent="0.3">
      <c r="A5812"/>
      <c r="B5812" s="314">
        <v>42381</v>
      </c>
      <c r="C5812" s="197">
        <v>355</v>
      </c>
      <c r="D5812" s="197">
        <f t="shared" si="183"/>
        <v>1.8158959308320775</v>
      </c>
      <c r="E5812" s="197">
        <v>-1.4436424208772891E-2</v>
      </c>
      <c r="F5812" s="167"/>
      <c r="G5812" s="37">
        <v>5804</v>
      </c>
      <c r="H5812" s="167">
        <f t="shared" ca="1" si="184"/>
        <v>9.8395879136648629E-2</v>
      </c>
    </row>
    <row r="5813" spans="1:8" x14ac:dyDescent="0.3">
      <c r="A5813"/>
      <c r="B5813" s="314">
        <v>40136</v>
      </c>
      <c r="C5813" s="197">
        <v>126.07</v>
      </c>
      <c r="D5813" s="197">
        <f t="shared" si="183"/>
        <v>-0.10193759794842572</v>
      </c>
      <c r="E5813" s="197">
        <v>-1.4462163852407839E-2</v>
      </c>
      <c r="F5813" s="167"/>
      <c r="G5813" s="37">
        <v>5805</v>
      </c>
      <c r="H5813" s="167">
        <f t="shared" ca="1" si="184"/>
        <v>1.082891109380393E-2</v>
      </c>
    </row>
    <row r="5814" spans="1:8" x14ac:dyDescent="0.3">
      <c r="A5814"/>
      <c r="B5814" s="314">
        <v>40211</v>
      </c>
      <c r="C5814" s="197">
        <v>140.38</v>
      </c>
      <c r="D5814" s="197">
        <f t="shared" si="183"/>
        <v>4.2834023334587883</v>
      </c>
      <c r="E5814" s="197">
        <v>-1.4462229710755392E-2</v>
      </c>
      <c r="F5814" s="167"/>
      <c r="G5814" s="37">
        <v>5806</v>
      </c>
      <c r="H5814" s="167">
        <f t="shared" ca="1" si="184"/>
        <v>8.4985533389019735E-2</v>
      </c>
    </row>
    <row r="5815" spans="1:8" x14ac:dyDescent="0.3">
      <c r="A5815"/>
      <c r="B5815" s="314">
        <v>37551</v>
      </c>
      <c r="C5815" s="197">
        <v>26.57</v>
      </c>
      <c r="D5815" s="197">
        <f t="shared" si="183"/>
        <v>-0.85255271920088793</v>
      </c>
      <c r="E5815" s="197">
        <v>-1.4465875370919923E-2</v>
      </c>
      <c r="F5815" s="167"/>
      <c r="G5815" s="37">
        <v>5807</v>
      </c>
      <c r="H5815" s="167">
        <f t="shared" ca="1" si="184"/>
        <v>-8.7063917880525511E-3</v>
      </c>
    </row>
    <row r="5816" spans="1:8" x14ac:dyDescent="0.3">
      <c r="A5816"/>
      <c r="B5816" s="314">
        <v>43544</v>
      </c>
      <c r="C5816" s="197">
        <v>180.2</v>
      </c>
      <c r="D5816" s="197">
        <f t="shared" si="183"/>
        <v>-0.2112059531626177</v>
      </c>
      <c r="E5816" s="197">
        <v>-1.449275362318847E-2</v>
      </c>
      <c r="F5816" s="167"/>
      <c r="G5816" s="37">
        <v>5808</v>
      </c>
      <c r="H5816" s="167">
        <f t="shared" ca="1" si="184"/>
        <v>6.3340659929112558E-2</v>
      </c>
    </row>
    <row r="5817" spans="1:8" x14ac:dyDescent="0.3">
      <c r="A5817"/>
      <c r="B5817" s="314">
        <v>41155</v>
      </c>
      <c r="C5817" s="197">
        <v>228.45</v>
      </c>
      <c r="D5817" s="197">
        <f t="shared" si="183"/>
        <v>1.4556594646888099</v>
      </c>
      <c r="E5817" s="197">
        <v>-1.44946292222079E-2</v>
      </c>
      <c r="F5817" s="167"/>
      <c r="G5817" s="37">
        <v>5809</v>
      </c>
      <c r="H5817" s="167">
        <f t="shared" ca="1" si="184"/>
        <v>-2.7707278581988796E-2</v>
      </c>
    </row>
    <row r="5818" spans="1:8" x14ac:dyDescent="0.3">
      <c r="A5818"/>
      <c r="B5818" s="314">
        <v>38385</v>
      </c>
      <c r="C5818" s="197">
        <v>93.03</v>
      </c>
      <c r="D5818" s="197">
        <f t="shared" si="183"/>
        <v>-0.83327359403562851</v>
      </c>
      <c r="E5818" s="197">
        <v>-1.4512711864406835E-2</v>
      </c>
      <c r="F5818" s="167"/>
      <c r="G5818" s="37">
        <v>5810</v>
      </c>
      <c r="H5818" s="167">
        <f t="shared" ca="1" si="184"/>
        <v>-6.9366425121044739E-2</v>
      </c>
    </row>
    <row r="5819" spans="1:8" x14ac:dyDescent="0.3">
      <c r="A5819"/>
      <c r="B5819" s="314">
        <v>45085</v>
      </c>
      <c r="C5819" s="197">
        <v>557.98</v>
      </c>
      <c r="D5819" s="197">
        <f t="shared" si="183"/>
        <v>6.6835582484164142</v>
      </c>
      <c r="E5819" s="197">
        <v>-1.4517838219710422E-2</v>
      </c>
      <c r="F5819" s="167"/>
      <c r="G5819" s="37">
        <v>5811</v>
      </c>
      <c r="H5819" s="167">
        <f t="shared" ca="1" si="184"/>
        <v>0.11012964296123874</v>
      </c>
    </row>
    <row r="5820" spans="1:8" x14ac:dyDescent="0.3">
      <c r="A5820"/>
      <c r="B5820" s="314">
        <v>35041</v>
      </c>
      <c r="C5820" s="197">
        <v>72.62</v>
      </c>
      <c r="D5820" s="197">
        <f t="shared" si="183"/>
        <v>-0.89898455974405345</v>
      </c>
      <c r="E5820" s="197">
        <v>-1.4520287691681233E-2</v>
      </c>
      <c r="F5820" s="167"/>
      <c r="G5820" s="37">
        <v>5812</v>
      </c>
      <c r="H5820" s="167">
        <f t="shared" ca="1" si="184"/>
        <v>-4.10873212398278E-2</v>
      </c>
    </row>
    <row r="5821" spans="1:8" x14ac:dyDescent="0.3">
      <c r="A5821"/>
      <c r="B5821" s="314">
        <v>45797</v>
      </c>
      <c r="C5821" s="197">
        <v>718.9</v>
      </c>
      <c r="D5821" s="197">
        <f t="shared" si="183"/>
        <v>6.0239374694675138</v>
      </c>
      <c r="E5821" s="197">
        <v>-1.4530500342700536E-2</v>
      </c>
      <c r="F5821" s="167"/>
      <c r="G5821" s="37">
        <v>5813</v>
      </c>
      <c r="H5821" s="167">
        <f t="shared" ca="1" si="184"/>
        <v>5.293270049638029E-2</v>
      </c>
    </row>
    <row r="5822" spans="1:8" x14ac:dyDescent="0.3">
      <c r="A5822"/>
      <c r="B5822" s="314">
        <v>38027</v>
      </c>
      <c r="C5822" s="197">
        <v>102.35</v>
      </c>
      <c r="D5822" s="197">
        <f t="shared" si="183"/>
        <v>-0.67525462448837137</v>
      </c>
      <c r="E5822" s="197">
        <v>-1.4538802233776238E-2</v>
      </c>
      <c r="F5822" s="167"/>
      <c r="G5822" s="37">
        <v>5814</v>
      </c>
      <c r="H5822" s="167">
        <f t="shared" ca="1" si="184"/>
        <v>-2.9923960957169128E-2</v>
      </c>
    </row>
    <row r="5823" spans="1:8" x14ac:dyDescent="0.3">
      <c r="A5823"/>
      <c r="B5823" s="314">
        <v>41296</v>
      </c>
      <c r="C5823" s="197">
        <v>315.17</v>
      </c>
      <c r="D5823" s="197">
        <f t="shared" si="183"/>
        <v>0.82601390498261895</v>
      </c>
      <c r="E5823" s="197">
        <v>-1.4539428428490986E-2</v>
      </c>
      <c r="F5823" s="167"/>
      <c r="G5823" s="37">
        <v>5815</v>
      </c>
      <c r="H5823" s="167">
        <f t="shared" ca="1" si="184"/>
        <v>-4.9887990763120067E-2</v>
      </c>
    </row>
    <row r="5824" spans="1:8" x14ac:dyDescent="0.3">
      <c r="A5824"/>
      <c r="B5824" s="314">
        <v>43616</v>
      </c>
      <c r="C5824" s="197">
        <v>172.6</v>
      </c>
      <c r="D5824" s="197">
        <f t="shared" si="183"/>
        <v>5.3831360946745566</v>
      </c>
      <c r="E5824" s="197">
        <v>-1.45589494718813E-2</v>
      </c>
      <c r="F5824" s="167"/>
      <c r="G5824" s="37">
        <v>5816</v>
      </c>
      <c r="H5824" s="167">
        <f t="shared" ca="1" si="184"/>
        <v>4.5584982625670609E-2</v>
      </c>
    </row>
    <row r="5825" spans="1:8" x14ac:dyDescent="0.3">
      <c r="A5825"/>
      <c r="B5825" s="314">
        <v>39881</v>
      </c>
      <c r="C5825" s="197">
        <v>27.04</v>
      </c>
      <c r="D5825" s="197">
        <f t="shared" si="183"/>
        <v>-0.93984427141268079</v>
      </c>
      <c r="E5825" s="197">
        <v>-1.4577259475218707E-2</v>
      </c>
      <c r="F5825" s="167"/>
      <c r="G5825" s="37">
        <v>5817</v>
      </c>
      <c r="H5825" s="167">
        <f t="shared" ca="1" si="184"/>
        <v>2.3589173026422595E-2</v>
      </c>
    </row>
    <row r="5826" spans="1:8" x14ac:dyDescent="0.3">
      <c r="A5826"/>
      <c r="B5826" s="314">
        <v>44658</v>
      </c>
      <c r="C5826" s="197">
        <v>449.5</v>
      </c>
      <c r="D5826" s="197">
        <f t="shared" si="183"/>
        <v>0.58380606743948404</v>
      </c>
      <c r="E5826" s="197">
        <v>-1.4578537761701149E-2</v>
      </c>
      <c r="F5826" s="167"/>
      <c r="G5826" s="37">
        <v>5818</v>
      </c>
      <c r="H5826" s="167">
        <f t="shared" ca="1" si="184"/>
        <v>-3.2055081622255912E-4</v>
      </c>
    </row>
    <row r="5827" spans="1:8" x14ac:dyDescent="0.3">
      <c r="A5827"/>
      <c r="B5827" s="314">
        <v>41351</v>
      </c>
      <c r="C5827" s="197">
        <v>283.81</v>
      </c>
      <c r="D5827" s="197">
        <f t="shared" si="183"/>
        <v>17.274951706374761</v>
      </c>
      <c r="E5827" s="197">
        <v>-1.4582826985174102E-2</v>
      </c>
      <c r="F5827" s="167"/>
      <c r="G5827" s="37">
        <v>5819</v>
      </c>
      <c r="H5827" s="167">
        <f t="shared" ca="1" si="184"/>
        <v>-9.2308232943741964E-2</v>
      </c>
    </row>
    <row r="5828" spans="1:8" x14ac:dyDescent="0.3">
      <c r="A5828"/>
      <c r="B5828" s="314">
        <v>37033</v>
      </c>
      <c r="C5828" s="197">
        <v>15.53</v>
      </c>
      <c r="D5828" s="197">
        <f t="shared" si="183"/>
        <v>-0.95348210274075185</v>
      </c>
      <c r="E5828" s="197">
        <v>-1.4593908629441654E-2</v>
      </c>
      <c r="F5828" s="167"/>
      <c r="G5828" s="37">
        <v>5820</v>
      </c>
      <c r="H5828" s="167">
        <f t="shared" ca="1" si="184"/>
        <v>-6.4395960105309055E-2</v>
      </c>
    </row>
    <row r="5829" spans="1:8" x14ac:dyDescent="0.3">
      <c r="A5829"/>
      <c r="B5829" s="314">
        <v>43180</v>
      </c>
      <c r="C5829" s="197">
        <v>333.85</v>
      </c>
      <c r="D5829" s="197">
        <f t="shared" si="183"/>
        <v>0.13806033748082491</v>
      </c>
      <c r="E5829" s="197">
        <v>-1.4610389610389629E-2</v>
      </c>
      <c r="F5829" s="167"/>
      <c r="G5829" s="37">
        <v>5821</v>
      </c>
      <c r="H5829" s="167">
        <f t="shared" ca="1" si="184"/>
        <v>4.8502322247497308E-2</v>
      </c>
    </row>
    <row r="5830" spans="1:8" x14ac:dyDescent="0.3">
      <c r="A5830"/>
      <c r="B5830" s="314">
        <v>44426</v>
      </c>
      <c r="C5830" s="197">
        <v>293.35000000000002</v>
      </c>
      <c r="D5830" s="197">
        <f t="shared" si="183"/>
        <v>2.8507482278813336</v>
      </c>
      <c r="E5830" s="197">
        <v>-1.4612025529055939E-2</v>
      </c>
      <c r="F5830" s="167"/>
      <c r="G5830" s="37">
        <v>5822</v>
      </c>
      <c r="H5830" s="167">
        <f t="shared" ca="1" si="184"/>
        <v>2.2581570126597734E-2</v>
      </c>
    </row>
    <row r="5831" spans="1:8" x14ac:dyDescent="0.3">
      <c r="A5831"/>
      <c r="B5831" s="314">
        <v>35590</v>
      </c>
      <c r="C5831" s="197">
        <v>76.180000000000007</v>
      </c>
      <c r="D5831" s="197">
        <f t="shared" si="183"/>
        <v>-0.7031755308786285</v>
      </c>
      <c r="E5831" s="197">
        <v>-1.4616479110076241E-2</v>
      </c>
      <c r="F5831" s="167"/>
      <c r="G5831" s="37">
        <v>5823</v>
      </c>
      <c r="H5831" s="167">
        <f t="shared" ca="1" si="184"/>
        <v>-1.7699588480574932E-3</v>
      </c>
    </row>
    <row r="5832" spans="1:8" x14ac:dyDescent="0.3">
      <c r="A5832"/>
      <c r="B5832" s="314">
        <v>41165</v>
      </c>
      <c r="C5832" s="197">
        <v>256.64999999999998</v>
      </c>
      <c r="D5832" s="197">
        <f t="shared" si="183"/>
        <v>0.1483221476510066</v>
      </c>
      <c r="E5832" s="197">
        <v>-1.4627965906473195E-2</v>
      </c>
      <c r="F5832" s="167"/>
      <c r="G5832" s="37">
        <v>5824</v>
      </c>
      <c r="H5832" s="167">
        <f t="shared" ca="1" si="184"/>
        <v>0.13457445039875204</v>
      </c>
    </row>
    <row r="5833" spans="1:8" x14ac:dyDescent="0.3">
      <c r="A5833"/>
      <c r="B5833" s="314">
        <v>41107</v>
      </c>
      <c r="C5833" s="197">
        <v>223.5</v>
      </c>
      <c r="D5833" s="197">
        <f t="shared" ref="D5833:D5896" si="185">C5833/C5834-1</f>
        <v>-0.43223675854185184</v>
      </c>
      <c r="E5833" s="197">
        <v>-1.4637157217176622E-2</v>
      </c>
      <c r="F5833" s="167"/>
      <c r="G5833" s="37">
        <v>5825</v>
      </c>
      <c r="H5833" s="167">
        <f t="shared" ca="1" si="184"/>
        <v>3.85315492556376E-2</v>
      </c>
    </row>
    <row r="5834" spans="1:8" x14ac:dyDescent="0.3">
      <c r="A5834"/>
      <c r="B5834" s="314">
        <v>43132</v>
      </c>
      <c r="C5834" s="197">
        <v>393.65</v>
      </c>
      <c r="D5834" s="197">
        <f t="shared" si="185"/>
        <v>2.8248153905946363</v>
      </c>
      <c r="E5834" s="197">
        <v>-1.4643304130162793E-2</v>
      </c>
      <c r="F5834" s="167"/>
      <c r="G5834" s="37">
        <v>5826</v>
      </c>
      <c r="H5834" s="167">
        <f t="shared" ref="H5834:H5897" ca="1" si="186">_xlfn.NORM.INV(RAND(),N$11,N$12)</f>
        <v>-3.931743512815334E-2</v>
      </c>
    </row>
    <row r="5835" spans="1:8" x14ac:dyDescent="0.3">
      <c r="A5835"/>
      <c r="B5835" s="314">
        <v>38678</v>
      </c>
      <c r="C5835" s="197">
        <v>102.92</v>
      </c>
      <c r="D5835" s="197">
        <f t="shared" si="185"/>
        <v>-0.81336476561791637</v>
      </c>
      <c r="E5835" s="197">
        <v>-1.4648157012924878E-2</v>
      </c>
      <c r="F5835" s="167"/>
      <c r="G5835" s="37">
        <v>5827</v>
      </c>
      <c r="H5835" s="167">
        <f t="shared" ca="1" si="186"/>
        <v>8.6033759608721685E-2</v>
      </c>
    </row>
    <row r="5836" spans="1:8" x14ac:dyDescent="0.3">
      <c r="A5836"/>
      <c r="B5836" s="314">
        <v>42649</v>
      </c>
      <c r="C5836" s="197">
        <v>551.45000000000005</v>
      </c>
      <c r="D5836" s="197">
        <f t="shared" si="185"/>
        <v>0.69078644795339583</v>
      </c>
      <c r="E5836" s="197">
        <v>-1.4652014652014489E-2</v>
      </c>
      <c r="F5836" s="167"/>
      <c r="G5836" s="37">
        <v>5828</v>
      </c>
      <c r="H5836" s="167">
        <f t="shared" ca="1" si="186"/>
        <v>-3.9194517216146127E-2</v>
      </c>
    </row>
    <row r="5837" spans="1:8" x14ac:dyDescent="0.3">
      <c r="A5837"/>
      <c r="B5837" s="314">
        <v>44231</v>
      </c>
      <c r="C5837" s="197">
        <v>326.14999999999998</v>
      </c>
      <c r="D5837" s="197">
        <f t="shared" si="185"/>
        <v>-0.25933916203020335</v>
      </c>
      <c r="E5837" s="197">
        <v>-1.4652567975830921E-2</v>
      </c>
      <c r="F5837" s="167"/>
      <c r="G5837" s="37">
        <v>5829</v>
      </c>
      <c r="H5837" s="167">
        <f t="shared" ca="1" si="186"/>
        <v>0.1439391520398722</v>
      </c>
    </row>
    <row r="5838" spans="1:8" x14ac:dyDescent="0.3">
      <c r="A5838"/>
      <c r="B5838" s="314">
        <v>42949</v>
      </c>
      <c r="C5838" s="197">
        <v>440.35</v>
      </c>
      <c r="D5838" s="197">
        <f t="shared" si="185"/>
        <v>21.605236139630392</v>
      </c>
      <c r="E5838" s="197">
        <v>-1.4656522712016007E-2</v>
      </c>
      <c r="F5838" s="167"/>
      <c r="G5838" s="37">
        <v>5830</v>
      </c>
      <c r="H5838" s="167">
        <f t="shared" ca="1" si="186"/>
        <v>-0.12495154875934439</v>
      </c>
    </row>
    <row r="5839" spans="1:8" x14ac:dyDescent="0.3">
      <c r="A5839"/>
      <c r="B5839" s="314">
        <v>37221</v>
      </c>
      <c r="C5839" s="197">
        <v>19.48</v>
      </c>
      <c r="D5839" s="197">
        <f t="shared" si="185"/>
        <v>-0.17141641854529988</v>
      </c>
      <c r="E5839" s="197">
        <v>-1.466868993424375E-2</v>
      </c>
      <c r="F5839" s="167"/>
      <c r="G5839" s="37">
        <v>5831</v>
      </c>
      <c r="H5839" s="167">
        <f t="shared" ca="1" si="186"/>
        <v>-6.0713991846070021E-2</v>
      </c>
    </row>
    <row r="5840" spans="1:8" x14ac:dyDescent="0.3">
      <c r="A5840"/>
      <c r="B5840" s="314">
        <v>36636</v>
      </c>
      <c r="C5840" s="197">
        <v>23.51</v>
      </c>
      <c r="D5840" s="197">
        <f t="shared" si="185"/>
        <v>-0.9459738946594356</v>
      </c>
      <c r="E5840" s="197">
        <v>-1.4668901927912703E-2</v>
      </c>
      <c r="F5840" s="167"/>
      <c r="G5840" s="37">
        <v>5832</v>
      </c>
      <c r="H5840" s="167">
        <f t="shared" ca="1" si="186"/>
        <v>-2.2062840439641771E-2</v>
      </c>
    </row>
    <row r="5841" spans="1:8" x14ac:dyDescent="0.3">
      <c r="A5841"/>
      <c r="B5841" s="314">
        <v>44978</v>
      </c>
      <c r="C5841" s="197">
        <v>435.16</v>
      </c>
      <c r="D5841" s="197">
        <f t="shared" si="185"/>
        <v>-0.3156678041799682</v>
      </c>
      <c r="E5841" s="197">
        <v>-1.4672584005071876E-2</v>
      </c>
      <c r="F5841" s="167"/>
      <c r="G5841" s="37">
        <v>5833</v>
      </c>
      <c r="H5841" s="167">
        <f t="shared" ca="1" si="186"/>
        <v>-2.0479179043139156E-2</v>
      </c>
    </row>
    <row r="5842" spans="1:8" x14ac:dyDescent="0.3">
      <c r="A5842"/>
      <c r="B5842" s="314">
        <v>45224</v>
      </c>
      <c r="C5842" s="197">
        <v>635.89</v>
      </c>
      <c r="D5842" s="197">
        <f t="shared" si="185"/>
        <v>0.41450339228117006</v>
      </c>
      <c r="E5842" s="197">
        <v>-1.4673980414032561E-2</v>
      </c>
      <c r="F5842" s="167"/>
      <c r="G5842" s="37">
        <v>5834</v>
      </c>
      <c r="H5842" s="167">
        <f t="shared" ca="1" si="186"/>
        <v>-8.721310788493937E-2</v>
      </c>
    </row>
    <row r="5843" spans="1:8" x14ac:dyDescent="0.3">
      <c r="A5843"/>
      <c r="B5843" s="314">
        <v>42899</v>
      </c>
      <c r="C5843" s="197">
        <v>449.55</v>
      </c>
      <c r="D5843" s="197">
        <f t="shared" si="185"/>
        <v>4.0409284592958059</v>
      </c>
      <c r="E5843" s="197">
        <v>-1.4684931506849241E-2</v>
      </c>
      <c r="F5843" s="167"/>
      <c r="G5843" s="37">
        <v>5835</v>
      </c>
      <c r="H5843" s="167">
        <f t="shared" ca="1" si="186"/>
        <v>-3.6869608068047441E-2</v>
      </c>
    </row>
    <row r="5844" spans="1:8" x14ac:dyDescent="0.3">
      <c r="A5844"/>
      <c r="B5844" s="314">
        <v>38110</v>
      </c>
      <c r="C5844" s="197">
        <v>89.18</v>
      </c>
      <c r="D5844" s="197">
        <f t="shared" si="185"/>
        <v>-0.79527089072543622</v>
      </c>
      <c r="E5844" s="197">
        <v>-1.4694508894044889E-2</v>
      </c>
      <c r="F5844" s="167"/>
      <c r="G5844" s="37">
        <v>5836</v>
      </c>
      <c r="H5844" s="167">
        <f t="shared" ca="1" si="186"/>
        <v>-2.8135320438109505E-2</v>
      </c>
    </row>
    <row r="5845" spans="1:8" x14ac:dyDescent="0.3">
      <c r="A5845"/>
      <c r="B5845" s="314">
        <v>42163</v>
      </c>
      <c r="C5845" s="197">
        <v>435.6</v>
      </c>
      <c r="D5845" s="197">
        <f t="shared" si="185"/>
        <v>2.3541233541233542</v>
      </c>
      <c r="E5845" s="197">
        <v>-1.470255598280934E-2</v>
      </c>
      <c r="F5845" s="167"/>
      <c r="G5845" s="37">
        <v>5837</v>
      </c>
      <c r="H5845" s="167">
        <f t="shared" ca="1" si="186"/>
        <v>5.6294366221459995E-2</v>
      </c>
    </row>
    <row r="5846" spans="1:8" x14ac:dyDescent="0.3">
      <c r="A5846"/>
      <c r="B5846" s="314">
        <v>39240</v>
      </c>
      <c r="C5846" s="197">
        <v>129.87</v>
      </c>
      <c r="D5846" s="197">
        <f t="shared" si="185"/>
        <v>0.68771929824561395</v>
      </c>
      <c r="E5846" s="197">
        <v>-1.4718154919960535E-2</v>
      </c>
      <c r="F5846" s="167"/>
      <c r="G5846" s="37">
        <v>5838</v>
      </c>
      <c r="H5846" s="167">
        <f t="shared" ca="1" si="186"/>
        <v>0.16276460070802781</v>
      </c>
    </row>
    <row r="5847" spans="1:8" x14ac:dyDescent="0.3">
      <c r="A5847"/>
      <c r="B5847" s="314">
        <v>38188</v>
      </c>
      <c r="C5847" s="197">
        <v>76.95</v>
      </c>
      <c r="D5847" s="197">
        <f t="shared" si="185"/>
        <v>4.4807692307692317</v>
      </c>
      <c r="E5847" s="197">
        <v>-1.4724711907810439E-2</v>
      </c>
      <c r="F5847" s="167"/>
      <c r="G5847" s="37">
        <v>5839</v>
      </c>
      <c r="H5847" s="167">
        <f t="shared" ca="1" si="186"/>
        <v>5.3967363379256464E-2</v>
      </c>
    </row>
    <row r="5848" spans="1:8" x14ac:dyDescent="0.3">
      <c r="A5848"/>
      <c r="B5848" s="314">
        <v>37055</v>
      </c>
      <c r="C5848" s="197">
        <v>14.04</v>
      </c>
      <c r="D5848" s="197">
        <f t="shared" si="185"/>
        <v>-0.83453152622274596</v>
      </c>
      <c r="E5848" s="197">
        <v>-1.473684210526327E-2</v>
      </c>
      <c r="F5848" s="167"/>
      <c r="G5848" s="37">
        <v>5840</v>
      </c>
      <c r="H5848" s="167">
        <f t="shared" ca="1" si="186"/>
        <v>7.6899864887954889E-2</v>
      </c>
    </row>
    <row r="5849" spans="1:8" x14ac:dyDescent="0.3">
      <c r="A5849"/>
      <c r="B5849" s="314">
        <v>35608</v>
      </c>
      <c r="C5849" s="197">
        <v>84.85</v>
      </c>
      <c r="D5849" s="197">
        <f t="shared" si="185"/>
        <v>8.6427656850192047E-2</v>
      </c>
      <c r="E5849" s="197">
        <v>-1.4746864839758622E-2</v>
      </c>
      <c r="F5849" s="167"/>
      <c r="G5849" s="37">
        <v>5841</v>
      </c>
      <c r="H5849" s="167">
        <f t="shared" ca="1" si="186"/>
        <v>5.5367875024249044E-2</v>
      </c>
    </row>
    <row r="5850" spans="1:8" x14ac:dyDescent="0.3">
      <c r="A5850"/>
      <c r="B5850" s="314">
        <v>38187</v>
      </c>
      <c r="C5850" s="197">
        <v>78.099999999999994</v>
      </c>
      <c r="D5850" s="197">
        <f t="shared" si="185"/>
        <v>-3.2937097573056073E-2</v>
      </c>
      <c r="E5850" s="197">
        <v>-1.4759682099154792E-2</v>
      </c>
      <c r="F5850" s="167"/>
      <c r="G5850" s="37">
        <v>5842</v>
      </c>
      <c r="H5850" s="167">
        <f t="shared" ca="1" si="186"/>
        <v>-9.1323001804813494E-2</v>
      </c>
    </row>
    <row r="5851" spans="1:8" x14ac:dyDescent="0.3">
      <c r="A5851"/>
      <c r="B5851" s="314">
        <v>34991</v>
      </c>
      <c r="C5851" s="197">
        <v>80.760000000000005</v>
      </c>
      <c r="D5851" s="197">
        <f t="shared" si="185"/>
        <v>3.4866666666666672</v>
      </c>
      <c r="E5851" s="197">
        <v>-1.4761498109064242E-2</v>
      </c>
      <c r="F5851" s="167"/>
      <c r="G5851" s="37">
        <v>5843</v>
      </c>
      <c r="H5851" s="167">
        <f t="shared" ca="1" si="186"/>
        <v>9.9069163075282005E-2</v>
      </c>
    </row>
    <row r="5852" spans="1:8" x14ac:dyDescent="0.3">
      <c r="A5852"/>
      <c r="B5852" s="314">
        <v>36922</v>
      </c>
      <c r="C5852" s="197">
        <v>18</v>
      </c>
      <c r="D5852" s="197">
        <f t="shared" si="185"/>
        <v>-0.24968736973739059</v>
      </c>
      <c r="E5852" s="197">
        <v>-1.4778325123152691E-2</v>
      </c>
      <c r="F5852" s="167"/>
      <c r="G5852" s="37">
        <v>5844</v>
      </c>
      <c r="H5852" s="167">
        <f t="shared" ca="1" si="186"/>
        <v>2.2215052757590448E-2</v>
      </c>
    </row>
    <row r="5853" spans="1:8" x14ac:dyDescent="0.3">
      <c r="A5853"/>
      <c r="B5853" s="314">
        <v>37469</v>
      </c>
      <c r="C5853" s="197">
        <v>23.99</v>
      </c>
      <c r="D5853" s="197">
        <f t="shared" si="185"/>
        <v>-0.5992984800400869</v>
      </c>
      <c r="E5853" s="197">
        <v>-1.4784394250513477E-2</v>
      </c>
      <c r="F5853" s="167"/>
      <c r="G5853" s="37">
        <v>5845</v>
      </c>
      <c r="H5853" s="167">
        <f t="shared" ca="1" si="186"/>
        <v>-5.4454638342153222E-2</v>
      </c>
    </row>
    <row r="5854" spans="1:8" x14ac:dyDescent="0.3">
      <c r="A5854"/>
      <c r="B5854" s="314">
        <v>34680</v>
      </c>
      <c r="C5854" s="197">
        <v>59.87</v>
      </c>
      <c r="D5854" s="197">
        <f t="shared" si="185"/>
        <v>-0.86208564649512798</v>
      </c>
      <c r="E5854" s="197">
        <v>-1.4809939114694859E-2</v>
      </c>
      <c r="F5854" s="167"/>
      <c r="G5854" s="37">
        <v>5846</v>
      </c>
      <c r="H5854" s="167">
        <f t="shared" ca="1" si="186"/>
        <v>-1.332102343909638E-2</v>
      </c>
    </row>
    <row r="5855" spans="1:8" x14ac:dyDescent="0.3">
      <c r="A5855"/>
      <c r="B5855" s="314">
        <v>44964</v>
      </c>
      <c r="C5855" s="197">
        <v>434.11</v>
      </c>
      <c r="D5855" s="197">
        <f t="shared" si="185"/>
        <v>3.912413715061672</v>
      </c>
      <c r="E5855" s="197">
        <v>-1.4819353667392843E-2</v>
      </c>
      <c r="F5855" s="167"/>
      <c r="G5855" s="37">
        <v>5847</v>
      </c>
      <c r="H5855" s="167">
        <f t="shared" ca="1" si="186"/>
        <v>6.67232221061657E-2</v>
      </c>
    </row>
    <row r="5856" spans="1:8" x14ac:dyDescent="0.3">
      <c r="A5856"/>
      <c r="B5856" s="314">
        <v>38371</v>
      </c>
      <c r="C5856" s="197">
        <v>88.37</v>
      </c>
      <c r="D5856" s="197">
        <f t="shared" si="185"/>
        <v>-0.46781090033122552</v>
      </c>
      <c r="E5856" s="197">
        <v>-1.4827201783723543E-2</v>
      </c>
      <c r="F5856" s="167"/>
      <c r="G5856" s="37">
        <v>5848</v>
      </c>
      <c r="H5856" s="167">
        <f t="shared" ca="1" si="186"/>
        <v>-8.265906638572941E-2</v>
      </c>
    </row>
    <row r="5857" spans="1:8" x14ac:dyDescent="0.3">
      <c r="A5857"/>
      <c r="B5857" s="314">
        <v>43468</v>
      </c>
      <c r="C5857" s="197">
        <v>166.05</v>
      </c>
      <c r="D5857" s="197">
        <f t="shared" si="185"/>
        <v>0.83825971438060454</v>
      </c>
      <c r="E5857" s="197">
        <v>-1.4832393948383316E-2</v>
      </c>
      <c r="F5857" s="167"/>
      <c r="G5857" s="37">
        <v>5849</v>
      </c>
      <c r="H5857" s="167">
        <f t="shared" ca="1" si="186"/>
        <v>-1.8731780320233843E-2</v>
      </c>
    </row>
    <row r="5858" spans="1:8" x14ac:dyDescent="0.3">
      <c r="A5858"/>
      <c r="B5858" s="314">
        <v>38573</v>
      </c>
      <c r="C5858" s="197">
        <v>90.33</v>
      </c>
      <c r="D5858" s="197">
        <f t="shared" si="185"/>
        <v>1.0303438975050572</v>
      </c>
      <c r="E5858" s="197">
        <v>-1.4832588068491637E-2</v>
      </c>
      <c r="F5858" s="167"/>
      <c r="G5858" s="37">
        <v>5850</v>
      </c>
      <c r="H5858" s="167">
        <f t="shared" ca="1" si="186"/>
        <v>4.2718102158235793E-2</v>
      </c>
    </row>
    <row r="5859" spans="1:8" x14ac:dyDescent="0.3">
      <c r="A5859"/>
      <c r="B5859" s="314">
        <v>36546</v>
      </c>
      <c r="C5859" s="197">
        <v>44.49</v>
      </c>
      <c r="D5859" s="197">
        <f t="shared" si="185"/>
        <v>-0.56433607520564044</v>
      </c>
      <c r="E5859" s="197">
        <v>-1.4836138175376323E-2</v>
      </c>
      <c r="F5859" s="167"/>
      <c r="G5859" s="37">
        <v>5851</v>
      </c>
      <c r="H5859" s="167">
        <f t="shared" ca="1" si="186"/>
        <v>4.4255233268945697E-2</v>
      </c>
    </row>
    <row r="5860" spans="1:8" x14ac:dyDescent="0.3">
      <c r="A5860"/>
      <c r="B5860" s="314">
        <v>39604</v>
      </c>
      <c r="C5860" s="197">
        <v>102.12</v>
      </c>
      <c r="D5860" s="197">
        <f t="shared" si="185"/>
        <v>-0.76208559513547514</v>
      </c>
      <c r="E5860" s="197">
        <v>-1.4856260852787906E-2</v>
      </c>
      <c r="F5860" s="167"/>
      <c r="G5860" s="37">
        <v>5852</v>
      </c>
      <c r="H5860" s="167">
        <f t="shared" ca="1" si="186"/>
        <v>5.5338568923543822E-2</v>
      </c>
    </row>
    <row r="5861" spans="1:8" x14ac:dyDescent="0.3">
      <c r="A5861"/>
      <c r="B5861" s="314">
        <v>44754</v>
      </c>
      <c r="C5861" s="197">
        <v>429.23</v>
      </c>
      <c r="D5861" s="197">
        <f t="shared" si="185"/>
        <v>1.6680134261561412</v>
      </c>
      <c r="E5861" s="197">
        <v>-1.4872277432236958E-2</v>
      </c>
      <c r="F5861" s="167"/>
      <c r="G5861" s="37">
        <v>5853</v>
      </c>
      <c r="H5861" s="167">
        <f t="shared" ca="1" si="186"/>
        <v>2.6539737499759488E-2</v>
      </c>
    </row>
    <row r="5862" spans="1:8" x14ac:dyDescent="0.3">
      <c r="A5862"/>
      <c r="B5862" s="314">
        <v>40379</v>
      </c>
      <c r="C5862" s="197">
        <v>160.88</v>
      </c>
      <c r="D5862" s="197">
        <f t="shared" si="185"/>
        <v>-0.13760385955507914</v>
      </c>
      <c r="E5862" s="197">
        <v>-1.4879676688506538E-2</v>
      </c>
      <c r="F5862" s="167"/>
      <c r="G5862" s="37">
        <v>5854</v>
      </c>
      <c r="H5862" s="167">
        <f t="shared" ca="1" si="186"/>
        <v>-7.0666238608962095E-2</v>
      </c>
    </row>
    <row r="5863" spans="1:8" x14ac:dyDescent="0.3">
      <c r="A5863"/>
      <c r="B5863" s="314">
        <v>40885</v>
      </c>
      <c r="C5863" s="197">
        <v>186.55</v>
      </c>
      <c r="D5863" s="197">
        <f t="shared" si="185"/>
        <v>6.5695515566980944E-2</v>
      </c>
      <c r="E5863" s="197">
        <v>-1.4891482283360569E-2</v>
      </c>
      <c r="F5863" s="167"/>
      <c r="G5863" s="37">
        <v>5855</v>
      </c>
      <c r="H5863" s="167">
        <f t="shared" ca="1" si="186"/>
        <v>-6.5573764948262753E-2</v>
      </c>
    </row>
    <row r="5864" spans="1:8" x14ac:dyDescent="0.3">
      <c r="A5864"/>
      <c r="B5864" s="314">
        <v>43770</v>
      </c>
      <c r="C5864" s="197">
        <v>175.05</v>
      </c>
      <c r="D5864" s="197">
        <f t="shared" si="185"/>
        <v>5.8139353834176726</v>
      </c>
      <c r="E5864" s="197">
        <v>-1.4912774338773138E-2</v>
      </c>
      <c r="F5864" s="167"/>
      <c r="G5864" s="37">
        <v>5856</v>
      </c>
      <c r="H5864" s="167">
        <f t="shared" ca="1" si="186"/>
        <v>-5.446182014349721E-3</v>
      </c>
    </row>
    <row r="5865" spans="1:8" x14ac:dyDescent="0.3">
      <c r="A5865"/>
      <c r="B5865" s="314">
        <v>37361</v>
      </c>
      <c r="C5865" s="197">
        <v>25.69</v>
      </c>
      <c r="D5865" s="197">
        <f t="shared" si="185"/>
        <v>-0.9367770832307919</v>
      </c>
      <c r="E5865" s="197">
        <v>-1.4953987730061291E-2</v>
      </c>
      <c r="F5865" s="167"/>
      <c r="G5865" s="37">
        <v>5857</v>
      </c>
      <c r="H5865" s="167">
        <f t="shared" ca="1" si="186"/>
        <v>-1.4439082301057058E-2</v>
      </c>
    </row>
    <row r="5866" spans="1:8" x14ac:dyDescent="0.3">
      <c r="A5866"/>
      <c r="B5866" s="314">
        <v>41701</v>
      </c>
      <c r="C5866" s="197">
        <v>406.34</v>
      </c>
      <c r="D5866" s="197">
        <f t="shared" si="185"/>
        <v>8.5020026702269602E-2</v>
      </c>
      <c r="E5866" s="197">
        <v>-1.4981091825850834E-2</v>
      </c>
      <c r="F5866" s="167"/>
      <c r="G5866" s="37">
        <v>5858</v>
      </c>
      <c r="H5866" s="167">
        <f t="shared" ca="1" si="186"/>
        <v>-5.2100775773238697E-2</v>
      </c>
    </row>
    <row r="5867" spans="1:8" x14ac:dyDescent="0.3">
      <c r="A5867"/>
      <c r="B5867" s="314">
        <v>42958</v>
      </c>
      <c r="C5867" s="197">
        <v>374.5</v>
      </c>
      <c r="D5867" s="197">
        <f t="shared" si="185"/>
        <v>2.9596109113977587</v>
      </c>
      <c r="E5867" s="197">
        <v>-1.4992109416096744E-2</v>
      </c>
      <c r="F5867" s="167"/>
      <c r="G5867" s="37">
        <v>5859</v>
      </c>
      <c r="H5867" s="167">
        <f t="shared" ca="1" si="186"/>
        <v>5.0350065402400401E-3</v>
      </c>
    </row>
    <row r="5868" spans="1:8" x14ac:dyDescent="0.3">
      <c r="A5868"/>
      <c r="B5868" s="314">
        <v>38338</v>
      </c>
      <c r="C5868" s="197">
        <v>94.58</v>
      </c>
      <c r="D5868" s="197">
        <f t="shared" si="185"/>
        <v>2.3527118043247075</v>
      </c>
      <c r="E5868" s="197">
        <v>-1.4996875650906016E-2</v>
      </c>
      <c r="F5868" s="167"/>
      <c r="G5868" s="37">
        <v>5860</v>
      </c>
      <c r="H5868" s="167">
        <f t="shared" ca="1" si="186"/>
        <v>8.0728246809647242E-2</v>
      </c>
    </row>
    <row r="5869" spans="1:8" x14ac:dyDescent="0.3">
      <c r="A5869"/>
      <c r="B5869" s="314">
        <v>36066</v>
      </c>
      <c r="C5869" s="197">
        <v>28.21</v>
      </c>
      <c r="D5869" s="197">
        <f t="shared" si="185"/>
        <v>-0.48783587509077697</v>
      </c>
      <c r="E5869" s="197">
        <v>-1.501396648044695E-2</v>
      </c>
      <c r="F5869" s="167"/>
      <c r="G5869" s="37">
        <v>5861</v>
      </c>
      <c r="H5869" s="167">
        <f t="shared" ca="1" si="186"/>
        <v>-4.24066079500263E-2</v>
      </c>
    </row>
    <row r="5870" spans="1:8" x14ac:dyDescent="0.3">
      <c r="A5870"/>
      <c r="B5870" s="314">
        <v>34816</v>
      </c>
      <c r="C5870" s="197">
        <v>55.08</v>
      </c>
      <c r="D5870" s="197">
        <f t="shared" si="185"/>
        <v>-0.57992678462477121</v>
      </c>
      <c r="E5870" s="197">
        <v>-1.5021459227467893E-2</v>
      </c>
      <c r="F5870" s="167"/>
      <c r="G5870" s="37">
        <v>5862</v>
      </c>
      <c r="H5870" s="167">
        <f t="shared" ca="1" si="186"/>
        <v>-8.6265372476698854E-2</v>
      </c>
    </row>
    <row r="5871" spans="1:8" x14ac:dyDescent="0.3">
      <c r="A5871"/>
      <c r="B5871" s="314">
        <v>39398</v>
      </c>
      <c r="C5871" s="197">
        <v>131.12</v>
      </c>
      <c r="D5871" s="197">
        <f t="shared" si="185"/>
        <v>5.8974224092582848</v>
      </c>
      <c r="E5871" s="197">
        <v>-1.5024038461538436E-2</v>
      </c>
      <c r="F5871" s="167"/>
      <c r="G5871" s="37">
        <v>5863</v>
      </c>
      <c r="H5871" s="167">
        <f t="shared" ca="1" si="186"/>
        <v>8.8579983920119756E-3</v>
      </c>
    </row>
    <row r="5872" spans="1:8" x14ac:dyDescent="0.3">
      <c r="A5872"/>
      <c r="B5872" s="314">
        <v>37258</v>
      </c>
      <c r="C5872" s="197">
        <v>19.010000000000002</v>
      </c>
      <c r="D5872" s="197">
        <f t="shared" si="185"/>
        <v>-0.8924773755656108</v>
      </c>
      <c r="E5872" s="197">
        <v>-1.5025906735751215E-2</v>
      </c>
      <c r="F5872" s="167"/>
      <c r="G5872" s="37">
        <v>5864</v>
      </c>
      <c r="H5872" s="167">
        <f t="shared" ca="1" si="186"/>
        <v>-3.2456441895473635E-2</v>
      </c>
    </row>
    <row r="5873" spans="1:8" x14ac:dyDescent="0.3">
      <c r="A5873"/>
      <c r="B5873" s="314">
        <v>43418</v>
      </c>
      <c r="C5873" s="197">
        <v>176.8</v>
      </c>
      <c r="D5873" s="197">
        <f t="shared" si="185"/>
        <v>-0.63815722150590448</v>
      </c>
      <c r="E5873" s="197">
        <v>-1.5041782729804942E-2</v>
      </c>
      <c r="F5873" s="167"/>
      <c r="G5873" s="37">
        <v>5865</v>
      </c>
      <c r="H5873" s="167">
        <f t="shared" ca="1" si="186"/>
        <v>2.0778574279933286E-2</v>
      </c>
    </row>
    <row r="5874" spans="1:8" x14ac:dyDescent="0.3">
      <c r="A5874"/>
      <c r="B5874" s="314">
        <v>42011</v>
      </c>
      <c r="C5874" s="197">
        <v>488.61</v>
      </c>
      <c r="D5874" s="197">
        <f t="shared" si="185"/>
        <v>16.400641025641026</v>
      </c>
      <c r="E5874" s="197">
        <v>-1.5058055152394667E-2</v>
      </c>
      <c r="F5874" s="167"/>
      <c r="G5874" s="37">
        <v>5866</v>
      </c>
      <c r="H5874" s="167">
        <f t="shared" ca="1" si="186"/>
        <v>7.35157589903256E-2</v>
      </c>
    </row>
    <row r="5875" spans="1:8" x14ac:dyDescent="0.3">
      <c r="A5875"/>
      <c r="B5875" s="314">
        <v>36059</v>
      </c>
      <c r="C5875" s="197">
        <v>28.08</v>
      </c>
      <c r="D5875" s="197">
        <f t="shared" si="185"/>
        <v>-0.93549720901385158</v>
      </c>
      <c r="E5875" s="197">
        <v>-1.5082427218519934E-2</v>
      </c>
      <c r="F5875" s="167"/>
      <c r="G5875" s="37">
        <v>5867</v>
      </c>
      <c r="H5875" s="167">
        <f t="shared" ca="1" si="186"/>
        <v>-8.3394317756679853E-2</v>
      </c>
    </row>
    <row r="5876" spans="1:8" x14ac:dyDescent="0.3">
      <c r="A5876"/>
      <c r="B5876" s="314">
        <v>41852</v>
      </c>
      <c r="C5876" s="197">
        <v>435.33</v>
      </c>
      <c r="D5876" s="197">
        <f t="shared" si="185"/>
        <v>11.149874406921574</v>
      </c>
      <c r="E5876" s="197">
        <v>-1.5112780253840441E-2</v>
      </c>
      <c r="F5876" s="167"/>
      <c r="G5876" s="37">
        <v>5868</v>
      </c>
      <c r="H5876" s="167">
        <f t="shared" ca="1" si="186"/>
        <v>2.5879206854901585E-2</v>
      </c>
    </row>
    <row r="5877" spans="1:8" x14ac:dyDescent="0.3">
      <c r="A5877"/>
      <c r="B5877" s="314">
        <v>37796</v>
      </c>
      <c r="C5877" s="197">
        <v>35.83</v>
      </c>
      <c r="D5877" s="197">
        <f t="shared" si="185"/>
        <v>-0.96247381650607455</v>
      </c>
      <c r="E5877" s="197">
        <v>-1.5118196811435003E-2</v>
      </c>
      <c r="F5877" s="167"/>
      <c r="G5877" s="37">
        <v>5869</v>
      </c>
      <c r="H5877" s="167">
        <f t="shared" ca="1" si="186"/>
        <v>-4.140293857799216E-3</v>
      </c>
    </row>
    <row r="5878" spans="1:8" x14ac:dyDescent="0.3">
      <c r="A5878"/>
      <c r="B5878" s="314">
        <v>45370</v>
      </c>
      <c r="C5878" s="197">
        <v>954.8</v>
      </c>
      <c r="D5878" s="197">
        <f t="shared" si="185"/>
        <v>0.82911877394636013</v>
      </c>
      <c r="E5878" s="197">
        <v>-1.5121820394859098E-2</v>
      </c>
      <c r="F5878" s="167"/>
      <c r="G5878" s="37">
        <v>5870</v>
      </c>
      <c r="H5878" s="167">
        <f t="shared" ca="1" si="186"/>
        <v>-5.094488569950243E-2</v>
      </c>
    </row>
    <row r="5879" spans="1:8" x14ac:dyDescent="0.3">
      <c r="A5879"/>
      <c r="B5879" s="314">
        <v>42670</v>
      </c>
      <c r="C5879" s="197">
        <v>522</v>
      </c>
      <c r="D5879" s="197">
        <f t="shared" si="185"/>
        <v>-0.32584269662921339</v>
      </c>
      <c r="E5879" s="197">
        <v>-1.5187246486180417E-2</v>
      </c>
      <c r="F5879" s="167"/>
      <c r="G5879" s="37">
        <v>5871</v>
      </c>
      <c r="H5879" s="167">
        <f t="shared" ca="1" si="186"/>
        <v>-2.991970787733636E-2</v>
      </c>
    </row>
    <row r="5880" spans="1:8" x14ac:dyDescent="0.3">
      <c r="A5880"/>
      <c r="B5880" s="314">
        <v>45610</v>
      </c>
      <c r="C5880" s="197">
        <v>774.3</v>
      </c>
      <c r="D5880" s="197">
        <f t="shared" si="185"/>
        <v>0.81619871930194909</v>
      </c>
      <c r="E5880" s="197">
        <v>-1.5198728139904638E-2</v>
      </c>
      <c r="F5880" s="167"/>
      <c r="G5880" s="37">
        <v>5872</v>
      </c>
      <c r="H5880" s="167">
        <f t="shared" ca="1" si="186"/>
        <v>3.5680642280217904E-3</v>
      </c>
    </row>
    <row r="5881" spans="1:8" x14ac:dyDescent="0.3">
      <c r="A5881"/>
      <c r="B5881" s="314">
        <v>44825</v>
      </c>
      <c r="C5881" s="197">
        <v>426.33</v>
      </c>
      <c r="D5881" s="197">
        <f t="shared" si="185"/>
        <v>0.11590106007067136</v>
      </c>
      <c r="E5881" s="197">
        <v>-1.5199464091843695E-2</v>
      </c>
      <c r="F5881" s="167"/>
      <c r="G5881" s="37">
        <v>5873</v>
      </c>
      <c r="H5881" s="167">
        <f t="shared" ca="1" si="186"/>
        <v>1.070842256400509E-2</v>
      </c>
    </row>
    <row r="5882" spans="1:8" x14ac:dyDescent="0.3">
      <c r="A5882"/>
      <c r="B5882" s="314">
        <v>42311</v>
      </c>
      <c r="C5882" s="197">
        <v>382.05</v>
      </c>
      <c r="D5882" s="197">
        <f t="shared" si="185"/>
        <v>-0.44598317865429238</v>
      </c>
      <c r="E5882" s="197">
        <v>-1.5208145379559168E-2</v>
      </c>
      <c r="F5882" s="167"/>
      <c r="G5882" s="37">
        <v>5874</v>
      </c>
      <c r="H5882" s="167">
        <f t="shared" ca="1" si="186"/>
        <v>-9.7989472361312058E-2</v>
      </c>
    </row>
    <row r="5883" spans="1:8" x14ac:dyDescent="0.3">
      <c r="A5883"/>
      <c r="B5883" s="314">
        <v>45889</v>
      </c>
      <c r="C5883" s="197">
        <v>689.6</v>
      </c>
      <c r="D5883" s="197">
        <f t="shared" si="185"/>
        <v>-9.1954022988505191E-3</v>
      </c>
      <c r="E5883" s="197">
        <v>-1.5208853980721138E-2</v>
      </c>
      <c r="F5883" s="167"/>
      <c r="G5883" s="37">
        <v>5875</v>
      </c>
      <c r="H5883" s="167">
        <f t="shared" ca="1" si="186"/>
        <v>3.9285777035909459E-3</v>
      </c>
    </row>
    <row r="5884" spans="1:8" x14ac:dyDescent="0.3">
      <c r="A5884"/>
      <c r="B5884" s="314">
        <v>45698</v>
      </c>
      <c r="C5884" s="197">
        <v>696</v>
      </c>
      <c r="D5884" s="197">
        <f t="shared" si="185"/>
        <v>9.2473498233215548</v>
      </c>
      <c r="E5884" s="197">
        <v>-1.5210470463388748E-2</v>
      </c>
      <c r="F5884" s="167"/>
      <c r="G5884" s="37">
        <v>5876</v>
      </c>
      <c r="H5884" s="167">
        <f t="shared" ca="1" si="186"/>
        <v>3.7262960780587266E-4</v>
      </c>
    </row>
    <row r="5885" spans="1:8" x14ac:dyDescent="0.3">
      <c r="A5885"/>
      <c r="B5885" s="314">
        <v>35024</v>
      </c>
      <c r="C5885" s="197">
        <v>67.92</v>
      </c>
      <c r="D5885" s="197">
        <f t="shared" si="185"/>
        <v>-0.11757827725087688</v>
      </c>
      <c r="E5885" s="197">
        <v>-1.5224010439321423E-2</v>
      </c>
      <c r="F5885" s="167"/>
      <c r="G5885" s="37">
        <v>5877</v>
      </c>
      <c r="H5885" s="167">
        <f t="shared" ca="1" si="186"/>
        <v>-5.4677607233830318E-3</v>
      </c>
    </row>
    <row r="5886" spans="1:8" x14ac:dyDescent="0.3">
      <c r="A5886"/>
      <c r="B5886" s="314">
        <v>35388</v>
      </c>
      <c r="C5886" s="197">
        <v>76.97</v>
      </c>
      <c r="D5886" s="197">
        <f t="shared" si="185"/>
        <v>-0.84531752411575567</v>
      </c>
      <c r="E5886" s="197">
        <v>-1.5225179119754295E-2</v>
      </c>
      <c r="F5886" s="167"/>
      <c r="G5886" s="37">
        <v>5878</v>
      </c>
      <c r="H5886" s="167">
        <f t="shared" ca="1" si="186"/>
        <v>9.0965142652093267E-2</v>
      </c>
    </row>
    <row r="5887" spans="1:8" x14ac:dyDescent="0.3">
      <c r="A5887"/>
      <c r="B5887" s="314">
        <v>42150</v>
      </c>
      <c r="C5887" s="197">
        <v>497.6</v>
      </c>
      <c r="D5887" s="197">
        <f t="shared" si="185"/>
        <v>5.7025862068965525</v>
      </c>
      <c r="E5887" s="197">
        <v>-1.523847219473573E-2</v>
      </c>
      <c r="F5887" s="167"/>
      <c r="G5887" s="37">
        <v>5879</v>
      </c>
      <c r="H5887" s="167">
        <f t="shared" ca="1" si="186"/>
        <v>-2.4170109630007996E-3</v>
      </c>
    </row>
    <row r="5888" spans="1:8" x14ac:dyDescent="0.3">
      <c r="A5888"/>
      <c r="B5888" s="314">
        <v>38152</v>
      </c>
      <c r="C5888" s="197">
        <v>74.239999999999995</v>
      </c>
      <c r="D5888" s="197">
        <f t="shared" si="185"/>
        <v>-1.6167505963424311E-2</v>
      </c>
      <c r="E5888" s="197">
        <v>-1.5254012468497224E-2</v>
      </c>
      <c r="F5888" s="167"/>
      <c r="G5888" s="37">
        <v>5880</v>
      </c>
      <c r="H5888" s="167">
        <f t="shared" ca="1" si="186"/>
        <v>7.653873236404439E-2</v>
      </c>
    </row>
    <row r="5889" spans="1:8" x14ac:dyDescent="0.3">
      <c r="A5889"/>
      <c r="B5889" s="314">
        <v>35571</v>
      </c>
      <c r="C5889" s="197">
        <v>75.459999999999994</v>
      </c>
      <c r="D5889" s="197">
        <f t="shared" si="185"/>
        <v>-0.82345647240483821</v>
      </c>
      <c r="E5889" s="197">
        <v>-1.5268171734307723E-2</v>
      </c>
      <c r="F5889" s="167"/>
      <c r="G5889" s="37">
        <v>5881</v>
      </c>
      <c r="H5889" s="167">
        <f t="shared" ca="1" si="186"/>
        <v>-5.1742272220223887E-2</v>
      </c>
    </row>
    <row r="5890" spans="1:8" x14ac:dyDescent="0.3">
      <c r="A5890"/>
      <c r="B5890" s="314">
        <v>44900</v>
      </c>
      <c r="C5890" s="197">
        <v>427.43</v>
      </c>
      <c r="D5890" s="197">
        <f t="shared" si="185"/>
        <v>1.3634503732374896</v>
      </c>
      <c r="E5890" s="197">
        <v>-1.52743860295812E-2</v>
      </c>
      <c r="F5890" s="167"/>
      <c r="G5890" s="37">
        <v>5882</v>
      </c>
      <c r="H5890" s="167">
        <f t="shared" ca="1" si="186"/>
        <v>4.4664288891946298E-2</v>
      </c>
    </row>
    <row r="5891" spans="1:8" x14ac:dyDescent="0.3">
      <c r="A5891"/>
      <c r="B5891" s="314">
        <v>40759</v>
      </c>
      <c r="C5891" s="197">
        <v>180.85</v>
      </c>
      <c r="D5891" s="197">
        <f t="shared" si="185"/>
        <v>13.052059052059052</v>
      </c>
      <c r="E5891" s="197">
        <v>-1.5300010889687465E-2</v>
      </c>
      <c r="F5891" s="167"/>
      <c r="G5891" s="37">
        <v>5883</v>
      </c>
      <c r="H5891" s="167">
        <f t="shared" ca="1" si="186"/>
        <v>-2.702994126379394E-2</v>
      </c>
    </row>
    <row r="5892" spans="1:8" x14ac:dyDescent="0.3">
      <c r="A5892"/>
      <c r="B5892" s="314">
        <v>36976</v>
      </c>
      <c r="C5892" s="197">
        <v>12.87</v>
      </c>
      <c r="D5892" s="197">
        <f t="shared" si="185"/>
        <v>-0.83139001703131143</v>
      </c>
      <c r="E5892" s="197">
        <v>-1.5302218821729219E-2</v>
      </c>
      <c r="F5892" s="167"/>
      <c r="G5892" s="37">
        <v>5884</v>
      </c>
      <c r="H5892" s="167">
        <f t="shared" ca="1" si="186"/>
        <v>5.6213115521182425E-2</v>
      </c>
    </row>
    <row r="5893" spans="1:8" x14ac:dyDescent="0.3">
      <c r="A5893"/>
      <c r="B5893" s="314">
        <v>35379</v>
      </c>
      <c r="C5893" s="197">
        <v>76.33</v>
      </c>
      <c r="D5893" s="197">
        <f t="shared" si="185"/>
        <v>1.8343854437430376</v>
      </c>
      <c r="E5893" s="197">
        <v>-1.5350877192982448E-2</v>
      </c>
      <c r="F5893" s="167"/>
      <c r="G5893" s="37">
        <v>5885</v>
      </c>
      <c r="H5893" s="167">
        <f t="shared" ca="1" si="186"/>
        <v>0.11671418136301262</v>
      </c>
    </row>
    <row r="5894" spans="1:8" x14ac:dyDescent="0.3">
      <c r="A5894"/>
      <c r="B5894" s="314">
        <v>39855</v>
      </c>
      <c r="C5894" s="197">
        <v>26.93</v>
      </c>
      <c r="D5894" s="197">
        <f t="shared" si="185"/>
        <v>-0.8595274111939909</v>
      </c>
      <c r="E5894" s="197">
        <v>-1.5356489945155483E-2</v>
      </c>
      <c r="F5894" s="167"/>
      <c r="G5894" s="37">
        <v>5886</v>
      </c>
      <c r="H5894" s="167">
        <f t="shared" ca="1" si="186"/>
        <v>-2.0730336537254878E-2</v>
      </c>
    </row>
    <row r="5895" spans="1:8" x14ac:dyDescent="0.3">
      <c r="A5895"/>
      <c r="B5895" s="314">
        <v>40744</v>
      </c>
      <c r="C5895" s="197">
        <v>191.71</v>
      </c>
      <c r="D5895" s="197">
        <f t="shared" si="185"/>
        <v>4.6418481459682175</v>
      </c>
      <c r="E5895" s="197">
        <v>-1.53569594247559E-2</v>
      </c>
      <c r="F5895" s="167"/>
      <c r="G5895" s="37">
        <v>5887</v>
      </c>
      <c r="H5895" s="167">
        <f t="shared" ca="1" si="186"/>
        <v>-1.5598984403619514E-2</v>
      </c>
    </row>
    <row r="5896" spans="1:8" x14ac:dyDescent="0.3">
      <c r="A5896"/>
      <c r="B5896" s="314">
        <v>36559</v>
      </c>
      <c r="C5896" s="197">
        <v>33.979999999999997</v>
      </c>
      <c r="D5896" s="197">
        <f t="shared" si="185"/>
        <v>-0.69173546221536797</v>
      </c>
      <c r="E5896" s="197">
        <v>-1.5357867284845006E-2</v>
      </c>
      <c r="F5896" s="167"/>
      <c r="G5896" s="37">
        <v>5888</v>
      </c>
      <c r="H5896" s="167">
        <f t="shared" ca="1" si="186"/>
        <v>-3.0045761995830804E-2</v>
      </c>
    </row>
    <row r="5897" spans="1:8" x14ac:dyDescent="0.3">
      <c r="A5897"/>
      <c r="B5897" s="314">
        <v>40065</v>
      </c>
      <c r="C5897" s="197">
        <v>110.23</v>
      </c>
      <c r="D5897" s="197">
        <f t="shared" ref="D5897:D5960" si="187">C5897/C5898-1</f>
        <v>-0.58039588884659299</v>
      </c>
      <c r="E5897" s="197">
        <v>-1.5364001786511872E-2</v>
      </c>
      <c r="F5897" s="167"/>
      <c r="G5897" s="37">
        <v>5889</v>
      </c>
      <c r="H5897" s="167">
        <f t="shared" ca="1" si="186"/>
        <v>3.5998887082006124E-2</v>
      </c>
    </row>
    <row r="5898" spans="1:8" x14ac:dyDescent="0.3">
      <c r="A5898"/>
      <c r="B5898" s="314">
        <v>44225</v>
      </c>
      <c r="C5898" s="197">
        <v>262.7</v>
      </c>
      <c r="D5898" s="197">
        <f t="shared" si="187"/>
        <v>-0.52022646333668154</v>
      </c>
      <c r="E5898" s="197">
        <v>-1.5367316341829196E-2</v>
      </c>
      <c r="F5898" s="167"/>
      <c r="G5898" s="37">
        <v>5890</v>
      </c>
      <c r="H5898" s="167">
        <f t="shared" ref="H5898:H5961" ca="1" si="188">_xlfn.NORM.INV(RAND(),N$11,N$12)</f>
        <v>-7.2827245891199224E-2</v>
      </c>
    </row>
    <row r="5899" spans="1:8" x14ac:dyDescent="0.3">
      <c r="A5899"/>
      <c r="B5899" s="314">
        <v>42660</v>
      </c>
      <c r="C5899" s="197">
        <v>547.54999999999995</v>
      </c>
      <c r="D5899" s="197">
        <f t="shared" si="187"/>
        <v>16.449012109623965</v>
      </c>
      <c r="E5899" s="197">
        <v>-1.5374932566085353E-2</v>
      </c>
      <c r="F5899" s="167"/>
      <c r="G5899" s="37">
        <v>5891</v>
      </c>
      <c r="H5899" s="167">
        <f t="shared" ca="1" si="188"/>
        <v>-9.7499155839273124E-3</v>
      </c>
    </row>
    <row r="5900" spans="1:8" x14ac:dyDescent="0.3">
      <c r="A5900"/>
      <c r="B5900" s="314">
        <v>37641</v>
      </c>
      <c r="C5900" s="197">
        <v>31.38</v>
      </c>
      <c r="D5900" s="197">
        <f t="shared" si="187"/>
        <v>-0.8062484564089899</v>
      </c>
      <c r="E5900" s="197">
        <v>-1.5374960778161362E-2</v>
      </c>
      <c r="F5900" s="167"/>
      <c r="G5900" s="37">
        <v>5892</v>
      </c>
      <c r="H5900" s="167">
        <f t="shared" ca="1" si="188"/>
        <v>-3.6418131500948969E-2</v>
      </c>
    </row>
    <row r="5901" spans="1:8" x14ac:dyDescent="0.3">
      <c r="A5901"/>
      <c r="B5901" s="314">
        <v>38951</v>
      </c>
      <c r="C5901" s="197">
        <v>161.96</v>
      </c>
      <c r="D5901" s="197">
        <f t="shared" si="187"/>
        <v>-0.78232645655533894</v>
      </c>
      <c r="E5901" s="197">
        <v>-1.5380874217277629E-2</v>
      </c>
      <c r="F5901" s="167"/>
      <c r="G5901" s="37">
        <v>5893</v>
      </c>
      <c r="H5901" s="167">
        <f t="shared" ca="1" si="188"/>
        <v>4.4798417727554517E-2</v>
      </c>
    </row>
    <row r="5902" spans="1:8" x14ac:dyDescent="0.3">
      <c r="A5902"/>
      <c r="B5902" s="314">
        <v>45645</v>
      </c>
      <c r="C5902" s="197">
        <v>744.05</v>
      </c>
      <c r="D5902" s="197">
        <f t="shared" si="187"/>
        <v>0.80726256983240208</v>
      </c>
      <c r="E5902" s="197">
        <v>-1.5416170438004584E-2</v>
      </c>
      <c r="F5902" s="167"/>
      <c r="G5902" s="37">
        <v>5894</v>
      </c>
      <c r="H5902" s="167">
        <f t="shared" ca="1" si="188"/>
        <v>3.7526209377807896E-3</v>
      </c>
    </row>
    <row r="5903" spans="1:8" x14ac:dyDescent="0.3">
      <c r="A5903"/>
      <c r="B5903" s="314">
        <v>44634</v>
      </c>
      <c r="C5903" s="197">
        <v>411.7</v>
      </c>
      <c r="D5903" s="197">
        <f t="shared" si="187"/>
        <v>-0.61467546445785959</v>
      </c>
      <c r="E5903" s="197">
        <v>-1.5425086691378653E-2</v>
      </c>
      <c r="F5903" s="167"/>
      <c r="G5903" s="37">
        <v>5895</v>
      </c>
      <c r="H5903" s="167">
        <f t="shared" ca="1" si="188"/>
        <v>-2.1912884382088143E-3</v>
      </c>
    </row>
    <row r="5904" spans="1:8" x14ac:dyDescent="0.3">
      <c r="A5904"/>
      <c r="B5904" s="314">
        <v>45526</v>
      </c>
      <c r="C5904" s="197">
        <v>1068.45</v>
      </c>
      <c r="D5904" s="197">
        <f t="shared" si="187"/>
        <v>1.6387997036305264</v>
      </c>
      <c r="E5904" s="197">
        <v>-1.5434942867674106E-2</v>
      </c>
      <c r="F5904" s="167"/>
      <c r="G5904" s="37">
        <v>5896</v>
      </c>
      <c r="H5904" s="167">
        <f t="shared" ca="1" si="188"/>
        <v>-1.2225819654367089E-2</v>
      </c>
    </row>
    <row r="5905" spans="1:8" x14ac:dyDescent="0.3">
      <c r="A5905"/>
      <c r="B5905" s="314">
        <v>43005</v>
      </c>
      <c r="C5905" s="197">
        <v>404.9</v>
      </c>
      <c r="D5905" s="197">
        <f t="shared" si="187"/>
        <v>3.8900966183574877</v>
      </c>
      <c r="E5905" s="197">
        <v>-1.5440729483282678E-2</v>
      </c>
      <c r="F5905" s="167"/>
      <c r="G5905" s="37">
        <v>5897</v>
      </c>
      <c r="H5905" s="167">
        <f t="shared" ca="1" si="188"/>
        <v>-4.7028946615303178E-2</v>
      </c>
    </row>
    <row r="5906" spans="1:8" x14ac:dyDescent="0.3">
      <c r="A5906"/>
      <c r="B5906" s="314">
        <v>43973</v>
      </c>
      <c r="C5906" s="197">
        <v>82.8</v>
      </c>
      <c r="D5906" s="197">
        <f t="shared" si="187"/>
        <v>-0.4089935760171306</v>
      </c>
      <c r="E5906" s="197">
        <v>-1.5457788347205681E-2</v>
      </c>
      <c r="F5906" s="167"/>
      <c r="G5906" s="37">
        <v>5898</v>
      </c>
      <c r="H5906" s="167">
        <f t="shared" ca="1" si="188"/>
        <v>-9.785765414902034E-2</v>
      </c>
    </row>
    <row r="5907" spans="1:8" x14ac:dyDescent="0.3">
      <c r="A5907"/>
      <c r="B5907" s="314">
        <v>44083</v>
      </c>
      <c r="C5907" s="197">
        <v>140.1</v>
      </c>
      <c r="D5907" s="197">
        <f t="shared" si="187"/>
        <v>-0.39871244635193137</v>
      </c>
      <c r="E5907" s="197">
        <v>-1.5460295151089376E-2</v>
      </c>
      <c r="F5907" s="167"/>
      <c r="G5907" s="37">
        <v>5899</v>
      </c>
      <c r="H5907" s="167">
        <f t="shared" ca="1" si="188"/>
        <v>3.8219846343335674E-2</v>
      </c>
    </row>
    <row r="5908" spans="1:8" x14ac:dyDescent="0.3">
      <c r="A5908"/>
      <c r="B5908" s="314">
        <v>41071</v>
      </c>
      <c r="C5908" s="197">
        <v>233</v>
      </c>
      <c r="D5908" s="197">
        <f t="shared" si="187"/>
        <v>-0.62330649594205711</v>
      </c>
      <c r="E5908" s="197">
        <v>-1.5465224372517516E-2</v>
      </c>
      <c r="F5908" s="167"/>
      <c r="G5908" s="37">
        <v>5900</v>
      </c>
      <c r="H5908" s="167">
        <f t="shared" ca="1" si="188"/>
        <v>-3.9412508581047064E-2</v>
      </c>
    </row>
    <row r="5909" spans="1:8" x14ac:dyDescent="0.3">
      <c r="A5909"/>
      <c r="B5909" s="314">
        <v>45202</v>
      </c>
      <c r="C5909" s="197">
        <v>618.54</v>
      </c>
      <c r="D5909" s="197">
        <f t="shared" si="187"/>
        <v>2.6763150074294204</v>
      </c>
      <c r="E5909" s="197">
        <v>-1.5471301690383021E-2</v>
      </c>
      <c r="F5909" s="167"/>
      <c r="G5909" s="37">
        <v>5901</v>
      </c>
      <c r="H5909" s="167">
        <f t="shared" ca="1" si="188"/>
        <v>5.2431861399213908E-2</v>
      </c>
    </row>
    <row r="5910" spans="1:8" x14ac:dyDescent="0.3">
      <c r="A5910"/>
      <c r="B5910" s="314">
        <v>43461</v>
      </c>
      <c r="C5910" s="197">
        <v>168.25</v>
      </c>
      <c r="D5910" s="197">
        <f t="shared" si="187"/>
        <v>9.2031534263189823</v>
      </c>
      <c r="E5910" s="197">
        <v>-1.5506143943826878E-2</v>
      </c>
      <c r="F5910" s="167"/>
      <c r="G5910" s="37">
        <v>5902</v>
      </c>
      <c r="H5910" s="167">
        <f t="shared" ca="1" si="188"/>
        <v>9.7812128465414681E-3</v>
      </c>
    </row>
    <row r="5911" spans="1:8" x14ac:dyDescent="0.3">
      <c r="A5911"/>
      <c r="B5911" s="314">
        <v>36838</v>
      </c>
      <c r="C5911" s="197">
        <v>16.489999999999998</v>
      </c>
      <c r="D5911" s="197">
        <f t="shared" si="187"/>
        <v>-0.96848241590214068</v>
      </c>
      <c r="E5911" s="197">
        <v>-1.5522388059701631E-2</v>
      </c>
      <c r="F5911" s="167"/>
      <c r="G5911" s="37">
        <v>5903</v>
      </c>
      <c r="H5911" s="167">
        <f t="shared" ca="1" si="188"/>
        <v>-7.2179982848345398E-2</v>
      </c>
    </row>
    <row r="5912" spans="1:8" x14ac:dyDescent="0.3">
      <c r="A5912"/>
      <c r="B5912" s="314">
        <v>42755</v>
      </c>
      <c r="C5912" s="197">
        <v>523.20000000000005</v>
      </c>
      <c r="D5912" s="197">
        <f t="shared" si="187"/>
        <v>10.302657161373949</v>
      </c>
      <c r="E5912" s="197">
        <v>-1.5523567598080712E-2</v>
      </c>
      <c r="F5912" s="167"/>
      <c r="G5912" s="37">
        <v>5904</v>
      </c>
      <c r="H5912" s="167">
        <f t="shared" ca="1" si="188"/>
        <v>5.757101065765385E-3</v>
      </c>
    </row>
    <row r="5913" spans="1:8" x14ac:dyDescent="0.3">
      <c r="A5913"/>
      <c r="B5913" s="314">
        <v>35866</v>
      </c>
      <c r="C5913" s="197">
        <v>46.29</v>
      </c>
      <c r="D5913" s="197">
        <f t="shared" si="187"/>
        <v>0.97482935153583594</v>
      </c>
      <c r="E5913" s="197">
        <v>-1.5525308379413127E-2</v>
      </c>
      <c r="F5913" s="167"/>
      <c r="G5913" s="37">
        <v>5905</v>
      </c>
      <c r="H5913" s="167">
        <f t="shared" ca="1" si="188"/>
        <v>-2.2669645287003177E-2</v>
      </c>
    </row>
    <row r="5914" spans="1:8" x14ac:dyDescent="0.3">
      <c r="A5914"/>
      <c r="B5914" s="314">
        <v>36678</v>
      </c>
      <c r="C5914" s="197">
        <v>23.44</v>
      </c>
      <c r="D5914" s="197">
        <f t="shared" si="187"/>
        <v>-0.90016185365022572</v>
      </c>
      <c r="E5914" s="197">
        <v>-1.5539689206215734E-2</v>
      </c>
      <c r="F5914" s="167"/>
      <c r="G5914" s="37">
        <v>5906</v>
      </c>
      <c r="H5914" s="167">
        <f t="shared" ca="1" si="188"/>
        <v>1.0196551379851301E-2</v>
      </c>
    </row>
    <row r="5915" spans="1:8" x14ac:dyDescent="0.3">
      <c r="A5915"/>
      <c r="B5915" s="314">
        <v>41149</v>
      </c>
      <c r="C5915" s="197">
        <v>234.78</v>
      </c>
      <c r="D5915" s="197">
        <f t="shared" si="187"/>
        <v>0.27980376124284545</v>
      </c>
      <c r="E5915" s="197">
        <v>-1.5556207807455258E-2</v>
      </c>
      <c r="F5915" s="167"/>
      <c r="G5915" s="37">
        <v>5907</v>
      </c>
      <c r="H5915" s="167">
        <f t="shared" ca="1" si="188"/>
        <v>-2.8580020515576187E-2</v>
      </c>
    </row>
    <row r="5916" spans="1:8" x14ac:dyDescent="0.3">
      <c r="A5916"/>
      <c r="B5916" s="314">
        <v>44194</v>
      </c>
      <c r="C5916" s="197">
        <v>183.45</v>
      </c>
      <c r="D5916" s="197">
        <f t="shared" si="187"/>
        <v>1.2514727540500732</v>
      </c>
      <c r="E5916" s="197">
        <v>-1.5562114301046481E-2</v>
      </c>
      <c r="F5916" s="167"/>
      <c r="G5916" s="37">
        <v>5908</v>
      </c>
      <c r="H5916" s="167">
        <f t="shared" ca="1" si="188"/>
        <v>0.11834727483044677</v>
      </c>
    </row>
    <row r="5917" spans="1:8" x14ac:dyDescent="0.3">
      <c r="A5917"/>
      <c r="B5917" s="314">
        <v>39678</v>
      </c>
      <c r="C5917" s="197">
        <v>81.48</v>
      </c>
      <c r="D5917" s="197">
        <f t="shared" si="187"/>
        <v>-0.81294765840220384</v>
      </c>
      <c r="E5917" s="197">
        <v>-1.5585357013410572E-2</v>
      </c>
      <c r="F5917" s="167"/>
      <c r="G5917" s="37">
        <v>5909</v>
      </c>
      <c r="H5917" s="167">
        <f t="shared" ca="1" si="188"/>
        <v>3.3462285420469938E-2</v>
      </c>
    </row>
    <row r="5918" spans="1:8" x14ac:dyDescent="0.3">
      <c r="A5918"/>
      <c r="B5918" s="314">
        <v>42915</v>
      </c>
      <c r="C5918" s="197">
        <v>435.6</v>
      </c>
      <c r="D5918" s="197">
        <f t="shared" si="187"/>
        <v>0.45831938399732186</v>
      </c>
      <c r="E5918" s="197">
        <v>-1.5593220338983027E-2</v>
      </c>
      <c r="F5918" s="167"/>
      <c r="G5918" s="37">
        <v>5910</v>
      </c>
      <c r="H5918" s="167">
        <f t="shared" ca="1" si="188"/>
        <v>5.8804331468490588E-2</v>
      </c>
    </row>
    <row r="5919" spans="1:8" x14ac:dyDescent="0.3">
      <c r="A5919"/>
      <c r="B5919" s="314">
        <v>41432</v>
      </c>
      <c r="C5919" s="197">
        <v>298.7</v>
      </c>
      <c r="D5919" s="197">
        <f t="shared" si="187"/>
        <v>1.0171528903295513</v>
      </c>
      <c r="E5919" s="197">
        <v>-1.5620880569470086E-2</v>
      </c>
      <c r="F5919" s="167"/>
      <c r="G5919" s="37">
        <v>5911</v>
      </c>
      <c r="H5919" s="167">
        <f t="shared" ca="1" si="188"/>
        <v>-1.4553458999047369E-2</v>
      </c>
    </row>
    <row r="5920" spans="1:8" x14ac:dyDescent="0.3">
      <c r="A5920"/>
      <c r="B5920" s="314">
        <v>39377</v>
      </c>
      <c r="C5920" s="197">
        <v>148.08000000000001</v>
      </c>
      <c r="D5920" s="197">
        <f t="shared" si="187"/>
        <v>1.2597283686860981</v>
      </c>
      <c r="E5920" s="197">
        <v>-1.5621883932726122E-2</v>
      </c>
      <c r="F5920" s="167"/>
      <c r="G5920" s="37">
        <v>5912</v>
      </c>
      <c r="H5920" s="167">
        <f t="shared" ca="1" si="188"/>
        <v>-3.2275793476766526E-2</v>
      </c>
    </row>
    <row r="5921" spans="1:8" x14ac:dyDescent="0.3">
      <c r="A5921"/>
      <c r="B5921" s="314">
        <v>35417</v>
      </c>
      <c r="C5921" s="197">
        <v>65.53</v>
      </c>
      <c r="D5921" s="197">
        <f t="shared" si="187"/>
        <v>-0.77387073397977846</v>
      </c>
      <c r="E5921" s="197">
        <v>-1.5622652846627449E-2</v>
      </c>
      <c r="F5921" s="167"/>
      <c r="G5921" s="37">
        <v>5913</v>
      </c>
      <c r="H5921" s="167">
        <f t="shared" ca="1" si="188"/>
        <v>0.10805939419834792</v>
      </c>
    </row>
    <row r="5922" spans="1:8" x14ac:dyDescent="0.3">
      <c r="A5922"/>
      <c r="B5922" s="314">
        <v>41327</v>
      </c>
      <c r="C5922" s="197">
        <v>289.79000000000002</v>
      </c>
      <c r="D5922" s="197">
        <f t="shared" si="187"/>
        <v>0.27475476180002634</v>
      </c>
      <c r="E5922" s="197">
        <v>-1.562553075851747E-2</v>
      </c>
      <c r="F5922" s="167"/>
      <c r="G5922" s="37">
        <v>5914</v>
      </c>
      <c r="H5922" s="167">
        <f t="shared" ca="1" si="188"/>
        <v>9.5385519001953585E-3</v>
      </c>
    </row>
    <row r="5923" spans="1:8" x14ac:dyDescent="0.3">
      <c r="A5923"/>
      <c r="B5923" s="314">
        <v>40473</v>
      </c>
      <c r="C5923" s="197">
        <v>227.33</v>
      </c>
      <c r="D5923" s="197">
        <f t="shared" si="187"/>
        <v>-0.1599039172209904</v>
      </c>
      <c r="E5923" s="197">
        <v>-1.5631765826621624E-2</v>
      </c>
      <c r="F5923" s="167"/>
      <c r="G5923" s="37">
        <v>5915</v>
      </c>
      <c r="H5923" s="167">
        <f t="shared" ca="1" si="188"/>
        <v>2.5311228791361461E-2</v>
      </c>
    </row>
    <row r="5924" spans="1:8" x14ac:dyDescent="0.3">
      <c r="A5924"/>
      <c r="B5924" s="314">
        <v>41170</v>
      </c>
      <c r="C5924" s="197">
        <v>270.60000000000002</v>
      </c>
      <c r="D5924" s="197">
        <f t="shared" si="187"/>
        <v>2.5289514866979657</v>
      </c>
      <c r="E5924" s="197">
        <v>-1.5642051655147204E-2</v>
      </c>
      <c r="F5924" s="167"/>
      <c r="G5924" s="37">
        <v>5916</v>
      </c>
      <c r="H5924" s="167">
        <f t="shared" ca="1" si="188"/>
        <v>-0.11730564017946865</v>
      </c>
    </row>
    <row r="5925" spans="1:8" x14ac:dyDescent="0.3">
      <c r="A5925"/>
      <c r="B5925" s="314">
        <v>39715</v>
      </c>
      <c r="C5925" s="197">
        <v>76.680000000000007</v>
      </c>
      <c r="D5925" s="197">
        <f t="shared" si="187"/>
        <v>0.38712011577424033</v>
      </c>
      <c r="E5925" s="197">
        <v>-1.5661103979460855E-2</v>
      </c>
      <c r="F5925" s="167"/>
      <c r="G5925" s="37">
        <v>5917</v>
      </c>
      <c r="H5925" s="167">
        <f t="shared" ca="1" si="188"/>
        <v>-3.9203325529202623E-2</v>
      </c>
    </row>
    <row r="5926" spans="1:8" x14ac:dyDescent="0.3">
      <c r="A5926"/>
      <c r="B5926" s="314">
        <v>35803</v>
      </c>
      <c r="C5926" s="197">
        <v>55.28</v>
      </c>
      <c r="D5926" s="197">
        <f t="shared" si="187"/>
        <v>-0.63624399552543265</v>
      </c>
      <c r="E5926" s="197">
        <v>-1.5669515669515577E-2</v>
      </c>
      <c r="F5926" s="167"/>
      <c r="G5926" s="37">
        <v>5918</v>
      </c>
      <c r="H5926" s="167">
        <f t="shared" ca="1" si="188"/>
        <v>-1.6143968858690134E-2</v>
      </c>
    </row>
    <row r="5927" spans="1:8" x14ac:dyDescent="0.3">
      <c r="A5927"/>
      <c r="B5927" s="314">
        <v>40819</v>
      </c>
      <c r="C5927" s="197">
        <v>151.97</v>
      </c>
      <c r="D5927" s="197">
        <f t="shared" si="187"/>
        <v>-0.70696104897801781</v>
      </c>
      <c r="E5927" s="197">
        <v>-1.5674590323207394E-2</v>
      </c>
      <c r="F5927" s="167"/>
      <c r="G5927" s="37">
        <v>5919</v>
      </c>
      <c r="H5927" s="167">
        <f t="shared" ca="1" si="188"/>
        <v>1.414724649944777E-2</v>
      </c>
    </row>
    <row r="5928" spans="1:8" x14ac:dyDescent="0.3">
      <c r="A5928"/>
      <c r="B5928" s="314">
        <v>45070</v>
      </c>
      <c r="C5928" s="197">
        <v>518.6</v>
      </c>
      <c r="D5928" s="197">
        <f t="shared" si="187"/>
        <v>1.7365310537702499</v>
      </c>
      <c r="E5928" s="197">
        <v>-1.5696471615389007E-2</v>
      </c>
      <c r="F5928" s="167"/>
      <c r="G5928" s="37">
        <v>5920</v>
      </c>
      <c r="H5928" s="167">
        <f t="shared" ca="1" si="188"/>
        <v>-0.10228773025306745</v>
      </c>
    </row>
    <row r="5929" spans="1:8" x14ac:dyDescent="0.3">
      <c r="A5929"/>
      <c r="B5929" s="314">
        <v>40751</v>
      </c>
      <c r="C5929" s="197">
        <v>189.51</v>
      </c>
      <c r="D5929" s="197">
        <f t="shared" si="187"/>
        <v>-0.57795692938111043</v>
      </c>
      <c r="E5929" s="197">
        <v>-1.5736989716422567E-2</v>
      </c>
      <c r="F5929" s="167"/>
      <c r="G5929" s="37">
        <v>5921</v>
      </c>
      <c r="H5929" s="167">
        <f t="shared" ca="1" si="188"/>
        <v>-0.10550709923136922</v>
      </c>
    </row>
    <row r="5930" spans="1:8" x14ac:dyDescent="0.3">
      <c r="A5930"/>
      <c r="B5930" s="314">
        <v>41848</v>
      </c>
      <c r="C5930" s="197">
        <v>449.03</v>
      </c>
      <c r="D5930" s="197">
        <f t="shared" si="187"/>
        <v>6.9785003553660268</v>
      </c>
      <c r="E5930" s="197">
        <v>-1.5738366103329571E-2</v>
      </c>
      <c r="F5930" s="167"/>
      <c r="G5930" s="37">
        <v>5922</v>
      </c>
      <c r="H5930" s="167">
        <f t="shared" ca="1" si="188"/>
        <v>-6.4236407034332102E-2</v>
      </c>
    </row>
    <row r="5931" spans="1:8" x14ac:dyDescent="0.3">
      <c r="A5931"/>
      <c r="B5931" s="314">
        <v>34766</v>
      </c>
      <c r="C5931" s="197">
        <v>56.28</v>
      </c>
      <c r="D5931" s="197">
        <f t="shared" si="187"/>
        <v>-0.21702838063439056</v>
      </c>
      <c r="E5931" s="197">
        <v>-1.5739769150052485E-2</v>
      </c>
      <c r="F5931" s="167"/>
      <c r="G5931" s="37">
        <v>5923</v>
      </c>
      <c r="H5931" s="167">
        <f t="shared" ca="1" si="188"/>
        <v>-8.6380098092959882E-3</v>
      </c>
    </row>
    <row r="5932" spans="1:8" x14ac:dyDescent="0.3">
      <c r="A5932"/>
      <c r="B5932" s="314">
        <v>35556</v>
      </c>
      <c r="C5932" s="197">
        <v>71.88</v>
      </c>
      <c r="D5932" s="197">
        <f t="shared" si="187"/>
        <v>-0.89003793905274753</v>
      </c>
      <c r="E5932" s="197">
        <v>-1.5746953306860267E-2</v>
      </c>
      <c r="F5932" s="167"/>
      <c r="G5932" s="37">
        <v>5924</v>
      </c>
      <c r="H5932" s="167">
        <f t="shared" ca="1" si="188"/>
        <v>-5.1229071658871292E-2</v>
      </c>
    </row>
    <row r="5933" spans="1:8" x14ac:dyDescent="0.3">
      <c r="A5933"/>
      <c r="B5933" s="314">
        <v>45216</v>
      </c>
      <c r="C5933" s="197">
        <v>653.67999999999995</v>
      </c>
      <c r="D5933" s="197">
        <f t="shared" si="187"/>
        <v>0.88652236652236627</v>
      </c>
      <c r="E5933" s="197">
        <v>-1.5764511029135009E-2</v>
      </c>
      <c r="F5933" s="167"/>
      <c r="G5933" s="37">
        <v>5925</v>
      </c>
      <c r="H5933" s="167">
        <f t="shared" ca="1" si="188"/>
        <v>3.2599206697325356E-2</v>
      </c>
    </row>
    <row r="5934" spans="1:8" x14ac:dyDescent="0.3">
      <c r="A5934"/>
      <c r="B5934" s="314">
        <v>43165</v>
      </c>
      <c r="C5934" s="197">
        <v>346.5</v>
      </c>
      <c r="D5934" s="197">
        <f t="shared" si="187"/>
        <v>11.622950819672132</v>
      </c>
      <c r="E5934" s="197">
        <v>-1.5764806135492138E-2</v>
      </c>
      <c r="F5934" s="167"/>
      <c r="G5934" s="37">
        <v>5926</v>
      </c>
      <c r="H5934" s="167">
        <f t="shared" ca="1" si="188"/>
        <v>-0.12992111965022229</v>
      </c>
    </row>
    <row r="5935" spans="1:8" x14ac:dyDescent="0.3">
      <c r="A5935"/>
      <c r="B5935" s="314">
        <v>39770</v>
      </c>
      <c r="C5935" s="197">
        <v>27.45</v>
      </c>
      <c r="D5935" s="197">
        <f t="shared" si="187"/>
        <v>-0.89662963660327621</v>
      </c>
      <c r="E5935" s="197">
        <v>-1.5776263893868769E-2</v>
      </c>
      <c r="F5935" s="167"/>
      <c r="G5935" s="37">
        <v>5927</v>
      </c>
      <c r="H5935" s="167">
        <f t="shared" ca="1" si="188"/>
        <v>4.1047173796385325E-2</v>
      </c>
    </row>
    <row r="5936" spans="1:8" x14ac:dyDescent="0.3">
      <c r="A5936"/>
      <c r="B5936" s="314">
        <v>40994</v>
      </c>
      <c r="C5936" s="197">
        <v>265.55</v>
      </c>
      <c r="D5936" s="197">
        <f t="shared" si="187"/>
        <v>7.8783015713808098</v>
      </c>
      <c r="E5936" s="197">
        <v>-1.5788888477076379E-2</v>
      </c>
      <c r="F5936" s="167"/>
      <c r="G5936" s="37">
        <v>5928</v>
      </c>
      <c r="H5936" s="167">
        <f t="shared" ca="1" si="188"/>
        <v>0.10310659329213215</v>
      </c>
    </row>
    <row r="5937" spans="1:8" x14ac:dyDescent="0.3">
      <c r="A5937"/>
      <c r="B5937" s="314">
        <v>37580</v>
      </c>
      <c r="C5937" s="197">
        <v>29.91</v>
      </c>
      <c r="D5937" s="197">
        <f t="shared" si="187"/>
        <v>-0.44145658263305321</v>
      </c>
      <c r="E5937" s="197">
        <v>-1.5794669299111552E-2</v>
      </c>
      <c r="F5937" s="167"/>
      <c r="G5937" s="37">
        <v>5929</v>
      </c>
      <c r="H5937" s="167">
        <f t="shared" ca="1" si="188"/>
        <v>-8.1365341264705793E-2</v>
      </c>
    </row>
    <row r="5938" spans="1:8" x14ac:dyDescent="0.3">
      <c r="A5938"/>
      <c r="B5938" s="314">
        <v>35921</v>
      </c>
      <c r="C5938" s="197">
        <v>53.55</v>
      </c>
      <c r="D5938" s="197">
        <f t="shared" si="187"/>
        <v>-0.27674230145867107</v>
      </c>
      <c r="E5938" s="197">
        <v>-1.5805918029773935E-2</v>
      </c>
      <c r="F5938" s="167"/>
      <c r="G5938" s="37">
        <v>5930</v>
      </c>
      <c r="H5938" s="167">
        <f t="shared" ca="1" si="188"/>
        <v>0.11192838569675728</v>
      </c>
    </row>
    <row r="5939" spans="1:8" x14ac:dyDescent="0.3">
      <c r="A5939"/>
      <c r="B5939" s="314">
        <v>38232</v>
      </c>
      <c r="C5939" s="197">
        <v>74.040000000000006</v>
      </c>
      <c r="D5939" s="197">
        <f t="shared" si="187"/>
        <v>3.9624664879356573</v>
      </c>
      <c r="E5939" s="197">
        <v>-1.581815764987371E-2</v>
      </c>
      <c r="F5939" s="167"/>
      <c r="G5939" s="37">
        <v>5931</v>
      </c>
      <c r="H5939" s="167">
        <f t="shared" ca="1" si="188"/>
        <v>-3.3481691379356492E-2</v>
      </c>
    </row>
    <row r="5940" spans="1:8" x14ac:dyDescent="0.3">
      <c r="A5940"/>
      <c r="B5940" s="314">
        <v>36810</v>
      </c>
      <c r="C5940" s="197">
        <v>14.92</v>
      </c>
      <c r="D5940" s="197">
        <f t="shared" si="187"/>
        <v>-0.97857091561938958</v>
      </c>
      <c r="E5940" s="197">
        <v>-1.5831134564643801E-2</v>
      </c>
      <c r="F5940" s="167"/>
      <c r="G5940" s="37">
        <v>5932</v>
      </c>
      <c r="H5940" s="167">
        <f t="shared" ca="1" si="188"/>
        <v>6.4716506605147939E-2</v>
      </c>
    </row>
    <row r="5941" spans="1:8" x14ac:dyDescent="0.3">
      <c r="A5941"/>
      <c r="B5941" s="314">
        <v>45922</v>
      </c>
      <c r="C5941" s="197">
        <v>696.25</v>
      </c>
      <c r="D5941" s="197">
        <f t="shared" si="187"/>
        <v>1.6691585202223496</v>
      </c>
      <c r="E5941" s="197">
        <v>-1.5831507527033772E-2</v>
      </c>
      <c r="F5941" s="167"/>
      <c r="G5941" s="37">
        <v>5933</v>
      </c>
      <c r="H5941" s="167">
        <f t="shared" ca="1" si="188"/>
        <v>1.7938543072872733E-2</v>
      </c>
    </row>
    <row r="5942" spans="1:8" x14ac:dyDescent="0.3">
      <c r="A5942"/>
      <c r="B5942" s="314">
        <v>43314</v>
      </c>
      <c r="C5942" s="197">
        <v>260.85000000000002</v>
      </c>
      <c r="D5942" s="197">
        <f t="shared" si="187"/>
        <v>0.1383373336242637</v>
      </c>
      <c r="E5942" s="197">
        <v>-1.5846066779852785E-2</v>
      </c>
      <c r="F5942" s="167"/>
      <c r="G5942" s="37">
        <v>5934</v>
      </c>
      <c r="H5942" s="167">
        <f t="shared" ca="1" si="188"/>
        <v>7.0309820789285493E-2</v>
      </c>
    </row>
    <row r="5943" spans="1:8" x14ac:dyDescent="0.3">
      <c r="A5943"/>
      <c r="B5943" s="314">
        <v>40554</v>
      </c>
      <c r="C5943" s="197">
        <v>229.15</v>
      </c>
      <c r="D5943" s="197">
        <f t="shared" si="187"/>
        <v>-0.44922485278211755</v>
      </c>
      <c r="E5943" s="197">
        <v>-1.5847792475519706E-2</v>
      </c>
      <c r="F5943" s="167"/>
      <c r="G5943" s="37">
        <v>5935</v>
      </c>
      <c r="H5943" s="167">
        <f t="shared" ca="1" si="188"/>
        <v>2.1423752034052397E-2</v>
      </c>
    </row>
    <row r="5944" spans="1:8" x14ac:dyDescent="0.3">
      <c r="A5944"/>
      <c r="B5944" s="314">
        <v>43032</v>
      </c>
      <c r="C5944" s="197">
        <v>416.05</v>
      </c>
      <c r="D5944" s="197">
        <f t="shared" si="187"/>
        <v>23.838805970149256</v>
      </c>
      <c r="E5944" s="197">
        <v>-1.584861028976936E-2</v>
      </c>
      <c r="F5944" s="167"/>
      <c r="G5944" s="37">
        <v>5936</v>
      </c>
      <c r="H5944" s="167">
        <f t="shared" ca="1" si="188"/>
        <v>-3.5178069692034131E-2</v>
      </c>
    </row>
    <row r="5945" spans="1:8" x14ac:dyDescent="0.3">
      <c r="A5945"/>
      <c r="B5945" s="314">
        <v>36837</v>
      </c>
      <c r="C5945" s="197">
        <v>16.75</v>
      </c>
      <c r="D5945" s="197">
        <f t="shared" si="187"/>
        <v>-0.75454279015240333</v>
      </c>
      <c r="E5945" s="197">
        <v>-1.5863689776733247E-2</v>
      </c>
      <c r="F5945" s="167"/>
      <c r="G5945" s="37">
        <v>5937</v>
      </c>
      <c r="H5945" s="167">
        <f t="shared" ca="1" si="188"/>
        <v>3.8965205601673839E-2</v>
      </c>
    </row>
    <row r="5946" spans="1:8" x14ac:dyDescent="0.3">
      <c r="A5946"/>
      <c r="B5946" s="314">
        <v>35030</v>
      </c>
      <c r="C5946" s="197">
        <v>68.239999999999995</v>
      </c>
      <c r="D5946" s="197">
        <f t="shared" si="187"/>
        <v>-0.87563331510843812</v>
      </c>
      <c r="E5946" s="197">
        <v>-1.5863859244303558E-2</v>
      </c>
      <c r="F5946" s="167"/>
      <c r="G5946" s="37">
        <v>5938</v>
      </c>
      <c r="H5946" s="167">
        <f t="shared" ca="1" si="188"/>
        <v>-6.3771503058133476E-3</v>
      </c>
    </row>
    <row r="5947" spans="1:8" x14ac:dyDescent="0.3">
      <c r="A5947"/>
      <c r="B5947" s="314">
        <v>42629</v>
      </c>
      <c r="C5947" s="197">
        <v>548.70000000000005</v>
      </c>
      <c r="D5947" s="197">
        <f t="shared" si="187"/>
        <v>26.656250000000004</v>
      </c>
      <c r="E5947" s="197">
        <v>-1.5873015873015706E-2</v>
      </c>
      <c r="F5947" s="167"/>
      <c r="G5947" s="37">
        <v>5939</v>
      </c>
      <c r="H5947" s="167">
        <f t="shared" ca="1" si="188"/>
        <v>4.2577115978811239E-2</v>
      </c>
    </row>
    <row r="5948" spans="1:8" x14ac:dyDescent="0.3">
      <c r="A5948"/>
      <c r="B5948" s="314">
        <v>36896</v>
      </c>
      <c r="C5948" s="197">
        <v>19.84</v>
      </c>
      <c r="D5948" s="197">
        <f t="shared" si="187"/>
        <v>-0.95503377000135992</v>
      </c>
      <c r="E5948" s="197">
        <v>-1.5873015873015928E-2</v>
      </c>
      <c r="F5948" s="167"/>
      <c r="G5948" s="37">
        <v>5940</v>
      </c>
      <c r="H5948" s="167">
        <f t="shared" ca="1" si="188"/>
        <v>-4.3851022884866198E-2</v>
      </c>
    </row>
    <row r="5949" spans="1:8" x14ac:dyDescent="0.3">
      <c r="A5949"/>
      <c r="B5949" s="314">
        <v>41831</v>
      </c>
      <c r="C5949" s="197">
        <v>441.22</v>
      </c>
      <c r="D5949" s="197">
        <f t="shared" si="187"/>
        <v>1.6903658536585366</v>
      </c>
      <c r="E5949" s="197">
        <v>-1.5880804746397748E-2</v>
      </c>
      <c r="F5949" s="167"/>
      <c r="G5949" s="37">
        <v>5941</v>
      </c>
      <c r="H5949" s="167">
        <f t="shared" ca="1" si="188"/>
        <v>1.8324424128240216E-2</v>
      </c>
    </row>
    <row r="5950" spans="1:8" x14ac:dyDescent="0.3">
      <c r="A5950"/>
      <c r="B5950" s="314">
        <v>39133</v>
      </c>
      <c r="C5950" s="197">
        <v>164</v>
      </c>
      <c r="D5950" s="197">
        <f t="shared" si="187"/>
        <v>-0.56190730599706162</v>
      </c>
      <c r="E5950" s="197">
        <v>-1.5901590159015933E-2</v>
      </c>
      <c r="F5950" s="167"/>
      <c r="G5950" s="37">
        <v>5942</v>
      </c>
      <c r="H5950" s="167">
        <f t="shared" ca="1" si="188"/>
        <v>8.123532219027417E-2</v>
      </c>
    </row>
    <row r="5951" spans="1:8" x14ac:dyDescent="0.3">
      <c r="A5951"/>
      <c r="B5951" s="314">
        <v>42968</v>
      </c>
      <c r="C5951" s="197">
        <v>374.35</v>
      </c>
      <c r="D5951" s="197">
        <f t="shared" si="187"/>
        <v>-0.1036753262300969</v>
      </c>
      <c r="E5951" s="197">
        <v>-1.5904311251314307E-2</v>
      </c>
      <c r="F5951" s="167"/>
      <c r="G5951" s="37">
        <v>5943</v>
      </c>
      <c r="H5951" s="167">
        <f t="shared" ca="1" si="188"/>
        <v>-2.66590904198769E-2</v>
      </c>
    </row>
    <row r="5952" spans="1:8" x14ac:dyDescent="0.3">
      <c r="A5952"/>
      <c r="B5952" s="314">
        <v>42335</v>
      </c>
      <c r="C5952" s="197">
        <v>417.65</v>
      </c>
      <c r="D5952" s="197">
        <f t="shared" si="187"/>
        <v>0.45370692655760525</v>
      </c>
      <c r="E5952" s="197">
        <v>-1.5904806786050885E-2</v>
      </c>
      <c r="F5952" s="167"/>
      <c r="G5952" s="37">
        <v>5944</v>
      </c>
      <c r="H5952" s="167">
        <f t="shared" ca="1" si="188"/>
        <v>-1.8598337677862169E-2</v>
      </c>
    </row>
    <row r="5953" spans="1:8" x14ac:dyDescent="0.3">
      <c r="A5953"/>
      <c r="B5953" s="314">
        <v>44439</v>
      </c>
      <c r="C5953" s="197">
        <v>287.3</v>
      </c>
      <c r="D5953" s="197">
        <f t="shared" si="187"/>
        <v>-0.19815796818308684</v>
      </c>
      <c r="E5953" s="197">
        <v>-1.5927384826168733E-2</v>
      </c>
      <c r="F5953" s="167"/>
      <c r="G5953" s="37">
        <v>5945</v>
      </c>
      <c r="H5953" s="167">
        <f t="shared" ca="1" si="188"/>
        <v>7.5019672689504227E-2</v>
      </c>
    </row>
    <row r="5954" spans="1:8" x14ac:dyDescent="0.3">
      <c r="A5954"/>
      <c r="B5954" s="314">
        <v>43199</v>
      </c>
      <c r="C5954" s="197">
        <v>358.3</v>
      </c>
      <c r="D5954" s="197">
        <f t="shared" si="187"/>
        <v>0.58659168401009598</v>
      </c>
      <c r="E5954" s="197">
        <v>-1.5929689645701739E-2</v>
      </c>
      <c r="F5954" s="167"/>
      <c r="G5954" s="37">
        <v>5946</v>
      </c>
      <c r="H5954" s="167">
        <f t="shared" ca="1" si="188"/>
        <v>3.9951734777715978E-2</v>
      </c>
    </row>
    <row r="5955" spans="1:8" x14ac:dyDescent="0.3">
      <c r="A5955"/>
      <c r="B5955" s="314">
        <v>41134</v>
      </c>
      <c r="C5955" s="197">
        <v>225.83</v>
      </c>
      <c r="D5955" s="197">
        <f t="shared" si="187"/>
        <v>6.6268152651131382</v>
      </c>
      <c r="E5955" s="197">
        <v>-1.5948407338010395E-2</v>
      </c>
      <c r="F5955" s="167"/>
      <c r="G5955" s="37">
        <v>5947</v>
      </c>
      <c r="H5955" s="167">
        <f t="shared" ca="1" si="188"/>
        <v>-0.14654433323693522</v>
      </c>
    </row>
    <row r="5956" spans="1:8" x14ac:dyDescent="0.3">
      <c r="A5956"/>
      <c r="B5956" s="314">
        <v>39843</v>
      </c>
      <c r="C5956" s="197">
        <v>29.61</v>
      </c>
      <c r="D5956" s="197">
        <f t="shared" si="187"/>
        <v>-0.96234501176320975</v>
      </c>
      <c r="E5956" s="197">
        <v>-1.5952143569292088E-2</v>
      </c>
      <c r="F5956" s="167"/>
      <c r="G5956" s="37">
        <v>5948</v>
      </c>
      <c r="H5956" s="167">
        <f t="shared" ca="1" si="188"/>
        <v>1.5767383521822049E-3</v>
      </c>
    </row>
    <row r="5957" spans="1:8" x14ac:dyDescent="0.3">
      <c r="A5957"/>
      <c r="B5957" s="314">
        <v>45638</v>
      </c>
      <c r="C5957" s="197">
        <v>786.35</v>
      </c>
      <c r="D5957" s="197">
        <f t="shared" si="187"/>
        <v>1.8049868017407436</v>
      </c>
      <c r="E5957" s="197">
        <v>-1.5955449881116301E-2</v>
      </c>
      <c r="F5957" s="167"/>
      <c r="G5957" s="37">
        <v>5949</v>
      </c>
      <c r="H5957" s="167">
        <f t="shared" ca="1" si="188"/>
        <v>3.4523743605685574E-2</v>
      </c>
    </row>
    <row r="5958" spans="1:8" x14ac:dyDescent="0.3">
      <c r="A5958"/>
      <c r="B5958" s="314">
        <v>41507</v>
      </c>
      <c r="C5958" s="197">
        <v>280.33999999999997</v>
      </c>
      <c r="D5958" s="197">
        <f t="shared" si="187"/>
        <v>1.1877633837989698</v>
      </c>
      <c r="E5958" s="197">
        <v>-1.5971076555863717E-2</v>
      </c>
      <c r="F5958" s="167"/>
      <c r="G5958" s="37">
        <v>5950</v>
      </c>
      <c r="H5958" s="167">
        <f t="shared" ca="1" si="188"/>
        <v>0.11688713525020678</v>
      </c>
    </row>
    <row r="5959" spans="1:8" x14ac:dyDescent="0.3">
      <c r="A5959"/>
      <c r="B5959" s="314">
        <v>39576</v>
      </c>
      <c r="C5959" s="197">
        <v>128.13999999999999</v>
      </c>
      <c r="D5959" s="197">
        <f t="shared" si="187"/>
        <v>-0.66712560072736715</v>
      </c>
      <c r="E5959" s="197">
        <v>-1.5972968821993616E-2</v>
      </c>
      <c r="F5959" s="167"/>
      <c r="G5959" s="37">
        <v>5951</v>
      </c>
      <c r="H5959" s="167">
        <f t="shared" ca="1" si="188"/>
        <v>-2.9592304619961811E-2</v>
      </c>
    </row>
    <row r="5960" spans="1:8" x14ac:dyDescent="0.3">
      <c r="A5960"/>
      <c r="B5960" s="314">
        <v>42307</v>
      </c>
      <c r="C5960" s="197">
        <v>384.95</v>
      </c>
      <c r="D5960" s="197">
        <f t="shared" si="187"/>
        <v>19.165007857517026</v>
      </c>
      <c r="E5960" s="197">
        <v>-1.5976482617586885E-2</v>
      </c>
      <c r="F5960" s="167"/>
      <c r="G5960" s="37">
        <v>5952</v>
      </c>
      <c r="H5960" s="167">
        <f t="shared" ca="1" si="188"/>
        <v>-5.4045600851950641E-2</v>
      </c>
    </row>
    <row r="5961" spans="1:8" x14ac:dyDescent="0.3">
      <c r="A5961"/>
      <c r="B5961" s="314">
        <v>37263</v>
      </c>
      <c r="C5961" s="197">
        <v>19.09</v>
      </c>
      <c r="D5961" s="197">
        <f t="shared" ref="D5961:D6024" si="189">C5961/C5962-1</f>
        <v>-0.95752586494604519</v>
      </c>
      <c r="E5961" s="197">
        <v>-1.5979381443298912E-2</v>
      </c>
      <c r="F5961" s="167"/>
      <c r="G5961" s="37">
        <v>5953</v>
      </c>
      <c r="H5961" s="167">
        <f t="shared" ca="1" si="188"/>
        <v>-9.1223474511988284E-2</v>
      </c>
    </row>
    <row r="5962" spans="1:8" x14ac:dyDescent="0.3">
      <c r="A5962"/>
      <c r="B5962" s="314">
        <v>42795</v>
      </c>
      <c r="C5962" s="197">
        <v>449.45</v>
      </c>
      <c r="D5962" s="197">
        <f t="shared" si="189"/>
        <v>4.7496482026352815</v>
      </c>
      <c r="E5962" s="197">
        <v>-1.5982484948002251E-2</v>
      </c>
      <c r="F5962" s="167"/>
      <c r="G5962" s="37">
        <v>5954</v>
      </c>
      <c r="H5962" s="167">
        <f t="shared" ref="H5962:H6025" ca="1" si="190">_xlfn.NORM.INV(RAND(),N$11,N$12)</f>
        <v>0.10241371855114204</v>
      </c>
    </row>
    <row r="5963" spans="1:8" x14ac:dyDescent="0.3">
      <c r="A5963"/>
      <c r="B5963" s="314">
        <v>35373</v>
      </c>
      <c r="C5963" s="197">
        <v>78.17</v>
      </c>
      <c r="D5963" s="197">
        <f t="shared" si="189"/>
        <v>0.10518874593524674</v>
      </c>
      <c r="E5963" s="197">
        <v>-1.5986908358509466E-2</v>
      </c>
      <c r="F5963" s="167"/>
      <c r="G5963" s="37">
        <v>5955</v>
      </c>
      <c r="H5963" s="167">
        <f t="shared" ca="1" si="190"/>
        <v>3.2512218404216732E-2</v>
      </c>
    </row>
    <row r="5964" spans="1:8" x14ac:dyDescent="0.3">
      <c r="A5964"/>
      <c r="B5964" s="314">
        <v>39954</v>
      </c>
      <c r="C5964" s="197">
        <v>70.73</v>
      </c>
      <c r="D5964" s="197">
        <f t="shared" si="189"/>
        <v>-0.81793142504118621</v>
      </c>
      <c r="E5964" s="197">
        <v>-1.5998887033945364E-2</v>
      </c>
      <c r="F5964" s="167"/>
      <c r="G5964" s="37">
        <v>5956</v>
      </c>
      <c r="H5964" s="167">
        <f t="shared" ca="1" si="190"/>
        <v>9.2791086023267522E-2</v>
      </c>
    </row>
    <row r="5965" spans="1:8" x14ac:dyDescent="0.3">
      <c r="A5965"/>
      <c r="B5965" s="314">
        <v>41612</v>
      </c>
      <c r="C5965" s="197">
        <v>388.48</v>
      </c>
      <c r="D5965" s="197">
        <f t="shared" si="189"/>
        <v>1.5103214005748766E-2</v>
      </c>
      <c r="E5965" s="197">
        <v>-1.6033028545376249E-2</v>
      </c>
      <c r="F5965" s="167"/>
      <c r="G5965" s="37">
        <v>5957</v>
      </c>
      <c r="H5965" s="167">
        <f t="shared" ca="1" si="190"/>
        <v>-7.6549595904123829E-2</v>
      </c>
    </row>
    <row r="5966" spans="1:8" x14ac:dyDescent="0.3">
      <c r="A5966"/>
      <c r="B5966" s="314">
        <v>44732</v>
      </c>
      <c r="C5966" s="197">
        <v>382.7</v>
      </c>
      <c r="D5966" s="197">
        <f t="shared" si="189"/>
        <v>2.2556358996171841</v>
      </c>
      <c r="E5966" s="197">
        <v>-1.6068903458028028E-2</v>
      </c>
      <c r="F5966" s="167"/>
      <c r="G5966" s="37">
        <v>5958</v>
      </c>
      <c r="H5966" s="167">
        <f t="shared" ca="1" si="190"/>
        <v>1.003901215016839E-2</v>
      </c>
    </row>
    <row r="5967" spans="1:8" x14ac:dyDescent="0.3">
      <c r="A5967"/>
      <c r="B5967" s="314">
        <v>39554</v>
      </c>
      <c r="C5967" s="197">
        <v>117.55</v>
      </c>
      <c r="D5967" s="197">
        <f t="shared" si="189"/>
        <v>-0.71470523990971535</v>
      </c>
      <c r="E5967" s="197">
        <v>-1.6070980162383841E-2</v>
      </c>
      <c r="F5967" s="167"/>
      <c r="G5967" s="37">
        <v>5959</v>
      </c>
      <c r="H5967" s="167">
        <f t="shared" ca="1" si="190"/>
        <v>4.0836848790869454E-3</v>
      </c>
    </row>
    <row r="5968" spans="1:8" x14ac:dyDescent="0.3">
      <c r="A5968"/>
      <c r="B5968" s="314">
        <v>41757</v>
      </c>
      <c r="C5968" s="197">
        <v>412.03</v>
      </c>
      <c r="D5968" s="197">
        <f t="shared" si="189"/>
        <v>4.3007847677859248</v>
      </c>
      <c r="E5968" s="197">
        <v>-1.6071257999809019E-2</v>
      </c>
      <c r="F5968" s="167"/>
      <c r="G5968" s="37">
        <v>5960</v>
      </c>
      <c r="H5968" s="167">
        <f t="shared" ca="1" si="190"/>
        <v>2.9681423699979635E-2</v>
      </c>
    </row>
    <row r="5969" spans="1:8" x14ac:dyDescent="0.3">
      <c r="A5969"/>
      <c r="B5969" s="314">
        <v>38148</v>
      </c>
      <c r="C5969" s="197">
        <v>77.73</v>
      </c>
      <c r="D5969" s="197">
        <f t="shared" si="189"/>
        <v>-1.5452818239392041E-2</v>
      </c>
      <c r="E5969" s="197">
        <v>-1.607594936708856E-2</v>
      </c>
      <c r="F5969" s="167"/>
      <c r="G5969" s="37">
        <v>5961</v>
      </c>
      <c r="H5969" s="167">
        <f t="shared" ca="1" si="190"/>
        <v>0.10733725882833334</v>
      </c>
    </row>
    <row r="5970" spans="1:8" x14ac:dyDescent="0.3">
      <c r="A5970"/>
      <c r="B5970" s="314">
        <v>39651</v>
      </c>
      <c r="C5970" s="197">
        <v>78.95</v>
      </c>
      <c r="D5970" s="197">
        <f t="shared" si="189"/>
        <v>-0.8387459150326797</v>
      </c>
      <c r="E5970" s="197">
        <v>-1.6076769690927084E-2</v>
      </c>
      <c r="F5970" s="167"/>
      <c r="G5970" s="37">
        <v>5962</v>
      </c>
      <c r="H5970" s="167">
        <f t="shared" ca="1" si="190"/>
        <v>-2.4376558771350219E-2</v>
      </c>
    </row>
    <row r="5971" spans="1:8" x14ac:dyDescent="0.3">
      <c r="A5971"/>
      <c r="B5971" s="314">
        <v>44565</v>
      </c>
      <c r="C5971" s="197">
        <v>489.6</v>
      </c>
      <c r="D5971" s="197">
        <f t="shared" si="189"/>
        <v>3.9107321965897697</v>
      </c>
      <c r="E5971" s="197">
        <v>-1.6077170418006381E-2</v>
      </c>
      <c r="F5971" s="167"/>
      <c r="G5971" s="37">
        <v>5963</v>
      </c>
      <c r="H5971" s="167">
        <f t="shared" ca="1" si="190"/>
        <v>-9.3366204148551152E-2</v>
      </c>
    </row>
    <row r="5972" spans="1:8" x14ac:dyDescent="0.3">
      <c r="A5972"/>
      <c r="B5972" s="314">
        <v>38016</v>
      </c>
      <c r="C5972" s="197">
        <v>99.7</v>
      </c>
      <c r="D5972" s="197">
        <f t="shared" si="189"/>
        <v>-0.68826214745794512</v>
      </c>
      <c r="E5972" s="197">
        <v>-1.6086055462350646E-2</v>
      </c>
      <c r="F5972" s="167"/>
      <c r="G5972" s="37">
        <v>5964</v>
      </c>
      <c r="H5972" s="167">
        <f t="shared" ca="1" si="190"/>
        <v>-4.61284144659517E-2</v>
      </c>
    </row>
    <row r="5973" spans="1:8" x14ac:dyDescent="0.3">
      <c r="A5973"/>
      <c r="B5973" s="314">
        <v>41295</v>
      </c>
      <c r="C5973" s="197">
        <v>319.82</v>
      </c>
      <c r="D5973" s="197">
        <f t="shared" si="189"/>
        <v>2.9618182988860875E-2</v>
      </c>
      <c r="E5973" s="197">
        <v>-1.6120100904448487E-2</v>
      </c>
      <c r="F5973" s="167"/>
      <c r="G5973" s="37">
        <v>5965</v>
      </c>
      <c r="H5973" s="167">
        <f t="shared" ca="1" si="190"/>
        <v>-1.9335807769633163E-2</v>
      </c>
    </row>
    <row r="5974" spans="1:8" x14ac:dyDescent="0.3">
      <c r="A5974"/>
      <c r="B5974" s="314">
        <v>41502</v>
      </c>
      <c r="C5974" s="197">
        <v>310.62</v>
      </c>
      <c r="D5974" s="197">
        <f t="shared" si="189"/>
        <v>1.5450225317492832</v>
      </c>
      <c r="E5974" s="197">
        <v>-1.6122390801684983E-2</v>
      </c>
      <c r="F5974" s="167"/>
      <c r="G5974" s="37">
        <v>5966</v>
      </c>
      <c r="H5974" s="167">
        <f t="shared" ca="1" si="190"/>
        <v>-2.212916480006534E-2</v>
      </c>
    </row>
    <row r="5975" spans="1:8" x14ac:dyDescent="0.3">
      <c r="A5975"/>
      <c r="B5975" s="314">
        <v>43686</v>
      </c>
      <c r="C5975" s="197">
        <v>122.05</v>
      </c>
      <c r="D5975" s="197">
        <f t="shared" si="189"/>
        <v>-0.7149230373951837</v>
      </c>
      <c r="E5975" s="197">
        <v>-1.6122531237404258E-2</v>
      </c>
      <c r="F5975" s="167"/>
      <c r="G5975" s="37">
        <v>5967</v>
      </c>
      <c r="H5975" s="167">
        <f t="shared" ca="1" si="190"/>
        <v>-3.3115417842696834E-3</v>
      </c>
    </row>
    <row r="5976" spans="1:8" x14ac:dyDescent="0.3">
      <c r="A5976"/>
      <c r="B5976" s="314">
        <v>44979</v>
      </c>
      <c r="C5976" s="197">
        <v>428.13</v>
      </c>
      <c r="D5976" s="197">
        <f t="shared" si="189"/>
        <v>-6.3592266809014975E-3</v>
      </c>
      <c r="E5976" s="197">
        <v>-1.6154977479547861E-2</v>
      </c>
      <c r="F5976" s="167"/>
      <c r="G5976" s="37">
        <v>5968</v>
      </c>
      <c r="H5976" s="167">
        <f t="shared" ca="1" si="190"/>
        <v>4.8508407448965583E-2</v>
      </c>
    </row>
    <row r="5977" spans="1:8" x14ac:dyDescent="0.3">
      <c r="A5977"/>
      <c r="B5977" s="314">
        <v>44994</v>
      </c>
      <c r="C5977" s="197">
        <v>430.87</v>
      </c>
      <c r="D5977" s="197">
        <f t="shared" si="189"/>
        <v>6.464830214830215</v>
      </c>
      <c r="E5977" s="197">
        <v>-1.6166229021577716E-2</v>
      </c>
      <c r="F5977" s="167"/>
      <c r="G5977" s="37">
        <v>5969</v>
      </c>
      <c r="H5977" s="167">
        <f t="shared" ca="1" si="190"/>
        <v>-3.0135348755432327E-2</v>
      </c>
    </row>
    <row r="5978" spans="1:8" x14ac:dyDescent="0.3">
      <c r="A5978"/>
      <c r="B5978" s="314">
        <v>36412</v>
      </c>
      <c r="C5978" s="197">
        <v>57.72</v>
      </c>
      <c r="D5978" s="197">
        <f t="shared" si="189"/>
        <v>-0.22710230316015001</v>
      </c>
      <c r="E5978" s="197">
        <v>-1.6192261803306685E-2</v>
      </c>
      <c r="F5978" s="167"/>
      <c r="G5978" s="37">
        <v>5970</v>
      </c>
      <c r="H5978" s="167">
        <f t="shared" ca="1" si="190"/>
        <v>9.9520936489883565E-3</v>
      </c>
    </row>
    <row r="5979" spans="1:8" x14ac:dyDescent="0.3">
      <c r="A5979"/>
      <c r="B5979" s="314">
        <v>38154</v>
      </c>
      <c r="C5979" s="197">
        <v>74.680000000000007</v>
      </c>
      <c r="D5979" s="197">
        <f t="shared" si="189"/>
        <v>3.449231195456437E-2</v>
      </c>
      <c r="E5979" s="197">
        <v>-1.6203398761691301E-2</v>
      </c>
      <c r="F5979" s="167"/>
      <c r="G5979" s="37">
        <v>5971</v>
      </c>
      <c r="H5979" s="167">
        <f t="shared" ca="1" si="190"/>
        <v>-7.5105856031139034E-2</v>
      </c>
    </row>
    <row r="5980" spans="1:8" x14ac:dyDescent="0.3">
      <c r="A5980"/>
      <c r="B5980" s="314">
        <v>35650</v>
      </c>
      <c r="C5980" s="197">
        <v>72.19</v>
      </c>
      <c r="D5980" s="197">
        <f t="shared" si="189"/>
        <v>1.2482092805979446</v>
      </c>
      <c r="E5980" s="197">
        <v>-1.6216952848187471E-2</v>
      </c>
      <c r="F5980" s="167"/>
      <c r="G5980" s="37">
        <v>5972</v>
      </c>
      <c r="H5980" s="167">
        <f t="shared" ca="1" si="190"/>
        <v>-6.880227713696134E-2</v>
      </c>
    </row>
    <row r="5981" spans="1:8" x14ac:dyDescent="0.3">
      <c r="A5981"/>
      <c r="B5981" s="314">
        <v>39799</v>
      </c>
      <c r="C5981" s="197">
        <v>32.11</v>
      </c>
      <c r="D5981" s="197">
        <f t="shared" si="189"/>
        <v>-0.9600159388347218</v>
      </c>
      <c r="E5981" s="197">
        <v>-1.6237745098039214E-2</v>
      </c>
      <c r="F5981" s="167"/>
      <c r="G5981" s="37">
        <v>5973</v>
      </c>
      <c r="H5981" s="167">
        <f t="shared" ca="1" si="190"/>
        <v>-1.3954619371092358E-2</v>
      </c>
    </row>
    <row r="5982" spans="1:8" x14ac:dyDescent="0.3">
      <c r="A5982"/>
      <c r="B5982" s="314">
        <v>45308</v>
      </c>
      <c r="C5982" s="197">
        <v>803.07</v>
      </c>
      <c r="D5982" s="197">
        <f t="shared" si="189"/>
        <v>3.9147490820073445</v>
      </c>
      <c r="E5982" s="197">
        <v>-1.624343096541836E-2</v>
      </c>
      <c r="F5982" s="167"/>
      <c r="G5982" s="37">
        <v>5974</v>
      </c>
      <c r="H5982" s="167">
        <f t="shared" ca="1" si="190"/>
        <v>1.1536851884371868E-2</v>
      </c>
    </row>
    <row r="5983" spans="1:8" x14ac:dyDescent="0.3">
      <c r="A5983"/>
      <c r="B5983" s="314">
        <v>43795</v>
      </c>
      <c r="C5983" s="197">
        <v>163.4</v>
      </c>
      <c r="D5983" s="197">
        <f t="shared" si="189"/>
        <v>0.81213263834978378</v>
      </c>
      <c r="E5983" s="197">
        <v>-1.6255267910896931E-2</v>
      </c>
      <c r="F5983" s="167"/>
      <c r="G5983" s="37">
        <v>5975</v>
      </c>
      <c r="H5983" s="167">
        <f t="shared" ca="1" si="190"/>
        <v>1.4603889679370017E-2</v>
      </c>
    </row>
    <row r="5984" spans="1:8" x14ac:dyDescent="0.3">
      <c r="A5984"/>
      <c r="B5984" s="314">
        <v>35191</v>
      </c>
      <c r="C5984" s="197">
        <v>90.17</v>
      </c>
      <c r="D5984" s="197">
        <f t="shared" si="189"/>
        <v>-1.2809283993869047E-2</v>
      </c>
      <c r="E5984" s="197">
        <v>-1.6255727689286403E-2</v>
      </c>
      <c r="F5984" s="167"/>
      <c r="G5984" s="37">
        <v>5976</v>
      </c>
      <c r="H5984" s="167">
        <f t="shared" ca="1" si="190"/>
        <v>-5.2855907935395102E-2</v>
      </c>
    </row>
    <row r="5985" spans="1:8" x14ac:dyDescent="0.3">
      <c r="A5985"/>
      <c r="B5985" s="314">
        <v>38114</v>
      </c>
      <c r="C5985" s="197">
        <v>91.34</v>
      </c>
      <c r="D5985" s="197">
        <f t="shared" si="189"/>
        <v>-0.75229830508474582</v>
      </c>
      <c r="E5985" s="197">
        <v>-1.6262789445341874E-2</v>
      </c>
      <c r="F5985" s="167"/>
      <c r="G5985" s="37">
        <v>5977</v>
      </c>
      <c r="H5985" s="167">
        <f t="shared" ca="1" si="190"/>
        <v>6.888040419167997E-2</v>
      </c>
    </row>
    <row r="5986" spans="1:8" x14ac:dyDescent="0.3">
      <c r="A5986"/>
      <c r="B5986" s="314">
        <v>43140</v>
      </c>
      <c r="C5986" s="197">
        <v>368.75</v>
      </c>
      <c r="D5986" s="197">
        <f t="shared" si="189"/>
        <v>1.1414053426248549</v>
      </c>
      <c r="E5986" s="197">
        <v>-1.6273175937041584E-2</v>
      </c>
      <c r="F5986" s="167"/>
      <c r="G5986" s="37">
        <v>5978</v>
      </c>
      <c r="H5986" s="167">
        <f t="shared" ca="1" si="190"/>
        <v>-7.070990966889458E-2</v>
      </c>
    </row>
    <row r="5987" spans="1:8" x14ac:dyDescent="0.3">
      <c r="A5987"/>
      <c r="B5987" s="314">
        <v>43773</v>
      </c>
      <c r="C5987" s="197">
        <v>172.2</v>
      </c>
      <c r="D5987" s="197">
        <f t="shared" si="189"/>
        <v>3.4542162441800315</v>
      </c>
      <c r="E5987" s="197">
        <v>-1.6281062553556214E-2</v>
      </c>
      <c r="F5987" s="167"/>
      <c r="G5987" s="37">
        <v>5979</v>
      </c>
      <c r="H5987" s="167">
        <f t="shared" ca="1" si="190"/>
        <v>-8.592620799306297E-2</v>
      </c>
    </row>
    <row r="5988" spans="1:8" x14ac:dyDescent="0.3">
      <c r="A5988"/>
      <c r="B5988" s="314">
        <v>36515</v>
      </c>
      <c r="C5988" s="197">
        <v>38.659999999999997</v>
      </c>
      <c r="D5988" s="197">
        <f t="shared" si="189"/>
        <v>-0.9088508511340595</v>
      </c>
      <c r="E5988" s="197">
        <v>-1.6284987277353724E-2</v>
      </c>
      <c r="F5988" s="167"/>
      <c r="G5988" s="37">
        <v>5980</v>
      </c>
      <c r="H5988" s="167">
        <f t="shared" ca="1" si="190"/>
        <v>-3.8281537607115987E-2</v>
      </c>
    </row>
    <row r="5989" spans="1:8" x14ac:dyDescent="0.3">
      <c r="A5989"/>
      <c r="B5989" s="314">
        <v>44823</v>
      </c>
      <c r="C5989" s="197">
        <v>424.14</v>
      </c>
      <c r="D5989" s="197">
        <f t="shared" si="189"/>
        <v>-8.6987407168227393E-2</v>
      </c>
      <c r="E5989" s="197">
        <v>-1.6304473873414271E-2</v>
      </c>
      <c r="F5989" s="167"/>
      <c r="G5989" s="37">
        <v>5981</v>
      </c>
      <c r="H5989" s="167">
        <f t="shared" ca="1" si="190"/>
        <v>2.2159985968724375E-2</v>
      </c>
    </row>
    <row r="5990" spans="1:8" x14ac:dyDescent="0.3">
      <c r="A5990"/>
      <c r="B5990" s="314">
        <v>42837</v>
      </c>
      <c r="C5990" s="197">
        <v>464.55</v>
      </c>
      <c r="D5990" s="197">
        <f t="shared" si="189"/>
        <v>1.195623404858682</v>
      </c>
      <c r="E5990" s="197">
        <v>-1.6304923239809366E-2</v>
      </c>
      <c r="F5990" s="167"/>
      <c r="G5990" s="37">
        <v>5982</v>
      </c>
      <c r="H5990" s="167">
        <f t="shared" ca="1" si="190"/>
        <v>-6.3268786958004836E-2</v>
      </c>
    </row>
    <row r="5991" spans="1:8" x14ac:dyDescent="0.3">
      <c r="A5991"/>
      <c r="B5991" s="314">
        <v>40926</v>
      </c>
      <c r="C5991" s="197">
        <v>211.58</v>
      </c>
      <c r="D5991" s="197">
        <f t="shared" si="189"/>
        <v>-0.40981868898186891</v>
      </c>
      <c r="E5991" s="197">
        <v>-1.6318750290575945E-2</v>
      </c>
      <c r="F5991" s="167"/>
      <c r="G5991" s="37">
        <v>5983</v>
      </c>
      <c r="H5991" s="167">
        <f t="shared" ca="1" si="190"/>
        <v>-6.1490505016551268E-2</v>
      </c>
    </row>
    <row r="5992" spans="1:8" x14ac:dyDescent="0.3">
      <c r="A5992"/>
      <c r="B5992" s="314">
        <v>43153</v>
      </c>
      <c r="C5992" s="197">
        <v>358.5</v>
      </c>
      <c r="D5992" s="197">
        <f t="shared" si="189"/>
        <v>2.6044647967945034E-2</v>
      </c>
      <c r="E5992" s="197">
        <v>-1.6325970640691412E-2</v>
      </c>
      <c r="F5992" s="167"/>
      <c r="G5992" s="37">
        <v>5984</v>
      </c>
      <c r="H5992" s="167">
        <f t="shared" ca="1" si="190"/>
        <v>0.10311914354666186</v>
      </c>
    </row>
    <row r="5993" spans="1:8" x14ac:dyDescent="0.3">
      <c r="A5993"/>
      <c r="B5993" s="314">
        <v>42229</v>
      </c>
      <c r="C5993" s="197">
        <v>349.4</v>
      </c>
      <c r="D5993" s="197">
        <f t="shared" si="189"/>
        <v>1.6377774422467155</v>
      </c>
      <c r="E5993" s="197">
        <v>-1.6328828828828912E-2</v>
      </c>
      <c r="F5993" s="167"/>
      <c r="G5993" s="37">
        <v>5985</v>
      </c>
      <c r="H5993" s="167">
        <f t="shared" ca="1" si="190"/>
        <v>4.5484323377424198E-3</v>
      </c>
    </row>
    <row r="5994" spans="1:8" x14ac:dyDescent="0.3">
      <c r="A5994"/>
      <c r="B5994" s="314">
        <v>39329</v>
      </c>
      <c r="C5994" s="197">
        <v>132.46</v>
      </c>
      <c r="D5994" s="197">
        <f t="shared" si="189"/>
        <v>6.3385041551246539</v>
      </c>
      <c r="E5994" s="197">
        <v>-1.6337442447645789E-2</v>
      </c>
      <c r="F5994" s="167"/>
      <c r="G5994" s="37">
        <v>5986</v>
      </c>
      <c r="H5994" s="167">
        <f t="shared" ca="1" si="190"/>
        <v>-6.8285845395415642E-2</v>
      </c>
    </row>
    <row r="5995" spans="1:8" x14ac:dyDescent="0.3">
      <c r="A5995"/>
      <c r="B5995" s="314">
        <v>36762</v>
      </c>
      <c r="C5995" s="197">
        <v>18.05</v>
      </c>
      <c r="D5995" s="197">
        <f t="shared" si="189"/>
        <v>-0.9569016976671999</v>
      </c>
      <c r="E5995" s="197">
        <v>-1.6348773841961872E-2</v>
      </c>
      <c r="F5995" s="167"/>
      <c r="G5995" s="37">
        <v>5987</v>
      </c>
      <c r="H5995" s="167">
        <f t="shared" ca="1" si="190"/>
        <v>6.8578432309347098E-2</v>
      </c>
    </row>
    <row r="5996" spans="1:8" x14ac:dyDescent="0.3">
      <c r="A5996"/>
      <c r="B5996" s="314">
        <v>44902</v>
      </c>
      <c r="C5996" s="197">
        <v>418.81</v>
      </c>
      <c r="D5996" s="197">
        <f t="shared" si="189"/>
        <v>4.8673297842532923</v>
      </c>
      <c r="E5996" s="197">
        <v>-1.6393057610559203E-2</v>
      </c>
      <c r="F5996" s="167"/>
      <c r="G5996" s="37">
        <v>5988</v>
      </c>
      <c r="H5996" s="167">
        <f t="shared" ca="1" si="190"/>
        <v>0.12208433255844607</v>
      </c>
    </row>
    <row r="5997" spans="1:8" x14ac:dyDescent="0.3">
      <c r="A5997"/>
      <c r="B5997" s="314">
        <v>37932</v>
      </c>
      <c r="C5997" s="197">
        <v>71.38</v>
      </c>
      <c r="D5997" s="197">
        <f t="shared" si="189"/>
        <v>0.92036588646758122</v>
      </c>
      <c r="E5997" s="197">
        <v>-1.6397960589775384E-2</v>
      </c>
      <c r="F5997" s="167"/>
      <c r="G5997" s="37">
        <v>5989</v>
      </c>
      <c r="H5997" s="167">
        <f t="shared" ca="1" si="190"/>
        <v>5.4985883946265093E-2</v>
      </c>
    </row>
    <row r="5998" spans="1:8" x14ac:dyDescent="0.3">
      <c r="A5998"/>
      <c r="B5998" s="314">
        <v>36195</v>
      </c>
      <c r="C5998" s="197">
        <v>37.17</v>
      </c>
      <c r="D5998" s="197">
        <f t="shared" si="189"/>
        <v>-0.9528359345260754</v>
      </c>
      <c r="E5998" s="197">
        <v>-1.640645673458585E-2</v>
      </c>
      <c r="F5998" s="167"/>
      <c r="G5998" s="37">
        <v>5990</v>
      </c>
      <c r="H5998" s="167">
        <f t="shared" ca="1" si="190"/>
        <v>0.12986368768951254</v>
      </c>
    </row>
    <row r="5999" spans="1:8" x14ac:dyDescent="0.3">
      <c r="A5999"/>
      <c r="B5999" s="314">
        <v>45630</v>
      </c>
      <c r="C5999" s="197">
        <v>788.1</v>
      </c>
      <c r="D5999" s="197">
        <f t="shared" si="189"/>
        <v>0.83920653442240378</v>
      </c>
      <c r="E5999" s="197">
        <v>-1.6411856474258912E-2</v>
      </c>
      <c r="F5999" s="167"/>
      <c r="G5999" s="37">
        <v>5991</v>
      </c>
      <c r="H5999" s="167">
        <f t="shared" ca="1" si="190"/>
        <v>-0.14221414314180941</v>
      </c>
    </row>
    <row r="6000" spans="1:8" x14ac:dyDescent="0.3">
      <c r="A6000"/>
      <c r="B6000" s="314">
        <v>44721</v>
      </c>
      <c r="C6000" s="197">
        <v>428.5</v>
      </c>
      <c r="D6000" s="197">
        <f t="shared" si="189"/>
        <v>2.2381168291392726</v>
      </c>
      <c r="E6000" s="197">
        <v>-1.6412257546195241E-2</v>
      </c>
      <c r="F6000" s="167"/>
      <c r="G6000" s="37">
        <v>5992</v>
      </c>
      <c r="H6000" s="167">
        <f t="shared" ca="1" si="190"/>
        <v>9.6899422594425494E-2</v>
      </c>
    </row>
    <row r="6001" spans="1:8" x14ac:dyDescent="0.3">
      <c r="A6001"/>
      <c r="B6001" s="314">
        <v>39435</v>
      </c>
      <c r="C6001" s="197">
        <v>132.33000000000001</v>
      </c>
      <c r="D6001" s="197">
        <f t="shared" si="189"/>
        <v>-0.74724477127303979</v>
      </c>
      <c r="E6001" s="197">
        <v>-1.6426341608443473E-2</v>
      </c>
      <c r="F6001" s="167"/>
      <c r="G6001" s="37">
        <v>5993</v>
      </c>
      <c r="H6001" s="167">
        <f t="shared" ca="1" si="190"/>
        <v>0.12377704978161547</v>
      </c>
    </row>
    <row r="6002" spans="1:8" x14ac:dyDescent="0.3">
      <c r="A6002"/>
      <c r="B6002" s="314">
        <v>42766</v>
      </c>
      <c r="C6002" s="197">
        <v>523.54999999999995</v>
      </c>
      <c r="D6002" s="197">
        <f t="shared" si="189"/>
        <v>1.2672354062012818</v>
      </c>
      <c r="E6002" s="197">
        <v>-1.6438098816456859E-2</v>
      </c>
      <c r="F6002" s="167"/>
      <c r="G6002" s="37">
        <v>5994</v>
      </c>
      <c r="H6002" s="167">
        <f t="shared" ca="1" si="190"/>
        <v>-3.2090608139473328E-2</v>
      </c>
    </row>
    <row r="6003" spans="1:8" x14ac:dyDescent="0.3">
      <c r="A6003"/>
      <c r="B6003" s="314">
        <v>41150</v>
      </c>
      <c r="C6003" s="197">
        <v>230.92</v>
      </c>
      <c r="D6003" s="197">
        <f t="shared" si="189"/>
        <v>-0.18733063522787263</v>
      </c>
      <c r="E6003" s="197">
        <v>-1.6440923417667674E-2</v>
      </c>
      <c r="F6003" s="167"/>
      <c r="G6003" s="37">
        <v>5995</v>
      </c>
      <c r="H6003" s="167">
        <f t="shared" ca="1" si="190"/>
        <v>-4.0526737055794466E-2</v>
      </c>
    </row>
    <row r="6004" spans="1:8" x14ac:dyDescent="0.3">
      <c r="A6004"/>
      <c r="B6004" s="314">
        <v>41310</v>
      </c>
      <c r="C6004" s="197">
        <v>284.14999999999998</v>
      </c>
      <c r="D6004" s="197">
        <f t="shared" si="189"/>
        <v>3.2537425149700594</v>
      </c>
      <c r="E6004" s="197">
        <v>-1.6441675320180038E-2</v>
      </c>
      <c r="F6004" s="167"/>
      <c r="G6004" s="37">
        <v>5996</v>
      </c>
      <c r="H6004" s="167">
        <f t="shared" ca="1" si="190"/>
        <v>0.11243503444013488</v>
      </c>
    </row>
    <row r="6005" spans="1:8" x14ac:dyDescent="0.3">
      <c r="A6005"/>
      <c r="B6005" s="314">
        <v>35025</v>
      </c>
      <c r="C6005" s="197">
        <v>66.8</v>
      </c>
      <c r="D6005" s="197">
        <f t="shared" si="189"/>
        <v>-0.8453345681870803</v>
      </c>
      <c r="E6005" s="197">
        <v>-1.6489988221437102E-2</v>
      </c>
      <c r="F6005" s="167"/>
      <c r="G6005" s="37">
        <v>5997</v>
      </c>
      <c r="H6005" s="167">
        <f t="shared" ca="1" si="190"/>
        <v>-4.505348794395167E-2</v>
      </c>
    </row>
    <row r="6006" spans="1:8" x14ac:dyDescent="0.3">
      <c r="A6006"/>
      <c r="B6006" s="314">
        <v>44715</v>
      </c>
      <c r="C6006" s="197">
        <v>431.9</v>
      </c>
      <c r="D6006" s="197">
        <f t="shared" si="189"/>
        <v>0.19839067702552726</v>
      </c>
      <c r="E6006" s="197">
        <v>-1.6509165433223227E-2</v>
      </c>
      <c r="F6006" s="167"/>
      <c r="G6006" s="37">
        <v>5998</v>
      </c>
      <c r="H6006" s="167">
        <f t="shared" ca="1" si="190"/>
        <v>-2.7957477740176073E-3</v>
      </c>
    </row>
    <row r="6007" spans="1:8" x14ac:dyDescent="0.3">
      <c r="A6007"/>
      <c r="B6007" s="314">
        <v>42444</v>
      </c>
      <c r="C6007" s="197">
        <v>360.4</v>
      </c>
      <c r="D6007" s="197">
        <f t="shared" si="189"/>
        <v>0.11080289721066428</v>
      </c>
      <c r="E6007" s="197">
        <v>-1.6509755764770095E-2</v>
      </c>
      <c r="F6007" s="167"/>
      <c r="G6007" s="37">
        <v>5999</v>
      </c>
      <c r="H6007" s="167">
        <f t="shared" ca="1" si="190"/>
        <v>1.0958484207260149E-2</v>
      </c>
    </row>
    <row r="6008" spans="1:8" x14ac:dyDescent="0.3">
      <c r="A6008"/>
      <c r="B6008" s="314">
        <v>42249</v>
      </c>
      <c r="C6008" s="197">
        <v>324.45</v>
      </c>
      <c r="D6008" s="197">
        <f t="shared" si="189"/>
        <v>5.5664845173041897</v>
      </c>
      <c r="E6008" s="197">
        <v>-1.6520157623522214E-2</v>
      </c>
      <c r="F6008" s="167"/>
      <c r="G6008" s="37">
        <v>6000</v>
      </c>
      <c r="H6008" s="167">
        <f t="shared" ca="1" si="190"/>
        <v>-1.219208455873395E-2</v>
      </c>
    </row>
    <row r="6009" spans="1:8" x14ac:dyDescent="0.3">
      <c r="A6009"/>
      <c r="B6009" s="314">
        <v>37858</v>
      </c>
      <c r="C6009" s="197">
        <v>49.41</v>
      </c>
      <c r="D6009" s="197">
        <f t="shared" si="189"/>
        <v>-0.81301797540208143</v>
      </c>
      <c r="E6009" s="197">
        <v>-1.6520700636942776E-2</v>
      </c>
      <c r="F6009" s="167"/>
      <c r="G6009" s="37">
        <v>6001</v>
      </c>
      <c r="H6009" s="167">
        <f t="shared" ca="1" si="190"/>
        <v>5.4393196301570475E-2</v>
      </c>
    </row>
    <row r="6010" spans="1:8" x14ac:dyDescent="0.3">
      <c r="A6010"/>
      <c r="B6010" s="314">
        <v>40519</v>
      </c>
      <c r="C6010" s="197">
        <v>264.25</v>
      </c>
      <c r="D6010" s="197">
        <f t="shared" si="189"/>
        <v>2.0623478966276507</v>
      </c>
      <c r="E6010" s="197">
        <v>-1.6524619449923672E-2</v>
      </c>
      <c r="F6010" s="167"/>
      <c r="G6010" s="37">
        <v>6002</v>
      </c>
      <c r="H6010" s="167">
        <f t="shared" ca="1" si="190"/>
        <v>-4.7975389525533874E-2</v>
      </c>
    </row>
    <row r="6011" spans="1:8" x14ac:dyDescent="0.3">
      <c r="A6011"/>
      <c r="B6011" s="314">
        <v>35335</v>
      </c>
      <c r="C6011" s="197">
        <v>86.29</v>
      </c>
      <c r="D6011" s="197">
        <f t="shared" si="189"/>
        <v>-0.17559950320053497</v>
      </c>
      <c r="E6011" s="197">
        <v>-1.6526099840437514E-2</v>
      </c>
      <c r="F6011" s="167"/>
      <c r="G6011" s="37">
        <v>6003</v>
      </c>
      <c r="H6011" s="167">
        <f t="shared" ca="1" si="190"/>
        <v>-0.11680590176898575</v>
      </c>
    </row>
    <row r="6012" spans="1:8" x14ac:dyDescent="0.3">
      <c r="A6012"/>
      <c r="B6012" s="314">
        <v>38632</v>
      </c>
      <c r="C6012" s="197">
        <v>104.67</v>
      </c>
      <c r="D6012" s="197">
        <f t="shared" si="189"/>
        <v>-0.75717434172369791</v>
      </c>
      <c r="E6012" s="197">
        <v>-1.6536690782674057E-2</v>
      </c>
      <c r="F6012" s="167"/>
      <c r="G6012" s="37">
        <v>6004</v>
      </c>
      <c r="H6012" s="167">
        <f t="shared" ca="1" si="190"/>
        <v>-5.1127020019262483E-2</v>
      </c>
    </row>
    <row r="6013" spans="1:8" x14ac:dyDescent="0.3">
      <c r="A6013"/>
      <c r="B6013" s="314">
        <v>44664</v>
      </c>
      <c r="C6013" s="197">
        <v>431.05</v>
      </c>
      <c r="D6013" s="197">
        <f t="shared" si="189"/>
        <v>-8.4333510355815156E-2</v>
      </c>
      <c r="E6013" s="197">
        <v>-1.6541181838923058E-2</v>
      </c>
      <c r="F6013" s="167"/>
      <c r="G6013" s="37">
        <v>6005</v>
      </c>
      <c r="H6013" s="167">
        <f t="shared" ca="1" si="190"/>
        <v>-2.7467777573980296E-2</v>
      </c>
    </row>
    <row r="6014" spans="1:8" x14ac:dyDescent="0.3">
      <c r="A6014"/>
      <c r="B6014" s="314">
        <v>41929</v>
      </c>
      <c r="C6014" s="197">
        <v>470.75</v>
      </c>
      <c r="D6014" s="197">
        <f t="shared" si="189"/>
        <v>4.2857624073658203</v>
      </c>
      <c r="E6014" s="197">
        <v>-1.6545845781018254E-2</v>
      </c>
      <c r="F6014" s="167"/>
      <c r="G6014" s="37">
        <v>6006</v>
      </c>
      <c r="H6014" s="167">
        <f t="shared" ca="1" si="190"/>
        <v>4.1242348025831946E-2</v>
      </c>
    </row>
    <row r="6015" spans="1:8" x14ac:dyDescent="0.3">
      <c r="A6015"/>
      <c r="B6015" s="314">
        <v>38593</v>
      </c>
      <c r="C6015" s="197">
        <v>89.06</v>
      </c>
      <c r="D6015" s="197">
        <f t="shared" si="189"/>
        <v>0.38939157566302662</v>
      </c>
      <c r="E6015" s="197">
        <v>-1.6563604240282692E-2</v>
      </c>
      <c r="F6015" s="167"/>
      <c r="G6015" s="37">
        <v>6007</v>
      </c>
      <c r="H6015" s="167">
        <f t="shared" ca="1" si="190"/>
        <v>1.27305532510284E-2</v>
      </c>
    </row>
    <row r="6016" spans="1:8" x14ac:dyDescent="0.3">
      <c r="A6016"/>
      <c r="B6016" s="314">
        <v>35724</v>
      </c>
      <c r="C6016" s="197">
        <v>64.099999999999994</v>
      </c>
      <c r="D6016" s="197">
        <f t="shared" si="189"/>
        <v>0.89532820816085135</v>
      </c>
      <c r="E6016" s="197">
        <v>-1.656949984657885E-2</v>
      </c>
      <c r="F6016" s="167"/>
      <c r="G6016" s="37">
        <v>6008</v>
      </c>
      <c r="H6016" s="167">
        <f t="shared" ca="1" si="190"/>
        <v>-4.654357336817206E-2</v>
      </c>
    </row>
    <row r="6017" spans="1:8" x14ac:dyDescent="0.3">
      <c r="A6017"/>
      <c r="B6017" s="314">
        <v>36236</v>
      </c>
      <c r="C6017" s="197">
        <v>33.82</v>
      </c>
      <c r="D6017" s="197">
        <f t="shared" si="189"/>
        <v>-0.93795064672965778</v>
      </c>
      <c r="E6017" s="197">
        <v>-1.6574585635359074E-2</v>
      </c>
      <c r="F6017" s="167"/>
      <c r="G6017" s="37">
        <v>6009</v>
      </c>
      <c r="H6017" s="167">
        <f t="shared" ca="1" si="190"/>
        <v>-3.2943564261753676E-3</v>
      </c>
    </row>
    <row r="6018" spans="1:8" x14ac:dyDescent="0.3">
      <c r="A6018"/>
      <c r="B6018" s="314">
        <v>42074</v>
      </c>
      <c r="C6018" s="197">
        <v>545.04999999999995</v>
      </c>
      <c r="D6018" s="197">
        <f t="shared" si="189"/>
        <v>8.5858248329229685</v>
      </c>
      <c r="E6018" s="197">
        <v>-1.6599007668019916E-2</v>
      </c>
      <c r="F6018" s="167"/>
      <c r="G6018" s="37">
        <v>6010</v>
      </c>
      <c r="H6018" s="167">
        <f t="shared" ca="1" si="190"/>
        <v>0.1152097750541797</v>
      </c>
    </row>
    <row r="6019" spans="1:8" x14ac:dyDescent="0.3">
      <c r="A6019"/>
      <c r="B6019" s="314">
        <v>36406</v>
      </c>
      <c r="C6019" s="197">
        <v>56.86</v>
      </c>
      <c r="D6019" s="197">
        <f t="shared" si="189"/>
        <v>-0.80791838389298021</v>
      </c>
      <c r="E6019" s="197">
        <v>-1.6603251470079572E-2</v>
      </c>
      <c r="F6019" s="167"/>
      <c r="G6019" s="37">
        <v>6011</v>
      </c>
      <c r="H6019" s="167">
        <f t="shared" ca="1" si="190"/>
        <v>0.13745662496330843</v>
      </c>
    </row>
    <row r="6020" spans="1:8" x14ac:dyDescent="0.3">
      <c r="A6020"/>
      <c r="B6020" s="314">
        <v>41304</v>
      </c>
      <c r="C6020" s="197">
        <v>296.02</v>
      </c>
      <c r="D6020" s="197">
        <f t="shared" si="189"/>
        <v>-0.27292823107530584</v>
      </c>
      <c r="E6020" s="197">
        <v>-1.6610192013819636E-2</v>
      </c>
      <c r="F6020" s="167"/>
      <c r="G6020" s="37">
        <v>6012</v>
      </c>
      <c r="H6020" s="167">
        <f t="shared" ca="1" si="190"/>
        <v>3.2421784229690873E-2</v>
      </c>
    </row>
    <row r="6021" spans="1:8" x14ac:dyDescent="0.3">
      <c r="A6021"/>
      <c r="B6021" s="314">
        <v>44944</v>
      </c>
      <c r="C6021" s="197">
        <v>407.14</v>
      </c>
      <c r="D6021" s="197">
        <f t="shared" si="189"/>
        <v>-0.1567457851787416</v>
      </c>
      <c r="E6021" s="197">
        <v>-1.6617554707502036E-2</v>
      </c>
      <c r="F6021" s="167"/>
      <c r="G6021" s="37">
        <v>6013</v>
      </c>
      <c r="H6021" s="167">
        <f t="shared" ca="1" si="190"/>
        <v>-2.7030079115430695E-2</v>
      </c>
    </row>
    <row r="6022" spans="1:8" x14ac:dyDescent="0.3">
      <c r="A6022"/>
      <c r="B6022" s="314">
        <v>41926</v>
      </c>
      <c r="C6022" s="197">
        <v>482.82</v>
      </c>
      <c r="D6022" s="197">
        <f t="shared" si="189"/>
        <v>13.318505338078293</v>
      </c>
      <c r="E6022" s="197">
        <v>-1.6619821581327243E-2</v>
      </c>
      <c r="F6022" s="167"/>
      <c r="G6022" s="37">
        <v>6014</v>
      </c>
      <c r="H6022" s="167">
        <f t="shared" ca="1" si="190"/>
        <v>1.0844010875945319E-2</v>
      </c>
    </row>
    <row r="6023" spans="1:8" x14ac:dyDescent="0.3">
      <c r="A6023"/>
      <c r="B6023" s="314">
        <v>36304</v>
      </c>
      <c r="C6023" s="197">
        <v>33.72</v>
      </c>
      <c r="D6023" s="197">
        <f t="shared" si="189"/>
        <v>-0.57701956848971403</v>
      </c>
      <c r="E6023" s="197">
        <v>-1.6622922134733153E-2</v>
      </c>
      <c r="F6023" s="167"/>
      <c r="G6023" s="37">
        <v>6015</v>
      </c>
      <c r="H6023" s="167">
        <f t="shared" ca="1" si="190"/>
        <v>-1.2779291691371385E-2</v>
      </c>
    </row>
    <row r="6024" spans="1:8" x14ac:dyDescent="0.3">
      <c r="A6024"/>
      <c r="B6024" s="314">
        <v>38435</v>
      </c>
      <c r="C6024" s="197">
        <v>79.72</v>
      </c>
      <c r="D6024" s="197">
        <f t="shared" si="189"/>
        <v>-0.82333518005540163</v>
      </c>
      <c r="E6024" s="197">
        <v>-1.6652275811027462E-2</v>
      </c>
      <c r="F6024" s="167"/>
      <c r="G6024" s="37">
        <v>6016</v>
      </c>
      <c r="H6024" s="167">
        <f t="shared" ca="1" si="190"/>
        <v>3.0182870561370652E-2</v>
      </c>
    </row>
    <row r="6025" spans="1:8" x14ac:dyDescent="0.3">
      <c r="A6025"/>
      <c r="B6025" s="314">
        <v>42857</v>
      </c>
      <c r="C6025" s="197">
        <v>451.25</v>
      </c>
      <c r="D6025" s="197">
        <f t="shared" ref="D6025:D6088" si="191">C6025/C6026-1</f>
        <v>5.429894556853804</v>
      </c>
      <c r="E6025" s="197">
        <v>-1.6670298539986916E-2</v>
      </c>
      <c r="F6025" s="167"/>
      <c r="G6025" s="37">
        <v>6017</v>
      </c>
      <c r="H6025" s="167">
        <f t="shared" ca="1" si="190"/>
        <v>-3.0004121292859315E-2</v>
      </c>
    </row>
    <row r="6026" spans="1:8" x14ac:dyDescent="0.3">
      <c r="A6026"/>
      <c r="B6026" s="314">
        <v>35073</v>
      </c>
      <c r="C6026" s="197">
        <v>70.180000000000007</v>
      </c>
      <c r="D6026" s="197">
        <f t="shared" si="191"/>
        <v>4.179335793357934</v>
      </c>
      <c r="E6026" s="197">
        <v>-1.6673672411377294E-2</v>
      </c>
      <c r="F6026" s="167"/>
      <c r="G6026" s="37">
        <v>6018</v>
      </c>
      <c r="H6026" s="167">
        <f t="shared" ref="H6026:H6089" ca="1" si="192">_xlfn.NORM.INV(RAND(),N$11,N$12)</f>
        <v>-4.8401228732604745E-2</v>
      </c>
    </row>
    <row r="6027" spans="1:8" x14ac:dyDescent="0.3">
      <c r="A6027"/>
      <c r="B6027" s="314">
        <v>36829</v>
      </c>
      <c r="C6027" s="197">
        <v>13.55</v>
      </c>
      <c r="D6027" s="197">
        <f t="shared" si="191"/>
        <v>-0.96766881412550698</v>
      </c>
      <c r="E6027" s="197">
        <v>-1.6690856313497759E-2</v>
      </c>
      <c r="F6027" s="167"/>
      <c r="G6027" s="37">
        <v>6019</v>
      </c>
      <c r="H6027" s="167">
        <f t="shared" ca="1" si="192"/>
        <v>2.9983729470945478E-2</v>
      </c>
    </row>
    <row r="6028" spans="1:8" x14ac:dyDescent="0.3">
      <c r="A6028"/>
      <c r="B6028" s="314">
        <v>41740</v>
      </c>
      <c r="C6028" s="197">
        <v>419.1</v>
      </c>
      <c r="D6028" s="197">
        <f t="shared" si="191"/>
        <v>-0.19804822043628012</v>
      </c>
      <c r="E6028" s="197">
        <v>-1.6728057621472003E-2</v>
      </c>
      <c r="F6028" s="167"/>
      <c r="G6028" s="37">
        <v>6020</v>
      </c>
      <c r="H6028" s="167">
        <f t="shared" ca="1" si="192"/>
        <v>-7.3576976694814236E-2</v>
      </c>
    </row>
    <row r="6029" spans="1:8" x14ac:dyDescent="0.3">
      <c r="A6029"/>
      <c r="B6029" s="314">
        <v>42769</v>
      </c>
      <c r="C6029" s="197">
        <v>522.6</v>
      </c>
      <c r="D6029" s="197">
        <f t="shared" si="191"/>
        <v>0.14142186305558591</v>
      </c>
      <c r="E6029" s="197">
        <v>-1.6745061147695139E-2</v>
      </c>
      <c r="F6029" s="167"/>
      <c r="G6029" s="37">
        <v>6021</v>
      </c>
      <c r="H6029" s="167">
        <f t="shared" ca="1" si="192"/>
        <v>8.9399169407391219E-2</v>
      </c>
    </row>
    <row r="6030" spans="1:8" x14ac:dyDescent="0.3">
      <c r="A6030"/>
      <c r="B6030" s="314">
        <v>42730</v>
      </c>
      <c r="C6030" s="197">
        <v>457.85</v>
      </c>
      <c r="D6030" s="197">
        <f t="shared" si="191"/>
        <v>1.5198128783709413</v>
      </c>
      <c r="E6030" s="197">
        <v>-1.6750778481692152E-2</v>
      </c>
      <c r="F6030" s="167"/>
      <c r="G6030" s="37">
        <v>6022</v>
      </c>
      <c r="H6030" s="167">
        <f t="shared" ca="1" si="192"/>
        <v>6.4966387525815326E-3</v>
      </c>
    </row>
    <row r="6031" spans="1:8" x14ac:dyDescent="0.3">
      <c r="A6031"/>
      <c r="B6031" s="314">
        <v>43537</v>
      </c>
      <c r="C6031" s="197">
        <v>181.7</v>
      </c>
      <c r="D6031" s="197">
        <f t="shared" si="191"/>
        <v>-0.57936893765770781</v>
      </c>
      <c r="E6031" s="197">
        <v>-1.6774891774891887E-2</v>
      </c>
      <c r="F6031" s="167"/>
      <c r="G6031" s="37">
        <v>6023</v>
      </c>
      <c r="H6031" s="167">
        <f t="shared" ca="1" si="192"/>
        <v>-8.6905065877128686E-3</v>
      </c>
    </row>
    <row r="6032" spans="1:8" x14ac:dyDescent="0.3">
      <c r="A6032"/>
      <c r="B6032" s="314">
        <v>41786</v>
      </c>
      <c r="C6032" s="197">
        <v>431.97</v>
      </c>
      <c r="D6032" s="197">
        <f t="shared" si="191"/>
        <v>4.3421963888201836</v>
      </c>
      <c r="E6032" s="197">
        <v>-1.6775162744116057E-2</v>
      </c>
      <c r="F6032" s="167"/>
      <c r="G6032" s="37">
        <v>6024</v>
      </c>
      <c r="H6032" s="167">
        <f t="shared" ca="1" si="192"/>
        <v>0.16326509128968383</v>
      </c>
    </row>
    <row r="6033" spans="1:8" x14ac:dyDescent="0.3">
      <c r="A6033"/>
      <c r="B6033" s="314">
        <v>38133</v>
      </c>
      <c r="C6033" s="197">
        <v>80.86</v>
      </c>
      <c r="D6033" s="197">
        <f t="shared" si="191"/>
        <v>2.2112787926926134</v>
      </c>
      <c r="E6033" s="197">
        <v>-1.6780155642023287E-2</v>
      </c>
      <c r="F6033" s="167"/>
      <c r="G6033" s="37">
        <v>6025</v>
      </c>
      <c r="H6033" s="167">
        <f t="shared" ca="1" si="192"/>
        <v>1.3909186370542947E-2</v>
      </c>
    </row>
    <row r="6034" spans="1:8" x14ac:dyDescent="0.3">
      <c r="A6034"/>
      <c r="B6034" s="314">
        <v>36692</v>
      </c>
      <c r="C6034" s="197">
        <v>25.18</v>
      </c>
      <c r="D6034" s="197">
        <f t="shared" si="191"/>
        <v>-0.93223896663078576</v>
      </c>
      <c r="E6034" s="197">
        <v>-1.6790316282702111E-2</v>
      </c>
      <c r="F6034" s="167"/>
      <c r="G6034" s="37">
        <v>6026</v>
      </c>
      <c r="H6034" s="167">
        <f t="shared" ca="1" si="192"/>
        <v>7.5457249333422433E-2</v>
      </c>
    </row>
    <row r="6035" spans="1:8" x14ac:dyDescent="0.3">
      <c r="A6035"/>
      <c r="B6035" s="314">
        <v>42352</v>
      </c>
      <c r="C6035" s="197">
        <v>371.6</v>
      </c>
      <c r="D6035" s="197">
        <f t="shared" si="191"/>
        <v>7.3561951877670353</v>
      </c>
      <c r="E6035" s="197">
        <v>-1.6801164175155314E-2</v>
      </c>
      <c r="F6035" s="167"/>
      <c r="G6035" s="37">
        <v>6027</v>
      </c>
      <c r="H6035" s="167">
        <f t="shared" ca="1" si="192"/>
        <v>-0.12436436328609865</v>
      </c>
    </row>
    <row r="6036" spans="1:8" x14ac:dyDescent="0.3">
      <c r="A6036"/>
      <c r="B6036" s="314">
        <v>36475</v>
      </c>
      <c r="C6036" s="197">
        <v>44.47</v>
      </c>
      <c r="D6036" s="197">
        <f t="shared" si="191"/>
        <v>-0.40595778787069192</v>
      </c>
      <c r="E6036" s="197">
        <v>-1.6803006853858049E-2</v>
      </c>
      <c r="F6036" s="167"/>
      <c r="G6036" s="37">
        <v>6028</v>
      </c>
      <c r="H6036" s="167">
        <f t="shared" ca="1" si="192"/>
        <v>8.627557631592158E-3</v>
      </c>
    </row>
    <row r="6037" spans="1:8" x14ac:dyDescent="0.3">
      <c r="A6037"/>
      <c r="B6037" s="314">
        <v>38159</v>
      </c>
      <c r="C6037" s="197">
        <v>74.86</v>
      </c>
      <c r="D6037" s="197">
        <f t="shared" si="191"/>
        <v>-0.92216677063838637</v>
      </c>
      <c r="E6037" s="197">
        <v>-1.6811137378513252E-2</v>
      </c>
      <c r="F6037" s="167"/>
      <c r="G6037" s="37">
        <v>6029</v>
      </c>
      <c r="H6037" s="167">
        <f t="shared" ca="1" si="192"/>
        <v>-2.6125212408865776E-3</v>
      </c>
    </row>
    <row r="6038" spans="1:8" x14ac:dyDescent="0.3">
      <c r="A6038"/>
      <c r="B6038" s="314">
        <v>45464</v>
      </c>
      <c r="C6038" s="197">
        <v>961.8</v>
      </c>
      <c r="D6038" s="197">
        <f t="shared" si="191"/>
        <v>2.2014113104550144</v>
      </c>
      <c r="E6038" s="197">
        <v>-1.681574239713779E-2</v>
      </c>
      <c r="F6038" s="167"/>
      <c r="G6038" s="37">
        <v>6030</v>
      </c>
      <c r="H6038" s="167">
        <f t="shared" ca="1" si="192"/>
        <v>-4.2913483117018703E-2</v>
      </c>
    </row>
    <row r="6039" spans="1:8" x14ac:dyDescent="0.3">
      <c r="A6039"/>
      <c r="B6039" s="314">
        <v>41410</v>
      </c>
      <c r="C6039" s="197">
        <v>300.43</v>
      </c>
      <c r="D6039" s="197">
        <f t="shared" si="191"/>
        <v>1.9204821619519783</v>
      </c>
      <c r="E6039" s="197">
        <v>-1.6821023006185154E-2</v>
      </c>
      <c r="F6039" s="167"/>
      <c r="G6039" s="37">
        <v>6031</v>
      </c>
      <c r="H6039" s="167">
        <f t="shared" ca="1" si="192"/>
        <v>8.3550643606682601E-2</v>
      </c>
    </row>
    <row r="6040" spans="1:8" x14ac:dyDescent="0.3">
      <c r="A6040"/>
      <c r="B6040" s="314">
        <v>38623</v>
      </c>
      <c r="C6040" s="197">
        <v>102.87</v>
      </c>
      <c r="D6040" s="197">
        <f t="shared" si="191"/>
        <v>-0.9058527433304352</v>
      </c>
      <c r="E6040" s="197">
        <v>-1.6821179394055141E-2</v>
      </c>
      <c r="F6040" s="167"/>
      <c r="G6040" s="37">
        <v>6032</v>
      </c>
      <c r="H6040" s="167">
        <f t="shared" ca="1" si="192"/>
        <v>-0.14606938465893643</v>
      </c>
    </row>
    <row r="6041" spans="1:8" x14ac:dyDescent="0.3">
      <c r="A6041"/>
      <c r="B6041" s="314">
        <v>45537</v>
      </c>
      <c r="C6041" s="197">
        <v>1092.6500000000001</v>
      </c>
      <c r="D6041" s="197">
        <f t="shared" si="191"/>
        <v>5.9032726813242364</v>
      </c>
      <c r="E6041" s="197">
        <v>-1.6826382327799316E-2</v>
      </c>
      <c r="F6041" s="167"/>
      <c r="G6041" s="37">
        <v>6033</v>
      </c>
      <c r="H6041" s="167">
        <f t="shared" ca="1" si="192"/>
        <v>1.0915995204291843E-2</v>
      </c>
    </row>
    <row r="6042" spans="1:8" x14ac:dyDescent="0.3">
      <c r="A6042"/>
      <c r="B6042" s="314">
        <v>40309</v>
      </c>
      <c r="C6042" s="197">
        <v>158.28</v>
      </c>
      <c r="D6042" s="197">
        <f t="shared" si="191"/>
        <v>1.9458403126744837</v>
      </c>
      <c r="E6042" s="197">
        <v>-1.6833343685943247E-2</v>
      </c>
      <c r="F6042" s="167"/>
      <c r="G6042" s="37">
        <v>6034</v>
      </c>
      <c r="H6042" s="167">
        <f t="shared" ca="1" si="192"/>
        <v>8.5149483387463587E-2</v>
      </c>
    </row>
    <row r="6043" spans="1:8" x14ac:dyDescent="0.3">
      <c r="A6043"/>
      <c r="B6043" s="314">
        <v>35782</v>
      </c>
      <c r="C6043" s="197">
        <v>53.73</v>
      </c>
      <c r="D6043" s="197">
        <f t="shared" si="191"/>
        <v>-0.89185217986393461</v>
      </c>
      <c r="E6043" s="197">
        <v>-1.6834400731930543E-2</v>
      </c>
      <c r="F6043" s="167"/>
      <c r="G6043" s="37">
        <v>6035</v>
      </c>
      <c r="H6043" s="167">
        <f t="shared" ca="1" si="192"/>
        <v>1.3017343374459008E-2</v>
      </c>
    </row>
    <row r="6044" spans="1:8" x14ac:dyDescent="0.3">
      <c r="A6044"/>
      <c r="B6044" s="314">
        <v>41912</v>
      </c>
      <c r="C6044" s="197">
        <v>496.82</v>
      </c>
      <c r="D6044" s="197">
        <f t="shared" si="191"/>
        <v>7.774637937124691</v>
      </c>
      <c r="E6044" s="197">
        <v>-1.6840480478103381E-2</v>
      </c>
      <c r="F6044" s="167"/>
      <c r="G6044" s="37">
        <v>6036</v>
      </c>
      <c r="H6044" s="167">
        <f t="shared" ca="1" si="192"/>
        <v>0.14252696663501505</v>
      </c>
    </row>
    <row r="6045" spans="1:8" x14ac:dyDescent="0.3">
      <c r="A6045"/>
      <c r="B6045" s="314">
        <v>35794</v>
      </c>
      <c r="C6045" s="197">
        <v>56.62</v>
      </c>
      <c r="D6045" s="197">
        <f t="shared" si="191"/>
        <v>-0.87161579973697334</v>
      </c>
      <c r="E6045" s="197">
        <v>-1.6843201944782171E-2</v>
      </c>
      <c r="F6045" s="167"/>
      <c r="G6045" s="37">
        <v>6037</v>
      </c>
      <c r="H6045" s="167">
        <f t="shared" ca="1" si="192"/>
        <v>2.9869755169486284E-2</v>
      </c>
    </row>
    <row r="6046" spans="1:8" x14ac:dyDescent="0.3">
      <c r="A6046"/>
      <c r="B6046" s="314">
        <v>41801</v>
      </c>
      <c r="C6046" s="197">
        <v>441.02</v>
      </c>
      <c r="D6046" s="197">
        <f t="shared" si="191"/>
        <v>3.4578211504175727E-2</v>
      </c>
      <c r="E6046" s="197">
        <v>-1.6875097527809357E-2</v>
      </c>
      <c r="F6046" s="167"/>
      <c r="G6046" s="37">
        <v>6038</v>
      </c>
      <c r="H6046" s="167">
        <f t="shared" ca="1" si="192"/>
        <v>-5.5998803650932759E-2</v>
      </c>
    </row>
    <row r="6047" spans="1:8" x14ac:dyDescent="0.3">
      <c r="A6047"/>
      <c r="B6047" s="314">
        <v>41806</v>
      </c>
      <c r="C6047" s="197">
        <v>426.28</v>
      </c>
      <c r="D6047" s="197">
        <f t="shared" si="191"/>
        <v>-5.5439840460890899E-2</v>
      </c>
      <c r="E6047" s="197">
        <v>-1.6881918819188324E-2</v>
      </c>
      <c r="F6047" s="167"/>
      <c r="G6047" s="37">
        <v>6039</v>
      </c>
      <c r="H6047" s="167">
        <f t="shared" ca="1" si="192"/>
        <v>1.0894473416480895E-2</v>
      </c>
    </row>
    <row r="6048" spans="1:8" x14ac:dyDescent="0.3">
      <c r="A6048"/>
      <c r="B6048" s="314">
        <v>42930</v>
      </c>
      <c r="C6048" s="197">
        <v>451.3</v>
      </c>
      <c r="D6048" s="197">
        <f t="shared" si="191"/>
        <v>-0.13361489729314646</v>
      </c>
      <c r="E6048" s="197">
        <v>-1.6882692517155018E-2</v>
      </c>
      <c r="F6048" s="167"/>
      <c r="G6048" s="37">
        <v>6040</v>
      </c>
      <c r="H6048" s="167">
        <f t="shared" ca="1" si="192"/>
        <v>5.1232584340111464E-2</v>
      </c>
    </row>
    <row r="6049" spans="1:8" x14ac:dyDescent="0.3">
      <c r="A6049"/>
      <c r="B6049" s="314">
        <v>42123</v>
      </c>
      <c r="C6049" s="197">
        <v>520.9</v>
      </c>
      <c r="D6049" s="197">
        <f t="shared" si="191"/>
        <v>4.4305671392827355</v>
      </c>
      <c r="E6049" s="197">
        <v>-1.6891573086722733E-2</v>
      </c>
      <c r="F6049" s="167"/>
      <c r="G6049" s="37">
        <v>6041</v>
      </c>
      <c r="H6049" s="167">
        <f t="shared" ca="1" si="192"/>
        <v>-7.115549300150098E-2</v>
      </c>
    </row>
    <row r="6050" spans="1:8" x14ac:dyDescent="0.3">
      <c r="A6050"/>
      <c r="B6050" s="314">
        <v>38083</v>
      </c>
      <c r="C6050" s="197">
        <v>95.92</v>
      </c>
      <c r="D6050" s="197">
        <f t="shared" si="191"/>
        <v>-0.37956015523932729</v>
      </c>
      <c r="E6050" s="197">
        <v>-1.6910935738444155E-2</v>
      </c>
      <c r="F6050" s="167"/>
      <c r="G6050" s="37">
        <v>6042</v>
      </c>
      <c r="H6050" s="167">
        <f t="shared" ca="1" si="192"/>
        <v>-6.1987300108013531E-2</v>
      </c>
    </row>
    <row r="6051" spans="1:8" x14ac:dyDescent="0.3">
      <c r="A6051"/>
      <c r="B6051" s="314">
        <v>39372</v>
      </c>
      <c r="C6051" s="197">
        <v>154.6</v>
      </c>
      <c r="D6051" s="197">
        <f t="shared" si="191"/>
        <v>7.073107049608355</v>
      </c>
      <c r="E6051" s="197">
        <v>-1.691466361439653E-2</v>
      </c>
      <c r="F6051" s="167"/>
      <c r="G6051" s="37">
        <v>6043</v>
      </c>
      <c r="H6051" s="167">
        <f t="shared" ca="1" si="192"/>
        <v>7.6565143754567327E-2</v>
      </c>
    </row>
    <row r="6052" spans="1:8" x14ac:dyDescent="0.3">
      <c r="A6052"/>
      <c r="B6052" s="314">
        <v>37222</v>
      </c>
      <c r="C6052" s="197">
        <v>19.149999999999999</v>
      </c>
      <c r="D6052" s="197">
        <f t="shared" si="191"/>
        <v>-0.96161170692592968</v>
      </c>
      <c r="E6052" s="197">
        <v>-1.6940451745379947E-2</v>
      </c>
      <c r="F6052" s="167"/>
      <c r="G6052" s="37">
        <v>6044</v>
      </c>
      <c r="H6052" s="167">
        <f t="shared" ca="1" si="192"/>
        <v>3.6374870249988395E-2</v>
      </c>
    </row>
    <row r="6053" spans="1:8" x14ac:dyDescent="0.3">
      <c r="A6053"/>
      <c r="B6053" s="314">
        <v>44603</v>
      </c>
      <c r="C6053" s="197">
        <v>498.85</v>
      </c>
      <c r="D6053" s="197">
        <f t="shared" si="191"/>
        <v>2.7406268746250748</v>
      </c>
      <c r="E6053" s="197">
        <v>-1.6947482510592082E-2</v>
      </c>
      <c r="F6053" s="167"/>
      <c r="G6053" s="37">
        <v>6045</v>
      </c>
      <c r="H6053" s="167">
        <f t="shared" ca="1" si="192"/>
        <v>1.1647184134394624E-2</v>
      </c>
    </row>
    <row r="6054" spans="1:8" x14ac:dyDescent="0.3">
      <c r="A6054"/>
      <c r="B6054" s="314">
        <v>39500</v>
      </c>
      <c r="C6054" s="197">
        <v>133.36000000000001</v>
      </c>
      <c r="D6054" s="197">
        <f t="shared" si="191"/>
        <v>6.4253897550111363</v>
      </c>
      <c r="E6054" s="197">
        <v>-1.6954150081084918E-2</v>
      </c>
      <c r="F6054" s="167"/>
      <c r="G6054" s="37">
        <v>6046</v>
      </c>
      <c r="H6054" s="167">
        <f t="shared" ca="1" si="192"/>
        <v>8.9011574461040979E-3</v>
      </c>
    </row>
    <row r="6055" spans="1:8" x14ac:dyDescent="0.3">
      <c r="A6055"/>
      <c r="B6055" s="314">
        <v>36916</v>
      </c>
      <c r="C6055" s="197">
        <v>17.96</v>
      </c>
      <c r="D6055" s="197">
        <f t="shared" si="191"/>
        <v>-0.77683896620278325</v>
      </c>
      <c r="E6055" s="197">
        <v>-1.6967706622878942E-2</v>
      </c>
      <c r="F6055" s="167"/>
      <c r="G6055" s="37">
        <v>6047</v>
      </c>
      <c r="H6055" s="167">
        <f t="shared" ca="1" si="192"/>
        <v>-1.9256153834789177E-2</v>
      </c>
    </row>
    <row r="6056" spans="1:8" x14ac:dyDescent="0.3">
      <c r="A6056"/>
      <c r="B6056" s="314">
        <v>39696</v>
      </c>
      <c r="C6056" s="197">
        <v>80.48</v>
      </c>
      <c r="D6056" s="197">
        <f t="shared" si="191"/>
        <v>-0.53911350360783417</v>
      </c>
      <c r="E6056" s="197">
        <v>-1.6978136069378258E-2</v>
      </c>
      <c r="F6056" s="167"/>
      <c r="G6056" s="37">
        <v>6048</v>
      </c>
      <c r="H6056" s="167">
        <f t="shared" ca="1" si="192"/>
        <v>-6.5496615463484037E-2</v>
      </c>
    </row>
    <row r="6057" spans="1:8" x14ac:dyDescent="0.3">
      <c r="A6057"/>
      <c r="B6057" s="314">
        <v>38783</v>
      </c>
      <c r="C6057" s="197">
        <v>174.62</v>
      </c>
      <c r="D6057" s="197">
        <f t="shared" si="191"/>
        <v>4.492922302610884</v>
      </c>
      <c r="E6057" s="197">
        <v>-1.7000675523530684E-2</v>
      </c>
      <c r="F6057" s="167"/>
      <c r="G6057" s="37">
        <v>6049</v>
      </c>
      <c r="H6057" s="167">
        <f t="shared" ca="1" si="192"/>
        <v>-5.5309289924209588E-2</v>
      </c>
    </row>
    <row r="6058" spans="1:8" x14ac:dyDescent="0.3">
      <c r="A6058"/>
      <c r="B6058" s="314">
        <v>39793</v>
      </c>
      <c r="C6058" s="197">
        <v>31.79</v>
      </c>
      <c r="D6058" s="197">
        <f t="shared" si="191"/>
        <v>0.10076177285318555</v>
      </c>
      <c r="E6058" s="197">
        <v>-1.7006802721088565E-2</v>
      </c>
      <c r="F6058" s="167"/>
      <c r="G6058" s="37">
        <v>6050</v>
      </c>
      <c r="H6058" s="167">
        <f t="shared" ca="1" si="192"/>
        <v>4.3278036736436723E-2</v>
      </c>
    </row>
    <row r="6059" spans="1:8" x14ac:dyDescent="0.3">
      <c r="A6059"/>
      <c r="B6059" s="314">
        <v>37741</v>
      </c>
      <c r="C6059" s="197">
        <v>28.88</v>
      </c>
      <c r="D6059" s="197">
        <f t="shared" si="191"/>
        <v>-0.88425777492786151</v>
      </c>
      <c r="E6059" s="197">
        <v>-1.7018379850238241E-2</v>
      </c>
      <c r="F6059" s="167"/>
      <c r="G6059" s="37">
        <v>6051</v>
      </c>
      <c r="H6059" s="167">
        <f t="shared" ca="1" si="192"/>
        <v>-4.2618441544606978E-2</v>
      </c>
    </row>
    <row r="6060" spans="1:8" x14ac:dyDescent="0.3">
      <c r="A6060"/>
      <c r="B6060" s="314">
        <v>40549</v>
      </c>
      <c r="C6060" s="197">
        <v>249.52</v>
      </c>
      <c r="D6060" s="197">
        <f t="shared" si="191"/>
        <v>0.99090401340461187</v>
      </c>
      <c r="E6060" s="197">
        <v>-1.7018594390166952E-2</v>
      </c>
      <c r="F6060" s="167"/>
      <c r="G6060" s="37">
        <v>6052</v>
      </c>
      <c r="H6060" s="167">
        <f t="shared" ca="1" si="192"/>
        <v>5.6435262421169002E-2</v>
      </c>
    </row>
    <row r="6061" spans="1:8" x14ac:dyDescent="0.3">
      <c r="A6061"/>
      <c r="B6061" s="314">
        <v>40143</v>
      </c>
      <c r="C6061" s="197">
        <v>125.33</v>
      </c>
      <c r="D6061" s="197">
        <f t="shared" si="191"/>
        <v>-0.50667191497736663</v>
      </c>
      <c r="E6061" s="197">
        <v>-1.7019607843137274E-2</v>
      </c>
      <c r="F6061" s="167"/>
      <c r="G6061" s="37">
        <v>6053</v>
      </c>
      <c r="H6061" s="167">
        <f t="shared" ca="1" si="192"/>
        <v>9.9247242165530061E-2</v>
      </c>
    </row>
    <row r="6062" spans="1:8" x14ac:dyDescent="0.3">
      <c r="A6062"/>
      <c r="B6062" s="314">
        <v>43318</v>
      </c>
      <c r="C6062" s="197">
        <v>254.05</v>
      </c>
      <c r="D6062" s="197">
        <f t="shared" si="191"/>
        <v>-0.44299495724621796</v>
      </c>
      <c r="E6062" s="197">
        <v>-1.7024569549235702E-2</v>
      </c>
      <c r="F6062" s="167"/>
      <c r="G6062" s="37">
        <v>6054</v>
      </c>
      <c r="H6062" s="167">
        <f t="shared" ca="1" si="192"/>
        <v>-3.2894823027140044E-2</v>
      </c>
    </row>
    <row r="6063" spans="1:8" x14ac:dyDescent="0.3">
      <c r="A6063"/>
      <c r="B6063" s="314">
        <v>42941</v>
      </c>
      <c r="C6063" s="197">
        <v>456.1</v>
      </c>
      <c r="D6063" s="197">
        <f t="shared" si="191"/>
        <v>-0.18251393543992966</v>
      </c>
      <c r="E6063" s="197">
        <v>-1.7025862068965503E-2</v>
      </c>
      <c r="F6063" s="167"/>
      <c r="G6063" s="37">
        <v>6055</v>
      </c>
      <c r="H6063" s="167">
        <f t="shared" ca="1" si="192"/>
        <v>-1.8017529876213589E-2</v>
      </c>
    </row>
    <row r="6064" spans="1:8" x14ac:dyDescent="0.3">
      <c r="A6064"/>
      <c r="B6064" s="314">
        <v>45100</v>
      </c>
      <c r="C6064" s="197">
        <v>557.92999999999995</v>
      </c>
      <c r="D6064" s="197">
        <f t="shared" si="191"/>
        <v>-0.28744572158365267</v>
      </c>
      <c r="E6064" s="197">
        <v>-1.7036645525017713E-2</v>
      </c>
      <c r="F6064" s="167"/>
      <c r="G6064" s="37">
        <v>6056</v>
      </c>
      <c r="H6064" s="167">
        <f t="shared" ca="1" si="192"/>
        <v>-0.17327968625906193</v>
      </c>
    </row>
    <row r="6065" spans="1:8" x14ac:dyDescent="0.3">
      <c r="A6065"/>
      <c r="B6065" s="314">
        <v>45622</v>
      </c>
      <c r="C6065" s="197">
        <v>783</v>
      </c>
      <c r="D6065" s="197">
        <f t="shared" si="191"/>
        <v>0.4021955194212139</v>
      </c>
      <c r="E6065" s="197">
        <v>-1.7072558373085633E-2</v>
      </c>
      <c r="F6065" s="167"/>
      <c r="G6065" s="37">
        <v>6057</v>
      </c>
      <c r="H6065" s="167">
        <f t="shared" ca="1" si="192"/>
        <v>6.0558546827362808E-2</v>
      </c>
    </row>
    <row r="6066" spans="1:8" x14ac:dyDescent="0.3">
      <c r="A6066"/>
      <c r="B6066" s="314">
        <v>42059</v>
      </c>
      <c r="C6066" s="197">
        <v>558.41</v>
      </c>
      <c r="D6066" s="197">
        <f t="shared" si="191"/>
        <v>7.291165553080921</v>
      </c>
      <c r="E6066" s="197">
        <v>-1.7074158173593257E-2</v>
      </c>
      <c r="F6066" s="167"/>
      <c r="G6066" s="37">
        <v>6058</v>
      </c>
      <c r="H6066" s="167">
        <f t="shared" ca="1" si="192"/>
        <v>-0.1026383631506361</v>
      </c>
    </row>
    <row r="6067" spans="1:8" x14ac:dyDescent="0.3">
      <c r="A6067"/>
      <c r="B6067" s="314">
        <v>34880</v>
      </c>
      <c r="C6067" s="197">
        <v>67.349999999999994</v>
      </c>
      <c r="D6067" s="197">
        <f t="shared" si="191"/>
        <v>-0.39027702335687131</v>
      </c>
      <c r="E6067" s="197">
        <v>-1.7075306479859886E-2</v>
      </c>
      <c r="F6067" s="167"/>
      <c r="G6067" s="37">
        <v>6059</v>
      </c>
      <c r="H6067" s="167">
        <f t="shared" ca="1" si="192"/>
        <v>3.4020389481873525E-2</v>
      </c>
    </row>
    <row r="6068" spans="1:8" x14ac:dyDescent="0.3">
      <c r="A6068"/>
      <c r="B6068" s="314">
        <v>38685</v>
      </c>
      <c r="C6068" s="197">
        <v>110.46</v>
      </c>
      <c r="D6068" s="197">
        <f t="shared" si="191"/>
        <v>0.29057132842621791</v>
      </c>
      <c r="E6068" s="197">
        <v>-1.7084890549919907E-2</v>
      </c>
      <c r="F6068" s="167"/>
      <c r="G6068" s="37">
        <v>6060</v>
      </c>
      <c r="H6068" s="167">
        <f t="shared" ca="1" si="192"/>
        <v>6.0294786973531862E-2</v>
      </c>
    </row>
    <row r="6069" spans="1:8" x14ac:dyDescent="0.3">
      <c r="A6069"/>
      <c r="B6069" s="314">
        <v>35614</v>
      </c>
      <c r="C6069" s="197">
        <v>85.59</v>
      </c>
      <c r="D6069" s="197">
        <f t="shared" si="191"/>
        <v>3.6617647058823533</v>
      </c>
      <c r="E6069" s="197">
        <v>-1.7110702802021094E-2</v>
      </c>
      <c r="F6069" s="167"/>
      <c r="G6069" s="37">
        <v>6061</v>
      </c>
      <c r="H6069" s="167">
        <f t="shared" ca="1" si="192"/>
        <v>6.3713129814962938E-2</v>
      </c>
    </row>
    <row r="6070" spans="1:8" x14ac:dyDescent="0.3">
      <c r="A6070"/>
      <c r="B6070" s="314">
        <v>37249</v>
      </c>
      <c r="C6070" s="197">
        <v>18.36</v>
      </c>
      <c r="D6070" s="197">
        <f t="shared" si="191"/>
        <v>-0.95674402167510897</v>
      </c>
      <c r="E6070" s="197">
        <v>-1.7130620985010725E-2</v>
      </c>
      <c r="F6070" s="167"/>
      <c r="G6070" s="37">
        <v>6062</v>
      </c>
      <c r="H6070" s="167">
        <f t="shared" ca="1" si="192"/>
        <v>0.14003815785450166</v>
      </c>
    </row>
    <row r="6071" spans="1:8" x14ac:dyDescent="0.3">
      <c r="A6071"/>
      <c r="B6071" s="314">
        <v>43101</v>
      </c>
      <c r="C6071" s="197">
        <v>424.45</v>
      </c>
      <c r="D6071" s="197">
        <f t="shared" si="191"/>
        <v>31.179681576952234</v>
      </c>
      <c r="E6071" s="197">
        <v>-1.7135579483617103E-2</v>
      </c>
      <c r="F6071" s="167"/>
      <c r="G6071" s="37">
        <v>6063</v>
      </c>
      <c r="H6071" s="167">
        <f t="shared" ca="1" si="192"/>
        <v>8.5209335953299659E-2</v>
      </c>
    </row>
    <row r="6072" spans="1:8" x14ac:dyDescent="0.3">
      <c r="A6072"/>
      <c r="B6072" s="314">
        <v>37088</v>
      </c>
      <c r="C6072" s="197">
        <v>13.19</v>
      </c>
      <c r="D6072" s="197">
        <f t="shared" si="191"/>
        <v>-0.81738889658036828</v>
      </c>
      <c r="E6072" s="197">
        <v>-1.713859910581228E-2</v>
      </c>
      <c r="F6072" s="167"/>
      <c r="G6072" s="37">
        <v>6064</v>
      </c>
      <c r="H6072" s="167">
        <f t="shared" ca="1" si="192"/>
        <v>-0.15786729863279411</v>
      </c>
    </row>
    <row r="6073" spans="1:8" x14ac:dyDescent="0.3">
      <c r="A6073"/>
      <c r="B6073" s="314">
        <v>38226</v>
      </c>
      <c r="C6073" s="197">
        <v>72.23</v>
      </c>
      <c r="D6073" s="197">
        <f t="shared" si="191"/>
        <v>0.10629499157604538</v>
      </c>
      <c r="E6073" s="197">
        <v>-1.7145189821744289E-2</v>
      </c>
      <c r="F6073" s="167"/>
      <c r="G6073" s="37">
        <v>6065</v>
      </c>
      <c r="H6073" s="167">
        <f t="shared" ca="1" si="192"/>
        <v>-6.4603020585681264E-2</v>
      </c>
    </row>
    <row r="6074" spans="1:8" x14ac:dyDescent="0.3">
      <c r="A6074"/>
      <c r="B6074" s="314">
        <v>35479</v>
      </c>
      <c r="C6074" s="197">
        <v>65.290000000000006</v>
      </c>
      <c r="D6074" s="197">
        <f t="shared" si="191"/>
        <v>-0.58206375624119833</v>
      </c>
      <c r="E6074" s="197">
        <v>-1.7160921270510276E-2</v>
      </c>
      <c r="F6074" s="167"/>
      <c r="G6074" s="37">
        <v>6066</v>
      </c>
      <c r="H6074" s="167">
        <f t="shared" ca="1" si="192"/>
        <v>6.6219284747328295E-3</v>
      </c>
    </row>
    <row r="6075" spans="1:8" x14ac:dyDescent="0.3">
      <c r="A6075"/>
      <c r="B6075" s="314">
        <v>39024</v>
      </c>
      <c r="C6075" s="197">
        <v>156.22</v>
      </c>
      <c r="D6075" s="197">
        <f t="shared" si="191"/>
        <v>-0.60593295159296723</v>
      </c>
      <c r="E6075" s="197">
        <v>-1.7175212330921563E-2</v>
      </c>
      <c r="F6075" s="167"/>
      <c r="G6075" s="37">
        <v>6067</v>
      </c>
      <c r="H6075" s="167">
        <f t="shared" ca="1" si="192"/>
        <v>-2.9544077799497657E-2</v>
      </c>
    </row>
    <row r="6076" spans="1:8" x14ac:dyDescent="0.3">
      <c r="A6076"/>
      <c r="B6076" s="314">
        <v>44837</v>
      </c>
      <c r="C6076" s="197">
        <v>396.43</v>
      </c>
      <c r="D6076" s="197">
        <f t="shared" si="191"/>
        <v>1.3115451895043733</v>
      </c>
      <c r="E6076" s="197">
        <v>-1.7180682268940872E-2</v>
      </c>
      <c r="F6076" s="167"/>
      <c r="G6076" s="37">
        <v>6068</v>
      </c>
      <c r="H6076" s="167">
        <f t="shared" ca="1" si="192"/>
        <v>-2.149647261696646E-2</v>
      </c>
    </row>
    <row r="6077" spans="1:8" x14ac:dyDescent="0.3">
      <c r="A6077"/>
      <c r="B6077" s="314">
        <v>43776</v>
      </c>
      <c r="C6077" s="197">
        <v>171.5</v>
      </c>
      <c r="D6077" s="197">
        <f t="shared" si="191"/>
        <v>-0.58308010210283223</v>
      </c>
      <c r="E6077" s="197">
        <v>-1.7191977077363862E-2</v>
      </c>
      <c r="F6077" s="167"/>
      <c r="G6077" s="37">
        <v>6069</v>
      </c>
      <c r="H6077" s="167">
        <f t="shared" ca="1" si="192"/>
        <v>-3.4159563775583067E-2</v>
      </c>
    </row>
    <row r="6078" spans="1:8" x14ac:dyDescent="0.3">
      <c r="A6078"/>
      <c r="B6078" s="314">
        <v>42488</v>
      </c>
      <c r="C6078" s="197">
        <v>411.35</v>
      </c>
      <c r="D6078" s="197">
        <f t="shared" si="191"/>
        <v>-0.42584967548328567</v>
      </c>
      <c r="E6078" s="197">
        <v>-1.7202245848763509E-2</v>
      </c>
      <c r="F6078" s="167"/>
      <c r="G6078" s="37">
        <v>6070</v>
      </c>
      <c r="H6078" s="167">
        <f t="shared" ca="1" si="192"/>
        <v>-4.8938233500976216E-2</v>
      </c>
    </row>
    <row r="6079" spans="1:8" x14ac:dyDescent="0.3">
      <c r="A6079"/>
      <c r="B6079" s="314">
        <v>45804</v>
      </c>
      <c r="C6079" s="197">
        <v>716.45</v>
      </c>
      <c r="D6079" s="197">
        <f t="shared" si="191"/>
        <v>6.8070175438596499</v>
      </c>
      <c r="E6079" s="197">
        <v>-1.7215363511659754E-2</v>
      </c>
      <c r="F6079" s="167"/>
      <c r="G6079" s="37">
        <v>6071</v>
      </c>
      <c r="H6079" s="167">
        <f t="shared" ca="1" si="192"/>
        <v>1.2885887093877937E-2</v>
      </c>
    </row>
    <row r="6080" spans="1:8" x14ac:dyDescent="0.3">
      <c r="A6080"/>
      <c r="B6080" s="314">
        <v>38418</v>
      </c>
      <c r="C6080" s="197">
        <v>91.77</v>
      </c>
      <c r="D6080" s="197">
        <f t="shared" si="191"/>
        <v>1.2382926829268293</v>
      </c>
      <c r="E6080" s="197">
        <v>-1.7241379310344862E-2</v>
      </c>
      <c r="F6080" s="167"/>
      <c r="G6080" s="37">
        <v>6072</v>
      </c>
      <c r="H6080" s="167">
        <f t="shared" ca="1" si="192"/>
        <v>-3.6792155850491434E-2</v>
      </c>
    </row>
    <row r="6081" spans="1:8" x14ac:dyDescent="0.3">
      <c r="A6081"/>
      <c r="B6081" s="314">
        <v>36510</v>
      </c>
      <c r="C6081" s="197">
        <v>41</v>
      </c>
      <c r="D6081" s="197">
        <f t="shared" si="191"/>
        <v>-0.86762664255964872</v>
      </c>
      <c r="E6081" s="197">
        <v>-1.7257909875359467E-2</v>
      </c>
      <c r="F6081" s="167"/>
      <c r="G6081" s="37">
        <v>6073</v>
      </c>
      <c r="H6081" s="167">
        <f t="shared" ca="1" si="192"/>
        <v>-8.6385064430020128E-2</v>
      </c>
    </row>
    <row r="6082" spans="1:8" x14ac:dyDescent="0.3">
      <c r="A6082"/>
      <c r="B6082" s="314">
        <v>41297</v>
      </c>
      <c r="C6082" s="197">
        <v>309.73</v>
      </c>
      <c r="D6082" s="197">
        <f t="shared" si="191"/>
        <v>3.0599030017040239</v>
      </c>
      <c r="E6082" s="197">
        <v>-1.7260526065298043E-2</v>
      </c>
      <c r="F6082" s="167"/>
      <c r="G6082" s="37">
        <v>6074</v>
      </c>
      <c r="H6082" s="167">
        <f t="shared" ca="1" si="192"/>
        <v>1.5638227672908501E-2</v>
      </c>
    </row>
    <row r="6083" spans="1:8" x14ac:dyDescent="0.3">
      <c r="A6083"/>
      <c r="B6083" s="314">
        <v>38182</v>
      </c>
      <c r="C6083" s="197">
        <v>76.290000000000006</v>
      </c>
      <c r="D6083" s="197">
        <f t="shared" si="191"/>
        <v>-0.48647011308562194</v>
      </c>
      <c r="E6083" s="197">
        <v>-1.7261368027824187E-2</v>
      </c>
      <c r="F6083" s="167"/>
      <c r="G6083" s="37">
        <v>6075</v>
      </c>
      <c r="H6083" s="167">
        <f t="shared" ca="1" si="192"/>
        <v>-1.1076852445329067E-2</v>
      </c>
    </row>
    <row r="6084" spans="1:8" x14ac:dyDescent="0.3">
      <c r="A6084"/>
      <c r="B6084" s="314">
        <v>39143</v>
      </c>
      <c r="C6084" s="197">
        <v>148.56</v>
      </c>
      <c r="D6084" s="197">
        <f t="shared" si="191"/>
        <v>3.1881642008751765E-2</v>
      </c>
      <c r="E6084" s="197">
        <v>-1.726533042270284E-2</v>
      </c>
      <c r="F6084" s="167"/>
      <c r="G6084" s="37">
        <v>6076</v>
      </c>
      <c r="H6084" s="167">
        <f t="shared" ca="1" si="192"/>
        <v>8.3490292805709909E-2</v>
      </c>
    </row>
    <row r="6085" spans="1:8" x14ac:dyDescent="0.3">
      <c r="A6085"/>
      <c r="B6085" s="314">
        <v>38756</v>
      </c>
      <c r="C6085" s="197">
        <v>143.97</v>
      </c>
      <c r="D6085" s="197">
        <f t="shared" si="191"/>
        <v>1.166591422121896</v>
      </c>
      <c r="E6085" s="197">
        <v>-1.7269624573378883E-2</v>
      </c>
      <c r="F6085" s="167"/>
      <c r="G6085" s="37">
        <v>6077</v>
      </c>
      <c r="H6085" s="167">
        <f t="shared" ca="1" si="192"/>
        <v>5.6792924036607385E-2</v>
      </c>
    </row>
    <row r="6086" spans="1:8" x14ac:dyDescent="0.3">
      <c r="A6086"/>
      <c r="B6086" s="314">
        <v>35459</v>
      </c>
      <c r="C6086" s="197">
        <v>66.45</v>
      </c>
      <c r="D6086" s="197">
        <f t="shared" si="191"/>
        <v>-0.90151908114116341</v>
      </c>
      <c r="E6086" s="197">
        <v>-1.7302573203194394E-2</v>
      </c>
      <c r="F6086" s="167"/>
      <c r="G6086" s="37">
        <v>6078</v>
      </c>
      <c r="H6086" s="167">
        <f t="shared" ca="1" si="192"/>
        <v>-0.107076342813211</v>
      </c>
    </row>
    <row r="6087" spans="1:8" x14ac:dyDescent="0.3">
      <c r="A6087"/>
      <c r="B6087" s="314">
        <v>45825</v>
      </c>
      <c r="C6087" s="197">
        <v>674.75</v>
      </c>
      <c r="D6087" s="197">
        <f t="shared" si="191"/>
        <v>6.8550640279394637</v>
      </c>
      <c r="E6087" s="197">
        <v>-1.7330517731012907E-2</v>
      </c>
      <c r="F6087" s="167"/>
      <c r="G6087" s="37">
        <v>6079</v>
      </c>
      <c r="H6087" s="167">
        <f t="shared" ca="1" si="192"/>
        <v>4.9407378319300237E-3</v>
      </c>
    </row>
    <row r="6088" spans="1:8" x14ac:dyDescent="0.3">
      <c r="A6088"/>
      <c r="B6088" s="314">
        <v>35324</v>
      </c>
      <c r="C6088" s="197">
        <v>85.9</v>
      </c>
      <c r="D6088" s="197">
        <f t="shared" si="191"/>
        <v>7.9145728643216229E-2</v>
      </c>
      <c r="E6088" s="197">
        <v>-1.7387325554792943E-2</v>
      </c>
      <c r="F6088" s="167"/>
      <c r="G6088" s="37">
        <v>6080</v>
      </c>
      <c r="H6088" s="167">
        <f t="shared" ca="1" si="192"/>
        <v>2.0033122854737621E-2</v>
      </c>
    </row>
    <row r="6089" spans="1:8" x14ac:dyDescent="0.3">
      <c r="A6089"/>
      <c r="B6089" s="314">
        <v>39688</v>
      </c>
      <c r="C6089" s="197">
        <v>79.599999999999994</v>
      </c>
      <c r="D6089" s="197">
        <f t="shared" ref="D6089:D6152" si="193">C6089/C6090-1</f>
        <v>-0.74347405736384142</v>
      </c>
      <c r="E6089" s="197">
        <v>-1.7405258610048269E-2</v>
      </c>
      <c r="F6089" s="167"/>
      <c r="G6089" s="37">
        <v>6081</v>
      </c>
      <c r="H6089" s="167">
        <f t="shared" ca="1" si="192"/>
        <v>-2.5907382300774828E-2</v>
      </c>
    </row>
    <row r="6090" spans="1:8" x14ac:dyDescent="0.3">
      <c r="A6090"/>
      <c r="B6090" s="314">
        <v>42270</v>
      </c>
      <c r="C6090" s="197">
        <v>310.3</v>
      </c>
      <c r="D6090" s="197">
        <f t="shared" si="193"/>
        <v>0.93104735826747165</v>
      </c>
      <c r="E6090" s="197">
        <v>-1.7416086130462305E-2</v>
      </c>
      <c r="F6090" s="167"/>
      <c r="G6090" s="37">
        <v>6082</v>
      </c>
      <c r="H6090" s="167">
        <f t="shared" ref="H6090:H6153" ca="1" si="194">_xlfn.NORM.INV(RAND(),N$11,N$12)</f>
        <v>-4.1947390824002596E-2</v>
      </c>
    </row>
    <row r="6091" spans="1:8" x14ac:dyDescent="0.3">
      <c r="A6091"/>
      <c r="B6091" s="314">
        <v>40183</v>
      </c>
      <c r="C6091" s="197">
        <v>160.69</v>
      </c>
      <c r="D6091" s="197">
        <f t="shared" si="193"/>
        <v>-0.38656232105363619</v>
      </c>
      <c r="E6091" s="197">
        <v>-1.7426929191635021E-2</v>
      </c>
      <c r="F6091" s="167"/>
      <c r="G6091" s="37">
        <v>6083</v>
      </c>
      <c r="H6091" s="167">
        <f t="shared" ca="1" si="194"/>
        <v>-2.9049429848545878E-2</v>
      </c>
    </row>
    <row r="6092" spans="1:8" x14ac:dyDescent="0.3">
      <c r="A6092"/>
      <c r="B6092" s="314">
        <v>43347</v>
      </c>
      <c r="C6092" s="197">
        <v>261.95</v>
      </c>
      <c r="D6092" s="197">
        <f t="shared" si="193"/>
        <v>-0.67477807436836557</v>
      </c>
      <c r="E6092" s="197">
        <v>-1.7441860465116421E-2</v>
      </c>
      <c r="F6092" s="167"/>
      <c r="G6092" s="37">
        <v>6084</v>
      </c>
      <c r="H6092" s="167">
        <f t="shared" ca="1" si="194"/>
        <v>-4.2764074820481134E-2</v>
      </c>
    </row>
    <row r="6093" spans="1:8" x14ac:dyDescent="0.3">
      <c r="A6093"/>
      <c r="B6093" s="314">
        <v>45604</v>
      </c>
      <c r="C6093" s="197">
        <v>805.45</v>
      </c>
      <c r="D6093" s="197">
        <f t="shared" si="193"/>
        <v>1.8659621406205522</v>
      </c>
      <c r="E6093" s="197">
        <v>-1.7444342787435119E-2</v>
      </c>
      <c r="F6093" s="167"/>
      <c r="G6093" s="37">
        <v>6085</v>
      </c>
      <c r="H6093" s="167">
        <f t="shared" ca="1" si="194"/>
        <v>3.4491321975154414E-2</v>
      </c>
    </row>
    <row r="6094" spans="1:8" x14ac:dyDescent="0.3">
      <c r="A6094"/>
      <c r="B6094" s="314">
        <v>41465</v>
      </c>
      <c r="C6094" s="197">
        <v>281.04000000000002</v>
      </c>
      <c r="D6094" s="197">
        <f t="shared" si="193"/>
        <v>2.7258385257854965</v>
      </c>
      <c r="E6094" s="197">
        <v>-1.7445722476663095E-2</v>
      </c>
      <c r="F6094" s="167"/>
      <c r="G6094" s="37">
        <v>6086</v>
      </c>
      <c r="H6094" s="167">
        <f t="shared" ca="1" si="194"/>
        <v>-3.8514755172801791E-2</v>
      </c>
    </row>
    <row r="6095" spans="1:8" x14ac:dyDescent="0.3">
      <c r="A6095"/>
      <c r="B6095" s="314">
        <v>38215</v>
      </c>
      <c r="C6095" s="197">
        <v>75.430000000000007</v>
      </c>
      <c r="D6095" s="197">
        <f t="shared" si="193"/>
        <v>-0.91539928218932254</v>
      </c>
      <c r="E6095" s="197">
        <v>-1.7454734922495607E-2</v>
      </c>
      <c r="F6095" s="167"/>
      <c r="G6095" s="37">
        <v>6087</v>
      </c>
      <c r="H6095" s="167">
        <f t="shared" ca="1" si="194"/>
        <v>-6.971101274112125E-2</v>
      </c>
    </row>
    <row r="6096" spans="1:8" x14ac:dyDescent="0.3">
      <c r="A6096"/>
      <c r="B6096" s="314">
        <v>45582</v>
      </c>
      <c r="C6096" s="197">
        <v>891.6</v>
      </c>
      <c r="D6096" s="197">
        <f t="shared" si="193"/>
        <v>3.4397968329847624</v>
      </c>
      <c r="E6096" s="197">
        <v>-1.7466527081381966E-2</v>
      </c>
      <c r="F6096" s="167"/>
      <c r="G6096" s="37">
        <v>6088</v>
      </c>
      <c r="H6096" s="167">
        <f t="shared" ca="1" si="194"/>
        <v>1.8060468516396134E-2</v>
      </c>
    </row>
    <row r="6097" spans="1:8" x14ac:dyDescent="0.3">
      <c r="A6097"/>
      <c r="B6097" s="314">
        <v>40430</v>
      </c>
      <c r="C6097" s="197">
        <v>200.82</v>
      </c>
      <c r="D6097" s="197">
        <f t="shared" si="193"/>
        <v>2.2563645208367111</v>
      </c>
      <c r="E6097" s="197">
        <v>-1.7466607955379354E-2</v>
      </c>
      <c r="F6097" s="167"/>
      <c r="G6097" s="37">
        <v>6089</v>
      </c>
      <c r="H6097" s="167">
        <f t="shared" ca="1" si="194"/>
        <v>5.9554529287941783E-2</v>
      </c>
    </row>
    <row r="6098" spans="1:8" x14ac:dyDescent="0.3">
      <c r="A6098"/>
      <c r="B6098" s="314">
        <v>34702</v>
      </c>
      <c r="C6098" s="197">
        <v>61.67</v>
      </c>
      <c r="D6098" s="197">
        <f t="shared" si="193"/>
        <v>-0.76820146588987037</v>
      </c>
      <c r="E6098" s="197">
        <v>-1.752429504540387E-2</v>
      </c>
      <c r="F6098" s="167"/>
      <c r="G6098" s="37">
        <v>6090</v>
      </c>
      <c r="H6098" s="167">
        <f t="shared" ca="1" si="194"/>
        <v>-0.1084906572176812</v>
      </c>
    </row>
    <row r="6099" spans="1:8" x14ac:dyDescent="0.3">
      <c r="A6099"/>
      <c r="B6099" s="314">
        <v>41177</v>
      </c>
      <c r="C6099" s="197">
        <v>266.05</v>
      </c>
      <c r="D6099" s="197">
        <f t="shared" si="193"/>
        <v>3.567381974248927</v>
      </c>
      <c r="E6099" s="197">
        <v>-1.7540620384047245E-2</v>
      </c>
      <c r="F6099" s="167"/>
      <c r="G6099" s="37">
        <v>6091</v>
      </c>
      <c r="H6099" s="167">
        <f t="shared" ca="1" si="194"/>
        <v>1.6518952264159087E-2</v>
      </c>
    </row>
    <row r="6100" spans="1:8" x14ac:dyDescent="0.3">
      <c r="A6100"/>
      <c r="B6100" s="314">
        <v>39996</v>
      </c>
      <c r="C6100" s="197">
        <v>58.25</v>
      </c>
      <c r="D6100" s="197">
        <f t="shared" si="193"/>
        <v>2.2541899441340782</v>
      </c>
      <c r="E6100" s="197">
        <v>-1.7540900657783798E-2</v>
      </c>
      <c r="F6100" s="167"/>
      <c r="G6100" s="37">
        <v>6092</v>
      </c>
      <c r="H6100" s="167">
        <f t="shared" ca="1" si="194"/>
        <v>-3.2438694741945009E-2</v>
      </c>
    </row>
    <row r="6101" spans="1:8" x14ac:dyDescent="0.3">
      <c r="A6101"/>
      <c r="B6101" s="314">
        <v>36742</v>
      </c>
      <c r="C6101" s="197">
        <v>17.899999999999999</v>
      </c>
      <c r="D6101" s="197">
        <f t="shared" si="193"/>
        <v>-0.97647058823529409</v>
      </c>
      <c r="E6101" s="197">
        <v>-1.7563117453347932E-2</v>
      </c>
      <c r="F6101" s="167"/>
      <c r="G6101" s="37">
        <v>6093</v>
      </c>
      <c r="H6101" s="167">
        <f t="shared" ca="1" si="194"/>
        <v>-8.2282278208043472E-2</v>
      </c>
    </row>
    <row r="6102" spans="1:8" x14ac:dyDescent="0.3">
      <c r="A6102"/>
      <c r="B6102" s="314">
        <v>45678</v>
      </c>
      <c r="C6102" s="197">
        <v>760.75</v>
      </c>
      <c r="D6102" s="197">
        <f t="shared" si="193"/>
        <v>5.4783275142638166</v>
      </c>
      <c r="E6102" s="197">
        <v>-1.7563117453348043E-2</v>
      </c>
      <c r="F6102" s="167"/>
      <c r="G6102" s="37">
        <v>6094</v>
      </c>
      <c r="H6102" s="167">
        <f t="shared" ca="1" si="194"/>
        <v>6.9054676381893132E-3</v>
      </c>
    </row>
    <row r="6103" spans="1:8" x14ac:dyDescent="0.3">
      <c r="A6103"/>
      <c r="B6103" s="314">
        <v>40081</v>
      </c>
      <c r="C6103" s="197">
        <v>117.43</v>
      </c>
      <c r="D6103" s="197">
        <f t="shared" si="193"/>
        <v>0.37280804302080894</v>
      </c>
      <c r="E6103" s="197">
        <v>-1.7568811177110288E-2</v>
      </c>
      <c r="F6103" s="167"/>
      <c r="G6103" s="37">
        <v>6095</v>
      </c>
      <c r="H6103" s="167">
        <f t="shared" ca="1" si="194"/>
        <v>-1.212468116018788E-2</v>
      </c>
    </row>
    <row r="6104" spans="1:8" x14ac:dyDescent="0.3">
      <c r="A6104"/>
      <c r="B6104" s="314">
        <v>37993</v>
      </c>
      <c r="C6104" s="197">
        <v>85.54</v>
      </c>
      <c r="D6104" s="197">
        <f t="shared" si="193"/>
        <v>5.5397902529302989E-2</v>
      </c>
      <c r="E6104" s="197">
        <v>-1.7572068450671718E-2</v>
      </c>
      <c r="F6104" s="167"/>
      <c r="G6104" s="37">
        <v>6096</v>
      </c>
      <c r="H6104" s="167">
        <f t="shared" ca="1" si="194"/>
        <v>-6.0461455184697525E-2</v>
      </c>
    </row>
    <row r="6105" spans="1:8" x14ac:dyDescent="0.3">
      <c r="A6105"/>
      <c r="B6105" s="314">
        <v>43959</v>
      </c>
      <c r="C6105" s="197">
        <v>81.05</v>
      </c>
      <c r="D6105" s="197">
        <f t="shared" si="193"/>
        <v>-0.4982045567112432</v>
      </c>
      <c r="E6105" s="197">
        <v>-1.7575757575757578E-2</v>
      </c>
      <c r="F6105" s="167"/>
      <c r="G6105" s="37">
        <v>6097</v>
      </c>
      <c r="H6105" s="167">
        <f t="shared" ca="1" si="194"/>
        <v>5.8559327804378433E-2</v>
      </c>
    </row>
    <row r="6106" spans="1:8" x14ac:dyDescent="0.3">
      <c r="A6106"/>
      <c r="B6106" s="314">
        <v>40312</v>
      </c>
      <c r="C6106" s="197">
        <v>161.52000000000001</v>
      </c>
      <c r="D6106" s="197">
        <f t="shared" si="193"/>
        <v>0.6805743418999064</v>
      </c>
      <c r="E6106" s="197">
        <v>-1.7578006204002072E-2</v>
      </c>
      <c r="F6106" s="167"/>
      <c r="G6106" s="37">
        <v>6098</v>
      </c>
      <c r="H6106" s="167">
        <f t="shared" ca="1" si="194"/>
        <v>8.6235479654962324E-2</v>
      </c>
    </row>
    <row r="6107" spans="1:8" x14ac:dyDescent="0.3">
      <c r="A6107"/>
      <c r="B6107" s="314">
        <v>38568</v>
      </c>
      <c r="C6107" s="197">
        <v>96.11</v>
      </c>
      <c r="D6107" s="197">
        <f t="shared" si="193"/>
        <v>-0.77573211993933033</v>
      </c>
      <c r="E6107" s="197">
        <v>-1.758151896146376E-2</v>
      </c>
      <c r="F6107" s="167"/>
      <c r="G6107" s="37">
        <v>6099</v>
      </c>
      <c r="H6107" s="167">
        <f t="shared" ca="1" si="194"/>
        <v>6.6588891972226477E-2</v>
      </c>
    </row>
    <row r="6108" spans="1:8" x14ac:dyDescent="0.3">
      <c r="A6108"/>
      <c r="B6108" s="314">
        <v>41808</v>
      </c>
      <c r="C6108" s="197">
        <v>428.55</v>
      </c>
      <c r="D6108" s="197">
        <f t="shared" si="193"/>
        <v>13.473150962512666</v>
      </c>
      <c r="E6108" s="197">
        <v>-1.7582871028380187E-2</v>
      </c>
      <c r="F6108" s="167"/>
      <c r="G6108" s="37">
        <v>6100</v>
      </c>
      <c r="H6108" s="167">
        <f t="shared" ca="1" si="194"/>
        <v>-4.546381568975676E-3</v>
      </c>
    </row>
    <row r="6109" spans="1:8" x14ac:dyDescent="0.3">
      <c r="A6109"/>
      <c r="B6109" s="314">
        <v>37728</v>
      </c>
      <c r="C6109" s="197">
        <v>29.61</v>
      </c>
      <c r="D6109" s="197">
        <f t="shared" si="193"/>
        <v>-0.74094488188976371</v>
      </c>
      <c r="E6109" s="197">
        <v>-1.7584605175846035E-2</v>
      </c>
      <c r="F6109" s="167"/>
      <c r="G6109" s="37">
        <v>6101</v>
      </c>
      <c r="H6109" s="167">
        <f t="shared" ca="1" si="194"/>
        <v>-7.5171864549541417E-2</v>
      </c>
    </row>
    <row r="6110" spans="1:8" x14ac:dyDescent="0.3">
      <c r="A6110"/>
      <c r="B6110" s="314">
        <v>43706</v>
      </c>
      <c r="C6110" s="197">
        <v>114.3</v>
      </c>
      <c r="D6110" s="197">
        <f t="shared" si="193"/>
        <v>-0.77094188376753503</v>
      </c>
      <c r="E6110" s="197">
        <v>-1.7619252256123707E-2</v>
      </c>
      <c r="F6110" s="167"/>
      <c r="G6110" s="37">
        <v>6102</v>
      </c>
      <c r="H6110" s="167">
        <f t="shared" ca="1" si="194"/>
        <v>5.177769982562392E-2</v>
      </c>
    </row>
    <row r="6111" spans="1:8" x14ac:dyDescent="0.3">
      <c r="A6111"/>
      <c r="B6111" s="314">
        <v>41907</v>
      </c>
      <c r="C6111" s="197">
        <v>499</v>
      </c>
      <c r="D6111" s="197">
        <f t="shared" si="193"/>
        <v>36.322363500373974</v>
      </c>
      <c r="E6111" s="197">
        <v>-1.7619844472881119E-2</v>
      </c>
      <c r="F6111" s="167"/>
      <c r="G6111" s="37">
        <v>6103</v>
      </c>
      <c r="H6111" s="167">
        <f t="shared" ca="1" si="194"/>
        <v>-2.0177650001071579E-2</v>
      </c>
    </row>
    <row r="6112" spans="1:8" x14ac:dyDescent="0.3">
      <c r="A6112"/>
      <c r="B6112" s="314">
        <v>37160</v>
      </c>
      <c r="C6112" s="197">
        <v>13.37</v>
      </c>
      <c r="D6112" s="197">
        <f t="shared" si="193"/>
        <v>-0.96639014580191052</v>
      </c>
      <c r="E6112" s="197">
        <v>-1.7634092578986071E-2</v>
      </c>
      <c r="F6112" s="167"/>
      <c r="G6112" s="37">
        <v>6104</v>
      </c>
      <c r="H6112" s="167">
        <f t="shared" ca="1" si="194"/>
        <v>1.7793454767985859E-2</v>
      </c>
    </row>
    <row r="6113" spans="1:8" x14ac:dyDescent="0.3">
      <c r="A6113"/>
      <c r="B6113" s="314">
        <v>42194</v>
      </c>
      <c r="C6113" s="197">
        <v>397.8</v>
      </c>
      <c r="D6113" s="197">
        <f t="shared" si="193"/>
        <v>0.98097704297594746</v>
      </c>
      <c r="E6113" s="197">
        <v>-1.7656500802568198E-2</v>
      </c>
      <c r="F6113" s="167"/>
      <c r="G6113" s="37">
        <v>6105</v>
      </c>
      <c r="H6113" s="167">
        <f t="shared" ca="1" si="194"/>
        <v>-1.7069513802135946E-2</v>
      </c>
    </row>
    <row r="6114" spans="1:8" x14ac:dyDescent="0.3">
      <c r="A6114"/>
      <c r="B6114" s="314">
        <v>40742</v>
      </c>
      <c r="C6114" s="197">
        <v>200.81</v>
      </c>
      <c r="D6114" s="197">
        <f t="shared" si="193"/>
        <v>0.42277171602664043</v>
      </c>
      <c r="E6114" s="197">
        <v>-1.7659720183934913E-2</v>
      </c>
      <c r="F6114" s="167"/>
      <c r="G6114" s="37">
        <v>6106</v>
      </c>
      <c r="H6114" s="167">
        <f t="shared" ca="1" si="194"/>
        <v>0.11488299102491363</v>
      </c>
    </row>
    <row r="6115" spans="1:8" x14ac:dyDescent="0.3">
      <c r="A6115"/>
      <c r="B6115" s="314">
        <v>39464</v>
      </c>
      <c r="C6115" s="197">
        <v>141.13999999999999</v>
      </c>
      <c r="D6115" s="197">
        <f t="shared" si="193"/>
        <v>-0.24402785216925549</v>
      </c>
      <c r="E6115" s="197">
        <v>-1.7678173719376522E-2</v>
      </c>
      <c r="F6115" s="167"/>
      <c r="G6115" s="37">
        <v>6107</v>
      </c>
      <c r="H6115" s="167">
        <f t="shared" ca="1" si="194"/>
        <v>-1.7876819497294728E-2</v>
      </c>
    </row>
    <row r="6116" spans="1:8" x14ac:dyDescent="0.3">
      <c r="A6116"/>
      <c r="B6116" s="314">
        <v>40850</v>
      </c>
      <c r="C6116" s="197">
        <v>186.7</v>
      </c>
      <c r="D6116" s="197">
        <f t="shared" si="193"/>
        <v>0.37724992623192666</v>
      </c>
      <c r="E6116" s="197">
        <v>-1.7678627801746893E-2</v>
      </c>
      <c r="F6116" s="167"/>
      <c r="G6116" s="37">
        <v>6108</v>
      </c>
      <c r="H6116" s="167">
        <f t="shared" ca="1" si="194"/>
        <v>2.7529578139786473E-2</v>
      </c>
    </row>
    <row r="6117" spans="1:8" x14ac:dyDescent="0.3">
      <c r="A6117"/>
      <c r="B6117" s="314">
        <v>39394</v>
      </c>
      <c r="C6117" s="197">
        <v>135.56</v>
      </c>
      <c r="D6117" s="197">
        <f t="shared" si="193"/>
        <v>0.47894392319441415</v>
      </c>
      <c r="E6117" s="197">
        <v>-1.7681159420289805E-2</v>
      </c>
      <c r="F6117" s="167"/>
      <c r="G6117" s="37">
        <v>6109</v>
      </c>
      <c r="H6117" s="167">
        <f t="shared" ca="1" si="194"/>
        <v>8.1590214086384047E-2</v>
      </c>
    </row>
    <row r="6118" spans="1:8" x14ac:dyDescent="0.3">
      <c r="A6118"/>
      <c r="B6118" s="314">
        <v>35188</v>
      </c>
      <c r="C6118" s="197">
        <v>91.66</v>
      </c>
      <c r="D6118" s="197">
        <f t="shared" si="193"/>
        <v>-0.42060682680151706</v>
      </c>
      <c r="E6118" s="197">
        <v>-1.768299217661562E-2</v>
      </c>
      <c r="F6118" s="167"/>
      <c r="G6118" s="37">
        <v>6110</v>
      </c>
      <c r="H6118" s="167">
        <f t="shared" ca="1" si="194"/>
        <v>-7.5424830809135632E-2</v>
      </c>
    </row>
    <row r="6119" spans="1:8" x14ac:dyDescent="0.3">
      <c r="A6119"/>
      <c r="B6119" s="314">
        <v>43802</v>
      </c>
      <c r="C6119" s="197">
        <v>158.19999999999999</v>
      </c>
      <c r="D6119" s="197">
        <f t="shared" si="193"/>
        <v>5.6359060402684555</v>
      </c>
      <c r="E6119" s="197">
        <v>-1.7696367587705875E-2</v>
      </c>
      <c r="F6119" s="167"/>
      <c r="G6119" s="37">
        <v>6111</v>
      </c>
      <c r="H6119" s="167">
        <f t="shared" ca="1" si="194"/>
        <v>-5.37081763388816E-2</v>
      </c>
    </row>
    <row r="6120" spans="1:8" x14ac:dyDescent="0.3">
      <c r="A6120"/>
      <c r="B6120" s="314">
        <v>36725</v>
      </c>
      <c r="C6120" s="197">
        <v>23.84</v>
      </c>
      <c r="D6120" s="197">
        <f t="shared" si="193"/>
        <v>-0.60180390846834808</v>
      </c>
      <c r="E6120" s="197">
        <v>-1.7717346518335342E-2</v>
      </c>
      <c r="F6120" s="167"/>
      <c r="G6120" s="37">
        <v>6112</v>
      </c>
      <c r="H6120" s="167">
        <f t="shared" ca="1" si="194"/>
        <v>-3.7072104700734618E-2</v>
      </c>
    </row>
    <row r="6121" spans="1:8" x14ac:dyDescent="0.3">
      <c r="A6121"/>
      <c r="B6121" s="314">
        <v>34674</v>
      </c>
      <c r="C6121" s="197">
        <v>59.87</v>
      </c>
      <c r="D6121" s="197">
        <f t="shared" si="193"/>
        <v>-0.90414972303160324</v>
      </c>
      <c r="E6121" s="197">
        <v>-1.7719442165709642E-2</v>
      </c>
      <c r="F6121" s="167"/>
      <c r="G6121" s="37">
        <v>6113</v>
      </c>
      <c r="H6121" s="167">
        <f t="shared" ca="1" si="194"/>
        <v>0.10749736864579079</v>
      </c>
    </row>
    <row r="6122" spans="1:8" x14ac:dyDescent="0.3">
      <c r="A6122"/>
      <c r="B6122" s="314">
        <v>45225</v>
      </c>
      <c r="C6122" s="197">
        <v>624.62</v>
      </c>
      <c r="D6122" s="197">
        <f t="shared" si="193"/>
        <v>3.5115204044781514</v>
      </c>
      <c r="E6122" s="197">
        <v>-1.7723191117960613E-2</v>
      </c>
      <c r="F6122" s="167"/>
      <c r="G6122" s="37">
        <v>6114</v>
      </c>
      <c r="H6122" s="167">
        <f t="shared" ca="1" si="194"/>
        <v>7.4442665431419211E-2</v>
      </c>
    </row>
    <row r="6123" spans="1:8" x14ac:dyDescent="0.3">
      <c r="A6123"/>
      <c r="B6123" s="314">
        <v>44113</v>
      </c>
      <c r="C6123" s="197">
        <v>138.44999999999999</v>
      </c>
      <c r="D6123" s="197">
        <f t="shared" si="193"/>
        <v>1.8094561688311686</v>
      </c>
      <c r="E6123" s="197">
        <v>-1.7736786094359691E-2</v>
      </c>
      <c r="F6123" s="167"/>
      <c r="G6123" s="37">
        <v>6115</v>
      </c>
      <c r="H6123" s="167">
        <f t="shared" ca="1" si="194"/>
        <v>7.879447649468696E-2</v>
      </c>
    </row>
    <row r="6124" spans="1:8" x14ac:dyDescent="0.3">
      <c r="A6124"/>
      <c r="B6124" s="314">
        <v>39930</v>
      </c>
      <c r="C6124" s="197">
        <v>49.28</v>
      </c>
      <c r="D6124" s="197">
        <f t="shared" si="193"/>
        <v>-0.8943305600823398</v>
      </c>
      <c r="E6124" s="197">
        <v>-1.7739685070759403E-2</v>
      </c>
      <c r="F6124" s="167"/>
      <c r="G6124" s="37">
        <v>6116</v>
      </c>
      <c r="H6124" s="167">
        <f t="shared" ca="1" si="194"/>
        <v>-3.430066342833242E-2</v>
      </c>
    </row>
    <row r="6125" spans="1:8" x14ac:dyDescent="0.3">
      <c r="A6125"/>
      <c r="B6125" s="314">
        <v>44776</v>
      </c>
      <c r="C6125" s="197">
        <v>466.36</v>
      </c>
      <c r="D6125" s="197">
        <f t="shared" si="193"/>
        <v>-8.12450748620962E-2</v>
      </c>
      <c r="E6125" s="197">
        <v>-1.7755218096421554E-2</v>
      </c>
      <c r="F6125" s="167"/>
      <c r="G6125" s="37">
        <v>6117</v>
      </c>
      <c r="H6125" s="167">
        <f t="shared" ca="1" si="194"/>
        <v>-2.4857913969625313E-2</v>
      </c>
    </row>
    <row r="6126" spans="1:8" x14ac:dyDescent="0.3">
      <c r="A6126"/>
      <c r="B6126" s="314">
        <v>42598</v>
      </c>
      <c r="C6126" s="197">
        <v>507.6</v>
      </c>
      <c r="D6126" s="197">
        <f t="shared" si="193"/>
        <v>-4.6402404659026786E-2</v>
      </c>
      <c r="E6126" s="197">
        <v>-1.7801857585139191E-2</v>
      </c>
      <c r="F6126" s="167"/>
      <c r="G6126" s="37">
        <v>6118</v>
      </c>
      <c r="H6126" s="167">
        <f t="shared" ca="1" si="194"/>
        <v>5.0673276104569648E-2</v>
      </c>
    </row>
    <row r="6127" spans="1:8" x14ac:dyDescent="0.3">
      <c r="A6127"/>
      <c r="B6127" s="314">
        <v>42765</v>
      </c>
      <c r="C6127" s="197">
        <v>532.29999999999995</v>
      </c>
      <c r="D6127" s="197">
        <f t="shared" si="193"/>
        <v>16.24886584575502</v>
      </c>
      <c r="E6127" s="197">
        <v>-1.7806070670726259E-2</v>
      </c>
      <c r="F6127" s="167"/>
      <c r="G6127" s="37">
        <v>6119</v>
      </c>
      <c r="H6127" s="167">
        <f t="shared" ca="1" si="194"/>
        <v>0.11787302267726806</v>
      </c>
    </row>
    <row r="6128" spans="1:8" x14ac:dyDescent="0.3">
      <c r="A6128"/>
      <c r="B6128" s="314">
        <v>37662</v>
      </c>
      <c r="C6128" s="197">
        <v>30.86</v>
      </c>
      <c r="D6128" s="197">
        <f t="shared" si="193"/>
        <v>0</v>
      </c>
      <c r="E6128" s="197">
        <v>-1.7823042647994947E-2</v>
      </c>
      <c r="F6128" s="167"/>
      <c r="G6128" s="37">
        <v>6120</v>
      </c>
      <c r="H6128" s="167">
        <f t="shared" ca="1" si="194"/>
        <v>0.11976999899880397</v>
      </c>
    </row>
    <row r="6129" spans="1:8" x14ac:dyDescent="0.3">
      <c r="A6129"/>
      <c r="B6129" s="314">
        <v>37606</v>
      </c>
      <c r="C6129" s="197">
        <v>30.86</v>
      </c>
      <c r="D6129" s="197">
        <f t="shared" si="193"/>
        <v>7.751396648044695E-2</v>
      </c>
      <c r="E6129" s="197">
        <v>-1.7823042647994947E-2</v>
      </c>
      <c r="F6129" s="167"/>
      <c r="G6129" s="37">
        <v>6121</v>
      </c>
      <c r="H6129" s="167">
        <f t="shared" ca="1" si="194"/>
        <v>-0.10591015529845439</v>
      </c>
    </row>
    <row r="6130" spans="1:8" x14ac:dyDescent="0.3">
      <c r="A6130"/>
      <c r="B6130" s="314">
        <v>36063</v>
      </c>
      <c r="C6130" s="197">
        <v>28.64</v>
      </c>
      <c r="D6130" s="197">
        <f t="shared" si="193"/>
        <v>-0.96686335763045239</v>
      </c>
      <c r="E6130" s="197">
        <v>-1.7832647462277085E-2</v>
      </c>
      <c r="F6130" s="167"/>
      <c r="G6130" s="37">
        <v>6122</v>
      </c>
      <c r="H6130" s="167">
        <f t="shared" ca="1" si="194"/>
        <v>-0.14230882736553258</v>
      </c>
    </row>
    <row r="6131" spans="1:8" x14ac:dyDescent="0.3">
      <c r="A6131"/>
      <c r="B6131" s="314">
        <v>45590</v>
      </c>
      <c r="C6131" s="197">
        <v>864.3</v>
      </c>
      <c r="D6131" s="197">
        <f t="shared" si="193"/>
        <v>7.9816065675984618</v>
      </c>
      <c r="E6131" s="197">
        <v>-1.7840909090909185E-2</v>
      </c>
      <c r="F6131" s="167"/>
      <c r="G6131" s="37">
        <v>6123</v>
      </c>
      <c r="H6131" s="167">
        <f t="shared" ca="1" si="194"/>
        <v>-7.7321623604231379E-2</v>
      </c>
    </row>
    <row r="6132" spans="1:8" x14ac:dyDescent="0.3">
      <c r="A6132"/>
      <c r="B6132" s="314">
        <v>35276</v>
      </c>
      <c r="C6132" s="197">
        <v>96.23</v>
      </c>
      <c r="D6132" s="197">
        <f t="shared" si="193"/>
        <v>-0.45308326229042339</v>
      </c>
      <c r="E6132" s="197">
        <v>-1.7860787915901177E-2</v>
      </c>
      <c r="F6132" s="167"/>
      <c r="G6132" s="37">
        <v>6124</v>
      </c>
      <c r="H6132" s="167">
        <f t="shared" ca="1" si="194"/>
        <v>2.8995697301479148E-2</v>
      </c>
    </row>
    <row r="6133" spans="1:8" x14ac:dyDescent="0.3">
      <c r="A6133"/>
      <c r="B6133" s="314">
        <v>43819</v>
      </c>
      <c r="C6133" s="197">
        <v>175.95</v>
      </c>
      <c r="D6133" s="197">
        <f t="shared" si="193"/>
        <v>-0.56442629038247305</v>
      </c>
      <c r="E6133" s="197">
        <v>-1.7862126709461412E-2</v>
      </c>
      <c r="F6133" s="167"/>
      <c r="G6133" s="37">
        <v>6125</v>
      </c>
      <c r="H6133" s="167">
        <f t="shared" ca="1" si="194"/>
        <v>-1.8715517953961855E-2</v>
      </c>
    </row>
    <row r="6134" spans="1:8" x14ac:dyDescent="0.3">
      <c r="A6134"/>
      <c r="B6134" s="314">
        <v>42321</v>
      </c>
      <c r="C6134" s="197">
        <v>403.95</v>
      </c>
      <c r="D6134" s="197">
        <f t="shared" si="193"/>
        <v>4.7428205857264709</v>
      </c>
      <c r="E6134" s="197">
        <v>-1.7870167760758671E-2</v>
      </c>
      <c r="F6134" s="167"/>
      <c r="G6134" s="37">
        <v>6126</v>
      </c>
      <c r="H6134" s="167">
        <f t="shared" ca="1" si="194"/>
        <v>-1.9675674297325141E-2</v>
      </c>
    </row>
    <row r="6135" spans="1:8" x14ac:dyDescent="0.3">
      <c r="A6135"/>
      <c r="B6135" s="314">
        <v>35662</v>
      </c>
      <c r="C6135" s="197">
        <v>70.34</v>
      </c>
      <c r="D6135" s="197">
        <f t="shared" si="193"/>
        <v>-0.60817736185383242</v>
      </c>
      <c r="E6135" s="197">
        <v>-1.7872102764590947E-2</v>
      </c>
      <c r="F6135" s="167"/>
      <c r="G6135" s="37">
        <v>6127</v>
      </c>
      <c r="H6135" s="167">
        <f t="shared" ca="1" si="194"/>
        <v>0.11036238508462344</v>
      </c>
    </row>
    <row r="6136" spans="1:8" x14ac:dyDescent="0.3">
      <c r="A6136"/>
      <c r="B6136" s="314">
        <v>40858</v>
      </c>
      <c r="C6136" s="197">
        <v>179.52</v>
      </c>
      <c r="D6136" s="197">
        <f t="shared" si="193"/>
        <v>-0.76873429951690819</v>
      </c>
      <c r="E6136" s="197">
        <v>-1.7889381257180315E-2</v>
      </c>
      <c r="F6136" s="167"/>
      <c r="G6136" s="37">
        <v>6128</v>
      </c>
      <c r="H6136" s="167">
        <f t="shared" ca="1" si="194"/>
        <v>-8.4997318022797655E-2</v>
      </c>
    </row>
    <row r="6137" spans="1:8" x14ac:dyDescent="0.3">
      <c r="A6137"/>
      <c r="B6137" s="314">
        <v>45663</v>
      </c>
      <c r="C6137" s="197">
        <v>776.25</v>
      </c>
      <c r="D6137" s="197">
        <f t="shared" si="193"/>
        <v>0.89680871860033218</v>
      </c>
      <c r="E6137" s="197">
        <v>-1.7902327935222617E-2</v>
      </c>
      <c r="F6137" s="167"/>
      <c r="G6137" s="37">
        <v>6129</v>
      </c>
      <c r="H6137" s="167">
        <f t="shared" ca="1" si="194"/>
        <v>-9.9018677253546225E-2</v>
      </c>
    </row>
    <row r="6138" spans="1:8" x14ac:dyDescent="0.3">
      <c r="A6138"/>
      <c r="B6138" s="314">
        <v>44915</v>
      </c>
      <c r="C6138" s="197">
        <v>409.24</v>
      </c>
      <c r="D6138" s="197">
        <f t="shared" si="193"/>
        <v>0.51262243577896882</v>
      </c>
      <c r="E6138" s="197">
        <v>-1.7926135681889055E-2</v>
      </c>
      <c r="F6138" s="167"/>
      <c r="G6138" s="37">
        <v>6130</v>
      </c>
      <c r="H6138" s="167">
        <f t="shared" ca="1" si="194"/>
        <v>6.6943510648982379E-2</v>
      </c>
    </row>
    <row r="6139" spans="1:8" x14ac:dyDescent="0.3">
      <c r="A6139"/>
      <c r="B6139" s="314">
        <v>41243</v>
      </c>
      <c r="C6139" s="197">
        <v>270.55</v>
      </c>
      <c r="D6139" s="197">
        <f t="shared" si="193"/>
        <v>-0.56720309700537497</v>
      </c>
      <c r="E6139" s="197">
        <v>-1.7931685360630167E-2</v>
      </c>
      <c r="F6139" s="167"/>
      <c r="G6139" s="37">
        <v>6131</v>
      </c>
      <c r="H6139" s="167">
        <f t="shared" ca="1" si="194"/>
        <v>-8.2669931374363889E-2</v>
      </c>
    </row>
    <row r="6140" spans="1:8" x14ac:dyDescent="0.3">
      <c r="A6140"/>
      <c r="B6140" s="314">
        <v>45190</v>
      </c>
      <c r="C6140" s="197">
        <v>625.12</v>
      </c>
      <c r="D6140" s="197">
        <f t="shared" si="193"/>
        <v>11.154773478514485</v>
      </c>
      <c r="E6140" s="197">
        <v>-1.7940742137179111E-2</v>
      </c>
      <c r="F6140" s="167"/>
      <c r="G6140" s="37">
        <v>6132</v>
      </c>
      <c r="H6140" s="167">
        <f t="shared" ca="1" si="194"/>
        <v>4.7795710642705637E-2</v>
      </c>
    </row>
    <row r="6141" spans="1:8" x14ac:dyDescent="0.3">
      <c r="A6141"/>
      <c r="B6141" s="314">
        <v>36364</v>
      </c>
      <c r="C6141" s="197">
        <v>51.43</v>
      </c>
      <c r="D6141" s="197">
        <f t="shared" si="193"/>
        <v>-0.5622978723404255</v>
      </c>
      <c r="E6141" s="197">
        <v>-1.7949207561581026E-2</v>
      </c>
      <c r="F6141" s="167"/>
      <c r="G6141" s="37">
        <v>6133</v>
      </c>
      <c r="H6141" s="167">
        <f t="shared" ca="1" si="194"/>
        <v>-3.7224221343683563E-2</v>
      </c>
    </row>
    <row r="6142" spans="1:8" x14ac:dyDescent="0.3">
      <c r="A6142"/>
      <c r="B6142" s="314">
        <v>43745</v>
      </c>
      <c r="C6142" s="197">
        <v>117.5</v>
      </c>
      <c r="D6142" s="197">
        <f t="shared" si="193"/>
        <v>-0.69050441195838275</v>
      </c>
      <c r="E6142" s="197">
        <v>-1.7969076473046464E-2</v>
      </c>
      <c r="F6142" s="167"/>
      <c r="G6142" s="37">
        <v>6134</v>
      </c>
      <c r="H6142" s="167">
        <f t="shared" ca="1" si="194"/>
        <v>4.146370000842934E-2</v>
      </c>
    </row>
    <row r="6143" spans="1:8" x14ac:dyDescent="0.3">
      <c r="A6143"/>
      <c r="B6143" s="314">
        <v>42461</v>
      </c>
      <c r="C6143" s="197">
        <v>379.65</v>
      </c>
      <c r="D6143" s="197">
        <f t="shared" si="193"/>
        <v>-0.59799447262253946</v>
      </c>
      <c r="E6143" s="197">
        <v>-1.7977237454733674E-2</v>
      </c>
      <c r="F6143" s="167"/>
      <c r="G6143" s="37">
        <v>6135</v>
      </c>
      <c r="H6143" s="167">
        <f t="shared" ca="1" si="194"/>
        <v>-1.3852374789195399E-2</v>
      </c>
    </row>
    <row r="6144" spans="1:8" x14ac:dyDescent="0.3">
      <c r="A6144"/>
      <c r="B6144" s="314">
        <v>45427</v>
      </c>
      <c r="C6144" s="197">
        <v>944.39</v>
      </c>
      <c r="D6144" s="197">
        <f t="shared" si="193"/>
        <v>1.2262847713342762</v>
      </c>
      <c r="E6144" s="197">
        <v>-1.7978953498045014E-2</v>
      </c>
      <c r="F6144" s="167"/>
      <c r="G6144" s="37">
        <v>6136</v>
      </c>
      <c r="H6144" s="167">
        <f t="shared" ca="1" si="194"/>
        <v>-1.3286799766341267E-2</v>
      </c>
    </row>
    <row r="6145" spans="1:8" x14ac:dyDescent="0.3">
      <c r="A6145"/>
      <c r="B6145" s="314">
        <v>41787</v>
      </c>
      <c r="C6145" s="197">
        <v>424.2</v>
      </c>
      <c r="D6145" s="197">
        <f t="shared" si="193"/>
        <v>2.0471948854248976</v>
      </c>
      <c r="E6145" s="197">
        <v>-1.7987360233349681E-2</v>
      </c>
      <c r="F6145" s="167"/>
      <c r="G6145" s="37">
        <v>6137</v>
      </c>
      <c r="H6145" s="167">
        <f t="shared" ca="1" si="194"/>
        <v>6.71884801961872E-2</v>
      </c>
    </row>
    <row r="6146" spans="1:8" x14ac:dyDescent="0.3">
      <c r="A6146"/>
      <c r="B6146" s="314">
        <v>39147</v>
      </c>
      <c r="C6146" s="197">
        <v>139.21</v>
      </c>
      <c r="D6146" s="197">
        <f t="shared" si="193"/>
        <v>0.15440749647566143</v>
      </c>
      <c r="E6146" s="197">
        <v>-1.7988148984198538E-2</v>
      </c>
      <c r="F6146" s="167"/>
      <c r="G6146" s="37">
        <v>6138</v>
      </c>
      <c r="H6146" s="167">
        <f t="shared" ca="1" si="194"/>
        <v>2.246363167147173E-2</v>
      </c>
    </row>
    <row r="6147" spans="1:8" x14ac:dyDescent="0.3">
      <c r="A6147"/>
      <c r="B6147" s="314">
        <v>38734</v>
      </c>
      <c r="C6147" s="197">
        <v>120.59</v>
      </c>
      <c r="D6147" s="197">
        <f t="shared" si="193"/>
        <v>-9.4125600961538436E-2</v>
      </c>
      <c r="E6147" s="197">
        <v>-1.7996742671009702E-2</v>
      </c>
      <c r="F6147" s="167"/>
      <c r="G6147" s="37">
        <v>6139</v>
      </c>
      <c r="H6147" s="167">
        <f t="shared" ca="1" si="194"/>
        <v>-4.9876629360862505E-3</v>
      </c>
    </row>
    <row r="6148" spans="1:8" x14ac:dyDescent="0.3">
      <c r="A6148"/>
      <c r="B6148" s="314">
        <v>39395</v>
      </c>
      <c r="C6148" s="197">
        <v>133.12</v>
      </c>
      <c r="D6148" s="197">
        <f t="shared" si="193"/>
        <v>-0.67099181928276619</v>
      </c>
      <c r="E6148" s="197">
        <v>-1.7999409855414594E-2</v>
      </c>
      <c r="F6148" s="167"/>
      <c r="G6148" s="37">
        <v>6140</v>
      </c>
      <c r="H6148" s="167">
        <f t="shared" ca="1" si="194"/>
        <v>5.1361088203338595E-2</v>
      </c>
    </row>
    <row r="6149" spans="1:8" x14ac:dyDescent="0.3">
      <c r="A6149"/>
      <c r="B6149" s="314">
        <v>41758</v>
      </c>
      <c r="C6149" s="197">
        <v>404.61</v>
      </c>
      <c r="D6149" s="197">
        <f t="shared" si="193"/>
        <v>3.7273045916579042</v>
      </c>
      <c r="E6149" s="197">
        <v>-1.8008397446787727E-2</v>
      </c>
      <c r="F6149" s="167"/>
      <c r="G6149" s="37">
        <v>6141</v>
      </c>
      <c r="H6149" s="167">
        <f t="shared" ca="1" si="194"/>
        <v>9.8550135332618347E-2</v>
      </c>
    </row>
    <row r="6150" spans="1:8" x14ac:dyDescent="0.3">
      <c r="A6150"/>
      <c r="B6150" s="314">
        <v>35157</v>
      </c>
      <c r="C6150" s="197">
        <v>85.59</v>
      </c>
      <c r="D6150" s="197">
        <f t="shared" si="193"/>
        <v>0.13801356202632653</v>
      </c>
      <c r="E6150" s="197">
        <v>-1.8012849931161035E-2</v>
      </c>
      <c r="F6150" s="167"/>
      <c r="G6150" s="37">
        <v>6142</v>
      </c>
      <c r="H6150" s="167">
        <f t="shared" ca="1" si="194"/>
        <v>6.6082652036618353E-2</v>
      </c>
    </row>
    <row r="6151" spans="1:8" x14ac:dyDescent="0.3">
      <c r="A6151"/>
      <c r="B6151" s="314">
        <v>35577</v>
      </c>
      <c r="C6151" s="197">
        <v>75.209999999999994</v>
      </c>
      <c r="D6151" s="197">
        <f t="shared" si="193"/>
        <v>-0.74610087097427591</v>
      </c>
      <c r="E6151" s="197">
        <v>-1.8018018018018167E-2</v>
      </c>
      <c r="F6151" s="167"/>
      <c r="G6151" s="37">
        <v>6143</v>
      </c>
      <c r="H6151" s="167">
        <f t="shared" ca="1" si="194"/>
        <v>1.5387376632778156E-2</v>
      </c>
    </row>
    <row r="6152" spans="1:8" x14ac:dyDescent="0.3">
      <c r="A6152"/>
      <c r="B6152" s="314">
        <v>41264</v>
      </c>
      <c r="C6152" s="197">
        <v>296.22000000000003</v>
      </c>
      <c r="D6152" s="197">
        <f t="shared" si="193"/>
        <v>0.3949611490463858</v>
      </c>
      <c r="E6152" s="197">
        <v>-1.8033547702711705E-2</v>
      </c>
      <c r="F6152" s="167"/>
      <c r="G6152" s="37">
        <v>6144</v>
      </c>
      <c r="H6152" s="167">
        <f t="shared" ca="1" si="194"/>
        <v>-0.14746863246332731</v>
      </c>
    </row>
    <row r="6153" spans="1:8" x14ac:dyDescent="0.3">
      <c r="A6153"/>
      <c r="B6153" s="314">
        <v>43381</v>
      </c>
      <c r="C6153" s="197">
        <v>212.35</v>
      </c>
      <c r="D6153" s="197">
        <f t="shared" ref="D6153:D6216" si="195">C6153/C6154-1</f>
        <v>-0.77350782883228808</v>
      </c>
      <c r="E6153" s="197">
        <v>-1.8034682080924846E-2</v>
      </c>
      <c r="F6153" s="167"/>
      <c r="G6153" s="37">
        <v>6145</v>
      </c>
      <c r="H6153" s="167">
        <f t="shared" ca="1" si="194"/>
        <v>-0.13315902905694499</v>
      </c>
    </row>
    <row r="6154" spans="1:8" x14ac:dyDescent="0.3">
      <c r="A6154"/>
      <c r="B6154" s="314">
        <v>45371</v>
      </c>
      <c r="C6154" s="197">
        <v>937.56</v>
      </c>
      <c r="D6154" s="197">
        <f t="shared" si="195"/>
        <v>10.92976205624125</v>
      </c>
      <c r="E6154" s="197">
        <v>-1.8056137410976114E-2</v>
      </c>
      <c r="F6154" s="167"/>
      <c r="G6154" s="37">
        <v>6146</v>
      </c>
      <c r="H6154" s="167">
        <f t="shared" ref="H6154:H6217" ca="1" si="196">_xlfn.NORM.INV(RAND(),N$11,N$12)</f>
        <v>-3.8353219713097401E-2</v>
      </c>
    </row>
    <row r="6155" spans="1:8" x14ac:dyDescent="0.3">
      <c r="A6155"/>
      <c r="B6155" s="314">
        <v>35114</v>
      </c>
      <c r="C6155" s="197">
        <v>78.59</v>
      </c>
      <c r="D6155" s="197">
        <f t="shared" si="195"/>
        <v>4.1806196440342784</v>
      </c>
      <c r="E6155" s="197">
        <v>-1.8115942028985588E-2</v>
      </c>
      <c r="F6155" s="167"/>
      <c r="G6155" s="37">
        <v>6147</v>
      </c>
      <c r="H6155" s="167">
        <f t="shared" ca="1" si="196"/>
        <v>-4.7755671607428545E-2</v>
      </c>
    </row>
    <row r="6156" spans="1:8" x14ac:dyDescent="0.3">
      <c r="A6156"/>
      <c r="B6156" s="314">
        <v>37046</v>
      </c>
      <c r="C6156" s="197">
        <v>15.17</v>
      </c>
      <c r="D6156" s="197">
        <f t="shared" si="195"/>
        <v>-0.81578627808136006</v>
      </c>
      <c r="E6156" s="197">
        <v>-1.8122977346278324E-2</v>
      </c>
      <c r="F6156" s="167"/>
      <c r="G6156" s="37">
        <v>6148</v>
      </c>
      <c r="H6156" s="167">
        <f t="shared" ca="1" si="196"/>
        <v>4.7157300643210533E-2</v>
      </c>
    </row>
    <row r="6157" spans="1:8" x14ac:dyDescent="0.3">
      <c r="A6157"/>
      <c r="B6157" s="314">
        <v>39693</v>
      </c>
      <c r="C6157" s="197">
        <v>82.35</v>
      </c>
      <c r="D6157" s="197">
        <f t="shared" si="195"/>
        <v>-0.67582568987914815</v>
      </c>
      <c r="E6157" s="197">
        <v>-1.8123286037915909E-2</v>
      </c>
      <c r="F6157" s="167"/>
      <c r="G6157" s="37">
        <v>6149</v>
      </c>
      <c r="H6157" s="167">
        <f t="shared" ca="1" si="196"/>
        <v>-2.1498746650181987E-2</v>
      </c>
    </row>
    <row r="6158" spans="1:8" x14ac:dyDescent="0.3">
      <c r="A6158"/>
      <c r="B6158" s="314">
        <v>41211</v>
      </c>
      <c r="C6158" s="197">
        <v>254.03</v>
      </c>
      <c r="D6158" s="197">
        <f t="shared" si="195"/>
        <v>7.386596236381644</v>
      </c>
      <c r="E6158" s="197">
        <v>-1.8127705627705715E-2</v>
      </c>
      <c r="F6158" s="167"/>
      <c r="G6158" s="37">
        <v>6150</v>
      </c>
      <c r="H6158" s="167">
        <f t="shared" ca="1" si="196"/>
        <v>1.8147713768818807E-2</v>
      </c>
    </row>
    <row r="6159" spans="1:8" x14ac:dyDescent="0.3">
      <c r="A6159"/>
      <c r="B6159" s="314">
        <v>37749</v>
      </c>
      <c r="C6159" s="197">
        <v>30.29</v>
      </c>
      <c r="D6159" s="197">
        <f t="shared" si="195"/>
        <v>-0.94005541262616266</v>
      </c>
      <c r="E6159" s="197">
        <v>-1.8152350081037327E-2</v>
      </c>
      <c r="F6159" s="167"/>
      <c r="G6159" s="37">
        <v>6151</v>
      </c>
      <c r="H6159" s="167">
        <f t="shared" ca="1" si="196"/>
        <v>-2.7242858096815951E-3</v>
      </c>
    </row>
    <row r="6160" spans="1:8" x14ac:dyDescent="0.3">
      <c r="A6160"/>
      <c r="B6160" s="314">
        <v>42149</v>
      </c>
      <c r="C6160" s="197">
        <v>505.3</v>
      </c>
      <c r="D6160" s="197">
        <f t="shared" si="195"/>
        <v>-0.28599689133813766</v>
      </c>
      <c r="E6160" s="197">
        <v>-1.8167686777421532E-2</v>
      </c>
      <c r="F6160" s="167"/>
      <c r="G6160" s="37">
        <v>6152</v>
      </c>
      <c r="H6160" s="167">
        <f t="shared" ca="1" si="196"/>
        <v>-1.2251494842828729E-2</v>
      </c>
    </row>
    <row r="6161" spans="1:8" x14ac:dyDescent="0.3">
      <c r="A6161"/>
      <c r="B6161" s="314">
        <v>45790</v>
      </c>
      <c r="C6161" s="197">
        <v>707.7</v>
      </c>
      <c r="D6161" s="197">
        <f t="shared" si="195"/>
        <v>8.7078189300411513</v>
      </c>
      <c r="E6161" s="197">
        <v>-1.8174250832408312E-2</v>
      </c>
      <c r="F6161" s="167"/>
      <c r="G6161" s="37">
        <v>6153</v>
      </c>
      <c r="H6161" s="167">
        <f t="shared" ca="1" si="196"/>
        <v>0.14760472986648762</v>
      </c>
    </row>
    <row r="6162" spans="1:8" x14ac:dyDescent="0.3">
      <c r="A6162"/>
      <c r="B6162" s="314">
        <v>43936</v>
      </c>
      <c r="C6162" s="197">
        <v>72.900000000000006</v>
      </c>
      <c r="D6162" s="197">
        <f t="shared" si="195"/>
        <v>-0.16628545288197616</v>
      </c>
      <c r="E6162" s="197">
        <v>-1.8181818181818077E-2</v>
      </c>
      <c r="F6162" s="167"/>
      <c r="G6162" s="37">
        <v>6154</v>
      </c>
      <c r="H6162" s="167">
        <f t="shared" ca="1" si="196"/>
        <v>9.29659213485374E-2</v>
      </c>
    </row>
    <row r="6163" spans="1:8" x14ac:dyDescent="0.3">
      <c r="A6163"/>
      <c r="B6163" s="314">
        <v>38426</v>
      </c>
      <c r="C6163" s="197">
        <v>87.44</v>
      </c>
      <c r="D6163" s="197">
        <f t="shared" si="195"/>
        <v>7.3015093876549253E-2</v>
      </c>
      <c r="E6163" s="197">
        <v>-1.8189984280260529E-2</v>
      </c>
      <c r="F6163" s="167"/>
      <c r="G6163" s="37">
        <v>6155</v>
      </c>
      <c r="H6163" s="167">
        <f t="shared" ca="1" si="196"/>
        <v>4.3710065844143275E-2</v>
      </c>
    </row>
    <row r="6164" spans="1:8" x14ac:dyDescent="0.3">
      <c r="A6164"/>
      <c r="B6164" s="314">
        <v>38446</v>
      </c>
      <c r="C6164" s="197">
        <v>81.489999999999995</v>
      </c>
      <c r="D6164" s="197">
        <f t="shared" si="195"/>
        <v>0.38612008845041657</v>
      </c>
      <c r="E6164" s="197">
        <v>-1.8192771084337367E-2</v>
      </c>
      <c r="F6164" s="167"/>
      <c r="G6164" s="37">
        <v>6156</v>
      </c>
      <c r="H6164" s="167">
        <f t="shared" ca="1" si="196"/>
        <v>2.8924946302430969E-2</v>
      </c>
    </row>
    <row r="6165" spans="1:8" x14ac:dyDescent="0.3">
      <c r="A6165"/>
      <c r="B6165" s="314">
        <v>34806</v>
      </c>
      <c r="C6165" s="197">
        <v>58.79</v>
      </c>
      <c r="D6165" s="197">
        <f t="shared" si="195"/>
        <v>-0.26841712294673969</v>
      </c>
      <c r="E6165" s="197">
        <v>-1.8203072812291277E-2</v>
      </c>
      <c r="F6165" s="167"/>
      <c r="G6165" s="37">
        <v>6157</v>
      </c>
      <c r="H6165" s="167">
        <f t="shared" ca="1" si="196"/>
        <v>-7.5492766984771378E-2</v>
      </c>
    </row>
    <row r="6166" spans="1:8" x14ac:dyDescent="0.3">
      <c r="A6166"/>
      <c r="B6166" s="314">
        <v>38520</v>
      </c>
      <c r="C6166" s="197">
        <v>80.36</v>
      </c>
      <c r="D6166" s="197">
        <f t="shared" si="195"/>
        <v>0.5057148210605209</v>
      </c>
      <c r="E6166" s="197">
        <v>-1.8204031765424511E-2</v>
      </c>
      <c r="F6166" s="167"/>
      <c r="G6166" s="37">
        <v>6158</v>
      </c>
      <c r="H6166" s="167">
        <f t="shared" ca="1" si="196"/>
        <v>5.4839552946891355E-3</v>
      </c>
    </row>
    <row r="6167" spans="1:8" x14ac:dyDescent="0.3">
      <c r="A6167"/>
      <c r="B6167" s="314">
        <v>36360</v>
      </c>
      <c r="C6167" s="197">
        <v>53.37</v>
      </c>
      <c r="D6167" s="197">
        <f t="shared" si="195"/>
        <v>-0.87770394133822183</v>
      </c>
      <c r="E6167" s="197">
        <v>-1.8211920529801362E-2</v>
      </c>
      <c r="F6167" s="167"/>
      <c r="G6167" s="37">
        <v>6159</v>
      </c>
      <c r="H6167" s="167">
        <f t="shared" ca="1" si="196"/>
        <v>1.6089937789890495E-2</v>
      </c>
    </row>
    <row r="6168" spans="1:8" x14ac:dyDescent="0.3">
      <c r="A6168"/>
      <c r="B6168" s="314">
        <v>42187</v>
      </c>
      <c r="C6168" s="197">
        <v>436.4</v>
      </c>
      <c r="D6168" s="197">
        <f t="shared" si="195"/>
        <v>5.8187499999999996</v>
      </c>
      <c r="E6168" s="197">
        <v>-1.8222722159730087E-2</v>
      </c>
      <c r="F6168" s="167"/>
      <c r="G6168" s="37">
        <v>6160</v>
      </c>
      <c r="H6168" s="167">
        <f t="shared" ca="1" si="196"/>
        <v>-6.144491244024137E-3</v>
      </c>
    </row>
    <row r="6169" spans="1:8" x14ac:dyDescent="0.3">
      <c r="A6169"/>
      <c r="B6169" s="314">
        <v>35739</v>
      </c>
      <c r="C6169" s="197">
        <v>64</v>
      </c>
      <c r="D6169" s="197">
        <f t="shared" si="195"/>
        <v>-0.87681647579636224</v>
      </c>
      <c r="E6169" s="197">
        <v>-1.8254333486731111E-2</v>
      </c>
      <c r="F6169" s="167"/>
      <c r="G6169" s="37">
        <v>6161</v>
      </c>
      <c r="H6169" s="167">
        <f t="shared" ca="1" si="196"/>
        <v>-7.1387025615172045E-2</v>
      </c>
    </row>
    <row r="6170" spans="1:8" x14ac:dyDescent="0.3">
      <c r="A6170"/>
      <c r="B6170" s="314">
        <v>45062</v>
      </c>
      <c r="C6170" s="197">
        <v>519.54999999999995</v>
      </c>
      <c r="D6170" s="197">
        <f t="shared" si="195"/>
        <v>0.28094181459566059</v>
      </c>
      <c r="E6170" s="197">
        <v>-1.8272174143078579E-2</v>
      </c>
      <c r="F6170" s="167"/>
      <c r="G6170" s="37">
        <v>6162</v>
      </c>
      <c r="H6170" s="167">
        <f t="shared" ca="1" si="196"/>
        <v>4.3125836392580739E-2</v>
      </c>
    </row>
    <row r="6171" spans="1:8" x14ac:dyDescent="0.3">
      <c r="A6171"/>
      <c r="B6171" s="314">
        <v>42341</v>
      </c>
      <c r="C6171" s="197">
        <v>405.6</v>
      </c>
      <c r="D6171" s="197">
        <f t="shared" si="195"/>
        <v>0.36038906590642306</v>
      </c>
      <c r="E6171" s="197">
        <v>-1.8274234539513379E-2</v>
      </c>
      <c r="F6171" s="167"/>
      <c r="G6171" s="37">
        <v>6163</v>
      </c>
      <c r="H6171" s="167">
        <f t="shared" ca="1" si="196"/>
        <v>-2.7210850199093955E-2</v>
      </c>
    </row>
    <row r="6172" spans="1:8" x14ac:dyDescent="0.3">
      <c r="A6172"/>
      <c r="B6172" s="314">
        <v>44412</v>
      </c>
      <c r="C6172" s="197">
        <v>298.14999999999998</v>
      </c>
      <c r="D6172" s="197">
        <f t="shared" si="195"/>
        <v>11.085528982569921</v>
      </c>
      <c r="E6172" s="197">
        <v>-1.8274613105037862E-2</v>
      </c>
      <c r="F6172" s="167"/>
      <c r="G6172" s="37">
        <v>6164</v>
      </c>
      <c r="H6172" s="167">
        <f t="shared" ca="1" si="196"/>
        <v>-4.2493147307419675E-2</v>
      </c>
    </row>
    <row r="6173" spans="1:8" x14ac:dyDescent="0.3">
      <c r="A6173"/>
      <c r="B6173" s="314">
        <v>37335</v>
      </c>
      <c r="C6173" s="197">
        <v>24.67</v>
      </c>
      <c r="D6173" s="197">
        <f t="shared" si="195"/>
        <v>-0.78603642671292273</v>
      </c>
      <c r="E6173" s="197">
        <v>-1.8304814962196492E-2</v>
      </c>
      <c r="F6173" s="167"/>
      <c r="G6173" s="37">
        <v>6165</v>
      </c>
      <c r="H6173" s="167">
        <f t="shared" ca="1" si="196"/>
        <v>0.11399984629274426</v>
      </c>
    </row>
    <row r="6174" spans="1:8" x14ac:dyDescent="0.3">
      <c r="A6174"/>
      <c r="B6174" s="314">
        <v>43739</v>
      </c>
      <c r="C6174" s="197">
        <v>115.3</v>
      </c>
      <c r="D6174" s="197">
        <f t="shared" si="195"/>
        <v>-9.234039203337796E-2</v>
      </c>
      <c r="E6174" s="197">
        <v>-1.8305661983822996E-2</v>
      </c>
      <c r="F6174" s="167"/>
      <c r="G6174" s="37">
        <v>6166</v>
      </c>
      <c r="H6174" s="167">
        <f t="shared" ca="1" si="196"/>
        <v>-7.4650666984508257E-2</v>
      </c>
    </row>
    <row r="6175" spans="1:8" x14ac:dyDescent="0.3">
      <c r="A6175"/>
      <c r="B6175" s="314">
        <v>39322</v>
      </c>
      <c r="C6175" s="197">
        <v>127.03</v>
      </c>
      <c r="D6175" s="197">
        <f t="shared" si="195"/>
        <v>-0.72438706877847681</v>
      </c>
      <c r="E6175" s="197">
        <v>-1.8315301391035543E-2</v>
      </c>
      <c r="F6175" s="167"/>
      <c r="G6175" s="37">
        <v>6167</v>
      </c>
      <c r="H6175" s="167">
        <f t="shared" ca="1" si="196"/>
        <v>1.6087383297742047E-2</v>
      </c>
    </row>
    <row r="6176" spans="1:8" x14ac:dyDescent="0.3">
      <c r="A6176"/>
      <c r="B6176" s="314">
        <v>42556</v>
      </c>
      <c r="C6176" s="197">
        <v>460.9</v>
      </c>
      <c r="D6176" s="197">
        <f t="shared" si="195"/>
        <v>0.65428376583755044</v>
      </c>
      <c r="E6176" s="197">
        <v>-1.8317358892438795E-2</v>
      </c>
      <c r="F6176" s="167"/>
      <c r="G6176" s="37">
        <v>6168</v>
      </c>
      <c r="H6176" s="167">
        <f t="shared" ca="1" si="196"/>
        <v>-3.4228213155489184E-2</v>
      </c>
    </row>
    <row r="6177" spans="1:8" x14ac:dyDescent="0.3">
      <c r="A6177"/>
      <c r="B6177" s="314">
        <v>41352</v>
      </c>
      <c r="C6177" s="197">
        <v>278.61</v>
      </c>
      <c r="D6177" s="197">
        <f t="shared" si="195"/>
        <v>6.1775914634146556E-2</v>
      </c>
      <c r="E6177" s="197">
        <v>-1.8322116909199826E-2</v>
      </c>
      <c r="F6177" s="167"/>
      <c r="G6177" s="37">
        <v>6169</v>
      </c>
      <c r="H6177" s="167">
        <f t="shared" ca="1" si="196"/>
        <v>3.902399985447258E-2</v>
      </c>
    </row>
    <row r="6178" spans="1:8" x14ac:dyDescent="0.3">
      <c r="A6178"/>
      <c r="B6178" s="314">
        <v>43355</v>
      </c>
      <c r="C6178" s="197">
        <v>262.39999999999998</v>
      </c>
      <c r="D6178" s="197">
        <f t="shared" si="195"/>
        <v>2.9524024702515437</v>
      </c>
      <c r="E6178" s="197">
        <v>-1.8331462775907359E-2</v>
      </c>
      <c r="F6178" s="167"/>
      <c r="G6178" s="37">
        <v>6170</v>
      </c>
      <c r="H6178" s="167">
        <f t="shared" ca="1" si="196"/>
        <v>-6.076783076341641E-3</v>
      </c>
    </row>
    <row r="6179" spans="1:8" x14ac:dyDescent="0.3">
      <c r="A6179"/>
      <c r="B6179" s="314">
        <v>35444</v>
      </c>
      <c r="C6179" s="197">
        <v>66.39</v>
      </c>
      <c r="D6179" s="197">
        <f t="shared" si="195"/>
        <v>-0.82205842937550255</v>
      </c>
      <c r="E6179" s="197">
        <v>-1.8335058406032778E-2</v>
      </c>
      <c r="F6179" s="167"/>
      <c r="G6179" s="37">
        <v>6171</v>
      </c>
      <c r="H6179" s="167">
        <f t="shared" ca="1" si="196"/>
        <v>7.0256990607961659E-2</v>
      </c>
    </row>
    <row r="6180" spans="1:8" x14ac:dyDescent="0.3">
      <c r="A6180"/>
      <c r="B6180" s="314">
        <v>41589</v>
      </c>
      <c r="C6180" s="197">
        <v>373.1</v>
      </c>
      <c r="D6180" s="197">
        <f t="shared" si="195"/>
        <v>-4.5169545745361472E-2</v>
      </c>
      <c r="E6180" s="197">
        <v>-1.8338727076591121E-2</v>
      </c>
      <c r="F6180" s="167"/>
      <c r="G6180" s="37">
        <v>6172</v>
      </c>
      <c r="H6180" s="167">
        <f t="shared" ca="1" si="196"/>
        <v>-0.11527035061640301</v>
      </c>
    </row>
    <row r="6181" spans="1:8" x14ac:dyDescent="0.3">
      <c r="A6181"/>
      <c r="B6181" s="314">
        <v>42205</v>
      </c>
      <c r="C6181" s="197">
        <v>390.75</v>
      </c>
      <c r="D6181" s="197">
        <f t="shared" si="195"/>
        <v>-0.21473070739549838</v>
      </c>
      <c r="E6181" s="197">
        <v>-1.8339404597412456E-2</v>
      </c>
      <c r="F6181" s="167"/>
      <c r="G6181" s="37">
        <v>6173</v>
      </c>
      <c r="H6181" s="167">
        <f t="shared" ca="1" si="196"/>
        <v>3.5250771011278915E-2</v>
      </c>
    </row>
    <row r="6182" spans="1:8" x14ac:dyDescent="0.3">
      <c r="A6182"/>
      <c r="B6182" s="314">
        <v>44483</v>
      </c>
      <c r="C6182" s="197">
        <v>497.6</v>
      </c>
      <c r="D6182" s="197">
        <f t="shared" si="195"/>
        <v>-1.9623295767987936E-2</v>
      </c>
      <c r="E6182" s="197">
        <v>-1.8346813967251796E-2</v>
      </c>
      <c r="F6182" s="167"/>
      <c r="G6182" s="37">
        <v>6174</v>
      </c>
      <c r="H6182" s="167">
        <f t="shared" ca="1" si="196"/>
        <v>9.7918811422130882E-4</v>
      </c>
    </row>
    <row r="6183" spans="1:8" x14ac:dyDescent="0.3">
      <c r="A6183"/>
      <c r="B6183" s="314">
        <v>41886</v>
      </c>
      <c r="C6183" s="197">
        <v>507.56</v>
      </c>
      <c r="D6183" s="197">
        <f t="shared" si="195"/>
        <v>-5.2329341669443696E-3</v>
      </c>
      <c r="E6183" s="197">
        <v>-1.8354124359346247E-2</v>
      </c>
      <c r="F6183" s="167"/>
      <c r="G6183" s="37">
        <v>6175</v>
      </c>
      <c r="H6183" s="167">
        <f t="shared" ca="1" si="196"/>
        <v>-2.69563416398171E-2</v>
      </c>
    </row>
    <row r="6184" spans="1:8" x14ac:dyDescent="0.3">
      <c r="A6184"/>
      <c r="B6184" s="314">
        <v>41981</v>
      </c>
      <c r="C6184" s="197">
        <v>510.23</v>
      </c>
      <c r="D6184" s="197">
        <f t="shared" si="195"/>
        <v>3.1532763532763539</v>
      </c>
      <c r="E6184" s="197">
        <v>-1.8354272081882339E-2</v>
      </c>
      <c r="F6184" s="167"/>
      <c r="G6184" s="37">
        <v>6176</v>
      </c>
      <c r="H6184" s="167">
        <f t="shared" ca="1" si="196"/>
        <v>7.1256149939394248E-2</v>
      </c>
    </row>
    <row r="6185" spans="1:8" x14ac:dyDescent="0.3">
      <c r="A6185"/>
      <c r="B6185" s="314">
        <v>39245</v>
      </c>
      <c r="C6185" s="197">
        <v>122.85</v>
      </c>
      <c r="D6185" s="197">
        <f t="shared" si="195"/>
        <v>6.4319419237749536</v>
      </c>
      <c r="E6185" s="197">
        <v>-1.8377946464242956E-2</v>
      </c>
      <c r="F6185" s="167"/>
      <c r="G6185" s="37">
        <v>6177</v>
      </c>
      <c r="H6185" s="167">
        <f t="shared" ca="1" si="196"/>
        <v>1.0415619390386788E-2</v>
      </c>
    </row>
    <row r="6186" spans="1:8" x14ac:dyDescent="0.3">
      <c r="A6186"/>
      <c r="B6186" s="314">
        <v>36861</v>
      </c>
      <c r="C6186" s="197">
        <v>16.53</v>
      </c>
      <c r="D6186" s="197">
        <f t="shared" si="195"/>
        <v>-0.87836644591611479</v>
      </c>
      <c r="E6186" s="197">
        <v>-1.8408551068883505E-2</v>
      </c>
      <c r="F6186" s="167"/>
      <c r="G6186" s="37">
        <v>6178</v>
      </c>
      <c r="H6186" s="167">
        <f t="shared" ca="1" si="196"/>
        <v>-7.0087637773047107E-2</v>
      </c>
    </row>
    <row r="6187" spans="1:8" x14ac:dyDescent="0.3">
      <c r="A6187"/>
      <c r="B6187" s="314">
        <v>44116</v>
      </c>
      <c r="C6187" s="197">
        <v>135.9</v>
      </c>
      <c r="D6187" s="197">
        <f t="shared" si="195"/>
        <v>3.4023323615160352</v>
      </c>
      <c r="E6187" s="197">
        <v>-1.8418201516792965E-2</v>
      </c>
      <c r="F6187" s="167"/>
      <c r="G6187" s="37">
        <v>6179</v>
      </c>
      <c r="H6187" s="167">
        <f t="shared" ca="1" si="196"/>
        <v>-3.0850629427379143E-2</v>
      </c>
    </row>
    <row r="6188" spans="1:8" x14ac:dyDescent="0.3">
      <c r="A6188"/>
      <c r="B6188" s="314">
        <v>37634</v>
      </c>
      <c r="C6188" s="197">
        <v>30.87</v>
      </c>
      <c r="D6188" s="197">
        <f t="shared" si="195"/>
        <v>-0.52057772946109648</v>
      </c>
      <c r="E6188" s="197">
        <v>-1.8441971383147848E-2</v>
      </c>
      <c r="F6188" s="167"/>
      <c r="G6188" s="37">
        <v>6180</v>
      </c>
      <c r="H6188" s="167">
        <f t="shared" ca="1" si="196"/>
        <v>5.0447476032705191E-2</v>
      </c>
    </row>
    <row r="6189" spans="1:8" x14ac:dyDescent="0.3">
      <c r="A6189"/>
      <c r="B6189" s="314">
        <v>35716</v>
      </c>
      <c r="C6189" s="197">
        <v>64.39</v>
      </c>
      <c r="D6189" s="197">
        <f t="shared" si="195"/>
        <v>-0.48060014519641847</v>
      </c>
      <c r="E6189" s="197">
        <v>-1.844512195121939E-2</v>
      </c>
      <c r="F6189" s="167"/>
      <c r="G6189" s="37">
        <v>6181</v>
      </c>
      <c r="H6189" s="167">
        <f t="shared" ca="1" si="196"/>
        <v>-3.5970875423066144E-2</v>
      </c>
    </row>
    <row r="6190" spans="1:8" x14ac:dyDescent="0.3">
      <c r="A6190"/>
      <c r="B6190" s="314">
        <v>38722</v>
      </c>
      <c r="C6190" s="197">
        <v>123.97</v>
      </c>
      <c r="D6190" s="197">
        <f t="shared" si="195"/>
        <v>-0.35229885057471266</v>
      </c>
      <c r="E6190" s="197">
        <v>-1.844813935075218E-2</v>
      </c>
      <c r="F6190" s="167"/>
      <c r="G6190" s="37">
        <v>6182</v>
      </c>
      <c r="H6190" s="167">
        <f t="shared" ca="1" si="196"/>
        <v>8.0347816838163846E-2</v>
      </c>
    </row>
    <row r="6191" spans="1:8" x14ac:dyDescent="0.3">
      <c r="A6191"/>
      <c r="B6191" s="314">
        <v>43851</v>
      </c>
      <c r="C6191" s="197">
        <v>191.4</v>
      </c>
      <c r="D6191" s="197">
        <f t="shared" si="195"/>
        <v>-0.3377162629757785</v>
      </c>
      <c r="E6191" s="197">
        <v>-1.8461538461538418E-2</v>
      </c>
      <c r="F6191" s="167"/>
      <c r="G6191" s="37">
        <v>6183</v>
      </c>
      <c r="H6191" s="167">
        <f t="shared" ca="1" si="196"/>
        <v>-4.4872720438746849E-2</v>
      </c>
    </row>
    <row r="6192" spans="1:8" x14ac:dyDescent="0.3">
      <c r="A6192"/>
      <c r="B6192" s="314">
        <v>41444</v>
      </c>
      <c r="C6192" s="197">
        <v>289</v>
      </c>
      <c r="D6192" s="197">
        <f t="shared" si="195"/>
        <v>-0.70348330169804552</v>
      </c>
      <c r="E6192" s="197">
        <v>-1.8475750577367167E-2</v>
      </c>
      <c r="F6192" s="167"/>
      <c r="G6192" s="37">
        <v>6184</v>
      </c>
      <c r="H6192" s="167">
        <f t="shared" ca="1" si="196"/>
        <v>0.10556215270956772</v>
      </c>
    </row>
    <row r="6193" spans="1:8" x14ac:dyDescent="0.3">
      <c r="A6193"/>
      <c r="B6193" s="314">
        <v>45565</v>
      </c>
      <c r="C6193" s="197">
        <v>974.65</v>
      </c>
      <c r="D6193" s="197">
        <f t="shared" si="195"/>
        <v>1.0959764306143955</v>
      </c>
      <c r="E6193" s="197">
        <v>-1.8479355488418947E-2</v>
      </c>
      <c r="F6193" s="167"/>
      <c r="G6193" s="37">
        <v>6185</v>
      </c>
      <c r="H6193" s="167">
        <f t="shared" ca="1" si="196"/>
        <v>3.7669072801120619E-3</v>
      </c>
    </row>
    <row r="6194" spans="1:8" x14ac:dyDescent="0.3">
      <c r="A6194"/>
      <c r="B6194" s="314">
        <v>41828</v>
      </c>
      <c r="C6194" s="197">
        <v>465.01</v>
      </c>
      <c r="D6194" s="197">
        <f t="shared" si="195"/>
        <v>3.6640922768304911</v>
      </c>
      <c r="E6194" s="197">
        <v>-1.8489984591679498E-2</v>
      </c>
      <c r="F6194" s="167"/>
      <c r="G6194" s="37">
        <v>6186</v>
      </c>
      <c r="H6194" s="167">
        <f t="shared" ca="1" si="196"/>
        <v>-3.2874784785441084E-2</v>
      </c>
    </row>
    <row r="6195" spans="1:8" x14ac:dyDescent="0.3">
      <c r="A6195"/>
      <c r="B6195" s="314">
        <v>35228</v>
      </c>
      <c r="C6195" s="197">
        <v>99.7</v>
      </c>
      <c r="D6195" s="197">
        <f t="shared" si="195"/>
        <v>-0.90498880259208081</v>
      </c>
      <c r="E6195" s="197">
        <v>-1.8507580232329124E-2</v>
      </c>
      <c r="F6195" s="167"/>
      <c r="G6195" s="37">
        <v>6187</v>
      </c>
      <c r="H6195" s="167">
        <f t="shared" ca="1" si="196"/>
        <v>-1.4329295861764855E-3</v>
      </c>
    </row>
    <row r="6196" spans="1:8" x14ac:dyDescent="0.3">
      <c r="A6196"/>
      <c r="B6196" s="314">
        <v>45541</v>
      </c>
      <c r="C6196" s="197">
        <v>1049.3499999999999</v>
      </c>
      <c r="D6196" s="197">
        <f t="shared" si="195"/>
        <v>13.678276682053434</v>
      </c>
      <c r="E6196" s="197">
        <v>-1.8519384557826424E-2</v>
      </c>
      <c r="F6196" s="167"/>
      <c r="G6196" s="37">
        <v>6188</v>
      </c>
      <c r="H6196" s="167">
        <f t="shared" ca="1" si="196"/>
        <v>0.12487393302743714</v>
      </c>
    </row>
    <row r="6197" spans="1:8" x14ac:dyDescent="0.3">
      <c r="A6197"/>
      <c r="B6197" s="314">
        <v>39974</v>
      </c>
      <c r="C6197" s="197">
        <v>71.489999999999995</v>
      </c>
      <c r="D6197" s="197">
        <f t="shared" si="195"/>
        <v>-0.30726744186046517</v>
      </c>
      <c r="E6197" s="197">
        <v>-1.8533772652388869E-2</v>
      </c>
      <c r="F6197" s="167"/>
      <c r="G6197" s="37">
        <v>6189</v>
      </c>
      <c r="H6197" s="167">
        <f t="shared" ca="1" si="196"/>
        <v>3.0044463331464315E-2</v>
      </c>
    </row>
    <row r="6198" spans="1:8" x14ac:dyDescent="0.3">
      <c r="A6198"/>
      <c r="B6198" s="314">
        <v>44027</v>
      </c>
      <c r="C6198" s="197">
        <v>103.2</v>
      </c>
      <c r="D6198" s="197">
        <f t="shared" si="195"/>
        <v>-0.56163452552884197</v>
      </c>
      <c r="E6198" s="197">
        <v>-1.854493580599148E-2</v>
      </c>
      <c r="F6198" s="167"/>
      <c r="G6198" s="37">
        <v>6190</v>
      </c>
      <c r="H6198" s="167">
        <f t="shared" ca="1" si="196"/>
        <v>-4.9247101482940023E-2</v>
      </c>
    </row>
    <row r="6199" spans="1:8" x14ac:dyDescent="0.3">
      <c r="A6199"/>
      <c r="B6199" s="314">
        <v>41092</v>
      </c>
      <c r="C6199" s="197">
        <v>235.42</v>
      </c>
      <c r="D6199" s="197">
        <f t="shared" si="195"/>
        <v>-0.58553546592489569</v>
      </c>
      <c r="E6199" s="197">
        <v>-1.8592629648157444E-2</v>
      </c>
      <c r="F6199" s="167"/>
      <c r="G6199" s="37">
        <v>6191</v>
      </c>
      <c r="H6199" s="167">
        <f t="shared" ca="1" si="196"/>
        <v>-5.3938321039020146E-2</v>
      </c>
    </row>
    <row r="6200" spans="1:8" x14ac:dyDescent="0.3">
      <c r="A6200"/>
      <c r="B6200" s="314">
        <v>42066</v>
      </c>
      <c r="C6200" s="197">
        <v>568.01</v>
      </c>
      <c r="D6200" s="197">
        <f t="shared" si="195"/>
        <v>37.509152542372881</v>
      </c>
      <c r="E6200" s="197">
        <v>-1.8625062630660438E-2</v>
      </c>
      <c r="F6200" s="167"/>
      <c r="G6200" s="37">
        <v>6192</v>
      </c>
      <c r="H6200" s="167">
        <f t="shared" ca="1" si="196"/>
        <v>6.547072578778694E-2</v>
      </c>
    </row>
    <row r="6201" spans="1:8" x14ac:dyDescent="0.3">
      <c r="A6201"/>
      <c r="B6201" s="314">
        <v>37048</v>
      </c>
      <c r="C6201" s="197">
        <v>14.75</v>
      </c>
      <c r="D6201" s="197">
        <f t="shared" si="195"/>
        <v>-0.96556956115779646</v>
      </c>
      <c r="E6201" s="197">
        <v>-1.8629407850964674E-2</v>
      </c>
      <c r="F6201" s="167"/>
      <c r="G6201" s="37">
        <v>6193</v>
      </c>
      <c r="H6201" s="167">
        <f t="shared" ca="1" si="196"/>
        <v>7.2939703998139205E-2</v>
      </c>
    </row>
    <row r="6202" spans="1:8" x14ac:dyDescent="0.3">
      <c r="A6202"/>
      <c r="B6202" s="314">
        <v>43039</v>
      </c>
      <c r="C6202" s="197">
        <v>428.4</v>
      </c>
      <c r="D6202" s="197">
        <f t="shared" si="195"/>
        <v>-0.45083963594410981</v>
      </c>
      <c r="E6202" s="197">
        <v>-1.8669110067575434E-2</v>
      </c>
      <c r="F6202" s="167"/>
      <c r="G6202" s="37">
        <v>6194</v>
      </c>
      <c r="H6202" s="167">
        <f t="shared" ca="1" si="196"/>
        <v>-1.746802291807311E-2</v>
      </c>
    </row>
    <row r="6203" spans="1:8" x14ac:dyDescent="0.3">
      <c r="A6203"/>
      <c r="B6203" s="314">
        <v>45666</v>
      </c>
      <c r="C6203" s="197">
        <v>780.1</v>
      </c>
      <c r="D6203" s="197">
        <f t="shared" si="195"/>
        <v>54.052928722653498</v>
      </c>
      <c r="E6203" s="197">
        <v>-1.868042015221083E-2</v>
      </c>
      <c r="F6203" s="167"/>
      <c r="G6203" s="37">
        <v>6195</v>
      </c>
      <c r="H6203" s="167">
        <f t="shared" ca="1" si="196"/>
        <v>-2.8240237847701544E-3</v>
      </c>
    </row>
    <row r="6204" spans="1:8" x14ac:dyDescent="0.3">
      <c r="A6204"/>
      <c r="B6204" s="314">
        <v>36818</v>
      </c>
      <c r="C6204" s="197">
        <v>14.17</v>
      </c>
      <c r="D6204" s="197">
        <f t="shared" si="195"/>
        <v>-0.96778007685486256</v>
      </c>
      <c r="E6204" s="197">
        <v>-1.8698060941828243E-2</v>
      </c>
      <c r="F6204" s="167"/>
      <c r="G6204" s="37">
        <v>6196</v>
      </c>
      <c r="H6204" s="167">
        <f t="shared" ca="1" si="196"/>
        <v>5.9305262412855369E-4</v>
      </c>
    </row>
    <row r="6205" spans="1:8" x14ac:dyDescent="0.3">
      <c r="A6205"/>
      <c r="B6205" s="314">
        <v>44768</v>
      </c>
      <c r="C6205" s="197">
        <v>439.79</v>
      </c>
      <c r="D6205" s="197">
        <f t="shared" si="195"/>
        <v>4.6622891721385349</v>
      </c>
      <c r="E6205" s="197">
        <v>-1.869826182029144E-2</v>
      </c>
      <c r="F6205" s="167"/>
      <c r="G6205" s="37">
        <v>6197</v>
      </c>
      <c r="H6205" s="167">
        <f t="shared" ca="1" si="196"/>
        <v>-3.1175525522635493E-2</v>
      </c>
    </row>
    <row r="6206" spans="1:8" x14ac:dyDescent="0.3">
      <c r="A6206"/>
      <c r="B6206" s="314">
        <v>35627</v>
      </c>
      <c r="C6206" s="197">
        <v>77.67</v>
      </c>
      <c r="D6206" s="197">
        <f t="shared" si="195"/>
        <v>-0.88700901949374455</v>
      </c>
      <c r="E6206" s="197">
        <v>-1.8698673404927368E-2</v>
      </c>
      <c r="F6206" s="167"/>
      <c r="G6206" s="37">
        <v>6198</v>
      </c>
      <c r="H6206" s="167">
        <f t="shared" ca="1" si="196"/>
        <v>3.3257787476831821E-2</v>
      </c>
    </row>
    <row r="6207" spans="1:8" x14ac:dyDescent="0.3">
      <c r="A6207"/>
      <c r="B6207" s="314">
        <v>45863</v>
      </c>
      <c r="C6207" s="197">
        <v>687.4</v>
      </c>
      <c r="D6207" s="197">
        <f t="shared" si="195"/>
        <v>7.9785788923719956</v>
      </c>
      <c r="E6207" s="197">
        <v>-1.8700927908636755E-2</v>
      </c>
      <c r="F6207" s="167"/>
      <c r="G6207" s="37">
        <v>6199</v>
      </c>
      <c r="H6207" s="167">
        <f t="shared" ca="1" si="196"/>
        <v>4.2493929604491512E-2</v>
      </c>
    </row>
    <row r="6208" spans="1:8" x14ac:dyDescent="0.3">
      <c r="A6208"/>
      <c r="B6208" s="314">
        <v>39639</v>
      </c>
      <c r="C6208" s="197">
        <v>76.56</v>
      </c>
      <c r="D6208" s="197">
        <f t="shared" si="195"/>
        <v>-0.80837004405286339</v>
      </c>
      <c r="E6208" s="197">
        <v>-1.8713150474237272E-2</v>
      </c>
      <c r="F6208" s="167"/>
      <c r="G6208" s="37">
        <v>6200</v>
      </c>
      <c r="H6208" s="167">
        <f t="shared" ca="1" si="196"/>
        <v>7.3164650436317522E-2</v>
      </c>
    </row>
    <row r="6209" spans="1:8" x14ac:dyDescent="0.3">
      <c r="A6209"/>
      <c r="B6209" s="314">
        <v>44945</v>
      </c>
      <c r="C6209" s="197">
        <v>399.52</v>
      </c>
      <c r="D6209" s="197">
        <f t="shared" si="195"/>
        <v>1.2887259395050412</v>
      </c>
      <c r="E6209" s="197">
        <v>-1.8715920813479392E-2</v>
      </c>
      <c r="F6209" s="167"/>
      <c r="G6209" s="37">
        <v>6201</v>
      </c>
      <c r="H6209" s="167">
        <f t="shared" ca="1" si="196"/>
        <v>-4.8018068356694516E-3</v>
      </c>
    </row>
    <row r="6210" spans="1:8" x14ac:dyDescent="0.3">
      <c r="A6210"/>
      <c r="B6210" s="314">
        <v>39091</v>
      </c>
      <c r="C6210" s="197">
        <v>174.56</v>
      </c>
      <c r="D6210" s="197">
        <f t="shared" si="195"/>
        <v>-0.69549062363715652</v>
      </c>
      <c r="E6210" s="197">
        <v>-1.8719433357692883E-2</v>
      </c>
      <c r="F6210" s="167"/>
      <c r="G6210" s="37">
        <v>6202</v>
      </c>
      <c r="H6210" s="167">
        <f t="shared" ca="1" si="196"/>
        <v>8.7060071890834936E-2</v>
      </c>
    </row>
    <row r="6211" spans="1:8" x14ac:dyDescent="0.3">
      <c r="A6211"/>
      <c r="B6211" s="314">
        <v>42622</v>
      </c>
      <c r="C6211" s="197">
        <v>573.25</v>
      </c>
      <c r="D6211" s="197">
        <f t="shared" si="195"/>
        <v>1.4845056993022148</v>
      </c>
      <c r="E6211" s="197">
        <v>-1.8743580965422835E-2</v>
      </c>
      <c r="F6211" s="167"/>
      <c r="G6211" s="37">
        <v>6203</v>
      </c>
      <c r="H6211" s="167">
        <f t="shared" ca="1" si="196"/>
        <v>7.5289762125542434E-2</v>
      </c>
    </row>
    <row r="6212" spans="1:8" x14ac:dyDescent="0.3">
      <c r="A6212"/>
      <c r="B6212" s="314">
        <v>40568</v>
      </c>
      <c r="C6212" s="197">
        <v>230.73</v>
      </c>
      <c r="D6212" s="197">
        <f t="shared" si="195"/>
        <v>0.35843391227553711</v>
      </c>
      <c r="E6212" s="197">
        <v>-1.8754784383771317E-2</v>
      </c>
      <c r="F6212" s="167"/>
      <c r="G6212" s="37">
        <v>6204</v>
      </c>
      <c r="H6212" s="167">
        <f t="shared" ca="1" si="196"/>
        <v>6.6645536736771788E-2</v>
      </c>
    </row>
    <row r="6213" spans="1:8" x14ac:dyDescent="0.3">
      <c r="A6213"/>
      <c r="B6213" s="314">
        <v>43551</v>
      </c>
      <c r="C6213" s="197">
        <v>169.85</v>
      </c>
      <c r="D6213" s="197">
        <f t="shared" si="195"/>
        <v>0.86977102597974443</v>
      </c>
      <c r="E6213" s="197">
        <v>-1.8775274407856757E-2</v>
      </c>
      <c r="F6213" s="167"/>
      <c r="G6213" s="37">
        <v>6205</v>
      </c>
      <c r="H6213" s="167">
        <f t="shared" ca="1" si="196"/>
        <v>-1.3902728853307133E-2</v>
      </c>
    </row>
    <row r="6214" spans="1:8" x14ac:dyDescent="0.3">
      <c r="A6214"/>
      <c r="B6214" s="314">
        <v>39624</v>
      </c>
      <c r="C6214" s="197">
        <v>90.84</v>
      </c>
      <c r="D6214" s="197">
        <f t="shared" si="195"/>
        <v>1.7627737226277369</v>
      </c>
      <c r="E6214" s="197">
        <v>-1.8794556059624101E-2</v>
      </c>
      <c r="F6214" s="167"/>
      <c r="G6214" s="37">
        <v>6206</v>
      </c>
      <c r="H6214" s="167">
        <f t="shared" ca="1" si="196"/>
        <v>-5.0905604321972976E-2</v>
      </c>
    </row>
    <row r="6215" spans="1:8" x14ac:dyDescent="0.3">
      <c r="A6215"/>
      <c r="B6215" s="314">
        <v>36238</v>
      </c>
      <c r="C6215" s="197">
        <v>32.880000000000003</v>
      </c>
      <c r="D6215" s="197">
        <f t="shared" si="195"/>
        <v>0.10707070707070709</v>
      </c>
      <c r="E6215" s="197">
        <v>-1.8800358102058934E-2</v>
      </c>
      <c r="F6215" s="167"/>
      <c r="G6215" s="37">
        <v>6207</v>
      </c>
      <c r="H6215" s="167">
        <f t="shared" ca="1" si="196"/>
        <v>-0.11612536878978924</v>
      </c>
    </row>
    <row r="6216" spans="1:8" x14ac:dyDescent="0.3">
      <c r="A6216"/>
      <c r="B6216" s="314">
        <v>39832</v>
      </c>
      <c r="C6216" s="197">
        <v>29.7</v>
      </c>
      <c r="D6216" s="197">
        <f t="shared" si="195"/>
        <v>-0.76921283705027588</v>
      </c>
      <c r="E6216" s="197">
        <v>-1.8830525272547138E-2</v>
      </c>
      <c r="F6216" s="167"/>
      <c r="G6216" s="37">
        <v>6208</v>
      </c>
      <c r="H6216" s="167">
        <f t="shared" ca="1" si="196"/>
        <v>-2.8802870840923221E-2</v>
      </c>
    </row>
    <row r="6217" spans="1:8" x14ac:dyDescent="0.3">
      <c r="A6217"/>
      <c r="B6217" s="314">
        <v>39260</v>
      </c>
      <c r="C6217" s="197">
        <v>128.69</v>
      </c>
      <c r="D6217" s="197">
        <f t="shared" ref="D6217:D6280" si="197">C6217/C6218-1</f>
        <v>-0.59171954314720809</v>
      </c>
      <c r="E6217" s="197">
        <v>-1.8831960963708427E-2</v>
      </c>
      <c r="F6217" s="167"/>
      <c r="G6217" s="37">
        <v>6209</v>
      </c>
      <c r="H6217" s="167">
        <f t="shared" ca="1" si="196"/>
        <v>7.9398440153852057E-2</v>
      </c>
    </row>
    <row r="6218" spans="1:8" x14ac:dyDescent="0.3">
      <c r="A6218"/>
      <c r="B6218" s="314">
        <v>44264</v>
      </c>
      <c r="C6218" s="197">
        <v>315.2</v>
      </c>
      <c r="D6218" s="197">
        <f t="shared" si="197"/>
        <v>2.8354830859089799</v>
      </c>
      <c r="E6218" s="197">
        <v>-1.8832684824902746E-2</v>
      </c>
      <c r="F6218" s="167"/>
      <c r="G6218" s="37">
        <v>6210</v>
      </c>
      <c r="H6218" s="167">
        <f t="shared" ref="H6218:H6281" ca="1" si="198">_xlfn.NORM.INV(RAND(),N$11,N$12)</f>
        <v>1.4867212416078938E-2</v>
      </c>
    </row>
    <row r="6219" spans="1:8" x14ac:dyDescent="0.3">
      <c r="A6219"/>
      <c r="B6219" s="314">
        <v>39713</v>
      </c>
      <c r="C6219" s="197">
        <v>82.18</v>
      </c>
      <c r="D6219" s="197">
        <f t="shared" si="197"/>
        <v>-7.0046395835690833E-2</v>
      </c>
      <c r="E6219" s="197">
        <v>-1.8863419293218664E-2</v>
      </c>
      <c r="F6219" s="167"/>
      <c r="G6219" s="37">
        <v>6211</v>
      </c>
      <c r="H6219" s="167">
        <f t="shared" ca="1" si="198"/>
        <v>2.6633352522031806E-2</v>
      </c>
    </row>
    <row r="6220" spans="1:8" x14ac:dyDescent="0.3">
      <c r="A6220"/>
      <c r="B6220" s="314">
        <v>38554</v>
      </c>
      <c r="C6220" s="197">
        <v>88.37</v>
      </c>
      <c r="D6220" s="197">
        <f t="shared" si="197"/>
        <v>-0.39654465992898114</v>
      </c>
      <c r="E6220" s="197">
        <v>-1.8874208948595372E-2</v>
      </c>
      <c r="F6220" s="167"/>
      <c r="G6220" s="37">
        <v>6212</v>
      </c>
      <c r="H6220" s="167">
        <f t="shared" ca="1" si="198"/>
        <v>4.5635550618377978E-2</v>
      </c>
    </row>
    <row r="6221" spans="1:8" x14ac:dyDescent="0.3">
      <c r="A6221"/>
      <c r="B6221" s="314">
        <v>39363</v>
      </c>
      <c r="C6221" s="197">
        <v>146.44</v>
      </c>
      <c r="D6221" s="197">
        <f t="shared" si="197"/>
        <v>0.62332335661234906</v>
      </c>
      <c r="E6221" s="197">
        <v>-1.8893206485327552E-2</v>
      </c>
      <c r="F6221" s="167"/>
      <c r="G6221" s="37">
        <v>6213</v>
      </c>
      <c r="H6221" s="167">
        <f t="shared" ca="1" si="198"/>
        <v>0.10186155631084008</v>
      </c>
    </row>
    <row r="6222" spans="1:8" x14ac:dyDescent="0.3">
      <c r="A6222"/>
      <c r="B6222" s="314">
        <v>35184</v>
      </c>
      <c r="C6222" s="197">
        <v>90.21</v>
      </c>
      <c r="D6222" s="197">
        <f t="shared" si="197"/>
        <v>-0.10665478312537147</v>
      </c>
      <c r="E6222" s="197">
        <v>-1.8923327895595476E-2</v>
      </c>
      <c r="F6222" s="167"/>
      <c r="G6222" s="37">
        <v>6214</v>
      </c>
      <c r="H6222" s="167">
        <f t="shared" ca="1" si="198"/>
        <v>2.5799466313971245E-2</v>
      </c>
    </row>
    <row r="6223" spans="1:8" x14ac:dyDescent="0.3">
      <c r="A6223"/>
      <c r="B6223" s="314">
        <v>40059</v>
      </c>
      <c r="C6223" s="197">
        <v>100.98</v>
      </c>
      <c r="D6223" s="197">
        <f t="shared" si="197"/>
        <v>4.7505694760820054</v>
      </c>
      <c r="E6223" s="197">
        <v>-1.894491401923637E-2</v>
      </c>
      <c r="F6223" s="167"/>
      <c r="G6223" s="37">
        <v>6215</v>
      </c>
      <c r="H6223" s="167">
        <f t="shared" ca="1" si="198"/>
        <v>-4.4266524794511465E-2</v>
      </c>
    </row>
    <row r="6224" spans="1:8" x14ac:dyDescent="0.3">
      <c r="A6224"/>
      <c r="B6224" s="314">
        <v>36745</v>
      </c>
      <c r="C6224" s="197">
        <v>17.559999999999999</v>
      </c>
      <c r="D6224" s="197">
        <f t="shared" si="197"/>
        <v>-0.8716843259042748</v>
      </c>
      <c r="E6224" s="197">
        <v>-1.8994413407821265E-2</v>
      </c>
      <c r="F6224" s="167"/>
      <c r="G6224" s="37">
        <v>6216</v>
      </c>
      <c r="H6224" s="167">
        <f t="shared" ca="1" si="198"/>
        <v>8.2449307269484531E-2</v>
      </c>
    </row>
    <row r="6225" spans="1:8" x14ac:dyDescent="0.3">
      <c r="A6225"/>
      <c r="B6225" s="314">
        <v>43756</v>
      </c>
      <c r="C6225" s="197">
        <v>136.85</v>
      </c>
      <c r="D6225" s="197">
        <f t="shared" si="197"/>
        <v>0.97817288233593502</v>
      </c>
      <c r="E6225" s="197">
        <v>-1.8996415770609398E-2</v>
      </c>
      <c r="F6225" s="167"/>
      <c r="G6225" s="37">
        <v>6217</v>
      </c>
      <c r="H6225" s="167">
        <f t="shared" ca="1" si="198"/>
        <v>1.9142094523491434E-3</v>
      </c>
    </row>
    <row r="6226" spans="1:8" x14ac:dyDescent="0.3">
      <c r="A6226"/>
      <c r="B6226" s="314">
        <v>37917</v>
      </c>
      <c r="C6226" s="197">
        <v>69.180000000000007</v>
      </c>
      <c r="D6226" s="197">
        <f t="shared" si="197"/>
        <v>-0.68446978335233744</v>
      </c>
      <c r="E6226" s="197">
        <v>-1.9001701644923319E-2</v>
      </c>
      <c r="F6226" s="167"/>
      <c r="G6226" s="37">
        <v>6218</v>
      </c>
      <c r="H6226" s="167">
        <f t="shared" ca="1" si="198"/>
        <v>5.5257982849594614E-2</v>
      </c>
    </row>
    <row r="6227" spans="1:8" x14ac:dyDescent="0.3">
      <c r="A6227"/>
      <c r="B6227" s="314">
        <v>41108</v>
      </c>
      <c r="C6227" s="197">
        <v>219.25</v>
      </c>
      <c r="D6227" s="197">
        <f t="shared" si="197"/>
        <v>-0.50215712988192551</v>
      </c>
      <c r="E6227" s="197">
        <v>-1.9015659955257225E-2</v>
      </c>
      <c r="F6227" s="167"/>
      <c r="G6227" s="37">
        <v>6219</v>
      </c>
      <c r="H6227" s="167">
        <f t="shared" ca="1" si="198"/>
        <v>3.4391389957868904E-2</v>
      </c>
    </row>
    <row r="6228" spans="1:8" x14ac:dyDescent="0.3">
      <c r="A6228"/>
      <c r="B6228" s="314">
        <v>42549</v>
      </c>
      <c r="C6228" s="197">
        <v>440.4</v>
      </c>
      <c r="D6228" s="197">
        <f t="shared" si="197"/>
        <v>0.14866979655712043</v>
      </c>
      <c r="E6228" s="197">
        <v>-1.9044437019712701E-2</v>
      </c>
      <c r="F6228" s="167"/>
      <c r="G6228" s="37">
        <v>6220</v>
      </c>
      <c r="H6228" s="167">
        <f t="shared" ca="1" si="198"/>
        <v>-7.3810969719849831E-3</v>
      </c>
    </row>
    <row r="6229" spans="1:8" x14ac:dyDescent="0.3">
      <c r="A6229"/>
      <c r="B6229" s="314">
        <v>42982</v>
      </c>
      <c r="C6229" s="197">
        <v>383.4</v>
      </c>
      <c r="D6229" s="197">
        <f t="shared" si="197"/>
        <v>2.341176470588235</v>
      </c>
      <c r="E6229" s="197">
        <v>-1.9061020851989352E-2</v>
      </c>
      <c r="F6229" s="167"/>
      <c r="G6229" s="37">
        <v>6221</v>
      </c>
      <c r="H6229" s="167">
        <f t="shared" ca="1" si="198"/>
        <v>-1.6924900374968768E-2</v>
      </c>
    </row>
    <row r="6230" spans="1:8" x14ac:dyDescent="0.3">
      <c r="A6230"/>
      <c r="B6230" s="314">
        <v>40087</v>
      </c>
      <c r="C6230" s="197">
        <v>114.75</v>
      </c>
      <c r="D6230" s="197">
        <f t="shared" si="197"/>
        <v>-0.20034843205574915</v>
      </c>
      <c r="E6230" s="197">
        <v>-1.9063087707300475E-2</v>
      </c>
      <c r="F6230" s="167"/>
      <c r="G6230" s="37">
        <v>6222</v>
      </c>
      <c r="H6230" s="167">
        <f t="shared" ca="1" si="198"/>
        <v>2.9955643780292945E-3</v>
      </c>
    </row>
    <row r="6231" spans="1:8" x14ac:dyDescent="0.3">
      <c r="A6231"/>
      <c r="B6231" s="314">
        <v>40262</v>
      </c>
      <c r="C6231" s="197">
        <v>143.5</v>
      </c>
      <c r="D6231" s="197">
        <f t="shared" si="197"/>
        <v>-0.55689362359116878</v>
      </c>
      <c r="E6231" s="197">
        <v>-1.9071706883587392E-2</v>
      </c>
      <c r="F6231" s="167"/>
      <c r="G6231" s="37">
        <v>6223</v>
      </c>
      <c r="H6231" s="167">
        <f t="shared" ca="1" si="198"/>
        <v>6.5915688213953855E-2</v>
      </c>
    </row>
    <row r="6232" spans="1:8" x14ac:dyDescent="0.3">
      <c r="A6232"/>
      <c r="B6232" s="314">
        <v>44245</v>
      </c>
      <c r="C6232" s="197">
        <v>323.85000000000002</v>
      </c>
      <c r="D6232" s="197">
        <f t="shared" si="197"/>
        <v>0.20229432729432739</v>
      </c>
      <c r="E6232" s="197">
        <v>-1.9082235347569143E-2</v>
      </c>
      <c r="F6232" s="167"/>
      <c r="G6232" s="37">
        <v>6224</v>
      </c>
      <c r="H6232" s="167">
        <f t="shared" ca="1" si="198"/>
        <v>-3.7193358518823147E-2</v>
      </c>
    </row>
    <row r="6233" spans="1:8" x14ac:dyDescent="0.3">
      <c r="A6233"/>
      <c r="B6233" s="314">
        <v>41228</v>
      </c>
      <c r="C6233" s="197">
        <v>269.36</v>
      </c>
      <c r="D6233" s="197">
        <f t="shared" si="197"/>
        <v>0.65363128491620137</v>
      </c>
      <c r="E6233" s="197">
        <v>-1.9082301529497525E-2</v>
      </c>
      <c r="F6233" s="167"/>
      <c r="G6233" s="37">
        <v>6225</v>
      </c>
      <c r="H6233" s="167">
        <f t="shared" ca="1" si="198"/>
        <v>-1.4653141711289583E-2</v>
      </c>
    </row>
    <row r="6234" spans="1:8" x14ac:dyDescent="0.3">
      <c r="A6234"/>
      <c r="B6234" s="314">
        <v>39127</v>
      </c>
      <c r="C6234" s="197">
        <v>162.88999999999999</v>
      </c>
      <c r="D6234" s="197">
        <f t="shared" si="197"/>
        <v>-0.27610879032974855</v>
      </c>
      <c r="E6234" s="197">
        <v>-1.9089485728050248E-2</v>
      </c>
      <c r="F6234" s="167"/>
      <c r="G6234" s="37">
        <v>6226</v>
      </c>
      <c r="H6234" s="167">
        <f t="shared" ca="1" si="198"/>
        <v>-2.4810178443219675E-2</v>
      </c>
    </row>
    <row r="6235" spans="1:8" x14ac:dyDescent="0.3">
      <c r="A6235"/>
      <c r="B6235" s="314">
        <v>40668</v>
      </c>
      <c r="C6235" s="197">
        <v>225.02</v>
      </c>
      <c r="D6235" s="197">
        <f t="shared" si="197"/>
        <v>-0.25748226365286253</v>
      </c>
      <c r="E6235" s="197">
        <v>-1.9093286835222267E-2</v>
      </c>
      <c r="F6235" s="167"/>
      <c r="G6235" s="37">
        <v>6227</v>
      </c>
      <c r="H6235" s="167">
        <f t="shared" ca="1" si="198"/>
        <v>-2.898184590369186E-2</v>
      </c>
    </row>
    <row r="6236" spans="1:8" x14ac:dyDescent="0.3">
      <c r="A6236"/>
      <c r="B6236" s="314">
        <v>44277</v>
      </c>
      <c r="C6236" s="197">
        <v>303.05</v>
      </c>
      <c r="D6236" s="197">
        <f t="shared" si="197"/>
        <v>11.830228619813717</v>
      </c>
      <c r="E6236" s="197">
        <v>-1.909694125262984E-2</v>
      </c>
      <c r="F6236" s="167"/>
      <c r="G6236" s="37">
        <v>6228</v>
      </c>
      <c r="H6236" s="167">
        <f t="shared" ca="1" si="198"/>
        <v>-7.5993639389723242E-2</v>
      </c>
    </row>
    <row r="6237" spans="1:8" x14ac:dyDescent="0.3">
      <c r="A6237"/>
      <c r="B6237" s="314">
        <v>36711</v>
      </c>
      <c r="C6237" s="197">
        <v>23.62</v>
      </c>
      <c r="D6237" s="197">
        <f t="shared" si="197"/>
        <v>-0.8941993281075028</v>
      </c>
      <c r="E6237" s="197">
        <v>-1.9102990033222467E-2</v>
      </c>
      <c r="F6237" s="167"/>
      <c r="G6237" s="37">
        <v>6229</v>
      </c>
      <c r="H6237" s="167">
        <f t="shared" ca="1" si="198"/>
        <v>9.980737059709463E-2</v>
      </c>
    </row>
    <row r="6238" spans="1:8" x14ac:dyDescent="0.3">
      <c r="A6238"/>
      <c r="B6238" s="314">
        <v>43377</v>
      </c>
      <c r="C6238" s="197">
        <v>223.25</v>
      </c>
      <c r="D6238" s="197">
        <f t="shared" si="197"/>
        <v>0.35962241169305731</v>
      </c>
      <c r="E6238" s="197">
        <v>-1.9112478031634406E-2</v>
      </c>
      <c r="F6238" s="167"/>
      <c r="G6238" s="37">
        <v>6230</v>
      </c>
      <c r="H6238" s="167">
        <f t="shared" ca="1" si="198"/>
        <v>-5.6843288044643815E-2</v>
      </c>
    </row>
    <row r="6239" spans="1:8" x14ac:dyDescent="0.3">
      <c r="A6239"/>
      <c r="B6239" s="314">
        <v>43630</v>
      </c>
      <c r="C6239" s="197">
        <v>164.2</v>
      </c>
      <c r="D6239" s="197">
        <f t="shared" si="197"/>
        <v>-0.60481347773766547</v>
      </c>
      <c r="E6239" s="197">
        <v>-1.9115890083632125E-2</v>
      </c>
      <c r="F6239" s="167"/>
      <c r="G6239" s="37">
        <v>6231</v>
      </c>
      <c r="H6239" s="167">
        <f t="shared" ca="1" si="198"/>
        <v>7.2759419516752799E-2</v>
      </c>
    </row>
    <row r="6240" spans="1:8" x14ac:dyDescent="0.3">
      <c r="A6240"/>
      <c r="B6240" s="314">
        <v>43019</v>
      </c>
      <c r="C6240" s="197">
        <v>415.5</v>
      </c>
      <c r="D6240" s="197">
        <f t="shared" si="197"/>
        <v>-0.36613272311212819</v>
      </c>
      <c r="E6240" s="197">
        <v>-1.9121813031161561E-2</v>
      </c>
      <c r="F6240" s="167"/>
      <c r="G6240" s="37">
        <v>6232</v>
      </c>
      <c r="H6240" s="167">
        <f t="shared" ca="1" si="198"/>
        <v>4.9938501208244786E-2</v>
      </c>
    </row>
    <row r="6241" spans="1:8" x14ac:dyDescent="0.3">
      <c r="A6241"/>
      <c r="B6241" s="314">
        <v>45729</v>
      </c>
      <c r="C6241" s="197">
        <v>655.5</v>
      </c>
      <c r="D6241" s="197">
        <f t="shared" si="197"/>
        <v>36.650775416427344</v>
      </c>
      <c r="E6241" s="197">
        <v>-1.9153074966332451E-2</v>
      </c>
      <c r="F6241" s="167"/>
      <c r="G6241" s="37">
        <v>6233</v>
      </c>
      <c r="H6241" s="167">
        <f t="shared" ca="1" si="198"/>
        <v>8.8353552163925597E-2</v>
      </c>
    </row>
    <row r="6242" spans="1:8" x14ac:dyDescent="0.3">
      <c r="A6242"/>
      <c r="B6242" s="314">
        <v>36749</v>
      </c>
      <c r="C6242" s="197">
        <v>17.41</v>
      </c>
      <c r="D6242" s="197">
        <f t="shared" si="197"/>
        <v>-0.76536388140161726</v>
      </c>
      <c r="E6242" s="197">
        <v>-1.9154929577464785E-2</v>
      </c>
      <c r="F6242" s="167"/>
      <c r="G6242" s="37">
        <v>6234</v>
      </c>
      <c r="H6242" s="167">
        <f t="shared" ca="1" si="198"/>
        <v>1.2495379109234832E-2</v>
      </c>
    </row>
    <row r="6243" spans="1:8" x14ac:dyDescent="0.3">
      <c r="A6243"/>
      <c r="B6243" s="314">
        <v>43945</v>
      </c>
      <c r="C6243" s="197">
        <v>74.2</v>
      </c>
      <c r="D6243" s="197">
        <f t="shared" si="197"/>
        <v>-0.80512147078135254</v>
      </c>
      <c r="E6243" s="197">
        <v>-1.9167217448777252E-2</v>
      </c>
      <c r="F6243" s="167"/>
      <c r="G6243" s="37">
        <v>6235</v>
      </c>
      <c r="H6243" s="167">
        <f t="shared" ca="1" si="198"/>
        <v>8.4604161212740187E-3</v>
      </c>
    </row>
    <row r="6244" spans="1:8" x14ac:dyDescent="0.3">
      <c r="A6244"/>
      <c r="B6244" s="314">
        <v>42220</v>
      </c>
      <c r="C6244" s="197">
        <v>380.75</v>
      </c>
      <c r="D6244" s="197">
        <f t="shared" si="197"/>
        <v>1.0767426639031306</v>
      </c>
      <c r="E6244" s="197">
        <v>-1.9191138588356527E-2</v>
      </c>
      <c r="F6244" s="167"/>
      <c r="G6244" s="37">
        <v>6236</v>
      </c>
      <c r="H6244" s="167">
        <f t="shared" ca="1" si="198"/>
        <v>-1.958386107900471E-2</v>
      </c>
    </row>
    <row r="6245" spans="1:8" x14ac:dyDescent="0.3">
      <c r="A6245"/>
      <c r="B6245" s="314">
        <v>38848</v>
      </c>
      <c r="C6245" s="197">
        <v>183.34</v>
      </c>
      <c r="D6245" s="197">
        <f t="shared" si="197"/>
        <v>-6.6259230965113325E-2</v>
      </c>
      <c r="E6245" s="197">
        <v>-1.9205050018723635E-2</v>
      </c>
      <c r="F6245" s="167"/>
      <c r="G6245" s="37">
        <v>6237</v>
      </c>
      <c r="H6245" s="167">
        <f t="shared" ca="1" si="198"/>
        <v>-8.618258129662805E-3</v>
      </c>
    </row>
    <row r="6246" spans="1:8" x14ac:dyDescent="0.3">
      <c r="A6246"/>
      <c r="B6246" s="314">
        <v>40415</v>
      </c>
      <c r="C6246" s="197">
        <v>196.35</v>
      </c>
      <c r="D6246" s="197">
        <f t="shared" si="197"/>
        <v>6.5490196078431362</v>
      </c>
      <c r="E6246" s="197">
        <v>-1.9230769230769162E-2</v>
      </c>
      <c r="F6246" s="167"/>
      <c r="G6246" s="37">
        <v>6238</v>
      </c>
      <c r="H6246" s="167">
        <f t="shared" ca="1" si="198"/>
        <v>4.5049164670226044E-2</v>
      </c>
    </row>
    <row r="6247" spans="1:8" x14ac:dyDescent="0.3">
      <c r="A6247"/>
      <c r="B6247" s="314">
        <v>37393</v>
      </c>
      <c r="C6247" s="197">
        <v>26.01</v>
      </c>
      <c r="D6247" s="197">
        <f t="shared" si="197"/>
        <v>-0.7384615384615385</v>
      </c>
      <c r="E6247" s="197">
        <v>-1.9230769230769162E-2</v>
      </c>
      <c r="F6247" s="167"/>
      <c r="G6247" s="37">
        <v>6239</v>
      </c>
      <c r="H6247" s="167">
        <f t="shared" ca="1" si="198"/>
        <v>0.11275545218356471</v>
      </c>
    </row>
    <row r="6248" spans="1:8" x14ac:dyDescent="0.3">
      <c r="A6248"/>
      <c r="B6248" s="314">
        <v>44011</v>
      </c>
      <c r="C6248" s="197">
        <v>99.45</v>
      </c>
      <c r="D6248" s="197">
        <f t="shared" si="197"/>
        <v>0.89356435643564347</v>
      </c>
      <c r="E6248" s="197">
        <v>-1.9230769230769273E-2</v>
      </c>
      <c r="F6248" s="167"/>
      <c r="G6248" s="37">
        <v>6240</v>
      </c>
      <c r="H6248" s="167">
        <f t="shared" ca="1" si="198"/>
        <v>-3.3542460902476395E-2</v>
      </c>
    </row>
    <row r="6249" spans="1:8" x14ac:dyDescent="0.3">
      <c r="A6249"/>
      <c r="B6249" s="314">
        <v>35923</v>
      </c>
      <c r="C6249" s="197">
        <v>52.52</v>
      </c>
      <c r="D6249" s="197">
        <f t="shared" si="197"/>
        <v>-0.77446644050328506</v>
      </c>
      <c r="E6249" s="197">
        <v>-1.9234360410830931E-2</v>
      </c>
      <c r="F6249" s="167"/>
      <c r="G6249" s="37">
        <v>6241</v>
      </c>
      <c r="H6249" s="167">
        <f t="shared" ca="1" si="198"/>
        <v>2.1615438790736692E-2</v>
      </c>
    </row>
    <row r="6250" spans="1:8" x14ac:dyDescent="0.3">
      <c r="A6250"/>
      <c r="B6250" s="314">
        <v>40672</v>
      </c>
      <c r="C6250" s="197">
        <v>232.87</v>
      </c>
      <c r="D6250" s="197">
        <f t="shared" si="197"/>
        <v>-0.4197976878612717</v>
      </c>
      <c r="E6250" s="197">
        <v>-1.9246967654986458E-2</v>
      </c>
      <c r="F6250" s="167"/>
      <c r="G6250" s="37">
        <v>6242</v>
      </c>
      <c r="H6250" s="167">
        <f t="shared" ca="1" si="198"/>
        <v>-3.4165511130019047E-2</v>
      </c>
    </row>
    <row r="6251" spans="1:8" x14ac:dyDescent="0.3">
      <c r="A6251"/>
      <c r="B6251" s="314">
        <v>44916</v>
      </c>
      <c r="C6251" s="197">
        <v>401.36</v>
      </c>
      <c r="D6251" s="197">
        <f t="shared" si="197"/>
        <v>0.713090614196082</v>
      </c>
      <c r="E6251" s="197">
        <v>-1.9255204769817236E-2</v>
      </c>
      <c r="F6251" s="167"/>
      <c r="G6251" s="37">
        <v>6243</v>
      </c>
      <c r="H6251" s="167">
        <f t="shared" ca="1" si="198"/>
        <v>-3.2885815555777362E-3</v>
      </c>
    </row>
    <row r="6252" spans="1:8" x14ac:dyDescent="0.3">
      <c r="A6252"/>
      <c r="B6252" s="314">
        <v>41102</v>
      </c>
      <c r="C6252" s="197">
        <v>234.29</v>
      </c>
      <c r="D6252" s="197">
        <f t="shared" si="197"/>
        <v>0.48519809825673521</v>
      </c>
      <c r="E6252" s="197">
        <v>-1.9255724391979534E-2</v>
      </c>
      <c r="F6252" s="167"/>
      <c r="G6252" s="37">
        <v>6244</v>
      </c>
      <c r="H6252" s="167">
        <f t="shared" ca="1" si="198"/>
        <v>2.6561259488307107E-3</v>
      </c>
    </row>
    <row r="6253" spans="1:8" x14ac:dyDescent="0.3">
      <c r="A6253"/>
      <c r="B6253" s="314">
        <v>39140</v>
      </c>
      <c r="C6253" s="197">
        <v>157.75</v>
      </c>
      <c r="D6253" s="197">
        <f t="shared" si="197"/>
        <v>4.0430022424482237E-2</v>
      </c>
      <c r="E6253" s="197">
        <v>-1.9272614236866659E-2</v>
      </c>
      <c r="F6253" s="167"/>
      <c r="G6253" s="37">
        <v>6245</v>
      </c>
      <c r="H6253" s="167">
        <f t="shared" ca="1" si="198"/>
        <v>-9.2178977292390177E-2</v>
      </c>
    </row>
    <row r="6254" spans="1:8" x14ac:dyDescent="0.3">
      <c r="A6254"/>
      <c r="B6254" s="314">
        <v>39373</v>
      </c>
      <c r="C6254" s="197">
        <v>151.62</v>
      </c>
      <c r="D6254" s="197">
        <f t="shared" si="197"/>
        <v>0.55252918287937747</v>
      </c>
      <c r="E6254" s="197">
        <v>-1.9275549805950809E-2</v>
      </c>
      <c r="F6254" s="167"/>
      <c r="G6254" s="37">
        <v>6246</v>
      </c>
      <c r="H6254" s="167">
        <f t="shared" ca="1" si="198"/>
        <v>-5.2860767555175082E-2</v>
      </c>
    </row>
    <row r="6255" spans="1:8" x14ac:dyDescent="0.3">
      <c r="A6255"/>
      <c r="B6255" s="314">
        <v>39609</v>
      </c>
      <c r="C6255" s="197">
        <v>97.66</v>
      </c>
      <c r="D6255" s="197">
        <f t="shared" si="197"/>
        <v>-0.4350668132122405</v>
      </c>
      <c r="E6255" s="197">
        <v>-1.9280980116489266E-2</v>
      </c>
      <c r="F6255" s="167"/>
      <c r="G6255" s="37">
        <v>6247</v>
      </c>
      <c r="H6255" s="167">
        <f t="shared" ca="1" si="198"/>
        <v>-8.8271472019088248E-2</v>
      </c>
    </row>
    <row r="6256" spans="1:8" x14ac:dyDescent="0.3">
      <c r="A6256"/>
      <c r="B6256" s="314">
        <v>39120</v>
      </c>
      <c r="C6256" s="197">
        <v>172.87</v>
      </c>
      <c r="D6256" s="197">
        <f t="shared" si="197"/>
        <v>1.2988031914893616</v>
      </c>
      <c r="E6256" s="197">
        <v>-1.9288591365518859E-2</v>
      </c>
      <c r="F6256" s="167"/>
      <c r="G6256" s="37">
        <v>6248</v>
      </c>
      <c r="H6256" s="167">
        <f t="shared" ca="1" si="198"/>
        <v>4.2123590593278505E-2</v>
      </c>
    </row>
    <row r="6257" spans="1:8" x14ac:dyDescent="0.3">
      <c r="A6257"/>
      <c r="B6257" s="314">
        <v>39636</v>
      </c>
      <c r="C6257" s="197">
        <v>75.2</v>
      </c>
      <c r="D6257" s="197">
        <f t="shared" si="197"/>
        <v>-0.43043247746724222</v>
      </c>
      <c r="E6257" s="197">
        <v>-1.9300991131977141E-2</v>
      </c>
      <c r="F6257" s="167"/>
      <c r="G6257" s="37">
        <v>6249</v>
      </c>
      <c r="H6257" s="167">
        <f t="shared" ca="1" si="198"/>
        <v>-0.14081433226997978</v>
      </c>
    </row>
    <row r="6258" spans="1:8" x14ac:dyDescent="0.3">
      <c r="A6258"/>
      <c r="B6258" s="314">
        <v>39336</v>
      </c>
      <c r="C6258" s="197">
        <v>132.03</v>
      </c>
      <c r="D6258" s="197">
        <f t="shared" si="197"/>
        <v>0.69988412514484355</v>
      </c>
      <c r="E6258" s="197">
        <v>-1.9312188962341215E-2</v>
      </c>
      <c r="F6258" s="167"/>
      <c r="G6258" s="37">
        <v>6250</v>
      </c>
      <c r="H6258" s="167">
        <f t="shared" ca="1" si="198"/>
        <v>-1.8444387968286693E-2</v>
      </c>
    </row>
    <row r="6259" spans="1:8" x14ac:dyDescent="0.3">
      <c r="A6259"/>
      <c r="B6259" s="314">
        <v>38197</v>
      </c>
      <c r="C6259" s="197">
        <v>77.67</v>
      </c>
      <c r="D6259" s="197">
        <f t="shared" si="197"/>
        <v>-0.48654723342367956</v>
      </c>
      <c r="E6259" s="197">
        <v>-1.931818181818179E-2</v>
      </c>
      <c r="F6259" s="167"/>
      <c r="G6259" s="37">
        <v>6251</v>
      </c>
      <c r="H6259" s="167">
        <f t="shared" ca="1" si="198"/>
        <v>1.2617242469473559E-3</v>
      </c>
    </row>
    <row r="6260" spans="1:8" x14ac:dyDescent="0.3">
      <c r="A6260"/>
      <c r="B6260" s="314">
        <v>39164</v>
      </c>
      <c r="C6260" s="197">
        <v>151.27000000000001</v>
      </c>
      <c r="D6260" s="197">
        <f t="shared" si="197"/>
        <v>1.3654417513682566</v>
      </c>
      <c r="E6260" s="197">
        <v>-1.931928687196105E-2</v>
      </c>
      <c r="F6260" s="167"/>
      <c r="G6260" s="37">
        <v>6252</v>
      </c>
      <c r="H6260" s="167">
        <f t="shared" ca="1" si="198"/>
        <v>3.2519798975819088E-2</v>
      </c>
    </row>
    <row r="6261" spans="1:8" x14ac:dyDescent="0.3">
      <c r="A6261"/>
      <c r="B6261" s="314">
        <v>35746</v>
      </c>
      <c r="C6261" s="197">
        <v>63.95</v>
      </c>
      <c r="D6261" s="197">
        <f t="shared" si="197"/>
        <v>-0.93577576250590022</v>
      </c>
      <c r="E6261" s="197">
        <v>-1.932218984818268E-2</v>
      </c>
      <c r="F6261" s="167"/>
      <c r="G6261" s="37">
        <v>6253</v>
      </c>
      <c r="H6261" s="167">
        <f t="shared" ca="1" si="198"/>
        <v>0.12321297694561496</v>
      </c>
    </row>
    <row r="6262" spans="1:8" x14ac:dyDescent="0.3">
      <c r="A6262"/>
      <c r="B6262" s="314">
        <v>45397</v>
      </c>
      <c r="C6262" s="197">
        <v>995.73</v>
      </c>
      <c r="D6262" s="197">
        <f t="shared" si="197"/>
        <v>6.0215781679712288</v>
      </c>
      <c r="E6262" s="197">
        <v>-1.9342702660114064E-2</v>
      </c>
      <c r="F6262" s="167"/>
      <c r="G6262" s="37">
        <v>6254</v>
      </c>
      <c r="H6262" s="167">
        <f t="shared" ca="1" si="198"/>
        <v>-3.7745191153536743E-2</v>
      </c>
    </row>
    <row r="6263" spans="1:8" x14ac:dyDescent="0.3">
      <c r="A6263"/>
      <c r="B6263" s="314">
        <v>39391</v>
      </c>
      <c r="C6263" s="197">
        <v>141.81</v>
      </c>
      <c r="D6263" s="197">
        <f t="shared" si="197"/>
        <v>-0.69384715025906729</v>
      </c>
      <c r="E6263" s="197">
        <v>-1.936242306894409E-2</v>
      </c>
      <c r="F6263" s="167"/>
      <c r="G6263" s="37">
        <v>6255</v>
      </c>
      <c r="H6263" s="167">
        <f t="shared" ca="1" si="198"/>
        <v>5.2326941373033793E-2</v>
      </c>
    </row>
    <row r="6264" spans="1:8" x14ac:dyDescent="0.3">
      <c r="A6264"/>
      <c r="B6264" s="314">
        <v>42719</v>
      </c>
      <c r="C6264" s="197">
        <v>463.2</v>
      </c>
      <c r="D6264" s="197">
        <f t="shared" si="197"/>
        <v>0.58137311802260072</v>
      </c>
      <c r="E6264" s="197">
        <v>-1.9371228961575171E-2</v>
      </c>
      <c r="F6264" s="167"/>
      <c r="G6264" s="37">
        <v>6256</v>
      </c>
      <c r="H6264" s="167">
        <f t="shared" ca="1" si="198"/>
        <v>2.9629861543442167E-2</v>
      </c>
    </row>
    <row r="6265" spans="1:8" x14ac:dyDescent="0.3">
      <c r="A6265"/>
      <c r="B6265" s="314">
        <v>41435</v>
      </c>
      <c r="C6265" s="197">
        <v>292.91000000000003</v>
      </c>
      <c r="D6265" s="197">
        <f t="shared" si="197"/>
        <v>1.4770401691331925</v>
      </c>
      <c r="E6265" s="197">
        <v>-1.9383997321727353E-2</v>
      </c>
      <c r="F6265" s="167"/>
      <c r="G6265" s="37">
        <v>6257</v>
      </c>
      <c r="H6265" s="167">
        <f t="shared" ca="1" si="198"/>
        <v>-6.3773699205093098E-2</v>
      </c>
    </row>
    <row r="6266" spans="1:8" x14ac:dyDescent="0.3">
      <c r="A6266"/>
      <c r="B6266" s="314">
        <v>38735</v>
      </c>
      <c r="C6266" s="197">
        <v>118.25</v>
      </c>
      <c r="D6266" s="197">
        <f t="shared" si="197"/>
        <v>-0.27962229667986604</v>
      </c>
      <c r="E6266" s="197">
        <v>-1.9404594079111104E-2</v>
      </c>
      <c r="F6266" s="167"/>
      <c r="G6266" s="37">
        <v>6258</v>
      </c>
      <c r="H6266" s="167">
        <f t="shared" ca="1" si="198"/>
        <v>-3.6200976771399586E-2</v>
      </c>
    </row>
    <row r="6267" spans="1:8" x14ac:dyDescent="0.3">
      <c r="A6267"/>
      <c r="B6267" s="314">
        <v>43790</v>
      </c>
      <c r="C6267" s="197">
        <v>164.15</v>
      </c>
      <c r="D6267" s="197">
        <f t="shared" si="197"/>
        <v>-0.56654343807763397</v>
      </c>
      <c r="E6267" s="197">
        <v>-1.9414575866188777E-2</v>
      </c>
      <c r="F6267" s="167"/>
      <c r="G6267" s="37">
        <v>6259</v>
      </c>
      <c r="H6267" s="167">
        <f t="shared" ca="1" si="198"/>
        <v>5.6508136060898096E-3</v>
      </c>
    </row>
    <row r="6268" spans="1:8" x14ac:dyDescent="0.3">
      <c r="A6268"/>
      <c r="B6268" s="314">
        <v>42296</v>
      </c>
      <c r="C6268" s="197">
        <v>378.7</v>
      </c>
      <c r="D6268" s="197">
        <f t="shared" si="197"/>
        <v>5.3593618807724601</v>
      </c>
      <c r="E6268" s="197">
        <v>-1.941998964267222E-2</v>
      </c>
      <c r="F6268" s="167"/>
      <c r="G6268" s="37">
        <v>6260</v>
      </c>
      <c r="H6268" s="167">
        <f t="shared" ca="1" si="198"/>
        <v>-0.1343402693071041</v>
      </c>
    </row>
    <row r="6269" spans="1:8" x14ac:dyDescent="0.3">
      <c r="A6269"/>
      <c r="B6269" s="314">
        <v>36403</v>
      </c>
      <c r="C6269" s="197">
        <v>59.55</v>
      </c>
      <c r="D6269" s="197">
        <f t="shared" si="197"/>
        <v>-0.84967815221507004</v>
      </c>
      <c r="E6269" s="197">
        <v>-1.9430265107854394E-2</v>
      </c>
      <c r="F6269" s="167"/>
      <c r="G6269" s="37">
        <v>6261</v>
      </c>
      <c r="H6269" s="167">
        <f t="shared" ca="1" si="198"/>
        <v>4.0076533557952161E-2</v>
      </c>
    </row>
    <row r="6270" spans="1:8" x14ac:dyDescent="0.3">
      <c r="A6270"/>
      <c r="B6270" s="314">
        <v>42314</v>
      </c>
      <c r="C6270" s="197">
        <v>396.15</v>
      </c>
      <c r="D6270" s="197">
        <f t="shared" si="197"/>
        <v>8.0280309936189589</v>
      </c>
      <c r="E6270" s="197">
        <v>-1.9430693069307003E-2</v>
      </c>
      <c r="F6270" s="167"/>
      <c r="G6270" s="37">
        <v>6262</v>
      </c>
      <c r="H6270" s="167">
        <f t="shared" ca="1" si="198"/>
        <v>2.1679620732339852E-2</v>
      </c>
    </row>
    <row r="6271" spans="1:8" x14ac:dyDescent="0.3">
      <c r="A6271"/>
      <c r="B6271" s="314">
        <v>35836</v>
      </c>
      <c r="C6271" s="197">
        <v>43.88</v>
      </c>
      <c r="D6271" s="197">
        <f t="shared" si="197"/>
        <v>-0.89598198411757735</v>
      </c>
      <c r="E6271" s="197">
        <v>-1.9441340782122896E-2</v>
      </c>
      <c r="F6271" s="167"/>
      <c r="G6271" s="37">
        <v>6263</v>
      </c>
      <c r="H6271" s="167">
        <f t="shared" ca="1" si="198"/>
        <v>-3.3930181537375384E-2</v>
      </c>
    </row>
    <row r="6272" spans="1:8" x14ac:dyDescent="0.3">
      <c r="A6272"/>
      <c r="B6272" s="314">
        <v>44882</v>
      </c>
      <c r="C6272" s="197">
        <v>421.85</v>
      </c>
      <c r="D6272" s="197">
        <f t="shared" si="197"/>
        <v>1.53820697954272</v>
      </c>
      <c r="E6272" s="197">
        <v>-1.9455162475012777E-2</v>
      </c>
      <c r="F6272" s="167"/>
      <c r="G6272" s="37">
        <v>6264</v>
      </c>
      <c r="H6272" s="167">
        <f t="shared" ca="1" si="198"/>
        <v>-6.4040563457694377E-2</v>
      </c>
    </row>
    <row r="6273" spans="1:8" x14ac:dyDescent="0.3">
      <c r="A6273"/>
      <c r="B6273" s="314">
        <v>43626</v>
      </c>
      <c r="C6273" s="197">
        <v>166.2</v>
      </c>
      <c r="D6273" s="197">
        <f t="shared" si="197"/>
        <v>-0.55093218049175907</v>
      </c>
      <c r="E6273" s="197">
        <v>-1.9469026548672663E-2</v>
      </c>
      <c r="F6273" s="167"/>
      <c r="G6273" s="37">
        <v>6265</v>
      </c>
      <c r="H6273" s="167">
        <f t="shared" ca="1" si="198"/>
        <v>1.2590560286148324E-2</v>
      </c>
    </row>
    <row r="6274" spans="1:8" x14ac:dyDescent="0.3">
      <c r="A6274"/>
      <c r="B6274" s="314">
        <v>42213</v>
      </c>
      <c r="C6274" s="197">
        <v>370.1</v>
      </c>
      <c r="D6274" s="197">
        <f t="shared" si="197"/>
        <v>1.2281757977122219</v>
      </c>
      <c r="E6274" s="197">
        <v>-1.9472777851370915E-2</v>
      </c>
      <c r="F6274" s="167"/>
      <c r="G6274" s="37">
        <v>6266</v>
      </c>
      <c r="H6274" s="167">
        <f t="shared" ca="1" si="198"/>
        <v>4.3630944486044709E-3</v>
      </c>
    </row>
    <row r="6275" spans="1:8" x14ac:dyDescent="0.3">
      <c r="A6275"/>
      <c r="B6275" s="314">
        <v>43804</v>
      </c>
      <c r="C6275" s="197">
        <v>166.1</v>
      </c>
      <c r="D6275" s="197">
        <f t="shared" si="197"/>
        <v>4.501821795296455</v>
      </c>
      <c r="E6275" s="197">
        <v>-1.9480519480519543E-2</v>
      </c>
      <c r="F6275" s="167"/>
      <c r="G6275" s="37">
        <v>6267</v>
      </c>
      <c r="H6275" s="167">
        <f t="shared" ca="1" si="198"/>
        <v>4.8347090631115197E-2</v>
      </c>
    </row>
    <row r="6276" spans="1:8" x14ac:dyDescent="0.3">
      <c r="A6276"/>
      <c r="B6276" s="314">
        <v>37602</v>
      </c>
      <c r="C6276" s="197">
        <v>30.19</v>
      </c>
      <c r="D6276" s="197">
        <f t="shared" si="197"/>
        <v>0.71436683702441806</v>
      </c>
      <c r="E6276" s="197">
        <v>-1.9486846378694356E-2</v>
      </c>
      <c r="F6276" s="167"/>
      <c r="G6276" s="37">
        <v>6268</v>
      </c>
      <c r="H6276" s="167">
        <f t="shared" ca="1" si="198"/>
        <v>1.6096593541003656E-3</v>
      </c>
    </row>
    <row r="6277" spans="1:8" x14ac:dyDescent="0.3">
      <c r="A6277"/>
      <c r="B6277" s="314">
        <v>36903</v>
      </c>
      <c r="C6277" s="197">
        <v>17.61</v>
      </c>
      <c r="D6277" s="197">
        <f t="shared" si="197"/>
        <v>-2.7609055770292712E-2</v>
      </c>
      <c r="E6277" s="197">
        <v>-1.9487750556792971E-2</v>
      </c>
      <c r="F6277" s="167"/>
      <c r="G6277" s="37">
        <v>6269</v>
      </c>
      <c r="H6277" s="167">
        <f t="shared" ca="1" si="198"/>
        <v>3.547388673392516E-2</v>
      </c>
    </row>
    <row r="6278" spans="1:8" x14ac:dyDescent="0.3">
      <c r="A6278"/>
      <c r="B6278" s="314">
        <v>37252</v>
      </c>
      <c r="C6278" s="197">
        <v>18.11</v>
      </c>
      <c r="D6278" s="197">
        <f t="shared" si="197"/>
        <v>-0.54950248756218911</v>
      </c>
      <c r="E6278" s="197">
        <v>-1.9491066594477524E-2</v>
      </c>
      <c r="F6278" s="167"/>
      <c r="G6278" s="37">
        <v>6270</v>
      </c>
      <c r="H6278" s="167">
        <f t="shared" ca="1" si="198"/>
        <v>3.9709054217314133E-2</v>
      </c>
    </row>
    <row r="6279" spans="1:8" x14ac:dyDescent="0.3">
      <c r="A6279"/>
      <c r="B6279" s="314">
        <v>36511</v>
      </c>
      <c r="C6279" s="197">
        <v>40.200000000000003</v>
      </c>
      <c r="D6279" s="197">
        <f t="shared" si="197"/>
        <v>-0.58971218616044085</v>
      </c>
      <c r="E6279" s="197">
        <v>-1.9512195121951126E-2</v>
      </c>
      <c r="F6279" s="167"/>
      <c r="G6279" s="37">
        <v>6271</v>
      </c>
      <c r="H6279" s="167">
        <f t="shared" ca="1" si="198"/>
        <v>0.15870176274501022</v>
      </c>
    </row>
    <row r="6280" spans="1:8" x14ac:dyDescent="0.3">
      <c r="A6280"/>
      <c r="B6280" s="314">
        <v>35275</v>
      </c>
      <c r="C6280" s="197">
        <v>97.98</v>
      </c>
      <c r="D6280" s="197">
        <f t="shared" si="197"/>
        <v>-0.66085150571131868</v>
      </c>
      <c r="E6280" s="197">
        <v>-1.9513659561693264E-2</v>
      </c>
      <c r="F6280" s="167"/>
      <c r="G6280" s="37">
        <v>6272</v>
      </c>
      <c r="H6280" s="167">
        <f t="shared" ca="1" si="198"/>
        <v>-7.3857708992227905E-2</v>
      </c>
    </row>
    <row r="6281" spans="1:8" x14ac:dyDescent="0.3">
      <c r="A6281"/>
      <c r="B6281" s="314">
        <v>43250</v>
      </c>
      <c r="C6281" s="197">
        <v>288.89999999999998</v>
      </c>
      <c r="D6281" s="197">
        <f t="shared" ref="D6281:D6344" si="199">C6281/C6282-1</f>
        <v>-0.31507823613086783</v>
      </c>
      <c r="E6281" s="197">
        <v>-1.9514678432038024E-2</v>
      </c>
      <c r="F6281" s="167"/>
      <c r="G6281" s="37">
        <v>6273</v>
      </c>
      <c r="H6281" s="167">
        <f t="shared" ca="1" si="198"/>
        <v>9.0203013125154635E-2</v>
      </c>
    </row>
    <row r="6282" spans="1:8" x14ac:dyDescent="0.3">
      <c r="A6282"/>
      <c r="B6282" s="314">
        <v>42167</v>
      </c>
      <c r="C6282" s="197">
        <v>421.8</v>
      </c>
      <c r="D6282" s="197">
        <f t="shared" si="199"/>
        <v>9.3596059113300489E-2</v>
      </c>
      <c r="E6282" s="197">
        <v>-1.9525801952580135E-2</v>
      </c>
      <c r="F6282" s="167"/>
      <c r="G6282" s="37">
        <v>6274</v>
      </c>
      <c r="H6282" s="167">
        <f t="shared" ref="H6282:H6345" ca="1" si="200">_xlfn.NORM.INV(RAND(),N$11,N$12)</f>
        <v>2.1545356056103998E-2</v>
      </c>
    </row>
    <row r="6283" spans="1:8" x14ac:dyDescent="0.3">
      <c r="A6283"/>
      <c r="B6283" s="314">
        <v>42226</v>
      </c>
      <c r="C6283" s="197">
        <v>385.7</v>
      </c>
      <c r="D6283" s="197">
        <f t="shared" si="199"/>
        <v>-0.38442632108144348</v>
      </c>
      <c r="E6283" s="197">
        <v>-1.9572953736654797E-2</v>
      </c>
      <c r="F6283" s="167"/>
      <c r="G6283" s="37">
        <v>6275</v>
      </c>
      <c r="H6283" s="167">
        <f t="shared" ca="1" si="200"/>
        <v>-5.4339679415245028E-2</v>
      </c>
    </row>
    <row r="6284" spans="1:8" x14ac:dyDescent="0.3">
      <c r="A6284"/>
      <c r="B6284" s="314">
        <v>45229</v>
      </c>
      <c r="C6284" s="197">
        <v>626.57000000000005</v>
      </c>
      <c r="D6284" s="197">
        <f t="shared" si="199"/>
        <v>4.7940632513408552</v>
      </c>
      <c r="E6284" s="197">
        <v>-1.957501408274398E-2</v>
      </c>
      <c r="F6284" s="167"/>
      <c r="G6284" s="37">
        <v>6276</v>
      </c>
      <c r="H6284" s="167">
        <f t="shared" ca="1" si="200"/>
        <v>-8.5766780868992989E-2</v>
      </c>
    </row>
    <row r="6285" spans="1:8" x14ac:dyDescent="0.3">
      <c r="A6285"/>
      <c r="B6285" s="314">
        <v>39601</v>
      </c>
      <c r="C6285" s="197">
        <v>108.14</v>
      </c>
      <c r="D6285" s="197">
        <f t="shared" si="199"/>
        <v>-0.77844703954107763</v>
      </c>
      <c r="E6285" s="197">
        <v>-1.9582955575702554E-2</v>
      </c>
      <c r="F6285" s="167"/>
      <c r="G6285" s="37">
        <v>6277</v>
      </c>
      <c r="H6285" s="167">
        <f t="shared" ca="1" si="200"/>
        <v>6.6246376926795497E-2</v>
      </c>
    </row>
    <row r="6286" spans="1:8" x14ac:dyDescent="0.3">
      <c r="A6286"/>
      <c r="B6286" s="314">
        <v>42131</v>
      </c>
      <c r="C6286" s="197">
        <v>488.1</v>
      </c>
      <c r="D6286" s="197">
        <f t="shared" si="199"/>
        <v>-0.25509347577260588</v>
      </c>
      <c r="E6286" s="197">
        <v>-1.9584212112081945E-2</v>
      </c>
      <c r="F6286" s="167"/>
      <c r="G6286" s="37">
        <v>6278</v>
      </c>
      <c r="H6286" s="167">
        <f t="shared" ca="1" si="200"/>
        <v>-6.7409141157328462E-2</v>
      </c>
    </row>
    <row r="6287" spans="1:8" x14ac:dyDescent="0.3">
      <c r="A6287"/>
      <c r="B6287" s="314">
        <v>45772</v>
      </c>
      <c r="C6287" s="197">
        <v>655.25</v>
      </c>
      <c r="D6287" s="197">
        <f t="shared" si="199"/>
        <v>1.3258083981116671</v>
      </c>
      <c r="E6287" s="197">
        <v>-1.9600508715493459E-2</v>
      </c>
      <c r="F6287" s="167"/>
      <c r="G6287" s="37">
        <v>6279</v>
      </c>
      <c r="H6287" s="167">
        <f t="shared" ca="1" si="200"/>
        <v>-0.13526878345365981</v>
      </c>
    </row>
    <row r="6288" spans="1:8" x14ac:dyDescent="0.3">
      <c r="A6288"/>
      <c r="B6288" s="314">
        <v>41491</v>
      </c>
      <c r="C6288" s="197">
        <v>281.73</v>
      </c>
      <c r="D6288" s="197">
        <f t="shared" si="199"/>
        <v>2.8929114273870389</v>
      </c>
      <c r="E6288" s="197">
        <v>-1.9626265789748354E-2</v>
      </c>
      <c r="F6288" s="167"/>
      <c r="G6288" s="37">
        <v>6280</v>
      </c>
      <c r="H6288" s="167">
        <f t="shared" ca="1" si="200"/>
        <v>-4.441695505411291E-2</v>
      </c>
    </row>
    <row r="6289" spans="1:8" x14ac:dyDescent="0.3">
      <c r="A6289"/>
      <c r="B6289" s="314">
        <v>38173</v>
      </c>
      <c r="C6289" s="197">
        <v>72.37</v>
      </c>
      <c r="D6289" s="197">
        <f t="shared" si="199"/>
        <v>0.20878570235510274</v>
      </c>
      <c r="E6289" s="197">
        <v>-1.9642373340557961E-2</v>
      </c>
      <c r="F6289" s="167"/>
      <c r="G6289" s="37">
        <v>6281</v>
      </c>
      <c r="H6289" s="167">
        <f t="shared" ca="1" si="200"/>
        <v>4.5007681670460889E-2</v>
      </c>
    </row>
    <row r="6290" spans="1:8" x14ac:dyDescent="0.3">
      <c r="A6290"/>
      <c r="B6290" s="314">
        <v>34736</v>
      </c>
      <c r="C6290" s="197">
        <v>59.87</v>
      </c>
      <c r="D6290" s="197">
        <f t="shared" si="199"/>
        <v>2.8750809061488671</v>
      </c>
      <c r="E6290" s="197">
        <v>-1.9649582446373048E-2</v>
      </c>
      <c r="F6290" s="167"/>
      <c r="G6290" s="37">
        <v>6282</v>
      </c>
      <c r="H6290" s="167">
        <f t="shared" ca="1" si="200"/>
        <v>5.6561988429673485E-2</v>
      </c>
    </row>
    <row r="6291" spans="1:8" x14ac:dyDescent="0.3">
      <c r="A6291"/>
      <c r="B6291" s="314">
        <v>37043</v>
      </c>
      <c r="C6291" s="197">
        <v>15.45</v>
      </c>
      <c r="D6291" s="197">
        <f t="shared" si="199"/>
        <v>-0.40370513315322276</v>
      </c>
      <c r="E6291" s="197">
        <v>-1.9670050761421365E-2</v>
      </c>
      <c r="F6291" s="167"/>
      <c r="G6291" s="37">
        <v>6283</v>
      </c>
      <c r="H6291" s="167">
        <f t="shared" ca="1" si="200"/>
        <v>0.12559558977118568</v>
      </c>
    </row>
    <row r="6292" spans="1:8" x14ac:dyDescent="0.3">
      <c r="A6292"/>
      <c r="B6292" s="314">
        <v>36628</v>
      </c>
      <c r="C6292" s="197">
        <v>25.91</v>
      </c>
      <c r="D6292" s="197">
        <f t="shared" si="199"/>
        <v>-0.93672617157928151</v>
      </c>
      <c r="E6292" s="197">
        <v>-1.9674612183125273E-2</v>
      </c>
      <c r="F6292" s="167"/>
      <c r="G6292" s="37">
        <v>6284</v>
      </c>
      <c r="H6292" s="167">
        <f t="shared" ca="1" si="200"/>
        <v>-2.671211536041474E-3</v>
      </c>
    </row>
    <row r="6293" spans="1:8" x14ac:dyDescent="0.3">
      <c r="A6293"/>
      <c r="B6293" s="314">
        <v>45005</v>
      </c>
      <c r="C6293" s="197">
        <v>409.49</v>
      </c>
      <c r="D6293" s="197">
        <f t="shared" si="199"/>
        <v>4.1391817269076299</v>
      </c>
      <c r="E6293" s="197">
        <v>-1.9678724473917275E-2</v>
      </c>
      <c r="F6293" s="167"/>
      <c r="G6293" s="37">
        <v>6285</v>
      </c>
      <c r="H6293" s="167">
        <f t="shared" ca="1" si="200"/>
        <v>-4.2820847696339081E-3</v>
      </c>
    </row>
    <row r="6294" spans="1:8" x14ac:dyDescent="0.3">
      <c r="A6294"/>
      <c r="B6294" s="314">
        <v>38271</v>
      </c>
      <c r="C6294" s="197">
        <v>79.680000000000007</v>
      </c>
      <c r="D6294" s="197">
        <f t="shared" si="199"/>
        <v>1.5828200972447326</v>
      </c>
      <c r="E6294" s="197">
        <v>-1.9685039370078705E-2</v>
      </c>
      <c r="F6294" s="167"/>
      <c r="G6294" s="37">
        <v>6286</v>
      </c>
      <c r="H6294" s="167">
        <f t="shared" ca="1" si="200"/>
        <v>-1.5425410357348903E-2</v>
      </c>
    </row>
    <row r="6295" spans="1:8" x14ac:dyDescent="0.3">
      <c r="A6295"/>
      <c r="B6295" s="314">
        <v>37600</v>
      </c>
      <c r="C6295" s="197">
        <v>30.85</v>
      </c>
      <c r="D6295" s="197">
        <f t="shared" si="199"/>
        <v>-0.9524323490864236</v>
      </c>
      <c r="E6295" s="197">
        <v>-1.9701302828090128E-2</v>
      </c>
      <c r="F6295" s="167"/>
      <c r="G6295" s="37">
        <v>6287</v>
      </c>
      <c r="H6295" s="167">
        <f t="shared" ca="1" si="200"/>
        <v>2.9892360299120305E-3</v>
      </c>
    </row>
    <row r="6296" spans="1:8" x14ac:dyDescent="0.3">
      <c r="A6296"/>
      <c r="B6296" s="314">
        <v>45715</v>
      </c>
      <c r="C6296" s="197">
        <v>648.54999999999995</v>
      </c>
      <c r="D6296" s="197">
        <f t="shared" si="199"/>
        <v>1.9330227930535453</v>
      </c>
      <c r="E6296" s="197">
        <v>-1.9724909310761873E-2</v>
      </c>
      <c r="F6296" s="167"/>
      <c r="G6296" s="37">
        <v>6288</v>
      </c>
      <c r="H6296" s="167">
        <f t="shared" ca="1" si="200"/>
        <v>0.10581176846829472</v>
      </c>
    </row>
    <row r="6297" spans="1:8" x14ac:dyDescent="0.3">
      <c r="A6297"/>
      <c r="B6297" s="314">
        <v>40620</v>
      </c>
      <c r="C6297" s="197">
        <v>221.12</v>
      </c>
      <c r="D6297" s="197">
        <f t="shared" si="199"/>
        <v>-0.62209461307082314</v>
      </c>
      <c r="E6297" s="197">
        <v>-1.9727800682714847E-2</v>
      </c>
      <c r="F6297" s="167"/>
      <c r="G6297" s="37">
        <v>6289</v>
      </c>
      <c r="H6297" s="167">
        <f t="shared" ca="1" si="200"/>
        <v>0.11826737540136109</v>
      </c>
    </row>
    <row r="6298" spans="1:8" x14ac:dyDescent="0.3">
      <c r="A6298"/>
      <c r="B6298" s="314">
        <v>42039</v>
      </c>
      <c r="C6298" s="197">
        <v>585.12</v>
      </c>
      <c r="D6298" s="197">
        <f t="shared" si="199"/>
        <v>9.4318060260295944</v>
      </c>
      <c r="E6298" s="197">
        <v>-1.9735299045066101E-2</v>
      </c>
      <c r="F6298" s="167"/>
      <c r="G6298" s="37">
        <v>6290</v>
      </c>
      <c r="H6298" s="167">
        <f t="shared" ca="1" si="200"/>
        <v>-0.13719008795831411</v>
      </c>
    </row>
    <row r="6299" spans="1:8" x14ac:dyDescent="0.3">
      <c r="A6299"/>
      <c r="B6299" s="314">
        <v>35801</v>
      </c>
      <c r="C6299" s="197">
        <v>56.09</v>
      </c>
      <c r="D6299" s="197">
        <f t="shared" si="199"/>
        <v>1.1326996197718633</v>
      </c>
      <c r="E6299" s="197">
        <v>-1.9748339741349152E-2</v>
      </c>
      <c r="F6299" s="167"/>
      <c r="G6299" s="37">
        <v>6291</v>
      </c>
      <c r="H6299" s="167">
        <f t="shared" ca="1" si="200"/>
        <v>1.4198408736823123E-2</v>
      </c>
    </row>
    <row r="6300" spans="1:8" x14ac:dyDescent="0.3">
      <c r="A6300"/>
      <c r="B6300" s="314">
        <v>37511</v>
      </c>
      <c r="C6300" s="197">
        <v>26.3</v>
      </c>
      <c r="D6300" s="197">
        <f t="shared" si="199"/>
        <v>-0.91165602955995972</v>
      </c>
      <c r="E6300" s="197">
        <v>-1.9754006708907812E-2</v>
      </c>
      <c r="F6300" s="167"/>
      <c r="G6300" s="37">
        <v>6292</v>
      </c>
      <c r="H6300" s="167">
        <f t="shared" ca="1" si="200"/>
        <v>-1.6336047083921171E-2</v>
      </c>
    </row>
    <row r="6301" spans="1:8" x14ac:dyDescent="0.3">
      <c r="A6301"/>
      <c r="B6301" s="314">
        <v>44425</v>
      </c>
      <c r="C6301" s="197">
        <v>297.7</v>
      </c>
      <c r="D6301" s="197">
        <f t="shared" si="199"/>
        <v>1.927236971484759</v>
      </c>
      <c r="E6301" s="197">
        <v>-1.9756338491932812E-2</v>
      </c>
      <c r="F6301" s="167"/>
      <c r="G6301" s="37">
        <v>6293</v>
      </c>
      <c r="H6301" s="167">
        <f t="shared" ca="1" si="200"/>
        <v>2.5447512086836975E-3</v>
      </c>
    </row>
    <row r="6302" spans="1:8" x14ac:dyDescent="0.3">
      <c r="A6302"/>
      <c r="B6302" s="314">
        <v>44039</v>
      </c>
      <c r="C6302" s="197">
        <v>101.7</v>
      </c>
      <c r="D6302" s="197">
        <f t="shared" si="199"/>
        <v>6.5952203136669159</v>
      </c>
      <c r="E6302" s="197">
        <v>-1.9759036144578301E-2</v>
      </c>
      <c r="F6302" s="167"/>
      <c r="G6302" s="37">
        <v>6294</v>
      </c>
      <c r="H6302" s="167">
        <f t="shared" ca="1" si="200"/>
        <v>6.1493170475284978E-2</v>
      </c>
    </row>
    <row r="6303" spans="1:8" x14ac:dyDescent="0.3">
      <c r="A6303"/>
      <c r="B6303" s="314">
        <v>37095</v>
      </c>
      <c r="C6303" s="197">
        <v>13.39</v>
      </c>
      <c r="D6303" s="197">
        <f t="shared" si="199"/>
        <v>-0.85544639965453961</v>
      </c>
      <c r="E6303" s="197">
        <v>-1.9765739385065872E-2</v>
      </c>
      <c r="F6303" s="167"/>
      <c r="G6303" s="37">
        <v>6295</v>
      </c>
      <c r="H6303" s="167">
        <f t="shared" ca="1" si="200"/>
        <v>4.4248418934343031E-2</v>
      </c>
    </row>
    <row r="6304" spans="1:8" x14ac:dyDescent="0.3">
      <c r="A6304"/>
      <c r="B6304" s="314">
        <v>38329</v>
      </c>
      <c r="C6304" s="197">
        <v>92.63</v>
      </c>
      <c r="D6304" s="197">
        <f t="shared" si="199"/>
        <v>-0.85382673189206248</v>
      </c>
      <c r="E6304" s="197">
        <v>-1.9788359788359799E-2</v>
      </c>
      <c r="F6304" s="167"/>
      <c r="G6304" s="37">
        <v>6296</v>
      </c>
      <c r="H6304" s="167">
        <f t="shared" ca="1" si="200"/>
        <v>-5.4900561914873497E-2</v>
      </c>
    </row>
    <row r="6305" spans="1:8" x14ac:dyDescent="0.3">
      <c r="A6305"/>
      <c r="B6305" s="314">
        <v>45877</v>
      </c>
      <c r="C6305" s="197">
        <v>633.70000000000005</v>
      </c>
      <c r="D6305" s="197">
        <f t="shared" si="199"/>
        <v>13.237250056167156</v>
      </c>
      <c r="E6305" s="197">
        <v>-1.979891724671301E-2</v>
      </c>
      <c r="F6305" s="167"/>
      <c r="G6305" s="37">
        <v>6297</v>
      </c>
      <c r="H6305" s="167">
        <f t="shared" ca="1" si="200"/>
        <v>-0.13025690306765364</v>
      </c>
    </row>
    <row r="6306" spans="1:8" x14ac:dyDescent="0.3">
      <c r="A6306"/>
      <c r="B6306" s="314">
        <v>35828</v>
      </c>
      <c r="C6306" s="197">
        <v>44.51</v>
      </c>
      <c r="D6306" s="197">
        <f t="shared" si="199"/>
        <v>-0.91625587958607713</v>
      </c>
      <c r="E6306" s="197">
        <v>-1.9819423034573846E-2</v>
      </c>
      <c r="F6306" s="167"/>
      <c r="G6306" s="37">
        <v>6298</v>
      </c>
      <c r="H6306" s="167">
        <f t="shared" ca="1" si="200"/>
        <v>-2.5175881048064376E-2</v>
      </c>
    </row>
    <row r="6307" spans="1:8" x14ac:dyDescent="0.3">
      <c r="A6307"/>
      <c r="B6307" s="314">
        <v>42768</v>
      </c>
      <c r="C6307" s="197">
        <v>531.5</v>
      </c>
      <c r="D6307" s="197">
        <f t="shared" si="199"/>
        <v>1.8912582277103844</v>
      </c>
      <c r="E6307" s="197">
        <v>-1.9824804057169243E-2</v>
      </c>
      <c r="F6307" s="167"/>
      <c r="G6307" s="37">
        <v>6299</v>
      </c>
      <c r="H6307" s="167">
        <f t="shared" ca="1" si="200"/>
        <v>-6.7221943016855926E-2</v>
      </c>
    </row>
    <row r="6308" spans="1:8" x14ac:dyDescent="0.3">
      <c r="A6308"/>
      <c r="B6308" s="314">
        <v>38831</v>
      </c>
      <c r="C6308" s="197">
        <v>183.83</v>
      </c>
      <c r="D6308" s="197">
        <f t="shared" si="199"/>
        <v>-0.73037547667937808</v>
      </c>
      <c r="E6308" s="197">
        <v>-1.9834710743801609E-2</v>
      </c>
      <c r="F6308" s="167"/>
      <c r="G6308" s="37">
        <v>6300</v>
      </c>
      <c r="H6308" s="167">
        <f t="shared" ca="1" si="200"/>
        <v>2.5845288131325979E-2</v>
      </c>
    </row>
    <row r="6309" spans="1:8" x14ac:dyDescent="0.3">
      <c r="A6309"/>
      <c r="B6309" s="314">
        <v>45849</v>
      </c>
      <c r="C6309" s="197">
        <v>681.8</v>
      </c>
      <c r="D6309" s="197">
        <f t="shared" si="199"/>
        <v>5.5779064158224783</v>
      </c>
      <c r="E6309" s="197">
        <v>-1.9838987924094442E-2</v>
      </c>
      <c r="F6309" s="167"/>
      <c r="G6309" s="37">
        <v>6301</v>
      </c>
      <c r="H6309" s="167">
        <f t="shared" ca="1" si="200"/>
        <v>7.5744698004869604E-2</v>
      </c>
    </row>
    <row r="6310" spans="1:8" x14ac:dyDescent="0.3">
      <c r="A6310"/>
      <c r="B6310" s="314">
        <v>44042</v>
      </c>
      <c r="C6310" s="197">
        <v>103.65</v>
      </c>
      <c r="D6310" s="197">
        <f t="shared" si="199"/>
        <v>-0.81299052774018943</v>
      </c>
      <c r="E6310" s="197">
        <v>-1.9858156028368712E-2</v>
      </c>
      <c r="F6310" s="167"/>
      <c r="G6310" s="37">
        <v>6302</v>
      </c>
      <c r="H6310" s="167">
        <f t="shared" ca="1" si="200"/>
        <v>-6.5645648468172446E-2</v>
      </c>
    </row>
    <row r="6311" spans="1:8" x14ac:dyDescent="0.3">
      <c r="A6311"/>
      <c r="B6311" s="314">
        <v>42081</v>
      </c>
      <c r="C6311" s="197">
        <v>554.25</v>
      </c>
      <c r="D6311" s="197">
        <f t="shared" si="199"/>
        <v>11.779571132118978</v>
      </c>
      <c r="E6311" s="197">
        <v>-1.9859234632524592E-2</v>
      </c>
      <c r="F6311" s="167"/>
      <c r="G6311" s="37">
        <v>6303</v>
      </c>
      <c r="H6311" s="167">
        <f t="shared" ca="1" si="200"/>
        <v>-5.7555335815593293E-2</v>
      </c>
    </row>
    <row r="6312" spans="1:8" x14ac:dyDescent="0.3">
      <c r="A6312"/>
      <c r="B6312" s="314">
        <v>36497</v>
      </c>
      <c r="C6312" s="197">
        <v>43.37</v>
      </c>
      <c r="D6312" s="197">
        <f t="shared" si="199"/>
        <v>0.54451566951566943</v>
      </c>
      <c r="E6312" s="197">
        <v>-1.9887005649717571E-2</v>
      </c>
      <c r="F6312" s="167"/>
      <c r="G6312" s="37">
        <v>6304</v>
      </c>
      <c r="H6312" s="167">
        <f t="shared" ca="1" si="200"/>
        <v>-2.4987987717568255E-2</v>
      </c>
    </row>
    <row r="6313" spans="1:8" x14ac:dyDescent="0.3">
      <c r="A6313"/>
      <c r="B6313" s="314">
        <v>36607</v>
      </c>
      <c r="C6313" s="197">
        <v>28.08</v>
      </c>
      <c r="D6313" s="197">
        <f t="shared" si="199"/>
        <v>-0.82725315287603818</v>
      </c>
      <c r="E6313" s="197">
        <v>-1.9895287958115238E-2</v>
      </c>
      <c r="F6313" s="167"/>
      <c r="G6313" s="37">
        <v>6305</v>
      </c>
      <c r="H6313" s="167">
        <f t="shared" ca="1" si="200"/>
        <v>-6.0408323012858756E-2</v>
      </c>
    </row>
    <row r="6314" spans="1:8" x14ac:dyDescent="0.3">
      <c r="A6314"/>
      <c r="B6314" s="314">
        <v>43644</v>
      </c>
      <c r="C6314" s="197">
        <v>162.55000000000001</v>
      </c>
      <c r="D6314" s="197">
        <f t="shared" si="199"/>
        <v>5.8760575296108293</v>
      </c>
      <c r="E6314" s="197">
        <v>-1.9897497738920578E-2</v>
      </c>
      <c r="F6314" s="167"/>
      <c r="G6314" s="37">
        <v>6306</v>
      </c>
      <c r="H6314" s="167">
        <f t="shared" ca="1" si="200"/>
        <v>1.4029211360691412E-2</v>
      </c>
    </row>
    <row r="6315" spans="1:8" x14ac:dyDescent="0.3">
      <c r="A6315"/>
      <c r="B6315" s="314">
        <v>37348</v>
      </c>
      <c r="C6315" s="197">
        <v>23.64</v>
      </c>
      <c r="D6315" s="197">
        <f t="shared" si="199"/>
        <v>-0.94992055926278995</v>
      </c>
      <c r="E6315" s="197">
        <v>-1.9900497512437831E-2</v>
      </c>
      <c r="F6315" s="167"/>
      <c r="G6315" s="37">
        <v>6307</v>
      </c>
      <c r="H6315" s="167">
        <f t="shared" ca="1" si="200"/>
        <v>-4.619084572329752E-2</v>
      </c>
    </row>
    <row r="6316" spans="1:8" x14ac:dyDescent="0.3">
      <c r="A6316"/>
      <c r="B6316" s="314">
        <v>42156</v>
      </c>
      <c r="C6316" s="197">
        <v>472.05</v>
      </c>
      <c r="D6316" s="197">
        <f t="shared" si="199"/>
        <v>16.799773755656108</v>
      </c>
      <c r="E6316" s="197">
        <v>-1.9931485518529968E-2</v>
      </c>
      <c r="F6316" s="167"/>
      <c r="G6316" s="37">
        <v>6308</v>
      </c>
      <c r="H6316" s="167">
        <f t="shared" ca="1" si="200"/>
        <v>-2.9071456084320373E-2</v>
      </c>
    </row>
    <row r="6317" spans="1:8" x14ac:dyDescent="0.3">
      <c r="A6317"/>
      <c r="B6317" s="314">
        <v>37392</v>
      </c>
      <c r="C6317" s="197">
        <v>26.52</v>
      </c>
      <c r="D6317" s="197">
        <f t="shared" si="199"/>
        <v>-0.41210374639769454</v>
      </c>
      <c r="E6317" s="197">
        <v>-1.9955654101995512E-2</v>
      </c>
      <c r="F6317" s="167"/>
      <c r="G6317" s="37">
        <v>6309</v>
      </c>
      <c r="H6317" s="167">
        <f t="shared" ca="1" si="200"/>
        <v>-5.5225803126539522E-3</v>
      </c>
    </row>
    <row r="6318" spans="1:8" x14ac:dyDescent="0.3">
      <c r="A6318"/>
      <c r="B6318" s="314">
        <v>36538</v>
      </c>
      <c r="C6318" s="197">
        <v>45.11</v>
      </c>
      <c r="D6318" s="197">
        <f t="shared" si="199"/>
        <v>-0.55301228695996829</v>
      </c>
      <c r="E6318" s="197">
        <v>-1.9986965022811276E-2</v>
      </c>
      <c r="F6318" s="167"/>
      <c r="G6318" s="37">
        <v>6310</v>
      </c>
      <c r="H6318" s="167">
        <f t="shared" ca="1" si="200"/>
        <v>0.1160944745376119</v>
      </c>
    </row>
    <row r="6319" spans="1:8" x14ac:dyDescent="0.3">
      <c r="A6319"/>
      <c r="B6319" s="314">
        <v>35235</v>
      </c>
      <c r="C6319" s="197">
        <v>100.92</v>
      </c>
      <c r="D6319" s="197">
        <f t="shared" si="199"/>
        <v>0.21898780045899247</v>
      </c>
      <c r="E6319" s="197">
        <v>-2.0003884249368831E-2</v>
      </c>
      <c r="F6319" s="167"/>
      <c r="G6319" s="37">
        <v>6311</v>
      </c>
      <c r="H6319" s="167">
        <f t="shared" ca="1" si="200"/>
        <v>8.5363564477738657E-2</v>
      </c>
    </row>
    <row r="6320" spans="1:8" x14ac:dyDescent="0.3">
      <c r="A6320"/>
      <c r="B6320" s="314">
        <v>38502</v>
      </c>
      <c r="C6320" s="197">
        <v>82.79</v>
      </c>
      <c r="D6320" s="197">
        <f t="shared" si="199"/>
        <v>2.0731254639940611</v>
      </c>
      <c r="E6320" s="197">
        <v>-2.0004734848484862E-2</v>
      </c>
      <c r="F6320" s="167"/>
      <c r="G6320" s="37">
        <v>6312</v>
      </c>
      <c r="H6320" s="167">
        <f t="shared" ca="1" si="200"/>
        <v>3.8119278005846122E-2</v>
      </c>
    </row>
    <row r="6321" spans="1:8" x14ac:dyDescent="0.3">
      <c r="A6321"/>
      <c r="B6321" s="314">
        <v>36263</v>
      </c>
      <c r="C6321" s="197">
        <v>26.94</v>
      </c>
      <c r="D6321" s="197">
        <f t="shared" si="199"/>
        <v>-0.92635923789738406</v>
      </c>
      <c r="E6321" s="197">
        <v>-2.0007275372862732E-2</v>
      </c>
      <c r="F6321" s="167"/>
      <c r="G6321" s="37">
        <v>6313</v>
      </c>
      <c r="H6321" s="167">
        <f t="shared" ca="1" si="200"/>
        <v>4.4411775333317492E-2</v>
      </c>
    </row>
    <row r="6322" spans="1:8" x14ac:dyDescent="0.3">
      <c r="A6322"/>
      <c r="B6322" s="314">
        <v>41655</v>
      </c>
      <c r="C6322" s="197">
        <v>365.83</v>
      </c>
      <c r="D6322" s="197">
        <f t="shared" si="199"/>
        <v>1.2652012383900928</v>
      </c>
      <c r="E6322" s="197">
        <v>-2.0010715242432475E-2</v>
      </c>
      <c r="F6322" s="167"/>
      <c r="G6322" s="37">
        <v>6314</v>
      </c>
      <c r="H6322" s="167">
        <f t="shared" ca="1" si="200"/>
        <v>-9.1928794632706562E-2</v>
      </c>
    </row>
    <row r="6323" spans="1:8" x14ac:dyDescent="0.3">
      <c r="A6323"/>
      <c r="B6323" s="314">
        <v>43798</v>
      </c>
      <c r="C6323" s="197">
        <v>161.5</v>
      </c>
      <c r="D6323" s="197">
        <f t="shared" si="199"/>
        <v>5.4885496183206106</v>
      </c>
      <c r="E6323" s="197">
        <v>-2.0024271844660269E-2</v>
      </c>
      <c r="F6323" s="167"/>
      <c r="G6323" s="37">
        <v>6315</v>
      </c>
      <c r="H6323" s="167">
        <f t="shared" ca="1" si="200"/>
        <v>-8.7118451357313484E-2</v>
      </c>
    </row>
    <row r="6324" spans="1:8" x14ac:dyDescent="0.3">
      <c r="A6324"/>
      <c r="B6324" s="314">
        <v>37397</v>
      </c>
      <c r="C6324" s="197">
        <v>24.89</v>
      </c>
      <c r="D6324" s="197">
        <f t="shared" si="199"/>
        <v>-0.85850719117730656</v>
      </c>
      <c r="E6324" s="197">
        <v>-2.0078740157480235E-2</v>
      </c>
      <c r="F6324" s="167"/>
      <c r="G6324" s="37">
        <v>6316</v>
      </c>
      <c r="H6324" s="167">
        <f t="shared" ca="1" si="200"/>
        <v>2.9223860112946518E-2</v>
      </c>
    </row>
    <row r="6325" spans="1:8" x14ac:dyDescent="0.3">
      <c r="A6325"/>
      <c r="B6325" s="314">
        <v>40861</v>
      </c>
      <c r="C6325" s="197">
        <v>175.91</v>
      </c>
      <c r="D6325" s="197">
        <f t="shared" si="199"/>
        <v>8.2632964718272781</v>
      </c>
      <c r="E6325" s="197">
        <v>-2.0109180035650653E-2</v>
      </c>
      <c r="F6325" s="167"/>
      <c r="G6325" s="37">
        <v>6317</v>
      </c>
      <c r="H6325" s="167">
        <f t="shared" ca="1" si="200"/>
        <v>-2.0612141437178693E-2</v>
      </c>
    </row>
    <row r="6326" spans="1:8" x14ac:dyDescent="0.3">
      <c r="A6326"/>
      <c r="B6326" s="314">
        <v>37215</v>
      </c>
      <c r="C6326" s="197">
        <v>18.989999999999998</v>
      </c>
      <c r="D6326" s="197">
        <f t="shared" si="199"/>
        <v>-0.96228026616347206</v>
      </c>
      <c r="E6326" s="197">
        <v>-2.0123839009287936E-2</v>
      </c>
      <c r="F6326" s="167"/>
      <c r="G6326" s="37">
        <v>6318</v>
      </c>
      <c r="H6326" s="167">
        <f t="shared" ca="1" si="200"/>
        <v>-5.5080418055277684E-2</v>
      </c>
    </row>
    <row r="6327" spans="1:8" x14ac:dyDescent="0.3">
      <c r="A6327"/>
      <c r="B6327" s="314">
        <v>42592</v>
      </c>
      <c r="C6327" s="197">
        <v>503.45</v>
      </c>
      <c r="D6327" s="197">
        <f t="shared" si="199"/>
        <v>2.2755367599219261</v>
      </c>
      <c r="E6327" s="197">
        <v>-2.014402491241718E-2</v>
      </c>
      <c r="F6327" s="167"/>
      <c r="G6327" s="37">
        <v>6319</v>
      </c>
      <c r="H6327" s="167">
        <f t="shared" ca="1" si="200"/>
        <v>-3.1245366273380142E-2</v>
      </c>
    </row>
    <row r="6328" spans="1:8" x14ac:dyDescent="0.3">
      <c r="A6328"/>
      <c r="B6328" s="314">
        <v>39029</v>
      </c>
      <c r="C6328" s="197">
        <v>153.69999999999999</v>
      </c>
      <c r="D6328" s="197">
        <f t="shared" si="199"/>
        <v>6.7081243731193574</v>
      </c>
      <c r="E6328" s="197">
        <v>-2.014535254366967E-2</v>
      </c>
      <c r="F6328" s="167"/>
      <c r="G6328" s="37">
        <v>6320</v>
      </c>
      <c r="H6328" s="167">
        <f t="shared" ca="1" si="200"/>
        <v>-2.5082831322196623E-2</v>
      </c>
    </row>
    <row r="6329" spans="1:8" x14ac:dyDescent="0.3">
      <c r="A6329"/>
      <c r="B6329" s="314">
        <v>36735</v>
      </c>
      <c r="C6329" s="197">
        <v>19.940000000000001</v>
      </c>
      <c r="D6329" s="197">
        <f t="shared" si="199"/>
        <v>-0.9548970821081203</v>
      </c>
      <c r="E6329" s="197">
        <v>-2.0147420147420103E-2</v>
      </c>
      <c r="F6329" s="167"/>
      <c r="G6329" s="37">
        <v>6321</v>
      </c>
      <c r="H6329" s="167">
        <f t="shared" ca="1" si="200"/>
        <v>9.7002818375917146E-3</v>
      </c>
    </row>
    <row r="6330" spans="1:8" x14ac:dyDescent="0.3">
      <c r="A6330"/>
      <c r="B6330" s="314">
        <v>42160</v>
      </c>
      <c r="C6330" s="197">
        <v>442.1</v>
      </c>
      <c r="D6330" s="197">
        <f t="shared" si="199"/>
        <v>-0.31795742054921317</v>
      </c>
      <c r="E6330" s="197">
        <v>-2.0168439716311992E-2</v>
      </c>
      <c r="F6330" s="167"/>
      <c r="G6330" s="37">
        <v>6322</v>
      </c>
      <c r="H6330" s="167">
        <f t="shared" ca="1" si="200"/>
        <v>-2.7989065156723295E-2</v>
      </c>
    </row>
    <row r="6331" spans="1:8" x14ac:dyDescent="0.3">
      <c r="A6331"/>
      <c r="B6331" s="314">
        <v>45783</v>
      </c>
      <c r="C6331" s="197">
        <v>648.20000000000005</v>
      </c>
      <c r="D6331" s="197">
        <f t="shared" si="199"/>
        <v>0.50237570981573776</v>
      </c>
      <c r="E6331" s="197">
        <v>-2.0179880583478083E-2</v>
      </c>
      <c r="F6331" s="167"/>
      <c r="G6331" s="37">
        <v>6323</v>
      </c>
      <c r="H6331" s="167">
        <f t="shared" ca="1" si="200"/>
        <v>-4.1107521893762114E-3</v>
      </c>
    </row>
    <row r="6332" spans="1:8" x14ac:dyDescent="0.3">
      <c r="A6332"/>
      <c r="B6332" s="314">
        <v>42950</v>
      </c>
      <c r="C6332" s="197">
        <v>431.45</v>
      </c>
      <c r="D6332" s="197">
        <f t="shared" si="199"/>
        <v>9.7167124402400606E-2</v>
      </c>
      <c r="E6332" s="197">
        <v>-2.021119563983198E-2</v>
      </c>
      <c r="F6332" s="167"/>
      <c r="G6332" s="37">
        <v>6324</v>
      </c>
      <c r="H6332" s="167">
        <f t="shared" ca="1" si="200"/>
        <v>-4.0444384760691517E-2</v>
      </c>
    </row>
    <row r="6333" spans="1:8" x14ac:dyDescent="0.3">
      <c r="A6333"/>
      <c r="B6333" s="314">
        <v>44917</v>
      </c>
      <c r="C6333" s="197">
        <v>393.24</v>
      </c>
      <c r="D6333" s="197">
        <f t="shared" si="199"/>
        <v>13.247826086956522</v>
      </c>
      <c r="E6333" s="197">
        <v>-2.0231213872832332E-2</v>
      </c>
      <c r="F6333" s="167"/>
      <c r="G6333" s="37">
        <v>6325</v>
      </c>
      <c r="H6333" s="167">
        <f t="shared" ca="1" si="200"/>
        <v>8.4269011648150899E-2</v>
      </c>
    </row>
    <row r="6334" spans="1:8" x14ac:dyDescent="0.3">
      <c r="A6334"/>
      <c r="B6334" s="314">
        <v>36270</v>
      </c>
      <c r="C6334" s="197">
        <v>27.6</v>
      </c>
      <c r="D6334" s="197">
        <f t="shared" si="199"/>
        <v>-0.93766937669376693</v>
      </c>
      <c r="E6334" s="197">
        <v>-2.0234291799786974E-2</v>
      </c>
      <c r="F6334" s="167"/>
      <c r="G6334" s="37">
        <v>6326</v>
      </c>
      <c r="H6334" s="167">
        <f t="shared" ca="1" si="200"/>
        <v>7.0439814510531266E-3</v>
      </c>
    </row>
    <row r="6335" spans="1:8" x14ac:dyDescent="0.3">
      <c r="A6335"/>
      <c r="B6335" s="314">
        <v>41857</v>
      </c>
      <c r="C6335" s="197">
        <v>442.8</v>
      </c>
      <c r="D6335" s="197">
        <f t="shared" si="199"/>
        <v>1.9338103756708409</v>
      </c>
      <c r="E6335" s="197">
        <v>-2.024560238964479E-2</v>
      </c>
      <c r="F6335" s="167"/>
      <c r="G6335" s="37">
        <v>6327</v>
      </c>
      <c r="H6335" s="167">
        <f t="shared" ca="1" si="200"/>
        <v>-4.4521731635817734E-2</v>
      </c>
    </row>
    <row r="6336" spans="1:8" x14ac:dyDescent="0.3">
      <c r="A6336"/>
      <c r="B6336" s="314">
        <v>40360</v>
      </c>
      <c r="C6336" s="197">
        <v>150.93</v>
      </c>
      <c r="D6336" s="197">
        <f t="shared" si="199"/>
        <v>1.6257828810020878</v>
      </c>
      <c r="E6336" s="197">
        <v>-2.0253164556962022E-2</v>
      </c>
      <c r="F6336" s="167"/>
      <c r="G6336" s="37">
        <v>6328</v>
      </c>
      <c r="H6336" s="167">
        <f t="shared" ca="1" si="200"/>
        <v>5.6323791786722496E-3</v>
      </c>
    </row>
    <row r="6337" spans="1:8" x14ac:dyDescent="0.3">
      <c r="A6337"/>
      <c r="B6337" s="314">
        <v>34710</v>
      </c>
      <c r="C6337" s="197">
        <v>57.48</v>
      </c>
      <c r="D6337" s="197">
        <f t="shared" si="199"/>
        <v>0.83115641924179662</v>
      </c>
      <c r="E6337" s="197">
        <v>-2.028293846940521E-2</v>
      </c>
      <c r="F6337" s="167"/>
      <c r="G6337" s="37">
        <v>6329</v>
      </c>
      <c r="H6337" s="167">
        <f t="shared" ca="1" si="200"/>
        <v>3.1046303635857499E-2</v>
      </c>
    </row>
    <row r="6338" spans="1:8" x14ac:dyDescent="0.3">
      <c r="A6338"/>
      <c r="B6338" s="314">
        <v>37719</v>
      </c>
      <c r="C6338" s="197">
        <v>31.39</v>
      </c>
      <c r="D6338" s="197">
        <f t="shared" si="199"/>
        <v>-0.41425639111774593</v>
      </c>
      <c r="E6338" s="197">
        <v>-2.0287141073657922E-2</v>
      </c>
      <c r="F6338" s="167"/>
      <c r="G6338" s="37">
        <v>6330</v>
      </c>
      <c r="H6338" s="167">
        <f t="shared" ca="1" si="200"/>
        <v>9.4006993833527716E-2</v>
      </c>
    </row>
    <row r="6339" spans="1:8" x14ac:dyDescent="0.3">
      <c r="A6339"/>
      <c r="B6339" s="314">
        <v>37876</v>
      </c>
      <c r="C6339" s="197">
        <v>53.59</v>
      </c>
      <c r="D6339" s="197">
        <f t="shared" si="199"/>
        <v>-0.36557357641766308</v>
      </c>
      <c r="E6339" s="197">
        <v>-2.0292504570383896E-2</v>
      </c>
      <c r="F6339" s="167"/>
      <c r="G6339" s="37">
        <v>6331</v>
      </c>
      <c r="H6339" s="167">
        <f t="shared" ca="1" si="200"/>
        <v>-5.5981018996140185E-2</v>
      </c>
    </row>
    <row r="6340" spans="1:8" x14ac:dyDescent="0.3">
      <c r="A6340"/>
      <c r="B6340" s="314">
        <v>35622</v>
      </c>
      <c r="C6340" s="197">
        <v>84.47</v>
      </c>
      <c r="D6340" s="197">
        <f t="shared" si="199"/>
        <v>1.1616766467065887E-2</v>
      </c>
      <c r="E6340" s="197">
        <v>-2.0296914868939919E-2</v>
      </c>
      <c r="F6340" s="167"/>
      <c r="G6340" s="37">
        <v>6332</v>
      </c>
      <c r="H6340" s="167">
        <f t="shared" ca="1" si="200"/>
        <v>0.10917188890461775</v>
      </c>
    </row>
    <row r="6341" spans="1:8" x14ac:dyDescent="0.3">
      <c r="A6341"/>
      <c r="B6341" s="314">
        <v>38310</v>
      </c>
      <c r="C6341" s="197">
        <v>83.5</v>
      </c>
      <c r="D6341" s="197">
        <f t="shared" si="199"/>
        <v>-0.74894768490679497</v>
      </c>
      <c r="E6341" s="197">
        <v>-2.0298017130118584E-2</v>
      </c>
      <c r="F6341" s="167"/>
      <c r="G6341" s="37">
        <v>6333</v>
      </c>
      <c r="H6341" s="167">
        <f t="shared" ca="1" si="200"/>
        <v>8.6058850879297599E-2</v>
      </c>
    </row>
    <row r="6342" spans="1:8" x14ac:dyDescent="0.3">
      <c r="A6342"/>
      <c r="B6342" s="314">
        <v>42394</v>
      </c>
      <c r="C6342" s="197">
        <v>332.6</v>
      </c>
      <c r="D6342" s="197">
        <f t="shared" si="199"/>
        <v>0.3946077403664725</v>
      </c>
      <c r="E6342" s="197">
        <v>-2.0324005891016128E-2</v>
      </c>
      <c r="F6342" s="167"/>
      <c r="G6342" s="37">
        <v>6334</v>
      </c>
      <c r="H6342" s="167">
        <f t="shared" ca="1" si="200"/>
        <v>-1.3826008649486309E-2</v>
      </c>
    </row>
    <row r="6343" spans="1:8" x14ac:dyDescent="0.3">
      <c r="A6343"/>
      <c r="B6343" s="314">
        <v>41148</v>
      </c>
      <c r="C6343" s="197">
        <v>238.49</v>
      </c>
      <c r="D6343" s="197">
        <f t="shared" si="199"/>
        <v>1.5369550408719457E-2</v>
      </c>
      <c r="E6343" s="197">
        <v>-2.0333552415379486E-2</v>
      </c>
      <c r="F6343" s="167"/>
      <c r="G6343" s="37">
        <v>6335</v>
      </c>
      <c r="H6343" s="167">
        <f t="shared" ca="1" si="200"/>
        <v>-1.7463847408880088E-3</v>
      </c>
    </row>
    <row r="6344" spans="1:8" x14ac:dyDescent="0.3">
      <c r="A6344"/>
      <c r="B6344" s="314">
        <v>40675</v>
      </c>
      <c r="C6344" s="197">
        <v>234.88</v>
      </c>
      <c r="D6344" s="197">
        <f t="shared" si="199"/>
        <v>-0.44727615013531008</v>
      </c>
      <c r="E6344" s="197">
        <v>-2.0353687020353672E-2</v>
      </c>
      <c r="F6344" s="167"/>
      <c r="G6344" s="37">
        <v>6336</v>
      </c>
      <c r="H6344" s="167">
        <f t="shared" ca="1" si="200"/>
        <v>-1.2608107059712449E-2</v>
      </c>
    </row>
    <row r="6345" spans="1:8" x14ac:dyDescent="0.3">
      <c r="A6345"/>
      <c r="B6345" s="314">
        <v>44670</v>
      </c>
      <c r="C6345" s="197">
        <v>424.95</v>
      </c>
      <c r="D6345" s="197">
        <f t="shared" ref="D6345:D6408" si="201">C6345/C6346-1</f>
        <v>3.6341330425299887</v>
      </c>
      <c r="E6345" s="197">
        <v>-2.0401106500691601E-2</v>
      </c>
      <c r="F6345" s="167"/>
      <c r="G6345" s="37">
        <v>6337</v>
      </c>
      <c r="H6345" s="167">
        <f t="shared" ca="1" si="200"/>
        <v>-1.1172803141772377E-2</v>
      </c>
    </row>
    <row r="6346" spans="1:8" x14ac:dyDescent="0.3">
      <c r="A6346"/>
      <c r="B6346" s="314">
        <v>38401</v>
      </c>
      <c r="C6346" s="197">
        <v>91.7</v>
      </c>
      <c r="D6346" s="197">
        <f t="shared" si="201"/>
        <v>-0.63680291508238274</v>
      </c>
      <c r="E6346" s="197">
        <v>-2.0403803012498667E-2</v>
      </c>
      <c r="F6346" s="167"/>
      <c r="G6346" s="37">
        <v>6338</v>
      </c>
      <c r="H6346" s="167">
        <f t="shared" ref="H6346:H6409" ca="1" si="202">_xlfn.NORM.INV(RAND(),N$11,N$12)</f>
        <v>-4.2496502160004279E-2</v>
      </c>
    </row>
    <row r="6347" spans="1:8" x14ac:dyDescent="0.3">
      <c r="A6347"/>
      <c r="B6347" s="314">
        <v>40493</v>
      </c>
      <c r="C6347" s="197">
        <v>252.48</v>
      </c>
      <c r="D6347" s="197">
        <f t="shared" si="201"/>
        <v>2.2887846815162174</v>
      </c>
      <c r="E6347" s="197">
        <v>-2.0408163265306145E-2</v>
      </c>
      <c r="F6347" s="167"/>
      <c r="G6347" s="37">
        <v>6339</v>
      </c>
      <c r="H6347" s="167">
        <f t="shared" ca="1" si="202"/>
        <v>0.10527165890580575</v>
      </c>
    </row>
    <row r="6348" spans="1:8" x14ac:dyDescent="0.3">
      <c r="A6348"/>
      <c r="B6348" s="314">
        <v>38212</v>
      </c>
      <c r="C6348" s="197">
        <v>76.77</v>
      </c>
      <c r="D6348" s="197">
        <f t="shared" si="201"/>
        <v>-6.4122881872485715E-2</v>
      </c>
      <c r="E6348" s="197">
        <v>-2.041597550082952E-2</v>
      </c>
      <c r="F6348" s="167"/>
      <c r="G6348" s="37">
        <v>6340</v>
      </c>
      <c r="H6348" s="167">
        <f t="shared" ca="1" si="202"/>
        <v>4.001577720345903E-2</v>
      </c>
    </row>
    <row r="6349" spans="1:8" x14ac:dyDescent="0.3">
      <c r="A6349"/>
      <c r="B6349" s="314">
        <v>38482</v>
      </c>
      <c r="C6349" s="197">
        <v>82.03</v>
      </c>
      <c r="D6349" s="197">
        <f t="shared" si="201"/>
        <v>-0.30157513835674754</v>
      </c>
      <c r="E6349" s="197">
        <v>-2.0420348698351964E-2</v>
      </c>
      <c r="F6349" s="167"/>
      <c r="G6349" s="37">
        <v>6341</v>
      </c>
      <c r="H6349" s="167">
        <f t="shared" ca="1" si="202"/>
        <v>-2.0317900353277654E-2</v>
      </c>
    </row>
    <row r="6350" spans="1:8" x14ac:dyDescent="0.3">
      <c r="A6350"/>
      <c r="B6350" s="314">
        <v>43738</v>
      </c>
      <c r="C6350" s="197">
        <v>117.45</v>
      </c>
      <c r="D6350" s="197">
        <f t="shared" si="201"/>
        <v>0.55090452924864652</v>
      </c>
      <c r="E6350" s="197">
        <v>-2.04336947456214E-2</v>
      </c>
      <c r="F6350" s="167"/>
      <c r="G6350" s="37">
        <v>6342</v>
      </c>
      <c r="H6350" s="167">
        <f t="shared" ca="1" si="202"/>
        <v>-6.0708677937288E-2</v>
      </c>
    </row>
    <row r="6351" spans="1:8" x14ac:dyDescent="0.3">
      <c r="A6351"/>
      <c r="B6351" s="314">
        <v>39661</v>
      </c>
      <c r="C6351" s="197">
        <v>75.73</v>
      </c>
      <c r="D6351" s="197">
        <f t="shared" si="201"/>
        <v>-0.88754083754083757</v>
      </c>
      <c r="E6351" s="197">
        <v>-2.0437200879575679E-2</v>
      </c>
      <c r="F6351" s="167"/>
      <c r="G6351" s="37">
        <v>6343</v>
      </c>
      <c r="H6351" s="167">
        <f t="shared" ca="1" si="202"/>
        <v>9.5680379044167832E-2</v>
      </c>
    </row>
    <row r="6352" spans="1:8" x14ac:dyDescent="0.3">
      <c r="A6352"/>
      <c r="B6352" s="314">
        <v>45860</v>
      </c>
      <c r="C6352" s="197">
        <v>673.4</v>
      </c>
      <c r="D6352" s="197">
        <f t="shared" si="201"/>
        <v>2.0561858945266405</v>
      </c>
      <c r="E6352" s="197">
        <v>-2.0437850025456505E-2</v>
      </c>
      <c r="F6352" s="167"/>
      <c r="G6352" s="37">
        <v>6344</v>
      </c>
      <c r="H6352" s="167">
        <f t="shared" ca="1" si="202"/>
        <v>-9.1672358303980551E-3</v>
      </c>
    </row>
    <row r="6353" spans="1:8" x14ac:dyDescent="0.3">
      <c r="A6353"/>
      <c r="B6353" s="314">
        <v>41123</v>
      </c>
      <c r="C6353" s="197">
        <v>220.34</v>
      </c>
      <c r="D6353" s="197">
        <f t="shared" si="201"/>
        <v>-7.7650801624178478E-2</v>
      </c>
      <c r="E6353" s="197">
        <v>-2.0449897750511203E-2</v>
      </c>
      <c r="F6353" s="167"/>
      <c r="G6353" s="37">
        <v>6345</v>
      </c>
      <c r="H6353" s="167">
        <f t="shared" ca="1" si="202"/>
        <v>1.0968138043756546E-2</v>
      </c>
    </row>
    <row r="6354" spans="1:8" x14ac:dyDescent="0.3">
      <c r="A6354"/>
      <c r="B6354" s="314">
        <v>41101</v>
      </c>
      <c r="C6354" s="197">
        <v>238.89</v>
      </c>
      <c r="D6354" s="197">
        <f t="shared" si="201"/>
        <v>0.69245483528161511</v>
      </c>
      <c r="E6354" s="197">
        <v>-2.0460882401180935E-2</v>
      </c>
      <c r="F6354" s="167"/>
      <c r="G6354" s="37">
        <v>6346</v>
      </c>
      <c r="H6354" s="167">
        <f t="shared" ca="1" si="202"/>
        <v>-6.9474030031016668E-2</v>
      </c>
    </row>
    <row r="6355" spans="1:8" x14ac:dyDescent="0.3">
      <c r="A6355"/>
      <c r="B6355" s="314">
        <v>39443</v>
      </c>
      <c r="C6355" s="197">
        <v>141.15</v>
      </c>
      <c r="D6355" s="197">
        <f t="shared" si="201"/>
        <v>-0.16823806717737178</v>
      </c>
      <c r="E6355" s="197">
        <v>-2.0471894517695932E-2</v>
      </c>
      <c r="F6355" s="167"/>
      <c r="G6355" s="37">
        <v>6347</v>
      </c>
      <c r="H6355" s="167">
        <f t="shared" ca="1" si="202"/>
        <v>3.4887177102021001E-2</v>
      </c>
    </row>
    <row r="6356" spans="1:8" x14ac:dyDescent="0.3">
      <c r="A6356"/>
      <c r="B6356" s="314">
        <v>43622</v>
      </c>
      <c r="C6356" s="197">
        <v>169.7</v>
      </c>
      <c r="D6356" s="197">
        <f t="shared" si="201"/>
        <v>4.4307692307692159E-2</v>
      </c>
      <c r="E6356" s="197">
        <v>-2.0490620490620559E-2</v>
      </c>
      <c r="F6356" s="167"/>
      <c r="G6356" s="37">
        <v>6348</v>
      </c>
      <c r="H6356" s="167">
        <f t="shared" ca="1" si="202"/>
        <v>8.5445357131667607E-3</v>
      </c>
    </row>
    <row r="6357" spans="1:8" x14ac:dyDescent="0.3">
      <c r="A6357"/>
      <c r="B6357" s="314">
        <v>40385</v>
      </c>
      <c r="C6357" s="197">
        <v>162.5</v>
      </c>
      <c r="D6357" s="197">
        <f t="shared" si="201"/>
        <v>0.92353219696969679</v>
      </c>
      <c r="E6357" s="197">
        <v>-2.0494273658830608E-2</v>
      </c>
      <c r="F6357" s="167"/>
      <c r="G6357" s="37">
        <v>6349</v>
      </c>
      <c r="H6357" s="167">
        <f t="shared" ca="1" si="202"/>
        <v>-2.7962755922070516E-2</v>
      </c>
    </row>
    <row r="6358" spans="1:8" x14ac:dyDescent="0.3">
      <c r="A6358"/>
      <c r="B6358" s="314">
        <v>38499</v>
      </c>
      <c r="C6358" s="197">
        <v>84.48</v>
      </c>
      <c r="D6358" s="197">
        <f t="shared" si="201"/>
        <v>-0.8074968668109832</v>
      </c>
      <c r="E6358" s="197">
        <v>-2.0521739130434757E-2</v>
      </c>
      <c r="F6358" s="167"/>
      <c r="G6358" s="37">
        <v>6350</v>
      </c>
      <c r="H6358" s="167">
        <f t="shared" ca="1" si="202"/>
        <v>4.3675818592536497E-2</v>
      </c>
    </row>
    <row r="6359" spans="1:8" x14ac:dyDescent="0.3">
      <c r="A6359"/>
      <c r="B6359" s="314">
        <v>44673</v>
      </c>
      <c r="C6359" s="197">
        <v>438.85</v>
      </c>
      <c r="D6359" s="197">
        <f t="shared" si="201"/>
        <v>5.2398081534772212E-2</v>
      </c>
      <c r="E6359" s="197">
        <v>-2.0533422609083751E-2</v>
      </c>
      <c r="F6359" s="167"/>
      <c r="G6359" s="37">
        <v>6351</v>
      </c>
      <c r="H6359" s="167">
        <f t="shared" ca="1" si="202"/>
        <v>3.7247676165000139E-2</v>
      </c>
    </row>
    <row r="6360" spans="1:8" x14ac:dyDescent="0.3">
      <c r="A6360"/>
      <c r="B6360" s="314">
        <v>44706</v>
      </c>
      <c r="C6360" s="197">
        <v>417</v>
      </c>
      <c r="D6360" s="197">
        <f t="shared" si="201"/>
        <v>0.26398108575065926</v>
      </c>
      <c r="E6360" s="197">
        <v>-2.0551967116852587E-2</v>
      </c>
      <c r="F6360" s="167"/>
      <c r="G6360" s="37">
        <v>6352</v>
      </c>
      <c r="H6360" s="167">
        <f t="shared" ca="1" si="202"/>
        <v>7.8456726742179489E-2</v>
      </c>
    </row>
    <row r="6361" spans="1:8" x14ac:dyDescent="0.3">
      <c r="A6361"/>
      <c r="B6361" s="314">
        <v>41529</v>
      </c>
      <c r="C6361" s="197">
        <v>329.91</v>
      </c>
      <c r="D6361" s="197">
        <f t="shared" si="201"/>
        <v>1.5861095868934707</v>
      </c>
      <c r="E6361" s="197">
        <v>-2.0573566084787887E-2</v>
      </c>
      <c r="F6361" s="167"/>
      <c r="G6361" s="37">
        <v>6353</v>
      </c>
      <c r="H6361" s="167">
        <f t="shared" ca="1" si="202"/>
        <v>2.6781081196348651E-2</v>
      </c>
    </row>
    <row r="6362" spans="1:8" x14ac:dyDescent="0.3">
      <c r="A6362"/>
      <c r="B6362" s="314">
        <v>34981</v>
      </c>
      <c r="C6362" s="197">
        <v>127.57</v>
      </c>
      <c r="D6362" s="197">
        <f t="shared" si="201"/>
        <v>0.55839237722941593</v>
      </c>
      <c r="E6362" s="197">
        <v>-2.057581573896361E-2</v>
      </c>
      <c r="F6362" s="167"/>
      <c r="G6362" s="37">
        <v>6354</v>
      </c>
      <c r="H6362" s="167">
        <f t="shared" ca="1" si="202"/>
        <v>2.2411305886647581E-2</v>
      </c>
    </row>
    <row r="6363" spans="1:8" x14ac:dyDescent="0.3">
      <c r="A6363"/>
      <c r="B6363" s="314">
        <v>35619</v>
      </c>
      <c r="C6363" s="197">
        <v>81.86</v>
      </c>
      <c r="D6363" s="197">
        <f t="shared" si="201"/>
        <v>-0.80887674814970467</v>
      </c>
      <c r="E6363" s="197">
        <v>-2.0579085905719108E-2</v>
      </c>
      <c r="F6363" s="167"/>
      <c r="G6363" s="37">
        <v>6355</v>
      </c>
      <c r="H6363" s="167">
        <f t="shared" ca="1" si="202"/>
        <v>-1.2477752465861885E-2</v>
      </c>
    </row>
    <row r="6364" spans="1:8" x14ac:dyDescent="0.3">
      <c r="A6364"/>
      <c r="B6364" s="314">
        <v>41859</v>
      </c>
      <c r="C6364" s="197">
        <v>428.31</v>
      </c>
      <c r="D6364" s="197">
        <f t="shared" si="201"/>
        <v>0.63758363601605805</v>
      </c>
      <c r="E6364" s="197">
        <v>-2.0580366330520738E-2</v>
      </c>
      <c r="F6364" s="167"/>
      <c r="G6364" s="37">
        <v>6356</v>
      </c>
      <c r="H6364" s="167">
        <f t="shared" ca="1" si="202"/>
        <v>-2.1357929129956488E-2</v>
      </c>
    </row>
    <row r="6365" spans="1:8" x14ac:dyDescent="0.3">
      <c r="A6365"/>
      <c r="B6365" s="314">
        <v>43286</v>
      </c>
      <c r="C6365" s="197">
        <v>261.55</v>
      </c>
      <c r="D6365" s="197">
        <f t="shared" si="201"/>
        <v>0.44375137999558412</v>
      </c>
      <c r="E6365" s="197">
        <v>-2.0595394120951127E-2</v>
      </c>
      <c r="F6365" s="167"/>
      <c r="G6365" s="37">
        <v>6357</v>
      </c>
      <c r="H6365" s="167">
        <f t="shared" ca="1" si="202"/>
        <v>8.6692026544192988E-2</v>
      </c>
    </row>
    <row r="6366" spans="1:8" x14ac:dyDescent="0.3">
      <c r="A6366"/>
      <c r="B6366" s="314">
        <v>40836</v>
      </c>
      <c r="C6366" s="197">
        <v>181.16</v>
      </c>
      <c r="D6366" s="197">
        <f t="shared" si="201"/>
        <v>5.145183175033921</v>
      </c>
      <c r="E6366" s="197">
        <v>-2.059793480023786E-2</v>
      </c>
      <c r="F6366" s="167"/>
      <c r="G6366" s="37">
        <v>6358</v>
      </c>
      <c r="H6366" s="167">
        <f t="shared" ca="1" si="202"/>
        <v>-1.5191821086884336E-2</v>
      </c>
    </row>
    <row r="6367" spans="1:8" x14ac:dyDescent="0.3">
      <c r="A6367"/>
      <c r="B6367" s="314">
        <v>37421</v>
      </c>
      <c r="C6367" s="197">
        <v>29.48</v>
      </c>
      <c r="D6367" s="197">
        <f t="shared" si="201"/>
        <v>-0.72316649450652637</v>
      </c>
      <c r="E6367" s="197">
        <v>-2.0598006644518274E-2</v>
      </c>
      <c r="F6367" s="167"/>
      <c r="G6367" s="37">
        <v>6359</v>
      </c>
      <c r="H6367" s="167">
        <f t="shared" ca="1" si="202"/>
        <v>-7.3464785487390299E-2</v>
      </c>
    </row>
    <row r="6368" spans="1:8" x14ac:dyDescent="0.3">
      <c r="A6368"/>
      <c r="B6368" s="314">
        <v>38691</v>
      </c>
      <c r="C6368" s="197">
        <v>106.49</v>
      </c>
      <c r="D6368" s="197">
        <f t="shared" si="201"/>
        <v>-0.56863936484789568</v>
      </c>
      <c r="E6368" s="197">
        <v>-2.0601489929182426E-2</v>
      </c>
      <c r="F6368" s="167"/>
      <c r="G6368" s="37">
        <v>6360</v>
      </c>
      <c r="H6368" s="167">
        <f t="shared" ca="1" si="202"/>
        <v>-5.4315157805079027E-3</v>
      </c>
    </row>
    <row r="6369" spans="1:8" x14ac:dyDescent="0.3">
      <c r="A6369"/>
      <c r="B6369" s="314">
        <v>40522</v>
      </c>
      <c r="C6369" s="197">
        <v>246.87</v>
      </c>
      <c r="D6369" s="197">
        <f t="shared" si="201"/>
        <v>4.5401705565529618</v>
      </c>
      <c r="E6369" s="197">
        <v>-2.0629190304280565E-2</v>
      </c>
      <c r="F6369" s="167"/>
      <c r="G6369" s="37">
        <v>6361</v>
      </c>
      <c r="H6369" s="167">
        <f t="shared" ca="1" si="202"/>
        <v>-1.3440491498941517E-2</v>
      </c>
    </row>
    <row r="6370" spans="1:8" x14ac:dyDescent="0.3">
      <c r="A6370"/>
      <c r="B6370" s="314">
        <v>36490</v>
      </c>
      <c r="C6370" s="197">
        <v>44.56</v>
      </c>
      <c r="D6370" s="197">
        <f t="shared" si="201"/>
        <v>-0.95459084887394274</v>
      </c>
      <c r="E6370" s="197">
        <v>-2.0659340659340608E-2</v>
      </c>
      <c r="F6370" s="167"/>
      <c r="G6370" s="37">
        <v>6362</v>
      </c>
      <c r="H6370" s="167">
        <f t="shared" ca="1" si="202"/>
        <v>5.2389925965637983E-2</v>
      </c>
    </row>
    <row r="6371" spans="1:8" x14ac:dyDescent="0.3">
      <c r="A6371"/>
      <c r="B6371" s="314">
        <v>45475</v>
      </c>
      <c r="C6371" s="197">
        <v>981.3</v>
      </c>
      <c r="D6371" s="197">
        <f t="shared" si="201"/>
        <v>0.89894728694171366</v>
      </c>
      <c r="E6371" s="197">
        <v>-2.0707549523476865E-2</v>
      </c>
      <c r="F6371" s="167"/>
      <c r="G6371" s="37">
        <v>6363</v>
      </c>
      <c r="H6371" s="167">
        <f t="shared" ca="1" si="202"/>
        <v>0.15425853802395009</v>
      </c>
    </row>
    <row r="6372" spans="1:8" x14ac:dyDescent="0.3">
      <c r="A6372"/>
      <c r="B6372" s="314">
        <v>41953</v>
      </c>
      <c r="C6372" s="197">
        <v>516.76</v>
      </c>
      <c r="D6372" s="197">
        <f t="shared" si="201"/>
        <v>1.009253859014736</v>
      </c>
      <c r="E6372" s="197">
        <v>-2.071291856961488E-2</v>
      </c>
      <c r="F6372" s="167"/>
      <c r="G6372" s="37">
        <v>6364</v>
      </c>
      <c r="H6372" s="167">
        <f t="shared" ca="1" si="202"/>
        <v>9.8567797816849871E-3</v>
      </c>
    </row>
    <row r="6373" spans="1:8" x14ac:dyDescent="0.3">
      <c r="A6373"/>
      <c r="B6373" s="314">
        <v>40966</v>
      </c>
      <c r="C6373" s="197">
        <v>257.19</v>
      </c>
      <c r="D6373" s="197">
        <f t="shared" si="201"/>
        <v>8.7162825840574243</v>
      </c>
      <c r="E6373" s="197">
        <v>-2.071355138407649E-2</v>
      </c>
      <c r="F6373" s="167"/>
      <c r="G6373" s="37">
        <v>6365</v>
      </c>
      <c r="H6373" s="167">
        <f t="shared" ca="1" si="202"/>
        <v>-3.4491023530840249E-2</v>
      </c>
    </row>
    <row r="6374" spans="1:8" x14ac:dyDescent="0.3">
      <c r="A6374"/>
      <c r="B6374" s="314">
        <v>36115</v>
      </c>
      <c r="C6374" s="197">
        <v>26.47</v>
      </c>
      <c r="D6374" s="197">
        <f t="shared" si="201"/>
        <v>-0.95336504580690629</v>
      </c>
      <c r="E6374" s="197">
        <v>-2.0717721050684479E-2</v>
      </c>
      <c r="F6374" s="167"/>
      <c r="G6374" s="37">
        <v>6366</v>
      </c>
      <c r="H6374" s="167">
        <f t="shared" ca="1" si="202"/>
        <v>6.9573036296635658E-3</v>
      </c>
    </row>
    <row r="6375" spans="1:8" x14ac:dyDescent="0.3">
      <c r="A6375"/>
      <c r="B6375" s="314">
        <v>45099</v>
      </c>
      <c r="C6375" s="197">
        <v>567.6</v>
      </c>
      <c r="D6375" s="197">
        <f t="shared" si="201"/>
        <v>2.7305290831416364</v>
      </c>
      <c r="E6375" s="197">
        <v>-2.0720829523300122E-2</v>
      </c>
      <c r="F6375" s="167"/>
      <c r="G6375" s="37">
        <v>6367</v>
      </c>
      <c r="H6375" s="167">
        <f t="shared" ca="1" si="202"/>
        <v>-4.7389116237669685E-2</v>
      </c>
    </row>
    <row r="6376" spans="1:8" x14ac:dyDescent="0.3">
      <c r="A6376"/>
      <c r="B6376" s="314">
        <v>40354</v>
      </c>
      <c r="C6376" s="197">
        <v>152.15</v>
      </c>
      <c r="D6376" s="197">
        <f t="shared" si="201"/>
        <v>4.0347452018530774</v>
      </c>
      <c r="E6376" s="197">
        <v>-2.0724721632232712E-2</v>
      </c>
      <c r="F6376" s="167"/>
      <c r="G6376" s="37">
        <v>6368</v>
      </c>
      <c r="H6376" s="167">
        <f t="shared" ca="1" si="202"/>
        <v>-8.6618031200723616E-2</v>
      </c>
    </row>
    <row r="6377" spans="1:8" x14ac:dyDescent="0.3">
      <c r="A6377"/>
      <c r="B6377" s="314">
        <v>37607</v>
      </c>
      <c r="C6377" s="197">
        <v>30.22</v>
      </c>
      <c r="D6377" s="197">
        <f t="shared" si="201"/>
        <v>-0.79080714384604733</v>
      </c>
      <c r="E6377" s="197">
        <v>-2.0738820479585196E-2</v>
      </c>
      <c r="F6377" s="167"/>
      <c r="G6377" s="37">
        <v>6369</v>
      </c>
      <c r="H6377" s="167">
        <f t="shared" ca="1" si="202"/>
        <v>5.5742415741408355E-2</v>
      </c>
    </row>
    <row r="6378" spans="1:8" x14ac:dyDescent="0.3">
      <c r="A6378"/>
      <c r="B6378" s="314">
        <v>39483</v>
      </c>
      <c r="C6378" s="197">
        <v>144.46</v>
      </c>
      <c r="D6378" s="197">
        <f t="shared" si="201"/>
        <v>0.47966813479463299</v>
      </c>
      <c r="E6378" s="197">
        <v>-2.0742950108459834E-2</v>
      </c>
      <c r="F6378" s="167"/>
      <c r="G6378" s="37">
        <v>6370</v>
      </c>
      <c r="H6378" s="167">
        <f t="shared" ca="1" si="202"/>
        <v>7.133482645958868E-3</v>
      </c>
    </row>
    <row r="6379" spans="1:8" x14ac:dyDescent="0.3">
      <c r="A6379"/>
      <c r="B6379" s="314">
        <v>38020</v>
      </c>
      <c r="C6379" s="197">
        <v>97.63</v>
      </c>
      <c r="D6379" s="197">
        <f t="shared" si="201"/>
        <v>-0.42258102673290754</v>
      </c>
      <c r="E6379" s="197">
        <v>-2.0762286860581791E-2</v>
      </c>
      <c r="F6379" s="167"/>
      <c r="G6379" s="37">
        <v>6371</v>
      </c>
      <c r="H6379" s="167">
        <f t="shared" ca="1" si="202"/>
        <v>-5.8187010362584925E-2</v>
      </c>
    </row>
    <row r="6380" spans="1:8" x14ac:dyDescent="0.3">
      <c r="A6380"/>
      <c r="B6380" s="314">
        <v>40301</v>
      </c>
      <c r="C6380" s="197">
        <v>169.08</v>
      </c>
      <c r="D6380" s="197">
        <f t="shared" si="201"/>
        <v>1.2152050284345961E-2</v>
      </c>
      <c r="E6380" s="197">
        <v>-2.0791104418833473E-2</v>
      </c>
      <c r="F6380" s="167"/>
      <c r="G6380" s="37">
        <v>6372</v>
      </c>
      <c r="H6380" s="167">
        <f t="shared" ca="1" si="202"/>
        <v>-1.0909844795544471E-2</v>
      </c>
    </row>
    <row r="6381" spans="1:8" x14ac:dyDescent="0.3">
      <c r="A6381"/>
      <c r="B6381" s="314">
        <v>43783</v>
      </c>
      <c r="C6381" s="197">
        <v>167.05</v>
      </c>
      <c r="D6381" s="197">
        <f t="shared" si="201"/>
        <v>-0.81864272453887155</v>
      </c>
      <c r="E6381" s="197">
        <v>-2.0808909730363312E-2</v>
      </c>
      <c r="F6381" s="167"/>
      <c r="G6381" s="37">
        <v>6373</v>
      </c>
      <c r="H6381" s="167">
        <f t="shared" ca="1" si="202"/>
        <v>8.4037829826520846E-2</v>
      </c>
    </row>
    <row r="6382" spans="1:8" x14ac:dyDescent="0.3">
      <c r="A6382"/>
      <c r="B6382" s="314">
        <v>45442</v>
      </c>
      <c r="C6382" s="197">
        <v>921.11</v>
      </c>
      <c r="D6382" s="197">
        <f t="shared" si="201"/>
        <v>8.7482273256429259</v>
      </c>
      <c r="E6382" s="197">
        <v>-2.0824917614542415E-2</v>
      </c>
      <c r="F6382" s="167"/>
      <c r="G6382" s="37">
        <v>6374</v>
      </c>
      <c r="H6382" s="167">
        <f t="shared" ca="1" si="202"/>
        <v>-2.9655926285821692E-2</v>
      </c>
    </row>
    <row r="6383" spans="1:8" x14ac:dyDescent="0.3">
      <c r="A6383"/>
      <c r="B6383" s="314">
        <v>38358</v>
      </c>
      <c r="C6383" s="197">
        <v>94.49</v>
      </c>
      <c r="D6383" s="197">
        <f t="shared" si="201"/>
        <v>-0.4747053591283078</v>
      </c>
      <c r="E6383" s="197">
        <v>-2.0829015544041485E-2</v>
      </c>
      <c r="F6383" s="167"/>
      <c r="G6383" s="37">
        <v>6375</v>
      </c>
      <c r="H6383" s="167">
        <f t="shared" ca="1" si="202"/>
        <v>7.6570490871971202E-3</v>
      </c>
    </row>
    <row r="6384" spans="1:8" x14ac:dyDescent="0.3">
      <c r="A6384"/>
      <c r="B6384" s="314">
        <v>38834</v>
      </c>
      <c r="C6384" s="197">
        <v>179.88</v>
      </c>
      <c r="D6384" s="197">
        <f t="shared" si="201"/>
        <v>1.1521895190236897</v>
      </c>
      <c r="E6384" s="197">
        <v>-2.0848075771596641E-2</v>
      </c>
      <c r="F6384" s="167"/>
      <c r="G6384" s="37">
        <v>6376</v>
      </c>
      <c r="H6384" s="167">
        <f t="shared" ca="1" si="202"/>
        <v>5.3299512508095004E-2</v>
      </c>
    </row>
    <row r="6385" spans="1:8" x14ac:dyDescent="0.3">
      <c r="A6385"/>
      <c r="B6385" s="314">
        <v>35618</v>
      </c>
      <c r="C6385" s="197">
        <v>83.58</v>
      </c>
      <c r="D6385" s="197">
        <f t="shared" si="201"/>
        <v>3.4504792332268366</v>
      </c>
      <c r="E6385" s="197">
        <v>-2.0852858481724468E-2</v>
      </c>
      <c r="F6385" s="167"/>
      <c r="G6385" s="37">
        <v>6377</v>
      </c>
      <c r="H6385" s="167">
        <f t="shared" ca="1" si="202"/>
        <v>-2.6583454989315341E-2</v>
      </c>
    </row>
    <row r="6386" spans="1:8" x14ac:dyDescent="0.3">
      <c r="A6386"/>
      <c r="B6386" s="314">
        <v>36773</v>
      </c>
      <c r="C6386" s="197">
        <v>18.78</v>
      </c>
      <c r="D6386" s="197">
        <f t="shared" si="201"/>
        <v>-0.66631130063965882</v>
      </c>
      <c r="E6386" s="197">
        <v>-2.0855057351407691E-2</v>
      </c>
      <c r="F6386" s="167"/>
      <c r="G6386" s="37">
        <v>6378</v>
      </c>
      <c r="H6386" s="167">
        <f t="shared" ca="1" si="202"/>
        <v>6.3692151188293619E-2</v>
      </c>
    </row>
    <row r="6387" spans="1:8" x14ac:dyDescent="0.3">
      <c r="A6387"/>
      <c r="B6387" s="314">
        <v>34712</v>
      </c>
      <c r="C6387" s="197">
        <v>56.28</v>
      </c>
      <c r="D6387" s="197">
        <f t="shared" si="201"/>
        <v>-0.24527289794823648</v>
      </c>
      <c r="E6387" s="197">
        <v>-2.0876826722338149E-2</v>
      </c>
      <c r="F6387" s="167"/>
      <c r="G6387" s="37">
        <v>6379</v>
      </c>
      <c r="H6387" s="167">
        <f t="shared" ca="1" si="202"/>
        <v>-6.0511308995957205E-2</v>
      </c>
    </row>
    <row r="6388" spans="1:8" x14ac:dyDescent="0.3">
      <c r="A6388"/>
      <c r="B6388" s="314">
        <v>35101</v>
      </c>
      <c r="C6388" s="197">
        <v>74.569999999999993</v>
      </c>
      <c r="D6388" s="197">
        <f t="shared" si="201"/>
        <v>0.14406259588830905</v>
      </c>
      <c r="E6388" s="197">
        <v>-2.0877100840336227E-2</v>
      </c>
      <c r="F6388" s="167"/>
      <c r="G6388" s="37">
        <v>6380</v>
      </c>
      <c r="H6388" s="167">
        <f t="shared" ca="1" si="202"/>
        <v>-3.5621495929485186E-2</v>
      </c>
    </row>
    <row r="6389" spans="1:8" x14ac:dyDescent="0.3">
      <c r="A6389"/>
      <c r="B6389" s="314">
        <v>35723</v>
      </c>
      <c r="C6389" s="197">
        <v>65.180000000000007</v>
      </c>
      <c r="D6389" s="197">
        <f t="shared" si="201"/>
        <v>-0.84286403085824491</v>
      </c>
      <c r="E6389" s="197">
        <v>-2.0880276400780939E-2</v>
      </c>
      <c r="F6389" s="167"/>
      <c r="G6389" s="37">
        <v>6381</v>
      </c>
      <c r="H6389" s="167">
        <f t="shared" ca="1" si="202"/>
        <v>-3.9322423545406313E-2</v>
      </c>
    </row>
    <row r="6390" spans="1:8" x14ac:dyDescent="0.3">
      <c r="A6390"/>
      <c r="B6390" s="314">
        <v>42998</v>
      </c>
      <c r="C6390" s="197">
        <v>414.8</v>
      </c>
      <c r="D6390" s="197">
        <f t="shared" si="201"/>
        <v>-8.7147887323943629E-2</v>
      </c>
      <c r="E6390" s="197">
        <v>-2.0889885518706408E-2</v>
      </c>
      <c r="F6390" s="167"/>
      <c r="G6390" s="37">
        <v>6382</v>
      </c>
      <c r="H6390" s="167">
        <f t="shared" ca="1" si="202"/>
        <v>7.0228697747539329E-2</v>
      </c>
    </row>
    <row r="6391" spans="1:8" x14ac:dyDescent="0.3">
      <c r="A6391"/>
      <c r="B6391" s="314">
        <v>42716</v>
      </c>
      <c r="C6391" s="197">
        <v>454.4</v>
      </c>
      <c r="D6391" s="197">
        <f t="shared" si="201"/>
        <v>-0.10867006669282075</v>
      </c>
      <c r="E6391" s="197">
        <v>-2.0900667959491637E-2</v>
      </c>
      <c r="F6391" s="167"/>
      <c r="G6391" s="37">
        <v>6383</v>
      </c>
      <c r="H6391" s="167">
        <f t="shared" ca="1" si="202"/>
        <v>-1.5697961415463087E-2</v>
      </c>
    </row>
    <row r="6392" spans="1:8" x14ac:dyDescent="0.3">
      <c r="A6392"/>
      <c r="B6392" s="314">
        <v>42143</v>
      </c>
      <c r="C6392" s="197">
        <v>509.8</v>
      </c>
      <c r="D6392" s="197">
        <f t="shared" si="201"/>
        <v>37.945760122230709</v>
      </c>
      <c r="E6392" s="197">
        <v>-2.093335893988868E-2</v>
      </c>
      <c r="F6392" s="167"/>
      <c r="G6392" s="37">
        <v>6384</v>
      </c>
      <c r="H6392" s="167">
        <f t="shared" ca="1" si="202"/>
        <v>8.3684574962863162E-2</v>
      </c>
    </row>
    <row r="6393" spans="1:8" x14ac:dyDescent="0.3">
      <c r="A6393"/>
      <c r="B6393" s="314">
        <v>37174</v>
      </c>
      <c r="C6393" s="197">
        <v>13.09</v>
      </c>
      <c r="D6393" s="197">
        <f t="shared" si="201"/>
        <v>-0.95170632724589554</v>
      </c>
      <c r="E6393" s="197">
        <v>-2.0942408376963262E-2</v>
      </c>
      <c r="F6393" s="167"/>
      <c r="G6393" s="37">
        <v>6385</v>
      </c>
      <c r="H6393" s="167">
        <f t="shared" ca="1" si="202"/>
        <v>-4.4536102382540223E-2</v>
      </c>
    </row>
    <row r="6394" spans="1:8" x14ac:dyDescent="0.3">
      <c r="A6394"/>
      <c r="B6394" s="314">
        <v>43278</v>
      </c>
      <c r="C6394" s="197">
        <v>271.05</v>
      </c>
      <c r="D6394" s="197">
        <f t="shared" si="201"/>
        <v>10.613110539845758</v>
      </c>
      <c r="E6394" s="197">
        <v>-2.0949972909517833E-2</v>
      </c>
      <c r="F6394" s="167"/>
      <c r="G6394" s="37">
        <v>6386</v>
      </c>
      <c r="H6394" s="167">
        <f t="shared" ca="1" si="202"/>
        <v>2.1170370503443871E-2</v>
      </c>
    </row>
    <row r="6395" spans="1:8" x14ac:dyDescent="0.3">
      <c r="A6395"/>
      <c r="B6395" s="314">
        <v>36727</v>
      </c>
      <c r="C6395" s="197">
        <v>23.34</v>
      </c>
      <c r="D6395" s="197">
        <f t="shared" si="201"/>
        <v>-0.94075390277954052</v>
      </c>
      <c r="E6395" s="197">
        <v>-2.0973154362416091E-2</v>
      </c>
      <c r="F6395" s="167"/>
      <c r="G6395" s="37">
        <v>6387</v>
      </c>
      <c r="H6395" s="167">
        <f t="shared" ca="1" si="202"/>
        <v>5.0577788988639743E-3</v>
      </c>
    </row>
    <row r="6396" spans="1:8" x14ac:dyDescent="0.3">
      <c r="A6396"/>
      <c r="B6396" s="314">
        <v>42347</v>
      </c>
      <c r="C6396" s="197">
        <v>393.95</v>
      </c>
      <c r="D6396" s="197">
        <f t="shared" si="201"/>
        <v>0.3381908352865246</v>
      </c>
      <c r="E6396" s="197">
        <v>-2.0999005964214668E-2</v>
      </c>
      <c r="F6396" s="167"/>
      <c r="G6396" s="37">
        <v>6388</v>
      </c>
      <c r="H6396" s="167">
        <f t="shared" ca="1" si="202"/>
        <v>-4.6108578053445974E-2</v>
      </c>
    </row>
    <row r="6397" spans="1:8" x14ac:dyDescent="0.3">
      <c r="A6397"/>
      <c r="B6397" s="314">
        <v>41326</v>
      </c>
      <c r="C6397" s="197">
        <v>294.39</v>
      </c>
      <c r="D6397" s="197">
        <f t="shared" si="201"/>
        <v>-0.30206258890469417</v>
      </c>
      <c r="E6397" s="197">
        <v>-2.1049481245012158E-2</v>
      </c>
      <c r="F6397" s="167"/>
      <c r="G6397" s="37">
        <v>6389</v>
      </c>
      <c r="H6397" s="167">
        <f t="shared" ca="1" si="202"/>
        <v>2.6442652028776034E-2</v>
      </c>
    </row>
    <row r="6398" spans="1:8" x14ac:dyDescent="0.3">
      <c r="A6398"/>
      <c r="B6398" s="314">
        <v>44827</v>
      </c>
      <c r="C6398" s="197">
        <v>421.8</v>
      </c>
      <c r="D6398" s="197">
        <f t="shared" si="201"/>
        <v>25.679316888045541</v>
      </c>
      <c r="E6398" s="197">
        <v>-2.1050432845173717E-2</v>
      </c>
      <c r="F6398" s="167"/>
      <c r="G6398" s="37">
        <v>6390</v>
      </c>
      <c r="H6398" s="167">
        <f t="shared" ca="1" si="202"/>
        <v>4.940311792584523E-2</v>
      </c>
    </row>
    <row r="6399" spans="1:8" x14ac:dyDescent="0.3">
      <c r="A6399"/>
      <c r="B6399" s="314">
        <v>36804</v>
      </c>
      <c r="C6399" s="197">
        <v>15.81</v>
      </c>
      <c r="D6399" s="197">
        <f t="shared" si="201"/>
        <v>-0.69090909090909092</v>
      </c>
      <c r="E6399" s="197">
        <v>-2.1052631578947212E-2</v>
      </c>
      <c r="F6399" s="167"/>
      <c r="G6399" s="37">
        <v>6391</v>
      </c>
      <c r="H6399" s="167">
        <f t="shared" ca="1" si="202"/>
        <v>-6.4959538818503568E-2</v>
      </c>
    </row>
    <row r="6400" spans="1:8" x14ac:dyDescent="0.3">
      <c r="A6400"/>
      <c r="B6400" s="314">
        <v>35930</v>
      </c>
      <c r="C6400" s="197">
        <v>51.15</v>
      </c>
      <c r="D6400" s="197">
        <f t="shared" si="201"/>
        <v>-0.85327022375215145</v>
      </c>
      <c r="E6400" s="197">
        <v>-2.1052631578947434E-2</v>
      </c>
      <c r="F6400" s="167"/>
      <c r="G6400" s="37">
        <v>6392</v>
      </c>
      <c r="H6400" s="167">
        <f t="shared" ca="1" si="202"/>
        <v>-5.3864823346029258E-3</v>
      </c>
    </row>
    <row r="6401" spans="1:8" x14ac:dyDescent="0.3">
      <c r="A6401"/>
      <c r="B6401" s="314">
        <v>42234</v>
      </c>
      <c r="C6401" s="197">
        <v>348.6</v>
      </c>
      <c r="D6401" s="197">
        <f t="shared" si="201"/>
        <v>-9.315574516791969E-2</v>
      </c>
      <c r="E6401" s="197">
        <v>-2.1061499578770015E-2</v>
      </c>
      <c r="F6401" s="167"/>
      <c r="G6401" s="37">
        <v>6393</v>
      </c>
      <c r="H6401" s="167">
        <f t="shared" ca="1" si="202"/>
        <v>-3.6686266762284746E-3</v>
      </c>
    </row>
    <row r="6402" spans="1:8" x14ac:dyDescent="0.3">
      <c r="A6402"/>
      <c r="B6402" s="314">
        <v>44930</v>
      </c>
      <c r="C6402" s="197">
        <v>384.41</v>
      </c>
      <c r="D6402" s="197">
        <f t="shared" si="201"/>
        <v>3.8432657175255134</v>
      </c>
      <c r="E6402" s="197">
        <v>-2.108533448776384E-2</v>
      </c>
      <c r="F6402" s="167"/>
      <c r="G6402" s="37">
        <v>6394</v>
      </c>
      <c r="H6402" s="167">
        <f t="shared" ca="1" si="202"/>
        <v>-1.9818431887957264E-2</v>
      </c>
    </row>
    <row r="6403" spans="1:8" x14ac:dyDescent="0.3">
      <c r="A6403"/>
      <c r="B6403" s="314">
        <v>34969</v>
      </c>
      <c r="C6403" s="197">
        <v>79.37</v>
      </c>
      <c r="D6403" s="197">
        <f t="shared" si="201"/>
        <v>-0.92465707912098338</v>
      </c>
      <c r="E6403" s="197">
        <v>-2.1090281203749339E-2</v>
      </c>
      <c r="F6403" s="167"/>
      <c r="G6403" s="37">
        <v>6395</v>
      </c>
      <c r="H6403" s="167">
        <f t="shared" ca="1" si="202"/>
        <v>7.4012207931734117E-2</v>
      </c>
    </row>
    <row r="6404" spans="1:8" x14ac:dyDescent="0.3">
      <c r="A6404"/>
      <c r="B6404" s="314">
        <v>45517</v>
      </c>
      <c r="C6404" s="197">
        <v>1053.45</v>
      </c>
      <c r="D6404" s="197">
        <f t="shared" si="201"/>
        <v>1.377186054383392</v>
      </c>
      <c r="E6404" s="197">
        <v>-2.1093713701621608E-2</v>
      </c>
      <c r="F6404" s="167"/>
      <c r="G6404" s="37">
        <v>6396</v>
      </c>
      <c r="H6404" s="167">
        <f t="shared" ca="1" si="202"/>
        <v>3.8762591735053274E-2</v>
      </c>
    </row>
    <row r="6405" spans="1:8" x14ac:dyDescent="0.3">
      <c r="A6405"/>
      <c r="B6405" s="314">
        <v>42909</v>
      </c>
      <c r="C6405" s="197">
        <v>443.15</v>
      </c>
      <c r="D6405" s="197">
        <f t="shared" si="201"/>
        <v>-0.10996183972685281</v>
      </c>
      <c r="E6405" s="197">
        <v>-2.1095648332228878E-2</v>
      </c>
      <c r="F6405" s="167"/>
      <c r="G6405" s="37">
        <v>6397</v>
      </c>
      <c r="H6405" s="167">
        <f t="shared" ca="1" si="202"/>
        <v>3.1168991605124477E-3</v>
      </c>
    </row>
    <row r="6406" spans="1:8" x14ac:dyDescent="0.3">
      <c r="A6406"/>
      <c r="B6406" s="314">
        <v>44496</v>
      </c>
      <c r="C6406" s="197">
        <v>497.9</v>
      </c>
      <c r="D6406" s="197">
        <f t="shared" si="201"/>
        <v>6.4280173056840217</v>
      </c>
      <c r="E6406" s="197">
        <v>-2.1134375307185649E-2</v>
      </c>
      <c r="F6406" s="167"/>
      <c r="G6406" s="37">
        <v>6398</v>
      </c>
      <c r="H6406" s="167">
        <f t="shared" ca="1" si="202"/>
        <v>1.0053200305128624E-2</v>
      </c>
    </row>
    <row r="6407" spans="1:8" x14ac:dyDescent="0.3">
      <c r="A6407"/>
      <c r="B6407" s="314">
        <v>35683</v>
      </c>
      <c r="C6407" s="197">
        <v>67.03</v>
      </c>
      <c r="D6407" s="197">
        <f t="shared" si="201"/>
        <v>1.5467325227963524</v>
      </c>
      <c r="E6407" s="197">
        <v>-2.1174065420560773E-2</v>
      </c>
      <c r="F6407" s="167"/>
      <c r="G6407" s="37">
        <v>6399</v>
      </c>
      <c r="H6407" s="167">
        <f t="shared" ca="1" si="202"/>
        <v>-4.8455445540851676E-2</v>
      </c>
    </row>
    <row r="6408" spans="1:8" x14ac:dyDescent="0.3">
      <c r="A6408"/>
      <c r="B6408" s="314">
        <v>36031</v>
      </c>
      <c r="C6408" s="197">
        <v>26.32</v>
      </c>
      <c r="D6408" s="197">
        <f t="shared" si="201"/>
        <v>-0.68659204572517263</v>
      </c>
      <c r="E6408" s="197">
        <v>-2.1197471178876937E-2</v>
      </c>
      <c r="F6408" s="167"/>
      <c r="G6408" s="37">
        <v>6400</v>
      </c>
      <c r="H6408" s="167">
        <f t="shared" ca="1" si="202"/>
        <v>-2.2160143198607669E-2</v>
      </c>
    </row>
    <row r="6409" spans="1:8" x14ac:dyDescent="0.3">
      <c r="A6409"/>
      <c r="B6409" s="314">
        <v>35339</v>
      </c>
      <c r="C6409" s="197">
        <v>83.98</v>
      </c>
      <c r="D6409" s="197">
        <f t="shared" ref="D6409:D6472" si="203">C6409/C6410-1</f>
        <v>-0.79771167048054914</v>
      </c>
      <c r="E6409" s="197">
        <v>-2.1212121212121127E-2</v>
      </c>
      <c r="F6409" s="167"/>
      <c r="G6409" s="37">
        <v>6401</v>
      </c>
      <c r="H6409" s="167">
        <f t="shared" ca="1" si="202"/>
        <v>-2.4544892990036184E-2</v>
      </c>
    </row>
    <row r="6410" spans="1:8" x14ac:dyDescent="0.3">
      <c r="A6410"/>
      <c r="B6410" s="314">
        <v>44699</v>
      </c>
      <c r="C6410" s="197">
        <v>415.15</v>
      </c>
      <c r="D6410" s="197">
        <f t="shared" si="203"/>
        <v>2.3881498408553004</v>
      </c>
      <c r="E6410" s="197">
        <v>-2.1218908405045367E-2</v>
      </c>
      <c r="F6410" s="167"/>
      <c r="G6410" s="37">
        <v>6402</v>
      </c>
      <c r="H6410" s="167">
        <f t="shared" ref="H6410:H6473" ca="1" si="204">_xlfn.NORM.INV(RAND(),N$11,N$12)</f>
        <v>-1.012384404833357E-2</v>
      </c>
    </row>
    <row r="6411" spans="1:8" x14ac:dyDescent="0.3">
      <c r="A6411"/>
      <c r="B6411" s="314">
        <v>38719</v>
      </c>
      <c r="C6411" s="197">
        <v>122.53</v>
      </c>
      <c r="D6411" s="197">
        <f t="shared" si="203"/>
        <v>0.53835530445699931</v>
      </c>
      <c r="E6411" s="197">
        <v>-2.1247703490694159E-2</v>
      </c>
      <c r="F6411" s="167"/>
      <c r="G6411" s="37">
        <v>6403</v>
      </c>
      <c r="H6411" s="167">
        <f t="shared" ca="1" si="204"/>
        <v>5.7607336566761737E-2</v>
      </c>
    </row>
    <row r="6412" spans="1:8" x14ac:dyDescent="0.3">
      <c r="A6412"/>
      <c r="B6412" s="314">
        <v>39681</v>
      </c>
      <c r="C6412" s="197">
        <v>79.650000000000006</v>
      </c>
      <c r="D6412" s="197">
        <f t="shared" si="203"/>
        <v>-0.53826086956521735</v>
      </c>
      <c r="E6412" s="197">
        <v>-2.1258294421233614E-2</v>
      </c>
      <c r="F6412" s="167"/>
      <c r="G6412" s="37">
        <v>6404</v>
      </c>
      <c r="H6412" s="167">
        <f t="shared" ca="1" si="204"/>
        <v>-6.0597853801246764E-2</v>
      </c>
    </row>
    <row r="6413" spans="1:8" x14ac:dyDescent="0.3">
      <c r="A6413"/>
      <c r="B6413" s="314">
        <v>43458</v>
      </c>
      <c r="C6413" s="197">
        <v>172.5</v>
      </c>
      <c r="D6413" s="197">
        <f t="shared" si="203"/>
        <v>0.90418368473341415</v>
      </c>
      <c r="E6413" s="197">
        <v>-2.1276595744680882E-2</v>
      </c>
      <c r="F6413" s="167"/>
      <c r="G6413" s="37">
        <v>6405</v>
      </c>
      <c r="H6413" s="167">
        <f t="shared" ca="1" si="204"/>
        <v>-9.2036145786342713E-2</v>
      </c>
    </row>
    <row r="6414" spans="1:8" x14ac:dyDescent="0.3">
      <c r="A6414"/>
      <c r="B6414" s="314">
        <v>38369</v>
      </c>
      <c r="C6414" s="197">
        <v>90.59</v>
      </c>
      <c r="D6414" s="197">
        <f t="shared" si="203"/>
        <v>2.3992495309568485</v>
      </c>
      <c r="E6414" s="197">
        <v>-2.128349178910971E-2</v>
      </c>
      <c r="F6414" s="167"/>
      <c r="G6414" s="37">
        <v>6406</v>
      </c>
      <c r="H6414" s="167">
        <f t="shared" ca="1" si="204"/>
        <v>4.8872140024274875E-2</v>
      </c>
    </row>
    <row r="6415" spans="1:8" x14ac:dyDescent="0.3">
      <c r="A6415"/>
      <c r="B6415" s="314">
        <v>36119</v>
      </c>
      <c r="C6415" s="197">
        <v>26.65</v>
      </c>
      <c r="D6415" s="197">
        <f t="shared" si="203"/>
        <v>-0.63971880492091393</v>
      </c>
      <c r="E6415" s="197">
        <v>-2.1300036724201332E-2</v>
      </c>
      <c r="F6415" s="167"/>
      <c r="G6415" s="37">
        <v>6407</v>
      </c>
      <c r="H6415" s="167">
        <f t="shared" ca="1" si="204"/>
        <v>-6.3334888337281181E-2</v>
      </c>
    </row>
    <row r="6416" spans="1:8" x14ac:dyDescent="0.3">
      <c r="A6416"/>
      <c r="B6416" s="314">
        <v>38217</v>
      </c>
      <c r="C6416" s="197">
        <v>73.97</v>
      </c>
      <c r="D6416" s="197">
        <f t="shared" si="203"/>
        <v>0.82958199356913176</v>
      </c>
      <c r="E6416" s="197">
        <v>-2.1301931727970347E-2</v>
      </c>
      <c r="F6416" s="167"/>
      <c r="G6416" s="37">
        <v>6408</v>
      </c>
      <c r="H6416" s="167">
        <f t="shared" ca="1" si="204"/>
        <v>5.6468346047982718E-2</v>
      </c>
    </row>
    <row r="6417" spans="1:8" x14ac:dyDescent="0.3">
      <c r="A6417"/>
      <c r="B6417" s="314">
        <v>36188</v>
      </c>
      <c r="C6417" s="197">
        <v>40.43</v>
      </c>
      <c r="D6417" s="197">
        <f t="shared" si="203"/>
        <v>-0.74171085414936433</v>
      </c>
      <c r="E6417" s="197">
        <v>-2.1302348099733748E-2</v>
      </c>
      <c r="F6417" s="167"/>
      <c r="G6417" s="37">
        <v>6409</v>
      </c>
      <c r="H6417" s="167">
        <f t="shared" ca="1" si="204"/>
        <v>-1.2584618307953746E-2</v>
      </c>
    </row>
    <row r="6418" spans="1:8" x14ac:dyDescent="0.3">
      <c r="A6418"/>
      <c r="B6418" s="314">
        <v>39136</v>
      </c>
      <c r="C6418" s="197">
        <v>156.53</v>
      </c>
      <c r="D6418" s="197">
        <f t="shared" si="203"/>
        <v>2.4209906431983175E-2</v>
      </c>
      <c r="E6418" s="197">
        <v>-2.1320495185694566E-2</v>
      </c>
      <c r="F6418" s="167"/>
      <c r="G6418" s="37">
        <v>6410</v>
      </c>
      <c r="H6418" s="167">
        <f t="shared" ca="1" si="204"/>
        <v>8.9078330729176591E-2</v>
      </c>
    </row>
    <row r="6419" spans="1:8" x14ac:dyDescent="0.3">
      <c r="A6419"/>
      <c r="B6419" s="314">
        <v>40316</v>
      </c>
      <c r="C6419" s="197">
        <v>152.83000000000001</v>
      </c>
      <c r="D6419" s="197">
        <f t="shared" si="203"/>
        <v>-0.64312901342673667</v>
      </c>
      <c r="E6419" s="197">
        <v>-2.132428278688514E-2</v>
      </c>
      <c r="F6419" s="167"/>
      <c r="G6419" s="37">
        <v>6411</v>
      </c>
      <c r="H6419" s="167">
        <f t="shared" ca="1" si="204"/>
        <v>3.5188143813330255E-2</v>
      </c>
    </row>
    <row r="6420" spans="1:8" x14ac:dyDescent="0.3">
      <c r="A6420"/>
      <c r="B6420" s="314">
        <v>42184</v>
      </c>
      <c r="C6420" s="197">
        <v>428.25</v>
      </c>
      <c r="D6420" s="197">
        <f t="shared" si="203"/>
        <v>0.90367176386913228</v>
      </c>
      <c r="E6420" s="197">
        <v>-2.1366544789762409E-2</v>
      </c>
      <c r="F6420" s="167"/>
      <c r="G6420" s="37">
        <v>6412</v>
      </c>
      <c r="H6420" s="167">
        <f t="shared" ca="1" si="204"/>
        <v>-5.7730322820356179E-2</v>
      </c>
    </row>
    <row r="6421" spans="1:8" x14ac:dyDescent="0.3">
      <c r="A6421"/>
      <c r="B6421" s="314">
        <v>40596</v>
      </c>
      <c r="C6421" s="197">
        <v>224.96</v>
      </c>
      <c r="D6421" s="197">
        <f t="shared" si="203"/>
        <v>2.4920832039739214</v>
      </c>
      <c r="E6421" s="197">
        <v>-2.1402470854358757E-2</v>
      </c>
      <c r="F6421" s="167"/>
      <c r="G6421" s="37">
        <v>6413</v>
      </c>
      <c r="H6421" s="167">
        <f t="shared" ca="1" si="204"/>
        <v>6.321194121201916E-2</v>
      </c>
    </row>
    <row r="6422" spans="1:8" x14ac:dyDescent="0.3">
      <c r="A6422"/>
      <c r="B6422" s="314">
        <v>35485</v>
      </c>
      <c r="C6422" s="197">
        <v>64.42</v>
      </c>
      <c r="D6422" s="197">
        <f t="shared" si="203"/>
        <v>-0.17378478902141847</v>
      </c>
      <c r="E6422" s="197">
        <v>-2.1418806015494396E-2</v>
      </c>
      <c r="F6422" s="167"/>
      <c r="G6422" s="37">
        <v>6414</v>
      </c>
      <c r="H6422" s="167">
        <f t="shared" ca="1" si="204"/>
        <v>-2.858179355646203E-2</v>
      </c>
    </row>
    <row r="6423" spans="1:8" x14ac:dyDescent="0.3">
      <c r="A6423"/>
      <c r="B6423" s="314">
        <v>38272</v>
      </c>
      <c r="C6423" s="197">
        <v>77.97</v>
      </c>
      <c r="D6423" s="197">
        <f t="shared" si="203"/>
        <v>-0.74660383490412741</v>
      </c>
      <c r="E6423" s="197">
        <v>-2.1460843373494076E-2</v>
      </c>
      <c r="F6423" s="167"/>
      <c r="G6423" s="37">
        <v>6415</v>
      </c>
      <c r="H6423" s="167">
        <f t="shared" ca="1" si="204"/>
        <v>1.82023872825521E-2</v>
      </c>
    </row>
    <row r="6424" spans="1:8" x14ac:dyDescent="0.3">
      <c r="A6424"/>
      <c r="B6424" s="314">
        <v>44336</v>
      </c>
      <c r="C6424" s="197">
        <v>307.7</v>
      </c>
      <c r="D6424" s="197">
        <f t="shared" si="203"/>
        <v>18.890109890109887</v>
      </c>
      <c r="E6424" s="197">
        <v>-2.1466051836540045E-2</v>
      </c>
      <c r="F6424" s="167"/>
      <c r="G6424" s="37">
        <v>6416</v>
      </c>
      <c r="H6424" s="167">
        <f t="shared" ca="1" si="204"/>
        <v>4.4239403927341728E-2</v>
      </c>
    </row>
    <row r="6425" spans="1:8" x14ac:dyDescent="0.3">
      <c r="A6425"/>
      <c r="B6425" s="314">
        <v>36805</v>
      </c>
      <c r="C6425" s="197">
        <v>15.47</v>
      </c>
      <c r="D6425" s="197">
        <f t="shared" si="203"/>
        <v>-0.88271417740712665</v>
      </c>
      <c r="E6425" s="197">
        <v>-2.1505376344086002E-2</v>
      </c>
      <c r="F6425" s="167"/>
      <c r="G6425" s="37">
        <v>6417</v>
      </c>
      <c r="H6425" s="167">
        <f t="shared" ca="1" si="204"/>
        <v>1.3469055185966982E-2</v>
      </c>
    </row>
    <row r="6426" spans="1:8" x14ac:dyDescent="0.3">
      <c r="A6426"/>
      <c r="B6426" s="314">
        <v>44133</v>
      </c>
      <c r="C6426" s="197">
        <v>131.9</v>
      </c>
      <c r="D6426" s="197">
        <f t="shared" si="203"/>
        <v>2.1211547562707054</v>
      </c>
      <c r="E6426" s="197">
        <v>-2.1513353115726996E-2</v>
      </c>
      <c r="F6426" s="167"/>
      <c r="G6426" s="37">
        <v>6418</v>
      </c>
      <c r="H6426" s="167">
        <f t="shared" ca="1" si="204"/>
        <v>3.6225304012798498E-2</v>
      </c>
    </row>
    <row r="6427" spans="1:8" x14ac:dyDescent="0.3">
      <c r="A6427"/>
      <c r="B6427" s="314">
        <v>36503</v>
      </c>
      <c r="C6427" s="197">
        <v>42.26</v>
      </c>
      <c r="D6427" s="197">
        <f t="shared" si="203"/>
        <v>-0.83765510353040606</v>
      </c>
      <c r="E6427" s="197">
        <v>-2.1532762213475332E-2</v>
      </c>
      <c r="F6427" s="167"/>
      <c r="G6427" s="37">
        <v>6419</v>
      </c>
      <c r="H6427" s="167">
        <f t="shared" ca="1" si="204"/>
        <v>1.1574395825791476E-2</v>
      </c>
    </row>
    <row r="6428" spans="1:8" x14ac:dyDescent="0.3">
      <c r="A6428"/>
      <c r="B6428" s="314">
        <v>41178</v>
      </c>
      <c r="C6428" s="197">
        <v>260.31</v>
      </c>
      <c r="D6428" s="197">
        <f t="shared" si="203"/>
        <v>6.5561683599419442</v>
      </c>
      <c r="E6428" s="197">
        <v>-2.1574891937605756E-2</v>
      </c>
      <c r="F6428" s="167"/>
      <c r="G6428" s="37">
        <v>6420</v>
      </c>
      <c r="H6428" s="167">
        <f t="shared" ca="1" si="204"/>
        <v>5.7960078735489057E-2</v>
      </c>
    </row>
    <row r="6429" spans="1:8" x14ac:dyDescent="0.3">
      <c r="A6429"/>
      <c r="B6429" s="314">
        <v>37782</v>
      </c>
      <c r="C6429" s="197">
        <v>34.450000000000003</v>
      </c>
      <c r="D6429" s="197">
        <f t="shared" si="203"/>
        <v>-0.91865407319952774</v>
      </c>
      <c r="E6429" s="197">
        <v>-2.1584777051973814E-2</v>
      </c>
      <c r="F6429" s="167"/>
      <c r="G6429" s="37">
        <v>6421</v>
      </c>
      <c r="H6429" s="167">
        <f t="shared" ca="1" si="204"/>
        <v>-7.294149030792281E-2</v>
      </c>
    </row>
    <row r="6430" spans="1:8" x14ac:dyDescent="0.3">
      <c r="A6430"/>
      <c r="B6430" s="314">
        <v>44685</v>
      </c>
      <c r="C6430" s="197">
        <v>423.5</v>
      </c>
      <c r="D6430" s="197">
        <f t="shared" si="203"/>
        <v>-7.3912092718128153E-2</v>
      </c>
      <c r="E6430" s="197">
        <v>-2.1601016518424498E-2</v>
      </c>
      <c r="F6430" s="167"/>
      <c r="G6430" s="37">
        <v>6422</v>
      </c>
      <c r="H6430" s="167">
        <f t="shared" ca="1" si="204"/>
        <v>4.7079342959405975E-2</v>
      </c>
    </row>
    <row r="6431" spans="1:8" x14ac:dyDescent="0.3">
      <c r="A6431"/>
      <c r="B6431" s="314">
        <v>42907</v>
      </c>
      <c r="C6431" s="197">
        <v>457.3</v>
      </c>
      <c r="D6431" s="197">
        <f t="shared" si="203"/>
        <v>-0.52775827171712997</v>
      </c>
      <c r="E6431" s="197">
        <v>-2.1608900299529221E-2</v>
      </c>
      <c r="F6431" s="167"/>
      <c r="G6431" s="37">
        <v>6423</v>
      </c>
      <c r="H6431" s="167">
        <f t="shared" ca="1" si="204"/>
        <v>-1.1916529616637949E-2</v>
      </c>
    </row>
    <row r="6432" spans="1:8" x14ac:dyDescent="0.3">
      <c r="A6432"/>
      <c r="B6432" s="314">
        <v>45400</v>
      </c>
      <c r="C6432" s="197">
        <v>968.36</v>
      </c>
      <c r="D6432" s="197">
        <f t="shared" si="203"/>
        <v>25.742888704777684</v>
      </c>
      <c r="E6432" s="197">
        <v>-2.1611518060116186E-2</v>
      </c>
      <c r="F6432" s="167"/>
      <c r="G6432" s="37">
        <v>6424</v>
      </c>
      <c r="H6432" s="167">
        <f t="shared" ca="1" si="204"/>
        <v>7.3401532699751031E-4</v>
      </c>
    </row>
    <row r="6433" spans="1:8" x14ac:dyDescent="0.3">
      <c r="A6433"/>
      <c r="B6433" s="314">
        <v>36300</v>
      </c>
      <c r="C6433" s="197">
        <v>36.21</v>
      </c>
      <c r="D6433" s="197">
        <f t="shared" si="203"/>
        <v>-0.92073984896574368</v>
      </c>
      <c r="E6433" s="197">
        <v>-2.1615779519048806E-2</v>
      </c>
      <c r="F6433" s="167"/>
      <c r="G6433" s="37">
        <v>6425</v>
      </c>
      <c r="H6433" s="167">
        <f t="shared" ca="1" si="204"/>
        <v>-5.5291532287843398E-3</v>
      </c>
    </row>
    <row r="6434" spans="1:8" x14ac:dyDescent="0.3">
      <c r="A6434"/>
      <c r="B6434" s="314">
        <v>42158</v>
      </c>
      <c r="C6434" s="197">
        <v>456.85</v>
      </c>
      <c r="D6434" s="197">
        <f t="shared" si="203"/>
        <v>0.61877258876054131</v>
      </c>
      <c r="E6434" s="197">
        <v>-2.1629724809936746E-2</v>
      </c>
      <c r="F6434" s="167"/>
      <c r="G6434" s="37">
        <v>6426</v>
      </c>
      <c r="H6434" s="167">
        <f t="shared" ca="1" si="204"/>
        <v>-1.6235116122104327E-2</v>
      </c>
    </row>
    <row r="6435" spans="1:8" x14ac:dyDescent="0.3">
      <c r="A6435"/>
      <c r="B6435" s="314">
        <v>41472</v>
      </c>
      <c r="C6435" s="197">
        <v>282.22000000000003</v>
      </c>
      <c r="D6435" s="197">
        <f t="shared" si="203"/>
        <v>0.60034023249220314</v>
      </c>
      <c r="E6435" s="197">
        <v>-2.1632115371281846E-2</v>
      </c>
      <c r="F6435" s="167"/>
      <c r="G6435" s="37">
        <v>6427</v>
      </c>
      <c r="H6435" s="167">
        <f t="shared" ca="1" si="204"/>
        <v>8.3418071098587371E-2</v>
      </c>
    </row>
    <row r="6436" spans="1:8" x14ac:dyDescent="0.3">
      <c r="A6436"/>
      <c r="B6436" s="314">
        <v>43614</v>
      </c>
      <c r="C6436" s="197">
        <v>176.35</v>
      </c>
      <c r="D6436" s="197">
        <f t="shared" si="203"/>
        <v>4.4954814583982543</v>
      </c>
      <c r="E6436" s="197">
        <v>-2.1636615811373106E-2</v>
      </c>
      <c r="F6436" s="167"/>
      <c r="G6436" s="37">
        <v>6428</v>
      </c>
      <c r="H6436" s="167">
        <f t="shared" ca="1" si="204"/>
        <v>-5.3581706989204912E-2</v>
      </c>
    </row>
    <row r="6437" spans="1:8" x14ac:dyDescent="0.3">
      <c r="A6437"/>
      <c r="B6437" s="314">
        <v>36241</v>
      </c>
      <c r="C6437" s="197">
        <v>32.090000000000003</v>
      </c>
      <c r="D6437" s="197">
        <f t="shared" si="203"/>
        <v>0.69072708113804016</v>
      </c>
      <c r="E6437" s="197">
        <v>-2.1646341463414487E-2</v>
      </c>
      <c r="F6437" s="167"/>
      <c r="G6437" s="37">
        <v>6429</v>
      </c>
      <c r="H6437" s="167">
        <f t="shared" ca="1" si="204"/>
        <v>-9.0950553462916944E-2</v>
      </c>
    </row>
    <row r="6438" spans="1:8" x14ac:dyDescent="0.3">
      <c r="A6438"/>
      <c r="B6438" s="314">
        <v>36900</v>
      </c>
      <c r="C6438" s="197">
        <v>18.98</v>
      </c>
      <c r="D6438" s="197">
        <f t="shared" si="203"/>
        <v>-0.81706024096385543</v>
      </c>
      <c r="E6438" s="197">
        <v>-2.1649484536082397E-2</v>
      </c>
      <c r="F6438" s="167"/>
      <c r="G6438" s="37">
        <v>6430</v>
      </c>
      <c r="H6438" s="167">
        <f t="shared" ca="1" si="204"/>
        <v>1.892406834308278E-2</v>
      </c>
    </row>
    <row r="6439" spans="1:8" x14ac:dyDescent="0.3">
      <c r="A6439"/>
      <c r="B6439" s="314">
        <v>44036</v>
      </c>
      <c r="C6439" s="197">
        <v>103.75</v>
      </c>
      <c r="D6439" s="197">
        <f t="shared" si="203"/>
        <v>-0.65662750289591254</v>
      </c>
      <c r="E6439" s="197">
        <v>-2.1687883074021697E-2</v>
      </c>
      <c r="F6439" s="167"/>
      <c r="G6439" s="37">
        <v>6431</v>
      </c>
      <c r="H6439" s="167">
        <f t="shared" ca="1" si="204"/>
        <v>-4.2933745999399857E-2</v>
      </c>
    </row>
    <row r="6440" spans="1:8" x14ac:dyDescent="0.3">
      <c r="A6440"/>
      <c r="B6440" s="314">
        <v>44397</v>
      </c>
      <c r="C6440" s="197">
        <v>302.14999999999998</v>
      </c>
      <c r="D6440" s="197">
        <f t="shared" si="203"/>
        <v>9.0991153637840716E-2</v>
      </c>
      <c r="E6440" s="197">
        <v>-2.1693378662781426E-2</v>
      </c>
      <c r="F6440" s="167"/>
      <c r="G6440" s="37">
        <v>6432</v>
      </c>
      <c r="H6440" s="167">
        <f t="shared" ca="1" si="204"/>
        <v>-2.0095418743103274E-2</v>
      </c>
    </row>
    <row r="6441" spans="1:8" x14ac:dyDescent="0.3">
      <c r="A6441"/>
      <c r="B6441" s="314">
        <v>44431</v>
      </c>
      <c r="C6441" s="197">
        <v>276.95</v>
      </c>
      <c r="D6441" s="197">
        <f t="shared" si="203"/>
        <v>0.79884385554689508</v>
      </c>
      <c r="E6441" s="197">
        <v>-2.1723772518544848E-2</v>
      </c>
      <c r="F6441" s="167"/>
      <c r="G6441" s="37">
        <v>6433</v>
      </c>
      <c r="H6441" s="167">
        <f t="shared" ca="1" si="204"/>
        <v>-4.3877130590983728E-2</v>
      </c>
    </row>
    <row r="6442" spans="1:8" x14ac:dyDescent="0.3">
      <c r="A6442"/>
      <c r="B6442" s="314">
        <v>40276</v>
      </c>
      <c r="C6442" s="197">
        <v>153.96</v>
      </c>
      <c r="D6442" s="197">
        <f t="shared" si="203"/>
        <v>-0.53465316608735081</v>
      </c>
      <c r="E6442" s="197">
        <v>-2.1730842546702211E-2</v>
      </c>
      <c r="F6442" s="167"/>
      <c r="G6442" s="37">
        <v>6434</v>
      </c>
      <c r="H6442" s="167">
        <f t="shared" ca="1" si="204"/>
        <v>-1.6503193049179504E-2</v>
      </c>
    </row>
    <row r="6443" spans="1:8" x14ac:dyDescent="0.3">
      <c r="A6443"/>
      <c r="B6443" s="314">
        <v>43182</v>
      </c>
      <c r="C6443" s="197">
        <v>330.85</v>
      </c>
      <c r="D6443" s="197">
        <f t="shared" si="203"/>
        <v>8.6711487869044142</v>
      </c>
      <c r="E6443" s="197">
        <v>-2.1732702542873961E-2</v>
      </c>
      <c r="F6443" s="167"/>
      <c r="G6443" s="37">
        <v>6435</v>
      </c>
      <c r="H6443" s="167">
        <f t="shared" ca="1" si="204"/>
        <v>8.927927150487561E-4</v>
      </c>
    </row>
    <row r="6444" spans="1:8" x14ac:dyDescent="0.3">
      <c r="A6444"/>
      <c r="B6444" s="314">
        <v>36325</v>
      </c>
      <c r="C6444" s="197">
        <v>34.21</v>
      </c>
      <c r="D6444" s="197">
        <f t="shared" si="203"/>
        <v>-0.74741582988777311</v>
      </c>
      <c r="E6444" s="197">
        <v>-2.1732913926222452E-2</v>
      </c>
      <c r="F6444" s="167"/>
      <c r="G6444" s="37">
        <v>6436</v>
      </c>
      <c r="H6444" s="167">
        <f t="shared" ca="1" si="204"/>
        <v>3.0443943737941404E-3</v>
      </c>
    </row>
    <row r="6445" spans="1:8" x14ac:dyDescent="0.3">
      <c r="A6445"/>
      <c r="B6445" s="314">
        <v>40233</v>
      </c>
      <c r="C6445" s="197">
        <v>135.44</v>
      </c>
      <c r="D6445" s="197">
        <f t="shared" si="203"/>
        <v>-0.49317067694495387</v>
      </c>
      <c r="E6445" s="197">
        <v>-2.1740700613939956E-2</v>
      </c>
      <c r="F6445" s="167"/>
      <c r="G6445" s="37">
        <v>6437</v>
      </c>
      <c r="H6445" s="167">
        <f t="shared" ca="1" si="204"/>
        <v>9.3504920450444701E-2</v>
      </c>
    </row>
    <row r="6446" spans="1:8" x14ac:dyDescent="0.3">
      <c r="A6446"/>
      <c r="B6446" s="314">
        <v>40990</v>
      </c>
      <c r="C6446" s="197">
        <v>267.23</v>
      </c>
      <c r="D6446" s="197">
        <f t="shared" si="203"/>
        <v>-0.17419653893695919</v>
      </c>
      <c r="E6446" s="197">
        <v>-2.1744701101877983E-2</v>
      </c>
      <c r="F6446" s="167"/>
      <c r="G6446" s="37">
        <v>6438</v>
      </c>
      <c r="H6446" s="167">
        <f t="shared" ca="1" si="204"/>
        <v>-1.7316939869537754E-2</v>
      </c>
    </row>
    <row r="6447" spans="1:8" x14ac:dyDescent="0.3">
      <c r="A6447"/>
      <c r="B6447" s="314">
        <v>43234</v>
      </c>
      <c r="C6447" s="197">
        <v>323.60000000000002</v>
      </c>
      <c r="D6447" s="197">
        <f t="shared" si="203"/>
        <v>2.3988026467808008</v>
      </c>
      <c r="E6447" s="197">
        <v>-2.1765417170495738E-2</v>
      </c>
      <c r="F6447" s="167"/>
      <c r="G6447" s="37">
        <v>6439</v>
      </c>
      <c r="H6447" s="167">
        <f t="shared" ca="1" si="204"/>
        <v>1.4021071247844083E-2</v>
      </c>
    </row>
    <row r="6448" spans="1:8" x14ac:dyDescent="0.3">
      <c r="A6448"/>
      <c r="B6448" s="314">
        <v>38351</v>
      </c>
      <c r="C6448" s="197">
        <v>95.21</v>
      </c>
      <c r="D6448" s="197">
        <f t="shared" si="203"/>
        <v>-0.76814805795689756</v>
      </c>
      <c r="E6448" s="197">
        <v>-2.1781567861913098E-2</v>
      </c>
      <c r="F6448" s="167"/>
      <c r="G6448" s="37">
        <v>6440</v>
      </c>
      <c r="H6448" s="167">
        <f t="shared" ca="1" si="204"/>
        <v>-5.2351789581167034E-2</v>
      </c>
    </row>
    <row r="6449" spans="1:8" x14ac:dyDescent="0.3">
      <c r="A6449"/>
      <c r="B6449" s="314">
        <v>41789</v>
      </c>
      <c r="C6449" s="197">
        <v>410.65</v>
      </c>
      <c r="D6449" s="197">
        <f t="shared" si="203"/>
        <v>0.33997911636102596</v>
      </c>
      <c r="E6449" s="197">
        <v>-2.1796093377799086E-2</v>
      </c>
      <c r="F6449" s="167"/>
      <c r="G6449" s="37">
        <v>6441</v>
      </c>
      <c r="H6449" s="167">
        <f t="shared" ca="1" si="204"/>
        <v>-6.9743102782874877E-2</v>
      </c>
    </row>
    <row r="6450" spans="1:8" x14ac:dyDescent="0.3">
      <c r="A6450"/>
      <c r="B6450" s="314">
        <v>41022</v>
      </c>
      <c r="C6450" s="197">
        <v>306.45999999999998</v>
      </c>
      <c r="D6450" s="197">
        <f t="shared" si="203"/>
        <v>-0.3293358135463399</v>
      </c>
      <c r="E6450" s="197">
        <v>-2.1800887356762222E-2</v>
      </c>
      <c r="F6450" s="167"/>
      <c r="G6450" s="37">
        <v>6442</v>
      </c>
      <c r="H6450" s="167">
        <f t="shared" ca="1" si="204"/>
        <v>-2.2022631212697246E-2</v>
      </c>
    </row>
    <row r="6451" spans="1:8" x14ac:dyDescent="0.3">
      <c r="A6451"/>
      <c r="B6451" s="314">
        <v>42531</v>
      </c>
      <c r="C6451" s="197">
        <v>456.95</v>
      </c>
      <c r="D6451" s="197">
        <f t="shared" si="203"/>
        <v>1.9429381078121977</v>
      </c>
      <c r="E6451" s="197">
        <v>-2.1834528524028674E-2</v>
      </c>
      <c r="F6451" s="167"/>
      <c r="G6451" s="37">
        <v>6443</v>
      </c>
      <c r="H6451" s="167">
        <f t="shared" ca="1" si="204"/>
        <v>1.107970800021381E-2</v>
      </c>
    </row>
    <row r="6452" spans="1:8" x14ac:dyDescent="0.3">
      <c r="A6452"/>
      <c r="B6452" s="314">
        <v>39049</v>
      </c>
      <c r="C6452" s="197">
        <v>155.27000000000001</v>
      </c>
      <c r="D6452" s="197">
        <f t="shared" si="203"/>
        <v>5.6754084264832327</v>
      </c>
      <c r="E6452" s="197">
        <v>-2.1859644702028502E-2</v>
      </c>
      <c r="F6452" s="167"/>
      <c r="G6452" s="37">
        <v>6444</v>
      </c>
      <c r="H6452" s="167">
        <f t="shared" ca="1" si="204"/>
        <v>7.0527954764494749E-2</v>
      </c>
    </row>
    <row r="6453" spans="1:8" x14ac:dyDescent="0.3">
      <c r="A6453"/>
      <c r="B6453" s="314">
        <v>37280</v>
      </c>
      <c r="C6453" s="197">
        <v>23.26</v>
      </c>
      <c r="D6453" s="197">
        <f t="shared" si="203"/>
        <v>-0.73735320686540196</v>
      </c>
      <c r="E6453" s="197">
        <v>-2.1867115222876321E-2</v>
      </c>
      <c r="F6453" s="167"/>
      <c r="G6453" s="37">
        <v>6445</v>
      </c>
      <c r="H6453" s="167">
        <f t="shared" ca="1" si="204"/>
        <v>-1.0384710200949826E-2</v>
      </c>
    </row>
    <row r="6454" spans="1:8" x14ac:dyDescent="0.3">
      <c r="A6454"/>
      <c r="B6454" s="314">
        <v>38376</v>
      </c>
      <c r="C6454" s="197">
        <v>88.56</v>
      </c>
      <c r="D6454" s="197">
        <f t="shared" si="203"/>
        <v>0.38852304797742243</v>
      </c>
      <c r="E6454" s="197">
        <v>-2.1868787276342005E-2</v>
      </c>
      <c r="F6454" s="167"/>
      <c r="G6454" s="37">
        <v>6446</v>
      </c>
      <c r="H6454" s="167">
        <f t="shared" ca="1" si="204"/>
        <v>1.8220624783803048E-2</v>
      </c>
    </row>
    <row r="6455" spans="1:8" x14ac:dyDescent="0.3">
      <c r="A6455"/>
      <c r="B6455" s="314">
        <v>35671</v>
      </c>
      <c r="C6455" s="197">
        <v>63.78</v>
      </c>
      <c r="D6455" s="197">
        <f t="shared" si="203"/>
        <v>9.2684598252527062E-2</v>
      </c>
      <c r="E6455" s="197">
        <v>-2.192915197055656E-2</v>
      </c>
      <c r="F6455" s="167"/>
      <c r="G6455" s="37">
        <v>6447</v>
      </c>
      <c r="H6455" s="167">
        <f t="shared" ca="1" si="204"/>
        <v>7.3953629296879111E-2</v>
      </c>
    </row>
    <row r="6456" spans="1:8" x14ac:dyDescent="0.3">
      <c r="A6456"/>
      <c r="B6456" s="314">
        <v>35408</v>
      </c>
      <c r="C6456" s="197">
        <v>58.37</v>
      </c>
      <c r="D6456" s="197">
        <f t="shared" si="203"/>
        <v>-0.88599609374999999</v>
      </c>
      <c r="E6456" s="197">
        <v>-2.1950402144772174E-2</v>
      </c>
      <c r="F6456" s="167"/>
      <c r="G6456" s="37">
        <v>6448</v>
      </c>
      <c r="H6456" s="167">
        <f t="shared" ca="1" si="204"/>
        <v>-1.0268071673934795E-2</v>
      </c>
    </row>
    <row r="6457" spans="1:8" x14ac:dyDescent="0.3">
      <c r="A6457"/>
      <c r="B6457" s="314">
        <v>42117</v>
      </c>
      <c r="C6457" s="197">
        <v>512</v>
      </c>
      <c r="D6457" s="197">
        <f t="shared" si="203"/>
        <v>2.2394811768427711</v>
      </c>
      <c r="E6457" s="197">
        <v>-2.1967526265520565E-2</v>
      </c>
      <c r="F6457" s="167"/>
      <c r="G6457" s="37">
        <v>6449</v>
      </c>
      <c r="H6457" s="167">
        <f t="shared" ca="1" si="204"/>
        <v>-6.8523237546371379E-2</v>
      </c>
    </row>
    <row r="6458" spans="1:8" x14ac:dyDescent="0.3">
      <c r="A6458"/>
      <c r="B6458" s="314">
        <v>43880</v>
      </c>
      <c r="C6458" s="197">
        <v>158.05000000000001</v>
      </c>
      <c r="D6458" s="197">
        <f t="shared" si="203"/>
        <v>0.88851714661249859</v>
      </c>
      <c r="E6458" s="197">
        <v>-2.1967821782178154E-2</v>
      </c>
      <c r="F6458" s="167"/>
      <c r="G6458" s="37">
        <v>6450</v>
      </c>
      <c r="H6458" s="167">
        <f t="shared" ca="1" si="204"/>
        <v>-2.3936305242380974E-2</v>
      </c>
    </row>
    <row r="6459" spans="1:8" x14ac:dyDescent="0.3">
      <c r="A6459"/>
      <c r="B6459" s="314">
        <v>38490</v>
      </c>
      <c r="C6459" s="197">
        <v>83.69</v>
      </c>
      <c r="D6459" s="197">
        <f t="shared" si="203"/>
        <v>-0.64429615776946614</v>
      </c>
      <c r="E6459" s="197">
        <v>-2.1970316699777892E-2</v>
      </c>
      <c r="F6459" s="167"/>
      <c r="G6459" s="37">
        <v>6451</v>
      </c>
      <c r="H6459" s="167">
        <f t="shared" ca="1" si="204"/>
        <v>1.6835846905800006E-2</v>
      </c>
    </row>
    <row r="6460" spans="1:8" x14ac:dyDescent="0.3">
      <c r="A6460"/>
      <c r="B6460" s="314">
        <v>40680</v>
      </c>
      <c r="C6460" s="197">
        <v>235.28</v>
      </c>
      <c r="D6460" s="197">
        <f t="shared" si="203"/>
        <v>1.1607126457893289</v>
      </c>
      <c r="E6460" s="197">
        <v>-2.1989441742528149E-2</v>
      </c>
      <c r="F6460" s="167"/>
      <c r="G6460" s="37">
        <v>6452</v>
      </c>
      <c r="H6460" s="167">
        <f t="shared" ca="1" si="204"/>
        <v>6.9569660272063696E-2</v>
      </c>
    </row>
    <row r="6461" spans="1:8" x14ac:dyDescent="0.3">
      <c r="A6461"/>
      <c r="B6461" s="314">
        <v>40067</v>
      </c>
      <c r="C6461" s="197">
        <v>108.89</v>
      </c>
      <c r="D6461" s="197">
        <f t="shared" si="203"/>
        <v>-0.21219794530458691</v>
      </c>
      <c r="E6461" s="197">
        <v>-2.2004670379019209E-2</v>
      </c>
      <c r="F6461" s="167"/>
      <c r="G6461" s="37">
        <v>6453</v>
      </c>
      <c r="H6461" s="167">
        <f t="shared" ca="1" si="204"/>
        <v>-2.085139621124845E-2</v>
      </c>
    </row>
    <row r="6462" spans="1:8" x14ac:dyDescent="0.3">
      <c r="A6462"/>
      <c r="B6462" s="314">
        <v>40781</v>
      </c>
      <c r="C6462" s="197">
        <v>138.22</v>
      </c>
      <c r="D6462" s="197">
        <f t="shared" si="203"/>
        <v>-5.5399669040938626E-3</v>
      </c>
      <c r="E6462" s="197">
        <v>-2.2005235972546666E-2</v>
      </c>
      <c r="F6462" s="167"/>
      <c r="G6462" s="37">
        <v>6454</v>
      </c>
      <c r="H6462" s="167">
        <f t="shared" ca="1" si="204"/>
        <v>-0.11058373756687277</v>
      </c>
    </row>
    <row r="6463" spans="1:8" x14ac:dyDescent="0.3">
      <c r="A6463"/>
      <c r="B6463" s="314">
        <v>39223</v>
      </c>
      <c r="C6463" s="197">
        <v>138.99</v>
      </c>
      <c r="D6463" s="197">
        <f t="shared" si="203"/>
        <v>-6.4670255720053693E-2</v>
      </c>
      <c r="E6463" s="197">
        <v>-2.2023641992682252E-2</v>
      </c>
      <c r="F6463" s="167"/>
      <c r="G6463" s="37">
        <v>6455</v>
      </c>
      <c r="H6463" s="167">
        <f t="shared" ca="1" si="204"/>
        <v>-5.1004079622713659E-2</v>
      </c>
    </row>
    <row r="6464" spans="1:8" x14ac:dyDescent="0.3">
      <c r="A6464"/>
      <c r="B6464" s="314">
        <v>40366</v>
      </c>
      <c r="C6464" s="197">
        <v>148.6</v>
      </c>
      <c r="D6464" s="197">
        <f t="shared" si="203"/>
        <v>1.9648842777334399</v>
      </c>
      <c r="E6464" s="197">
        <v>-2.2046725896676556E-2</v>
      </c>
      <c r="F6464" s="167"/>
      <c r="G6464" s="37">
        <v>6456</v>
      </c>
      <c r="H6464" s="167">
        <f t="shared" ca="1" si="204"/>
        <v>0.15705187913226162</v>
      </c>
    </row>
    <row r="6465" spans="1:8" x14ac:dyDescent="0.3">
      <c r="A6465"/>
      <c r="B6465" s="314">
        <v>35941</v>
      </c>
      <c r="C6465" s="197">
        <v>50.12</v>
      </c>
      <c r="D6465" s="197">
        <f t="shared" si="203"/>
        <v>-0.71384527547816168</v>
      </c>
      <c r="E6465" s="197">
        <v>-2.2048780487804898E-2</v>
      </c>
      <c r="F6465" s="167"/>
      <c r="G6465" s="37">
        <v>6457</v>
      </c>
      <c r="H6465" s="167">
        <f t="shared" ca="1" si="204"/>
        <v>-2.8419914194185651E-2</v>
      </c>
    </row>
    <row r="6466" spans="1:8" x14ac:dyDescent="0.3">
      <c r="A6466"/>
      <c r="B6466" s="314">
        <v>43608</v>
      </c>
      <c r="C6466" s="197">
        <v>175.15</v>
      </c>
      <c r="D6466" s="197">
        <f t="shared" si="203"/>
        <v>-0.40841692842908772</v>
      </c>
      <c r="E6466" s="197">
        <v>-2.2054718034617449E-2</v>
      </c>
      <c r="F6466" s="167"/>
      <c r="G6466" s="37">
        <v>6458</v>
      </c>
      <c r="H6466" s="167">
        <f t="shared" ca="1" si="204"/>
        <v>3.121658639562977E-2</v>
      </c>
    </row>
    <row r="6467" spans="1:8" x14ac:dyDescent="0.3">
      <c r="A6467"/>
      <c r="B6467" s="314">
        <v>41516</v>
      </c>
      <c r="C6467" s="197">
        <v>296.07</v>
      </c>
      <c r="D6467" s="197">
        <f t="shared" si="203"/>
        <v>2.5568236424795772</v>
      </c>
      <c r="E6467" s="197">
        <v>-2.2064409578860467E-2</v>
      </c>
      <c r="F6467" s="167"/>
      <c r="G6467" s="37">
        <v>6459</v>
      </c>
      <c r="H6467" s="167">
        <f t="shared" ca="1" si="204"/>
        <v>1.865831495786547E-2</v>
      </c>
    </row>
    <row r="6468" spans="1:8" x14ac:dyDescent="0.3">
      <c r="A6468"/>
      <c r="B6468" s="314">
        <v>38468</v>
      </c>
      <c r="C6468" s="197">
        <v>83.24</v>
      </c>
      <c r="D6468" s="197">
        <f t="shared" si="203"/>
        <v>-0.89578716744913933</v>
      </c>
      <c r="E6468" s="197">
        <v>-2.2086466165413654E-2</v>
      </c>
      <c r="F6468" s="167"/>
      <c r="G6468" s="37">
        <v>6460</v>
      </c>
      <c r="H6468" s="167">
        <f t="shared" ca="1" si="204"/>
        <v>5.3759185558325588E-2</v>
      </c>
    </row>
    <row r="6469" spans="1:8" x14ac:dyDescent="0.3">
      <c r="A6469"/>
      <c r="B6469" s="314">
        <v>45635</v>
      </c>
      <c r="C6469" s="197">
        <v>798.75</v>
      </c>
      <c r="D6469" s="197">
        <f t="shared" si="203"/>
        <v>0.29061707250076751</v>
      </c>
      <c r="E6469" s="197">
        <v>-2.209843290891278E-2</v>
      </c>
      <c r="F6469" s="167"/>
      <c r="G6469" s="37">
        <v>6461</v>
      </c>
      <c r="H6469" s="167">
        <f t="shared" ca="1" si="204"/>
        <v>4.5982390022456056E-2</v>
      </c>
    </row>
    <row r="6470" spans="1:8" x14ac:dyDescent="0.3">
      <c r="A6470"/>
      <c r="B6470" s="314">
        <v>45181</v>
      </c>
      <c r="C6470" s="197">
        <v>618.89</v>
      </c>
      <c r="D6470" s="197">
        <f t="shared" si="203"/>
        <v>1.1907610619469025</v>
      </c>
      <c r="E6470" s="197">
        <v>-2.2136198451572109E-2</v>
      </c>
      <c r="F6470" s="167"/>
      <c r="G6470" s="37">
        <v>6462</v>
      </c>
      <c r="H6470" s="167">
        <f t="shared" ca="1" si="204"/>
        <v>-1.2356477574090807E-2</v>
      </c>
    </row>
    <row r="6471" spans="1:8" x14ac:dyDescent="0.3">
      <c r="A6471"/>
      <c r="B6471" s="314">
        <v>43251</v>
      </c>
      <c r="C6471" s="197">
        <v>282.5</v>
      </c>
      <c r="D6471" s="197">
        <f t="shared" si="203"/>
        <v>13.561855670103094</v>
      </c>
      <c r="E6471" s="197">
        <v>-2.2152994115610891E-2</v>
      </c>
      <c r="F6471" s="167"/>
      <c r="G6471" s="37">
        <v>6463</v>
      </c>
      <c r="H6471" s="167">
        <f t="shared" ca="1" si="204"/>
        <v>1.209180092704246E-2</v>
      </c>
    </row>
    <row r="6472" spans="1:8" x14ac:dyDescent="0.3">
      <c r="A6472"/>
      <c r="B6472" s="314">
        <v>36899</v>
      </c>
      <c r="C6472" s="197">
        <v>19.399999999999999</v>
      </c>
      <c r="D6472" s="197">
        <f t="shared" si="203"/>
        <v>-0.48225246864158</v>
      </c>
      <c r="E6472" s="197">
        <v>-2.2177419354838745E-2</v>
      </c>
      <c r="F6472" s="167"/>
      <c r="G6472" s="37">
        <v>6464</v>
      </c>
      <c r="H6472" s="167">
        <f t="shared" ca="1" si="204"/>
        <v>3.0007369743140461E-2</v>
      </c>
    </row>
    <row r="6473" spans="1:8" x14ac:dyDescent="0.3">
      <c r="A6473"/>
      <c r="B6473" s="314">
        <v>36318</v>
      </c>
      <c r="C6473" s="197">
        <v>37.47</v>
      </c>
      <c r="D6473" s="197">
        <f t="shared" ref="D6473:D6536" si="205">C6473/C6474-1</f>
        <v>0.1654743390357698</v>
      </c>
      <c r="E6473" s="197">
        <v>-2.2181628392484387E-2</v>
      </c>
      <c r="F6473" s="167"/>
      <c r="G6473" s="37">
        <v>6465</v>
      </c>
      <c r="H6473" s="167">
        <f t="shared" ca="1" si="204"/>
        <v>6.4593252172174015E-2</v>
      </c>
    </row>
    <row r="6474" spans="1:8" x14ac:dyDescent="0.3">
      <c r="A6474"/>
      <c r="B6474" s="314">
        <v>39896</v>
      </c>
      <c r="C6474" s="197">
        <v>32.15</v>
      </c>
      <c r="D6474" s="197">
        <f t="shared" si="205"/>
        <v>-0.89403427818061965</v>
      </c>
      <c r="E6474" s="197">
        <v>-2.2201946472019563E-2</v>
      </c>
      <c r="F6474" s="167"/>
      <c r="G6474" s="37">
        <v>6466</v>
      </c>
      <c r="H6474" s="167">
        <f t="shared" ref="H6474:H6537" ca="1" si="206">_xlfn.NORM.INV(RAND(),N$11,N$12)</f>
        <v>-4.7071001863486601E-3</v>
      </c>
    </row>
    <row r="6475" spans="1:8" x14ac:dyDescent="0.3">
      <c r="A6475"/>
      <c r="B6475" s="314">
        <v>42271</v>
      </c>
      <c r="C6475" s="197">
        <v>303.39999999999998</v>
      </c>
      <c r="D6475" s="197">
        <f t="shared" si="205"/>
        <v>2.4028712427097352</v>
      </c>
      <c r="E6475" s="197">
        <v>-2.2236545278762621E-2</v>
      </c>
      <c r="F6475" s="167"/>
      <c r="G6475" s="37">
        <v>6467</v>
      </c>
      <c r="H6475" s="167">
        <f t="shared" ca="1" si="206"/>
        <v>4.6914535729747162E-3</v>
      </c>
    </row>
    <row r="6476" spans="1:8" x14ac:dyDescent="0.3">
      <c r="A6476"/>
      <c r="B6476" s="314">
        <v>38412</v>
      </c>
      <c r="C6476" s="197">
        <v>89.16</v>
      </c>
      <c r="D6476" s="197">
        <f t="shared" si="205"/>
        <v>4.2140350877192976</v>
      </c>
      <c r="E6476" s="197">
        <v>-2.2261212852286438E-2</v>
      </c>
      <c r="F6476" s="167"/>
      <c r="G6476" s="37">
        <v>6468</v>
      </c>
      <c r="H6476" s="167">
        <f t="shared" ca="1" si="206"/>
        <v>-2.7987364098434872E-2</v>
      </c>
    </row>
    <row r="6477" spans="1:8" x14ac:dyDescent="0.3">
      <c r="A6477"/>
      <c r="B6477" s="314">
        <v>36790</v>
      </c>
      <c r="C6477" s="197">
        <v>17.100000000000001</v>
      </c>
      <c r="D6477" s="197">
        <f t="shared" si="205"/>
        <v>-0.80194579569145241</v>
      </c>
      <c r="E6477" s="197">
        <v>-2.2298456260720245E-2</v>
      </c>
      <c r="F6477" s="167"/>
      <c r="G6477" s="37">
        <v>6469</v>
      </c>
      <c r="H6477" s="167">
        <f t="shared" ca="1" si="206"/>
        <v>3.9842457510676547E-4</v>
      </c>
    </row>
    <row r="6478" spans="1:8" x14ac:dyDescent="0.3">
      <c r="A6478"/>
      <c r="B6478" s="314">
        <v>38432</v>
      </c>
      <c r="C6478" s="197">
        <v>86.34</v>
      </c>
      <c r="D6478" s="197">
        <f t="shared" si="205"/>
        <v>-0.67559646815705432</v>
      </c>
      <c r="E6478" s="197">
        <v>-2.2307779413429984E-2</v>
      </c>
      <c r="F6478" s="167"/>
      <c r="G6478" s="37">
        <v>6470</v>
      </c>
      <c r="H6478" s="167">
        <f t="shared" ca="1" si="206"/>
        <v>3.7096142274111892E-2</v>
      </c>
    </row>
    <row r="6479" spans="1:8" x14ac:dyDescent="0.3">
      <c r="A6479"/>
      <c r="B6479" s="314">
        <v>41379</v>
      </c>
      <c r="C6479" s="197">
        <v>266.14999999999998</v>
      </c>
      <c r="D6479" s="197">
        <f t="shared" si="205"/>
        <v>-0.49196380850576471</v>
      </c>
      <c r="E6479" s="197">
        <v>-2.2334055761672245E-2</v>
      </c>
      <c r="F6479" s="167"/>
      <c r="G6479" s="37">
        <v>6471</v>
      </c>
      <c r="H6479" s="167">
        <f t="shared" ca="1" si="206"/>
        <v>-8.3427473170173544E-2</v>
      </c>
    </row>
    <row r="6480" spans="1:8" x14ac:dyDescent="0.3">
      <c r="A6480"/>
      <c r="B6480" s="314">
        <v>41962</v>
      </c>
      <c r="C6480" s="197">
        <v>523.88</v>
      </c>
      <c r="D6480" s="197">
        <f t="shared" si="205"/>
        <v>23.946666666666665</v>
      </c>
      <c r="E6480" s="197">
        <v>-2.233834095362508E-2</v>
      </c>
      <c r="F6480" s="167"/>
      <c r="G6480" s="37">
        <v>6472</v>
      </c>
      <c r="H6480" s="167">
        <f t="shared" ca="1" si="206"/>
        <v>-9.0996706804354673E-3</v>
      </c>
    </row>
    <row r="6481" spans="1:8" x14ac:dyDescent="0.3">
      <c r="A6481"/>
      <c r="B6481" s="314">
        <v>36942</v>
      </c>
      <c r="C6481" s="197">
        <v>21</v>
      </c>
      <c r="D6481" s="197">
        <f t="shared" si="205"/>
        <v>-0.93616439188983802</v>
      </c>
      <c r="E6481" s="197">
        <v>-2.2346368715083775E-2</v>
      </c>
      <c r="F6481" s="167"/>
      <c r="G6481" s="37">
        <v>6473</v>
      </c>
      <c r="H6481" s="167">
        <f t="shared" ca="1" si="206"/>
        <v>7.9015707941833574E-2</v>
      </c>
    </row>
    <row r="6482" spans="1:8" x14ac:dyDescent="0.3">
      <c r="A6482"/>
      <c r="B6482" s="314">
        <v>41547</v>
      </c>
      <c r="C6482" s="197">
        <v>328.97</v>
      </c>
      <c r="D6482" s="197">
        <f t="shared" si="205"/>
        <v>7.3707379134860069</v>
      </c>
      <c r="E6482" s="197">
        <v>-2.2348361021129803E-2</v>
      </c>
      <c r="F6482" s="167"/>
      <c r="G6482" s="37">
        <v>6474</v>
      </c>
      <c r="H6482" s="167">
        <f t="shared" ca="1" si="206"/>
        <v>-2.3363484102071376E-2</v>
      </c>
    </row>
    <row r="6483" spans="1:8" x14ac:dyDescent="0.3">
      <c r="A6483"/>
      <c r="B6483" s="314">
        <v>36514</v>
      </c>
      <c r="C6483" s="197">
        <v>39.299999999999997</v>
      </c>
      <c r="D6483" s="197">
        <f t="shared" si="205"/>
        <v>-0.91810793915399036</v>
      </c>
      <c r="E6483" s="197">
        <v>-2.2388059701492713E-2</v>
      </c>
      <c r="F6483" s="167"/>
      <c r="G6483" s="37">
        <v>6475</v>
      </c>
      <c r="H6483" s="167">
        <f t="shared" ca="1" si="206"/>
        <v>-3.4306620100610537E-2</v>
      </c>
    </row>
    <row r="6484" spans="1:8" x14ac:dyDescent="0.3">
      <c r="A6484"/>
      <c r="B6484" s="314">
        <v>44494</v>
      </c>
      <c r="C6484" s="197">
        <v>479.9</v>
      </c>
      <c r="D6484" s="197">
        <f t="shared" si="205"/>
        <v>1.3929194714535025</v>
      </c>
      <c r="E6484" s="197">
        <v>-2.2407822367080832E-2</v>
      </c>
      <c r="F6484" s="167"/>
      <c r="G6484" s="37">
        <v>6476</v>
      </c>
      <c r="H6484" s="167">
        <f t="shared" ca="1" si="206"/>
        <v>-8.2376479803503613E-2</v>
      </c>
    </row>
    <row r="6485" spans="1:8" x14ac:dyDescent="0.3">
      <c r="A6485"/>
      <c r="B6485" s="314">
        <v>43563</v>
      </c>
      <c r="C6485" s="197">
        <v>200.55</v>
      </c>
      <c r="D6485" s="197">
        <f t="shared" si="205"/>
        <v>14.344299923488906</v>
      </c>
      <c r="E6485" s="197">
        <v>-2.2422617596880356E-2</v>
      </c>
      <c r="F6485" s="167"/>
      <c r="G6485" s="37">
        <v>6477</v>
      </c>
      <c r="H6485" s="167">
        <f t="shared" ca="1" si="206"/>
        <v>1.5760449863645529E-2</v>
      </c>
    </row>
    <row r="6486" spans="1:8" x14ac:dyDescent="0.3">
      <c r="A6486"/>
      <c r="B6486" s="314">
        <v>37161</v>
      </c>
      <c r="C6486" s="197">
        <v>13.07</v>
      </c>
      <c r="D6486" s="197">
        <f t="shared" si="205"/>
        <v>-0.98218496558304369</v>
      </c>
      <c r="E6486" s="197">
        <v>-2.2438294689603566E-2</v>
      </c>
      <c r="F6486" s="167"/>
      <c r="G6486" s="37">
        <v>6478</v>
      </c>
      <c r="H6486" s="167">
        <f t="shared" ca="1" si="206"/>
        <v>3.4815882261318452E-2</v>
      </c>
    </row>
    <row r="6487" spans="1:8" x14ac:dyDescent="0.3">
      <c r="A6487"/>
      <c r="B6487" s="314">
        <v>45656</v>
      </c>
      <c r="C6487" s="197">
        <v>733.65</v>
      </c>
      <c r="D6487" s="197">
        <f t="shared" si="205"/>
        <v>5.1316339323025488</v>
      </c>
      <c r="E6487" s="197">
        <v>-2.245169886742171E-2</v>
      </c>
      <c r="F6487" s="167"/>
      <c r="G6487" s="37">
        <v>6479</v>
      </c>
      <c r="H6487" s="167">
        <f t="shared" ca="1" si="206"/>
        <v>4.4572898929964577E-3</v>
      </c>
    </row>
    <row r="6488" spans="1:8" x14ac:dyDescent="0.3">
      <c r="A6488"/>
      <c r="B6488" s="314">
        <v>43742</v>
      </c>
      <c r="C6488" s="197">
        <v>119.65</v>
      </c>
      <c r="D6488" s="197">
        <f t="shared" si="205"/>
        <v>-0.1666086229713728</v>
      </c>
      <c r="E6488" s="197">
        <v>-2.246732026143794E-2</v>
      </c>
      <c r="F6488" s="167"/>
      <c r="G6488" s="37">
        <v>6480</v>
      </c>
      <c r="H6488" s="167">
        <f t="shared" ca="1" si="206"/>
        <v>2.6767173084355424E-2</v>
      </c>
    </row>
    <row r="6489" spans="1:8" x14ac:dyDescent="0.3">
      <c r="A6489"/>
      <c r="B6489" s="314">
        <v>39199</v>
      </c>
      <c r="C6489" s="197">
        <v>143.57</v>
      </c>
      <c r="D6489" s="197">
        <f t="shared" si="205"/>
        <v>-0.75201229833834249</v>
      </c>
      <c r="E6489" s="197">
        <v>-2.2468850003404484E-2</v>
      </c>
      <c r="F6489" s="167"/>
      <c r="G6489" s="37">
        <v>6481</v>
      </c>
      <c r="H6489" s="167">
        <f t="shared" ca="1" si="206"/>
        <v>4.0581373683771481E-2</v>
      </c>
    </row>
    <row r="6490" spans="1:8" x14ac:dyDescent="0.3">
      <c r="A6490"/>
      <c r="B6490" s="314">
        <v>42034</v>
      </c>
      <c r="C6490" s="197">
        <v>578.94000000000005</v>
      </c>
      <c r="D6490" s="197">
        <f t="shared" si="205"/>
        <v>4.5274011838839039</v>
      </c>
      <c r="E6490" s="197">
        <v>-2.2473617560151871E-2</v>
      </c>
      <c r="F6490" s="167"/>
      <c r="G6490" s="37">
        <v>6482</v>
      </c>
      <c r="H6490" s="167">
        <f t="shared" ca="1" si="206"/>
        <v>-0.10171579045269014</v>
      </c>
    </row>
    <row r="6491" spans="1:8" x14ac:dyDescent="0.3">
      <c r="A6491"/>
      <c r="B6491" s="314">
        <v>40109</v>
      </c>
      <c r="C6491" s="197">
        <v>104.74</v>
      </c>
      <c r="D6491" s="197">
        <f t="shared" si="205"/>
        <v>2.6571229050279328</v>
      </c>
      <c r="E6491" s="197">
        <v>-2.2491833877741563E-2</v>
      </c>
      <c r="F6491" s="167"/>
      <c r="G6491" s="37">
        <v>6483</v>
      </c>
      <c r="H6491" s="167">
        <f t="shared" ca="1" si="206"/>
        <v>8.6614665349344193E-3</v>
      </c>
    </row>
    <row r="6492" spans="1:8" x14ac:dyDescent="0.3">
      <c r="A6492"/>
      <c r="B6492" s="314">
        <v>37735</v>
      </c>
      <c r="C6492" s="197">
        <v>28.64</v>
      </c>
      <c r="D6492" s="197">
        <f t="shared" si="205"/>
        <v>-0.46205860255447029</v>
      </c>
      <c r="E6492" s="197">
        <v>-2.2525597269624553E-2</v>
      </c>
      <c r="F6492" s="167"/>
      <c r="G6492" s="37">
        <v>6484</v>
      </c>
      <c r="H6492" s="167">
        <f t="shared" ca="1" si="206"/>
        <v>7.5789204040093566E-2</v>
      </c>
    </row>
    <row r="6493" spans="1:8" x14ac:dyDescent="0.3">
      <c r="A6493"/>
      <c r="B6493" s="314">
        <v>35908</v>
      </c>
      <c r="C6493" s="197">
        <v>53.24</v>
      </c>
      <c r="D6493" s="197">
        <f t="shared" si="205"/>
        <v>-0.68819912152269391</v>
      </c>
      <c r="E6493" s="197">
        <v>-2.2581237378373364E-2</v>
      </c>
      <c r="F6493" s="167"/>
      <c r="G6493" s="37">
        <v>6485</v>
      </c>
      <c r="H6493" s="167">
        <f t="shared" ca="1" si="206"/>
        <v>-1.263237180345028E-2</v>
      </c>
    </row>
    <row r="6494" spans="1:8" x14ac:dyDescent="0.3">
      <c r="A6494"/>
      <c r="B6494" s="314">
        <v>43395</v>
      </c>
      <c r="C6494" s="197">
        <v>170.75</v>
      </c>
      <c r="D6494" s="197">
        <f t="shared" si="205"/>
        <v>2.1602813251897093</v>
      </c>
      <c r="E6494" s="197">
        <v>-2.2610188895248906E-2</v>
      </c>
      <c r="F6494" s="167"/>
      <c r="G6494" s="37">
        <v>6486</v>
      </c>
      <c r="H6494" s="167">
        <f t="shared" ca="1" si="206"/>
        <v>4.8444814409925679E-2</v>
      </c>
    </row>
    <row r="6495" spans="1:8" x14ac:dyDescent="0.3">
      <c r="A6495"/>
      <c r="B6495" s="314">
        <v>35804</v>
      </c>
      <c r="C6495" s="197">
        <v>54.03</v>
      </c>
      <c r="D6495" s="197">
        <f t="shared" si="205"/>
        <v>-0.87621993127147768</v>
      </c>
      <c r="E6495" s="197">
        <v>-2.2612156295224284E-2</v>
      </c>
      <c r="F6495" s="167"/>
      <c r="G6495" s="37">
        <v>6487</v>
      </c>
      <c r="H6495" s="167">
        <f t="shared" ca="1" si="206"/>
        <v>8.2693212616203934E-3</v>
      </c>
    </row>
    <row r="6496" spans="1:8" x14ac:dyDescent="0.3">
      <c r="A6496"/>
      <c r="B6496" s="314">
        <v>42859</v>
      </c>
      <c r="C6496" s="197">
        <v>436.5</v>
      </c>
      <c r="D6496" s="197">
        <f t="shared" si="205"/>
        <v>-0.53708613485481582</v>
      </c>
      <c r="E6496" s="197">
        <v>-2.2615315718764073E-2</v>
      </c>
      <c r="F6496" s="167"/>
      <c r="G6496" s="37">
        <v>6488</v>
      </c>
      <c r="H6496" s="167">
        <f t="shared" ca="1" si="206"/>
        <v>0.2002624092536871</v>
      </c>
    </row>
    <row r="6497" spans="1:8" x14ac:dyDescent="0.3">
      <c r="A6497"/>
      <c r="B6497" s="314">
        <v>45366</v>
      </c>
      <c r="C6497" s="197">
        <v>942.94</v>
      </c>
      <c r="D6497" s="197">
        <f t="shared" si="205"/>
        <v>34.223757937990293</v>
      </c>
      <c r="E6497" s="197">
        <v>-2.2627154658623194E-2</v>
      </c>
      <c r="F6497" s="167"/>
      <c r="G6497" s="37">
        <v>6489</v>
      </c>
      <c r="H6497" s="167">
        <f t="shared" ca="1" si="206"/>
        <v>-8.8427920990315767E-2</v>
      </c>
    </row>
    <row r="6498" spans="1:8" x14ac:dyDescent="0.3">
      <c r="A6498"/>
      <c r="B6498" s="314">
        <v>36143</v>
      </c>
      <c r="C6498" s="197">
        <v>26.77</v>
      </c>
      <c r="D6498" s="197">
        <f t="shared" si="205"/>
        <v>-0.38530424799081509</v>
      </c>
      <c r="E6498" s="197">
        <v>-2.2635998539613067E-2</v>
      </c>
      <c r="F6498" s="167"/>
      <c r="G6498" s="37">
        <v>6490</v>
      </c>
      <c r="H6498" s="167">
        <f t="shared" ca="1" si="206"/>
        <v>9.9403763743191736E-2</v>
      </c>
    </row>
    <row r="6499" spans="1:8" x14ac:dyDescent="0.3">
      <c r="A6499"/>
      <c r="B6499" s="314">
        <v>36493</v>
      </c>
      <c r="C6499" s="197">
        <v>43.55</v>
      </c>
      <c r="D6499" s="197">
        <f t="shared" si="205"/>
        <v>-0.46786412512218967</v>
      </c>
      <c r="E6499" s="197">
        <v>-2.2666068222621294E-2</v>
      </c>
      <c r="F6499" s="167"/>
      <c r="G6499" s="37">
        <v>6491</v>
      </c>
      <c r="H6499" s="167">
        <f t="shared" ca="1" si="206"/>
        <v>-2.0218076162970049E-2</v>
      </c>
    </row>
    <row r="6500" spans="1:8" x14ac:dyDescent="0.3">
      <c r="A6500"/>
      <c r="B6500" s="314">
        <v>38266</v>
      </c>
      <c r="C6500" s="197">
        <v>81.84</v>
      </c>
      <c r="D6500" s="197">
        <f t="shared" si="205"/>
        <v>2.3930348258706466</v>
      </c>
      <c r="E6500" s="197">
        <v>-2.2689276331502195E-2</v>
      </c>
      <c r="F6500" s="167"/>
      <c r="G6500" s="37">
        <v>6492</v>
      </c>
      <c r="H6500" s="167">
        <f t="shared" ca="1" si="206"/>
        <v>3.3487902073242079E-2</v>
      </c>
    </row>
    <row r="6501" spans="1:8" x14ac:dyDescent="0.3">
      <c r="A6501"/>
      <c r="B6501" s="314">
        <v>36039</v>
      </c>
      <c r="C6501" s="197">
        <v>24.12</v>
      </c>
      <c r="D6501" s="197">
        <f t="shared" si="205"/>
        <v>1.9442096365173356E-2</v>
      </c>
      <c r="E6501" s="197">
        <v>-2.269043760129652E-2</v>
      </c>
      <c r="F6501" s="167"/>
      <c r="G6501" s="37">
        <v>6493</v>
      </c>
      <c r="H6501" s="167">
        <f t="shared" ca="1" si="206"/>
        <v>-2.6107657527313016E-2</v>
      </c>
    </row>
    <row r="6502" spans="1:8" x14ac:dyDescent="0.3">
      <c r="A6502"/>
      <c r="B6502" s="314">
        <v>36707</v>
      </c>
      <c r="C6502" s="197">
        <v>23.66</v>
      </c>
      <c r="D6502" s="197">
        <f t="shared" si="205"/>
        <v>-0.64259818731117824</v>
      </c>
      <c r="E6502" s="197">
        <v>-2.2717885171416818E-2</v>
      </c>
      <c r="F6502" s="167"/>
      <c r="G6502" s="37">
        <v>6494</v>
      </c>
      <c r="H6502" s="167">
        <f t="shared" ca="1" si="206"/>
        <v>-1.1425073729520584E-2</v>
      </c>
    </row>
    <row r="6503" spans="1:8" x14ac:dyDescent="0.3">
      <c r="A6503"/>
      <c r="B6503" s="314">
        <v>35447</v>
      </c>
      <c r="C6503" s="197">
        <v>66.2</v>
      </c>
      <c r="D6503" s="197">
        <f t="shared" si="205"/>
        <v>-0.85262689225289401</v>
      </c>
      <c r="E6503" s="197">
        <v>-2.2733982875701053E-2</v>
      </c>
      <c r="F6503" s="167"/>
      <c r="G6503" s="37">
        <v>6495</v>
      </c>
      <c r="H6503" s="167">
        <f t="shared" ca="1" si="206"/>
        <v>0.11214087240127718</v>
      </c>
    </row>
    <row r="6504" spans="1:8" x14ac:dyDescent="0.3">
      <c r="A6504"/>
      <c r="B6504" s="314">
        <v>42522</v>
      </c>
      <c r="C6504" s="197">
        <v>449.2</v>
      </c>
      <c r="D6504" s="197">
        <f t="shared" si="205"/>
        <v>0.99139956554506359</v>
      </c>
      <c r="E6504" s="197">
        <v>-2.2734689437615585E-2</v>
      </c>
      <c r="F6504" s="167"/>
      <c r="G6504" s="37">
        <v>6496</v>
      </c>
      <c r="H6504" s="167">
        <f t="shared" ca="1" si="206"/>
        <v>-4.0286327901722999E-2</v>
      </c>
    </row>
    <row r="6505" spans="1:8" x14ac:dyDescent="0.3">
      <c r="A6505"/>
      <c r="B6505" s="314">
        <v>40619</v>
      </c>
      <c r="C6505" s="197">
        <v>225.57</v>
      </c>
      <c r="D6505" s="197">
        <f t="shared" si="205"/>
        <v>7.4705219677055954</v>
      </c>
      <c r="E6505" s="197">
        <v>-2.2744996100857784E-2</v>
      </c>
      <c r="F6505" s="167"/>
      <c r="G6505" s="37">
        <v>6497</v>
      </c>
      <c r="H6505" s="167">
        <f t="shared" ca="1" si="206"/>
        <v>3.0687257615411582E-2</v>
      </c>
    </row>
    <row r="6506" spans="1:8" x14ac:dyDescent="0.3">
      <c r="A6506"/>
      <c r="B6506" s="314">
        <v>36068</v>
      </c>
      <c r="C6506" s="197">
        <v>26.63</v>
      </c>
      <c r="D6506" s="197">
        <f t="shared" si="205"/>
        <v>-0.47835455435847207</v>
      </c>
      <c r="E6506" s="197">
        <v>-2.2752293577981697E-2</v>
      </c>
      <c r="F6506" s="167"/>
      <c r="G6506" s="37">
        <v>6498</v>
      </c>
      <c r="H6506" s="167">
        <f t="shared" ca="1" si="206"/>
        <v>-1.2719475065921165E-2</v>
      </c>
    </row>
    <row r="6507" spans="1:8" x14ac:dyDescent="0.3">
      <c r="A6507"/>
      <c r="B6507" s="314">
        <v>36434</v>
      </c>
      <c r="C6507" s="197">
        <v>51.05</v>
      </c>
      <c r="D6507" s="197">
        <f t="shared" si="205"/>
        <v>0.48790440104925659</v>
      </c>
      <c r="E6507" s="197">
        <v>-2.2779479326186958E-2</v>
      </c>
      <c r="F6507" s="167"/>
      <c r="G6507" s="37">
        <v>6499</v>
      </c>
      <c r="H6507" s="167">
        <f t="shared" ca="1" si="206"/>
        <v>1.8171983956318876E-3</v>
      </c>
    </row>
    <row r="6508" spans="1:8" x14ac:dyDescent="0.3">
      <c r="A6508"/>
      <c r="B6508" s="314">
        <v>36228</v>
      </c>
      <c r="C6508" s="197">
        <v>34.31</v>
      </c>
      <c r="D6508" s="197">
        <f t="shared" si="205"/>
        <v>-0.84279495990836195</v>
      </c>
      <c r="E6508" s="197">
        <v>-2.2785531187695773E-2</v>
      </c>
      <c r="F6508" s="167"/>
      <c r="G6508" s="37">
        <v>6500</v>
      </c>
      <c r="H6508" s="167">
        <f t="shared" ca="1" si="206"/>
        <v>-5.8894897075084288E-2</v>
      </c>
    </row>
    <row r="6509" spans="1:8" x14ac:dyDescent="0.3">
      <c r="A6509"/>
      <c r="B6509" s="314">
        <v>40459</v>
      </c>
      <c r="C6509" s="197">
        <v>218.25</v>
      </c>
      <c r="D6509" s="197">
        <f t="shared" si="205"/>
        <v>2.202024647887324</v>
      </c>
      <c r="E6509" s="197">
        <v>-2.2790364466732327E-2</v>
      </c>
      <c r="F6509" s="167"/>
      <c r="G6509" s="37">
        <v>6501</v>
      </c>
      <c r="H6509" s="167">
        <f t="shared" ca="1" si="206"/>
        <v>8.4808685512521034E-2</v>
      </c>
    </row>
    <row r="6510" spans="1:8" x14ac:dyDescent="0.3">
      <c r="A6510"/>
      <c r="B6510" s="314">
        <v>34876</v>
      </c>
      <c r="C6510" s="197">
        <v>68.16</v>
      </c>
      <c r="D6510" s="197">
        <f t="shared" si="205"/>
        <v>-0.81371959551790107</v>
      </c>
      <c r="E6510" s="197">
        <v>-2.2795698924731211E-2</v>
      </c>
      <c r="F6510" s="167"/>
      <c r="G6510" s="37">
        <v>6502</v>
      </c>
      <c r="H6510" s="167">
        <f t="shared" ca="1" si="206"/>
        <v>-3.0466424974860996E-2</v>
      </c>
    </row>
    <row r="6511" spans="1:8" x14ac:dyDescent="0.3">
      <c r="A6511"/>
      <c r="B6511" s="314">
        <v>42375</v>
      </c>
      <c r="C6511" s="197">
        <v>365.9</v>
      </c>
      <c r="D6511" s="197">
        <f t="shared" si="205"/>
        <v>0.55781675749318804</v>
      </c>
      <c r="E6511" s="197">
        <v>-2.2833489117372152E-2</v>
      </c>
      <c r="F6511" s="167"/>
      <c r="G6511" s="37">
        <v>6503</v>
      </c>
      <c r="H6511" s="167">
        <f t="shared" ca="1" si="206"/>
        <v>3.6608955573838767E-2</v>
      </c>
    </row>
    <row r="6512" spans="1:8" x14ac:dyDescent="0.3">
      <c r="A6512"/>
      <c r="B6512" s="314">
        <v>41073</v>
      </c>
      <c r="C6512" s="197">
        <v>234.88</v>
      </c>
      <c r="D6512" s="197">
        <f t="shared" si="205"/>
        <v>2.8441898527004907</v>
      </c>
      <c r="E6512" s="197">
        <v>-2.2839788659150484E-2</v>
      </c>
      <c r="F6512" s="167"/>
      <c r="G6512" s="37">
        <v>6504</v>
      </c>
      <c r="H6512" s="167">
        <f t="shared" ca="1" si="206"/>
        <v>-2.8387000764997148E-2</v>
      </c>
    </row>
    <row r="6513" spans="1:8" x14ac:dyDescent="0.3">
      <c r="A6513"/>
      <c r="B6513" s="314">
        <v>35733</v>
      </c>
      <c r="C6513" s="197">
        <v>61.1</v>
      </c>
      <c r="D6513" s="197">
        <f t="shared" si="205"/>
        <v>-0.61119949093223036</v>
      </c>
      <c r="E6513" s="197">
        <v>-2.2869022869022815E-2</v>
      </c>
      <c r="F6513" s="167"/>
      <c r="G6513" s="37">
        <v>6505</v>
      </c>
      <c r="H6513" s="167">
        <f t="shared" ca="1" si="206"/>
        <v>-2.1967416378394122E-2</v>
      </c>
    </row>
    <row r="6514" spans="1:8" x14ac:dyDescent="0.3">
      <c r="A6514"/>
      <c r="B6514" s="314">
        <v>39063</v>
      </c>
      <c r="C6514" s="197">
        <v>157.15</v>
      </c>
      <c r="D6514" s="197">
        <f t="shared" si="205"/>
        <v>-0.59152110625909748</v>
      </c>
      <c r="E6514" s="197">
        <v>-2.2881303239445372E-2</v>
      </c>
      <c r="F6514" s="167"/>
      <c r="G6514" s="37">
        <v>6506</v>
      </c>
      <c r="H6514" s="167">
        <f t="shared" ca="1" si="206"/>
        <v>-4.7627947303899174E-2</v>
      </c>
    </row>
    <row r="6515" spans="1:8" x14ac:dyDescent="0.3">
      <c r="A6515"/>
      <c r="B6515" s="314">
        <v>41710</v>
      </c>
      <c r="C6515" s="197">
        <v>384.72</v>
      </c>
      <c r="D6515" s="197">
        <f t="shared" si="205"/>
        <v>5.1723086796085358</v>
      </c>
      <c r="E6515" s="197">
        <v>-2.288370202930945E-2</v>
      </c>
      <c r="F6515" s="167"/>
      <c r="G6515" s="37">
        <v>6507</v>
      </c>
      <c r="H6515" s="167">
        <f t="shared" ca="1" si="206"/>
        <v>1.6336995464517747E-2</v>
      </c>
    </row>
    <row r="6516" spans="1:8" x14ac:dyDescent="0.3">
      <c r="A6516"/>
      <c r="B6516" s="314">
        <v>35730</v>
      </c>
      <c r="C6516" s="197">
        <v>62.33</v>
      </c>
      <c r="D6516" s="197">
        <f t="shared" si="205"/>
        <v>-0.85040560648970387</v>
      </c>
      <c r="E6516" s="197">
        <v>-2.2887599937294278E-2</v>
      </c>
      <c r="F6516" s="167"/>
      <c r="G6516" s="37">
        <v>6508</v>
      </c>
      <c r="H6516" s="167">
        <f t="shared" ca="1" si="206"/>
        <v>-7.7871202501146361E-2</v>
      </c>
    </row>
    <row r="6517" spans="1:8" x14ac:dyDescent="0.3">
      <c r="A6517"/>
      <c r="B6517" s="314">
        <v>44984</v>
      </c>
      <c r="C6517" s="197">
        <v>416.66</v>
      </c>
      <c r="D6517" s="197">
        <f t="shared" si="205"/>
        <v>-0.49440601868705247</v>
      </c>
      <c r="E6517" s="197">
        <v>-2.2911146026311391E-2</v>
      </c>
      <c r="F6517" s="167"/>
      <c r="G6517" s="37">
        <v>6509</v>
      </c>
      <c r="H6517" s="167">
        <f t="shared" ca="1" si="206"/>
        <v>-0.18882105534508498</v>
      </c>
    </row>
    <row r="6518" spans="1:8" x14ac:dyDescent="0.3">
      <c r="A6518"/>
      <c r="B6518" s="314">
        <v>45600</v>
      </c>
      <c r="C6518" s="197">
        <v>824.1</v>
      </c>
      <c r="D6518" s="197">
        <f t="shared" si="205"/>
        <v>2.6024654659905582</v>
      </c>
      <c r="E6518" s="197">
        <v>-2.2941490307665013E-2</v>
      </c>
      <c r="F6518" s="167"/>
      <c r="G6518" s="37">
        <v>6510</v>
      </c>
      <c r="H6518" s="167">
        <f t="shared" ca="1" si="206"/>
        <v>3.7701234012146756E-2</v>
      </c>
    </row>
    <row r="6519" spans="1:8" x14ac:dyDescent="0.3">
      <c r="A6519"/>
      <c r="B6519" s="314">
        <v>40466</v>
      </c>
      <c r="C6519" s="197">
        <v>228.76</v>
      </c>
      <c r="D6519" s="197">
        <f t="shared" si="205"/>
        <v>15.328336902212705</v>
      </c>
      <c r="E6519" s="197">
        <v>-2.2977705646194613E-2</v>
      </c>
      <c r="F6519" s="167"/>
      <c r="G6519" s="37">
        <v>6511</v>
      </c>
      <c r="H6519" s="167">
        <f t="shared" ca="1" si="206"/>
        <v>4.1257522105789535E-2</v>
      </c>
    </row>
    <row r="6520" spans="1:8" x14ac:dyDescent="0.3">
      <c r="A6520"/>
      <c r="B6520" s="314">
        <v>36970</v>
      </c>
      <c r="C6520" s="197">
        <v>14.01</v>
      </c>
      <c r="D6520" s="197">
        <f t="shared" si="205"/>
        <v>-0.74788554975706312</v>
      </c>
      <c r="E6520" s="197">
        <v>-2.3012552301255207E-2</v>
      </c>
      <c r="F6520" s="167"/>
      <c r="G6520" s="37">
        <v>6512</v>
      </c>
      <c r="H6520" s="167">
        <f t="shared" ca="1" si="206"/>
        <v>-6.1839983772017768E-4</v>
      </c>
    </row>
    <row r="6521" spans="1:8" x14ac:dyDescent="0.3">
      <c r="A6521"/>
      <c r="B6521" s="314">
        <v>34751</v>
      </c>
      <c r="C6521" s="197">
        <v>55.57</v>
      </c>
      <c r="D6521" s="197">
        <f t="shared" si="205"/>
        <v>-0.69500548847420407</v>
      </c>
      <c r="E6521" s="197">
        <v>-2.303094233473979E-2</v>
      </c>
      <c r="F6521" s="167"/>
      <c r="G6521" s="37">
        <v>6513</v>
      </c>
      <c r="H6521" s="167">
        <f t="shared" ca="1" si="206"/>
        <v>7.4668261086902069E-2</v>
      </c>
    </row>
    <row r="6522" spans="1:8" x14ac:dyDescent="0.3">
      <c r="A6522"/>
      <c r="B6522" s="314">
        <v>43857</v>
      </c>
      <c r="C6522" s="197">
        <v>182.2</v>
      </c>
      <c r="D6522" s="197">
        <f t="shared" si="205"/>
        <v>0.17814419657290648</v>
      </c>
      <c r="E6522" s="197">
        <v>-2.3056300268096575E-2</v>
      </c>
      <c r="F6522" s="167"/>
      <c r="G6522" s="37">
        <v>6514</v>
      </c>
      <c r="H6522" s="167">
        <f t="shared" ca="1" si="206"/>
        <v>2.5471769310170381E-2</v>
      </c>
    </row>
    <row r="6523" spans="1:8" x14ac:dyDescent="0.3">
      <c r="A6523"/>
      <c r="B6523" s="314">
        <v>43635</v>
      </c>
      <c r="C6523" s="197">
        <v>154.65</v>
      </c>
      <c r="D6523" s="197">
        <f t="shared" si="205"/>
        <v>-1.5970984983456282E-2</v>
      </c>
      <c r="E6523" s="197">
        <v>-2.3057485786481369E-2</v>
      </c>
      <c r="F6523" s="167"/>
      <c r="G6523" s="37">
        <v>6515</v>
      </c>
      <c r="H6523" s="167">
        <f t="shared" ca="1" si="206"/>
        <v>1.2664049633663646E-3</v>
      </c>
    </row>
    <row r="6524" spans="1:8" x14ac:dyDescent="0.3">
      <c r="A6524"/>
      <c r="B6524" s="314">
        <v>40242</v>
      </c>
      <c r="C6524" s="197">
        <v>157.16</v>
      </c>
      <c r="D6524" s="197">
        <f t="shared" si="205"/>
        <v>2.5340679109512032</v>
      </c>
      <c r="E6524" s="197">
        <v>-2.3062099832162675E-2</v>
      </c>
      <c r="F6524" s="167"/>
      <c r="G6524" s="37">
        <v>6516</v>
      </c>
      <c r="H6524" s="167">
        <f t="shared" ca="1" si="206"/>
        <v>4.5723837483494081E-2</v>
      </c>
    </row>
    <row r="6525" spans="1:8" x14ac:dyDescent="0.3">
      <c r="A6525"/>
      <c r="B6525" s="314">
        <v>35846</v>
      </c>
      <c r="C6525" s="197">
        <v>44.47</v>
      </c>
      <c r="D6525" s="197">
        <f t="shared" si="205"/>
        <v>-0.86534443603330813</v>
      </c>
      <c r="E6525" s="197">
        <v>-2.3066783831283022E-2</v>
      </c>
      <c r="F6525" s="167"/>
      <c r="G6525" s="37">
        <v>6517</v>
      </c>
      <c r="H6525" s="167">
        <f t="shared" ca="1" si="206"/>
        <v>1.1793580723247951E-2</v>
      </c>
    </row>
    <row r="6526" spans="1:8" x14ac:dyDescent="0.3">
      <c r="A6526"/>
      <c r="B6526" s="314">
        <v>42265</v>
      </c>
      <c r="C6526" s="197">
        <v>330.25</v>
      </c>
      <c r="D6526" s="197">
        <f t="shared" si="205"/>
        <v>2.2569033530571989</v>
      </c>
      <c r="E6526" s="197">
        <v>-2.3073509835823125E-2</v>
      </c>
      <c r="F6526" s="167"/>
      <c r="G6526" s="37">
        <v>6518</v>
      </c>
      <c r="H6526" s="167">
        <f t="shared" ca="1" si="206"/>
        <v>9.9753785093011447E-3</v>
      </c>
    </row>
    <row r="6527" spans="1:8" x14ac:dyDescent="0.3">
      <c r="A6527"/>
      <c r="B6527" s="314">
        <v>44008</v>
      </c>
      <c r="C6527" s="197">
        <v>101.4</v>
      </c>
      <c r="D6527" s="197">
        <f t="shared" si="205"/>
        <v>0.66694065428242655</v>
      </c>
      <c r="E6527" s="197">
        <v>-2.3121387283236872E-2</v>
      </c>
      <c r="F6527" s="167"/>
      <c r="G6527" s="37">
        <v>6519</v>
      </c>
      <c r="H6527" s="167">
        <f t="shared" ca="1" si="206"/>
        <v>-1.4977297004302852E-2</v>
      </c>
    </row>
    <row r="6528" spans="1:8" x14ac:dyDescent="0.3">
      <c r="A6528"/>
      <c r="B6528" s="314">
        <v>34669</v>
      </c>
      <c r="C6528" s="197">
        <v>60.83</v>
      </c>
      <c r="D6528" s="197">
        <f t="shared" si="205"/>
        <v>-0.48748841519925856</v>
      </c>
      <c r="E6528" s="197">
        <v>-2.312510036935933E-2</v>
      </c>
      <c r="F6528" s="167"/>
      <c r="G6528" s="37">
        <v>6520</v>
      </c>
      <c r="H6528" s="167">
        <f t="shared" ca="1" si="206"/>
        <v>-7.8608838933366995E-2</v>
      </c>
    </row>
    <row r="6529" spans="1:8" x14ac:dyDescent="0.3">
      <c r="A6529"/>
      <c r="B6529" s="314">
        <v>39316</v>
      </c>
      <c r="C6529" s="197">
        <v>118.69</v>
      </c>
      <c r="D6529" s="197">
        <f t="shared" si="205"/>
        <v>-0.59840974454407037</v>
      </c>
      <c r="E6529" s="197">
        <v>-2.3127572016460873E-2</v>
      </c>
      <c r="F6529" s="167"/>
      <c r="G6529" s="37">
        <v>6521</v>
      </c>
      <c r="H6529" s="167">
        <f t="shared" ca="1" si="206"/>
        <v>0.13996627083050034</v>
      </c>
    </row>
    <row r="6530" spans="1:8" x14ac:dyDescent="0.3">
      <c r="A6530"/>
      <c r="B6530" s="314">
        <v>44400</v>
      </c>
      <c r="C6530" s="197">
        <v>295.55</v>
      </c>
      <c r="D6530" s="197">
        <f t="shared" si="205"/>
        <v>19.610181311018131</v>
      </c>
      <c r="E6530" s="197">
        <v>-2.3136671624524818E-2</v>
      </c>
      <c r="F6530" s="167"/>
      <c r="G6530" s="37">
        <v>6522</v>
      </c>
      <c r="H6530" s="167">
        <f t="shared" ca="1" si="206"/>
        <v>-5.8254842706504995E-2</v>
      </c>
    </row>
    <row r="6531" spans="1:8" x14ac:dyDescent="0.3">
      <c r="A6531"/>
      <c r="B6531" s="314">
        <v>36816</v>
      </c>
      <c r="C6531" s="197">
        <v>14.34</v>
      </c>
      <c r="D6531" s="197">
        <f t="shared" si="205"/>
        <v>-0.95012520868113526</v>
      </c>
      <c r="E6531" s="197">
        <v>-2.3160762942779245E-2</v>
      </c>
      <c r="F6531" s="167"/>
      <c r="G6531" s="37">
        <v>6523</v>
      </c>
      <c r="H6531" s="167">
        <f t="shared" ca="1" si="206"/>
        <v>-8.3531898802877563E-2</v>
      </c>
    </row>
    <row r="6532" spans="1:8" x14ac:dyDescent="0.3">
      <c r="A6532"/>
      <c r="B6532" s="314">
        <v>41043</v>
      </c>
      <c r="C6532" s="197">
        <v>287.52</v>
      </c>
      <c r="D6532" s="197">
        <f t="shared" si="205"/>
        <v>2.0457627118644064</v>
      </c>
      <c r="E6532" s="197">
        <v>-2.3170483114765217E-2</v>
      </c>
      <c r="F6532" s="167"/>
      <c r="G6532" s="37">
        <v>6524</v>
      </c>
      <c r="H6532" s="167">
        <f t="shared" ca="1" si="206"/>
        <v>1.6816031927129067E-2</v>
      </c>
    </row>
    <row r="6533" spans="1:8" x14ac:dyDescent="0.3">
      <c r="A6533"/>
      <c r="B6533" s="314">
        <v>38384</v>
      </c>
      <c r="C6533" s="197">
        <v>94.4</v>
      </c>
      <c r="D6533" s="197">
        <f t="shared" si="205"/>
        <v>-0.38118649623074408</v>
      </c>
      <c r="E6533" s="197">
        <v>-2.3178807947019764E-2</v>
      </c>
      <c r="F6533" s="167"/>
      <c r="G6533" s="37">
        <v>6525</v>
      </c>
      <c r="H6533" s="167">
        <f t="shared" ca="1" si="206"/>
        <v>-5.817658211969353E-2</v>
      </c>
    </row>
    <row r="6534" spans="1:8" x14ac:dyDescent="0.3">
      <c r="A6534"/>
      <c r="B6534" s="314">
        <v>40358</v>
      </c>
      <c r="C6534" s="197">
        <v>152.55000000000001</v>
      </c>
      <c r="D6534" s="197">
        <f t="shared" si="205"/>
        <v>-0.69388983646031899</v>
      </c>
      <c r="E6534" s="197">
        <v>-2.3179868092463196E-2</v>
      </c>
      <c r="F6534" s="167"/>
      <c r="G6534" s="37">
        <v>6526</v>
      </c>
      <c r="H6534" s="167">
        <f t="shared" ca="1" si="206"/>
        <v>-7.5279368153029838E-2</v>
      </c>
    </row>
    <row r="6535" spans="1:8" x14ac:dyDescent="0.3">
      <c r="A6535"/>
      <c r="B6535" s="314">
        <v>41939</v>
      </c>
      <c r="C6535" s="197">
        <v>498.35</v>
      </c>
      <c r="D6535" s="197">
        <f t="shared" si="205"/>
        <v>18.728820269200316</v>
      </c>
      <c r="E6535" s="197">
        <v>-2.3187894468618908E-2</v>
      </c>
      <c r="F6535" s="167"/>
      <c r="G6535" s="37">
        <v>6527</v>
      </c>
      <c r="H6535" s="167">
        <f t="shared" ca="1" si="206"/>
        <v>3.1980595697115838E-2</v>
      </c>
    </row>
    <row r="6536" spans="1:8" x14ac:dyDescent="0.3">
      <c r="A6536"/>
      <c r="B6536" s="314">
        <v>37518</v>
      </c>
      <c r="C6536" s="197">
        <v>25.26</v>
      </c>
      <c r="D6536" s="197">
        <f t="shared" si="205"/>
        <v>-0.66640253565768615</v>
      </c>
      <c r="E6536" s="197">
        <v>-2.3201856148491795E-2</v>
      </c>
      <c r="F6536" s="167"/>
      <c r="G6536" s="37">
        <v>6528</v>
      </c>
      <c r="H6536" s="167">
        <f t="shared" ca="1" si="206"/>
        <v>-4.0929602450091994E-2</v>
      </c>
    </row>
    <row r="6537" spans="1:8" x14ac:dyDescent="0.3">
      <c r="A6537"/>
      <c r="B6537" s="314">
        <v>35345</v>
      </c>
      <c r="C6537" s="197">
        <v>75.72</v>
      </c>
      <c r="D6537" s="197">
        <f t="shared" ref="D6537:D6600" si="207">C6537/C6538-1</f>
        <v>-0.8340383561643836</v>
      </c>
      <c r="E6537" s="197">
        <v>-2.3219814241486003E-2</v>
      </c>
      <c r="F6537" s="167"/>
      <c r="G6537" s="37">
        <v>6529</v>
      </c>
      <c r="H6537" s="167">
        <f t="shared" ca="1" si="206"/>
        <v>0.11504607214221459</v>
      </c>
    </row>
    <row r="6538" spans="1:8" x14ac:dyDescent="0.3">
      <c r="A6538"/>
      <c r="B6538" s="314">
        <v>42898</v>
      </c>
      <c r="C6538" s="197">
        <v>456.25</v>
      </c>
      <c r="D6538" s="197">
        <f t="shared" si="207"/>
        <v>4.6320207381804712</v>
      </c>
      <c r="E6538" s="197">
        <v>-2.3228430742881612E-2</v>
      </c>
      <c r="F6538" s="167"/>
      <c r="G6538" s="37">
        <v>6530</v>
      </c>
      <c r="H6538" s="167">
        <f t="shared" ref="H6538:H6601" ca="1" si="208">_xlfn.NORM.INV(RAND(),N$11,N$12)</f>
        <v>8.1684058002300247E-3</v>
      </c>
    </row>
    <row r="6539" spans="1:8" x14ac:dyDescent="0.3">
      <c r="A6539"/>
      <c r="B6539" s="314">
        <v>39687</v>
      </c>
      <c r="C6539" s="197">
        <v>81.010000000000005</v>
      </c>
      <c r="D6539" s="197">
        <f t="shared" si="207"/>
        <v>-0.60012833802260723</v>
      </c>
      <c r="E6539" s="197">
        <v>-2.3269833614661062E-2</v>
      </c>
      <c r="F6539" s="167"/>
      <c r="G6539" s="37">
        <v>6531</v>
      </c>
      <c r="H6539" s="167">
        <f t="shared" ca="1" si="208"/>
        <v>2.801601203112394E-2</v>
      </c>
    </row>
    <row r="6540" spans="1:8" x14ac:dyDescent="0.3">
      <c r="A6540"/>
      <c r="B6540" s="314">
        <v>40697</v>
      </c>
      <c r="C6540" s="197">
        <v>202.59</v>
      </c>
      <c r="D6540" s="197">
        <f t="shared" si="207"/>
        <v>-0.17846715328467155</v>
      </c>
      <c r="E6540" s="197">
        <v>-2.3286086201909084E-2</v>
      </c>
      <c r="F6540" s="167"/>
      <c r="G6540" s="37">
        <v>6532</v>
      </c>
      <c r="H6540" s="167">
        <f t="shared" ca="1" si="208"/>
        <v>-0.10945392978714208</v>
      </c>
    </row>
    <row r="6541" spans="1:8" x14ac:dyDescent="0.3">
      <c r="A6541"/>
      <c r="B6541" s="314">
        <v>40494</v>
      </c>
      <c r="C6541" s="197">
        <v>246.6</v>
      </c>
      <c r="D6541" s="197">
        <f t="shared" si="207"/>
        <v>0.43957968476357245</v>
      </c>
      <c r="E6541" s="197">
        <v>-2.3288973384030354E-2</v>
      </c>
      <c r="F6541" s="167"/>
      <c r="G6541" s="37">
        <v>6533</v>
      </c>
      <c r="H6541" s="167">
        <f t="shared" ca="1" si="208"/>
        <v>-5.8755071299172817E-2</v>
      </c>
    </row>
    <row r="6542" spans="1:8" x14ac:dyDescent="0.3">
      <c r="A6542"/>
      <c r="B6542" s="314">
        <v>43549</v>
      </c>
      <c r="C6542" s="197">
        <v>171.3</v>
      </c>
      <c r="D6542" s="197">
        <f t="shared" si="207"/>
        <v>0.37171684817424744</v>
      </c>
      <c r="E6542" s="197">
        <v>-2.3375142531356863E-2</v>
      </c>
      <c r="F6542" s="167"/>
      <c r="G6542" s="37">
        <v>6534</v>
      </c>
      <c r="H6542" s="167">
        <f t="shared" ca="1" si="208"/>
        <v>9.133363139208947E-2</v>
      </c>
    </row>
    <row r="6543" spans="1:8" x14ac:dyDescent="0.3">
      <c r="A6543"/>
      <c r="B6543" s="314">
        <v>39296</v>
      </c>
      <c r="C6543" s="197">
        <v>124.88</v>
      </c>
      <c r="D6543" s="197">
        <f t="shared" si="207"/>
        <v>-0.6712386468342767</v>
      </c>
      <c r="E6543" s="197">
        <v>-2.3383123484789325E-2</v>
      </c>
      <c r="F6543" s="167"/>
      <c r="G6543" s="37">
        <v>6535</v>
      </c>
      <c r="H6543" s="167">
        <f t="shared" ca="1" si="208"/>
        <v>-2.4570630761223226E-2</v>
      </c>
    </row>
    <row r="6544" spans="1:8" x14ac:dyDescent="0.3">
      <c r="A6544"/>
      <c r="B6544" s="314">
        <v>42501</v>
      </c>
      <c r="C6544" s="197">
        <v>379.85</v>
      </c>
      <c r="D6544" s="197">
        <f t="shared" si="207"/>
        <v>1.9482303632412297</v>
      </c>
      <c r="E6544" s="197">
        <v>-2.3396323434888733E-2</v>
      </c>
      <c r="F6544" s="167"/>
      <c r="G6544" s="37">
        <v>6536</v>
      </c>
      <c r="H6544" s="167">
        <f t="shared" ca="1" si="208"/>
        <v>-5.0029435965107616E-2</v>
      </c>
    </row>
    <row r="6545" spans="1:8" x14ac:dyDescent="0.3">
      <c r="A6545"/>
      <c r="B6545" s="314">
        <v>38919</v>
      </c>
      <c r="C6545" s="197">
        <v>128.84</v>
      </c>
      <c r="D6545" s="197">
        <f t="shared" si="207"/>
        <v>6.5389116442363955</v>
      </c>
      <c r="E6545" s="197">
        <v>-2.3421511407564655E-2</v>
      </c>
      <c r="F6545" s="167"/>
      <c r="G6545" s="37">
        <v>6537</v>
      </c>
      <c r="H6545" s="167">
        <f t="shared" ca="1" si="208"/>
        <v>1.9302238791450257E-3</v>
      </c>
    </row>
    <row r="6546" spans="1:8" x14ac:dyDescent="0.3">
      <c r="A6546"/>
      <c r="B6546" s="314">
        <v>37207</v>
      </c>
      <c r="C6546" s="197">
        <v>17.09</v>
      </c>
      <c r="D6546" s="197">
        <f t="shared" si="207"/>
        <v>-0.45329494561740247</v>
      </c>
      <c r="E6546" s="197">
        <v>-2.3428571428571465E-2</v>
      </c>
      <c r="F6546" s="167"/>
      <c r="G6546" s="37">
        <v>6538</v>
      </c>
      <c r="H6546" s="167">
        <f t="shared" ca="1" si="208"/>
        <v>3.2142979307706238E-2</v>
      </c>
    </row>
    <row r="6547" spans="1:8" x14ac:dyDescent="0.3">
      <c r="A6547"/>
      <c r="B6547" s="314">
        <v>37587</v>
      </c>
      <c r="C6547" s="197">
        <v>31.26</v>
      </c>
      <c r="D6547" s="197">
        <f t="shared" si="207"/>
        <v>-0.33004714959279891</v>
      </c>
      <c r="E6547" s="197">
        <v>-2.3430178069353214E-2</v>
      </c>
      <c r="F6547" s="167"/>
      <c r="G6547" s="37">
        <v>6539</v>
      </c>
      <c r="H6547" s="167">
        <f t="shared" ca="1" si="208"/>
        <v>8.8410570594923688E-2</v>
      </c>
    </row>
    <row r="6548" spans="1:8" x14ac:dyDescent="0.3">
      <c r="A6548"/>
      <c r="B6548" s="314">
        <v>39920</v>
      </c>
      <c r="C6548" s="197">
        <v>46.66</v>
      </c>
      <c r="D6548" s="197">
        <f t="shared" si="207"/>
        <v>0.93129139072847678</v>
      </c>
      <c r="E6548" s="197">
        <v>-2.3440770196735183E-2</v>
      </c>
      <c r="F6548" s="167"/>
      <c r="G6548" s="37">
        <v>6540</v>
      </c>
      <c r="H6548" s="167">
        <f t="shared" ca="1" si="208"/>
        <v>-5.8998384689004438E-2</v>
      </c>
    </row>
    <row r="6549" spans="1:8" x14ac:dyDescent="0.3">
      <c r="A6549"/>
      <c r="B6549" s="314">
        <v>36703</v>
      </c>
      <c r="C6549" s="197">
        <v>24.16</v>
      </c>
      <c r="D6549" s="197">
        <f t="shared" si="207"/>
        <v>-4.8818897637795233E-2</v>
      </c>
      <c r="E6549" s="197">
        <v>-2.3443815683104163E-2</v>
      </c>
      <c r="F6549" s="167"/>
      <c r="G6549" s="37">
        <v>6541</v>
      </c>
      <c r="H6549" s="167">
        <f t="shared" ca="1" si="208"/>
        <v>6.8181759279445975E-2</v>
      </c>
    </row>
    <row r="6550" spans="1:8" x14ac:dyDescent="0.3">
      <c r="A6550"/>
      <c r="B6550" s="314">
        <v>37396</v>
      </c>
      <c r="C6550" s="197">
        <v>25.4</v>
      </c>
      <c r="D6550" s="197">
        <f t="shared" si="207"/>
        <v>-7.5691411935953523E-2</v>
      </c>
      <c r="E6550" s="197">
        <v>-2.3452518262206956E-2</v>
      </c>
      <c r="F6550" s="167"/>
      <c r="G6550" s="37">
        <v>6542</v>
      </c>
      <c r="H6550" s="167">
        <f t="shared" ca="1" si="208"/>
        <v>-2.3895772076064789E-2</v>
      </c>
    </row>
    <row r="6551" spans="1:8" x14ac:dyDescent="0.3">
      <c r="A6551"/>
      <c r="B6551" s="314">
        <v>37314</v>
      </c>
      <c r="C6551" s="197">
        <v>27.48</v>
      </c>
      <c r="D6551" s="197">
        <f t="shared" si="207"/>
        <v>-0.59994176736060556</v>
      </c>
      <c r="E6551" s="197">
        <v>-2.3454157782516027E-2</v>
      </c>
      <c r="F6551" s="167"/>
      <c r="G6551" s="37">
        <v>6543</v>
      </c>
      <c r="H6551" s="167">
        <f t="shared" ca="1" si="208"/>
        <v>-5.0581012189312366E-2</v>
      </c>
    </row>
    <row r="6552" spans="1:8" x14ac:dyDescent="0.3">
      <c r="A6552"/>
      <c r="B6552" s="314">
        <v>35663</v>
      </c>
      <c r="C6552" s="197">
        <v>68.69</v>
      </c>
      <c r="D6552" s="197">
        <f t="shared" si="207"/>
        <v>-0.84285060626858843</v>
      </c>
      <c r="E6552" s="197">
        <v>-2.3457492180836037E-2</v>
      </c>
      <c r="F6552" s="167"/>
      <c r="G6552" s="37">
        <v>6544</v>
      </c>
      <c r="H6552" s="167">
        <f t="shared" ca="1" si="208"/>
        <v>8.6836864855745474E-2</v>
      </c>
    </row>
    <row r="6553" spans="1:8" x14ac:dyDescent="0.3">
      <c r="A6553"/>
      <c r="B6553" s="314">
        <v>44623</v>
      </c>
      <c r="C6553" s="197">
        <v>437.1</v>
      </c>
      <c r="D6553" s="197">
        <f t="shared" si="207"/>
        <v>21.836990595611287</v>
      </c>
      <c r="E6553" s="197">
        <v>-2.3458445040214437E-2</v>
      </c>
      <c r="F6553" s="167"/>
      <c r="G6553" s="37">
        <v>6545</v>
      </c>
      <c r="H6553" s="167">
        <f t="shared" ca="1" si="208"/>
        <v>6.7968617040996522E-3</v>
      </c>
    </row>
    <row r="6554" spans="1:8" x14ac:dyDescent="0.3">
      <c r="A6554"/>
      <c r="B6554" s="314">
        <v>36777</v>
      </c>
      <c r="C6554" s="197">
        <v>19.14</v>
      </c>
      <c r="D6554" s="197">
        <f t="shared" si="207"/>
        <v>-0.94829542384785781</v>
      </c>
      <c r="E6554" s="197">
        <v>-2.34693877551021E-2</v>
      </c>
      <c r="F6554" s="167"/>
      <c r="G6554" s="37">
        <v>6546</v>
      </c>
      <c r="H6554" s="167">
        <f t="shared" ca="1" si="208"/>
        <v>-6.7396359997056411E-3</v>
      </c>
    </row>
    <row r="6555" spans="1:8" x14ac:dyDescent="0.3">
      <c r="A6555"/>
      <c r="B6555" s="314">
        <v>41600</v>
      </c>
      <c r="C6555" s="197">
        <v>370.18</v>
      </c>
      <c r="D6555" s="197">
        <f t="shared" si="207"/>
        <v>1.2104257478951457</v>
      </c>
      <c r="E6555" s="197">
        <v>-2.3477893848264153E-2</v>
      </c>
      <c r="F6555" s="167"/>
      <c r="G6555" s="37">
        <v>6547</v>
      </c>
      <c r="H6555" s="167">
        <f t="shared" ca="1" si="208"/>
        <v>8.4828766926303922E-2</v>
      </c>
    </row>
    <row r="6556" spans="1:8" x14ac:dyDescent="0.3">
      <c r="A6556"/>
      <c r="B6556" s="314">
        <v>40389</v>
      </c>
      <c r="C6556" s="197">
        <v>167.47</v>
      </c>
      <c r="D6556" s="197">
        <f t="shared" si="207"/>
        <v>0.21885007278020363</v>
      </c>
      <c r="E6556" s="197">
        <v>-2.3498542274052459E-2</v>
      </c>
      <c r="F6556" s="167"/>
      <c r="G6556" s="37">
        <v>6548</v>
      </c>
      <c r="H6556" s="167">
        <f t="shared" ca="1" si="208"/>
        <v>2.6546638442348336E-2</v>
      </c>
    </row>
    <row r="6557" spans="1:8" x14ac:dyDescent="0.3">
      <c r="A6557"/>
      <c r="B6557" s="314">
        <v>40207</v>
      </c>
      <c r="C6557" s="197">
        <v>137.4</v>
      </c>
      <c r="D6557" s="197">
        <f t="shared" si="207"/>
        <v>0.61590027049276741</v>
      </c>
      <c r="E6557" s="197">
        <v>-2.3523559093170388E-2</v>
      </c>
      <c r="F6557" s="167"/>
      <c r="G6557" s="37">
        <v>6549</v>
      </c>
      <c r="H6557" s="167">
        <f t="shared" ca="1" si="208"/>
        <v>0.10907020060003786</v>
      </c>
    </row>
    <row r="6558" spans="1:8" x14ac:dyDescent="0.3">
      <c r="A6558"/>
      <c r="B6558" s="314">
        <v>40044</v>
      </c>
      <c r="C6558" s="197">
        <v>85.03</v>
      </c>
      <c r="D6558" s="197">
        <f t="shared" si="207"/>
        <v>-0.49468116717180721</v>
      </c>
      <c r="E6558" s="197">
        <v>-2.3541570969223713E-2</v>
      </c>
      <c r="F6558" s="167"/>
      <c r="G6558" s="37">
        <v>6550</v>
      </c>
      <c r="H6558" s="167">
        <f t="shared" ca="1" si="208"/>
        <v>-6.9343329178880544E-2</v>
      </c>
    </row>
    <row r="6559" spans="1:8" x14ac:dyDescent="0.3">
      <c r="A6559"/>
      <c r="B6559" s="314">
        <v>39113</v>
      </c>
      <c r="C6559" s="197">
        <v>168.27</v>
      </c>
      <c r="D6559" s="197">
        <f t="shared" si="207"/>
        <v>-0.44738916256157635</v>
      </c>
      <c r="E6559" s="197">
        <v>-2.3559449892647799E-2</v>
      </c>
      <c r="F6559" s="167"/>
      <c r="G6559" s="37">
        <v>6551</v>
      </c>
      <c r="H6559" s="167">
        <f t="shared" ca="1" si="208"/>
        <v>-2.9253161389819045E-2</v>
      </c>
    </row>
    <row r="6560" spans="1:8" x14ac:dyDescent="0.3">
      <c r="A6560"/>
      <c r="B6560" s="314">
        <v>44249</v>
      </c>
      <c r="C6560" s="197">
        <v>304.5</v>
      </c>
      <c r="D6560" s="197">
        <f t="shared" si="207"/>
        <v>4.9298928919182083</v>
      </c>
      <c r="E6560" s="197">
        <v>-2.3569023569023684E-2</v>
      </c>
      <c r="F6560" s="167"/>
      <c r="G6560" s="37">
        <v>6552</v>
      </c>
      <c r="H6560" s="167">
        <f t="shared" ca="1" si="208"/>
        <v>-3.118515674145058E-3</v>
      </c>
    </row>
    <row r="6561" spans="1:8" x14ac:dyDescent="0.3">
      <c r="A6561"/>
      <c r="B6561" s="314">
        <v>36426</v>
      </c>
      <c r="C6561" s="197">
        <v>51.35</v>
      </c>
      <c r="D6561" s="197">
        <f t="shared" si="207"/>
        <v>1.2571428571428571</v>
      </c>
      <c r="E6561" s="197">
        <v>-2.3578627115421247E-2</v>
      </c>
      <c r="F6561" s="167"/>
      <c r="G6561" s="37">
        <v>6553</v>
      </c>
      <c r="H6561" s="167">
        <f t="shared" ca="1" si="208"/>
        <v>-3.184584378062652E-2</v>
      </c>
    </row>
    <row r="6562" spans="1:8" x14ac:dyDescent="0.3">
      <c r="A6562"/>
      <c r="B6562" s="314">
        <v>36672</v>
      </c>
      <c r="C6562" s="197">
        <v>22.75</v>
      </c>
      <c r="D6562" s="197">
        <f t="shared" si="207"/>
        <v>-0.606673582295989</v>
      </c>
      <c r="E6562" s="197">
        <v>-2.3605150214592308E-2</v>
      </c>
      <c r="F6562" s="167"/>
      <c r="G6562" s="37">
        <v>6554</v>
      </c>
      <c r="H6562" s="167">
        <f t="shared" ca="1" si="208"/>
        <v>-8.9896437209318562E-3</v>
      </c>
    </row>
    <row r="6563" spans="1:8" x14ac:dyDescent="0.3">
      <c r="A6563"/>
      <c r="B6563" s="314">
        <v>34744</v>
      </c>
      <c r="C6563" s="197">
        <v>57.84</v>
      </c>
      <c r="D6563" s="197">
        <f t="shared" si="207"/>
        <v>0.91904445919044475</v>
      </c>
      <c r="E6563" s="197">
        <v>-2.3632680621201829E-2</v>
      </c>
      <c r="F6563" s="167"/>
      <c r="G6563" s="37">
        <v>6555</v>
      </c>
      <c r="H6563" s="167">
        <f t="shared" ca="1" si="208"/>
        <v>0.13516186856852475</v>
      </c>
    </row>
    <row r="6564" spans="1:8" x14ac:dyDescent="0.3">
      <c r="A6564"/>
      <c r="B6564" s="314">
        <v>37627</v>
      </c>
      <c r="C6564" s="197">
        <v>30.14</v>
      </c>
      <c r="D6564" s="197">
        <f t="shared" si="207"/>
        <v>-0.8803255906293429</v>
      </c>
      <c r="E6564" s="197">
        <v>-2.3647554259799142E-2</v>
      </c>
      <c r="F6564" s="167"/>
      <c r="G6564" s="37">
        <v>6556</v>
      </c>
      <c r="H6564" s="167">
        <f t="shared" ca="1" si="208"/>
        <v>-1.3375314382641506E-2</v>
      </c>
    </row>
    <row r="6565" spans="1:8" x14ac:dyDescent="0.3">
      <c r="A6565"/>
      <c r="B6565" s="314">
        <v>43299</v>
      </c>
      <c r="C6565" s="197">
        <v>251.85</v>
      </c>
      <c r="D6565" s="197">
        <f t="shared" si="207"/>
        <v>9.1675413807024633</v>
      </c>
      <c r="E6565" s="197">
        <v>-2.3647993797247469E-2</v>
      </c>
      <c r="F6565" s="167"/>
      <c r="G6565" s="37">
        <v>6557</v>
      </c>
      <c r="H6565" s="167">
        <f t="shared" ca="1" si="208"/>
        <v>3.2190618553231708E-2</v>
      </c>
    </row>
    <row r="6566" spans="1:8" x14ac:dyDescent="0.3">
      <c r="A6566"/>
      <c r="B6566" s="314">
        <v>37530</v>
      </c>
      <c r="C6566" s="197">
        <v>24.77</v>
      </c>
      <c r="D6566" s="197">
        <f t="shared" si="207"/>
        <v>-0.96665095927297207</v>
      </c>
      <c r="E6566" s="197">
        <v>-2.3649980291683192E-2</v>
      </c>
      <c r="F6566" s="167"/>
      <c r="G6566" s="37">
        <v>6558</v>
      </c>
      <c r="H6566" s="167">
        <f t="shared" ca="1" si="208"/>
        <v>3.9856505066650068E-2</v>
      </c>
    </row>
    <row r="6567" spans="1:8" x14ac:dyDescent="0.3">
      <c r="A6567"/>
      <c r="B6567" s="314">
        <v>45679</v>
      </c>
      <c r="C6567" s="197">
        <v>742.75</v>
      </c>
      <c r="D6567" s="197">
        <f t="shared" si="207"/>
        <v>0.837807744649264</v>
      </c>
      <c r="E6567" s="197">
        <v>-2.366086099244169E-2</v>
      </c>
      <c r="F6567" s="167"/>
      <c r="G6567" s="37">
        <v>6559</v>
      </c>
      <c r="H6567" s="167">
        <f t="shared" ca="1" si="208"/>
        <v>7.4945225877480648E-2</v>
      </c>
    </row>
    <row r="6568" spans="1:8" x14ac:dyDescent="0.3">
      <c r="A6568"/>
      <c r="B6568" s="314">
        <v>43069</v>
      </c>
      <c r="C6568" s="197">
        <v>404.15</v>
      </c>
      <c r="D6568" s="197">
        <f t="shared" si="207"/>
        <v>4.1197111730428171</v>
      </c>
      <c r="E6568" s="197">
        <v>-2.3674356806377639E-2</v>
      </c>
      <c r="F6568" s="167"/>
      <c r="G6568" s="37">
        <v>6560</v>
      </c>
      <c r="H6568" s="167">
        <f t="shared" ca="1" si="208"/>
        <v>-1.4836244513669434E-2</v>
      </c>
    </row>
    <row r="6569" spans="1:8" x14ac:dyDescent="0.3">
      <c r="A6569"/>
      <c r="B6569" s="314">
        <v>35135</v>
      </c>
      <c r="C6569" s="197">
        <v>78.94</v>
      </c>
      <c r="D6569" s="197">
        <f t="shared" si="207"/>
        <v>-0.40726835861240429</v>
      </c>
      <c r="E6569" s="197">
        <v>-2.374474400197879E-2</v>
      </c>
      <c r="F6569" s="167"/>
      <c r="G6569" s="37">
        <v>6561</v>
      </c>
      <c r="H6569" s="167">
        <f t="shared" ca="1" si="208"/>
        <v>-1.8703577159735932E-2</v>
      </c>
    </row>
    <row r="6570" spans="1:8" x14ac:dyDescent="0.3">
      <c r="A6570"/>
      <c r="B6570" s="314">
        <v>39332</v>
      </c>
      <c r="C6570" s="197">
        <v>133.18</v>
      </c>
      <c r="D6570" s="197">
        <f t="shared" si="207"/>
        <v>4.3123254886318314</v>
      </c>
      <c r="E6570" s="197">
        <v>-2.375018325758671E-2</v>
      </c>
      <c r="F6570" s="167"/>
      <c r="G6570" s="37">
        <v>6562</v>
      </c>
      <c r="H6570" s="167">
        <f t="shared" ca="1" si="208"/>
        <v>-5.3922957583345248E-2</v>
      </c>
    </row>
    <row r="6571" spans="1:8" x14ac:dyDescent="0.3">
      <c r="A6571"/>
      <c r="B6571" s="314">
        <v>36018</v>
      </c>
      <c r="C6571" s="197">
        <v>25.07</v>
      </c>
      <c r="D6571" s="197">
        <f t="shared" si="207"/>
        <v>-0.969417505336993</v>
      </c>
      <c r="E6571" s="197">
        <v>-2.3753894080996818E-2</v>
      </c>
      <c r="F6571" s="167"/>
      <c r="G6571" s="37">
        <v>6563</v>
      </c>
      <c r="H6571" s="167">
        <f t="shared" ca="1" si="208"/>
        <v>4.2133536529092179E-2</v>
      </c>
    </row>
    <row r="6572" spans="1:8" x14ac:dyDescent="0.3">
      <c r="A6572"/>
      <c r="B6572" s="314">
        <v>45603</v>
      </c>
      <c r="C6572" s="197">
        <v>819.75</v>
      </c>
      <c r="D6572" s="197">
        <f t="shared" si="207"/>
        <v>31.724550898203589</v>
      </c>
      <c r="E6572" s="197">
        <v>-2.3758485173276278E-2</v>
      </c>
      <c r="F6572" s="167"/>
      <c r="G6572" s="37">
        <v>6564</v>
      </c>
      <c r="H6572" s="167">
        <f t="shared" ca="1" si="208"/>
        <v>7.0378041221765331E-2</v>
      </c>
    </row>
    <row r="6573" spans="1:8" x14ac:dyDescent="0.3">
      <c r="A6573"/>
      <c r="B6573" s="314">
        <v>36664</v>
      </c>
      <c r="C6573" s="197">
        <v>25.05</v>
      </c>
      <c r="D6573" s="197">
        <f t="shared" si="207"/>
        <v>-0.81990078366525276</v>
      </c>
      <c r="E6573" s="197">
        <v>-2.3772408417770841E-2</v>
      </c>
      <c r="F6573" s="167"/>
      <c r="G6573" s="37">
        <v>6565</v>
      </c>
      <c r="H6573" s="167">
        <f t="shared" ca="1" si="208"/>
        <v>-3.9973620949561799E-2</v>
      </c>
    </row>
    <row r="6574" spans="1:8" x14ac:dyDescent="0.3">
      <c r="A6574"/>
      <c r="B6574" s="314">
        <v>39156</v>
      </c>
      <c r="C6574" s="197">
        <v>139.09</v>
      </c>
      <c r="D6574" s="197">
        <f t="shared" si="207"/>
        <v>3.5203119922001953</v>
      </c>
      <c r="E6574" s="197">
        <v>-2.3792813026389581E-2</v>
      </c>
      <c r="F6574" s="167"/>
      <c r="G6574" s="37">
        <v>6566</v>
      </c>
      <c r="H6574" s="167">
        <f t="shared" ca="1" si="208"/>
        <v>-2.7050617401259105E-2</v>
      </c>
    </row>
    <row r="6575" spans="1:8" x14ac:dyDescent="0.3">
      <c r="A6575"/>
      <c r="B6575" s="314">
        <v>37446</v>
      </c>
      <c r="C6575" s="197">
        <v>30.77</v>
      </c>
      <c r="D6575" s="197">
        <f t="shared" si="207"/>
        <v>-0.38013698630136983</v>
      </c>
      <c r="E6575" s="197">
        <v>-2.3794416243654859E-2</v>
      </c>
      <c r="F6575" s="167"/>
      <c r="G6575" s="37">
        <v>6567</v>
      </c>
      <c r="H6575" s="167">
        <f t="shared" ca="1" si="208"/>
        <v>-0.10040669575671959</v>
      </c>
    </row>
    <row r="6576" spans="1:8" x14ac:dyDescent="0.3">
      <c r="A6576"/>
      <c r="B6576" s="314">
        <v>36384</v>
      </c>
      <c r="C6576" s="197">
        <v>49.64</v>
      </c>
      <c r="D6576" s="197">
        <f t="shared" si="207"/>
        <v>-0.701969260326609</v>
      </c>
      <c r="E6576" s="197">
        <v>-2.3795476892822021E-2</v>
      </c>
      <c r="F6576" s="167"/>
      <c r="G6576" s="37">
        <v>6568</v>
      </c>
      <c r="H6576" s="167">
        <f t="shared" ca="1" si="208"/>
        <v>-5.9122121512674639E-3</v>
      </c>
    </row>
    <row r="6577" spans="1:8" x14ac:dyDescent="0.3">
      <c r="A6577"/>
      <c r="B6577" s="314">
        <v>40870</v>
      </c>
      <c r="C6577" s="197">
        <v>166.56</v>
      </c>
      <c r="D6577" s="197">
        <f t="shared" si="207"/>
        <v>-0.36</v>
      </c>
      <c r="E6577" s="197">
        <v>-2.3795569100926062E-2</v>
      </c>
      <c r="F6577" s="167"/>
      <c r="G6577" s="37">
        <v>6569</v>
      </c>
      <c r="H6577" s="167">
        <f t="shared" ca="1" si="208"/>
        <v>-5.840004596381948E-2</v>
      </c>
    </row>
    <row r="6578" spans="1:8" x14ac:dyDescent="0.3">
      <c r="A6578"/>
      <c r="B6578" s="314">
        <v>43360</v>
      </c>
      <c r="C6578" s="197">
        <v>260.25</v>
      </c>
      <c r="D6578" s="197">
        <f t="shared" si="207"/>
        <v>3.9656554092730394</v>
      </c>
      <c r="E6578" s="197">
        <v>-2.3818454613653506E-2</v>
      </c>
      <c r="F6578" s="167"/>
      <c r="G6578" s="37">
        <v>6570</v>
      </c>
      <c r="H6578" s="167">
        <f t="shared" ca="1" si="208"/>
        <v>-1.0895062999635682E-3</v>
      </c>
    </row>
    <row r="6579" spans="1:8" x14ac:dyDescent="0.3">
      <c r="A6579"/>
      <c r="B6579" s="314">
        <v>39939</v>
      </c>
      <c r="C6579" s="197">
        <v>52.41</v>
      </c>
      <c r="D6579" s="197">
        <f t="shared" si="207"/>
        <v>7.8846153846152678E-3</v>
      </c>
      <c r="E6579" s="197">
        <v>-2.3840566213447545E-2</v>
      </c>
      <c r="F6579" s="167"/>
      <c r="G6579" s="37">
        <v>6571</v>
      </c>
      <c r="H6579" s="167">
        <f t="shared" ca="1" si="208"/>
        <v>1.5058682946266321E-2</v>
      </c>
    </row>
    <row r="6580" spans="1:8" x14ac:dyDescent="0.3">
      <c r="A6580"/>
      <c r="B6580" s="314">
        <v>36424</v>
      </c>
      <c r="C6580" s="197">
        <v>52</v>
      </c>
      <c r="D6580" s="197">
        <f t="shared" si="207"/>
        <v>-0.81719107048690454</v>
      </c>
      <c r="E6580" s="197">
        <v>-2.3840810963018599E-2</v>
      </c>
      <c r="F6580" s="167"/>
      <c r="G6580" s="37">
        <v>6572</v>
      </c>
      <c r="H6580" s="167">
        <f t="shared" ca="1" si="208"/>
        <v>0.1591478013415342</v>
      </c>
    </row>
    <row r="6581" spans="1:8" x14ac:dyDescent="0.3">
      <c r="A6581"/>
      <c r="B6581" s="314">
        <v>44405</v>
      </c>
      <c r="C6581" s="197">
        <v>284.45</v>
      </c>
      <c r="D6581" s="197">
        <f t="shared" si="207"/>
        <v>3.8285520285180787</v>
      </c>
      <c r="E6581" s="197">
        <v>-2.3850377487989016E-2</v>
      </c>
      <c r="F6581" s="167"/>
      <c r="G6581" s="37">
        <v>6573</v>
      </c>
      <c r="H6581" s="167">
        <f t="shared" ca="1" si="208"/>
        <v>4.1642441061779303E-3</v>
      </c>
    </row>
    <row r="6582" spans="1:8" x14ac:dyDescent="0.3">
      <c r="A6582"/>
      <c r="B6582" s="314">
        <v>34740</v>
      </c>
      <c r="C6582" s="197">
        <v>58.91</v>
      </c>
      <c r="D6582" s="197">
        <f t="shared" si="207"/>
        <v>-0.82540011855364548</v>
      </c>
      <c r="E6582" s="197">
        <v>-2.3860811930406012E-2</v>
      </c>
      <c r="F6582" s="167"/>
      <c r="G6582" s="37">
        <v>6574</v>
      </c>
      <c r="H6582" s="167">
        <f t="shared" ca="1" si="208"/>
        <v>4.1903676678445578E-2</v>
      </c>
    </row>
    <row r="6583" spans="1:8" x14ac:dyDescent="0.3">
      <c r="A6583"/>
      <c r="B6583" s="314">
        <v>44365</v>
      </c>
      <c r="C6583" s="197">
        <v>337.4</v>
      </c>
      <c r="D6583" s="197">
        <f t="shared" si="207"/>
        <v>-0.25329202168861353</v>
      </c>
      <c r="E6583" s="197">
        <v>-2.3868074641978931E-2</v>
      </c>
      <c r="F6583" s="167"/>
      <c r="G6583" s="37">
        <v>6575</v>
      </c>
      <c r="H6583" s="167">
        <f t="shared" ca="1" si="208"/>
        <v>4.0236586294163899E-3</v>
      </c>
    </row>
    <row r="6584" spans="1:8" x14ac:dyDescent="0.3">
      <c r="A6584"/>
      <c r="B6584" s="314">
        <v>43046</v>
      </c>
      <c r="C6584" s="197">
        <v>451.85</v>
      </c>
      <c r="D6584" s="197">
        <f t="shared" si="207"/>
        <v>4.1399158230007966</v>
      </c>
      <c r="E6584" s="197">
        <v>-2.3871246489522435E-2</v>
      </c>
      <c r="F6584" s="167"/>
      <c r="G6584" s="37">
        <v>6576</v>
      </c>
      <c r="H6584" s="167">
        <f t="shared" ca="1" si="208"/>
        <v>-4.0360248164988635E-2</v>
      </c>
    </row>
    <row r="6585" spans="1:8" x14ac:dyDescent="0.3">
      <c r="A6585"/>
      <c r="B6585" s="314">
        <v>38062</v>
      </c>
      <c r="C6585" s="197">
        <v>87.91</v>
      </c>
      <c r="D6585" s="197">
        <f t="shared" si="207"/>
        <v>-0.86378145531176398</v>
      </c>
      <c r="E6585" s="197">
        <v>-2.3872973573173528E-2</v>
      </c>
      <c r="F6585" s="167"/>
      <c r="G6585" s="37">
        <v>6577</v>
      </c>
      <c r="H6585" s="167">
        <f t="shared" ca="1" si="208"/>
        <v>3.1223214757539929E-2</v>
      </c>
    </row>
    <row r="6586" spans="1:8" x14ac:dyDescent="0.3">
      <c r="A6586"/>
      <c r="B6586" s="314">
        <v>45222</v>
      </c>
      <c r="C6586" s="197">
        <v>645.36</v>
      </c>
      <c r="D6586" s="197">
        <f t="shared" si="207"/>
        <v>7.8308702791461418</v>
      </c>
      <c r="E6586" s="197">
        <v>-2.3897392461733835E-2</v>
      </c>
      <c r="F6586" s="167"/>
      <c r="G6586" s="37">
        <v>6578</v>
      </c>
      <c r="H6586" s="167">
        <f t="shared" ca="1" si="208"/>
        <v>6.3969685784893995E-2</v>
      </c>
    </row>
    <row r="6587" spans="1:8" x14ac:dyDescent="0.3">
      <c r="A6587"/>
      <c r="B6587" s="314">
        <v>37929</v>
      </c>
      <c r="C6587" s="197">
        <v>73.08</v>
      </c>
      <c r="D6587" s="197">
        <f t="shared" si="207"/>
        <v>1.672029250457038</v>
      </c>
      <c r="E6587" s="197">
        <v>-2.3908107386136024E-2</v>
      </c>
      <c r="F6587" s="167"/>
      <c r="G6587" s="37">
        <v>6579</v>
      </c>
      <c r="H6587" s="167">
        <f t="shared" ca="1" si="208"/>
        <v>-3.6978063118721538E-2</v>
      </c>
    </row>
    <row r="6588" spans="1:8" x14ac:dyDescent="0.3">
      <c r="A6588"/>
      <c r="B6588" s="314">
        <v>39854</v>
      </c>
      <c r="C6588" s="197">
        <v>27.35</v>
      </c>
      <c r="D6588" s="197">
        <f t="shared" si="207"/>
        <v>-0.80835260318127666</v>
      </c>
      <c r="E6588" s="197">
        <v>-2.3911491791577366E-2</v>
      </c>
      <c r="F6588" s="167"/>
      <c r="G6588" s="37">
        <v>6580</v>
      </c>
      <c r="H6588" s="167">
        <f t="shared" ca="1" si="208"/>
        <v>-4.2115186360464268E-2</v>
      </c>
    </row>
    <row r="6589" spans="1:8" x14ac:dyDescent="0.3">
      <c r="A6589"/>
      <c r="B6589" s="314">
        <v>39430</v>
      </c>
      <c r="C6589" s="197">
        <v>142.71</v>
      </c>
      <c r="D6589" s="197">
        <f t="shared" si="207"/>
        <v>1.2127659574468153E-2</v>
      </c>
      <c r="E6589" s="197">
        <v>-2.3938171123726093E-2</v>
      </c>
      <c r="F6589" s="167"/>
      <c r="G6589" s="37">
        <v>6581</v>
      </c>
      <c r="H6589" s="167">
        <f t="shared" ca="1" si="208"/>
        <v>3.7433090933613244E-2</v>
      </c>
    </row>
    <row r="6590" spans="1:8" x14ac:dyDescent="0.3">
      <c r="A6590"/>
      <c r="B6590" s="314">
        <v>39484</v>
      </c>
      <c r="C6590" s="197">
        <v>141</v>
      </c>
      <c r="D6590" s="197">
        <f t="shared" si="207"/>
        <v>0.78142766898294358</v>
      </c>
      <c r="E6590" s="197">
        <v>-2.3951266786653824E-2</v>
      </c>
      <c r="F6590" s="167"/>
      <c r="G6590" s="37">
        <v>6582</v>
      </c>
      <c r="H6590" s="167">
        <f t="shared" ca="1" si="208"/>
        <v>2.0360274273342627E-2</v>
      </c>
    </row>
    <row r="6591" spans="1:8" x14ac:dyDescent="0.3">
      <c r="A6591"/>
      <c r="B6591" s="314">
        <v>35626</v>
      </c>
      <c r="C6591" s="197">
        <v>79.150000000000006</v>
      </c>
      <c r="D6591" s="197">
        <f t="shared" si="207"/>
        <v>-0.46130810590076909</v>
      </c>
      <c r="E6591" s="197">
        <v>-2.4044389642416619E-2</v>
      </c>
      <c r="F6591" s="167"/>
      <c r="G6591" s="37">
        <v>6583</v>
      </c>
      <c r="H6591" s="167">
        <f t="shared" ca="1" si="208"/>
        <v>-4.5988285757451439E-2</v>
      </c>
    </row>
    <row r="6592" spans="1:8" x14ac:dyDescent="0.3">
      <c r="A6592"/>
      <c r="B6592" s="314">
        <v>38874</v>
      </c>
      <c r="C6592" s="197">
        <v>146.93</v>
      </c>
      <c r="D6592" s="197">
        <f t="shared" si="207"/>
        <v>0.37125524965002343</v>
      </c>
      <c r="E6592" s="197">
        <v>-2.4045167718366067E-2</v>
      </c>
      <c r="F6592" s="167"/>
      <c r="G6592" s="37">
        <v>6584</v>
      </c>
      <c r="H6592" s="167">
        <f t="shared" ca="1" si="208"/>
        <v>-2.9935522487788128E-2</v>
      </c>
    </row>
    <row r="6593" spans="1:8" x14ac:dyDescent="0.3">
      <c r="A6593"/>
      <c r="B6593" s="314">
        <v>40108</v>
      </c>
      <c r="C6593" s="197">
        <v>107.15</v>
      </c>
      <c r="D6593" s="197">
        <f t="shared" si="207"/>
        <v>0.40487740920414339</v>
      </c>
      <c r="E6593" s="197">
        <v>-2.4045905820202162E-2</v>
      </c>
      <c r="F6593" s="167"/>
      <c r="G6593" s="37">
        <v>6585</v>
      </c>
      <c r="H6593" s="167">
        <f t="shared" ca="1" si="208"/>
        <v>-7.0289892716438847E-3</v>
      </c>
    </row>
    <row r="6594" spans="1:8" x14ac:dyDescent="0.3">
      <c r="A6594"/>
      <c r="B6594" s="314">
        <v>35635</v>
      </c>
      <c r="C6594" s="197">
        <v>76.27</v>
      </c>
      <c r="D6594" s="197">
        <f t="shared" si="207"/>
        <v>-0.88670528817587646</v>
      </c>
      <c r="E6594" s="197">
        <v>-2.4056301983365391E-2</v>
      </c>
      <c r="F6594" s="167"/>
      <c r="G6594" s="37">
        <v>6586</v>
      </c>
      <c r="H6594" s="167">
        <f t="shared" ca="1" si="208"/>
        <v>6.3803399815746134E-2</v>
      </c>
    </row>
    <row r="6595" spans="1:8" x14ac:dyDescent="0.3">
      <c r="A6595"/>
      <c r="B6595" s="314">
        <v>45709</v>
      </c>
      <c r="C6595" s="197">
        <v>673.2</v>
      </c>
      <c r="D6595" s="197">
        <f t="shared" si="207"/>
        <v>4.0351533283470467</v>
      </c>
      <c r="E6595" s="197">
        <v>-2.4064946361263995E-2</v>
      </c>
      <c r="F6595" s="167"/>
      <c r="G6595" s="37">
        <v>6587</v>
      </c>
      <c r="H6595" s="167">
        <f t="shared" ca="1" si="208"/>
        <v>-2.918943829245409E-2</v>
      </c>
    </row>
    <row r="6596" spans="1:8" x14ac:dyDescent="0.3">
      <c r="A6596"/>
      <c r="B6596" s="314">
        <v>44130</v>
      </c>
      <c r="C6596" s="197">
        <v>133.69999999999999</v>
      </c>
      <c r="D6596" s="197">
        <f t="shared" si="207"/>
        <v>0.71081253998720384</v>
      </c>
      <c r="E6596" s="197">
        <v>-2.4087591240876005E-2</v>
      </c>
      <c r="F6596" s="167"/>
      <c r="G6596" s="37">
        <v>6588</v>
      </c>
      <c r="H6596" s="167">
        <f t="shared" ca="1" si="208"/>
        <v>-6.0143296243730087E-3</v>
      </c>
    </row>
    <row r="6597" spans="1:8" x14ac:dyDescent="0.3">
      <c r="A6597"/>
      <c r="B6597" s="314">
        <v>38440</v>
      </c>
      <c r="C6597" s="197">
        <v>78.150000000000006</v>
      </c>
      <c r="D6597" s="197">
        <f t="shared" si="207"/>
        <v>-0.82761663174148015</v>
      </c>
      <c r="E6597" s="197">
        <v>-2.4100899100898965E-2</v>
      </c>
      <c r="F6597" s="167"/>
      <c r="G6597" s="37">
        <v>6589</v>
      </c>
      <c r="H6597" s="167">
        <f t="shared" ca="1" si="208"/>
        <v>-7.2948024756286423E-2</v>
      </c>
    </row>
    <row r="6598" spans="1:8" x14ac:dyDescent="0.3">
      <c r="A6598"/>
      <c r="B6598" s="314">
        <v>42838</v>
      </c>
      <c r="C6598" s="197">
        <v>453.35</v>
      </c>
      <c r="D6598" s="197">
        <f t="shared" si="207"/>
        <v>0.70246723496939412</v>
      </c>
      <c r="E6598" s="197">
        <v>-2.4109353137444778E-2</v>
      </c>
      <c r="F6598" s="167"/>
      <c r="G6598" s="37">
        <v>6590</v>
      </c>
      <c r="H6598" s="167">
        <f t="shared" ca="1" si="208"/>
        <v>7.1594786130985508E-2</v>
      </c>
    </row>
    <row r="6599" spans="1:8" x14ac:dyDescent="0.3">
      <c r="A6599"/>
      <c r="B6599" s="314">
        <v>41361</v>
      </c>
      <c r="C6599" s="197">
        <v>266.29000000000002</v>
      </c>
      <c r="D6599" s="197">
        <f t="shared" si="207"/>
        <v>3.6015206497321586</v>
      </c>
      <c r="E6599" s="197">
        <v>-2.4114046982079307E-2</v>
      </c>
      <c r="F6599" s="167"/>
      <c r="G6599" s="37">
        <v>6591</v>
      </c>
      <c r="H6599" s="167">
        <f t="shared" ca="1" si="208"/>
        <v>-8.9865610634928358E-2</v>
      </c>
    </row>
    <row r="6600" spans="1:8" x14ac:dyDescent="0.3">
      <c r="A6600"/>
      <c r="B6600" s="314">
        <v>34813</v>
      </c>
      <c r="C6600" s="197">
        <v>57.87</v>
      </c>
      <c r="D6600" s="197">
        <f t="shared" si="207"/>
        <v>-0.71196057936389434</v>
      </c>
      <c r="E6600" s="197">
        <v>-2.4114671163575019E-2</v>
      </c>
      <c r="F6600" s="167"/>
      <c r="G6600" s="37">
        <v>6592</v>
      </c>
      <c r="H6600" s="167">
        <f t="shared" ca="1" si="208"/>
        <v>-1.2628339471238485E-2</v>
      </c>
    </row>
    <row r="6601" spans="1:8" x14ac:dyDescent="0.3">
      <c r="A6601"/>
      <c r="B6601" s="314">
        <v>40410</v>
      </c>
      <c r="C6601" s="197">
        <v>200.91</v>
      </c>
      <c r="D6601" s="197">
        <f t="shared" ref="D6601:D6664" si="209">C6601/C6602-1</f>
        <v>-0.59649334217027183</v>
      </c>
      <c r="E6601" s="197">
        <v>-2.4140275888867246E-2</v>
      </c>
      <c r="F6601" s="167"/>
      <c r="G6601" s="37">
        <v>6593</v>
      </c>
      <c r="H6601" s="167">
        <f t="shared" ca="1" si="208"/>
        <v>3.7315725008613895E-2</v>
      </c>
    </row>
    <row r="6602" spans="1:8" x14ac:dyDescent="0.3">
      <c r="A6602"/>
      <c r="B6602" s="314">
        <v>41982</v>
      </c>
      <c r="C6602" s="197">
        <v>497.91</v>
      </c>
      <c r="D6602" s="197">
        <f t="shared" si="209"/>
        <v>2.7592298980747456</v>
      </c>
      <c r="E6602" s="197">
        <v>-2.4145973384552044E-2</v>
      </c>
      <c r="F6602" s="167"/>
      <c r="G6602" s="37">
        <v>6594</v>
      </c>
      <c r="H6602" s="167">
        <f t="shared" ref="H6602:H6665" ca="1" si="210">_xlfn.NORM.INV(RAND(),N$11,N$12)</f>
        <v>-0.12169621286864638</v>
      </c>
    </row>
    <row r="6603" spans="1:8" x14ac:dyDescent="0.3">
      <c r="A6603"/>
      <c r="B6603" s="314">
        <v>39407</v>
      </c>
      <c r="C6603" s="197">
        <v>132.44999999999999</v>
      </c>
      <c r="D6603" s="197">
        <f t="shared" si="209"/>
        <v>-0.70448460508701483</v>
      </c>
      <c r="E6603" s="197">
        <v>-2.41656229278715E-2</v>
      </c>
      <c r="F6603" s="167"/>
      <c r="G6603" s="37">
        <v>6595</v>
      </c>
      <c r="H6603" s="167">
        <f t="shared" ca="1" si="210"/>
        <v>-6.9589604105317129E-2</v>
      </c>
    </row>
    <row r="6604" spans="1:8" x14ac:dyDescent="0.3">
      <c r="A6604"/>
      <c r="B6604" s="314">
        <v>42705</v>
      </c>
      <c r="C6604" s="197">
        <v>448.2</v>
      </c>
      <c r="D6604" s="197">
        <f t="shared" si="209"/>
        <v>6.2337046693529352E-2</v>
      </c>
      <c r="E6604" s="197">
        <v>-2.4167210973220166E-2</v>
      </c>
      <c r="F6604" s="167"/>
      <c r="G6604" s="37">
        <v>6596</v>
      </c>
      <c r="H6604" s="167">
        <f t="shared" ca="1" si="210"/>
        <v>1.3820450131294109E-2</v>
      </c>
    </row>
    <row r="6605" spans="1:8" x14ac:dyDescent="0.3">
      <c r="A6605"/>
      <c r="B6605" s="314">
        <v>43116</v>
      </c>
      <c r="C6605" s="197">
        <v>421.9</v>
      </c>
      <c r="D6605" s="197">
        <f t="shared" si="209"/>
        <v>2.4724279835390943</v>
      </c>
      <c r="E6605" s="197">
        <v>-2.4170232450561047E-2</v>
      </c>
      <c r="F6605" s="167"/>
      <c r="G6605" s="37">
        <v>6597</v>
      </c>
      <c r="H6605" s="167">
        <f t="shared" ca="1" si="210"/>
        <v>1.2614595321207107E-3</v>
      </c>
    </row>
    <row r="6606" spans="1:8" x14ac:dyDescent="0.3">
      <c r="A6606"/>
      <c r="B6606" s="314">
        <v>39315</v>
      </c>
      <c r="C6606" s="197">
        <v>121.5</v>
      </c>
      <c r="D6606" s="197">
        <f t="shared" si="209"/>
        <v>-0.30796833171954208</v>
      </c>
      <c r="E6606" s="197">
        <v>-2.4174765079110205E-2</v>
      </c>
      <c r="F6606" s="167"/>
      <c r="G6606" s="37">
        <v>6598</v>
      </c>
      <c r="H6606" s="167">
        <f t="shared" ca="1" si="210"/>
        <v>-3.6177968087529724E-2</v>
      </c>
    </row>
    <row r="6607" spans="1:8" x14ac:dyDescent="0.3">
      <c r="A6607"/>
      <c r="B6607" s="314">
        <v>40876</v>
      </c>
      <c r="C6607" s="197">
        <v>175.57</v>
      </c>
      <c r="D6607" s="197">
        <f t="shared" si="209"/>
        <v>11.815328467153284</v>
      </c>
      <c r="E6607" s="197">
        <v>-2.417741218319247E-2</v>
      </c>
      <c r="F6607" s="167"/>
      <c r="G6607" s="37">
        <v>6599</v>
      </c>
      <c r="H6607" s="167">
        <f t="shared" ca="1" si="210"/>
        <v>4.673200782148032E-2</v>
      </c>
    </row>
    <row r="6608" spans="1:8" x14ac:dyDescent="0.3">
      <c r="A6608"/>
      <c r="B6608" s="314">
        <v>37056</v>
      </c>
      <c r="C6608" s="197">
        <v>13.7</v>
      </c>
      <c r="D6608" s="197">
        <f t="shared" si="209"/>
        <v>-0.64526152252718805</v>
      </c>
      <c r="E6608" s="197">
        <v>-2.4216524216524205E-2</v>
      </c>
      <c r="F6608" s="167"/>
      <c r="G6608" s="37">
        <v>6600</v>
      </c>
      <c r="H6608" s="167">
        <f t="shared" ca="1" si="210"/>
        <v>-3.670356510549503E-2</v>
      </c>
    </row>
    <row r="6609" spans="1:8" x14ac:dyDescent="0.3">
      <c r="A6609"/>
      <c r="B6609" s="314">
        <v>36524</v>
      </c>
      <c r="C6609" s="197">
        <v>38.619999999999997</v>
      </c>
      <c r="D6609" s="197">
        <f t="shared" si="209"/>
        <v>-0.92401377274963115</v>
      </c>
      <c r="E6609" s="197">
        <v>-2.4254674077817118E-2</v>
      </c>
      <c r="F6609" s="167"/>
      <c r="G6609" s="37">
        <v>6601</v>
      </c>
      <c r="H6609" s="167">
        <f t="shared" ca="1" si="210"/>
        <v>0.1452316528196303</v>
      </c>
    </row>
    <row r="6610" spans="1:8" x14ac:dyDescent="0.3">
      <c r="A6610"/>
      <c r="B6610" s="314">
        <v>42124</v>
      </c>
      <c r="C6610" s="197">
        <v>508.25</v>
      </c>
      <c r="D6610" s="197">
        <f t="shared" si="209"/>
        <v>1.1300448430493271</v>
      </c>
      <c r="E6610" s="197">
        <v>-2.4284891533883579E-2</v>
      </c>
      <c r="F6610" s="167"/>
      <c r="G6610" s="37">
        <v>6602</v>
      </c>
      <c r="H6610" s="167">
        <f t="shared" ca="1" si="210"/>
        <v>-1.020481502025768E-2</v>
      </c>
    </row>
    <row r="6611" spans="1:8" x14ac:dyDescent="0.3">
      <c r="A6611"/>
      <c r="B6611" s="314">
        <v>40651</v>
      </c>
      <c r="C6611" s="197">
        <v>238.61</v>
      </c>
      <c r="D6611" s="197">
        <f t="shared" si="209"/>
        <v>2.0036505538771401</v>
      </c>
      <c r="E6611" s="197">
        <v>-2.4289511347372672E-2</v>
      </c>
      <c r="F6611" s="167"/>
      <c r="G6611" s="37">
        <v>6603</v>
      </c>
      <c r="H6611" s="167">
        <f t="shared" ca="1" si="210"/>
        <v>-0.21339342164304395</v>
      </c>
    </row>
    <row r="6612" spans="1:8" x14ac:dyDescent="0.3">
      <c r="A6612"/>
      <c r="B6612" s="314">
        <v>37960</v>
      </c>
      <c r="C6612" s="197">
        <v>79.44</v>
      </c>
      <c r="D6612" s="197">
        <f t="shared" si="209"/>
        <v>-0.35696940262263244</v>
      </c>
      <c r="E6612" s="197">
        <v>-2.4318349299926378E-2</v>
      </c>
      <c r="F6612" s="167"/>
      <c r="G6612" s="37">
        <v>6604</v>
      </c>
      <c r="H6612" s="167">
        <f t="shared" ca="1" si="210"/>
        <v>-5.6259030754260808E-2</v>
      </c>
    </row>
    <row r="6613" spans="1:8" x14ac:dyDescent="0.3">
      <c r="A6613"/>
      <c r="B6613" s="314">
        <v>38740</v>
      </c>
      <c r="C6613" s="197">
        <v>123.54</v>
      </c>
      <c r="D6613" s="197">
        <f t="shared" si="209"/>
        <v>-0.64933295486801024</v>
      </c>
      <c r="E6613" s="197">
        <v>-2.4324751224135244E-2</v>
      </c>
      <c r="F6613" s="167"/>
      <c r="G6613" s="37">
        <v>6605</v>
      </c>
      <c r="H6613" s="167">
        <f t="shared" ca="1" si="210"/>
        <v>5.7121760387954051E-2</v>
      </c>
    </row>
    <row r="6614" spans="1:8" x14ac:dyDescent="0.3">
      <c r="A6614"/>
      <c r="B6614" s="314">
        <v>42291</v>
      </c>
      <c r="C6614" s="197">
        <v>352.3</v>
      </c>
      <c r="D6614" s="197">
        <f t="shared" si="209"/>
        <v>10.434599156118145</v>
      </c>
      <c r="E6614" s="197">
        <v>-2.4369980614788123E-2</v>
      </c>
      <c r="F6614" s="167"/>
      <c r="G6614" s="37">
        <v>6606</v>
      </c>
      <c r="H6614" s="167">
        <f t="shared" ca="1" si="210"/>
        <v>-2.9033701456342226E-2</v>
      </c>
    </row>
    <row r="6615" spans="1:8" x14ac:dyDescent="0.3">
      <c r="A6615"/>
      <c r="B6615" s="314">
        <v>39808</v>
      </c>
      <c r="C6615" s="197">
        <v>30.81</v>
      </c>
      <c r="D6615" s="197">
        <f t="shared" si="209"/>
        <v>-8.2762727002084091E-2</v>
      </c>
      <c r="E6615" s="197">
        <v>-2.4382520582647227E-2</v>
      </c>
      <c r="F6615" s="167"/>
      <c r="G6615" s="37">
        <v>6607</v>
      </c>
      <c r="H6615" s="167">
        <f t="shared" ca="1" si="210"/>
        <v>0.13214448331979134</v>
      </c>
    </row>
    <row r="6616" spans="1:8" x14ac:dyDescent="0.3">
      <c r="A6616"/>
      <c r="B6616" s="314">
        <v>36557</v>
      </c>
      <c r="C6616" s="197">
        <v>33.590000000000003</v>
      </c>
      <c r="D6616" s="197">
        <f t="shared" si="209"/>
        <v>-0.89931055155875295</v>
      </c>
      <c r="E6616" s="197">
        <v>-2.4397327911704791E-2</v>
      </c>
      <c r="F6616" s="167"/>
      <c r="G6616" s="37">
        <v>6608</v>
      </c>
      <c r="H6616" s="167">
        <f t="shared" ca="1" si="210"/>
        <v>-6.6554424612890961E-2</v>
      </c>
    </row>
    <row r="6617" spans="1:8" x14ac:dyDescent="0.3">
      <c r="A6617"/>
      <c r="B6617" s="314">
        <v>43230</v>
      </c>
      <c r="C6617" s="197">
        <v>333.6</v>
      </c>
      <c r="D6617" s="197">
        <f t="shared" si="209"/>
        <v>22.879742304939157</v>
      </c>
      <c r="E6617" s="197">
        <v>-2.4418774674659915E-2</v>
      </c>
      <c r="F6617" s="167"/>
      <c r="G6617" s="37">
        <v>6609</v>
      </c>
      <c r="H6617" s="167">
        <f t="shared" ca="1" si="210"/>
        <v>0.115810930074601</v>
      </c>
    </row>
    <row r="6618" spans="1:8" x14ac:dyDescent="0.3">
      <c r="A6618"/>
      <c r="B6618" s="314">
        <v>37014</v>
      </c>
      <c r="C6618" s="197">
        <v>13.97</v>
      </c>
      <c r="D6618" s="197">
        <f t="shared" si="209"/>
        <v>-0.81572351932462739</v>
      </c>
      <c r="E6618" s="197">
        <v>-2.44413407821229E-2</v>
      </c>
      <c r="F6618" s="167"/>
      <c r="G6618" s="37">
        <v>6610</v>
      </c>
      <c r="H6618" s="167">
        <f t="shared" ca="1" si="210"/>
        <v>-1.3239181436377676E-2</v>
      </c>
    </row>
    <row r="6619" spans="1:8" x14ac:dyDescent="0.3">
      <c r="A6619"/>
      <c r="B6619" s="314">
        <v>39645</v>
      </c>
      <c r="C6619" s="197">
        <v>75.81</v>
      </c>
      <c r="D6619" s="197">
        <f t="shared" si="209"/>
        <v>-0.89673069064160194</v>
      </c>
      <c r="E6619" s="197">
        <v>-2.4449877750611138E-2</v>
      </c>
      <c r="F6619" s="167"/>
      <c r="G6619" s="37">
        <v>6611</v>
      </c>
      <c r="H6619" s="167">
        <f t="shared" ca="1" si="210"/>
        <v>-5.211127009111677E-3</v>
      </c>
    </row>
    <row r="6620" spans="1:8" x14ac:dyDescent="0.3">
      <c r="A6620"/>
      <c r="B6620" s="314">
        <v>45681</v>
      </c>
      <c r="C6620" s="197">
        <v>734.1</v>
      </c>
      <c r="D6620" s="197">
        <f t="shared" si="209"/>
        <v>9.1143565720584192</v>
      </c>
      <c r="E6620" s="197">
        <v>-2.4451827242524926E-2</v>
      </c>
      <c r="F6620" s="167"/>
      <c r="G6620" s="37">
        <v>6612</v>
      </c>
      <c r="H6620" s="167">
        <f t="shared" ca="1" si="210"/>
        <v>-4.0523242650520042E-2</v>
      </c>
    </row>
    <row r="6621" spans="1:8" x14ac:dyDescent="0.3">
      <c r="A6621"/>
      <c r="B6621" s="314">
        <v>35507</v>
      </c>
      <c r="C6621" s="197">
        <v>72.58</v>
      </c>
      <c r="D6621" s="197">
        <f t="shared" si="209"/>
        <v>0.26843760922754289</v>
      </c>
      <c r="E6621" s="197">
        <v>-2.4462365591397917E-2</v>
      </c>
      <c r="F6621" s="167"/>
      <c r="G6621" s="37">
        <v>6613</v>
      </c>
      <c r="H6621" s="167">
        <f t="shared" ca="1" si="210"/>
        <v>0.21873827669641366</v>
      </c>
    </row>
    <row r="6622" spans="1:8" x14ac:dyDescent="0.3">
      <c r="A6622"/>
      <c r="B6622" s="314">
        <v>35800</v>
      </c>
      <c r="C6622" s="197">
        <v>57.22</v>
      </c>
      <c r="D6622" s="197">
        <f t="shared" si="209"/>
        <v>-0.2279044663338281</v>
      </c>
      <c r="E6622" s="197">
        <v>-2.4548244118649865E-2</v>
      </c>
      <c r="F6622" s="167"/>
      <c r="G6622" s="37">
        <v>6614</v>
      </c>
      <c r="H6622" s="167">
        <f t="shared" ca="1" si="210"/>
        <v>9.1206054721902644E-2</v>
      </c>
    </row>
    <row r="6623" spans="1:8" x14ac:dyDescent="0.3">
      <c r="A6623"/>
      <c r="B6623" s="314">
        <v>39717</v>
      </c>
      <c r="C6623" s="197">
        <v>74.11</v>
      </c>
      <c r="D6623" s="197">
        <f t="shared" si="209"/>
        <v>-0.74796803264750888</v>
      </c>
      <c r="E6623" s="197">
        <v>-2.4611739931560961E-2</v>
      </c>
      <c r="F6623" s="167"/>
      <c r="G6623" s="37">
        <v>6615</v>
      </c>
      <c r="H6623" s="167">
        <f t="shared" ca="1" si="210"/>
        <v>-6.3100141238030066E-2</v>
      </c>
    </row>
    <row r="6624" spans="1:8" x14ac:dyDescent="0.3">
      <c r="A6624"/>
      <c r="B6624" s="314">
        <v>41319</v>
      </c>
      <c r="C6624" s="197">
        <v>294.05</v>
      </c>
      <c r="D6624" s="197">
        <f t="shared" si="209"/>
        <v>3.8853630171124776</v>
      </c>
      <c r="E6624" s="197">
        <v>-2.4612730951670159E-2</v>
      </c>
      <c r="F6624" s="167"/>
      <c r="G6624" s="37">
        <v>6616</v>
      </c>
      <c r="H6624" s="167">
        <f t="shared" ca="1" si="210"/>
        <v>1.500542614423964E-2</v>
      </c>
    </row>
    <row r="6625" spans="1:8" x14ac:dyDescent="0.3">
      <c r="A6625"/>
      <c r="B6625" s="314">
        <v>35762</v>
      </c>
      <c r="C6625" s="197">
        <v>60.19</v>
      </c>
      <c r="D6625" s="197">
        <f t="shared" si="209"/>
        <v>0.63648722131593249</v>
      </c>
      <c r="E6625" s="197">
        <v>-2.4631340139361635E-2</v>
      </c>
      <c r="F6625" s="167"/>
      <c r="G6625" s="37">
        <v>6617</v>
      </c>
      <c r="H6625" s="167">
        <f t="shared" ca="1" si="210"/>
        <v>9.1567353704561802E-2</v>
      </c>
    </row>
    <row r="6626" spans="1:8" x14ac:dyDescent="0.3">
      <c r="A6626"/>
      <c r="B6626" s="314">
        <v>36297</v>
      </c>
      <c r="C6626" s="197">
        <v>36.78</v>
      </c>
      <c r="D6626" s="197">
        <f t="shared" si="209"/>
        <v>-0.54849005646943283</v>
      </c>
      <c r="E6626" s="197">
        <v>-2.4661893396976886E-2</v>
      </c>
      <c r="F6626" s="167"/>
      <c r="G6626" s="37">
        <v>6618</v>
      </c>
      <c r="H6626" s="167">
        <f t="shared" ca="1" si="210"/>
        <v>-2.6954014709125753E-2</v>
      </c>
    </row>
    <row r="6627" spans="1:8" x14ac:dyDescent="0.3">
      <c r="A6627"/>
      <c r="B6627" s="314">
        <v>38205</v>
      </c>
      <c r="C6627" s="197">
        <v>81.459999999999994</v>
      </c>
      <c r="D6627" s="197">
        <f t="shared" si="209"/>
        <v>-0.89620946677709123</v>
      </c>
      <c r="E6627" s="197">
        <v>-2.4664750957854475E-2</v>
      </c>
      <c r="F6627" s="167"/>
      <c r="G6627" s="37">
        <v>6619</v>
      </c>
      <c r="H6627" s="167">
        <f t="shared" ca="1" si="210"/>
        <v>9.4264301631528935E-2</v>
      </c>
    </row>
    <row r="6628" spans="1:8" x14ac:dyDescent="0.3">
      <c r="A6628"/>
      <c r="B6628" s="314">
        <v>45608</v>
      </c>
      <c r="C6628" s="197">
        <v>784.85</v>
      </c>
      <c r="D6628" s="197">
        <f t="shared" si="209"/>
        <v>0.58731924360400445</v>
      </c>
      <c r="E6628" s="197">
        <v>-2.4667577979371247E-2</v>
      </c>
      <c r="F6628" s="167"/>
      <c r="G6628" s="37">
        <v>6620</v>
      </c>
      <c r="H6628" s="167">
        <f t="shared" ca="1" si="210"/>
        <v>-7.2163516871283098E-2</v>
      </c>
    </row>
    <row r="6629" spans="1:8" x14ac:dyDescent="0.3">
      <c r="A6629"/>
      <c r="B6629" s="314">
        <v>41898</v>
      </c>
      <c r="C6629" s="197">
        <v>494.45</v>
      </c>
      <c r="D6629" s="197">
        <f t="shared" si="209"/>
        <v>8.9307089777063666</v>
      </c>
      <c r="E6629" s="197">
        <v>-2.4676503077165846E-2</v>
      </c>
      <c r="F6629" s="167"/>
      <c r="G6629" s="37">
        <v>6621</v>
      </c>
      <c r="H6629" s="167">
        <f t="shared" ca="1" si="210"/>
        <v>9.9394063485107861E-2</v>
      </c>
    </row>
    <row r="6630" spans="1:8" x14ac:dyDescent="0.3">
      <c r="A6630"/>
      <c r="B6630" s="314">
        <v>35927</v>
      </c>
      <c r="C6630" s="197">
        <v>49.79</v>
      </c>
      <c r="D6630" s="197">
        <f t="shared" si="209"/>
        <v>-0.89998995681430149</v>
      </c>
      <c r="E6630" s="197">
        <v>-2.4681684622918643E-2</v>
      </c>
      <c r="F6630" s="167"/>
      <c r="G6630" s="37">
        <v>6622</v>
      </c>
      <c r="H6630" s="167">
        <f t="shared" ca="1" si="210"/>
        <v>3.023416888586249E-4</v>
      </c>
    </row>
    <row r="6631" spans="1:8" x14ac:dyDescent="0.3">
      <c r="A6631"/>
      <c r="B6631" s="314">
        <v>42130</v>
      </c>
      <c r="C6631" s="197">
        <v>497.85</v>
      </c>
      <c r="D6631" s="197">
        <f t="shared" si="209"/>
        <v>1.8319112627986347</v>
      </c>
      <c r="E6631" s="197">
        <v>-2.468410226270934E-2</v>
      </c>
      <c r="F6631" s="167"/>
      <c r="G6631" s="37">
        <v>6623</v>
      </c>
      <c r="H6631" s="167">
        <f t="shared" ca="1" si="210"/>
        <v>-5.9500124088171208E-2</v>
      </c>
    </row>
    <row r="6632" spans="1:8" x14ac:dyDescent="0.3">
      <c r="A6632"/>
      <c r="B6632" s="314">
        <v>43501</v>
      </c>
      <c r="C6632" s="197">
        <v>175.8</v>
      </c>
      <c r="D6632" s="197">
        <f t="shared" si="209"/>
        <v>1.4604618614415674</v>
      </c>
      <c r="E6632" s="197">
        <v>-2.4687933425797448E-2</v>
      </c>
      <c r="F6632" s="167"/>
      <c r="G6632" s="37">
        <v>6624</v>
      </c>
      <c r="H6632" s="167">
        <f t="shared" ca="1" si="210"/>
        <v>8.1338245141645879E-2</v>
      </c>
    </row>
    <row r="6633" spans="1:8" x14ac:dyDescent="0.3">
      <c r="A6633"/>
      <c r="B6633" s="314">
        <v>38222</v>
      </c>
      <c r="C6633" s="197">
        <v>71.45</v>
      </c>
      <c r="D6633" s="197">
        <f t="shared" si="209"/>
        <v>-0.71544067864112471</v>
      </c>
      <c r="E6633" s="197">
        <v>-2.4706524706524791E-2</v>
      </c>
      <c r="F6633" s="167"/>
      <c r="G6633" s="37">
        <v>6625</v>
      </c>
      <c r="H6633" s="167">
        <f t="shared" ca="1" si="210"/>
        <v>-9.206665168050282E-2</v>
      </c>
    </row>
    <row r="6634" spans="1:8" x14ac:dyDescent="0.3">
      <c r="A6634"/>
      <c r="B6634" s="314">
        <v>40540</v>
      </c>
      <c r="C6634" s="197">
        <v>251.09</v>
      </c>
      <c r="D6634" s="197">
        <f t="shared" si="209"/>
        <v>0.74756403118040082</v>
      </c>
      <c r="E6634" s="197">
        <v>-2.4741707449700834E-2</v>
      </c>
      <c r="F6634" s="167"/>
      <c r="G6634" s="37">
        <v>6626</v>
      </c>
      <c r="H6634" s="167">
        <f t="shared" ca="1" si="210"/>
        <v>9.3937564464605904E-3</v>
      </c>
    </row>
    <row r="6635" spans="1:8" x14ac:dyDescent="0.3">
      <c r="A6635"/>
      <c r="B6635" s="314">
        <v>39463</v>
      </c>
      <c r="C6635" s="197">
        <v>143.68</v>
      </c>
      <c r="D6635" s="197">
        <f t="shared" si="209"/>
        <v>-0.37913749891971305</v>
      </c>
      <c r="E6635" s="197">
        <v>-2.4774316160999121E-2</v>
      </c>
      <c r="F6635" s="167"/>
      <c r="G6635" s="37">
        <v>6627</v>
      </c>
      <c r="H6635" s="167">
        <f t="shared" ca="1" si="210"/>
        <v>3.1053090136523118E-2</v>
      </c>
    </row>
    <row r="6636" spans="1:8" x14ac:dyDescent="0.3">
      <c r="A6636"/>
      <c r="B6636" s="314">
        <v>40938</v>
      </c>
      <c r="C6636" s="197">
        <v>231.42</v>
      </c>
      <c r="D6636" s="197">
        <f t="shared" si="209"/>
        <v>0.64758650149508745</v>
      </c>
      <c r="E6636" s="197">
        <v>-2.4778761061946986E-2</v>
      </c>
      <c r="F6636" s="167"/>
      <c r="G6636" s="37">
        <v>6628</v>
      </c>
      <c r="H6636" s="167">
        <f t="shared" ca="1" si="210"/>
        <v>8.5129864471827466E-2</v>
      </c>
    </row>
    <row r="6637" spans="1:8" x14ac:dyDescent="0.3">
      <c r="A6637"/>
      <c r="B6637" s="314">
        <v>39205</v>
      </c>
      <c r="C6637" s="197">
        <v>140.46</v>
      </c>
      <c r="D6637" s="197">
        <f t="shared" si="209"/>
        <v>3.1556213017751489</v>
      </c>
      <c r="E6637" s="197">
        <v>-2.4786502811914191E-2</v>
      </c>
      <c r="F6637" s="167"/>
      <c r="G6637" s="37">
        <v>6629</v>
      </c>
      <c r="H6637" s="167">
        <f t="shared" ca="1" si="210"/>
        <v>-6.8925899434776852E-2</v>
      </c>
    </row>
    <row r="6638" spans="1:8" x14ac:dyDescent="0.3">
      <c r="A6638"/>
      <c r="B6638" s="314">
        <v>36243</v>
      </c>
      <c r="C6638" s="197">
        <v>33.799999999999997</v>
      </c>
      <c r="D6638" s="197">
        <f t="shared" si="209"/>
        <v>-0.92282223998173307</v>
      </c>
      <c r="E6638" s="197">
        <v>-2.4812463935372175E-2</v>
      </c>
      <c r="F6638" s="167"/>
      <c r="G6638" s="37">
        <v>6630</v>
      </c>
      <c r="H6638" s="167">
        <f t="shared" ca="1" si="210"/>
        <v>3.1629295240271924E-3</v>
      </c>
    </row>
    <row r="6639" spans="1:8" x14ac:dyDescent="0.3">
      <c r="A6639"/>
      <c r="B6639" s="314">
        <v>42873</v>
      </c>
      <c r="C6639" s="197">
        <v>437.95</v>
      </c>
      <c r="D6639" s="197">
        <f t="shared" si="209"/>
        <v>15.166482096714656</v>
      </c>
      <c r="E6639" s="197">
        <v>-2.4827432643063974E-2</v>
      </c>
      <c r="F6639" s="167"/>
      <c r="G6639" s="37">
        <v>6631</v>
      </c>
      <c r="H6639" s="167">
        <f t="shared" ca="1" si="210"/>
        <v>-3.1923235346838705E-2</v>
      </c>
    </row>
    <row r="6640" spans="1:8" x14ac:dyDescent="0.3">
      <c r="A6640"/>
      <c r="B6640" s="314">
        <v>39780</v>
      </c>
      <c r="C6640" s="197">
        <v>27.09</v>
      </c>
      <c r="D6640" s="197">
        <f t="shared" si="209"/>
        <v>-0.2958149207174422</v>
      </c>
      <c r="E6640" s="197">
        <v>-2.4838012958963374E-2</v>
      </c>
      <c r="F6640" s="167"/>
      <c r="G6640" s="37">
        <v>6632</v>
      </c>
      <c r="H6640" s="167">
        <f t="shared" ca="1" si="210"/>
        <v>-4.9211237867275055E-2</v>
      </c>
    </row>
    <row r="6641" spans="1:8" x14ac:dyDescent="0.3">
      <c r="A6641"/>
      <c r="B6641" s="314">
        <v>36342</v>
      </c>
      <c r="C6641" s="197">
        <v>38.47</v>
      </c>
      <c r="D6641" s="197">
        <f t="shared" si="209"/>
        <v>-0.38349358974358971</v>
      </c>
      <c r="E6641" s="197">
        <v>-2.4841571609632518E-2</v>
      </c>
      <c r="F6641" s="167"/>
      <c r="G6641" s="37">
        <v>6633</v>
      </c>
      <c r="H6641" s="167">
        <f t="shared" ca="1" si="210"/>
        <v>3.5276003231085859E-2</v>
      </c>
    </row>
    <row r="6642" spans="1:8" x14ac:dyDescent="0.3">
      <c r="A6642"/>
      <c r="B6642" s="314">
        <v>35695</v>
      </c>
      <c r="C6642" s="197">
        <v>62.4</v>
      </c>
      <c r="D6642" s="197">
        <f t="shared" si="209"/>
        <v>-5.1815833459960547E-2</v>
      </c>
      <c r="E6642" s="197">
        <v>-2.4847632442569156E-2</v>
      </c>
      <c r="F6642" s="167"/>
      <c r="G6642" s="37">
        <v>6634</v>
      </c>
      <c r="H6642" s="167">
        <f t="shared" ca="1" si="210"/>
        <v>-3.4829580001356178E-2</v>
      </c>
    </row>
    <row r="6643" spans="1:8" x14ac:dyDescent="0.3">
      <c r="A6643"/>
      <c r="B6643" s="314">
        <v>35395</v>
      </c>
      <c r="C6643" s="197">
        <v>65.81</v>
      </c>
      <c r="D6643" s="197">
        <f t="shared" si="209"/>
        <v>-0.63473386246322916</v>
      </c>
      <c r="E6643" s="197">
        <v>-2.4892576678026246E-2</v>
      </c>
      <c r="F6643" s="167"/>
      <c r="G6643" s="37">
        <v>6635</v>
      </c>
      <c r="H6643" s="167">
        <f t="shared" ca="1" si="210"/>
        <v>-4.5967622475535763E-2</v>
      </c>
    </row>
    <row r="6644" spans="1:8" x14ac:dyDescent="0.3">
      <c r="A6644"/>
      <c r="B6644" s="314">
        <v>40904</v>
      </c>
      <c r="C6644" s="197">
        <v>180.17</v>
      </c>
      <c r="D6644" s="197">
        <f t="shared" si="209"/>
        <v>-0.62192051034540652</v>
      </c>
      <c r="E6644" s="197">
        <v>-2.4895816420414718E-2</v>
      </c>
      <c r="F6644" s="167"/>
      <c r="G6644" s="37">
        <v>6636</v>
      </c>
      <c r="H6644" s="167">
        <f t="shared" ca="1" si="210"/>
        <v>-2.617774511302268E-2</v>
      </c>
    </row>
    <row r="6645" spans="1:8" x14ac:dyDescent="0.3">
      <c r="A6645"/>
      <c r="B6645" s="314">
        <v>41989</v>
      </c>
      <c r="C6645" s="197">
        <v>476.54</v>
      </c>
      <c r="D6645" s="197">
        <f t="shared" si="209"/>
        <v>12.677956371986221</v>
      </c>
      <c r="E6645" s="197">
        <v>-2.4902293793865438E-2</v>
      </c>
      <c r="F6645" s="167"/>
      <c r="G6645" s="37">
        <v>6637</v>
      </c>
      <c r="H6645" s="167">
        <f t="shared" ca="1" si="210"/>
        <v>3.4611924129553745E-2</v>
      </c>
    </row>
    <row r="6646" spans="1:8" x14ac:dyDescent="0.3">
      <c r="A6646"/>
      <c r="B6646" s="314">
        <v>36217</v>
      </c>
      <c r="C6646" s="197">
        <v>34.840000000000003</v>
      </c>
      <c r="D6646" s="197">
        <f t="shared" si="209"/>
        <v>0.41453511977263524</v>
      </c>
      <c r="E6646" s="197">
        <v>-2.4909040022389917E-2</v>
      </c>
      <c r="F6646" s="167"/>
      <c r="G6646" s="37">
        <v>6638</v>
      </c>
      <c r="H6646" s="167">
        <f t="shared" ca="1" si="210"/>
        <v>-4.1191856616885694E-2</v>
      </c>
    </row>
    <row r="6647" spans="1:8" x14ac:dyDescent="0.3">
      <c r="A6647"/>
      <c r="B6647" s="314">
        <v>36010</v>
      </c>
      <c r="C6647" s="197">
        <v>24.63</v>
      </c>
      <c r="D6647" s="197">
        <f t="shared" si="209"/>
        <v>0.90930232558139523</v>
      </c>
      <c r="E6647" s="197">
        <v>-2.4940617577197233E-2</v>
      </c>
      <c r="F6647" s="167"/>
      <c r="G6647" s="37">
        <v>6639</v>
      </c>
      <c r="H6647" s="167">
        <f t="shared" ca="1" si="210"/>
        <v>5.186861752235779E-3</v>
      </c>
    </row>
    <row r="6648" spans="1:8" x14ac:dyDescent="0.3">
      <c r="A6648"/>
      <c r="B6648" s="314">
        <v>37165</v>
      </c>
      <c r="C6648" s="197">
        <v>12.9</v>
      </c>
      <c r="D6648" s="197">
        <f t="shared" si="209"/>
        <v>-0.90231712857791913</v>
      </c>
      <c r="E6648" s="197">
        <v>-2.4943310657596363E-2</v>
      </c>
      <c r="F6648" s="167"/>
      <c r="G6648" s="37">
        <v>6640</v>
      </c>
      <c r="H6648" s="167">
        <f t="shared" ca="1" si="210"/>
        <v>7.8154559398746951E-2</v>
      </c>
    </row>
    <row r="6649" spans="1:8" x14ac:dyDescent="0.3">
      <c r="A6649"/>
      <c r="B6649" s="314">
        <v>40234</v>
      </c>
      <c r="C6649" s="197">
        <v>132.06</v>
      </c>
      <c r="D6649" s="197">
        <f t="shared" si="209"/>
        <v>1.4369809928031003</v>
      </c>
      <c r="E6649" s="197">
        <v>-2.4955699940933274E-2</v>
      </c>
      <c r="F6649" s="167"/>
      <c r="G6649" s="37">
        <v>6641</v>
      </c>
      <c r="H6649" s="167">
        <f t="shared" ca="1" si="210"/>
        <v>-3.728509628580149E-2</v>
      </c>
    </row>
    <row r="6650" spans="1:8" x14ac:dyDescent="0.3">
      <c r="A6650"/>
      <c r="B6650" s="314">
        <v>37873</v>
      </c>
      <c r="C6650" s="197">
        <v>54.19</v>
      </c>
      <c r="D6650" s="197">
        <f t="shared" si="209"/>
        <v>1.6242130750605326</v>
      </c>
      <c r="E6650" s="197">
        <v>-2.5008996041741671E-2</v>
      </c>
      <c r="F6650" s="167"/>
      <c r="G6650" s="37">
        <v>6642</v>
      </c>
      <c r="H6650" s="167">
        <f t="shared" ca="1" si="210"/>
        <v>5.4761552597342895E-2</v>
      </c>
    </row>
    <row r="6651" spans="1:8" x14ac:dyDescent="0.3">
      <c r="A6651"/>
      <c r="B6651" s="314">
        <v>37230</v>
      </c>
      <c r="C6651" s="197">
        <v>20.65</v>
      </c>
      <c r="D6651" s="197">
        <f t="shared" si="209"/>
        <v>-0.1445733222866612</v>
      </c>
      <c r="E6651" s="197">
        <v>-2.5023607176581697E-2</v>
      </c>
      <c r="F6651" s="167"/>
      <c r="G6651" s="37">
        <v>6643</v>
      </c>
      <c r="H6651" s="167">
        <f t="shared" ca="1" si="210"/>
        <v>3.4476124255856326E-2</v>
      </c>
    </row>
    <row r="6652" spans="1:8" x14ac:dyDescent="0.3">
      <c r="A6652"/>
      <c r="B6652" s="314">
        <v>37368</v>
      </c>
      <c r="C6652" s="197">
        <v>24.14</v>
      </c>
      <c r="D6652" s="197">
        <f t="shared" si="209"/>
        <v>-0.16180555555555554</v>
      </c>
      <c r="E6652" s="197">
        <v>-2.5040387722132462E-2</v>
      </c>
      <c r="F6652" s="167"/>
      <c r="G6652" s="37">
        <v>6644</v>
      </c>
      <c r="H6652" s="167">
        <f t="shared" ca="1" si="210"/>
        <v>-3.6461937182987098E-2</v>
      </c>
    </row>
    <row r="6653" spans="1:8" x14ac:dyDescent="0.3">
      <c r="A6653"/>
      <c r="B6653" s="314">
        <v>39874</v>
      </c>
      <c r="C6653" s="197">
        <v>28.8</v>
      </c>
      <c r="D6653" s="197">
        <f t="shared" si="209"/>
        <v>0.54175588865096369</v>
      </c>
      <c r="E6653" s="197">
        <v>-2.5050778605280932E-2</v>
      </c>
      <c r="F6653" s="167"/>
      <c r="G6653" s="37">
        <v>6645</v>
      </c>
      <c r="H6653" s="167">
        <f t="shared" ca="1" si="210"/>
        <v>3.7572755451024765E-2</v>
      </c>
    </row>
    <row r="6654" spans="1:8" x14ac:dyDescent="0.3">
      <c r="A6654"/>
      <c r="B6654" s="314">
        <v>36872</v>
      </c>
      <c r="C6654" s="197">
        <v>18.68</v>
      </c>
      <c r="D6654" s="197">
        <f t="shared" si="209"/>
        <v>-0.42149272220501699</v>
      </c>
      <c r="E6654" s="197">
        <v>-2.5052192066805867E-2</v>
      </c>
      <c r="F6654" s="167"/>
      <c r="G6654" s="37">
        <v>6646</v>
      </c>
      <c r="H6654" s="167">
        <f t="shared" ca="1" si="210"/>
        <v>-4.3672853410386375E-2</v>
      </c>
    </row>
    <row r="6655" spans="1:8" x14ac:dyDescent="0.3">
      <c r="A6655"/>
      <c r="B6655" s="314">
        <v>35993</v>
      </c>
      <c r="C6655" s="197">
        <v>32.29</v>
      </c>
      <c r="D6655" s="197">
        <f t="shared" si="209"/>
        <v>-0.78130714527599054</v>
      </c>
      <c r="E6655" s="197">
        <v>-2.5060386473429896E-2</v>
      </c>
      <c r="F6655" s="167"/>
      <c r="G6655" s="37">
        <v>6647</v>
      </c>
      <c r="H6655" s="167">
        <f t="shared" ca="1" si="210"/>
        <v>-6.6688340535704119E-2</v>
      </c>
    </row>
    <row r="6656" spans="1:8" x14ac:dyDescent="0.3">
      <c r="A6656"/>
      <c r="B6656" s="314">
        <v>44091</v>
      </c>
      <c r="C6656" s="197">
        <v>147.65</v>
      </c>
      <c r="D6656" s="197">
        <f t="shared" si="209"/>
        <v>10.177138531415594</v>
      </c>
      <c r="E6656" s="197">
        <v>-2.5090789039286743E-2</v>
      </c>
      <c r="F6656" s="167"/>
      <c r="G6656" s="37">
        <v>6648</v>
      </c>
      <c r="H6656" s="167">
        <f t="shared" ca="1" si="210"/>
        <v>6.098494282965574E-3</v>
      </c>
    </row>
    <row r="6657" spans="1:8" x14ac:dyDescent="0.3">
      <c r="A6657"/>
      <c r="B6657" s="314">
        <v>37104</v>
      </c>
      <c r="C6657" s="197">
        <v>13.21</v>
      </c>
      <c r="D6657" s="197">
        <f t="shared" si="209"/>
        <v>-0.92266713499590214</v>
      </c>
      <c r="E6657" s="197">
        <v>-2.5092250922509218E-2</v>
      </c>
      <c r="F6657" s="167"/>
      <c r="G6657" s="37">
        <v>6649</v>
      </c>
      <c r="H6657" s="167">
        <f t="shared" ca="1" si="210"/>
        <v>-6.515208839544176E-2</v>
      </c>
    </row>
    <row r="6658" spans="1:8" x14ac:dyDescent="0.3">
      <c r="A6658"/>
      <c r="B6658" s="314">
        <v>40892</v>
      </c>
      <c r="C6658" s="197">
        <v>170.82</v>
      </c>
      <c r="D6658" s="197">
        <f t="shared" si="209"/>
        <v>-0.60604243542435432</v>
      </c>
      <c r="E6658" s="197">
        <v>-2.5111288665677467E-2</v>
      </c>
      <c r="F6658" s="167"/>
      <c r="G6658" s="37">
        <v>6650</v>
      </c>
      <c r="H6658" s="167">
        <f t="shared" ca="1" si="210"/>
        <v>8.3917526953738414E-2</v>
      </c>
    </row>
    <row r="6659" spans="1:8" x14ac:dyDescent="0.3">
      <c r="A6659"/>
      <c r="B6659" s="314">
        <v>41803</v>
      </c>
      <c r="C6659" s="197">
        <v>433.6</v>
      </c>
      <c r="D6659" s="197">
        <f t="shared" si="209"/>
        <v>12.159332321699544</v>
      </c>
      <c r="E6659" s="197">
        <v>-2.5136022303161032E-2</v>
      </c>
      <c r="F6659" s="167"/>
      <c r="G6659" s="37">
        <v>6651</v>
      </c>
      <c r="H6659" s="167">
        <f t="shared" ca="1" si="210"/>
        <v>-4.5029206165748618E-2</v>
      </c>
    </row>
    <row r="6660" spans="1:8" x14ac:dyDescent="0.3">
      <c r="A6660"/>
      <c r="B6660" s="314">
        <v>36244</v>
      </c>
      <c r="C6660" s="197">
        <v>32.950000000000003</v>
      </c>
      <c r="D6660" s="197">
        <f t="shared" si="209"/>
        <v>-0.91413680781758955</v>
      </c>
      <c r="E6660" s="197">
        <v>-2.5147928994082691E-2</v>
      </c>
      <c r="F6660" s="167"/>
      <c r="G6660" s="37">
        <v>6652</v>
      </c>
      <c r="H6660" s="167">
        <f t="shared" ca="1" si="210"/>
        <v>-0.13896097475100777</v>
      </c>
    </row>
    <row r="6661" spans="1:8" x14ac:dyDescent="0.3">
      <c r="A6661"/>
      <c r="B6661" s="314">
        <v>43133</v>
      </c>
      <c r="C6661" s="197">
        <v>383.75</v>
      </c>
      <c r="D6661" s="197">
        <f t="shared" si="209"/>
        <v>14.473790322580644</v>
      </c>
      <c r="E6661" s="197">
        <v>-2.5149244252508529E-2</v>
      </c>
      <c r="F6661" s="167"/>
      <c r="G6661" s="37">
        <v>6653</v>
      </c>
      <c r="H6661" s="167">
        <f t="shared" ca="1" si="210"/>
        <v>4.6432937641280925E-2</v>
      </c>
    </row>
    <row r="6662" spans="1:8" x14ac:dyDescent="0.3">
      <c r="A6662"/>
      <c r="B6662" s="314">
        <v>37466</v>
      </c>
      <c r="C6662" s="197">
        <v>24.8</v>
      </c>
      <c r="D6662" s="197">
        <f t="shared" si="209"/>
        <v>-0.94753543473661939</v>
      </c>
      <c r="E6662" s="197">
        <v>-2.515723270440251E-2</v>
      </c>
      <c r="F6662" s="167"/>
      <c r="G6662" s="37">
        <v>6654</v>
      </c>
      <c r="H6662" s="167">
        <f t="shared" ca="1" si="210"/>
        <v>0.10969693727070254</v>
      </c>
    </row>
    <row r="6663" spans="1:8" x14ac:dyDescent="0.3">
      <c r="A6663"/>
      <c r="B6663" s="314">
        <v>42543</v>
      </c>
      <c r="C6663" s="197">
        <v>472.7</v>
      </c>
      <c r="D6663" s="197">
        <f t="shared" si="209"/>
        <v>1.4696969696969697</v>
      </c>
      <c r="E6663" s="197">
        <v>-2.515982676840578E-2</v>
      </c>
      <c r="F6663" s="167"/>
      <c r="G6663" s="37">
        <v>6655</v>
      </c>
      <c r="H6663" s="167">
        <f t="shared" ca="1" si="210"/>
        <v>-5.6473684891768801E-2</v>
      </c>
    </row>
    <row r="6664" spans="1:8" x14ac:dyDescent="0.3">
      <c r="A6664"/>
      <c r="B6664" s="314">
        <v>40848</v>
      </c>
      <c r="C6664" s="197">
        <v>191.4</v>
      </c>
      <c r="D6664" s="197">
        <f t="shared" si="209"/>
        <v>-0.10665110851808635</v>
      </c>
      <c r="E6664" s="197">
        <v>-2.5160435978404783E-2</v>
      </c>
      <c r="F6664" s="167"/>
      <c r="G6664" s="37">
        <v>6656</v>
      </c>
      <c r="H6664" s="167">
        <f t="shared" ca="1" si="210"/>
        <v>-2.9839402369811136E-3</v>
      </c>
    </row>
    <row r="6665" spans="1:8" x14ac:dyDescent="0.3">
      <c r="A6665"/>
      <c r="B6665" s="314">
        <v>40602</v>
      </c>
      <c r="C6665" s="197">
        <v>214.25</v>
      </c>
      <c r="D6665" s="197">
        <f t="shared" ref="D6665:D6728" si="211">C6665/C6666-1</f>
        <v>15.268033409263477</v>
      </c>
      <c r="E6665" s="197">
        <v>-2.5161525161525145E-2</v>
      </c>
      <c r="F6665" s="167"/>
      <c r="G6665" s="37">
        <v>6657</v>
      </c>
      <c r="H6665" s="167">
        <f t="shared" ca="1" si="210"/>
        <v>0.17094560112027532</v>
      </c>
    </row>
    <row r="6666" spans="1:8" x14ac:dyDescent="0.3">
      <c r="A6666"/>
      <c r="B6666" s="314">
        <v>37168</v>
      </c>
      <c r="C6666" s="197">
        <v>13.17</v>
      </c>
      <c r="D6666" s="197">
        <f t="shared" si="211"/>
        <v>-0.97085960836375707</v>
      </c>
      <c r="E6666" s="197">
        <v>-2.5166543301258337E-2</v>
      </c>
      <c r="F6666" s="167"/>
      <c r="G6666" s="37">
        <v>6658</v>
      </c>
      <c r="H6666" s="167">
        <f t="shared" ref="H6666:H6729" ca="1" si="212">_xlfn.NORM.INV(RAND(),N$11,N$12)</f>
        <v>3.2734358738350226E-2</v>
      </c>
    </row>
    <row r="6667" spans="1:8" x14ac:dyDescent="0.3">
      <c r="A6667"/>
      <c r="B6667" s="314">
        <v>44802</v>
      </c>
      <c r="C6667" s="197">
        <v>451.95</v>
      </c>
      <c r="D6667" s="197">
        <f t="shared" si="211"/>
        <v>10.91222983658408</v>
      </c>
      <c r="E6667" s="197">
        <v>-2.517147664035202E-2</v>
      </c>
      <c r="F6667" s="167"/>
      <c r="G6667" s="37">
        <v>6659</v>
      </c>
      <c r="H6667" s="167">
        <f t="shared" ca="1" si="212"/>
        <v>-1.9970716752433375E-2</v>
      </c>
    </row>
    <row r="6668" spans="1:8" x14ac:dyDescent="0.3">
      <c r="A6668"/>
      <c r="B6668" s="314">
        <v>37802</v>
      </c>
      <c r="C6668" s="197">
        <v>37.94</v>
      </c>
      <c r="D6668" s="197">
        <f t="shared" si="211"/>
        <v>-8.35748792270532E-2</v>
      </c>
      <c r="E6668" s="197">
        <v>-2.5179856115107979E-2</v>
      </c>
      <c r="F6668" s="167"/>
      <c r="G6668" s="37">
        <v>6660</v>
      </c>
      <c r="H6668" s="167">
        <f t="shared" ca="1" si="212"/>
        <v>5.9734384509123925E-2</v>
      </c>
    </row>
    <row r="6669" spans="1:8" x14ac:dyDescent="0.3">
      <c r="A6669"/>
      <c r="B6669" s="314">
        <v>36507</v>
      </c>
      <c r="C6669" s="197">
        <v>41.4</v>
      </c>
      <c r="D6669" s="197">
        <f t="shared" si="211"/>
        <v>-0.28435609334485745</v>
      </c>
      <c r="E6669" s="197">
        <v>-2.5194254768071578E-2</v>
      </c>
      <c r="F6669" s="167"/>
      <c r="G6669" s="37">
        <v>6661</v>
      </c>
      <c r="H6669" s="167">
        <f t="shared" ca="1" si="212"/>
        <v>-3.0886264213679911E-2</v>
      </c>
    </row>
    <row r="6670" spans="1:8" x14ac:dyDescent="0.3">
      <c r="A6670"/>
      <c r="B6670" s="314">
        <v>39731</v>
      </c>
      <c r="C6670" s="197">
        <v>57.85</v>
      </c>
      <c r="D6670" s="197">
        <f t="shared" si="211"/>
        <v>-0.56507029546650622</v>
      </c>
      <c r="E6670" s="197">
        <v>-2.5273799494524019E-2</v>
      </c>
      <c r="F6670" s="167"/>
      <c r="G6670" s="37">
        <v>6662</v>
      </c>
      <c r="H6670" s="167">
        <f t="shared" ca="1" si="212"/>
        <v>-4.7117381890091084E-2</v>
      </c>
    </row>
    <row r="6671" spans="1:8" x14ac:dyDescent="0.3">
      <c r="A6671"/>
      <c r="B6671" s="314">
        <v>40214</v>
      </c>
      <c r="C6671" s="197">
        <v>133.01</v>
      </c>
      <c r="D6671" s="197">
        <f t="shared" si="211"/>
        <v>4.7505404236921747</v>
      </c>
      <c r="E6671" s="197">
        <v>-2.5282133958669295E-2</v>
      </c>
      <c r="F6671" s="167"/>
      <c r="G6671" s="37">
        <v>6663</v>
      </c>
      <c r="H6671" s="167">
        <f t="shared" ca="1" si="212"/>
        <v>5.5167496072678547E-2</v>
      </c>
    </row>
    <row r="6672" spans="1:8" x14ac:dyDescent="0.3">
      <c r="A6672"/>
      <c r="B6672" s="314">
        <v>37406</v>
      </c>
      <c r="C6672" s="197">
        <v>23.13</v>
      </c>
      <c r="D6672" s="197">
        <f t="shared" si="211"/>
        <v>-0.74888720008685272</v>
      </c>
      <c r="E6672" s="197">
        <v>-2.5284450063211228E-2</v>
      </c>
      <c r="F6672" s="167"/>
      <c r="G6672" s="37">
        <v>6664</v>
      </c>
      <c r="H6672" s="167">
        <f t="shared" ca="1" si="212"/>
        <v>-1.6305877837150033E-2</v>
      </c>
    </row>
    <row r="6673" spans="1:8" x14ac:dyDescent="0.3">
      <c r="A6673"/>
      <c r="B6673" s="314">
        <v>35205</v>
      </c>
      <c r="C6673" s="197">
        <v>92.11</v>
      </c>
      <c r="D6673" s="197">
        <f t="shared" si="211"/>
        <v>-0.43749618320610684</v>
      </c>
      <c r="E6673" s="197">
        <v>-2.5291005291005253E-2</v>
      </c>
      <c r="F6673" s="167"/>
      <c r="G6673" s="37">
        <v>6665</v>
      </c>
      <c r="H6673" s="167">
        <f t="shared" ca="1" si="212"/>
        <v>-4.004121572406516E-2</v>
      </c>
    </row>
    <row r="6674" spans="1:8" x14ac:dyDescent="0.3">
      <c r="A6674"/>
      <c r="B6674" s="314">
        <v>43648</v>
      </c>
      <c r="C6674" s="197">
        <v>163.75</v>
      </c>
      <c r="D6674" s="197">
        <f t="shared" si="211"/>
        <v>3.2536729932530317E-2</v>
      </c>
      <c r="E6674" s="197">
        <v>-2.5297619047619069E-2</v>
      </c>
      <c r="F6674" s="167"/>
      <c r="G6674" s="37">
        <v>6666</v>
      </c>
      <c r="H6674" s="167">
        <f t="shared" ca="1" si="212"/>
        <v>-9.1771516780577572E-2</v>
      </c>
    </row>
    <row r="6675" spans="1:8" x14ac:dyDescent="0.3">
      <c r="A6675"/>
      <c r="B6675" s="314">
        <v>39021</v>
      </c>
      <c r="C6675" s="197">
        <v>158.59</v>
      </c>
      <c r="D6675" s="197">
        <f t="shared" si="211"/>
        <v>-0.4763414231467723</v>
      </c>
      <c r="E6675" s="197">
        <v>-2.5321123471206519E-2</v>
      </c>
      <c r="F6675" s="167"/>
      <c r="G6675" s="37">
        <v>6667</v>
      </c>
      <c r="H6675" s="167">
        <f t="shared" ca="1" si="212"/>
        <v>-6.3709477386157815E-2</v>
      </c>
    </row>
    <row r="6676" spans="1:8" x14ac:dyDescent="0.3">
      <c r="A6676"/>
      <c r="B6676" s="314">
        <v>41429</v>
      </c>
      <c r="C6676" s="197">
        <v>302.85000000000002</v>
      </c>
      <c r="D6676" s="197">
        <f t="shared" si="211"/>
        <v>9.7890986818667631</v>
      </c>
      <c r="E6676" s="197">
        <v>-2.5328269824922756E-2</v>
      </c>
      <c r="F6676" s="167"/>
      <c r="G6676" s="37">
        <v>6668</v>
      </c>
      <c r="H6676" s="167">
        <f t="shared" ca="1" si="212"/>
        <v>-2.2544912671089976E-2</v>
      </c>
    </row>
    <row r="6677" spans="1:8" x14ac:dyDescent="0.3">
      <c r="A6677"/>
      <c r="B6677" s="314">
        <v>39875</v>
      </c>
      <c r="C6677" s="197">
        <v>28.07</v>
      </c>
      <c r="D6677" s="197">
        <f t="shared" si="211"/>
        <v>-0.78523335883703138</v>
      </c>
      <c r="E6677" s="197">
        <v>-2.5347222222222188E-2</v>
      </c>
      <c r="F6677" s="167"/>
      <c r="G6677" s="37">
        <v>6669</v>
      </c>
      <c r="H6677" s="167">
        <f t="shared" ca="1" si="212"/>
        <v>-7.1269396280404435E-2</v>
      </c>
    </row>
    <row r="6678" spans="1:8" x14ac:dyDescent="0.3">
      <c r="A6678"/>
      <c r="B6678" s="314">
        <v>44118</v>
      </c>
      <c r="C6678" s="197">
        <v>130.69999999999999</v>
      </c>
      <c r="D6678" s="197">
        <f t="shared" si="211"/>
        <v>-0.67354381057048662</v>
      </c>
      <c r="E6678" s="197">
        <v>-2.5354213273676374E-2</v>
      </c>
      <c r="F6678" s="167"/>
      <c r="G6678" s="37">
        <v>6670</v>
      </c>
      <c r="H6678" s="167">
        <f t="shared" ca="1" si="212"/>
        <v>-9.5435432391037536E-2</v>
      </c>
    </row>
    <row r="6679" spans="1:8" x14ac:dyDescent="0.3">
      <c r="A6679"/>
      <c r="B6679" s="314">
        <v>45013</v>
      </c>
      <c r="C6679" s="197">
        <v>400.36</v>
      </c>
      <c r="D6679" s="197">
        <f t="shared" si="211"/>
        <v>-0.23929317879536371</v>
      </c>
      <c r="E6679" s="197">
        <v>-2.5366376162422655E-2</v>
      </c>
      <c r="F6679" s="167"/>
      <c r="G6679" s="37">
        <v>6671</v>
      </c>
      <c r="H6679" s="167">
        <f t="shared" ca="1" si="212"/>
        <v>-1.940917440571913E-2</v>
      </c>
    </row>
    <row r="6680" spans="1:8" x14ac:dyDescent="0.3">
      <c r="A6680"/>
      <c r="B6680" s="314">
        <v>42642</v>
      </c>
      <c r="C6680" s="197">
        <v>526.29999999999995</v>
      </c>
      <c r="D6680" s="197">
        <f t="shared" si="211"/>
        <v>21.104157916841661</v>
      </c>
      <c r="E6680" s="197">
        <v>-2.5370370370370487E-2</v>
      </c>
      <c r="F6680" s="167"/>
      <c r="G6680" s="37">
        <v>6672</v>
      </c>
      <c r="H6680" s="167">
        <f t="shared" ca="1" si="212"/>
        <v>-1.6241554407538463E-2</v>
      </c>
    </row>
    <row r="6681" spans="1:8" x14ac:dyDescent="0.3">
      <c r="A6681"/>
      <c r="B6681" s="314">
        <v>37292</v>
      </c>
      <c r="C6681" s="197">
        <v>23.81</v>
      </c>
      <c r="D6681" s="197">
        <f t="shared" si="211"/>
        <v>-0.95915601681104723</v>
      </c>
      <c r="E6681" s="197">
        <v>-2.5378632828489622E-2</v>
      </c>
      <c r="F6681" s="167"/>
      <c r="G6681" s="37">
        <v>6673</v>
      </c>
      <c r="H6681" s="167">
        <f t="shared" ca="1" si="212"/>
        <v>4.3039285357581669E-2</v>
      </c>
    </row>
    <row r="6682" spans="1:8" x14ac:dyDescent="0.3">
      <c r="A6682"/>
      <c r="B6682" s="314">
        <v>42032</v>
      </c>
      <c r="C6682" s="197">
        <v>582.95000000000005</v>
      </c>
      <c r="D6682" s="197">
        <f t="shared" si="211"/>
        <v>3.0725862791672496</v>
      </c>
      <c r="E6682" s="197">
        <v>-2.5379098189356797E-2</v>
      </c>
      <c r="F6682" s="167"/>
      <c r="G6682" s="37">
        <v>6674</v>
      </c>
      <c r="H6682" s="167">
        <f t="shared" ca="1" si="212"/>
        <v>-2.6325096040808849E-2</v>
      </c>
    </row>
    <row r="6683" spans="1:8" x14ac:dyDescent="0.3">
      <c r="A6683"/>
      <c r="B6683" s="314">
        <v>39287</v>
      </c>
      <c r="C6683" s="197">
        <v>143.13999999999999</v>
      </c>
      <c r="D6683" s="197">
        <f t="shared" si="211"/>
        <v>1.0390313390313386</v>
      </c>
      <c r="E6683" s="197">
        <v>-2.5396609246272295E-2</v>
      </c>
      <c r="F6683" s="167"/>
      <c r="G6683" s="37">
        <v>6675</v>
      </c>
      <c r="H6683" s="167">
        <f t="shared" ca="1" si="212"/>
        <v>4.9116316510235411E-3</v>
      </c>
    </row>
    <row r="6684" spans="1:8" x14ac:dyDescent="0.3">
      <c r="A6684"/>
      <c r="B6684" s="314">
        <v>37921</v>
      </c>
      <c r="C6684" s="197">
        <v>70.2</v>
      </c>
      <c r="D6684" s="197">
        <f t="shared" si="211"/>
        <v>2.5889570552147245</v>
      </c>
      <c r="E6684" s="197">
        <v>-2.5406080799666775E-2</v>
      </c>
      <c r="F6684" s="167"/>
      <c r="G6684" s="37">
        <v>6676</v>
      </c>
      <c r="H6684" s="167">
        <f t="shared" ca="1" si="212"/>
        <v>-5.1164710639247768E-2</v>
      </c>
    </row>
    <row r="6685" spans="1:8" x14ac:dyDescent="0.3">
      <c r="A6685"/>
      <c r="B6685" s="314">
        <v>36767</v>
      </c>
      <c r="C6685" s="197">
        <v>19.559999999999999</v>
      </c>
      <c r="D6685" s="197">
        <f t="shared" si="211"/>
        <v>-0.78377183285430019</v>
      </c>
      <c r="E6685" s="197">
        <v>-2.5411061285500858E-2</v>
      </c>
      <c r="F6685" s="167"/>
      <c r="G6685" s="37">
        <v>6677</v>
      </c>
      <c r="H6685" s="167">
        <f t="shared" ca="1" si="212"/>
        <v>6.359260314055766E-2</v>
      </c>
    </row>
    <row r="6686" spans="1:8" x14ac:dyDescent="0.3">
      <c r="A6686"/>
      <c r="B6686" s="314">
        <v>35318</v>
      </c>
      <c r="C6686" s="197">
        <v>90.46</v>
      </c>
      <c r="D6686" s="197">
        <f t="shared" si="211"/>
        <v>-0.64664062500000008</v>
      </c>
      <c r="E6686" s="197">
        <v>-2.5425554837319564E-2</v>
      </c>
      <c r="F6686" s="167"/>
      <c r="G6686" s="37">
        <v>6678</v>
      </c>
      <c r="H6686" s="167">
        <f t="shared" ca="1" si="212"/>
        <v>7.519528641395567E-3</v>
      </c>
    </row>
    <row r="6687" spans="1:8" x14ac:dyDescent="0.3">
      <c r="A6687"/>
      <c r="B6687" s="314">
        <v>41235</v>
      </c>
      <c r="C6687" s="197">
        <v>256</v>
      </c>
      <c r="D6687" s="197">
        <f t="shared" si="211"/>
        <v>0.82362159851830752</v>
      </c>
      <c r="E6687" s="197">
        <v>-2.5430181209075697E-2</v>
      </c>
      <c r="F6687" s="167"/>
      <c r="G6687" s="37">
        <v>6679</v>
      </c>
      <c r="H6687" s="167">
        <f t="shared" ca="1" si="212"/>
        <v>-4.0382806967280617E-2</v>
      </c>
    </row>
    <row r="6688" spans="1:8" x14ac:dyDescent="0.3">
      <c r="A6688"/>
      <c r="B6688" s="314">
        <v>39496</v>
      </c>
      <c r="C6688" s="197">
        <v>140.38</v>
      </c>
      <c r="D6688" s="197">
        <f t="shared" si="211"/>
        <v>-5.9493501272946503E-2</v>
      </c>
      <c r="E6688" s="197">
        <v>-2.5477264838597802E-2</v>
      </c>
      <c r="F6688" s="167"/>
      <c r="G6688" s="37">
        <v>6680</v>
      </c>
      <c r="H6688" s="167">
        <f t="shared" ca="1" si="212"/>
        <v>7.9580097093682398E-2</v>
      </c>
    </row>
    <row r="6689" spans="1:8" x14ac:dyDescent="0.3">
      <c r="A6689"/>
      <c r="B6689" s="314">
        <v>39360</v>
      </c>
      <c r="C6689" s="197">
        <v>149.26</v>
      </c>
      <c r="D6689" s="197">
        <f t="shared" si="211"/>
        <v>4.013772253946926</v>
      </c>
      <c r="E6689" s="197">
        <v>-2.5527192008878985E-2</v>
      </c>
      <c r="F6689" s="167"/>
      <c r="G6689" s="37">
        <v>6681</v>
      </c>
      <c r="H6689" s="167">
        <f t="shared" ca="1" si="212"/>
        <v>0.15023430759080758</v>
      </c>
    </row>
    <row r="6690" spans="1:8" x14ac:dyDescent="0.3">
      <c r="A6690"/>
      <c r="B6690" s="314">
        <v>39764</v>
      </c>
      <c r="C6690" s="197">
        <v>29.77</v>
      </c>
      <c r="D6690" s="197">
        <f t="shared" si="211"/>
        <v>-0.96269376809233198</v>
      </c>
      <c r="E6690" s="197">
        <v>-2.5531914893617058E-2</v>
      </c>
      <c r="F6690" s="167"/>
      <c r="G6690" s="37">
        <v>6682</v>
      </c>
      <c r="H6690" s="167">
        <f t="shared" ca="1" si="212"/>
        <v>5.6283586060480256E-2</v>
      </c>
    </row>
    <row r="6691" spans="1:8" x14ac:dyDescent="0.3">
      <c r="A6691"/>
      <c r="B6691" s="314">
        <v>45314</v>
      </c>
      <c r="C6691" s="197">
        <v>797.99</v>
      </c>
      <c r="D6691" s="197">
        <f t="shared" si="211"/>
        <v>40.867261280167895</v>
      </c>
      <c r="E6691" s="197">
        <v>-2.55342532665771E-2</v>
      </c>
      <c r="F6691" s="167"/>
      <c r="G6691" s="37">
        <v>6683</v>
      </c>
      <c r="H6691" s="167">
        <f t="shared" ca="1" si="212"/>
        <v>0.10498004474029518</v>
      </c>
    </row>
    <row r="6692" spans="1:8" x14ac:dyDescent="0.3">
      <c r="A6692"/>
      <c r="B6692" s="314">
        <v>36768</v>
      </c>
      <c r="C6692" s="197">
        <v>19.059999999999999</v>
      </c>
      <c r="D6692" s="197">
        <f t="shared" si="211"/>
        <v>-0.40362953692115144</v>
      </c>
      <c r="E6692" s="197">
        <v>-2.556237218813906E-2</v>
      </c>
      <c r="F6692" s="167"/>
      <c r="G6692" s="37">
        <v>6684</v>
      </c>
      <c r="H6692" s="167">
        <f t="shared" ca="1" si="212"/>
        <v>-8.6394419055697239E-2</v>
      </c>
    </row>
    <row r="6693" spans="1:8" x14ac:dyDescent="0.3">
      <c r="A6693"/>
      <c r="B6693" s="314">
        <v>39825</v>
      </c>
      <c r="C6693" s="197">
        <v>31.96</v>
      </c>
      <c r="D6693" s="197">
        <f t="shared" si="211"/>
        <v>0.20015020653398441</v>
      </c>
      <c r="E6693" s="197">
        <v>-2.5609756097560887E-2</v>
      </c>
      <c r="F6693" s="167"/>
      <c r="G6693" s="37">
        <v>6685</v>
      </c>
      <c r="H6693" s="167">
        <f t="shared" ca="1" si="212"/>
        <v>4.9657734354721275E-2</v>
      </c>
    </row>
    <row r="6694" spans="1:8" x14ac:dyDescent="0.3">
      <c r="A6694"/>
      <c r="B6694" s="314">
        <v>37302</v>
      </c>
      <c r="C6694" s="197">
        <v>26.63</v>
      </c>
      <c r="D6694" s="197">
        <f t="shared" si="211"/>
        <v>-0.12343647136273861</v>
      </c>
      <c r="E6694" s="197">
        <v>-2.5612879619465789E-2</v>
      </c>
      <c r="F6694" s="167"/>
      <c r="G6694" s="37">
        <v>6686</v>
      </c>
      <c r="H6694" s="167">
        <f t="shared" ca="1" si="212"/>
        <v>-5.0725735626969319E-3</v>
      </c>
    </row>
    <row r="6695" spans="1:8" x14ac:dyDescent="0.3">
      <c r="A6695"/>
      <c r="B6695" s="314">
        <v>37704</v>
      </c>
      <c r="C6695" s="197">
        <v>30.38</v>
      </c>
      <c r="D6695" s="197">
        <f t="shared" si="211"/>
        <v>1.1053361053361055</v>
      </c>
      <c r="E6695" s="197">
        <v>-2.5657472738935261E-2</v>
      </c>
      <c r="F6695" s="167"/>
      <c r="G6695" s="37">
        <v>6687</v>
      </c>
      <c r="H6695" s="167">
        <f t="shared" ca="1" si="212"/>
        <v>1.0209182173810576E-2</v>
      </c>
    </row>
    <row r="6696" spans="1:8" x14ac:dyDescent="0.3">
      <c r="A6696"/>
      <c r="B6696" s="314">
        <v>37022</v>
      </c>
      <c r="C6696" s="197">
        <v>14.43</v>
      </c>
      <c r="D6696" s="197">
        <f t="shared" si="211"/>
        <v>-0.91035039761431413</v>
      </c>
      <c r="E6696" s="197">
        <v>-2.5658338960162119E-2</v>
      </c>
      <c r="F6696" s="167"/>
      <c r="G6696" s="37">
        <v>6688</v>
      </c>
      <c r="H6696" s="167">
        <f t="shared" ca="1" si="212"/>
        <v>5.5360226937006332E-3</v>
      </c>
    </row>
    <row r="6697" spans="1:8" x14ac:dyDescent="0.3">
      <c r="A6697"/>
      <c r="B6697" s="314">
        <v>40304</v>
      </c>
      <c r="C6697" s="197">
        <v>160.96</v>
      </c>
      <c r="D6697" s="197">
        <f t="shared" si="211"/>
        <v>-0.75193033829082223</v>
      </c>
      <c r="E6697" s="197">
        <v>-2.5665859564164561E-2</v>
      </c>
      <c r="F6697" s="167"/>
      <c r="G6697" s="37">
        <v>6689</v>
      </c>
      <c r="H6697" s="167">
        <f t="shared" ca="1" si="212"/>
        <v>2.2071889144720327E-2</v>
      </c>
    </row>
    <row r="6698" spans="1:8" x14ac:dyDescent="0.3">
      <c r="A6698"/>
      <c r="B6698" s="314">
        <v>45870</v>
      </c>
      <c r="C6698" s="197">
        <v>648.85</v>
      </c>
      <c r="D6698" s="197">
        <f t="shared" si="211"/>
        <v>16.835349092908192</v>
      </c>
      <c r="E6698" s="197">
        <v>-2.5677603423680528E-2</v>
      </c>
      <c r="F6698" s="167"/>
      <c r="G6698" s="37">
        <v>6690</v>
      </c>
      <c r="H6698" s="167">
        <f t="shared" ca="1" si="212"/>
        <v>7.5877234054098228E-2</v>
      </c>
    </row>
    <row r="6699" spans="1:8" x14ac:dyDescent="0.3">
      <c r="A6699"/>
      <c r="B6699" s="314">
        <v>37795</v>
      </c>
      <c r="C6699" s="197">
        <v>36.380000000000003</v>
      </c>
      <c r="D6699" s="197">
        <f t="shared" si="211"/>
        <v>-0.89368790181180591</v>
      </c>
      <c r="E6699" s="197">
        <v>-2.5709694697375496E-2</v>
      </c>
      <c r="F6699" s="167"/>
      <c r="G6699" s="37">
        <v>6691</v>
      </c>
      <c r="H6699" s="167">
        <f t="shared" ca="1" si="212"/>
        <v>-5.1287328180498443E-2</v>
      </c>
    </row>
    <row r="6700" spans="1:8" x14ac:dyDescent="0.3">
      <c r="A6700"/>
      <c r="B6700" s="314">
        <v>42236</v>
      </c>
      <c r="C6700" s="197">
        <v>342.2</v>
      </c>
      <c r="D6700" s="197">
        <f t="shared" si="211"/>
        <v>6.1276817329722979</v>
      </c>
      <c r="E6700" s="197">
        <v>-2.5765124555160224E-2</v>
      </c>
      <c r="F6700" s="167"/>
      <c r="G6700" s="37">
        <v>6692</v>
      </c>
      <c r="H6700" s="167">
        <f t="shared" ca="1" si="212"/>
        <v>-7.1241392423235878E-2</v>
      </c>
    </row>
    <row r="6701" spans="1:8" x14ac:dyDescent="0.3">
      <c r="A6701"/>
      <c r="B6701" s="314">
        <v>35944</v>
      </c>
      <c r="C6701" s="197">
        <v>48.01</v>
      </c>
      <c r="D6701" s="197">
        <f t="shared" si="211"/>
        <v>0.89612954186413885</v>
      </c>
      <c r="E6701" s="197">
        <v>-2.5771103896103931E-2</v>
      </c>
      <c r="F6701" s="167"/>
      <c r="G6701" s="37">
        <v>6693</v>
      </c>
      <c r="H6701" s="167">
        <f t="shared" ca="1" si="212"/>
        <v>-9.690217563080003E-2</v>
      </c>
    </row>
    <row r="6702" spans="1:8" x14ac:dyDescent="0.3">
      <c r="A6702"/>
      <c r="B6702" s="314">
        <v>37554</v>
      </c>
      <c r="C6702" s="197">
        <v>25.32</v>
      </c>
      <c r="D6702" s="197">
        <f t="shared" si="211"/>
        <v>-0.92465406933492045</v>
      </c>
      <c r="E6702" s="197">
        <v>-2.5779145825317373E-2</v>
      </c>
      <c r="F6702" s="167"/>
      <c r="G6702" s="37">
        <v>6694</v>
      </c>
      <c r="H6702" s="167">
        <f t="shared" ca="1" si="212"/>
        <v>-3.7937457548213753E-2</v>
      </c>
    </row>
    <row r="6703" spans="1:8" x14ac:dyDescent="0.3">
      <c r="A6703"/>
      <c r="B6703" s="314">
        <v>44475</v>
      </c>
      <c r="C6703" s="197">
        <v>336.05</v>
      </c>
      <c r="D6703" s="197">
        <f t="shared" si="211"/>
        <v>3.6441404090657823</v>
      </c>
      <c r="E6703" s="197">
        <v>-2.5800840701550865E-2</v>
      </c>
      <c r="F6703" s="167"/>
      <c r="G6703" s="37">
        <v>6695</v>
      </c>
      <c r="H6703" s="167">
        <f t="shared" ca="1" si="212"/>
        <v>8.4622363945334039E-2</v>
      </c>
    </row>
    <row r="6704" spans="1:8" x14ac:dyDescent="0.3">
      <c r="A6704"/>
      <c r="B6704" s="314">
        <v>35390</v>
      </c>
      <c r="C6704" s="197">
        <v>72.36</v>
      </c>
      <c r="D6704" s="197">
        <f t="shared" si="211"/>
        <v>-0.48680851063829789</v>
      </c>
      <c r="E6704" s="197">
        <v>-2.5848142164781929E-2</v>
      </c>
      <c r="F6704" s="167"/>
      <c r="G6704" s="37">
        <v>6696</v>
      </c>
      <c r="H6704" s="167">
        <f t="shared" ca="1" si="212"/>
        <v>-2.8258878502708694E-3</v>
      </c>
    </row>
    <row r="6705" spans="1:8" x14ac:dyDescent="0.3">
      <c r="A6705"/>
      <c r="B6705" s="314">
        <v>44111</v>
      </c>
      <c r="C6705" s="197">
        <v>141</v>
      </c>
      <c r="D6705" s="197">
        <f t="shared" si="211"/>
        <v>-0.60707816636477641</v>
      </c>
      <c r="E6705" s="197">
        <v>-2.5906735751295318E-2</v>
      </c>
      <c r="F6705" s="167"/>
      <c r="G6705" s="37">
        <v>6697</v>
      </c>
      <c r="H6705" s="167">
        <f t="shared" ca="1" si="212"/>
        <v>5.1240357952138202E-2</v>
      </c>
    </row>
    <row r="6706" spans="1:8" x14ac:dyDescent="0.3">
      <c r="A6706"/>
      <c r="B6706" s="314">
        <v>41642</v>
      </c>
      <c r="C6706" s="197">
        <v>358.85</v>
      </c>
      <c r="D6706" s="197">
        <f t="shared" si="211"/>
        <v>3.5783363102832357</v>
      </c>
      <c r="E6706" s="197">
        <v>-2.5922909880564449E-2</v>
      </c>
      <c r="F6706" s="167"/>
      <c r="G6706" s="37">
        <v>6698</v>
      </c>
      <c r="H6706" s="167">
        <f t="shared" ca="1" si="212"/>
        <v>-8.2954808630377519E-2</v>
      </c>
    </row>
    <row r="6707" spans="1:8" x14ac:dyDescent="0.3">
      <c r="A6707"/>
      <c r="B6707" s="314">
        <v>34998</v>
      </c>
      <c r="C6707" s="197">
        <v>78.38</v>
      </c>
      <c r="D6707" s="197">
        <f t="shared" si="211"/>
        <v>-4.1223241590214177E-2</v>
      </c>
      <c r="E6707" s="197">
        <v>-2.5972412079035667E-2</v>
      </c>
      <c r="F6707" s="167"/>
      <c r="G6707" s="37">
        <v>6699</v>
      </c>
      <c r="H6707" s="167">
        <f t="shared" ca="1" si="212"/>
        <v>5.6561677438601778E-2</v>
      </c>
    </row>
    <row r="6708" spans="1:8" x14ac:dyDescent="0.3">
      <c r="A6708"/>
      <c r="B6708" s="314">
        <v>39703</v>
      </c>
      <c r="C6708" s="197">
        <v>81.75</v>
      </c>
      <c r="D6708" s="197">
        <f t="shared" si="211"/>
        <v>-0.83789411064842356</v>
      </c>
      <c r="E6708" s="197">
        <v>-2.5974025974026094E-2</v>
      </c>
      <c r="F6708" s="167"/>
      <c r="G6708" s="37">
        <v>6700</v>
      </c>
      <c r="H6708" s="167">
        <f t="shared" ca="1" si="212"/>
        <v>4.5026015913929698E-2</v>
      </c>
    </row>
    <row r="6709" spans="1:8" x14ac:dyDescent="0.3">
      <c r="A6709"/>
      <c r="B6709" s="314">
        <v>44593</v>
      </c>
      <c r="C6709" s="197">
        <v>504.3</v>
      </c>
      <c r="D6709" s="197">
        <f t="shared" si="211"/>
        <v>0.13458423326133917</v>
      </c>
      <c r="E6709" s="197">
        <v>-2.597778850796717E-2</v>
      </c>
      <c r="F6709" s="167"/>
      <c r="G6709" s="37">
        <v>6701</v>
      </c>
      <c r="H6709" s="167">
        <f t="shared" ca="1" si="212"/>
        <v>-6.1955763393027045E-2</v>
      </c>
    </row>
    <row r="6710" spans="1:8" x14ac:dyDescent="0.3">
      <c r="A6710"/>
      <c r="B6710" s="314">
        <v>44811</v>
      </c>
      <c r="C6710" s="197">
        <v>444.48</v>
      </c>
      <c r="D6710" s="197">
        <f t="shared" si="211"/>
        <v>3.5974348365742657</v>
      </c>
      <c r="E6710" s="197">
        <v>-2.5989393872989375E-2</v>
      </c>
      <c r="F6710" s="167"/>
      <c r="G6710" s="37">
        <v>6702</v>
      </c>
      <c r="H6710" s="167">
        <f t="shared" ca="1" si="212"/>
        <v>0.15487789338135907</v>
      </c>
    </row>
    <row r="6711" spans="1:8" x14ac:dyDescent="0.3">
      <c r="A6711"/>
      <c r="B6711" s="314">
        <v>39618</v>
      </c>
      <c r="C6711" s="197">
        <v>96.68</v>
      </c>
      <c r="D6711" s="197">
        <f t="shared" si="211"/>
        <v>2.0721321893867177</v>
      </c>
      <c r="E6711" s="197">
        <v>-2.5992343340721313E-2</v>
      </c>
      <c r="F6711" s="167"/>
      <c r="G6711" s="37">
        <v>6703</v>
      </c>
      <c r="H6711" s="167">
        <f t="shared" ca="1" si="212"/>
        <v>1.1895687054168585E-2</v>
      </c>
    </row>
    <row r="6712" spans="1:8" x14ac:dyDescent="0.3">
      <c r="A6712"/>
      <c r="B6712" s="314">
        <v>37599</v>
      </c>
      <c r="C6712" s="197">
        <v>31.47</v>
      </c>
      <c r="D6712" s="197">
        <f t="shared" si="211"/>
        <v>-0.54803963808703138</v>
      </c>
      <c r="E6712" s="197">
        <v>-2.5998142989786532E-2</v>
      </c>
      <c r="F6712" s="167"/>
      <c r="G6712" s="37">
        <v>6704</v>
      </c>
      <c r="H6712" s="167">
        <f t="shared" ca="1" si="212"/>
        <v>1.7835665383317149E-2</v>
      </c>
    </row>
    <row r="6713" spans="1:8" x14ac:dyDescent="0.3">
      <c r="A6713"/>
      <c r="B6713" s="314">
        <v>35017</v>
      </c>
      <c r="C6713" s="197">
        <v>69.63</v>
      </c>
      <c r="D6713" s="197">
        <f t="shared" si="211"/>
        <v>-0.84366861248316116</v>
      </c>
      <c r="E6713" s="197">
        <v>-2.6017624842635367E-2</v>
      </c>
      <c r="F6713" s="167"/>
      <c r="G6713" s="37">
        <v>6705</v>
      </c>
      <c r="H6713" s="167">
        <f t="shared" ca="1" si="212"/>
        <v>4.4925639350850324E-2</v>
      </c>
    </row>
    <row r="6714" spans="1:8" x14ac:dyDescent="0.3">
      <c r="A6714"/>
      <c r="B6714" s="314">
        <v>42943</v>
      </c>
      <c r="C6714" s="197">
        <v>445.4</v>
      </c>
      <c r="D6714" s="197">
        <f t="shared" si="211"/>
        <v>6.308828355759764</v>
      </c>
      <c r="E6714" s="197">
        <v>-2.6022304832713838E-2</v>
      </c>
      <c r="F6714" s="167"/>
      <c r="G6714" s="37">
        <v>6706</v>
      </c>
      <c r="H6714" s="167">
        <f t="shared" ca="1" si="212"/>
        <v>-1.4090953215433603E-2</v>
      </c>
    </row>
    <row r="6715" spans="1:8" x14ac:dyDescent="0.3">
      <c r="A6715"/>
      <c r="B6715" s="314">
        <v>35411</v>
      </c>
      <c r="C6715" s="197">
        <v>60.94</v>
      </c>
      <c r="D6715" s="197">
        <f t="shared" si="211"/>
        <v>-0.68702172461609567</v>
      </c>
      <c r="E6715" s="197">
        <v>-2.6050823078152541E-2</v>
      </c>
      <c r="F6715" s="167"/>
      <c r="G6715" s="37">
        <v>6707</v>
      </c>
      <c r="H6715" s="167">
        <f t="shared" ca="1" si="212"/>
        <v>9.4052116914817185E-2</v>
      </c>
    </row>
    <row r="6716" spans="1:8" x14ac:dyDescent="0.3">
      <c r="A6716"/>
      <c r="B6716" s="314">
        <v>40708</v>
      </c>
      <c r="C6716" s="197">
        <v>194.71</v>
      </c>
      <c r="D6716" s="197">
        <f t="shared" si="211"/>
        <v>0.43538518245484714</v>
      </c>
      <c r="E6716" s="197">
        <v>-2.6060424169667806E-2</v>
      </c>
      <c r="F6716" s="167"/>
      <c r="G6716" s="37">
        <v>6708</v>
      </c>
      <c r="H6716" s="167">
        <f t="shared" ca="1" si="212"/>
        <v>-2.6467704444561837E-2</v>
      </c>
    </row>
    <row r="6717" spans="1:8" x14ac:dyDescent="0.3">
      <c r="A6717"/>
      <c r="B6717" s="314">
        <v>39225</v>
      </c>
      <c r="C6717" s="197">
        <v>135.65</v>
      </c>
      <c r="D6717" s="197">
        <f t="shared" si="211"/>
        <v>-0.48650490214634512</v>
      </c>
      <c r="E6717" s="197">
        <v>-2.606260769672597E-2</v>
      </c>
      <c r="F6717" s="167"/>
      <c r="G6717" s="37">
        <v>6709</v>
      </c>
      <c r="H6717" s="167">
        <f t="shared" ca="1" si="212"/>
        <v>-6.4685375182937941E-3</v>
      </c>
    </row>
    <row r="6718" spans="1:8" x14ac:dyDescent="0.3">
      <c r="A6718"/>
      <c r="B6718" s="314">
        <v>40974</v>
      </c>
      <c r="C6718" s="197">
        <v>264.17</v>
      </c>
      <c r="D6718" s="197">
        <f t="shared" si="211"/>
        <v>2.3545396825396829</v>
      </c>
      <c r="E6718" s="197">
        <v>-2.6065477068278997E-2</v>
      </c>
      <c r="F6718" s="167"/>
      <c r="G6718" s="37">
        <v>6710</v>
      </c>
      <c r="H6718" s="167">
        <f t="shared" ca="1" si="212"/>
        <v>3.1140136254970762E-2</v>
      </c>
    </row>
    <row r="6719" spans="1:8" x14ac:dyDescent="0.3">
      <c r="A6719"/>
      <c r="B6719" s="314">
        <v>38134</v>
      </c>
      <c r="C6719" s="197">
        <v>78.75</v>
      </c>
      <c r="D6719" s="197">
        <f t="shared" si="211"/>
        <v>-0.56917774495322493</v>
      </c>
      <c r="E6719" s="197">
        <v>-2.6094484293841202E-2</v>
      </c>
      <c r="F6719" s="167"/>
      <c r="G6719" s="37">
        <v>6711</v>
      </c>
      <c r="H6719" s="167">
        <f t="shared" ca="1" si="212"/>
        <v>-8.9484974223076358E-2</v>
      </c>
    </row>
    <row r="6720" spans="1:8" x14ac:dyDescent="0.3">
      <c r="A6720"/>
      <c r="B6720" s="314">
        <v>40856</v>
      </c>
      <c r="C6720" s="197">
        <v>182.79</v>
      </c>
      <c r="D6720" s="197">
        <f t="shared" si="211"/>
        <v>13.848903330625506</v>
      </c>
      <c r="E6720" s="197">
        <v>-2.6106878363258645E-2</v>
      </c>
      <c r="F6720" s="167"/>
      <c r="G6720" s="37">
        <v>6712</v>
      </c>
      <c r="H6720" s="167">
        <f t="shared" ca="1" si="212"/>
        <v>7.6709051131977971E-2</v>
      </c>
    </row>
    <row r="6721" spans="1:8" x14ac:dyDescent="0.3">
      <c r="A6721"/>
      <c r="B6721" s="314">
        <v>37063</v>
      </c>
      <c r="C6721" s="197">
        <v>12.31</v>
      </c>
      <c r="D6721" s="197">
        <f t="shared" si="211"/>
        <v>-0.91205886555222171</v>
      </c>
      <c r="E6721" s="197">
        <v>-2.6107594936708889E-2</v>
      </c>
      <c r="F6721" s="167"/>
      <c r="G6721" s="37">
        <v>6713</v>
      </c>
      <c r="H6721" s="167">
        <f t="shared" ca="1" si="212"/>
        <v>-2.0061517609292548E-2</v>
      </c>
    </row>
    <row r="6722" spans="1:8" x14ac:dyDescent="0.3">
      <c r="A6722"/>
      <c r="B6722" s="314">
        <v>39189</v>
      </c>
      <c r="C6722" s="197">
        <v>139.97999999999999</v>
      </c>
      <c r="D6722" s="197">
        <f t="shared" si="211"/>
        <v>0.58653519211152649</v>
      </c>
      <c r="E6722" s="197">
        <v>-2.6158341449840083E-2</v>
      </c>
      <c r="F6722" s="167"/>
      <c r="G6722" s="37">
        <v>6714</v>
      </c>
      <c r="H6722" s="167">
        <f t="shared" ca="1" si="212"/>
        <v>-1.4459954954484147E-2</v>
      </c>
    </row>
    <row r="6723" spans="1:8" x14ac:dyDescent="0.3">
      <c r="A6723"/>
      <c r="B6723" s="314">
        <v>35195</v>
      </c>
      <c r="C6723" s="197">
        <v>88.23</v>
      </c>
      <c r="D6723" s="197">
        <f t="shared" si="211"/>
        <v>-0.73806555040969002</v>
      </c>
      <c r="E6723" s="197">
        <v>-2.6158940397350894E-2</v>
      </c>
      <c r="F6723" s="167"/>
      <c r="G6723" s="37">
        <v>6715</v>
      </c>
      <c r="H6723" s="167">
        <f t="shared" ca="1" si="212"/>
        <v>3.1676880721844575E-2</v>
      </c>
    </row>
    <row r="6724" spans="1:8" x14ac:dyDescent="0.3">
      <c r="A6724"/>
      <c r="B6724" s="314">
        <v>41528</v>
      </c>
      <c r="C6724" s="197">
        <v>336.84</v>
      </c>
      <c r="D6724" s="197">
        <f t="shared" si="211"/>
        <v>3.1549278401381526</v>
      </c>
      <c r="E6724" s="197">
        <v>-2.6164387522044641E-2</v>
      </c>
      <c r="F6724" s="167"/>
      <c r="G6724" s="37">
        <v>6716</v>
      </c>
      <c r="H6724" s="167">
        <f t="shared" ca="1" si="212"/>
        <v>3.4830160760327626E-2</v>
      </c>
    </row>
    <row r="6725" spans="1:8" x14ac:dyDescent="0.3">
      <c r="A6725"/>
      <c r="B6725" s="314">
        <v>38434</v>
      </c>
      <c r="C6725" s="197">
        <v>81.069999999999993</v>
      </c>
      <c r="D6725" s="197">
        <f t="shared" si="211"/>
        <v>1.4516330872231142E-2</v>
      </c>
      <c r="E6725" s="197">
        <v>-2.6186186186186289E-2</v>
      </c>
      <c r="F6725" s="167"/>
      <c r="G6725" s="37">
        <v>6717</v>
      </c>
      <c r="H6725" s="167">
        <f t="shared" ca="1" si="212"/>
        <v>-1.4698918310518587E-2</v>
      </c>
    </row>
    <row r="6726" spans="1:8" x14ac:dyDescent="0.3">
      <c r="A6726"/>
      <c r="B6726" s="314">
        <v>40035</v>
      </c>
      <c r="C6726" s="197">
        <v>79.91</v>
      </c>
      <c r="D6726" s="197">
        <f t="shared" si="211"/>
        <v>-0.53260805989354854</v>
      </c>
      <c r="E6726" s="197">
        <v>-2.6200341213746148E-2</v>
      </c>
      <c r="F6726" s="167"/>
      <c r="G6726" s="37">
        <v>6718</v>
      </c>
      <c r="H6726" s="167">
        <f t="shared" ca="1" si="212"/>
        <v>-8.2941565604451178E-2</v>
      </c>
    </row>
    <row r="6727" spans="1:8" x14ac:dyDescent="0.3">
      <c r="A6727"/>
      <c r="B6727" s="314">
        <v>40877</v>
      </c>
      <c r="C6727" s="197">
        <v>170.97</v>
      </c>
      <c r="D6727" s="197">
        <f t="shared" si="211"/>
        <v>1.4473232178642998</v>
      </c>
      <c r="E6727" s="197">
        <v>-2.6200375918437047E-2</v>
      </c>
      <c r="F6727" s="167"/>
      <c r="G6727" s="37">
        <v>6719</v>
      </c>
      <c r="H6727" s="167">
        <f t="shared" ca="1" si="212"/>
        <v>6.6753257564801591E-2</v>
      </c>
    </row>
    <row r="6728" spans="1:8" x14ac:dyDescent="0.3">
      <c r="A6728"/>
      <c r="B6728" s="314">
        <v>35045</v>
      </c>
      <c r="C6728" s="197">
        <v>69.86</v>
      </c>
      <c r="D6728" s="197">
        <f t="shared" si="211"/>
        <v>-0.69125381181773982</v>
      </c>
      <c r="E6728" s="197">
        <v>-2.6205742960691336E-2</v>
      </c>
      <c r="F6728" s="167"/>
      <c r="G6728" s="37">
        <v>6720</v>
      </c>
      <c r="H6728" s="167">
        <f t="shared" ca="1" si="212"/>
        <v>0.12014173291739139</v>
      </c>
    </row>
    <row r="6729" spans="1:8" x14ac:dyDescent="0.3">
      <c r="A6729"/>
      <c r="B6729" s="314">
        <v>41157</v>
      </c>
      <c r="C6729" s="197">
        <v>226.27</v>
      </c>
      <c r="D6729" s="197">
        <f t="shared" ref="D6729:D6792" si="213">C6729/C6730-1</f>
        <v>0.92750660192520673</v>
      </c>
      <c r="E6729" s="197">
        <v>-2.6209330349457716E-2</v>
      </c>
      <c r="F6729" s="167"/>
      <c r="G6729" s="37">
        <v>6721</v>
      </c>
      <c r="H6729" s="167">
        <f t="shared" ca="1" si="212"/>
        <v>1.8017186353746727E-2</v>
      </c>
    </row>
    <row r="6730" spans="1:8" x14ac:dyDescent="0.3">
      <c r="A6730"/>
      <c r="B6730" s="314">
        <v>39542</v>
      </c>
      <c r="C6730" s="197">
        <v>117.39</v>
      </c>
      <c r="D6730" s="197">
        <f t="shared" si="213"/>
        <v>-0.82679454075986725</v>
      </c>
      <c r="E6730" s="197">
        <v>-2.6213189547905413E-2</v>
      </c>
      <c r="F6730" s="167"/>
      <c r="G6730" s="37">
        <v>6722</v>
      </c>
      <c r="H6730" s="167">
        <f t="shared" ref="H6730:H6793" ca="1" si="214">_xlfn.NORM.INV(RAND(),N$11,N$12)</f>
        <v>-4.3566956701250624E-2</v>
      </c>
    </row>
    <row r="6731" spans="1:8" x14ac:dyDescent="0.3">
      <c r="A6731"/>
      <c r="B6731" s="314">
        <v>45699</v>
      </c>
      <c r="C6731" s="197">
        <v>677.75</v>
      </c>
      <c r="D6731" s="197">
        <f t="shared" si="213"/>
        <v>8.5592383638928062</v>
      </c>
      <c r="E6731" s="197">
        <v>-2.6221264367816133E-2</v>
      </c>
      <c r="F6731" s="167"/>
      <c r="G6731" s="37">
        <v>6723</v>
      </c>
      <c r="H6731" s="167">
        <f t="shared" ca="1" si="214"/>
        <v>6.9246247084882612E-2</v>
      </c>
    </row>
    <row r="6732" spans="1:8" x14ac:dyDescent="0.3">
      <c r="A6732"/>
      <c r="B6732" s="314">
        <v>35087</v>
      </c>
      <c r="C6732" s="197">
        <v>70.900000000000006</v>
      </c>
      <c r="D6732" s="197">
        <f t="shared" si="213"/>
        <v>-0.89618566512921882</v>
      </c>
      <c r="E6732" s="197">
        <v>-2.6232660348853187E-2</v>
      </c>
      <c r="F6732" s="167"/>
      <c r="G6732" s="37">
        <v>6724</v>
      </c>
      <c r="H6732" s="167">
        <f t="shared" ca="1" si="214"/>
        <v>-3.4628571538218571E-2</v>
      </c>
    </row>
    <row r="6733" spans="1:8" x14ac:dyDescent="0.3">
      <c r="A6733"/>
      <c r="B6733" s="314">
        <v>45924</v>
      </c>
      <c r="C6733" s="197">
        <v>682.95</v>
      </c>
      <c r="D6733" s="197">
        <f t="shared" si="213"/>
        <v>5.2483989021043005</v>
      </c>
      <c r="E6733" s="197">
        <v>-2.6235117986739831E-2</v>
      </c>
      <c r="F6733" s="167"/>
      <c r="G6733" s="37">
        <v>6725</v>
      </c>
      <c r="H6733" s="167">
        <f t="shared" ca="1" si="214"/>
        <v>0.14824848065118462</v>
      </c>
    </row>
    <row r="6734" spans="1:8" x14ac:dyDescent="0.3">
      <c r="A6734"/>
      <c r="B6734" s="314">
        <v>40120</v>
      </c>
      <c r="C6734" s="197">
        <v>109.3</v>
      </c>
      <c r="D6734" s="197">
        <f t="shared" si="213"/>
        <v>-0.18145735040814803</v>
      </c>
      <c r="E6734" s="197">
        <v>-2.6280623608017861E-2</v>
      </c>
      <c r="F6734" s="167"/>
      <c r="G6734" s="37">
        <v>6726</v>
      </c>
      <c r="H6734" s="167">
        <f t="shared" ca="1" si="214"/>
        <v>-3.2604886917902906E-2</v>
      </c>
    </row>
    <row r="6735" spans="1:8" x14ac:dyDescent="0.3">
      <c r="A6735"/>
      <c r="B6735" s="314">
        <v>39477</v>
      </c>
      <c r="C6735" s="197">
        <v>133.53</v>
      </c>
      <c r="D6735" s="197">
        <f t="shared" si="213"/>
        <v>0.59801340354236476</v>
      </c>
      <c r="E6735" s="197">
        <v>-2.6323465072188856E-2</v>
      </c>
      <c r="F6735" s="167"/>
      <c r="G6735" s="37">
        <v>6727</v>
      </c>
      <c r="H6735" s="167">
        <f t="shared" ca="1" si="214"/>
        <v>-2.4012765956950847E-2</v>
      </c>
    </row>
    <row r="6736" spans="1:8" x14ac:dyDescent="0.3">
      <c r="A6736"/>
      <c r="B6736" s="314">
        <v>39672</v>
      </c>
      <c r="C6736" s="197">
        <v>83.56</v>
      </c>
      <c r="D6736" s="197">
        <f t="shared" si="213"/>
        <v>-0.67802096177558568</v>
      </c>
      <c r="E6736" s="197">
        <v>-2.6334187835003409E-2</v>
      </c>
      <c r="F6736" s="167"/>
      <c r="G6736" s="37">
        <v>6728</v>
      </c>
      <c r="H6736" s="167">
        <f t="shared" ca="1" si="214"/>
        <v>7.5300110751190363E-2</v>
      </c>
    </row>
    <row r="6737" spans="1:8" x14ac:dyDescent="0.3">
      <c r="A6737"/>
      <c r="B6737" s="314">
        <v>41198</v>
      </c>
      <c r="C6737" s="197">
        <v>259.52</v>
      </c>
      <c r="D6737" s="197">
        <f t="shared" si="213"/>
        <v>-0.70492325184764071</v>
      </c>
      <c r="E6737" s="197">
        <v>-2.6337510317400947E-2</v>
      </c>
      <c r="F6737" s="167"/>
      <c r="G6737" s="37">
        <v>6729</v>
      </c>
      <c r="H6737" s="167">
        <f t="shared" ca="1" si="214"/>
        <v>6.3061134090764359E-2</v>
      </c>
    </row>
    <row r="6738" spans="1:8" x14ac:dyDescent="0.3">
      <c r="A6738"/>
      <c r="B6738" s="314">
        <v>45587</v>
      </c>
      <c r="C6738" s="197">
        <v>879.5</v>
      </c>
      <c r="D6738" s="197">
        <f t="shared" si="213"/>
        <v>7.8205796810751185</v>
      </c>
      <c r="E6738" s="197">
        <v>-2.634783571349486E-2</v>
      </c>
      <c r="F6738" s="167"/>
      <c r="G6738" s="37">
        <v>6730</v>
      </c>
      <c r="H6738" s="167">
        <f t="shared" ca="1" si="214"/>
        <v>2.5088493038645951E-2</v>
      </c>
    </row>
    <row r="6739" spans="1:8" x14ac:dyDescent="0.3">
      <c r="A6739"/>
      <c r="B6739" s="314">
        <v>38055</v>
      </c>
      <c r="C6739" s="197">
        <v>99.71</v>
      </c>
      <c r="D6739" s="197">
        <f t="shared" si="213"/>
        <v>-0.32814500370594979</v>
      </c>
      <c r="E6739" s="197">
        <v>-2.6364612830778289E-2</v>
      </c>
      <c r="F6739" s="167"/>
      <c r="G6739" s="37">
        <v>6731</v>
      </c>
      <c r="H6739" s="167">
        <f t="shared" ca="1" si="214"/>
        <v>3.0851176459108929E-2</v>
      </c>
    </row>
    <row r="6740" spans="1:8" x14ac:dyDescent="0.3">
      <c r="A6740"/>
      <c r="B6740" s="314">
        <v>39379</v>
      </c>
      <c r="C6740" s="197">
        <v>148.41</v>
      </c>
      <c r="D6740" s="197">
        <f t="shared" si="213"/>
        <v>0.41141226818830234</v>
      </c>
      <c r="E6740" s="197">
        <v>-2.6372761267467126E-2</v>
      </c>
      <c r="F6740" s="167"/>
      <c r="G6740" s="37">
        <v>6732</v>
      </c>
      <c r="H6740" s="167">
        <f t="shared" ca="1" si="214"/>
        <v>4.6049234271841988E-2</v>
      </c>
    </row>
    <row r="6741" spans="1:8" x14ac:dyDescent="0.3">
      <c r="A6741"/>
      <c r="B6741" s="314">
        <v>44026</v>
      </c>
      <c r="C6741" s="197">
        <v>105.15</v>
      </c>
      <c r="D6741" s="197">
        <f t="shared" si="213"/>
        <v>-0.68092853891670457</v>
      </c>
      <c r="E6741" s="197">
        <v>-2.6388888888888795E-2</v>
      </c>
      <c r="F6741" s="167"/>
      <c r="G6741" s="37">
        <v>6733</v>
      </c>
      <c r="H6741" s="167">
        <f t="shared" ca="1" si="214"/>
        <v>6.5536842067242335E-2</v>
      </c>
    </row>
    <row r="6742" spans="1:8" x14ac:dyDescent="0.3">
      <c r="A6742"/>
      <c r="B6742" s="314">
        <v>42402</v>
      </c>
      <c r="C6742" s="197">
        <v>329.55</v>
      </c>
      <c r="D6742" s="197">
        <f t="shared" si="213"/>
        <v>0.10513078470824966</v>
      </c>
      <c r="E6742" s="197">
        <v>-2.6440177252584851E-2</v>
      </c>
      <c r="F6742" s="167"/>
      <c r="G6742" s="37">
        <v>6734</v>
      </c>
      <c r="H6742" s="167">
        <f t="shared" ca="1" si="214"/>
        <v>2.0615357672136802E-2</v>
      </c>
    </row>
    <row r="6743" spans="1:8" x14ac:dyDescent="0.3">
      <c r="A6743"/>
      <c r="B6743" s="314">
        <v>42425</v>
      </c>
      <c r="C6743" s="197">
        <v>298.2</v>
      </c>
      <c r="D6743" s="197">
        <f t="shared" si="213"/>
        <v>9.951156812339331</v>
      </c>
      <c r="E6743" s="197">
        <v>-2.6444662095984395E-2</v>
      </c>
      <c r="F6743" s="167"/>
      <c r="G6743" s="37">
        <v>6735</v>
      </c>
      <c r="H6743" s="167">
        <f t="shared" ca="1" si="214"/>
        <v>-6.6885456147052852E-2</v>
      </c>
    </row>
    <row r="6744" spans="1:8" x14ac:dyDescent="0.3">
      <c r="A6744"/>
      <c r="B6744" s="314">
        <v>36118</v>
      </c>
      <c r="C6744" s="197">
        <v>27.23</v>
      </c>
      <c r="D6744" s="197">
        <f t="shared" si="213"/>
        <v>-1.2332245194051517E-2</v>
      </c>
      <c r="E6744" s="197">
        <v>-2.6456918126564144E-2</v>
      </c>
      <c r="F6744" s="167"/>
      <c r="G6744" s="37">
        <v>6736</v>
      </c>
      <c r="H6744" s="167">
        <f t="shared" ca="1" si="214"/>
        <v>3.3431790303500167E-3</v>
      </c>
    </row>
    <row r="6745" spans="1:8" x14ac:dyDescent="0.3">
      <c r="A6745"/>
      <c r="B6745" s="314">
        <v>39877</v>
      </c>
      <c r="C6745" s="197">
        <v>27.57</v>
      </c>
      <c r="D6745" s="197">
        <f t="shared" si="213"/>
        <v>-0.76814397443444626</v>
      </c>
      <c r="E6745" s="197">
        <v>-2.6483050847457612E-2</v>
      </c>
      <c r="F6745" s="167"/>
      <c r="G6745" s="37">
        <v>6737</v>
      </c>
      <c r="H6745" s="167">
        <f t="shared" ca="1" si="214"/>
        <v>-0.15350567875844193</v>
      </c>
    </row>
    <row r="6746" spans="1:8" x14ac:dyDescent="0.3">
      <c r="A6746"/>
      <c r="B6746" s="314">
        <v>39594</v>
      </c>
      <c r="C6746" s="197">
        <v>118.91</v>
      </c>
      <c r="D6746" s="197">
        <f t="shared" si="213"/>
        <v>-0.41365877712031562</v>
      </c>
      <c r="E6746" s="197">
        <v>-2.652476463364728E-2</v>
      </c>
      <c r="F6746" s="167"/>
      <c r="G6746" s="37">
        <v>6738</v>
      </c>
      <c r="H6746" s="167">
        <f t="shared" ca="1" si="214"/>
        <v>5.4299869303743651E-4</v>
      </c>
    </row>
    <row r="6747" spans="1:8" x14ac:dyDescent="0.3">
      <c r="A6747"/>
      <c r="B6747" s="314">
        <v>40736</v>
      </c>
      <c r="C6747" s="197">
        <v>202.8</v>
      </c>
      <c r="D6747" s="197">
        <f t="shared" si="213"/>
        <v>-0.22651512262100004</v>
      </c>
      <c r="E6747" s="197">
        <v>-2.6591149083229348E-2</v>
      </c>
      <c r="F6747" s="167"/>
      <c r="G6747" s="37">
        <v>6739</v>
      </c>
      <c r="H6747" s="167">
        <f t="shared" ca="1" si="214"/>
        <v>-2.084676152447127E-2</v>
      </c>
    </row>
    <row r="6748" spans="1:8" x14ac:dyDescent="0.3">
      <c r="A6748"/>
      <c r="B6748" s="314">
        <v>41229</v>
      </c>
      <c r="C6748" s="197">
        <v>262.19</v>
      </c>
      <c r="D6748" s="197">
        <f t="shared" si="213"/>
        <v>2.2757371314342825</v>
      </c>
      <c r="E6748" s="197">
        <v>-2.6618651618651623E-2</v>
      </c>
      <c r="F6748" s="167"/>
      <c r="G6748" s="37">
        <v>6740</v>
      </c>
      <c r="H6748" s="167">
        <f t="shared" ca="1" si="214"/>
        <v>0.11413296978768048</v>
      </c>
    </row>
    <row r="6749" spans="1:8" x14ac:dyDescent="0.3">
      <c r="A6749"/>
      <c r="B6749" s="314">
        <v>35111</v>
      </c>
      <c r="C6749" s="197">
        <v>80.040000000000006</v>
      </c>
      <c r="D6749" s="197">
        <f t="shared" si="213"/>
        <v>-0.47220573689416412</v>
      </c>
      <c r="E6749" s="197">
        <v>-2.6632615833637296E-2</v>
      </c>
      <c r="F6749" s="167"/>
      <c r="G6749" s="37">
        <v>6741</v>
      </c>
      <c r="H6749" s="167">
        <f t="shared" ca="1" si="214"/>
        <v>-0.11470703383974934</v>
      </c>
    </row>
    <row r="6750" spans="1:8" x14ac:dyDescent="0.3">
      <c r="A6750"/>
      <c r="B6750" s="314">
        <v>43656</v>
      </c>
      <c r="C6750" s="197">
        <v>151.65</v>
      </c>
      <c r="D6750" s="197">
        <f t="shared" si="213"/>
        <v>-0.13540478905359177</v>
      </c>
      <c r="E6750" s="197">
        <v>-2.6636713735558426E-2</v>
      </c>
      <c r="F6750" s="167"/>
      <c r="G6750" s="37">
        <v>6742</v>
      </c>
      <c r="H6750" s="167">
        <f t="shared" ca="1" si="214"/>
        <v>-0.11137865012457618</v>
      </c>
    </row>
    <row r="6751" spans="1:8" x14ac:dyDescent="0.3">
      <c r="A6751"/>
      <c r="B6751" s="314">
        <v>43546</v>
      </c>
      <c r="C6751" s="197">
        <v>175.4</v>
      </c>
      <c r="D6751" s="197">
        <f t="shared" si="213"/>
        <v>4.161859917598588</v>
      </c>
      <c r="E6751" s="197">
        <v>-2.663706992230841E-2</v>
      </c>
      <c r="F6751" s="167"/>
      <c r="G6751" s="37">
        <v>6743</v>
      </c>
      <c r="H6751" s="167">
        <f t="shared" ca="1" si="214"/>
        <v>-2.4913193096023783E-2</v>
      </c>
    </row>
    <row r="6752" spans="1:8" x14ac:dyDescent="0.3">
      <c r="A6752"/>
      <c r="B6752" s="314">
        <v>39891</v>
      </c>
      <c r="C6752" s="197">
        <v>33.979999999999997</v>
      </c>
      <c r="D6752" s="197">
        <f t="shared" si="213"/>
        <v>-0.90103393039172852</v>
      </c>
      <c r="E6752" s="197">
        <v>-2.6639931251790316E-2</v>
      </c>
      <c r="F6752" s="167"/>
      <c r="G6752" s="37">
        <v>6744</v>
      </c>
      <c r="H6752" s="167">
        <f t="shared" ca="1" si="214"/>
        <v>2.9318779704516898E-3</v>
      </c>
    </row>
    <row r="6753" spans="1:8" x14ac:dyDescent="0.3">
      <c r="A6753"/>
      <c r="B6753" s="314">
        <v>44356</v>
      </c>
      <c r="C6753" s="197">
        <v>343.35</v>
      </c>
      <c r="D6753" s="197">
        <f t="shared" si="213"/>
        <v>0.95051979776174522</v>
      </c>
      <c r="E6753" s="197">
        <v>-2.6647767540751155E-2</v>
      </c>
      <c r="F6753" s="167"/>
      <c r="G6753" s="37">
        <v>6745</v>
      </c>
      <c r="H6753" s="167">
        <f t="shared" ca="1" si="214"/>
        <v>-3.9008897850875586E-2</v>
      </c>
    </row>
    <row r="6754" spans="1:8" x14ac:dyDescent="0.3">
      <c r="A6754"/>
      <c r="B6754" s="314">
        <v>40760</v>
      </c>
      <c r="C6754" s="197">
        <v>176.03</v>
      </c>
      <c r="D6754" s="197">
        <f t="shared" si="213"/>
        <v>-0.4009528671090693</v>
      </c>
      <c r="E6754" s="197">
        <v>-2.6651921481890994E-2</v>
      </c>
      <c r="F6754" s="167"/>
      <c r="G6754" s="37">
        <v>6746</v>
      </c>
      <c r="H6754" s="167">
        <f t="shared" ca="1" si="214"/>
        <v>-7.1718787922372448E-2</v>
      </c>
    </row>
    <row r="6755" spans="1:8" x14ac:dyDescent="0.3">
      <c r="A6755"/>
      <c r="B6755" s="314">
        <v>44316</v>
      </c>
      <c r="C6755" s="197">
        <v>293.85000000000002</v>
      </c>
      <c r="D6755" s="197">
        <f t="shared" si="213"/>
        <v>0.6429969247973164</v>
      </c>
      <c r="E6755" s="197">
        <v>-2.6664458429943583E-2</v>
      </c>
      <c r="F6755" s="167"/>
      <c r="G6755" s="37">
        <v>6747</v>
      </c>
      <c r="H6755" s="167">
        <f t="shared" ca="1" si="214"/>
        <v>-2.2285835611590307E-2</v>
      </c>
    </row>
    <row r="6756" spans="1:8" x14ac:dyDescent="0.3">
      <c r="A6756"/>
      <c r="B6756" s="314">
        <v>43867</v>
      </c>
      <c r="C6756" s="197">
        <v>178.85</v>
      </c>
      <c r="D6756" s="197">
        <f t="shared" si="213"/>
        <v>0.45418326693227096</v>
      </c>
      <c r="E6756" s="197">
        <v>-2.6666666666666727E-2</v>
      </c>
      <c r="F6756" s="167"/>
      <c r="G6756" s="37">
        <v>6748</v>
      </c>
      <c r="H6756" s="167">
        <f t="shared" ca="1" si="214"/>
        <v>-1.6212996554471316E-2</v>
      </c>
    </row>
    <row r="6757" spans="1:8" x14ac:dyDescent="0.3">
      <c r="A6757"/>
      <c r="B6757" s="314">
        <v>38714</v>
      </c>
      <c r="C6757" s="197">
        <v>122.99</v>
      </c>
      <c r="D6757" s="197">
        <f t="shared" si="213"/>
        <v>-0.16786197564276062</v>
      </c>
      <c r="E6757" s="197">
        <v>-2.6669832225387768E-2</v>
      </c>
      <c r="F6757" s="167"/>
      <c r="G6757" s="37">
        <v>6749</v>
      </c>
      <c r="H6757" s="167">
        <f t="shared" ca="1" si="214"/>
        <v>8.6479101924947215E-3</v>
      </c>
    </row>
    <row r="6758" spans="1:8" x14ac:dyDescent="0.3">
      <c r="A6758"/>
      <c r="B6758" s="314">
        <v>44078</v>
      </c>
      <c r="C6758" s="197">
        <v>147.80000000000001</v>
      </c>
      <c r="D6758" s="197">
        <f t="shared" si="213"/>
        <v>-0.56426886792452824</v>
      </c>
      <c r="E6758" s="197">
        <v>-2.6671056964109208E-2</v>
      </c>
      <c r="F6758" s="167"/>
      <c r="G6758" s="37">
        <v>6750</v>
      </c>
      <c r="H6758" s="167">
        <f t="shared" ca="1" si="214"/>
        <v>0.17763167022977369</v>
      </c>
    </row>
    <row r="6759" spans="1:8" x14ac:dyDescent="0.3">
      <c r="A6759"/>
      <c r="B6759" s="314">
        <v>44259</v>
      </c>
      <c r="C6759" s="197">
        <v>339.2</v>
      </c>
      <c r="D6759" s="197">
        <f t="shared" si="213"/>
        <v>-0.48130591023778579</v>
      </c>
      <c r="E6759" s="197">
        <v>-2.6685796269727446E-2</v>
      </c>
      <c r="F6759" s="167"/>
      <c r="G6759" s="37">
        <v>6751</v>
      </c>
      <c r="H6759" s="167">
        <f t="shared" ca="1" si="214"/>
        <v>6.8845358729555522E-2</v>
      </c>
    </row>
    <row r="6760" spans="1:8" x14ac:dyDescent="0.3">
      <c r="A6760"/>
      <c r="B6760" s="314">
        <v>45750</v>
      </c>
      <c r="C6760" s="197">
        <v>653.95000000000005</v>
      </c>
      <c r="D6760" s="197">
        <f t="shared" si="213"/>
        <v>9.6872037914691962</v>
      </c>
      <c r="E6760" s="197">
        <v>-2.6715285012650636E-2</v>
      </c>
      <c r="F6760" s="167"/>
      <c r="G6760" s="37">
        <v>6752</v>
      </c>
      <c r="H6760" s="167">
        <f t="shared" ca="1" si="214"/>
        <v>-3.3391956108980436E-2</v>
      </c>
    </row>
    <row r="6761" spans="1:8" x14ac:dyDescent="0.3">
      <c r="A6761"/>
      <c r="B6761" s="314">
        <v>34652</v>
      </c>
      <c r="C6761" s="197">
        <v>61.19</v>
      </c>
      <c r="D6761" s="197">
        <f t="shared" si="213"/>
        <v>1.5108740254411157</v>
      </c>
      <c r="E6761" s="197">
        <v>-2.6721806903133416E-2</v>
      </c>
      <c r="F6761" s="167"/>
      <c r="G6761" s="37">
        <v>6753</v>
      </c>
      <c r="H6761" s="167">
        <f t="shared" ca="1" si="214"/>
        <v>-5.0613202403895365E-2</v>
      </c>
    </row>
    <row r="6762" spans="1:8" x14ac:dyDescent="0.3">
      <c r="A6762"/>
      <c r="B6762" s="314">
        <v>37274</v>
      </c>
      <c r="C6762" s="197">
        <v>24.37</v>
      </c>
      <c r="D6762" s="197">
        <f t="shared" si="213"/>
        <v>-0.92928032501450963</v>
      </c>
      <c r="E6762" s="197">
        <v>-2.6757188498402473E-2</v>
      </c>
      <c r="F6762" s="167"/>
      <c r="G6762" s="37">
        <v>6754</v>
      </c>
      <c r="H6762" s="167">
        <f t="shared" ca="1" si="214"/>
        <v>-3.8013050678817231E-2</v>
      </c>
    </row>
    <row r="6763" spans="1:8" x14ac:dyDescent="0.3">
      <c r="A6763"/>
      <c r="B6763" s="314">
        <v>42258</v>
      </c>
      <c r="C6763" s="197">
        <v>344.6</v>
      </c>
      <c r="D6763" s="197">
        <f t="shared" si="213"/>
        <v>-0.31334063963335657</v>
      </c>
      <c r="E6763" s="197">
        <v>-2.6828579497317095E-2</v>
      </c>
      <c r="F6763" s="167"/>
      <c r="G6763" s="37">
        <v>6755</v>
      </c>
      <c r="H6763" s="167">
        <f t="shared" ca="1" si="214"/>
        <v>-4.668599760920359E-2</v>
      </c>
    </row>
    <row r="6764" spans="1:8" x14ac:dyDescent="0.3">
      <c r="A6764"/>
      <c r="B6764" s="314">
        <v>44582</v>
      </c>
      <c r="C6764" s="197">
        <v>501.85</v>
      </c>
      <c r="D6764" s="197">
        <f t="shared" si="213"/>
        <v>7.416523972602751E-2</v>
      </c>
      <c r="E6764" s="197">
        <v>-2.6856699631568781E-2</v>
      </c>
      <c r="F6764" s="167"/>
      <c r="G6764" s="37">
        <v>6756</v>
      </c>
      <c r="H6764" s="167">
        <f t="shared" ca="1" si="214"/>
        <v>1.8876751636346081E-2</v>
      </c>
    </row>
    <row r="6765" spans="1:8" x14ac:dyDescent="0.3">
      <c r="A6765"/>
      <c r="B6765" s="314">
        <v>44536</v>
      </c>
      <c r="C6765" s="197">
        <v>467.2</v>
      </c>
      <c r="D6765" s="197">
        <f t="shared" si="213"/>
        <v>-0.35474069470340441</v>
      </c>
      <c r="E6765" s="197">
        <v>-2.6869402207873483E-2</v>
      </c>
      <c r="F6765" s="167"/>
      <c r="G6765" s="37">
        <v>6757</v>
      </c>
      <c r="H6765" s="167">
        <f t="shared" ca="1" si="214"/>
        <v>-3.3578267837645732E-2</v>
      </c>
    </row>
    <row r="6766" spans="1:8" x14ac:dyDescent="0.3">
      <c r="A6766"/>
      <c r="B6766" s="314">
        <v>45646</v>
      </c>
      <c r="C6766" s="197">
        <v>724.05</v>
      </c>
      <c r="D6766" s="197">
        <f t="shared" si="213"/>
        <v>14.398766482347934</v>
      </c>
      <c r="E6766" s="197">
        <v>-2.687991398427525E-2</v>
      </c>
      <c r="F6766" s="167"/>
      <c r="G6766" s="37">
        <v>6758</v>
      </c>
      <c r="H6766" s="167">
        <f t="shared" ca="1" si="214"/>
        <v>-0.1158109409668714</v>
      </c>
    </row>
    <row r="6767" spans="1:8" x14ac:dyDescent="0.3">
      <c r="A6767"/>
      <c r="B6767" s="314">
        <v>35817</v>
      </c>
      <c r="C6767" s="197">
        <v>47.02</v>
      </c>
      <c r="D6767" s="197">
        <f t="shared" si="213"/>
        <v>-0.73192702394526798</v>
      </c>
      <c r="E6767" s="197">
        <v>-2.6903973509933676E-2</v>
      </c>
      <c r="F6767" s="167"/>
      <c r="G6767" s="37">
        <v>6759</v>
      </c>
      <c r="H6767" s="167">
        <f t="shared" ca="1" si="214"/>
        <v>2.8004558580875572E-2</v>
      </c>
    </row>
    <row r="6768" spans="1:8" x14ac:dyDescent="0.3">
      <c r="A6768"/>
      <c r="B6768" s="314">
        <v>43489</v>
      </c>
      <c r="C6768" s="197">
        <v>175.4</v>
      </c>
      <c r="D6768" s="197">
        <f t="shared" si="213"/>
        <v>1.6819571865443423</v>
      </c>
      <c r="E6768" s="197">
        <v>-2.6907073509015222E-2</v>
      </c>
      <c r="F6768" s="167"/>
      <c r="G6768" s="37">
        <v>6760</v>
      </c>
      <c r="H6768" s="167">
        <f t="shared" ca="1" si="214"/>
        <v>-3.36995231176975E-2</v>
      </c>
    </row>
    <row r="6769" spans="1:8" x14ac:dyDescent="0.3">
      <c r="A6769"/>
      <c r="B6769" s="314">
        <v>39724</v>
      </c>
      <c r="C6769" s="197">
        <v>65.400000000000006</v>
      </c>
      <c r="D6769" s="197">
        <f t="shared" si="213"/>
        <v>-0.72899055196419682</v>
      </c>
      <c r="E6769" s="197">
        <v>-2.693051629221821E-2</v>
      </c>
      <c r="F6769" s="167"/>
      <c r="G6769" s="37">
        <v>6761</v>
      </c>
      <c r="H6769" s="167">
        <f t="shared" ca="1" si="214"/>
        <v>-2.9538811037508984E-2</v>
      </c>
    </row>
    <row r="6770" spans="1:8" x14ac:dyDescent="0.3">
      <c r="A6770"/>
      <c r="B6770" s="314">
        <v>40644</v>
      </c>
      <c r="C6770" s="197">
        <v>241.32</v>
      </c>
      <c r="D6770" s="197">
        <f t="shared" si="213"/>
        <v>2.6619119878603943</v>
      </c>
      <c r="E6770" s="197">
        <v>-2.693548387096778E-2</v>
      </c>
      <c r="F6770" s="167"/>
      <c r="G6770" s="37">
        <v>6762</v>
      </c>
      <c r="H6770" s="167">
        <f t="shared" ca="1" si="214"/>
        <v>8.3537950104050809E-2</v>
      </c>
    </row>
    <row r="6771" spans="1:8" x14ac:dyDescent="0.3">
      <c r="A6771"/>
      <c r="B6771" s="314">
        <v>35437</v>
      </c>
      <c r="C6771" s="197">
        <v>65.900000000000006</v>
      </c>
      <c r="D6771" s="197">
        <f t="shared" si="213"/>
        <v>-0.77035927100393775</v>
      </c>
      <c r="E6771" s="197">
        <v>-2.7019046212904185E-2</v>
      </c>
      <c r="F6771" s="167"/>
      <c r="G6771" s="37">
        <v>6763</v>
      </c>
      <c r="H6771" s="167">
        <f t="shared" ca="1" si="214"/>
        <v>-8.4145922423324651E-2</v>
      </c>
    </row>
    <row r="6772" spans="1:8" x14ac:dyDescent="0.3">
      <c r="A6772"/>
      <c r="B6772" s="314">
        <v>41513</v>
      </c>
      <c r="C6772" s="197">
        <v>286.97000000000003</v>
      </c>
      <c r="D6772" s="197">
        <f t="shared" si="213"/>
        <v>4.7775317092812566</v>
      </c>
      <c r="E6772" s="197">
        <v>-2.7022445243100157E-2</v>
      </c>
      <c r="F6772" s="167"/>
      <c r="G6772" s="37">
        <v>6764</v>
      </c>
      <c r="H6772" s="167">
        <f t="shared" ca="1" si="214"/>
        <v>-0.13417299175714148</v>
      </c>
    </row>
    <row r="6773" spans="1:8" x14ac:dyDescent="0.3">
      <c r="A6773"/>
      <c r="B6773" s="314">
        <v>36437</v>
      </c>
      <c r="C6773" s="197">
        <v>49.67</v>
      </c>
      <c r="D6773" s="197">
        <f t="shared" si="213"/>
        <v>-0.92774747254345769</v>
      </c>
      <c r="E6773" s="197">
        <v>-2.7032321253672831E-2</v>
      </c>
      <c r="F6773" s="167"/>
      <c r="G6773" s="37">
        <v>6765</v>
      </c>
      <c r="H6773" s="167">
        <f t="shared" ca="1" si="214"/>
        <v>-2.0713844048936798E-2</v>
      </c>
    </row>
    <row r="6774" spans="1:8" x14ac:dyDescent="0.3">
      <c r="A6774"/>
      <c r="B6774" s="314">
        <v>45691</v>
      </c>
      <c r="C6774" s="197">
        <v>687.45</v>
      </c>
      <c r="D6774" s="197">
        <f t="shared" si="213"/>
        <v>0.34583007047768222</v>
      </c>
      <c r="E6774" s="197">
        <v>-2.7032764843252344E-2</v>
      </c>
      <c r="F6774" s="167"/>
      <c r="G6774" s="37">
        <v>6766</v>
      </c>
      <c r="H6774" s="167">
        <f t="shared" ca="1" si="214"/>
        <v>2.7856801172282463E-2</v>
      </c>
    </row>
    <row r="6775" spans="1:8" x14ac:dyDescent="0.3">
      <c r="A6775"/>
      <c r="B6775" s="314">
        <v>44579</v>
      </c>
      <c r="C6775" s="197">
        <v>510.8</v>
      </c>
      <c r="D6775" s="197">
        <f t="shared" si="213"/>
        <v>1.8979916033132875</v>
      </c>
      <c r="E6775" s="197">
        <v>-2.7047619047618987E-2</v>
      </c>
      <c r="F6775" s="167"/>
      <c r="G6775" s="37">
        <v>6767</v>
      </c>
      <c r="H6775" s="167">
        <f t="shared" ca="1" si="214"/>
        <v>1.3903296460032896E-2</v>
      </c>
    </row>
    <row r="6776" spans="1:8" x14ac:dyDescent="0.3">
      <c r="A6776"/>
      <c r="B6776" s="314">
        <v>40837</v>
      </c>
      <c r="C6776" s="197">
        <v>176.26</v>
      </c>
      <c r="D6776" s="197">
        <f t="shared" si="213"/>
        <v>-6.6419491525423813E-2</v>
      </c>
      <c r="E6776" s="197">
        <v>-2.7047913446677008E-2</v>
      </c>
      <c r="F6776" s="167"/>
      <c r="G6776" s="37">
        <v>6768</v>
      </c>
      <c r="H6776" s="167">
        <f t="shared" ca="1" si="214"/>
        <v>5.7219119585247252E-2</v>
      </c>
    </row>
    <row r="6777" spans="1:8" x14ac:dyDescent="0.3">
      <c r="A6777"/>
      <c r="B6777" s="314">
        <v>43530</v>
      </c>
      <c r="C6777" s="197">
        <v>188.8</v>
      </c>
      <c r="D6777" s="197">
        <f t="shared" si="213"/>
        <v>0.11782119597394902</v>
      </c>
      <c r="E6777" s="197">
        <v>-2.7054882762174715E-2</v>
      </c>
      <c r="F6777" s="167"/>
      <c r="G6777" s="37">
        <v>6769</v>
      </c>
      <c r="H6777" s="167">
        <f t="shared" ca="1" si="214"/>
        <v>0.10601105077446846</v>
      </c>
    </row>
    <row r="6778" spans="1:8" x14ac:dyDescent="0.3">
      <c r="A6778"/>
      <c r="B6778" s="314">
        <v>43871</v>
      </c>
      <c r="C6778" s="197">
        <v>168.9</v>
      </c>
      <c r="D6778" s="197">
        <f t="shared" si="213"/>
        <v>9.9895806199531201E-2</v>
      </c>
      <c r="E6778" s="197">
        <v>-2.7073732718893906E-2</v>
      </c>
      <c r="F6778" s="167"/>
      <c r="G6778" s="37">
        <v>6770</v>
      </c>
      <c r="H6778" s="167">
        <f t="shared" ca="1" si="214"/>
        <v>9.4236848807827928E-2</v>
      </c>
    </row>
    <row r="6779" spans="1:8" x14ac:dyDescent="0.3">
      <c r="A6779"/>
      <c r="B6779" s="314">
        <v>40246</v>
      </c>
      <c r="C6779" s="197">
        <v>153.56</v>
      </c>
      <c r="D6779" s="197">
        <f t="shared" si="213"/>
        <v>-0.66056587091069852</v>
      </c>
      <c r="E6779" s="197">
        <v>-2.7116066903193126E-2</v>
      </c>
      <c r="F6779" s="167"/>
      <c r="G6779" s="37">
        <v>6771</v>
      </c>
      <c r="H6779" s="167">
        <f t="shared" ca="1" si="214"/>
        <v>-4.597148718187731E-2</v>
      </c>
    </row>
    <row r="6780" spans="1:8" x14ac:dyDescent="0.3">
      <c r="A6780"/>
      <c r="B6780" s="314">
        <v>41829</v>
      </c>
      <c r="C6780" s="197">
        <v>452.4</v>
      </c>
      <c r="D6780" s="197">
        <f t="shared" si="213"/>
        <v>1.6002988849293023</v>
      </c>
      <c r="E6780" s="197">
        <v>-2.7117696393625934E-2</v>
      </c>
      <c r="F6780" s="167"/>
      <c r="G6780" s="37">
        <v>6772</v>
      </c>
      <c r="H6780" s="167">
        <f t="shared" ca="1" si="214"/>
        <v>4.914628745759822E-2</v>
      </c>
    </row>
    <row r="6781" spans="1:8" x14ac:dyDescent="0.3">
      <c r="A6781"/>
      <c r="B6781" s="314">
        <v>40829</v>
      </c>
      <c r="C6781" s="197">
        <v>173.98</v>
      </c>
      <c r="D6781" s="197">
        <f t="shared" si="213"/>
        <v>-0.82346196385627746</v>
      </c>
      <c r="E6781" s="197">
        <v>-2.7120729184141434E-2</v>
      </c>
      <c r="F6781" s="167"/>
      <c r="G6781" s="37">
        <v>6773</v>
      </c>
      <c r="H6781" s="167">
        <f t="shared" ca="1" si="214"/>
        <v>6.6475802679779566E-2</v>
      </c>
    </row>
    <row r="6782" spans="1:8" x14ac:dyDescent="0.3">
      <c r="A6782"/>
      <c r="B6782" s="314">
        <v>45419</v>
      </c>
      <c r="C6782" s="197">
        <v>985.51</v>
      </c>
      <c r="D6782" s="197">
        <f t="shared" si="213"/>
        <v>9.2454517101569813</v>
      </c>
      <c r="E6782" s="197">
        <v>-2.7204437995400177E-2</v>
      </c>
      <c r="F6782" s="167"/>
      <c r="G6782" s="37">
        <v>6774</v>
      </c>
      <c r="H6782" s="167">
        <f t="shared" ca="1" si="214"/>
        <v>1.8448794551367775E-2</v>
      </c>
    </row>
    <row r="6783" spans="1:8" x14ac:dyDescent="0.3">
      <c r="A6783"/>
      <c r="B6783" s="314">
        <v>40052</v>
      </c>
      <c r="C6783" s="197">
        <v>96.19</v>
      </c>
      <c r="D6783" s="197">
        <f t="shared" si="213"/>
        <v>4.6054778554778553</v>
      </c>
      <c r="E6783" s="197">
        <v>-2.7204692556634269E-2</v>
      </c>
      <c r="F6783" s="167"/>
      <c r="G6783" s="37">
        <v>6775</v>
      </c>
      <c r="H6783" s="167">
        <f t="shared" ca="1" si="214"/>
        <v>-5.752566893539833E-2</v>
      </c>
    </row>
    <row r="6784" spans="1:8" x14ac:dyDescent="0.3">
      <c r="A6784"/>
      <c r="B6784" s="314">
        <v>36788</v>
      </c>
      <c r="C6784" s="197">
        <v>17.16</v>
      </c>
      <c r="D6784" s="197">
        <f t="shared" si="213"/>
        <v>-0.88045144210672976</v>
      </c>
      <c r="E6784" s="197">
        <v>-2.7210884353741527E-2</v>
      </c>
      <c r="F6784" s="167"/>
      <c r="G6784" s="37">
        <v>6776</v>
      </c>
      <c r="H6784" s="167">
        <f t="shared" ca="1" si="214"/>
        <v>7.6691820588729295E-2</v>
      </c>
    </row>
    <row r="6785" spans="1:8" x14ac:dyDescent="0.3">
      <c r="A6785"/>
      <c r="B6785" s="314">
        <v>39457</v>
      </c>
      <c r="C6785" s="197">
        <v>143.54</v>
      </c>
      <c r="D6785" s="197">
        <f t="shared" si="213"/>
        <v>-0.17048081368469714</v>
      </c>
      <c r="E6785" s="197">
        <v>-2.7243155326646895E-2</v>
      </c>
      <c r="F6785" s="167"/>
      <c r="G6785" s="37">
        <v>6777</v>
      </c>
      <c r="H6785" s="167">
        <f t="shared" ca="1" si="214"/>
        <v>-5.4787939362758623E-2</v>
      </c>
    </row>
    <row r="6786" spans="1:8" x14ac:dyDescent="0.3">
      <c r="A6786"/>
      <c r="B6786" s="314">
        <v>40897</v>
      </c>
      <c r="C6786" s="197">
        <v>173.04</v>
      </c>
      <c r="D6786" s="197">
        <f t="shared" si="213"/>
        <v>-0.73951527924130667</v>
      </c>
      <c r="E6786" s="197">
        <v>-2.7264039575018217E-2</v>
      </c>
      <c r="F6786" s="167"/>
      <c r="G6786" s="37">
        <v>6778</v>
      </c>
      <c r="H6786" s="167">
        <f t="shared" ca="1" si="214"/>
        <v>3.3447293343690801E-2</v>
      </c>
    </row>
    <row r="6787" spans="1:8" x14ac:dyDescent="0.3">
      <c r="A6787"/>
      <c r="B6787" s="314">
        <v>45925</v>
      </c>
      <c r="C6787" s="197">
        <v>664.3</v>
      </c>
      <c r="D6787" s="197">
        <f t="shared" si="213"/>
        <v>7.221534653465346</v>
      </c>
      <c r="E6787" s="197">
        <v>-2.7308002049930558E-2</v>
      </c>
      <c r="F6787" s="167"/>
      <c r="G6787" s="37">
        <v>6779</v>
      </c>
      <c r="H6787" s="167">
        <f t="shared" ca="1" si="214"/>
        <v>8.1640089191875945E-2</v>
      </c>
    </row>
    <row r="6788" spans="1:8" x14ac:dyDescent="0.3">
      <c r="A6788"/>
      <c r="B6788" s="314">
        <v>38210</v>
      </c>
      <c r="C6788" s="197">
        <v>80.8</v>
      </c>
      <c r="D6788" s="197">
        <f t="shared" si="213"/>
        <v>-0.80175671033907459</v>
      </c>
      <c r="E6788" s="197">
        <v>-2.744342802118438E-2</v>
      </c>
      <c r="F6788" s="167"/>
      <c r="G6788" s="37">
        <v>6780</v>
      </c>
      <c r="H6788" s="167">
        <f t="shared" ca="1" si="214"/>
        <v>-3.7282326021959925E-2</v>
      </c>
    </row>
    <row r="6789" spans="1:8" x14ac:dyDescent="0.3">
      <c r="A6789"/>
      <c r="B6789" s="314">
        <v>41744</v>
      </c>
      <c r="C6789" s="197">
        <v>407.58</v>
      </c>
      <c r="D6789" s="197">
        <f t="shared" si="213"/>
        <v>2.8295593347740295</v>
      </c>
      <c r="E6789" s="197">
        <v>-2.7487473156764586E-2</v>
      </c>
      <c r="F6789" s="167"/>
      <c r="G6789" s="37">
        <v>6781</v>
      </c>
      <c r="H6789" s="167">
        <f t="shared" ca="1" si="214"/>
        <v>2.0176778309996726E-2</v>
      </c>
    </row>
    <row r="6790" spans="1:8" x14ac:dyDescent="0.3">
      <c r="A6790"/>
      <c r="B6790" s="314">
        <v>38631</v>
      </c>
      <c r="C6790" s="197">
        <v>106.43</v>
      </c>
      <c r="D6790" s="197">
        <f t="shared" si="213"/>
        <v>-0.27247248615763198</v>
      </c>
      <c r="E6790" s="197">
        <v>-2.7503654970760127E-2</v>
      </c>
      <c r="F6790" s="167"/>
      <c r="G6790" s="37">
        <v>6782</v>
      </c>
      <c r="H6790" s="167">
        <f t="shared" ca="1" si="214"/>
        <v>7.3422460967865963E-2</v>
      </c>
    </row>
    <row r="6791" spans="1:8" x14ac:dyDescent="0.3">
      <c r="A6791"/>
      <c r="B6791" s="314">
        <v>40260</v>
      </c>
      <c r="C6791" s="197">
        <v>146.29</v>
      </c>
      <c r="D6791" s="197">
        <f t="shared" si="213"/>
        <v>0.16658692185007973</v>
      </c>
      <c r="E6791" s="197">
        <v>-2.7521106162334719E-2</v>
      </c>
      <c r="F6791" s="167"/>
      <c r="G6791" s="37">
        <v>6783</v>
      </c>
      <c r="H6791" s="167">
        <f t="shared" ca="1" si="214"/>
        <v>4.9067603659906688E-3</v>
      </c>
    </row>
    <row r="6792" spans="1:8" x14ac:dyDescent="0.3">
      <c r="A6792"/>
      <c r="B6792" s="314">
        <v>43892</v>
      </c>
      <c r="C6792" s="197">
        <v>125.4</v>
      </c>
      <c r="D6792" s="197">
        <f t="shared" si="213"/>
        <v>1.1654291141426354</v>
      </c>
      <c r="E6792" s="197">
        <v>-2.753005040713441E-2</v>
      </c>
      <c r="F6792" s="167"/>
      <c r="G6792" s="37">
        <v>6784</v>
      </c>
      <c r="H6792" s="167">
        <f t="shared" ca="1" si="214"/>
        <v>-2.7607871194770303E-2</v>
      </c>
    </row>
    <row r="6793" spans="1:8" x14ac:dyDescent="0.3">
      <c r="A6793"/>
      <c r="B6793" s="314">
        <v>36404</v>
      </c>
      <c r="C6793" s="197">
        <v>57.91</v>
      </c>
      <c r="D6793" s="197">
        <f t="shared" ref="D6793:D6856" si="215">C6793/C6794-1</f>
        <v>2.7289117836445587</v>
      </c>
      <c r="E6793" s="197">
        <v>-2.7539882451721232E-2</v>
      </c>
      <c r="F6793" s="167"/>
      <c r="G6793" s="37">
        <v>6785</v>
      </c>
      <c r="H6793" s="167">
        <f t="shared" ca="1" si="214"/>
        <v>7.9916562107761685E-2</v>
      </c>
    </row>
    <row r="6794" spans="1:8" x14ac:dyDescent="0.3">
      <c r="A6794"/>
      <c r="B6794" s="314">
        <v>36852</v>
      </c>
      <c r="C6794" s="197">
        <v>15.53</v>
      </c>
      <c r="D6794" s="197">
        <f t="shared" si="215"/>
        <v>-0.89973529601652791</v>
      </c>
      <c r="E6794" s="197">
        <v>-2.755165936130255E-2</v>
      </c>
      <c r="F6794" s="167"/>
      <c r="G6794" s="37">
        <v>6786</v>
      </c>
      <c r="H6794" s="167">
        <f t="shared" ref="H6794:H6857" ca="1" si="216">_xlfn.NORM.INV(RAND(),N$11,N$12)</f>
        <v>6.6932165406490371E-2</v>
      </c>
    </row>
    <row r="6795" spans="1:8" x14ac:dyDescent="0.3">
      <c r="A6795"/>
      <c r="B6795" s="314">
        <v>40199</v>
      </c>
      <c r="C6795" s="197">
        <v>154.88999999999999</v>
      </c>
      <c r="D6795" s="197">
        <f t="shared" si="215"/>
        <v>3.0653543307086606</v>
      </c>
      <c r="E6795" s="197">
        <v>-2.7561526870919284E-2</v>
      </c>
      <c r="F6795" s="167"/>
      <c r="G6795" s="37">
        <v>6787</v>
      </c>
      <c r="H6795" s="167">
        <f t="shared" ca="1" si="216"/>
        <v>2.9465793581248435E-2</v>
      </c>
    </row>
    <row r="6796" spans="1:8" x14ac:dyDescent="0.3">
      <c r="A6796"/>
      <c r="B6796" s="314">
        <v>36320</v>
      </c>
      <c r="C6796" s="197">
        <v>38.1</v>
      </c>
      <c r="D6796" s="197">
        <f t="shared" si="215"/>
        <v>-0.68693508627773214</v>
      </c>
      <c r="E6796" s="197">
        <v>-2.7565084226646164E-2</v>
      </c>
      <c r="F6796" s="167"/>
      <c r="G6796" s="37">
        <v>6788</v>
      </c>
      <c r="H6796" s="167">
        <f t="shared" ca="1" si="216"/>
        <v>0.10683382703713176</v>
      </c>
    </row>
    <row r="6797" spans="1:8" x14ac:dyDescent="0.3">
      <c r="A6797"/>
      <c r="B6797" s="314">
        <v>44063</v>
      </c>
      <c r="C6797" s="197">
        <v>121.7</v>
      </c>
      <c r="D6797" s="197">
        <f t="shared" si="215"/>
        <v>3.314073023750443</v>
      </c>
      <c r="E6797" s="197">
        <v>-2.7566919696364378E-2</v>
      </c>
      <c r="F6797" s="167"/>
      <c r="G6797" s="37">
        <v>6789</v>
      </c>
      <c r="H6797" s="167">
        <f t="shared" ca="1" si="216"/>
        <v>-2.7716463143952447E-4</v>
      </c>
    </row>
    <row r="6798" spans="1:8" x14ac:dyDescent="0.3">
      <c r="A6798"/>
      <c r="B6798" s="314">
        <v>37426</v>
      </c>
      <c r="C6798" s="197">
        <v>28.21</v>
      </c>
      <c r="D6798" s="197">
        <f t="shared" si="215"/>
        <v>-0.34819778188539741</v>
      </c>
      <c r="E6798" s="197">
        <v>-2.7576697690451568E-2</v>
      </c>
      <c r="F6798" s="167"/>
      <c r="G6798" s="37">
        <v>6790</v>
      </c>
      <c r="H6798" s="167">
        <f t="shared" ca="1" si="216"/>
        <v>2.9306155688194484E-2</v>
      </c>
    </row>
    <row r="6799" spans="1:8" x14ac:dyDescent="0.3">
      <c r="A6799"/>
      <c r="B6799" s="314">
        <v>37833</v>
      </c>
      <c r="C6799" s="197">
        <v>43.28</v>
      </c>
      <c r="D6799" s="197">
        <f t="shared" si="215"/>
        <v>-0.38162594656379478</v>
      </c>
      <c r="E6799" s="197">
        <v>-2.7634239496742263E-2</v>
      </c>
      <c r="F6799" s="167"/>
      <c r="G6799" s="37">
        <v>6791</v>
      </c>
      <c r="H6799" s="167">
        <f t="shared" ca="1" si="216"/>
        <v>2.9909228338279067E-2</v>
      </c>
    </row>
    <row r="6800" spans="1:8" x14ac:dyDescent="0.3">
      <c r="A6800"/>
      <c r="B6800" s="314">
        <v>37939</v>
      </c>
      <c r="C6800" s="197">
        <v>69.989999999999995</v>
      </c>
      <c r="D6800" s="197">
        <f t="shared" si="215"/>
        <v>-0.82065342729019863</v>
      </c>
      <c r="E6800" s="197">
        <v>-2.7646568491247692E-2</v>
      </c>
      <c r="F6800" s="167"/>
      <c r="G6800" s="37">
        <v>6792</v>
      </c>
      <c r="H6800" s="167">
        <f t="shared" ca="1" si="216"/>
        <v>0.10722971177458471</v>
      </c>
    </row>
    <row r="6801" spans="1:8" x14ac:dyDescent="0.3">
      <c r="A6801"/>
      <c r="B6801" s="314">
        <v>42209</v>
      </c>
      <c r="C6801" s="197">
        <v>390.25</v>
      </c>
      <c r="D6801" s="197">
        <f t="shared" si="215"/>
        <v>30.75345809601302</v>
      </c>
      <c r="E6801" s="197">
        <v>-2.7656658776628928E-2</v>
      </c>
      <c r="F6801" s="167"/>
      <c r="G6801" s="37">
        <v>6793</v>
      </c>
      <c r="H6801" s="167">
        <f t="shared" ca="1" si="216"/>
        <v>2.564091219651209E-2</v>
      </c>
    </row>
    <row r="6802" spans="1:8" x14ac:dyDescent="0.3">
      <c r="A6802"/>
      <c r="B6802" s="314">
        <v>36991</v>
      </c>
      <c r="C6802" s="197">
        <v>12.29</v>
      </c>
      <c r="D6802" s="197">
        <f t="shared" si="215"/>
        <v>-0.92390092879256969</v>
      </c>
      <c r="E6802" s="197">
        <v>-2.7689873417721667E-2</v>
      </c>
      <c r="F6802" s="167"/>
      <c r="G6802" s="37">
        <v>6794</v>
      </c>
      <c r="H6802" s="167">
        <f t="shared" ca="1" si="216"/>
        <v>-1.7562575285508523E-2</v>
      </c>
    </row>
    <row r="6803" spans="1:8" x14ac:dyDescent="0.3">
      <c r="A6803"/>
      <c r="B6803" s="314">
        <v>43805</v>
      </c>
      <c r="C6803" s="197">
        <v>161.5</v>
      </c>
      <c r="D6803" s="197">
        <f t="shared" si="215"/>
        <v>-4.1486141610778127E-2</v>
      </c>
      <c r="E6803" s="197">
        <v>-2.769416014449122E-2</v>
      </c>
      <c r="F6803" s="167"/>
      <c r="G6803" s="37">
        <v>6795</v>
      </c>
      <c r="H6803" s="167">
        <f t="shared" ca="1" si="216"/>
        <v>1.8541387195228947E-2</v>
      </c>
    </row>
    <row r="6804" spans="1:8" x14ac:dyDescent="0.3">
      <c r="A6804"/>
      <c r="B6804" s="314">
        <v>40865</v>
      </c>
      <c r="C6804" s="197">
        <v>168.49</v>
      </c>
      <c r="D6804" s="197">
        <f t="shared" si="215"/>
        <v>-6.7828492392807749E-2</v>
      </c>
      <c r="E6804" s="197">
        <v>-2.7699232500432713E-2</v>
      </c>
      <c r="F6804" s="167"/>
      <c r="G6804" s="37">
        <v>6796</v>
      </c>
      <c r="H6804" s="167">
        <f t="shared" ca="1" si="216"/>
        <v>9.2269626660373527E-2</v>
      </c>
    </row>
    <row r="6805" spans="1:8" x14ac:dyDescent="0.3">
      <c r="A6805"/>
      <c r="B6805" s="314">
        <v>43598</v>
      </c>
      <c r="C6805" s="197">
        <v>180.75</v>
      </c>
      <c r="D6805" s="197">
        <f t="shared" si="215"/>
        <v>2.3262789841737206</v>
      </c>
      <c r="E6805" s="197">
        <v>-2.7703066164604606E-2</v>
      </c>
      <c r="F6805" s="167"/>
      <c r="G6805" s="37">
        <v>6797</v>
      </c>
      <c r="H6805" s="167">
        <f t="shared" ca="1" si="216"/>
        <v>-3.8493521254543174E-2</v>
      </c>
    </row>
    <row r="6806" spans="1:8" x14ac:dyDescent="0.3">
      <c r="A6806"/>
      <c r="B6806" s="314">
        <v>35884</v>
      </c>
      <c r="C6806" s="197">
        <v>54.34</v>
      </c>
      <c r="D6806" s="197">
        <f t="shared" si="215"/>
        <v>-0.8197080291970803</v>
      </c>
      <c r="E6806" s="197">
        <v>-2.7733047056718529E-2</v>
      </c>
      <c r="F6806" s="167"/>
      <c r="G6806" s="37">
        <v>6798</v>
      </c>
      <c r="H6806" s="167">
        <f t="shared" ca="1" si="216"/>
        <v>8.998049819876798E-2</v>
      </c>
    </row>
    <row r="6807" spans="1:8" x14ac:dyDescent="0.3">
      <c r="A6807"/>
      <c r="B6807" s="314">
        <v>44305</v>
      </c>
      <c r="C6807" s="197">
        <v>301.39999999999998</v>
      </c>
      <c r="D6807" s="197">
        <f t="shared" si="215"/>
        <v>18.1243654822335</v>
      </c>
      <c r="E6807" s="197">
        <v>-2.774193548387105E-2</v>
      </c>
      <c r="F6807" s="167"/>
      <c r="G6807" s="37">
        <v>6799</v>
      </c>
      <c r="H6807" s="167">
        <f t="shared" ca="1" si="216"/>
        <v>8.9541565685949242E-3</v>
      </c>
    </row>
    <row r="6808" spans="1:8" x14ac:dyDescent="0.3">
      <c r="A6808"/>
      <c r="B6808" s="314">
        <v>37042</v>
      </c>
      <c r="C6808" s="197">
        <v>15.76</v>
      </c>
      <c r="D6808" s="197">
        <f t="shared" si="215"/>
        <v>-0.75931582162492361</v>
      </c>
      <c r="E6808" s="197">
        <v>-2.7760641579272161E-2</v>
      </c>
      <c r="F6808" s="167"/>
      <c r="G6808" s="37">
        <v>6800</v>
      </c>
      <c r="H6808" s="167">
        <f t="shared" ca="1" si="216"/>
        <v>8.4318161876314177E-2</v>
      </c>
    </row>
    <row r="6809" spans="1:8" x14ac:dyDescent="0.3">
      <c r="A6809"/>
      <c r="B6809" s="314">
        <v>34883</v>
      </c>
      <c r="C6809" s="197">
        <v>65.48</v>
      </c>
      <c r="D6809" s="197">
        <f t="shared" si="215"/>
        <v>-0.2835102308786519</v>
      </c>
      <c r="E6809" s="197">
        <v>-2.7765404602820953E-2</v>
      </c>
      <c r="F6809" s="167"/>
      <c r="G6809" s="37">
        <v>6801</v>
      </c>
      <c r="H6809" s="167">
        <f t="shared" ca="1" si="216"/>
        <v>2.8677132802754069E-2</v>
      </c>
    </row>
    <row r="6810" spans="1:8" x14ac:dyDescent="0.3">
      <c r="A6810"/>
      <c r="B6810" s="314">
        <v>38586</v>
      </c>
      <c r="C6810" s="197">
        <v>91.39</v>
      </c>
      <c r="D6810" s="197">
        <f t="shared" si="215"/>
        <v>-0.65873786407766999</v>
      </c>
      <c r="E6810" s="197">
        <v>-2.7765957446808542E-2</v>
      </c>
      <c r="F6810" s="167"/>
      <c r="G6810" s="37">
        <v>6802</v>
      </c>
      <c r="H6810" s="167">
        <f t="shared" ca="1" si="216"/>
        <v>4.0181007689786892E-2</v>
      </c>
    </row>
    <row r="6811" spans="1:8" x14ac:dyDescent="0.3">
      <c r="A6811"/>
      <c r="B6811" s="314">
        <v>43292</v>
      </c>
      <c r="C6811" s="197">
        <v>267.8</v>
      </c>
      <c r="D6811" s="197">
        <f t="shared" si="215"/>
        <v>9.2019047619047623</v>
      </c>
      <c r="E6811" s="197">
        <v>-2.7772735523688419E-2</v>
      </c>
      <c r="F6811" s="167"/>
      <c r="G6811" s="37">
        <v>6803</v>
      </c>
      <c r="H6811" s="167">
        <f t="shared" ca="1" si="216"/>
        <v>-6.3560705096963391E-2</v>
      </c>
    </row>
    <row r="6812" spans="1:8" x14ac:dyDescent="0.3">
      <c r="A6812"/>
      <c r="B6812" s="314">
        <v>37414</v>
      </c>
      <c r="C6812" s="197">
        <v>26.25</v>
      </c>
      <c r="D6812" s="197">
        <f t="shared" si="215"/>
        <v>-0.94091164884637024</v>
      </c>
      <c r="E6812" s="197">
        <v>-2.777777777777779E-2</v>
      </c>
      <c r="F6812" s="167"/>
      <c r="G6812" s="37">
        <v>6804</v>
      </c>
      <c r="H6812" s="167">
        <f t="shared" ca="1" si="216"/>
        <v>-9.4403593749819742E-2</v>
      </c>
    </row>
    <row r="6813" spans="1:8" x14ac:dyDescent="0.3">
      <c r="A6813"/>
      <c r="B6813" s="314">
        <v>42534</v>
      </c>
      <c r="C6813" s="197">
        <v>444.25</v>
      </c>
      <c r="D6813" s="197">
        <f t="shared" si="215"/>
        <v>24.949182242990652</v>
      </c>
      <c r="E6813" s="197">
        <v>-2.7792975161396227E-2</v>
      </c>
      <c r="F6813" s="167"/>
      <c r="G6813" s="37">
        <v>6805</v>
      </c>
      <c r="H6813" s="167">
        <f t="shared" ca="1" si="216"/>
        <v>4.7681466399893688E-3</v>
      </c>
    </row>
    <row r="6814" spans="1:8" x14ac:dyDescent="0.3">
      <c r="A6814"/>
      <c r="B6814" s="314">
        <v>36906</v>
      </c>
      <c r="C6814" s="197">
        <v>17.12</v>
      </c>
      <c r="D6814" s="197">
        <f t="shared" si="215"/>
        <v>-0.71832839749917743</v>
      </c>
      <c r="E6814" s="197">
        <v>-2.7825099375354823E-2</v>
      </c>
      <c r="F6814" s="167"/>
      <c r="G6814" s="37">
        <v>6806</v>
      </c>
      <c r="H6814" s="167">
        <f t="shared" ca="1" si="216"/>
        <v>7.3074547170380019E-2</v>
      </c>
    </row>
    <row r="6815" spans="1:8" x14ac:dyDescent="0.3">
      <c r="A6815"/>
      <c r="B6815" s="314">
        <v>34841</v>
      </c>
      <c r="C6815" s="197">
        <v>60.78</v>
      </c>
      <c r="D6815" s="197">
        <f t="shared" si="215"/>
        <v>-0.85964669206789057</v>
      </c>
      <c r="E6815" s="197">
        <v>-2.7831094049904026E-2</v>
      </c>
      <c r="F6815" s="167"/>
      <c r="G6815" s="37">
        <v>6807</v>
      </c>
      <c r="H6815" s="167">
        <f t="shared" ca="1" si="216"/>
        <v>0.12465655876114939</v>
      </c>
    </row>
    <row r="6816" spans="1:8" x14ac:dyDescent="0.3">
      <c r="A6816"/>
      <c r="B6816" s="314">
        <v>42174</v>
      </c>
      <c r="C6816" s="197">
        <v>433.05</v>
      </c>
      <c r="D6816" s="197">
        <f t="shared" si="215"/>
        <v>0.1513612676805276</v>
      </c>
      <c r="E6816" s="197">
        <v>-2.7837018745089148E-2</v>
      </c>
      <c r="F6816" s="167"/>
      <c r="G6816" s="37">
        <v>6808</v>
      </c>
      <c r="H6816" s="167">
        <f t="shared" ca="1" si="216"/>
        <v>4.8088316158207904E-2</v>
      </c>
    </row>
    <row r="6817" spans="1:8" x14ac:dyDescent="0.3">
      <c r="A6817"/>
      <c r="B6817" s="314">
        <v>41585</v>
      </c>
      <c r="C6817" s="197">
        <v>376.12</v>
      </c>
      <c r="D6817" s="197">
        <f t="shared" si="215"/>
        <v>8.2141107300342977</v>
      </c>
      <c r="E6817" s="197">
        <v>-2.7862496769190948E-2</v>
      </c>
      <c r="F6817" s="167"/>
      <c r="G6817" s="37">
        <v>6809</v>
      </c>
      <c r="H6817" s="167">
        <f t="shared" ca="1" si="216"/>
        <v>-1.8107048913205026E-2</v>
      </c>
    </row>
    <row r="6818" spans="1:8" x14ac:dyDescent="0.3">
      <c r="A6818"/>
      <c r="B6818" s="314">
        <v>36518</v>
      </c>
      <c r="C6818" s="197">
        <v>40.82</v>
      </c>
      <c r="D6818" s="197">
        <f t="shared" si="215"/>
        <v>-0.77015765765765765</v>
      </c>
      <c r="E6818" s="197">
        <v>-2.786377708978327E-2</v>
      </c>
      <c r="F6818" s="167"/>
      <c r="G6818" s="37">
        <v>6810</v>
      </c>
      <c r="H6818" s="167">
        <f t="shared" ca="1" si="216"/>
        <v>-0.10729862991979566</v>
      </c>
    </row>
    <row r="6819" spans="1:8" x14ac:dyDescent="0.3">
      <c r="A6819"/>
      <c r="B6819" s="314">
        <v>44175</v>
      </c>
      <c r="C6819" s="197">
        <v>177.6</v>
      </c>
      <c r="D6819" s="197">
        <f t="shared" si="215"/>
        <v>0.62191780821917808</v>
      </c>
      <c r="E6819" s="197">
        <v>-2.7914614121510639E-2</v>
      </c>
      <c r="F6819" s="167"/>
      <c r="G6819" s="37">
        <v>6811</v>
      </c>
      <c r="H6819" s="167">
        <f t="shared" ca="1" si="216"/>
        <v>0.11474616206893629</v>
      </c>
    </row>
    <row r="6820" spans="1:8" x14ac:dyDescent="0.3">
      <c r="A6820"/>
      <c r="B6820" s="314">
        <v>43712</v>
      </c>
      <c r="C6820" s="197">
        <v>109.5</v>
      </c>
      <c r="D6820" s="197">
        <f t="shared" si="215"/>
        <v>1.1449559255631736</v>
      </c>
      <c r="E6820" s="197">
        <v>-2.79627163781625E-2</v>
      </c>
      <c r="F6820" s="167"/>
      <c r="G6820" s="37">
        <v>6812</v>
      </c>
      <c r="H6820" s="167">
        <f t="shared" ca="1" si="216"/>
        <v>-5.8266558680621923E-2</v>
      </c>
    </row>
    <row r="6821" spans="1:8" x14ac:dyDescent="0.3">
      <c r="A6821"/>
      <c r="B6821" s="314">
        <v>35926</v>
      </c>
      <c r="C6821" s="197">
        <v>51.05</v>
      </c>
      <c r="D6821" s="197">
        <f t="shared" si="215"/>
        <v>-0.62964306442251883</v>
      </c>
      <c r="E6821" s="197">
        <v>-2.7989337395278091E-2</v>
      </c>
      <c r="F6821" s="167"/>
      <c r="G6821" s="37">
        <v>6813</v>
      </c>
      <c r="H6821" s="167">
        <f t="shared" ca="1" si="216"/>
        <v>9.2017079845683591E-3</v>
      </c>
    </row>
    <row r="6822" spans="1:8" x14ac:dyDescent="0.3">
      <c r="A6822"/>
      <c r="B6822" s="314">
        <v>39392</v>
      </c>
      <c r="C6822" s="197">
        <v>137.84</v>
      </c>
      <c r="D6822" s="197">
        <f t="shared" si="215"/>
        <v>-0.13817681630611478</v>
      </c>
      <c r="E6822" s="197">
        <v>-2.7995204851561928E-2</v>
      </c>
      <c r="F6822" s="167"/>
      <c r="G6822" s="37">
        <v>6814</v>
      </c>
      <c r="H6822" s="167">
        <f t="shared" ca="1" si="216"/>
        <v>-6.1420469878827204E-2</v>
      </c>
    </row>
    <row r="6823" spans="1:8" x14ac:dyDescent="0.3">
      <c r="A6823"/>
      <c r="B6823" s="314">
        <v>39135</v>
      </c>
      <c r="C6823" s="197">
        <v>159.94</v>
      </c>
      <c r="D6823" s="197">
        <f t="shared" si="215"/>
        <v>-0.50065563534186697</v>
      </c>
      <c r="E6823" s="197">
        <v>-2.8015800668489854E-2</v>
      </c>
      <c r="F6823" s="167"/>
      <c r="G6823" s="37">
        <v>6815</v>
      </c>
      <c r="H6823" s="167">
        <f t="shared" ca="1" si="216"/>
        <v>-1.6769005463778203E-2</v>
      </c>
    </row>
    <row r="6824" spans="1:8" x14ac:dyDescent="0.3">
      <c r="A6824"/>
      <c r="B6824" s="314">
        <v>42403</v>
      </c>
      <c r="C6824" s="197">
        <v>320.3</v>
      </c>
      <c r="D6824" s="197">
        <f t="shared" si="215"/>
        <v>5.1313169984686064</v>
      </c>
      <c r="E6824" s="197">
        <v>-2.8068578364436325E-2</v>
      </c>
      <c r="F6824" s="167"/>
      <c r="G6824" s="37">
        <v>6816</v>
      </c>
      <c r="H6824" s="167">
        <f t="shared" ca="1" si="216"/>
        <v>6.3748016263844631E-2</v>
      </c>
    </row>
    <row r="6825" spans="1:8" x14ac:dyDescent="0.3">
      <c r="A6825"/>
      <c r="B6825" s="314">
        <v>35773</v>
      </c>
      <c r="C6825" s="197">
        <v>52.24</v>
      </c>
      <c r="D6825" s="197">
        <f t="shared" si="215"/>
        <v>1.6504312531709791</v>
      </c>
      <c r="E6825" s="197">
        <v>-2.8093023255813865E-2</v>
      </c>
      <c r="F6825" s="167"/>
      <c r="G6825" s="37">
        <v>6817</v>
      </c>
      <c r="H6825" s="167">
        <f t="shared" ca="1" si="216"/>
        <v>-1.9126329718071496E-2</v>
      </c>
    </row>
    <row r="6826" spans="1:8" x14ac:dyDescent="0.3">
      <c r="A6826"/>
      <c r="B6826" s="314">
        <v>36944</v>
      </c>
      <c r="C6826" s="197">
        <v>19.71</v>
      </c>
      <c r="D6826" s="197">
        <f t="shared" si="215"/>
        <v>-0.73593247588424437</v>
      </c>
      <c r="E6826" s="197">
        <v>-2.8106508875739622E-2</v>
      </c>
      <c r="F6826" s="167"/>
      <c r="G6826" s="37">
        <v>6818</v>
      </c>
      <c r="H6826" s="167">
        <f t="shared" ca="1" si="216"/>
        <v>5.4217948753022107E-3</v>
      </c>
    </row>
    <row r="6827" spans="1:8" x14ac:dyDescent="0.3">
      <c r="A6827"/>
      <c r="B6827" s="314">
        <v>35011</v>
      </c>
      <c r="C6827" s="197">
        <v>74.64</v>
      </c>
      <c r="D6827" s="197">
        <f t="shared" si="215"/>
        <v>1.881853281853282</v>
      </c>
      <c r="E6827" s="197">
        <v>-2.8124999999999956E-2</v>
      </c>
      <c r="F6827" s="167"/>
      <c r="G6827" s="37">
        <v>6819</v>
      </c>
      <c r="H6827" s="167">
        <f t="shared" ca="1" si="216"/>
        <v>-4.3363105551424114E-2</v>
      </c>
    </row>
    <row r="6828" spans="1:8" x14ac:dyDescent="0.3">
      <c r="A6828"/>
      <c r="B6828" s="314">
        <v>37295</v>
      </c>
      <c r="C6828" s="197">
        <v>25.9</v>
      </c>
      <c r="D6828" s="197">
        <f t="shared" si="215"/>
        <v>-0.60282165312068692</v>
      </c>
      <c r="E6828" s="197">
        <v>-2.8142589118198891E-2</v>
      </c>
      <c r="F6828" s="167"/>
      <c r="G6828" s="37">
        <v>6820</v>
      </c>
      <c r="H6828" s="167">
        <f t="shared" ca="1" si="216"/>
        <v>-5.6197653266948318E-2</v>
      </c>
    </row>
    <row r="6829" spans="1:8" x14ac:dyDescent="0.3">
      <c r="A6829"/>
      <c r="B6829" s="314">
        <v>35670</v>
      </c>
      <c r="C6829" s="197">
        <v>65.209999999999994</v>
      </c>
      <c r="D6829" s="197">
        <f t="shared" si="215"/>
        <v>-0.69754174397031543</v>
      </c>
      <c r="E6829" s="197">
        <v>-2.8166915052160957E-2</v>
      </c>
      <c r="F6829" s="167"/>
      <c r="G6829" s="37">
        <v>6821</v>
      </c>
      <c r="H6829" s="167">
        <f t="shared" ca="1" si="216"/>
        <v>-5.63297256411317E-2</v>
      </c>
    </row>
    <row r="6830" spans="1:8" x14ac:dyDescent="0.3">
      <c r="A6830"/>
      <c r="B6830" s="314">
        <v>43581</v>
      </c>
      <c r="C6830" s="197">
        <v>215.6</v>
      </c>
      <c r="D6830" s="197">
        <f t="shared" si="215"/>
        <v>6.7165354330708658</v>
      </c>
      <c r="E6830" s="197">
        <v>-2.81721884155961E-2</v>
      </c>
      <c r="F6830" s="167"/>
      <c r="G6830" s="37">
        <v>6822</v>
      </c>
      <c r="H6830" s="167">
        <f t="shared" ca="1" si="216"/>
        <v>-6.9377797206856204E-2</v>
      </c>
    </row>
    <row r="6831" spans="1:8" x14ac:dyDescent="0.3">
      <c r="A6831"/>
      <c r="B6831" s="314">
        <v>37433</v>
      </c>
      <c r="C6831" s="197">
        <v>27.94</v>
      </c>
      <c r="D6831" s="197">
        <f t="shared" si="215"/>
        <v>-0.80432803417606269</v>
      </c>
      <c r="E6831" s="197">
        <v>-2.8173913043478271E-2</v>
      </c>
      <c r="F6831" s="167"/>
      <c r="G6831" s="37">
        <v>6823</v>
      </c>
      <c r="H6831" s="167">
        <f t="shared" ca="1" si="216"/>
        <v>2.1241868236988381E-2</v>
      </c>
    </row>
    <row r="6832" spans="1:8" x14ac:dyDescent="0.3">
      <c r="A6832"/>
      <c r="B6832" s="314">
        <v>38875</v>
      </c>
      <c r="C6832" s="197">
        <v>142.79</v>
      </c>
      <c r="D6832" s="197">
        <f t="shared" si="215"/>
        <v>-0.37738728525333576</v>
      </c>
      <c r="E6832" s="197">
        <v>-2.8176682774110229E-2</v>
      </c>
      <c r="F6832" s="167"/>
      <c r="G6832" s="37">
        <v>6824</v>
      </c>
      <c r="H6832" s="167">
        <f t="shared" ca="1" si="216"/>
        <v>3.4597759778294459E-3</v>
      </c>
    </row>
    <row r="6833" spans="1:8" x14ac:dyDescent="0.3">
      <c r="A6833"/>
      <c r="B6833" s="314">
        <v>40480</v>
      </c>
      <c r="C6833" s="197">
        <v>229.34</v>
      </c>
      <c r="D6833" s="197">
        <f t="shared" si="215"/>
        <v>3.4095366275716215</v>
      </c>
      <c r="E6833" s="197">
        <v>-2.817916013390398E-2</v>
      </c>
      <c r="F6833" s="167"/>
      <c r="G6833" s="37">
        <v>6825</v>
      </c>
      <c r="H6833" s="167">
        <f t="shared" ca="1" si="216"/>
        <v>7.5167078353537059E-2</v>
      </c>
    </row>
    <row r="6834" spans="1:8" x14ac:dyDescent="0.3">
      <c r="A6834"/>
      <c r="B6834" s="314">
        <v>35936</v>
      </c>
      <c r="C6834" s="197">
        <v>52.01</v>
      </c>
      <c r="D6834" s="197">
        <f t="shared" si="215"/>
        <v>2.3598191214470283</v>
      </c>
      <c r="E6834" s="197">
        <v>-2.8213751868460535E-2</v>
      </c>
      <c r="F6834" s="167"/>
      <c r="G6834" s="37">
        <v>6826</v>
      </c>
      <c r="H6834" s="167">
        <f t="shared" ca="1" si="216"/>
        <v>-9.5535369109172957E-2</v>
      </c>
    </row>
    <row r="6835" spans="1:8" x14ac:dyDescent="0.3">
      <c r="A6835"/>
      <c r="B6835" s="314">
        <v>37200</v>
      </c>
      <c r="C6835" s="197">
        <v>15.48</v>
      </c>
      <c r="D6835" s="197">
        <f t="shared" si="215"/>
        <v>-0.95630821337849281</v>
      </c>
      <c r="E6835" s="197">
        <v>-2.8248587570621431E-2</v>
      </c>
      <c r="F6835" s="167"/>
      <c r="G6835" s="37">
        <v>6827</v>
      </c>
      <c r="H6835" s="167">
        <f t="shared" ca="1" si="216"/>
        <v>-1.2499693948921033E-2</v>
      </c>
    </row>
    <row r="6836" spans="1:8" x14ac:dyDescent="0.3">
      <c r="A6836"/>
      <c r="B6836" s="314">
        <v>42383</v>
      </c>
      <c r="C6836" s="197">
        <v>354.3</v>
      </c>
      <c r="D6836" s="197">
        <f t="shared" si="215"/>
        <v>1.1020468703648767</v>
      </c>
      <c r="E6836" s="197">
        <v>-2.8250137136588083E-2</v>
      </c>
      <c r="F6836" s="167"/>
      <c r="G6836" s="37">
        <v>6828</v>
      </c>
      <c r="H6836" s="167">
        <f t="shared" ca="1" si="216"/>
        <v>3.9020844278002217E-2</v>
      </c>
    </row>
    <row r="6837" spans="1:8" x14ac:dyDescent="0.3">
      <c r="A6837"/>
      <c r="B6837" s="314">
        <v>43467</v>
      </c>
      <c r="C6837" s="197">
        <v>168.55</v>
      </c>
      <c r="D6837" s="197">
        <f t="shared" si="215"/>
        <v>0.21180530591703217</v>
      </c>
      <c r="E6837" s="197">
        <v>-2.825021620063406E-2</v>
      </c>
      <c r="F6837" s="167"/>
      <c r="G6837" s="37">
        <v>6829</v>
      </c>
      <c r="H6837" s="167">
        <f t="shared" ca="1" si="216"/>
        <v>-8.4696966490767356E-2</v>
      </c>
    </row>
    <row r="6838" spans="1:8" x14ac:dyDescent="0.3">
      <c r="A6838"/>
      <c r="B6838" s="314">
        <v>39288</v>
      </c>
      <c r="C6838" s="197">
        <v>139.09</v>
      </c>
      <c r="D6838" s="197">
        <f t="shared" si="215"/>
        <v>1.5181373622363381E-2</v>
      </c>
      <c r="E6838" s="197">
        <v>-2.8293977923710911E-2</v>
      </c>
      <c r="F6838" s="167"/>
      <c r="G6838" s="37">
        <v>6830</v>
      </c>
      <c r="H6838" s="167">
        <f t="shared" ca="1" si="216"/>
        <v>3.293852150815945E-2</v>
      </c>
    </row>
    <row r="6839" spans="1:8" x14ac:dyDescent="0.3">
      <c r="A6839"/>
      <c r="B6839" s="314">
        <v>39485</v>
      </c>
      <c r="C6839" s="197">
        <v>137.01</v>
      </c>
      <c r="D6839" s="197">
        <f t="shared" si="215"/>
        <v>0.81398119952336812</v>
      </c>
      <c r="E6839" s="197">
        <v>-2.8297872340425578E-2</v>
      </c>
      <c r="F6839" s="167"/>
      <c r="G6839" s="37">
        <v>6831</v>
      </c>
      <c r="H6839" s="167">
        <f t="shared" ca="1" si="216"/>
        <v>4.2142918736505636E-2</v>
      </c>
    </row>
    <row r="6840" spans="1:8" x14ac:dyDescent="0.3">
      <c r="A6840"/>
      <c r="B6840" s="314">
        <v>35552</v>
      </c>
      <c r="C6840" s="197">
        <v>75.53</v>
      </c>
      <c r="D6840" s="197">
        <f t="shared" si="215"/>
        <v>-0.50992732935375029</v>
      </c>
      <c r="E6840" s="197">
        <v>-2.8303100476006704E-2</v>
      </c>
      <c r="F6840" s="167"/>
      <c r="G6840" s="37">
        <v>6832</v>
      </c>
      <c r="H6840" s="167">
        <f t="shared" ca="1" si="216"/>
        <v>-2.4128358753192948E-2</v>
      </c>
    </row>
    <row r="6841" spans="1:8" x14ac:dyDescent="0.3">
      <c r="A6841"/>
      <c r="B6841" s="314">
        <v>40772</v>
      </c>
      <c r="C6841" s="197">
        <v>154.12</v>
      </c>
      <c r="D6841" s="197">
        <f t="shared" si="215"/>
        <v>-0.4587532923617208</v>
      </c>
      <c r="E6841" s="197">
        <v>-2.8308429481117225E-2</v>
      </c>
      <c r="F6841" s="167"/>
      <c r="G6841" s="37">
        <v>6833</v>
      </c>
      <c r="H6841" s="167">
        <f t="shared" ca="1" si="216"/>
        <v>-5.568143989811785E-2</v>
      </c>
    </row>
    <row r="6842" spans="1:8" x14ac:dyDescent="0.3">
      <c r="A6842"/>
      <c r="B6842" s="314">
        <v>41463</v>
      </c>
      <c r="C6842" s="197">
        <v>284.75</v>
      </c>
      <c r="D6842" s="197">
        <f t="shared" si="215"/>
        <v>2.069088165552921</v>
      </c>
      <c r="E6842" s="197">
        <v>-2.8355968061147929E-2</v>
      </c>
      <c r="F6842" s="167"/>
      <c r="G6842" s="37">
        <v>6834</v>
      </c>
      <c r="H6842" s="167">
        <f t="shared" ca="1" si="216"/>
        <v>2.5279837178975348E-2</v>
      </c>
    </row>
    <row r="6843" spans="1:8" x14ac:dyDescent="0.3">
      <c r="A6843"/>
      <c r="B6843" s="314">
        <v>38652</v>
      </c>
      <c r="C6843" s="197">
        <v>92.78</v>
      </c>
      <c r="D6843" s="197">
        <f t="shared" si="215"/>
        <v>-0.59095317873203412</v>
      </c>
      <c r="E6843" s="197">
        <v>-2.8379935071735196E-2</v>
      </c>
      <c r="F6843" s="167"/>
      <c r="G6843" s="37">
        <v>6835</v>
      </c>
      <c r="H6843" s="167">
        <f t="shared" ca="1" si="216"/>
        <v>5.3247361563428415E-2</v>
      </c>
    </row>
    <row r="6844" spans="1:8" x14ac:dyDescent="0.3">
      <c r="A6844"/>
      <c r="B6844" s="314">
        <v>41106</v>
      </c>
      <c r="C6844" s="197">
        <v>226.82</v>
      </c>
      <c r="D6844" s="197">
        <f t="shared" si="215"/>
        <v>-0.58031270237764832</v>
      </c>
      <c r="E6844" s="197">
        <v>-2.8400085671450026E-2</v>
      </c>
      <c r="F6844" s="167"/>
      <c r="G6844" s="37">
        <v>6836</v>
      </c>
      <c r="H6844" s="167">
        <f t="shared" ca="1" si="216"/>
        <v>7.2684157789779033E-2</v>
      </c>
    </row>
    <row r="6845" spans="1:8" x14ac:dyDescent="0.3">
      <c r="A6845"/>
      <c r="B6845" s="314">
        <v>42109</v>
      </c>
      <c r="C6845" s="197">
        <v>540.45000000000005</v>
      </c>
      <c r="D6845" s="197">
        <f t="shared" si="215"/>
        <v>1.0522118853237137</v>
      </c>
      <c r="E6845" s="197">
        <v>-2.8404494382022416E-2</v>
      </c>
      <c r="F6845" s="167"/>
      <c r="G6845" s="37">
        <v>6837</v>
      </c>
      <c r="H6845" s="167">
        <f t="shared" ca="1" si="216"/>
        <v>2.8485144412844852E-2</v>
      </c>
    </row>
    <row r="6846" spans="1:8" x14ac:dyDescent="0.3">
      <c r="A6846"/>
      <c r="B6846" s="314">
        <v>43279</v>
      </c>
      <c r="C6846" s="197">
        <v>263.35000000000002</v>
      </c>
      <c r="D6846" s="197">
        <f t="shared" si="215"/>
        <v>1.3620952551798369</v>
      </c>
      <c r="E6846" s="197">
        <v>-2.8408042796531974E-2</v>
      </c>
      <c r="F6846" s="167"/>
      <c r="G6846" s="37">
        <v>6838</v>
      </c>
      <c r="H6846" s="167">
        <f t="shared" ca="1" si="216"/>
        <v>-6.6091546672315704E-2</v>
      </c>
    </row>
    <row r="6847" spans="1:8" x14ac:dyDescent="0.3">
      <c r="A6847"/>
      <c r="B6847" s="314">
        <v>40091</v>
      </c>
      <c r="C6847" s="197">
        <v>111.49</v>
      </c>
      <c r="D6847" s="197">
        <f t="shared" si="215"/>
        <v>-0.76255989777446498</v>
      </c>
      <c r="E6847" s="197">
        <v>-2.8409586056644898E-2</v>
      </c>
      <c r="F6847" s="167"/>
      <c r="G6847" s="37">
        <v>6839</v>
      </c>
      <c r="H6847" s="167">
        <f t="shared" ca="1" si="216"/>
        <v>-2.8778514751542552E-2</v>
      </c>
    </row>
    <row r="6848" spans="1:8" x14ac:dyDescent="0.3">
      <c r="A6848"/>
      <c r="B6848" s="314">
        <v>44792</v>
      </c>
      <c r="C6848" s="197">
        <v>469.55</v>
      </c>
      <c r="D6848" s="197">
        <f t="shared" si="215"/>
        <v>1.5292216536493402</v>
      </c>
      <c r="E6848" s="197">
        <v>-2.8470339947445744E-2</v>
      </c>
      <c r="F6848" s="167"/>
      <c r="G6848" s="37">
        <v>6840</v>
      </c>
      <c r="H6848" s="167">
        <f t="shared" ca="1" si="216"/>
        <v>-1.8623910665246555E-3</v>
      </c>
    </row>
    <row r="6849" spans="1:8" x14ac:dyDescent="0.3">
      <c r="A6849"/>
      <c r="B6849" s="314">
        <v>43836</v>
      </c>
      <c r="C6849" s="197">
        <v>185.65</v>
      </c>
      <c r="D6849" s="197">
        <f t="shared" si="215"/>
        <v>1.4560127000926046</v>
      </c>
      <c r="E6849" s="197">
        <v>-2.8519099947671323E-2</v>
      </c>
      <c r="F6849" s="167"/>
      <c r="G6849" s="37">
        <v>6841</v>
      </c>
      <c r="H6849" s="167">
        <f t="shared" ca="1" si="216"/>
        <v>-5.7600179228950256E-2</v>
      </c>
    </row>
    <row r="6850" spans="1:8" x14ac:dyDescent="0.3">
      <c r="A6850"/>
      <c r="B6850" s="314">
        <v>35632</v>
      </c>
      <c r="C6850" s="197">
        <v>75.59</v>
      </c>
      <c r="D6850" s="197">
        <f t="shared" si="215"/>
        <v>1.8110821866865008</v>
      </c>
      <c r="E6850" s="197">
        <v>-2.8531037141755533E-2</v>
      </c>
      <c r="F6850" s="167"/>
      <c r="G6850" s="37">
        <v>6842</v>
      </c>
      <c r="H6850" s="167">
        <f t="shared" ca="1" si="216"/>
        <v>-8.2452887684903359E-2</v>
      </c>
    </row>
    <row r="6851" spans="1:8" x14ac:dyDescent="0.3">
      <c r="A6851"/>
      <c r="B6851" s="314">
        <v>36028</v>
      </c>
      <c r="C6851" s="197">
        <v>26.89</v>
      </c>
      <c r="D6851" s="197">
        <f t="shared" si="215"/>
        <v>-0.90912470429199055</v>
      </c>
      <c r="E6851" s="197">
        <v>-2.8540462427745661E-2</v>
      </c>
      <c r="F6851" s="167"/>
      <c r="G6851" s="37">
        <v>6843</v>
      </c>
      <c r="H6851" s="167">
        <f t="shared" ca="1" si="216"/>
        <v>4.0425622531922889E-2</v>
      </c>
    </row>
    <row r="6852" spans="1:8" x14ac:dyDescent="0.3">
      <c r="A6852"/>
      <c r="B6852" s="314">
        <v>43241</v>
      </c>
      <c r="C6852" s="197">
        <v>295.89999999999998</v>
      </c>
      <c r="D6852" s="197">
        <f t="shared" si="215"/>
        <v>4.1812292067939065</v>
      </c>
      <c r="E6852" s="197">
        <v>-2.8562048588312683E-2</v>
      </c>
      <c r="F6852" s="167"/>
      <c r="G6852" s="37">
        <v>6844</v>
      </c>
      <c r="H6852" s="167">
        <f t="shared" ca="1" si="216"/>
        <v>0.10482620423857</v>
      </c>
    </row>
    <row r="6853" spans="1:8" x14ac:dyDescent="0.3">
      <c r="A6853"/>
      <c r="B6853" s="314">
        <v>34807</v>
      </c>
      <c r="C6853" s="197">
        <v>57.11</v>
      </c>
      <c r="D6853" s="197">
        <f t="shared" si="215"/>
        <v>1.5081247255160299</v>
      </c>
      <c r="E6853" s="197">
        <v>-2.8576288484436163E-2</v>
      </c>
      <c r="F6853" s="167"/>
      <c r="G6853" s="37">
        <v>6845</v>
      </c>
      <c r="H6853" s="167">
        <f t="shared" ca="1" si="216"/>
        <v>-1.8632318301874291E-2</v>
      </c>
    </row>
    <row r="6854" spans="1:8" x14ac:dyDescent="0.3">
      <c r="A6854"/>
      <c r="B6854" s="314">
        <v>36679</v>
      </c>
      <c r="C6854" s="197">
        <v>22.77</v>
      </c>
      <c r="D6854" s="197">
        <f t="shared" si="215"/>
        <v>-0.9681694275529461</v>
      </c>
      <c r="E6854" s="197">
        <v>-2.8583617747440337E-2</v>
      </c>
      <c r="F6854" s="167"/>
      <c r="G6854" s="37">
        <v>6846</v>
      </c>
      <c r="H6854" s="167">
        <f t="shared" ca="1" si="216"/>
        <v>-8.8359323134077711E-2</v>
      </c>
    </row>
    <row r="6855" spans="1:8" x14ac:dyDescent="0.3">
      <c r="A6855"/>
      <c r="B6855" s="314">
        <v>45820</v>
      </c>
      <c r="C6855" s="197">
        <v>715.35</v>
      </c>
      <c r="D6855" s="197">
        <f t="shared" si="215"/>
        <v>9.4324048417675375</v>
      </c>
      <c r="E6855" s="197">
        <v>-2.8585008147745783E-2</v>
      </c>
      <c r="F6855" s="167"/>
      <c r="G6855" s="37">
        <v>6847</v>
      </c>
      <c r="H6855" s="167">
        <f t="shared" ca="1" si="216"/>
        <v>-5.7448257971094508E-3</v>
      </c>
    </row>
    <row r="6856" spans="1:8" x14ac:dyDescent="0.3">
      <c r="A6856"/>
      <c r="B6856" s="314">
        <v>34908</v>
      </c>
      <c r="C6856" s="197">
        <v>68.569999999999993</v>
      </c>
      <c r="D6856" s="197">
        <f t="shared" si="215"/>
        <v>-0.69659292035398235</v>
      </c>
      <c r="E6856" s="197">
        <v>-2.8615951267885076E-2</v>
      </c>
      <c r="F6856" s="167"/>
      <c r="G6856" s="37">
        <v>6848</v>
      </c>
      <c r="H6856" s="167">
        <f t="shared" ca="1" si="216"/>
        <v>7.9051766024187675E-2</v>
      </c>
    </row>
    <row r="6857" spans="1:8" x14ac:dyDescent="0.3">
      <c r="A6857"/>
      <c r="B6857" s="314">
        <v>40617</v>
      </c>
      <c r="C6857" s="197">
        <v>226</v>
      </c>
      <c r="D6857" s="197">
        <f t="shared" ref="D6857:D6920" si="217">C6857/C6858-1</f>
        <v>6.0121005274588901</v>
      </c>
      <c r="E6857" s="197">
        <v>-2.8625462047623174E-2</v>
      </c>
      <c r="F6857" s="167"/>
      <c r="G6857" s="37">
        <v>6849</v>
      </c>
      <c r="H6857" s="167">
        <f t="shared" ca="1" si="216"/>
        <v>-1.0574546064653041E-2</v>
      </c>
    </row>
    <row r="6858" spans="1:8" x14ac:dyDescent="0.3">
      <c r="A6858"/>
      <c r="B6858" s="314">
        <v>37768</v>
      </c>
      <c r="C6858" s="197">
        <v>32.229999999999997</v>
      </c>
      <c r="D6858" s="197">
        <f t="shared" si="217"/>
        <v>-0.90303850782190132</v>
      </c>
      <c r="E6858" s="197">
        <v>-2.8631705846895783E-2</v>
      </c>
      <c r="F6858" s="167"/>
      <c r="G6858" s="37">
        <v>6850</v>
      </c>
      <c r="H6858" s="167">
        <f t="shared" ref="H6858:H6921" ca="1" si="218">_xlfn.NORM.INV(RAND(),N$11,N$12)</f>
        <v>-2.660724422618296E-2</v>
      </c>
    </row>
    <row r="6859" spans="1:8" x14ac:dyDescent="0.3">
      <c r="A6859"/>
      <c r="B6859" s="314">
        <v>42237</v>
      </c>
      <c r="C6859" s="197">
        <v>332.4</v>
      </c>
      <c r="D6859" s="197">
        <f t="shared" si="217"/>
        <v>-0.53383353201037798</v>
      </c>
      <c r="E6859" s="197">
        <v>-2.8638223261250761E-2</v>
      </c>
      <c r="F6859" s="167"/>
      <c r="G6859" s="37">
        <v>6851</v>
      </c>
      <c r="H6859" s="167">
        <f t="shared" ca="1" si="218"/>
        <v>-8.69395264829354E-3</v>
      </c>
    </row>
    <row r="6860" spans="1:8" x14ac:dyDescent="0.3">
      <c r="A6860"/>
      <c r="B6860" s="314">
        <v>45684</v>
      </c>
      <c r="C6860" s="197">
        <v>713.05</v>
      </c>
      <c r="D6860" s="197">
        <f t="shared" si="217"/>
        <v>52.978046934140792</v>
      </c>
      <c r="E6860" s="197">
        <v>-2.867456749761621E-2</v>
      </c>
      <c r="F6860" s="167"/>
      <c r="G6860" s="37">
        <v>6852</v>
      </c>
      <c r="H6860" s="167">
        <f t="shared" ca="1" si="218"/>
        <v>-7.6133774994735781E-2</v>
      </c>
    </row>
    <row r="6861" spans="1:8" x14ac:dyDescent="0.3">
      <c r="A6861"/>
      <c r="B6861" s="314">
        <v>37155</v>
      </c>
      <c r="C6861" s="197">
        <v>13.21</v>
      </c>
      <c r="D6861" s="197">
        <f t="shared" si="217"/>
        <v>-0.89594328475777862</v>
      </c>
      <c r="E6861" s="197">
        <v>-2.8676470588235192E-2</v>
      </c>
      <c r="F6861" s="167"/>
      <c r="G6861" s="37">
        <v>6853</v>
      </c>
      <c r="H6861" s="167">
        <f t="shared" ca="1" si="218"/>
        <v>7.695843389471381E-2</v>
      </c>
    </row>
    <row r="6862" spans="1:8" x14ac:dyDescent="0.3">
      <c r="A6862"/>
      <c r="B6862" s="314">
        <v>44119</v>
      </c>
      <c r="C6862" s="197">
        <v>126.95</v>
      </c>
      <c r="D6862" s="197">
        <f t="shared" si="217"/>
        <v>1.4227099236641223</v>
      </c>
      <c r="E6862" s="197">
        <v>-2.8691660290742105E-2</v>
      </c>
      <c r="F6862" s="167"/>
      <c r="G6862" s="37">
        <v>6854</v>
      </c>
      <c r="H6862" s="167">
        <f t="shared" ca="1" si="218"/>
        <v>5.594190040439366E-2</v>
      </c>
    </row>
    <row r="6863" spans="1:8" x14ac:dyDescent="0.3">
      <c r="A6863"/>
      <c r="B6863" s="314">
        <v>35788</v>
      </c>
      <c r="C6863" s="197">
        <v>52.4</v>
      </c>
      <c r="D6863" s="197">
        <f t="shared" si="217"/>
        <v>-0.35308641975308641</v>
      </c>
      <c r="E6863" s="197">
        <v>-2.87303058387397E-2</v>
      </c>
      <c r="F6863" s="167"/>
      <c r="G6863" s="37">
        <v>6855</v>
      </c>
      <c r="H6863" s="167">
        <f t="shared" ca="1" si="218"/>
        <v>3.0901353872400044E-2</v>
      </c>
    </row>
    <row r="6864" spans="1:8" x14ac:dyDescent="0.3">
      <c r="A6864"/>
      <c r="B6864" s="314">
        <v>38513</v>
      </c>
      <c r="C6864" s="197">
        <v>81</v>
      </c>
      <c r="D6864" s="197">
        <f t="shared" si="217"/>
        <v>1.2437673130193905</v>
      </c>
      <c r="E6864" s="197">
        <v>-2.877697841726623E-2</v>
      </c>
      <c r="F6864" s="167"/>
      <c r="G6864" s="37">
        <v>6856</v>
      </c>
      <c r="H6864" s="167">
        <f t="shared" ca="1" si="218"/>
        <v>-2.0002887237819986E-2</v>
      </c>
    </row>
    <row r="6865" spans="1:8" x14ac:dyDescent="0.3">
      <c r="A6865"/>
      <c r="B6865" s="314">
        <v>36196</v>
      </c>
      <c r="C6865" s="197">
        <v>36.1</v>
      </c>
      <c r="D6865" s="197">
        <f t="shared" si="217"/>
        <v>-0.86607805312360886</v>
      </c>
      <c r="E6865" s="197">
        <v>-2.878665590529994E-2</v>
      </c>
      <c r="F6865" s="167"/>
      <c r="G6865" s="37">
        <v>6857</v>
      </c>
      <c r="H6865" s="167">
        <f t="shared" ca="1" si="218"/>
        <v>0.13248988591187755</v>
      </c>
    </row>
    <row r="6866" spans="1:8" x14ac:dyDescent="0.3">
      <c r="A6866"/>
      <c r="B6866" s="314">
        <v>41190</v>
      </c>
      <c r="C6866" s="197">
        <v>269.56</v>
      </c>
      <c r="D6866" s="197">
        <f t="shared" si="217"/>
        <v>16.83984116479153</v>
      </c>
      <c r="E6866" s="197">
        <v>-2.8857585473934466E-2</v>
      </c>
      <c r="F6866" s="167"/>
      <c r="G6866" s="37">
        <v>6858</v>
      </c>
      <c r="H6866" s="167">
        <f t="shared" ca="1" si="218"/>
        <v>2.9634501485858262E-3</v>
      </c>
    </row>
    <row r="6867" spans="1:8" x14ac:dyDescent="0.3">
      <c r="A6867"/>
      <c r="B6867" s="314">
        <v>37036</v>
      </c>
      <c r="C6867" s="197">
        <v>15.11</v>
      </c>
      <c r="D6867" s="197">
        <f t="shared" si="217"/>
        <v>-0.80598356445814079</v>
      </c>
      <c r="E6867" s="197">
        <v>-2.8920308483290524E-2</v>
      </c>
      <c r="F6867" s="167"/>
      <c r="G6867" s="37">
        <v>6859</v>
      </c>
      <c r="H6867" s="167">
        <f t="shared" ca="1" si="218"/>
        <v>6.78070446647068E-2</v>
      </c>
    </row>
    <row r="6868" spans="1:8" x14ac:dyDescent="0.3">
      <c r="A6868"/>
      <c r="B6868" s="314">
        <v>35383</v>
      </c>
      <c r="C6868" s="197">
        <v>77.88</v>
      </c>
      <c r="D6868" s="197">
        <f t="shared" si="217"/>
        <v>-5.2900401313389356E-2</v>
      </c>
      <c r="E6868" s="197">
        <v>-2.8927680798005118E-2</v>
      </c>
      <c r="F6868" s="167"/>
      <c r="G6868" s="37">
        <v>6860</v>
      </c>
      <c r="H6868" s="167">
        <f t="shared" ca="1" si="218"/>
        <v>-3.5857119075076785E-2</v>
      </c>
    </row>
    <row r="6869" spans="1:8" x14ac:dyDescent="0.3">
      <c r="A6869"/>
      <c r="B6869" s="314">
        <v>35107</v>
      </c>
      <c r="C6869" s="197">
        <v>82.23</v>
      </c>
      <c r="D6869" s="197">
        <f t="shared" si="217"/>
        <v>1.785569105691057</v>
      </c>
      <c r="E6869" s="197">
        <v>-2.8932451582427965E-2</v>
      </c>
      <c r="F6869" s="167"/>
      <c r="G6869" s="37">
        <v>6861</v>
      </c>
      <c r="H6869" s="167">
        <f t="shared" ca="1" si="218"/>
        <v>-2.7200134978238501E-2</v>
      </c>
    </row>
    <row r="6870" spans="1:8" x14ac:dyDescent="0.3">
      <c r="A6870"/>
      <c r="B6870" s="314">
        <v>37648</v>
      </c>
      <c r="C6870" s="197">
        <v>29.52</v>
      </c>
      <c r="D6870" s="197">
        <f t="shared" si="217"/>
        <v>2.3578363384188616E-2</v>
      </c>
      <c r="E6870" s="197">
        <v>-2.8947368421052611E-2</v>
      </c>
      <c r="F6870" s="167"/>
      <c r="G6870" s="37">
        <v>6862</v>
      </c>
      <c r="H6870" s="167">
        <f t="shared" ca="1" si="218"/>
        <v>3.6212817287698262E-2</v>
      </c>
    </row>
    <row r="6871" spans="1:8" x14ac:dyDescent="0.3">
      <c r="A6871"/>
      <c r="B6871" s="314">
        <v>39833</v>
      </c>
      <c r="C6871" s="197">
        <v>28.84</v>
      </c>
      <c r="D6871" s="197">
        <f t="shared" si="217"/>
        <v>-0.82004243104954444</v>
      </c>
      <c r="E6871" s="197">
        <v>-2.8956228956228958E-2</v>
      </c>
      <c r="F6871" s="167"/>
      <c r="G6871" s="37">
        <v>6863</v>
      </c>
      <c r="H6871" s="167">
        <f t="shared" ca="1" si="218"/>
        <v>9.2384905451609628E-2</v>
      </c>
    </row>
    <row r="6872" spans="1:8" x14ac:dyDescent="0.3">
      <c r="A6872"/>
      <c r="B6872" s="314">
        <v>39071</v>
      </c>
      <c r="C6872" s="197">
        <v>160.26</v>
      </c>
      <c r="D6872" s="197">
        <f t="shared" si="217"/>
        <v>0.60404363927534788</v>
      </c>
      <c r="E6872" s="197">
        <v>-2.8962675714978237E-2</v>
      </c>
      <c r="F6872" s="167"/>
      <c r="G6872" s="37">
        <v>6864</v>
      </c>
      <c r="H6872" s="167">
        <f t="shared" ca="1" si="218"/>
        <v>-1.9037640127513366E-2</v>
      </c>
    </row>
    <row r="6873" spans="1:8" x14ac:dyDescent="0.3">
      <c r="A6873"/>
      <c r="B6873" s="314">
        <v>38050</v>
      </c>
      <c r="C6873" s="197">
        <v>99.91</v>
      </c>
      <c r="D6873" s="197">
        <f t="shared" si="217"/>
        <v>1.0418965869609647</v>
      </c>
      <c r="E6873" s="197">
        <v>-2.8962970162309309E-2</v>
      </c>
      <c r="F6873" s="167"/>
      <c r="G6873" s="37">
        <v>6865</v>
      </c>
      <c r="H6873" s="167">
        <f t="shared" ca="1" si="218"/>
        <v>7.2640616450828352E-2</v>
      </c>
    </row>
    <row r="6874" spans="1:8" x14ac:dyDescent="0.3">
      <c r="A6874"/>
      <c r="B6874" s="314">
        <v>36439</v>
      </c>
      <c r="C6874" s="197">
        <v>48.93</v>
      </c>
      <c r="D6874" s="197">
        <f t="shared" si="217"/>
        <v>-0.75866831072749696</v>
      </c>
      <c r="E6874" s="197">
        <v>-2.8974002778329067E-2</v>
      </c>
      <c r="F6874" s="167"/>
      <c r="G6874" s="37">
        <v>6866</v>
      </c>
      <c r="H6874" s="167">
        <f t="shared" ca="1" si="218"/>
        <v>3.9623680803943431E-4</v>
      </c>
    </row>
    <row r="6875" spans="1:8" x14ac:dyDescent="0.3">
      <c r="A6875"/>
      <c r="B6875" s="314">
        <v>40436</v>
      </c>
      <c r="C6875" s="197">
        <v>202.75</v>
      </c>
      <c r="D6875" s="197">
        <f t="shared" si="217"/>
        <v>0.22087071716745954</v>
      </c>
      <c r="E6875" s="197">
        <v>-2.8975095785440663E-2</v>
      </c>
      <c r="F6875" s="167"/>
      <c r="G6875" s="37">
        <v>6867</v>
      </c>
      <c r="H6875" s="167">
        <f t="shared" ca="1" si="218"/>
        <v>0.10171812049428083</v>
      </c>
    </row>
    <row r="6876" spans="1:8" x14ac:dyDescent="0.3">
      <c r="A6876"/>
      <c r="B6876" s="314">
        <v>39059</v>
      </c>
      <c r="C6876" s="197">
        <v>166.07</v>
      </c>
      <c r="D6876" s="197">
        <f t="shared" si="217"/>
        <v>-6.3603044826614052E-2</v>
      </c>
      <c r="E6876" s="197">
        <v>-2.900076010056718E-2</v>
      </c>
      <c r="F6876" s="167"/>
      <c r="G6876" s="37">
        <v>6868</v>
      </c>
      <c r="H6876" s="167">
        <f t="shared" ca="1" si="218"/>
        <v>-2.7546620382921903E-2</v>
      </c>
    </row>
    <row r="6877" spans="1:8" x14ac:dyDescent="0.3">
      <c r="A6877"/>
      <c r="B6877" s="314">
        <v>43523</v>
      </c>
      <c r="C6877" s="197">
        <v>177.35</v>
      </c>
      <c r="D6877" s="197">
        <f t="shared" si="217"/>
        <v>5.1708420320111346</v>
      </c>
      <c r="E6877" s="197">
        <v>-2.9017246099096727E-2</v>
      </c>
      <c r="F6877" s="167"/>
      <c r="G6877" s="37">
        <v>6869</v>
      </c>
      <c r="H6877" s="167">
        <f t="shared" ca="1" si="218"/>
        <v>6.9133966252843709E-2</v>
      </c>
    </row>
    <row r="6878" spans="1:8" x14ac:dyDescent="0.3">
      <c r="A6878"/>
      <c r="B6878" s="314">
        <v>36258</v>
      </c>
      <c r="C6878" s="197">
        <v>28.74</v>
      </c>
      <c r="D6878" s="197">
        <f t="shared" si="217"/>
        <v>-0.6796700847079804</v>
      </c>
      <c r="E6878" s="197">
        <v>-2.9054054054054146E-2</v>
      </c>
      <c r="F6878" s="167"/>
      <c r="G6878" s="37">
        <v>6870</v>
      </c>
      <c r="H6878" s="167">
        <f t="shared" ca="1" si="218"/>
        <v>-2.1804571410861597E-2</v>
      </c>
    </row>
    <row r="6879" spans="1:8" x14ac:dyDescent="0.3">
      <c r="A6879"/>
      <c r="B6879" s="314">
        <v>38420</v>
      </c>
      <c r="C6879" s="197">
        <v>89.72</v>
      </c>
      <c r="D6879" s="197">
        <f t="shared" si="217"/>
        <v>-0.63822580645161286</v>
      </c>
      <c r="E6879" s="197">
        <v>-2.9109403744183471E-2</v>
      </c>
      <c r="F6879" s="167"/>
      <c r="G6879" s="37">
        <v>6871</v>
      </c>
      <c r="H6879" s="167">
        <f t="shared" ca="1" si="218"/>
        <v>-0.10389247527950725</v>
      </c>
    </row>
    <row r="6880" spans="1:8" x14ac:dyDescent="0.3">
      <c r="A6880"/>
      <c r="B6880" s="314">
        <v>40641</v>
      </c>
      <c r="C6880" s="197">
        <v>248</v>
      </c>
      <c r="D6880" s="197">
        <f t="shared" si="217"/>
        <v>8.1851851851851851</v>
      </c>
      <c r="E6880" s="197">
        <v>-2.9126213592232997E-2</v>
      </c>
      <c r="F6880" s="167"/>
      <c r="G6880" s="37">
        <v>6872</v>
      </c>
      <c r="H6880" s="167">
        <f t="shared" ca="1" si="218"/>
        <v>1.2187543174255206E-2</v>
      </c>
    </row>
    <row r="6881" spans="1:8" x14ac:dyDescent="0.3">
      <c r="A6881"/>
      <c r="B6881" s="314">
        <v>37300</v>
      </c>
      <c r="C6881" s="197">
        <v>27</v>
      </c>
      <c r="D6881" s="197">
        <f t="shared" si="217"/>
        <v>-0.50294550810014726</v>
      </c>
      <c r="E6881" s="197">
        <v>-2.9126213592232997E-2</v>
      </c>
      <c r="F6881" s="167"/>
      <c r="G6881" s="37">
        <v>6873</v>
      </c>
      <c r="H6881" s="167">
        <f t="shared" ca="1" si="218"/>
        <v>5.8444186318742236E-2</v>
      </c>
    </row>
    <row r="6882" spans="1:8" x14ac:dyDescent="0.3">
      <c r="A6882"/>
      <c r="B6882" s="314">
        <v>35901</v>
      </c>
      <c r="C6882" s="197">
        <v>54.32</v>
      </c>
      <c r="D6882" s="197">
        <f t="shared" si="217"/>
        <v>0.68069306930693063</v>
      </c>
      <c r="E6882" s="197">
        <v>-2.9133154602323574E-2</v>
      </c>
      <c r="F6882" s="167"/>
      <c r="G6882" s="37">
        <v>6874</v>
      </c>
      <c r="H6882" s="167">
        <f t="shared" ca="1" si="218"/>
        <v>3.8141571464502207E-2</v>
      </c>
    </row>
    <row r="6883" spans="1:8" x14ac:dyDescent="0.3">
      <c r="A6883"/>
      <c r="B6883" s="314">
        <v>36159</v>
      </c>
      <c r="C6883" s="197">
        <v>32.32</v>
      </c>
      <c r="D6883" s="197">
        <f t="shared" si="217"/>
        <v>-0.81499713795077278</v>
      </c>
      <c r="E6883" s="197">
        <v>-2.9137879243015918E-2</v>
      </c>
      <c r="F6883" s="167"/>
      <c r="G6883" s="37">
        <v>6875</v>
      </c>
      <c r="H6883" s="167">
        <f t="shared" ca="1" si="218"/>
        <v>9.9811442276800486E-2</v>
      </c>
    </row>
    <row r="6884" spans="1:8" x14ac:dyDescent="0.3">
      <c r="A6884"/>
      <c r="B6884" s="314">
        <v>43392</v>
      </c>
      <c r="C6884" s="197">
        <v>174.7</v>
      </c>
      <c r="D6884" s="197">
        <f t="shared" si="217"/>
        <v>-0.6201348119156338</v>
      </c>
      <c r="E6884" s="197">
        <v>-2.9174770769658243E-2</v>
      </c>
      <c r="F6884" s="167"/>
      <c r="G6884" s="37">
        <v>6876</v>
      </c>
      <c r="H6884" s="167">
        <f t="shared" ca="1" si="218"/>
        <v>0.1366835227709661</v>
      </c>
    </row>
    <row r="6885" spans="1:8" x14ac:dyDescent="0.3">
      <c r="A6885"/>
      <c r="B6885" s="314">
        <v>42816</v>
      </c>
      <c r="C6885" s="197">
        <v>459.9</v>
      </c>
      <c r="D6885" s="197">
        <f t="shared" si="217"/>
        <v>13.897959183673468</v>
      </c>
      <c r="E6885" s="197">
        <v>-2.9234828496042309E-2</v>
      </c>
      <c r="F6885" s="167"/>
      <c r="G6885" s="37">
        <v>6877</v>
      </c>
      <c r="H6885" s="167">
        <f t="shared" ca="1" si="218"/>
        <v>-1.0301152232240658E-2</v>
      </c>
    </row>
    <row r="6886" spans="1:8" x14ac:dyDescent="0.3">
      <c r="A6886"/>
      <c r="B6886" s="314">
        <v>36249</v>
      </c>
      <c r="C6886" s="197">
        <v>30.87</v>
      </c>
      <c r="D6886" s="197">
        <f t="shared" si="217"/>
        <v>0.9801154586273253</v>
      </c>
      <c r="E6886" s="197">
        <v>-2.9245283018867863E-2</v>
      </c>
      <c r="F6886" s="167"/>
      <c r="G6886" s="37">
        <v>6878</v>
      </c>
      <c r="H6886" s="167">
        <f t="shared" ca="1" si="218"/>
        <v>-5.9535358703583743E-2</v>
      </c>
    </row>
    <row r="6887" spans="1:8" x14ac:dyDescent="0.3">
      <c r="A6887"/>
      <c r="B6887" s="314">
        <v>36797</v>
      </c>
      <c r="C6887" s="197">
        <v>15.59</v>
      </c>
      <c r="D6887" s="197">
        <f t="shared" si="217"/>
        <v>-0.60829145728643219</v>
      </c>
      <c r="E6887" s="197">
        <v>-2.9265255292652448E-2</v>
      </c>
      <c r="F6887" s="167"/>
      <c r="G6887" s="37">
        <v>6879</v>
      </c>
      <c r="H6887" s="167">
        <f t="shared" ca="1" si="218"/>
        <v>9.3484928637652065E-2</v>
      </c>
    </row>
    <row r="6888" spans="1:8" x14ac:dyDescent="0.3">
      <c r="A6888"/>
      <c r="B6888" s="314">
        <v>36173</v>
      </c>
      <c r="C6888" s="197">
        <v>39.799999999999997</v>
      </c>
      <c r="D6888" s="197">
        <f t="shared" si="217"/>
        <v>-0.6760013025073266</v>
      </c>
      <c r="E6888" s="197">
        <v>-2.9268292682926855E-2</v>
      </c>
      <c r="F6888" s="167"/>
      <c r="G6888" s="37">
        <v>6880</v>
      </c>
      <c r="H6888" s="167">
        <f t="shared" ca="1" si="218"/>
        <v>4.16388870070157E-2</v>
      </c>
    </row>
    <row r="6889" spans="1:8" x14ac:dyDescent="0.3">
      <c r="A6889"/>
      <c r="B6889" s="314">
        <v>39311</v>
      </c>
      <c r="C6889" s="197">
        <v>122.84</v>
      </c>
      <c r="D6889" s="197">
        <f t="shared" si="217"/>
        <v>1.3636713488551089</v>
      </c>
      <c r="E6889" s="197">
        <v>-2.9316475701303801E-2</v>
      </c>
      <c r="F6889" s="167"/>
      <c r="G6889" s="37">
        <v>6881</v>
      </c>
      <c r="H6889" s="167">
        <f t="shared" ca="1" si="218"/>
        <v>7.4340460892158289E-2</v>
      </c>
    </row>
    <row r="6890" spans="1:8" x14ac:dyDescent="0.3">
      <c r="A6890"/>
      <c r="B6890" s="314">
        <v>40007</v>
      </c>
      <c r="C6890" s="197">
        <v>51.97</v>
      </c>
      <c r="D6890" s="197">
        <f t="shared" si="217"/>
        <v>-0.7117581808097615</v>
      </c>
      <c r="E6890" s="197">
        <v>-2.9323870003735486E-2</v>
      </c>
      <c r="F6890" s="167"/>
      <c r="G6890" s="37">
        <v>6882</v>
      </c>
      <c r="H6890" s="167">
        <f t="shared" ca="1" si="218"/>
        <v>3.6833116018890957E-2</v>
      </c>
    </row>
    <row r="6891" spans="1:8" x14ac:dyDescent="0.3">
      <c r="A6891"/>
      <c r="B6891" s="314">
        <v>43476</v>
      </c>
      <c r="C6891" s="197">
        <v>180.3</v>
      </c>
      <c r="D6891" s="197">
        <f t="shared" si="217"/>
        <v>-0.13074920451258309</v>
      </c>
      <c r="E6891" s="197">
        <v>-2.9340511440107631E-2</v>
      </c>
      <c r="F6891" s="167"/>
      <c r="G6891" s="37">
        <v>6883</v>
      </c>
      <c r="H6891" s="167">
        <f t="shared" ca="1" si="218"/>
        <v>2.3242797755311847E-2</v>
      </c>
    </row>
    <row r="6892" spans="1:8" x14ac:dyDescent="0.3">
      <c r="A6892"/>
      <c r="B6892" s="314">
        <v>40696</v>
      </c>
      <c r="C6892" s="197">
        <v>207.42</v>
      </c>
      <c r="D6892" s="197">
        <f t="shared" si="217"/>
        <v>2.6041702867072112</v>
      </c>
      <c r="E6892" s="197">
        <v>-2.9341569563386294E-2</v>
      </c>
      <c r="F6892" s="167"/>
      <c r="G6892" s="37">
        <v>6884</v>
      </c>
      <c r="H6892" s="167">
        <f t="shared" ca="1" si="218"/>
        <v>-4.5748982613178869E-2</v>
      </c>
    </row>
    <row r="6893" spans="1:8" x14ac:dyDescent="0.3">
      <c r="A6893"/>
      <c r="B6893" s="314">
        <v>36397</v>
      </c>
      <c r="C6893" s="197">
        <v>57.55</v>
      </c>
      <c r="D6893" s="197">
        <f t="shared" si="217"/>
        <v>-0.66849078341013823</v>
      </c>
      <c r="E6893" s="197">
        <v>-2.9347276100522901E-2</v>
      </c>
      <c r="F6893" s="167"/>
      <c r="G6893" s="37">
        <v>6885</v>
      </c>
      <c r="H6893" s="167">
        <f t="shared" ca="1" si="218"/>
        <v>1.4895532079472406E-2</v>
      </c>
    </row>
    <row r="6894" spans="1:8" x14ac:dyDescent="0.3">
      <c r="A6894"/>
      <c r="B6894" s="314">
        <v>43868</v>
      </c>
      <c r="C6894" s="197">
        <v>173.6</v>
      </c>
      <c r="D6894" s="197">
        <f t="shared" si="217"/>
        <v>1.7377385270462073</v>
      </c>
      <c r="E6894" s="197">
        <v>-2.9354207436399271E-2</v>
      </c>
      <c r="F6894" s="167"/>
      <c r="G6894" s="37">
        <v>6886</v>
      </c>
      <c r="H6894" s="167">
        <f t="shared" ca="1" si="218"/>
        <v>4.3688892205034045E-2</v>
      </c>
    </row>
    <row r="6895" spans="1:8" x14ac:dyDescent="0.3">
      <c r="A6895"/>
      <c r="B6895" s="314">
        <v>35704</v>
      </c>
      <c r="C6895" s="197">
        <v>63.41</v>
      </c>
      <c r="D6895" s="197">
        <f t="shared" si="217"/>
        <v>-0.87145753091425093</v>
      </c>
      <c r="E6895" s="197">
        <v>-2.9389254553803812E-2</v>
      </c>
      <c r="F6895" s="167"/>
      <c r="G6895" s="37">
        <v>6887</v>
      </c>
      <c r="H6895" s="167">
        <f t="shared" ca="1" si="218"/>
        <v>7.2807659626021098E-3</v>
      </c>
    </row>
    <row r="6896" spans="1:8" x14ac:dyDescent="0.3">
      <c r="A6896"/>
      <c r="B6896" s="314">
        <v>42584</v>
      </c>
      <c r="C6896" s="197">
        <v>493.3</v>
      </c>
      <c r="D6896" s="197">
        <f t="shared" si="217"/>
        <v>1.7245112117530099</v>
      </c>
      <c r="E6896" s="197">
        <v>-2.9414658140678784E-2</v>
      </c>
      <c r="F6896" s="167"/>
      <c r="G6896" s="37">
        <v>6888</v>
      </c>
      <c r="H6896" s="167">
        <f t="shared" ca="1" si="218"/>
        <v>7.5878074671230797E-2</v>
      </c>
    </row>
    <row r="6897" spans="1:8" x14ac:dyDescent="0.3">
      <c r="A6897"/>
      <c r="B6897" s="314">
        <v>40886</v>
      </c>
      <c r="C6897" s="197">
        <v>181.06</v>
      </c>
      <c r="D6897" s="197">
        <f t="shared" si="217"/>
        <v>3.2572301904537975</v>
      </c>
      <c r="E6897" s="197">
        <v>-2.9429107477887961E-2</v>
      </c>
      <c r="F6897" s="167"/>
      <c r="G6897" s="37">
        <v>6889</v>
      </c>
      <c r="H6897" s="167">
        <f t="shared" ca="1" si="218"/>
        <v>-2.4730974051204294E-2</v>
      </c>
    </row>
    <row r="6898" spans="1:8" x14ac:dyDescent="0.3">
      <c r="A6898"/>
      <c r="B6898" s="314">
        <v>36182</v>
      </c>
      <c r="C6898" s="197">
        <v>42.53</v>
      </c>
      <c r="D6898" s="197">
        <f t="shared" si="217"/>
        <v>-0.17288992609879428</v>
      </c>
      <c r="E6898" s="197">
        <v>-2.943861250570512E-2</v>
      </c>
      <c r="F6898" s="167"/>
      <c r="G6898" s="37">
        <v>6890</v>
      </c>
      <c r="H6898" s="167">
        <f t="shared" ca="1" si="218"/>
        <v>2.8900739152193652E-2</v>
      </c>
    </row>
    <row r="6899" spans="1:8" x14ac:dyDescent="0.3">
      <c r="A6899"/>
      <c r="B6899" s="314">
        <v>39947</v>
      </c>
      <c r="C6899" s="197">
        <v>51.42</v>
      </c>
      <c r="D6899" s="197">
        <f t="shared" si="217"/>
        <v>-8.6678507992895115E-2</v>
      </c>
      <c r="E6899" s="197">
        <v>-2.9445073612683892E-2</v>
      </c>
      <c r="F6899" s="167"/>
      <c r="G6899" s="37">
        <v>6891</v>
      </c>
      <c r="H6899" s="167">
        <f t="shared" ca="1" si="218"/>
        <v>1.6999494626756227E-2</v>
      </c>
    </row>
    <row r="6900" spans="1:8" x14ac:dyDescent="0.3">
      <c r="A6900"/>
      <c r="B6900" s="314">
        <v>35766</v>
      </c>
      <c r="C6900" s="197">
        <v>56.3</v>
      </c>
      <c r="D6900" s="197">
        <f t="shared" si="217"/>
        <v>-0.65368764224641696</v>
      </c>
      <c r="E6900" s="197">
        <v>-2.9477676262713359E-2</v>
      </c>
      <c r="F6900" s="167"/>
      <c r="G6900" s="37">
        <v>6892</v>
      </c>
      <c r="H6900" s="167">
        <f t="shared" ca="1" si="218"/>
        <v>3.1965810349520424E-2</v>
      </c>
    </row>
    <row r="6901" spans="1:8" x14ac:dyDescent="0.3">
      <c r="A6901"/>
      <c r="B6901" s="314">
        <v>40296</v>
      </c>
      <c r="C6901" s="197">
        <v>162.57</v>
      </c>
      <c r="D6901" s="197">
        <f t="shared" si="217"/>
        <v>1.1028327512611562</v>
      </c>
      <c r="E6901" s="197">
        <v>-2.9490776670049512E-2</v>
      </c>
      <c r="F6901" s="167"/>
      <c r="G6901" s="37">
        <v>6893</v>
      </c>
      <c r="H6901" s="167">
        <f t="shared" ca="1" si="218"/>
        <v>8.483699588853881E-2</v>
      </c>
    </row>
    <row r="6902" spans="1:8" x14ac:dyDescent="0.3">
      <c r="A6902"/>
      <c r="B6902" s="314">
        <v>39660</v>
      </c>
      <c r="C6902" s="197">
        <v>77.31</v>
      </c>
      <c r="D6902" s="197">
        <f t="shared" si="217"/>
        <v>-0.57905913100294026</v>
      </c>
      <c r="E6902" s="197">
        <v>-2.9500376600552269E-2</v>
      </c>
      <c r="F6902" s="167"/>
      <c r="G6902" s="37">
        <v>6894</v>
      </c>
      <c r="H6902" s="167">
        <f t="shared" ca="1" si="218"/>
        <v>-1.9954517422169867E-2</v>
      </c>
    </row>
    <row r="6903" spans="1:8" x14ac:dyDescent="0.3">
      <c r="A6903"/>
      <c r="B6903" s="314">
        <v>40758</v>
      </c>
      <c r="C6903" s="197">
        <v>183.66</v>
      </c>
      <c r="D6903" s="197">
        <f t="shared" si="217"/>
        <v>2.8135382059800667</v>
      </c>
      <c r="E6903" s="197">
        <v>-2.9537648612945833E-2</v>
      </c>
      <c r="F6903" s="167"/>
      <c r="G6903" s="37">
        <v>6895</v>
      </c>
      <c r="H6903" s="167">
        <f t="shared" ca="1" si="218"/>
        <v>-0.18630859088976792</v>
      </c>
    </row>
    <row r="6904" spans="1:8" x14ac:dyDescent="0.3">
      <c r="A6904"/>
      <c r="B6904" s="314">
        <v>36369</v>
      </c>
      <c r="C6904" s="197">
        <v>48.16</v>
      </c>
      <c r="D6904" s="197">
        <f t="shared" si="217"/>
        <v>-0.4866218953203284</v>
      </c>
      <c r="E6904" s="197">
        <v>-2.961918194640345E-2</v>
      </c>
      <c r="F6904" s="167"/>
      <c r="G6904" s="37">
        <v>6896</v>
      </c>
      <c r="H6904" s="167">
        <f t="shared" ca="1" si="218"/>
        <v>-4.5962992696783611E-2</v>
      </c>
    </row>
    <row r="6905" spans="1:8" x14ac:dyDescent="0.3">
      <c r="A6905"/>
      <c r="B6905" s="314">
        <v>39619</v>
      </c>
      <c r="C6905" s="197">
        <v>93.81</v>
      </c>
      <c r="D6905" s="197">
        <f t="shared" si="217"/>
        <v>1.9961673586713511</v>
      </c>
      <c r="E6905" s="197">
        <v>-2.9685560612329409E-2</v>
      </c>
      <c r="F6905" s="167"/>
      <c r="G6905" s="37">
        <v>6897</v>
      </c>
      <c r="H6905" s="167">
        <f t="shared" ca="1" si="218"/>
        <v>0.10214008397152001</v>
      </c>
    </row>
    <row r="6906" spans="1:8" x14ac:dyDescent="0.3">
      <c r="A6906"/>
      <c r="B6906" s="314">
        <v>37593</v>
      </c>
      <c r="C6906" s="197">
        <v>31.31</v>
      </c>
      <c r="D6906" s="197">
        <f t="shared" si="217"/>
        <v>-0.85774001544822576</v>
      </c>
      <c r="E6906" s="197">
        <v>-2.9748992872637214E-2</v>
      </c>
      <c r="F6906" s="167"/>
      <c r="G6906" s="37">
        <v>6898</v>
      </c>
      <c r="H6906" s="167">
        <f t="shared" ca="1" si="218"/>
        <v>3.0162614066237332E-2</v>
      </c>
    </row>
    <row r="6907" spans="1:8" x14ac:dyDescent="0.3">
      <c r="A6907"/>
      <c r="B6907" s="314">
        <v>40582</v>
      </c>
      <c r="C6907" s="197">
        <v>220.09</v>
      </c>
      <c r="D6907" s="197">
        <f t="shared" si="217"/>
        <v>0.64923192206819058</v>
      </c>
      <c r="E6907" s="197">
        <v>-2.9756656674307935E-2</v>
      </c>
      <c r="F6907" s="167"/>
      <c r="G6907" s="37">
        <v>6899</v>
      </c>
      <c r="H6907" s="167">
        <f t="shared" ca="1" si="218"/>
        <v>6.388897891991599E-2</v>
      </c>
    </row>
    <row r="6908" spans="1:8" x14ac:dyDescent="0.3">
      <c r="A6908"/>
      <c r="B6908" s="314">
        <v>43676</v>
      </c>
      <c r="C6908" s="197">
        <v>133.44999999999999</v>
      </c>
      <c r="D6908" s="197">
        <f t="shared" si="217"/>
        <v>2.7349566190876016</v>
      </c>
      <c r="E6908" s="197">
        <v>-2.9807342784442192E-2</v>
      </c>
      <c r="F6908" s="167"/>
      <c r="G6908" s="37">
        <v>6900</v>
      </c>
      <c r="H6908" s="167">
        <f t="shared" ca="1" si="218"/>
        <v>-4.0606025514332365E-2</v>
      </c>
    </row>
    <row r="6909" spans="1:8" x14ac:dyDescent="0.3">
      <c r="A6909"/>
      <c r="B6909" s="314">
        <v>36216</v>
      </c>
      <c r="C6909" s="197">
        <v>35.729999999999997</v>
      </c>
      <c r="D6909" s="197">
        <f t="shared" si="217"/>
        <v>-0.79220703692933991</v>
      </c>
      <c r="E6909" s="197">
        <v>-2.9866956285636737E-2</v>
      </c>
      <c r="F6909" s="167"/>
      <c r="G6909" s="37">
        <v>6901</v>
      </c>
      <c r="H6909" s="167">
        <f t="shared" ca="1" si="218"/>
        <v>6.7081587970086749E-3</v>
      </c>
    </row>
    <row r="6910" spans="1:8" x14ac:dyDescent="0.3">
      <c r="A6910"/>
      <c r="B6910" s="314">
        <v>43434</v>
      </c>
      <c r="C6910" s="197">
        <v>171.95</v>
      </c>
      <c r="D6910" s="197">
        <f t="shared" si="217"/>
        <v>-0.54504564095779862</v>
      </c>
      <c r="E6910" s="197">
        <v>-2.9901269393512009E-2</v>
      </c>
      <c r="F6910" s="167"/>
      <c r="G6910" s="37">
        <v>6902</v>
      </c>
      <c r="H6910" s="167">
        <f t="shared" ca="1" si="218"/>
        <v>0.11702429078599461</v>
      </c>
    </row>
    <row r="6911" spans="1:8" x14ac:dyDescent="0.3">
      <c r="A6911"/>
      <c r="B6911" s="314">
        <v>42349</v>
      </c>
      <c r="C6911" s="197">
        <v>377.95</v>
      </c>
      <c r="D6911" s="197">
        <f t="shared" si="217"/>
        <v>1.5124642690952599</v>
      </c>
      <c r="E6911" s="197">
        <v>-2.9902464065708512E-2</v>
      </c>
      <c r="F6911" s="167"/>
      <c r="G6911" s="37">
        <v>6903</v>
      </c>
      <c r="H6911" s="167">
        <f t="shared" ca="1" si="218"/>
        <v>-2.8413393034994079E-3</v>
      </c>
    </row>
    <row r="6912" spans="1:8" x14ac:dyDescent="0.3">
      <c r="A6912"/>
      <c r="B6912" s="314">
        <v>40259</v>
      </c>
      <c r="C6912" s="197">
        <v>150.43</v>
      </c>
      <c r="D6912" s="197">
        <f t="shared" si="217"/>
        <v>1.7981770833333335</v>
      </c>
      <c r="E6912" s="197">
        <v>-2.992197072289926E-2</v>
      </c>
      <c r="F6912" s="167"/>
      <c r="G6912" s="37">
        <v>6904</v>
      </c>
      <c r="H6912" s="167">
        <f t="shared" ca="1" si="218"/>
        <v>-6.6682387319502393E-2</v>
      </c>
    </row>
    <row r="6913" spans="1:8" x14ac:dyDescent="0.3">
      <c r="A6913"/>
      <c r="B6913" s="314">
        <v>35769</v>
      </c>
      <c r="C6913" s="197">
        <v>53.76</v>
      </c>
      <c r="D6913" s="197">
        <f t="shared" si="217"/>
        <v>-0.69244851258581241</v>
      </c>
      <c r="E6913" s="197">
        <v>-2.9953085528690027E-2</v>
      </c>
      <c r="F6913" s="167"/>
      <c r="G6913" s="37">
        <v>6905</v>
      </c>
      <c r="H6913" s="167">
        <f t="shared" ca="1" si="218"/>
        <v>-3.948045244951455E-2</v>
      </c>
    </row>
    <row r="6914" spans="1:8" x14ac:dyDescent="0.3">
      <c r="A6914"/>
      <c r="B6914" s="314">
        <v>43817</v>
      </c>
      <c r="C6914" s="197">
        <v>174.8</v>
      </c>
      <c r="D6914" s="197">
        <f t="shared" si="217"/>
        <v>4.7500000000000009</v>
      </c>
      <c r="E6914" s="197">
        <v>-2.9966703662597016E-2</v>
      </c>
      <c r="F6914" s="167"/>
      <c r="G6914" s="37">
        <v>6906</v>
      </c>
      <c r="H6914" s="167">
        <f t="shared" ca="1" si="218"/>
        <v>4.3301251682606068E-2</v>
      </c>
    </row>
    <row r="6915" spans="1:8" x14ac:dyDescent="0.3">
      <c r="A6915"/>
      <c r="B6915" s="314">
        <v>37645</v>
      </c>
      <c r="C6915" s="197">
        <v>30.4</v>
      </c>
      <c r="D6915" s="197">
        <f t="shared" si="217"/>
        <v>0.14716981132075468</v>
      </c>
      <c r="E6915" s="197">
        <v>-2.9993618379068332E-2</v>
      </c>
      <c r="F6915" s="167"/>
      <c r="G6915" s="37">
        <v>6907</v>
      </c>
      <c r="H6915" s="167">
        <f t="shared" ca="1" si="218"/>
        <v>4.2846541419748828E-2</v>
      </c>
    </row>
    <row r="6916" spans="1:8" x14ac:dyDescent="0.3">
      <c r="A6916"/>
      <c r="B6916" s="314">
        <v>37505</v>
      </c>
      <c r="C6916" s="197">
        <v>26.5</v>
      </c>
      <c r="D6916" s="197">
        <f t="shared" si="217"/>
        <v>-0.8940423830467813</v>
      </c>
      <c r="E6916" s="197">
        <v>-3.0014641288433341E-2</v>
      </c>
      <c r="F6916" s="167"/>
      <c r="G6916" s="37">
        <v>6908</v>
      </c>
      <c r="H6916" s="167">
        <f t="shared" ca="1" si="218"/>
        <v>-3.9277643536582932E-2</v>
      </c>
    </row>
    <row r="6917" spans="1:8" x14ac:dyDescent="0.3">
      <c r="A6917"/>
      <c r="B6917" s="314">
        <v>43322</v>
      </c>
      <c r="C6917" s="197">
        <v>250.1</v>
      </c>
      <c r="D6917" s="197">
        <f t="shared" si="217"/>
        <v>2.1912721704733951</v>
      </c>
      <c r="E6917" s="197">
        <v>-3.005623424471604E-2</v>
      </c>
      <c r="F6917" s="167"/>
      <c r="G6917" s="37">
        <v>6909</v>
      </c>
      <c r="H6917" s="167">
        <f t="shared" ca="1" si="218"/>
        <v>-2.6860316205071406E-2</v>
      </c>
    </row>
    <row r="6918" spans="1:8" x14ac:dyDescent="0.3">
      <c r="A6918"/>
      <c r="B6918" s="314">
        <v>38211</v>
      </c>
      <c r="C6918" s="197">
        <v>78.37</v>
      </c>
      <c r="D6918" s="197">
        <f t="shared" si="217"/>
        <v>-0.71598898311227077</v>
      </c>
      <c r="E6918" s="197">
        <v>-3.0074257425742434E-2</v>
      </c>
      <c r="F6918" s="167"/>
      <c r="G6918" s="37">
        <v>6910</v>
      </c>
      <c r="H6918" s="167">
        <f t="shared" ca="1" si="218"/>
        <v>-0.11381443777661782</v>
      </c>
    </row>
    <row r="6919" spans="1:8" x14ac:dyDescent="0.3">
      <c r="A6919"/>
      <c r="B6919" s="314">
        <v>41493</v>
      </c>
      <c r="C6919" s="197">
        <v>275.94</v>
      </c>
      <c r="D6919" s="197">
        <f t="shared" si="217"/>
        <v>2.6601671309192199</v>
      </c>
      <c r="E6919" s="197">
        <v>-3.0087873462214421E-2</v>
      </c>
      <c r="F6919" s="167"/>
      <c r="G6919" s="37">
        <v>6911</v>
      </c>
      <c r="H6919" s="167">
        <f t="shared" ca="1" si="218"/>
        <v>6.5825327046079282E-2</v>
      </c>
    </row>
    <row r="6920" spans="1:8" x14ac:dyDescent="0.3">
      <c r="A6920"/>
      <c r="B6920" s="314">
        <v>38149</v>
      </c>
      <c r="C6920" s="197">
        <v>75.39</v>
      </c>
      <c r="D6920" s="197">
        <f t="shared" si="217"/>
        <v>-0.7398909743306652</v>
      </c>
      <c r="E6920" s="197">
        <v>-3.0104206869934425E-2</v>
      </c>
      <c r="F6920" s="167"/>
      <c r="G6920" s="37">
        <v>6912</v>
      </c>
      <c r="H6920" s="167">
        <f t="shared" ca="1" si="218"/>
        <v>-0.1321120682255644</v>
      </c>
    </row>
    <row r="6921" spans="1:8" x14ac:dyDescent="0.3">
      <c r="A6921"/>
      <c r="B6921" s="314">
        <v>41415</v>
      </c>
      <c r="C6921" s="197">
        <v>289.83999999999997</v>
      </c>
      <c r="D6921" s="197">
        <f t="shared" ref="D6921:D6984" si="219">C6921/C6922-1</f>
        <v>-0.12143073658684456</v>
      </c>
      <c r="E6921" s="197">
        <v>-3.0116450274394357E-2</v>
      </c>
      <c r="F6921" s="167"/>
      <c r="G6921" s="37">
        <v>6913</v>
      </c>
      <c r="H6921" s="167">
        <f t="shared" ca="1" si="218"/>
        <v>5.7107748424743164E-2</v>
      </c>
    </row>
    <row r="6922" spans="1:8" x14ac:dyDescent="0.3">
      <c r="A6922"/>
      <c r="B6922" s="314">
        <v>42248</v>
      </c>
      <c r="C6922" s="197">
        <v>329.9</v>
      </c>
      <c r="D6922" s="197">
        <f t="shared" si="219"/>
        <v>3.951966376463524</v>
      </c>
      <c r="E6922" s="197">
        <v>-3.0133764515654859E-2</v>
      </c>
      <c r="F6922" s="167"/>
      <c r="G6922" s="37">
        <v>6914</v>
      </c>
      <c r="H6922" s="167">
        <f t="shared" ref="H6922:H6985" ca="1" si="220">_xlfn.NORM.INV(RAND(),N$11,N$12)</f>
        <v>-1.0240233978625933E-2</v>
      </c>
    </row>
    <row r="6923" spans="1:8" x14ac:dyDescent="0.3">
      <c r="A6923"/>
      <c r="B6923" s="314">
        <v>35664</v>
      </c>
      <c r="C6923" s="197">
        <v>66.62</v>
      </c>
      <c r="D6923" s="197">
        <f t="shared" si="219"/>
        <v>-0.5684953688710408</v>
      </c>
      <c r="E6923" s="197">
        <v>-3.0135390886591784E-2</v>
      </c>
      <c r="F6923" s="167"/>
      <c r="G6923" s="37">
        <v>6915</v>
      </c>
      <c r="H6923" s="167">
        <f t="shared" ca="1" si="220"/>
        <v>-5.6294028556240217E-3</v>
      </c>
    </row>
    <row r="6924" spans="1:8" x14ac:dyDescent="0.3">
      <c r="A6924"/>
      <c r="B6924" s="314">
        <v>40816</v>
      </c>
      <c r="C6924" s="197">
        <v>154.38999999999999</v>
      </c>
      <c r="D6924" s="197">
        <f t="shared" si="219"/>
        <v>1.8590740740740737</v>
      </c>
      <c r="E6924" s="197">
        <v>-3.0152647779383202E-2</v>
      </c>
      <c r="F6924" s="167"/>
      <c r="G6924" s="37">
        <v>6916</v>
      </c>
      <c r="H6924" s="167">
        <f t="shared" ca="1" si="220"/>
        <v>1.0506197845848702E-2</v>
      </c>
    </row>
    <row r="6925" spans="1:8" x14ac:dyDescent="0.3">
      <c r="A6925"/>
      <c r="B6925" s="314">
        <v>34771</v>
      </c>
      <c r="C6925" s="197">
        <v>54</v>
      </c>
      <c r="D6925" s="197">
        <f t="shared" si="219"/>
        <v>0.12102968652688384</v>
      </c>
      <c r="E6925" s="197">
        <v>-3.0172413793103425E-2</v>
      </c>
      <c r="F6925" s="167"/>
      <c r="G6925" s="37">
        <v>6917</v>
      </c>
      <c r="H6925" s="167">
        <f t="shared" ca="1" si="220"/>
        <v>-5.4715200607599192E-2</v>
      </c>
    </row>
    <row r="6926" spans="1:8" x14ac:dyDescent="0.3">
      <c r="A6926"/>
      <c r="B6926" s="314">
        <v>39738</v>
      </c>
      <c r="C6926" s="197">
        <v>48.17</v>
      </c>
      <c r="D6926" s="197">
        <f t="shared" si="219"/>
        <v>-0.87703892788768345</v>
      </c>
      <c r="E6926" s="197">
        <v>-3.0199315482182354E-2</v>
      </c>
      <c r="F6926" s="167"/>
      <c r="G6926" s="37">
        <v>6918</v>
      </c>
      <c r="H6926" s="167">
        <f t="shared" ca="1" si="220"/>
        <v>-6.0889681276667336E-2</v>
      </c>
    </row>
    <row r="6927" spans="1:8" x14ac:dyDescent="0.3">
      <c r="A6927"/>
      <c r="B6927" s="314">
        <v>44691</v>
      </c>
      <c r="C6927" s="197">
        <v>391.75</v>
      </c>
      <c r="D6927" s="197">
        <f t="shared" si="219"/>
        <v>-0.1811245819397993</v>
      </c>
      <c r="E6927" s="197">
        <v>-3.0201757643272709E-2</v>
      </c>
      <c r="F6927" s="167"/>
      <c r="G6927" s="37">
        <v>6919</v>
      </c>
      <c r="H6927" s="167">
        <f t="shared" ca="1" si="220"/>
        <v>3.993887122636966E-2</v>
      </c>
    </row>
    <row r="6928" spans="1:8" x14ac:dyDescent="0.3">
      <c r="A6928"/>
      <c r="B6928" s="314">
        <v>42585</v>
      </c>
      <c r="C6928" s="197">
        <v>478.4</v>
      </c>
      <c r="D6928" s="197">
        <f t="shared" si="219"/>
        <v>9.1738931994522988E-2</v>
      </c>
      <c r="E6928" s="197">
        <v>-3.0204743563754355E-2</v>
      </c>
      <c r="F6928" s="167"/>
      <c r="G6928" s="37">
        <v>6920</v>
      </c>
      <c r="H6928" s="167">
        <f t="shared" ca="1" si="220"/>
        <v>5.073465828830797E-2</v>
      </c>
    </row>
    <row r="6929" spans="1:8" x14ac:dyDescent="0.3">
      <c r="A6929"/>
      <c r="B6929" s="314">
        <v>43047</v>
      </c>
      <c r="C6929" s="197">
        <v>438.2</v>
      </c>
      <c r="D6929" s="197">
        <f t="shared" si="219"/>
        <v>5.4393828067597356</v>
      </c>
      <c r="E6929" s="197">
        <v>-3.0209140201394313E-2</v>
      </c>
      <c r="F6929" s="167"/>
      <c r="G6929" s="37">
        <v>6921</v>
      </c>
      <c r="H6929" s="167">
        <f t="shared" ca="1" si="220"/>
        <v>-2.4397201023796663E-2</v>
      </c>
    </row>
    <row r="6930" spans="1:8" x14ac:dyDescent="0.3">
      <c r="A6930"/>
      <c r="B6930" s="314">
        <v>39721</v>
      </c>
      <c r="C6930" s="197">
        <v>68.05</v>
      </c>
      <c r="D6930" s="197">
        <f t="shared" si="219"/>
        <v>0.31701180568995535</v>
      </c>
      <c r="E6930" s="197">
        <v>-3.0212341456462899E-2</v>
      </c>
      <c r="F6930" s="167"/>
      <c r="G6930" s="37">
        <v>6922</v>
      </c>
      <c r="H6930" s="167">
        <f t="shared" ca="1" si="220"/>
        <v>-2.2213971087043483E-2</v>
      </c>
    </row>
    <row r="6931" spans="1:8" x14ac:dyDescent="0.3">
      <c r="A6931"/>
      <c r="B6931" s="314">
        <v>34785</v>
      </c>
      <c r="C6931" s="197">
        <v>51.67</v>
      </c>
      <c r="D6931" s="197">
        <f t="shared" si="219"/>
        <v>-0.81905095429872177</v>
      </c>
      <c r="E6931" s="197">
        <v>-3.0217717717717751E-2</v>
      </c>
      <c r="F6931" s="167"/>
      <c r="G6931" s="37">
        <v>6923</v>
      </c>
      <c r="H6931" s="167">
        <f t="shared" ca="1" si="220"/>
        <v>9.5818523962756891E-2</v>
      </c>
    </row>
    <row r="6932" spans="1:8" x14ac:dyDescent="0.3">
      <c r="A6932"/>
      <c r="B6932" s="314">
        <v>44280</v>
      </c>
      <c r="C6932" s="197">
        <v>285.55</v>
      </c>
      <c r="D6932" s="197">
        <f t="shared" si="219"/>
        <v>0.78245942571785299</v>
      </c>
      <c r="E6932" s="197">
        <v>-3.0225844795381152E-2</v>
      </c>
      <c r="F6932" s="167"/>
      <c r="G6932" s="37">
        <v>6924</v>
      </c>
      <c r="H6932" s="167">
        <f t="shared" ca="1" si="220"/>
        <v>2.6305292090385634E-2</v>
      </c>
    </row>
    <row r="6933" spans="1:8" x14ac:dyDescent="0.3">
      <c r="A6933"/>
      <c r="B6933" s="314">
        <v>43651</v>
      </c>
      <c r="C6933" s="197">
        <v>160.19999999999999</v>
      </c>
      <c r="D6933" s="197">
        <f t="shared" si="219"/>
        <v>-0.70161485592952011</v>
      </c>
      <c r="E6933" s="197">
        <v>-3.0266343825665842E-2</v>
      </c>
      <c r="F6933" s="167"/>
      <c r="G6933" s="37">
        <v>6925</v>
      </c>
      <c r="H6933" s="167">
        <f t="shared" ca="1" si="220"/>
        <v>-5.9537135781437232E-2</v>
      </c>
    </row>
    <row r="6934" spans="1:8" x14ac:dyDescent="0.3">
      <c r="A6934"/>
      <c r="B6934" s="314">
        <v>42044</v>
      </c>
      <c r="C6934" s="197">
        <v>536.89</v>
      </c>
      <c r="D6934" s="197">
        <f t="shared" si="219"/>
        <v>1.8927262931034483</v>
      </c>
      <c r="E6934" s="197">
        <v>-3.0289347252826615E-2</v>
      </c>
      <c r="F6934" s="167"/>
      <c r="G6934" s="37">
        <v>6926</v>
      </c>
      <c r="H6934" s="167">
        <f t="shared" ca="1" si="220"/>
        <v>-0.14358883004310435</v>
      </c>
    </row>
    <row r="6935" spans="1:8" x14ac:dyDescent="0.3">
      <c r="A6935"/>
      <c r="B6935" s="314">
        <v>43852</v>
      </c>
      <c r="C6935" s="197">
        <v>185.6</v>
      </c>
      <c r="D6935" s="197">
        <f t="shared" si="219"/>
        <v>9</v>
      </c>
      <c r="E6935" s="197">
        <v>-3.0303030303030387E-2</v>
      </c>
      <c r="F6935" s="167"/>
      <c r="G6935" s="37">
        <v>6927</v>
      </c>
      <c r="H6935" s="167">
        <f t="shared" ca="1" si="220"/>
        <v>-2.3366276224547795E-2</v>
      </c>
    </row>
    <row r="6936" spans="1:8" x14ac:dyDescent="0.3">
      <c r="A6936"/>
      <c r="B6936" s="314">
        <v>36780</v>
      </c>
      <c r="C6936" s="197">
        <v>18.559999999999999</v>
      </c>
      <c r="D6936" s="197">
        <f t="shared" si="219"/>
        <v>-0.40778557753669431</v>
      </c>
      <c r="E6936" s="197">
        <v>-3.0303030303030387E-2</v>
      </c>
      <c r="F6936" s="167"/>
      <c r="G6936" s="37">
        <v>6928</v>
      </c>
      <c r="H6936" s="167">
        <f t="shared" ca="1" si="220"/>
        <v>6.0046121692114263E-2</v>
      </c>
    </row>
    <row r="6937" spans="1:8" x14ac:dyDescent="0.3">
      <c r="A6937"/>
      <c r="B6937" s="314">
        <v>36160</v>
      </c>
      <c r="C6937" s="197">
        <v>31.34</v>
      </c>
      <c r="D6937" s="197">
        <f t="shared" si="219"/>
        <v>-0.37156607178664525</v>
      </c>
      <c r="E6937" s="197">
        <v>-3.0321782178217793E-2</v>
      </c>
      <c r="F6937" s="167"/>
      <c r="G6937" s="37">
        <v>6929</v>
      </c>
      <c r="H6937" s="167">
        <f t="shared" ca="1" si="220"/>
        <v>-1.1000809838496921E-2</v>
      </c>
    </row>
    <row r="6938" spans="1:8" x14ac:dyDescent="0.3">
      <c r="A6938"/>
      <c r="B6938" s="314">
        <v>36367</v>
      </c>
      <c r="C6938" s="197">
        <v>49.87</v>
      </c>
      <c r="D6938" s="197">
        <f t="shared" si="219"/>
        <v>-0.8908633329685961</v>
      </c>
      <c r="E6938" s="197">
        <v>-3.0332490764145459E-2</v>
      </c>
      <c r="F6938" s="167"/>
      <c r="G6938" s="37">
        <v>6930</v>
      </c>
      <c r="H6938" s="167">
        <f t="shared" ca="1" si="220"/>
        <v>-7.7383147026857363E-2</v>
      </c>
    </row>
    <row r="6939" spans="1:8" x14ac:dyDescent="0.3">
      <c r="A6939"/>
      <c r="B6939" s="314">
        <v>42695</v>
      </c>
      <c r="C6939" s="197">
        <v>456.95</v>
      </c>
      <c r="D6939" s="197">
        <f t="shared" si="219"/>
        <v>17.575203252032519</v>
      </c>
      <c r="E6939" s="197">
        <v>-3.0344827586206935E-2</v>
      </c>
      <c r="F6939" s="167"/>
      <c r="G6939" s="37">
        <v>6931</v>
      </c>
      <c r="H6939" s="167">
        <f t="shared" ca="1" si="220"/>
        <v>-7.1696463764805859E-2</v>
      </c>
    </row>
    <row r="6940" spans="1:8" x14ac:dyDescent="0.3">
      <c r="A6940"/>
      <c r="B6940" s="314">
        <v>37522</v>
      </c>
      <c r="C6940" s="197">
        <v>24.6</v>
      </c>
      <c r="D6940" s="197">
        <f t="shared" si="219"/>
        <v>-0.8572506238031683</v>
      </c>
      <c r="E6940" s="197">
        <v>-3.0350808040993327E-2</v>
      </c>
      <c r="F6940" s="167"/>
      <c r="G6940" s="37">
        <v>6932</v>
      </c>
      <c r="H6940" s="167">
        <f t="shared" ca="1" si="220"/>
        <v>-6.0108599639565906E-2</v>
      </c>
    </row>
    <row r="6941" spans="1:8" x14ac:dyDescent="0.3">
      <c r="A6941"/>
      <c r="B6941" s="314">
        <v>39111</v>
      </c>
      <c r="C6941" s="197">
        <v>172.33</v>
      </c>
      <c r="D6941" s="197">
        <f t="shared" si="219"/>
        <v>0.25926196565582771</v>
      </c>
      <c r="E6941" s="197">
        <v>-3.0383165475721507E-2</v>
      </c>
      <c r="F6941" s="167"/>
      <c r="G6941" s="37">
        <v>6933</v>
      </c>
      <c r="H6941" s="167">
        <f t="shared" ca="1" si="220"/>
        <v>2.0248529571500074E-2</v>
      </c>
    </row>
    <row r="6942" spans="1:8" x14ac:dyDescent="0.3">
      <c r="A6942"/>
      <c r="B6942" s="314">
        <v>39465</v>
      </c>
      <c r="C6942" s="197">
        <v>136.85</v>
      </c>
      <c r="D6942" s="197">
        <f t="shared" si="219"/>
        <v>-0.42174427448660523</v>
      </c>
      <c r="E6942" s="197">
        <v>-3.0395352132634224E-2</v>
      </c>
      <c r="F6942" s="167"/>
      <c r="G6942" s="37">
        <v>6934</v>
      </c>
      <c r="H6942" s="167">
        <f t="shared" ca="1" si="220"/>
        <v>-6.9693330118867552E-2</v>
      </c>
    </row>
    <row r="6943" spans="1:8" x14ac:dyDescent="0.3">
      <c r="A6943"/>
      <c r="B6943" s="314">
        <v>41087</v>
      </c>
      <c r="C6943" s="197">
        <v>236.66</v>
      </c>
      <c r="D6943" s="197">
        <f t="shared" si="219"/>
        <v>7.8338932437476672</v>
      </c>
      <c r="E6943" s="197">
        <v>-3.0399868895444215E-2</v>
      </c>
      <c r="F6943" s="167"/>
      <c r="G6943" s="37">
        <v>6935</v>
      </c>
      <c r="H6943" s="167">
        <f t="shared" ca="1" si="220"/>
        <v>-6.9383407766847385E-2</v>
      </c>
    </row>
    <row r="6944" spans="1:8" x14ac:dyDescent="0.3">
      <c r="A6944"/>
      <c r="B6944" s="314">
        <v>36272</v>
      </c>
      <c r="C6944" s="197">
        <v>26.79</v>
      </c>
      <c r="D6944" s="197">
        <f t="shared" si="219"/>
        <v>-0.93887748117727587</v>
      </c>
      <c r="E6944" s="197">
        <v>-3.0401737242128135E-2</v>
      </c>
      <c r="F6944" s="167"/>
      <c r="G6944" s="37">
        <v>6936</v>
      </c>
      <c r="H6944" s="167">
        <f t="shared" ca="1" si="220"/>
        <v>0.10725824968345211</v>
      </c>
    </row>
    <row r="6945" spans="1:8" x14ac:dyDescent="0.3">
      <c r="A6945"/>
      <c r="B6945" s="314">
        <v>44663</v>
      </c>
      <c r="C6945" s="197">
        <v>438.3</v>
      </c>
      <c r="D6945" s="197">
        <f t="shared" si="219"/>
        <v>1.2511556240369801</v>
      </c>
      <c r="E6945" s="197">
        <v>-3.0416989271098371E-2</v>
      </c>
      <c r="F6945" s="167"/>
      <c r="G6945" s="37">
        <v>6937</v>
      </c>
      <c r="H6945" s="167">
        <f t="shared" ca="1" si="220"/>
        <v>-5.9099348196549287E-2</v>
      </c>
    </row>
    <row r="6946" spans="1:8" x14ac:dyDescent="0.3">
      <c r="A6946"/>
      <c r="B6946" s="314">
        <v>40743</v>
      </c>
      <c r="C6946" s="197">
        <v>194.7</v>
      </c>
      <c r="D6946" s="197">
        <f t="shared" si="219"/>
        <v>0.85164051355206816</v>
      </c>
      <c r="E6946" s="197">
        <v>-3.0426771575120859E-2</v>
      </c>
      <c r="F6946" s="167"/>
      <c r="G6946" s="37">
        <v>6938</v>
      </c>
      <c r="H6946" s="167">
        <f t="shared" ca="1" si="220"/>
        <v>-4.8084365153522865E-2</v>
      </c>
    </row>
    <row r="6947" spans="1:8" x14ac:dyDescent="0.3">
      <c r="A6947"/>
      <c r="B6947" s="314">
        <v>44034</v>
      </c>
      <c r="C6947" s="197">
        <v>105.15</v>
      </c>
      <c r="D6947" s="197">
        <f t="shared" si="219"/>
        <v>8.9411520928305066E-2</v>
      </c>
      <c r="E6947" s="197">
        <v>-3.0428769017980639E-2</v>
      </c>
      <c r="F6947" s="167"/>
      <c r="G6947" s="37">
        <v>6939</v>
      </c>
      <c r="H6947" s="167">
        <f t="shared" ca="1" si="220"/>
        <v>4.7174535451595632E-2</v>
      </c>
    </row>
    <row r="6948" spans="1:8" x14ac:dyDescent="0.3">
      <c r="A6948"/>
      <c r="B6948" s="314">
        <v>38644</v>
      </c>
      <c r="C6948" s="197">
        <v>96.52</v>
      </c>
      <c r="D6948" s="197">
        <f t="shared" si="219"/>
        <v>0.40413151003782377</v>
      </c>
      <c r="E6948" s="197">
        <v>-3.0436966348568517E-2</v>
      </c>
      <c r="F6948" s="167"/>
      <c r="G6948" s="37">
        <v>6940</v>
      </c>
      <c r="H6948" s="167">
        <f t="shared" ca="1" si="220"/>
        <v>9.0198856023749729E-3</v>
      </c>
    </row>
    <row r="6949" spans="1:8" x14ac:dyDescent="0.3">
      <c r="A6949"/>
      <c r="B6949" s="314">
        <v>35088</v>
      </c>
      <c r="C6949" s="197">
        <v>68.739999999999995</v>
      </c>
      <c r="D6949" s="197">
        <f t="shared" si="219"/>
        <v>-0.74283576505798732</v>
      </c>
      <c r="E6949" s="197">
        <v>-3.0465444287729349E-2</v>
      </c>
      <c r="F6949" s="167"/>
      <c r="G6949" s="37">
        <v>6941</v>
      </c>
      <c r="H6949" s="167">
        <f t="shared" ca="1" si="220"/>
        <v>-4.2853920957960139E-2</v>
      </c>
    </row>
    <row r="6950" spans="1:8" x14ac:dyDescent="0.3">
      <c r="A6950"/>
      <c r="B6950" s="314">
        <v>43354</v>
      </c>
      <c r="C6950" s="197">
        <v>267.3</v>
      </c>
      <c r="D6950" s="197">
        <f t="shared" si="219"/>
        <v>9.5029469548133605</v>
      </c>
      <c r="E6950" s="197">
        <v>-3.0467899891186034E-2</v>
      </c>
      <c r="F6950" s="167"/>
      <c r="G6950" s="37">
        <v>6942</v>
      </c>
      <c r="H6950" s="167">
        <f t="shared" ca="1" si="220"/>
        <v>3.7858165091185191E-2</v>
      </c>
    </row>
    <row r="6951" spans="1:8" x14ac:dyDescent="0.3">
      <c r="A6951"/>
      <c r="B6951" s="314">
        <v>39784</v>
      </c>
      <c r="C6951" s="197">
        <v>25.45</v>
      </c>
      <c r="D6951" s="197">
        <f t="shared" si="219"/>
        <v>-0.95044299483984029</v>
      </c>
      <c r="E6951" s="197">
        <v>-3.0476190476190546E-2</v>
      </c>
      <c r="F6951" s="167"/>
      <c r="G6951" s="37">
        <v>6943</v>
      </c>
      <c r="H6951" s="167">
        <f t="shared" ca="1" si="220"/>
        <v>-7.7506090164184235E-2</v>
      </c>
    </row>
    <row r="6952" spans="1:8" x14ac:dyDescent="0.3">
      <c r="A6952"/>
      <c r="B6952" s="314">
        <v>42136</v>
      </c>
      <c r="C6952" s="197">
        <v>513.54999999999995</v>
      </c>
      <c r="D6952" s="197">
        <f t="shared" si="219"/>
        <v>-0.31617842876165114</v>
      </c>
      <c r="E6952" s="197">
        <v>-3.0488956012837631E-2</v>
      </c>
      <c r="F6952" s="167"/>
      <c r="G6952" s="37">
        <v>6944</v>
      </c>
      <c r="H6952" s="167">
        <f t="shared" ca="1" si="220"/>
        <v>-1.1409265735842776E-2</v>
      </c>
    </row>
    <row r="6953" spans="1:8" x14ac:dyDescent="0.3">
      <c r="A6953"/>
      <c r="B6953" s="314">
        <v>45670</v>
      </c>
      <c r="C6953" s="197">
        <v>751</v>
      </c>
      <c r="D6953" s="197">
        <f t="shared" si="219"/>
        <v>0.99098621420996835</v>
      </c>
      <c r="E6953" s="197">
        <v>-3.0529916736590668E-2</v>
      </c>
      <c r="F6953" s="167"/>
      <c r="G6953" s="37">
        <v>6945</v>
      </c>
      <c r="H6953" s="167">
        <f t="shared" ca="1" si="220"/>
        <v>7.120401155538103E-2</v>
      </c>
    </row>
    <row r="6954" spans="1:8" x14ac:dyDescent="0.3">
      <c r="A6954"/>
      <c r="B6954" s="314">
        <v>41716</v>
      </c>
      <c r="C6954" s="197">
        <v>377.2</v>
      </c>
      <c r="D6954" s="197">
        <f t="shared" si="219"/>
        <v>-0.30769936679820142</v>
      </c>
      <c r="E6954" s="197">
        <v>-3.0533566361673703E-2</v>
      </c>
      <c r="F6954" s="167"/>
      <c r="G6954" s="37">
        <v>6946</v>
      </c>
      <c r="H6954" s="167">
        <f t="shared" ca="1" si="220"/>
        <v>9.2144294787530071E-2</v>
      </c>
    </row>
    <row r="6955" spans="1:8" x14ac:dyDescent="0.3">
      <c r="A6955"/>
      <c r="B6955" s="314">
        <v>42656</v>
      </c>
      <c r="C6955" s="197">
        <v>544.85</v>
      </c>
      <c r="D6955" s="197">
        <f t="shared" si="219"/>
        <v>0.68710326675956046</v>
      </c>
      <c r="E6955" s="197">
        <v>-3.0602259585446046E-2</v>
      </c>
      <c r="F6955" s="167"/>
      <c r="G6955" s="37">
        <v>6947</v>
      </c>
      <c r="H6955" s="167">
        <f t="shared" ca="1" si="220"/>
        <v>5.7049472984811922E-3</v>
      </c>
    </row>
    <row r="6956" spans="1:8" x14ac:dyDescent="0.3">
      <c r="A6956"/>
      <c r="B6956" s="314">
        <v>44253</v>
      </c>
      <c r="C6956" s="197">
        <v>322.95</v>
      </c>
      <c r="D6956" s="197">
        <f t="shared" si="219"/>
        <v>0.74473257698541317</v>
      </c>
      <c r="E6956" s="197">
        <v>-3.0616839261593864E-2</v>
      </c>
      <c r="F6956" s="167"/>
      <c r="G6956" s="37">
        <v>6948</v>
      </c>
      <c r="H6956" s="167">
        <f t="shared" ca="1" si="220"/>
        <v>-3.1912594383560727E-2</v>
      </c>
    </row>
    <row r="6957" spans="1:8" x14ac:dyDescent="0.3">
      <c r="A6957"/>
      <c r="B6957" s="314">
        <v>43593</v>
      </c>
      <c r="C6957" s="197">
        <v>185.1</v>
      </c>
      <c r="D6957" s="197">
        <f t="shared" si="219"/>
        <v>-0.19342890757767228</v>
      </c>
      <c r="E6957" s="197">
        <v>-3.0636292223095052E-2</v>
      </c>
      <c r="F6957" s="167"/>
      <c r="G6957" s="37">
        <v>6949</v>
      </c>
      <c r="H6957" s="167">
        <f t="shared" ca="1" si="220"/>
        <v>3.984011594782453E-2</v>
      </c>
    </row>
    <row r="6958" spans="1:8" x14ac:dyDescent="0.3">
      <c r="A6958"/>
      <c r="B6958" s="314">
        <v>41131</v>
      </c>
      <c r="C6958" s="197">
        <v>229.49</v>
      </c>
      <c r="D6958" s="197">
        <f t="shared" si="219"/>
        <v>0.68395949515702981</v>
      </c>
      <c r="E6958" s="197">
        <v>-3.0706200371684367E-2</v>
      </c>
      <c r="F6958" s="167"/>
      <c r="G6958" s="37">
        <v>6950</v>
      </c>
      <c r="H6958" s="167">
        <f t="shared" ca="1" si="220"/>
        <v>5.4575065743124762E-2</v>
      </c>
    </row>
    <row r="6959" spans="1:8" x14ac:dyDescent="0.3">
      <c r="A6959"/>
      <c r="B6959" s="314">
        <v>40162</v>
      </c>
      <c r="C6959" s="197">
        <v>136.28</v>
      </c>
      <c r="D6959" s="197">
        <f t="shared" si="219"/>
        <v>-0.255097021044001</v>
      </c>
      <c r="E6959" s="197">
        <v>-3.0725462304409645E-2</v>
      </c>
      <c r="F6959" s="167"/>
      <c r="G6959" s="37">
        <v>6951</v>
      </c>
      <c r="H6959" s="167">
        <f t="shared" ca="1" si="220"/>
        <v>5.173797471912344E-2</v>
      </c>
    </row>
    <row r="6960" spans="1:8" x14ac:dyDescent="0.3">
      <c r="A6960"/>
      <c r="B6960" s="314">
        <v>43384</v>
      </c>
      <c r="C6960" s="197">
        <v>182.95</v>
      </c>
      <c r="D6960" s="197">
        <f t="shared" si="219"/>
        <v>6.4460724460724457</v>
      </c>
      <c r="E6960" s="197">
        <v>-3.0728476821192063E-2</v>
      </c>
      <c r="F6960" s="167"/>
      <c r="G6960" s="37">
        <v>6952</v>
      </c>
      <c r="H6960" s="167">
        <f t="shared" ca="1" si="220"/>
        <v>-2.9309438441340051E-2</v>
      </c>
    </row>
    <row r="6961" spans="1:8" x14ac:dyDescent="0.3">
      <c r="A6961"/>
      <c r="B6961" s="314">
        <v>37363</v>
      </c>
      <c r="C6961" s="197">
        <v>24.57</v>
      </c>
      <c r="D6961" s="197">
        <f t="shared" si="219"/>
        <v>-0.17771084337349397</v>
      </c>
      <c r="E6961" s="197">
        <v>-3.0769230769230771E-2</v>
      </c>
      <c r="F6961" s="167"/>
      <c r="G6961" s="37">
        <v>6953</v>
      </c>
      <c r="H6961" s="167">
        <f t="shared" ca="1" si="220"/>
        <v>-7.1262021961697286E-2</v>
      </c>
    </row>
    <row r="6962" spans="1:8" x14ac:dyDescent="0.3">
      <c r="A6962"/>
      <c r="B6962" s="314">
        <v>37726</v>
      </c>
      <c r="C6962" s="197">
        <v>29.88</v>
      </c>
      <c r="D6962" s="197">
        <f t="shared" si="219"/>
        <v>-0.9604605001984915</v>
      </c>
      <c r="E6962" s="197">
        <v>-3.0814142069412909E-2</v>
      </c>
      <c r="F6962" s="167"/>
      <c r="G6962" s="37">
        <v>6954</v>
      </c>
      <c r="H6962" s="167">
        <f t="shared" ca="1" si="220"/>
        <v>8.2574674178905308E-2</v>
      </c>
    </row>
    <row r="6963" spans="1:8" x14ac:dyDescent="0.3">
      <c r="A6963"/>
      <c r="B6963" s="314">
        <v>45644</v>
      </c>
      <c r="C6963" s="197">
        <v>755.7</v>
      </c>
      <c r="D6963" s="197">
        <f t="shared" si="219"/>
        <v>39.090185676392572</v>
      </c>
      <c r="E6963" s="197">
        <v>-3.08432189804424E-2</v>
      </c>
      <c r="F6963" s="167"/>
      <c r="G6963" s="37">
        <v>6955</v>
      </c>
      <c r="H6963" s="167">
        <f t="shared" ca="1" si="220"/>
        <v>-7.6006315779647603E-3</v>
      </c>
    </row>
    <row r="6964" spans="1:8" x14ac:dyDescent="0.3">
      <c r="A6964"/>
      <c r="B6964" s="314">
        <v>37245</v>
      </c>
      <c r="C6964" s="197">
        <v>18.850000000000001</v>
      </c>
      <c r="D6964" s="197">
        <f t="shared" si="219"/>
        <v>-0.95523628591783427</v>
      </c>
      <c r="E6964" s="197">
        <v>-3.0848329048843048E-2</v>
      </c>
      <c r="F6964" s="167"/>
      <c r="G6964" s="37">
        <v>6956</v>
      </c>
      <c r="H6964" s="167">
        <f t="shared" ca="1" si="220"/>
        <v>-4.2350336383722574E-4</v>
      </c>
    </row>
    <row r="6965" spans="1:8" x14ac:dyDescent="0.3">
      <c r="A6965"/>
      <c r="B6965" s="314">
        <v>44998</v>
      </c>
      <c r="C6965" s="197">
        <v>421.1</v>
      </c>
      <c r="D6965" s="197">
        <f t="shared" si="219"/>
        <v>1.3998404285632873</v>
      </c>
      <c r="E6965" s="197">
        <v>-3.0862350693884988E-2</v>
      </c>
      <c r="F6965" s="167"/>
      <c r="G6965" s="37">
        <v>6957</v>
      </c>
      <c r="H6965" s="167">
        <f t="shared" ca="1" si="220"/>
        <v>5.1087436356714061E-2</v>
      </c>
    </row>
    <row r="6966" spans="1:8" x14ac:dyDescent="0.3">
      <c r="A6966"/>
      <c r="B6966" s="314">
        <v>40889</v>
      </c>
      <c r="C6966" s="197">
        <v>175.47</v>
      </c>
      <c r="D6966" s="197">
        <f t="shared" si="219"/>
        <v>8.3186404673393533</v>
      </c>
      <c r="E6966" s="197">
        <v>-3.0873743510438589E-2</v>
      </c>
      <c r="F6966" s="167"/>
      <c r="G6966" s="37">
        <v>6958</v>
      </c>
      <c r="H6966" s="167">
        <f t="shared" ca="1" si="220"/>
        <v>6.1190688292956735E-2</v>
      </c>
    </row>
    <row r="6967" spans="1:8" x14ac:dyDescent="0.3">
      <c r="A6967"/>
      <c r="B6967" s="314">
        <v>37819</v>
      </c>
      <c r="C6967" s="197">
        <v>18.829999999999998</v>
      </c>
      <c r="D6967" s="197">
        <f t="shared" si="219"/>
        <v>-0.80752325462537056</v>
      </c>
      <c r="E6967" s="197">
        <v>-3.0880082346886328E-2</v>
      </c>
      <c r="F6967" s="167"/>
      <c r="G6967" s="37">
        <v>6959</v>
      </c>
      <c r="H6967" s="167">
        <f t="shared" ca="1" si="220"/>
        <v>-0.10601349914538069</v>
      </c>
    </row>
    <row r="6968" spans="1:8" x14ac:dyDescent="0.3">
      <c r="A6968"/>
      <c r="B6968" s="314">
        <v>38567</v>
      </c>
      <c r="C6968" s="197">
        <v>97.83</v>
      </c>
      <c r="D6968" s="197">
        <f t="shared" si="219"/>
        <v>-0.70776078384514274</v>
      </c>
      <c r="E6968" s="197">
        <v>-3.0906389301634474E-2</v>
      </c>
      <c r="F6968" s="167"/>
      <c r="G6968" s="37">
        <v>6960</v>
      </c>
      <c r="H6968" s="167">
        <f t="shared" ca="1" si="220"/>
        <v>-3.4281570794007461E-2</v>
      </c>
    </row>
    <row r="6969" spans="1:8" x14ac:dyDescent="0.3">
      <c r="A6969"/>
      <c r="B6969" s="314">
        <v>41537</v>
      </c>
      <c r="C6969" s="197">
        <v>334.76</v>
      </c>
      <c r="D6969" s="197">
        <f t="shared" si="219"/>
        <v>0.43458324405399607</v>
      </c>
      <c r="E6969" s="197">
        <v>-3.0917091245947215E-2</v>
      </c>
      <c r="F6969" s="167"/>
      <c r="G6969" s="37">
        <v>6961</v>
      </c>
      <c r="H6969" s="167">
        <f t="shared" ca="1" si="220"/>
        <v>-1.1805719118041662E-2</v>
      </c>
    </row>
    <row r="6970" spans="1:8" x14ac:dyDescent="0.3">
      <c r="A6970"/>
      <c r="B6970" s="314">
        <v>43369</v>
      </c>
      <c r="C6970" s="197">
        <v>233.35</v>
      </c>
      <c r="D6970" s="197">
        <f t="shared" si="219"/>
        <v>1.4763875623474476</v>
      </c>
      <c r="E6970" s="197">
        <v>-3.0938538205980137E-2</v>
      </c>
      <c r="F6970" s="167"/>
      <c r="G6970" s="37">
        <v>6962</v>
      </c>
      <c r="H6970" s="167">
        <f t="shared" ca="1" si="220"/>
        <v>0.1312446150590412</v>
      </c>
    </row>
    <row r="6971" spans="1:8" x14ac:dyDescent="0.3">
      <c r="A6971"/>
      <c r="B6971" s="314">
        <v>38399</v>
      </c>
      <c r="C6971" s="197">
        <v>94.23</v>
      </c>
      <c r="D6971" s="197">
        <f t="shared" si="219"/>
        <v>2.5424812030075188</v>
      </c>
      <c r="E6971" s="197">
        <v>-3.09543397778691E-2</v>
      </c>
      <c r="F6971" s="167"/>
      <c r="G6971" s="37">
        <v>6963</v>
      </c>
      <c r="H6971" s="167">
        <f t="shared" ca="1" si="220"/>
        <v>-1.1327532951626097E-2</v>
      </c>
    </row>
    <row r="6972" spans="1:8" x14ac:dyDescent="0.3">
      <c r="A6972"/>
      <c r="B6972" s="314">
        <v>39771</v>
      </c>
      <c r="C6972" s="197">
        <v>26.6</v>
      </c>
      <c r="D6972" s="197">
        <f t="shared" si="219"/>
        <v>1.3333333333333419E-2</v>
      </c>
      <c r="E6972" s="197">
        <v>-3.0965391621129212E-2</v>
      </c>
      <c r="F6972" s="167"/>
      <c r="G6972" s="37">
        <v>6964</v>
      </c>
      <c r="H6972" s="167">
        <f t="shared" ca="1" si="220"/>
        <v>7.8903816235429539E-2</v>
      </c>
    </row>
    <row r="6973" spans="1:8" x14ac:dyDescent="0.3">
      <c r="A6973"/>
      <c r="B6973" s="314">
        <v>39783</v>
      </c>
      <c r="C6973" s="197">
        <v>26.25</v>
      </c>
      <c r="D6973" s="197">
        <f t="shared" si="219"/>
        <v>-0.72797927461139889</v>
      </c>
      <c r="E6973" s="197">
        <v>-3.100775193798444E-2</v>
      </c>
      <c r="F6973" s="167"/>
      <c r="G6973" s="37">
        <v>6965</v>
      </c>
      <c r="H6973" s="167">
        <f t="shared" ca="1" si="220"/>
        <v>7.7950056330427465E-3</v>
      </c>
    </row>
    <row r="6974" spans="1:8" x14ac:dyDescent="0.3">
      <c r="A6974"/>
      <c r="B6974" s="314">
        <v>38357</v>
      </c>
      <c r="C6974" s="197">
        <v>96.5</v>
      </c>
      <c r="D6974" s="197">
        <f t="shared" si="219"/>
        <v>-0.41638947686725125</v>
      </c>
      <c r="E6974" s="197">
        <v>-3.1027211567426494E-2</v>
      </c>
      <c r="F6974" s="167"/>
      <c r="G6974" s="37">
        <v>6966</v>
      </c>
      <c r="H6974" s="167">
        <f t="shared" ca="1" si="220"/>
        <v>4.0130037015279826E-2</v>
      </c>
    </row>
    <row r="6975" spans="1:8" x14ac:dyDescent="0.3">
      <c r="A6975"/>
      <c r="B6975" s="314">
        <v>43398</v>
      </c>
      <c r="C6975" s="197">
        <v>165.35</v>
      </c>
      <c r="D6975" s="197">
        <f t="shared" si="219"/>
        <v>-5.2163943823445136E-2</v>
      </c>
      <c r="E6975" s="197">
        <v>-3.1057720480515694E-2</v>
      </c>
      <c r="F6975" s="167"/>
      <c r="G6975" s="37">
        <v>6967</v>
      </c>
      <c r="H6975" s="167">
        <f t="shared" ca="1" si="220"/>
        <v>6.1698705443109507E-2</v>
      </c>
    </row>
    <row r="6976" spans="1:8" x14ac:dyDescent="0.3">
      <c r="A6976"/>
      <c r="B6976" s="314">
        <v>43432</v>
      </c>
      <c r="C6976" s="197">
        <v>174.45</v>
      </c>
      <c r="D6976" s="197">
        <f t="shared" si="219"/>
        <v>1.7198316183348923</v>
      </c>
      <c r="E6976" s="197">
        <v>-3.1102471535684684E-2</v>
      </c>
      <c r="F6976" s="167"/>
      <c r="G6976" s="37">
        <v>6968</v>
      </c>
      <c r="H6976" s="167">
        <f t="shared" ca="1" si="220"/>
        <v>6.3116229386829502E-3</v>
      </c>
    </row>
    <row r="6977" spans="1:8" x14ac:dyDescent="0.3">
      <c r="A6977"/>
      <c r="B6977" s="314">
        <v>35450</v>
      </c>
      <c r="C6977" s="197">
        <v>64.14</v>
      </c>
      <c r="D6977" s="197">
        <f t="shared" si="219"/>
        <v>-0.33602484472049687</v>
      </c>
      <c r="E6977" s="197">
        <v>-3.111782477341396E-2</v>
      </c>
      <c r="F6977" s="167"/>
      <c r="G6977" s="37">
        <v>6969</v>
      </c>
      <c r="H6977" s="167">
        <f t="shared" ca="1" si="220"/>
        <v>-0.10110644106858209</v>
      </c>
    </row>
    <row r="6978" spans="1:8" x14ac:dyDescent="0.3">
      <c r="A6978"/>
      <c r="B6978" s="314">
        <v>38056</v>
      </c>
      <c r="C6978" s="197">
        <v>96.6</v>
      </c>
      <c r="D6978" s="197">
        <f t="shared" si="219"/>
        <v>-0.77278607550276379</v>
      </c>
      <c r="E6978" s="197">
        <v>-3.119045231170392E-2</v>
      </c>
      <c r="F6978" s="167"/>
      <c r="G6978" s="37">
        <v>6970</v>
      </c>
      <c r="H6978" s="167">
        <f t="shared" ca="1" si="220"/>
        <v>1.495334321212626E-2</v>
      </c>
    </row>
    <row r="6979" spans="1:8" x14ac:dyDescent="0.3">
      <c r="A6979"/>
      <c r="B6979" s="314">
        <v>44676</v>
      </c>
      <c r="C6979" s="197">
        <v>425.15</v>
      </c>
      <c r="D6979" s="197">
        <f t="shared" si="219"/>
        <v>0.57603054567022527</v>
      </c>
      <c r="E6979" s="197">
        <v>-3.1217956021419746E-2</v>
      </c>
      <c r="F6979" s="167"/>
      <c r="G6979" s="37">
        <v>6971</v>
      </c>
      <c r="H6979" s="167">
        <f t="shared" ca="1" si="220"/>
        <v>-1.0000208016643785E-2</v>
      </c>
    </row>
    <row r="6980" spans="1:8" x14ac:dyDescent="0.3">
      <c r="A6980"/>
      <c r="B6980" s="314">
        <v>41451</v>
      </c>
      <c r="C6980" s="197">
        <v>269.76</v>
      </c>
      <c r="D6980" s="197">
        <f t="shared" si="219"/>
        <v>4.4387096774193546</v>
      </c>
      <c r="E6980" s="197">
        <v>-3.1243266537384184E-2</v>
      </c>
      <c r="F6980" s="167"/>
      <c r="G6980" s="37">
        <v>6972</v>
      </c>
      <c r="H6980" s="167">
        <f t="shared" ca="1" si="220"/>
        <v>2.9214212493114015E-2</v>
      </c>
    </row>
    <row r="6981" spans="1:8" x14ac:dyDescent="0.3">
      <c r="A6981"/>
      <c r="B6981" s="314">
        <v>36461</v>
      </c>
      <c r="C6981" s="197">
        <v>49.6</v>
      </c>
      <c r="D6981" s="197">
        <f t="shared" si="219"/>
        <v>-0.66233235754646325</v>
      </c>
      <c r="E6981" s="197">
        <v>-3.125E-2</v>
      </c>
      <c r="F6981" s="167"/>
      <c r="G6981" s="37">
        <v>6973</v>
      </c>
      <c r="H6981" s="167">
        <f t="shared" ca="1" si="220"/>
        <v>6.3259170758516267E-2</v>
      </c>
    </row>
    <row r="6982" spans="1:8" x14ac:dyDescent="0.3">
      <c r="A6982"/>
      <c r="B6982" s="314">
        <v>38762</v>
      </c>
      <c r="C6982" s="197">
        <v>146.88999999999999</v>
      </c>
      <c r="D6982" s="197">
        <f t="shared" si="219"/>
        <v>1.7242210682492578</v>
      </c>
      <c r="E6982" s="197">
        <v>-3.1260304689045726E-2</v>
      </c>
      <c r="F6982" s="167"/>
      <c r="G6982" s="37">
        <v>6974</v>
      </c>
      <c r="H6982" s="167">
        <f t="shared" ca="1" si="220"/>
        <v>-6.85433592662288E-4</v>
      </c>
    </row>
    <row r="6983" spans="1:8" x14ac:dyDescent="0.3">
      <c r="A6983"/>
      <c r="B6983" s="314">
        <v>40003</v>
      </c>
      <c r="C6983" s="197">
        <v>53.92</v>
      </c>
      <c r="D6983" s="197">
        <f t="shared" si="219"/>
        <v>-0.81963539053353407</v>
      </c>
      <c r="E6983" s="197">
        <v>-3.1261228889687298E-2</v>
      </c>
      <c r="F6983" s="167"/>
      <c r="G6983" s="37">
        <v>6975</v>
      </c>
      <c r="H6983" s="167">
        <f t="shared" ca="1" si="220"/>
        <v>7.7133828791109318E-2</v>
      </c>
    </row>
    <row r="6984" spans="1:8" x14ac:dyDescent="0.3">
      <c r="A6984"/>
      <c r="B6984" s="314">
        <v>44459</v>
      </c>
      <c r="C6984" s="197">
        <v>298.95</v>
      </c>
      <c r="D6984" s="197">
        <f t="shared" si="219"/>
        <v>0.3824277456647398</v>
      </c>
      <c r="E6984" s="197">
        <v>-3.1270252754374672E-2</v>
      </c>
      <c r="F6984" s="167"/>
      <c r="G6984" s="37">
        <v>6976</v>
      </c>
      <c r="H6984" s="167">
        <f t="shared" ca="1" si="220"/>
        <v>-4.4593652832575784E-2</v>
      </c>
    </row>
    <row r="6985" spans="1:8" x14ac:dyDescent="0.3">
      <c r="A6985"/>
      <c r="B6985" s="314">
        <v>43378</v>
      </c>
      <c r="C6985" s="197">
        <v>216.25</v>
      </c>
      <c r="D6985" s="197">
        <f t="shared" ref="D6985:D7048" si="221">C6985/C6986-1</f>
        <v>2.1286168981481479</v>
      </c>
      <c r="E6985" s="197">
        <v>-3.1354983202687592E-2</v>
      </c>
      <c r="F6985" s="167"/>
      <c r="G6985" s="37">
        <v>6977</v>
      </c>
      <c r="H6985" s="167">
        <f t="shared" ca="1" si="220"/>
        <v>-9.3676542983229791E-2</v>
      </c>
    </row>
    <row r="6986" spans="1:8" x14ac:dyDescent="0.3">
      <c r="A6986"/>
      <c r="B6986" s="314">
        <v>35562</v>
      </c>
      <c r="C6986" s="197">
        <v>69.12</v>
      </c>
      <c r="D6986" s="197">
        <f t="shared" si="221"/>
        <v>-0.7811965811965812</v>
      </c>
      <c r="E6986" s="197">
        <v>-3.1390134529147962E-2</v>
      </c>
      <c r="F6986" s="167"/>
      <c r="G6986" s="37">
        <v>6978</v>
      </c>
      <c r="H6986" s="167">
        <f t="shared" ref="H6986:H7049" ca="1" si="222">_xlfn.NORM.INV(RAND(),N$11,N$12)</f>
        <v>-6.253668706958751E-2</v>
      </c>
    </row>
    <row r="6987" spans="1:8" x14ac:dyDescent="0.3">
      <c r="A6987"/>
      <c r="B6987" s="314">
        <v>44232</v>
      </c>
      <c r="C6987" s="197">
        <v>315.89999999999998</v>
      </c>
      <c r="D6987" s="197">
        <f t="shared" si="221"/>
        <v>3.1841059602649002</v>
      </c>
      <c r="E6987" s="197">
        <v>-3.1427257396903219E-2</v>
      </c>
      <c r="F6987" s="167"/>
      <c r="G6987" s="37">
        <v>6979</v>
      </c>
      <c r="H6987" s="167">
        <f t="shared" ca="1" si="222"/>
        <v>0.10553249721450242</v>
      </c>
    </row>
    <row r="6988" spans="1:8" x14ac:dyDescent="0.3">
      <c r="A6988"/>
      <c r="B6988" s="314">
        <v>43908</v>
      </c>
      <c r="C6988" s="197">
        <v>75.5</v>
      </c>
      <c r="D6988" s="197">
        <f t="shared" si="221"/>
        <v>-0.65572275421796622</v>
      </c>
      <c r="E6988" s="197">
        <v>-3.1430404105195708E-2</v>
      </c>
      <c r="F6988" s="167"/>
      <c r="G6988" s="37">
        <v>6980</v>
      </c>
      <c r="H6988" s="167">
        <f t="shared" ca="1" si="222"/>
        <v>-1.4172732095549546E-2</v>
      </c>
    </row>
    <row r="6989" spans="1:8" x14ac:dyDescent="0.3">
      <c r="A6989"/>
      <c r="B6989" s="314">
        <v>41065</v>
      </c>
      <c r="C6989" s="197">
        <v>219.3</v>
      </c>
      <c r="D6989" s="197">
        <f t="shared" si="221"/>
        <v>5.5326184092940132</v>
      </c>
      <c r="E6989" s="197">
        <v>-3.1445985336984283E-2</v>
      </c>
      <c r="F6989" s="167"/>
      <c r="G6989" s="37">
        <v>6981</v>
      </c>
      <c r="H6989" s="167">
        <f t="shared" ca="1" si="222"/>
        <v>6.6558881399567699E-2</v>
      </c>
    </row>
    <row r="6990" spans="1:8" x14ac:dyDescent="0.3">
      <c r="A6990"/>
      <c r="B6990" s="314">
        <v>36553</v>
      </c>
      <c r="C6990" s="197">
        <v>33.57</v>
      </c>
      <c r="D6990" s="197">
        <f t="shared" si="221"/>
        <v>-0.1343476018566272</v>
      </c>
      <c r="E6990" s="197">
        <v>-3.1448355452971644E-2</v>
      </c>
      <c r="F6990" s="167"/>
      <c r="G6990" s="37">
        <v>6982</v>
      </c>
      <c r="H6990" s="167">
        <f t="shared" ca="1" si="222"/>
        <v>5.4731156496805121E-2</v>
      </c>
    </row>
    <row r="6991" spans="1:8" x14ac:dyDescent="0.3">
      <c r="A6991"/>
      <c r="B6991" s="314">
        <v>35954</v>
      </c>
      <c r="C6991" s="197">
        <v>38.78</v>
      </c>
      <c r="D6991" s="197">
        <f t="shared" si="221"/>
        <v>-0.7588758316234534</v>
      </c>
      <c r="E6991" s="197">
        <v>-3.1468531468531458E-2</v>
      </c>
      <c r="F6991" s="167"/>
      <c r="G6991" s="37">
        <v>6983</v>
      </c>
      <c r="H6991" s="167">
        <f t="shared" ca="1" si="222"/>
        <v>-5.9116351923299705E-2</v>
      </c>
    </row>
    <row r="6992" spans="1:8" x14ac:dyDescent="0.3">
      <c r="A6992"/>
      <c r="B6992" s="314">
        <v>39062</v>
      </c>
      <c r="C6992" s="197">
        <v>160.83000000000001</v>
      </c>
      <c r="D6992" s="197">
        <f t="shared" si="221"/>
        <v>0.2083395942900077</v>
      </c>
      <c r="E6992" s="197">
        <v>-3.1552959595351204E-2</v>
      </c>
      <c r="F6992" s="167"/>
      <c r="G6992" s="37">
        <v>6984</v>
      </c>
      <c r="H6992" s="167">
        <f t="shared" ca="1" si="222"/>
        <v>5.387372026122466E-2</v>
      </c>
    </row>
    <row r="6993" spans="1:8" x14ac:dyDescent="0.3">
      <c r="A6993"/>
      <c r="B6993" s="314">
        <v>44096</v>
      </c>
      <c r="C6993" s="197">
        <v>133.1</v>
      </c>
      <c r="D6993" s="197">
        <f t="shared" si="221"/>
        <v>1.2430064037748565</v>
      </c>
      <c r="E6993" s="197">
        <v>-3.1647871953437545E-2</v>
      </c>
      <c r="F6993" s="167"/>
      <c r="G6993" s="37">
        <v>6985</v>
      </c>
      <c r="H6993" s="167">
        <f t="shared" ca="1" si="222"/>
        <v>-5.3010584993670964E-2</v>
      </c>
    </row>
    <row r="6994" spans="1:8" x14ac:dyDescent="0.3">
      <c r="A6994"/>
      <c r="B6994" s="314">
        <v>35758</v>
      </c>
      <c r="C6994" s="197">
        <v>59.34</v>
      </c>
      <c r="D6994" s="197">
        <f t="shared" si="221"/>
        <v>-0.22975077881619943</v>
      </c>
      <c r="E6994" s="197">
        <v>-3.1657963446475201E-2</v>
      </c>
      <c r="F6994" s="167"/>
      <c r="G6994" s="37">
        <v>6986</v>
      </c>
      <c r="H6994" s="167">
        <f t="shared" ca="1" si="222"/>
        <v>2.4687760488710925E-2</v>
      </c>
    </row>
    <row r="6995" spans="1:8" x14ac:dyDescent="0.3">
      <c r="A6995"/>
      <c r="B6995" s="314">
        <v>35009</v>
      </c>
      <c r="C6995" s="197">
        <v>77.040000000000006</v>
      </c>
      <c r="D6995" s="197">
        <f t="shared" si="221"/>
        <v>-0.49064462809917353</v>
      </c>
      <c r="E6995" s="197">
        <v>-3.1674208144796379E-2</v>
      </c>
      <c r="F6995" s="167"/>
      <c r="G6995" s="37">
        <v>6987</v>
      </c>
      <c r="H6995" s="167">
        <f t="shared" ca="1" si="222"/>
        <v>-5.3595463381855028E-3</v>
      </c>
    </row>
    <row r="6996" spans="1:8" x14ac:dyDescent="0.3">
      <c r="A6996"/>
      <c r="B6996" s="314">
        <v>43670</v>
      </c>
      <c r="C6996" s="197">
        <v>151.25</v>
      </c>
      <c r="D6996" s="197">
        <f t="shared" si="221"/>
        <v>0.14748501631135724</v>
      </c>
      <c r="E6996" s="197">
        <v>-3.169014084507038E-2</v>
      </c>
      <c r="F6996" s="167"/>
      <c r="G6996" s="37">
        <v>6988</v>
      </c>
      <c r="H6996" s="167">
        <f t="shared" ca="1" si="222"/>
        <v>9.3315701959355277E-2</v>
      </c>
    </row>
    <row r="6997" spans="1:8" x14ac:dyDescent="0.3">
      <c r="A6997"/>
      <c r="B6997" s="314">
        <v>39239</v>
      </c>
      <c r="C6997" s="197">
        <v>131.81</v>
      </c>
      <c r="D6997" s="197">
        <f t="shared" si="221"/>
        <v>-0.26751875520978041</v>
      </c>
      <c r="E6997" s="197">
        <v>-3.1734371556600305E-2</v>
      </c>
      <c r="F6997" s="167"/>
      <c r="G6997" s="37">
        <v>6989</v>
      </c>
      <c r="H6997" s="167">
        <f t="shared" ca="1" si="222"/>
        <v>0.10353300009774889</v>
      </c>
    </row>
    <row r="6998" spans="1:8" x14ac:dyDescent="0.3">
      <c r="A6998"/>
      <c r="B6998" s="314">
        <v>43390</v>
      </c>
      <c r="C6998" s="197">
        <v>179.95</v>
      </c>
      <c r="D6998" s="197">
        <f t="shared" si="221"/>
        <v>6.0265521280749708</v>
      </c>
      <c r="E6998" s="197">
        <v>-3.1746031746031744E-2</v>
      </c>
      <c r="F6998" s="167"/>
      <c r="G6998" s="37">
        <v>6990</v>
      </c>
      <c r="H6998" s="167">
        <f t="shared" ca="1" si="222"/>
        <v>8.435608110908055E-2</v>
      </c>
    </row>
    <row r="6999" spans="1:8" x14ac:dyDescent="0.3">
      <c r="A6999"/>
      <c r="B6999" s="314">
        <v>36691</v>
      </c>
      <c r="C6999" s="197">
        <v>25.61</v>
      </c>
      <c r="D6999" s="197">
        <f t="shared" si="221"/>
        <v>-0.31007543103448276</v>
      </c>
      <c r="E6999" s="197">
        <v>-3.1758034026465043E-2</v>
      </c>
      <c r="F6999" s="167"/>
      <c r="G6999" s="37">
        <v>6991</v>
      </c>
      <c r="H6999" s="167">
        <f t="shared" ca="1" si="222"/>
        <v>-8.2350304070740524E-2</v>
      </c>
    </row>
    <row r="7000" spans="1:8" x14ac:dyDescent="0.3">
      <c r="A7000"/>
      <c r="B7000" s="314">
        <v>35964</v>
      </c>
      <c r="C7000" s="197">
        <v>37.119999999999997</v>
      </c>
      <c r="D7000" s="197">
        <f t="shared" si="221"/>
        <v>-0.70586370839936619</v>
      </c>
      <c r="E7000" s="197">
        <v>-3.1820552947313674E-2</v>
      </c>
      <c r="F7000" s="167"/>
      <c r="G7000" s="37">
        <v>6992</v>
      </c>
      <c r="H7000" s="167">
        <f t="shared" ca="1" si="222"/>
        <v>-2.7191375005788257E-3</v>
      </c>
    </row>
    <row r="7001" spans="1:8" x14ac:dyDescent="0.3">
      <c r="A7001"/>
      <c r="B7001" s="314">
        <v>43894</v>
      </c>
      <c r="C7001" s="197">
        <v>126.2</v>
      </c>
      <c r="D7001" s="197">
        <f t="shared" si="221"/>
        <v>8.2288088200048737E-3</v>
      </c>
      <c r="E7001" s="197">
        <v>-3.1837360951284976E-2</v>
      </c>
      <c r="F7001" s="167"/>
      <c r="G7001" s="37">
        <v>6993</v>
      </c>
      <c r="H7001" s="167">
        <f t="shared" ca="1" si="222"/>
        <v>-4.926128638285821E-3</v>
      </c>
    </row>
    <row r="7002" spans="1:8" x14ac:dyDescent="0.3">
      <c r="A7002"/>
      <c r="B7002" s="314">
        <v>39518</v>
      </c>
      <c r="C7002" s="197">
        <v>125.17</v>
      </c>
      <c r="D7002" s="197">
        <f t="shared" si="221"/>
        <v>0.53244368266405484</v>
      </c>
      <c r="E7002" s="197">
        <v>-3.1866346971923476E-2</v>
      </c>
      <c r="F7002" s="167"/>
      <c r="G7002" s="37">
        <v>6994</v>
      </c>
      <c r="H7002" s="167">
        <f t="shared" ca="1" si="222"/>
        <v>5.6245183437324188E-2</v>
      </c>
    </row>
    <row r="7003" spans="1:8" x14ac:dyDescent="0.3">
      <c r="A7003"/>
      <c r="B7003" s="314">
        <v>39654</v>
      </c>
      <c r="C7003" s="197">
        <v>81.680000000000007</v>
      </c>
      <c r="D7003" s="197">
        <f t="shared" si="221"/>
        <v>1.0379241516966071</v>
      </c>
      <c r="E7003" s="197">
        <v>-3.1883370866421679E-2</v>
      </c>
      <c r="F7003" s="167"/>
      <c r="G7003" s="37">
        <v>6995</v>
      </c>
      <c r="H7003" s="167">
        <f t="shared" ca="1" si="222"/>
        <v>4.6980207356492075E-2</v>
      </c>
    </row>
    <row r="7004" spans="1:8" x14ac:dyDescent="0.3">
      <c r="A7004"/>
      <c r="B7004" s="314">
        <v>36508</v>
      </c>
      <c r="C7004" s="197">
        <v>40.08</v>
      </c>
      <c r="D7004" s="197">
        <f t="shared" si="221"/>
        <v>1.5969581749049278E-2</v>
      </c>
      <c r="E7004" s="197">
        <v>-3.1884057971014457E-2</v>
      </c>
      <c r="F7004" s="167"/>
      <c r="G7004" s="37">
        <v>6996</v>
      </c>
      <c r="H7004" s="167">
        <f t="shared" ca="1" si="222"/>
        <v>-2.2026962361771398E-2</v>
      </c>
    </row>
    <row r="7005" spans="1:8" x14ac:dyDescent="0.3">
      <c r="A7005"/>
      <c r="B7005" s="314">
        <v>36341</v>
      </c>
      <c r="C7005" s="197">
        <v>39.450000000000003</v>
      </c>
      <c r="D7005" s="197">
        <f t="shared" si="221"/>
        <v>-0.87782595230721583</v>
      </c>
      <c r="E7005" s="197">
        <v>-3.1901840490797473E-2</v>
      </c>
      <c r="F7005" s="167"/>
      <c r="G7005" s="37">
        <v>6997</v>
      </c>
      <c r="H7005" s="167">
        <f t="shared" ca="1" si="222"/>
        <v>-5.3813809639636674E-2</v>
      </c>
    </row>
    <row r="7006" spans="1:8" x14ac:dyDescent="0.3">
      <c r="A7006"/>
      <c r="B7006" s="314">
        <v>42251</v>
      </c>
      <c r="C7006" s="197">
        <v>322.89999999999998</v>
      </c>
      <c r="D7006" s="197">
        <f t="shared" si="221"/>
        <v>16.46349378042185</v>
      </c>
      <c r="E7006" s="197">
        <v>-3.1929245990106492E-2</v>
      </c>
      <c r="F7006" s="167"/>
      <c r="G7006" s="37">
        <v>6998</v>
      </c>
      <c r="H7006" s="167">
        <f t="shared" ca="1" si="222"/>
        <v>7.1392108410452612E-2</v>
      </c>
    </row>
    <row r="7007" spans="1:8" x14ac:dyDescent="0.3">
      <c r="A7007"/>
      <c r="B7007" s="314">
        <v>37817</v>
      </c>
      <c r="C7007" s="197">
        <v>18.489999999999998</v>
      </c>
      <c r="D7007" s="197">
        <f t="shared" si="221"/>
        <v>-0.88990771062816321</v>
      </c>
      <c r="E7007" s="197">
        <v>-3.1937172774869294E-2</v>
      </c>
      <c r="F7007" s="167"/>
      <c r="G7007" s="37">
        <v>6999</v>
      </c>
      <c r="H7007" s="167">
        <f t="shared" ca="1" si="222"/>
        <v>5.9807236340060667E-2</v>
      </c>
    </row>
    <row r="7008" spans="1:8" x14ac:dyDescent="0.3">
      <c r="A7008"/>
      <c r="B7008" s="314">
        <v>44154</v>
      </c>
      <c r="C7008" s="197">
        <v>167.95</v>
      </c>
      <c r="D7008" s="197">
        <f t="shared" si="221"/>
        <v>-0.57133741704951513</v>
      </c>
      <c r="E7008" s="197">
        <v>-3.1988472622478503E-2</v>
      </c>
      <c r="F7008" s="167"/>
      <c r="G7008" s="37">
        <v>7000</v>
      </c>
      <c r="H7008" s="167">
        <f t="shared" ca="1" si="222"/>
        <v>-2.2810836804093678E-2</v>
      </c>
    </row>
    <row r="7009" spans="1:8" x14ac:dyDescent="0.3">
      <c r="A7009"/>
      <c r="B7009" s="314">
        <v>41708</v>
      </c>
      <c r="C7009" s="197">
        <v>391.8</v>
      </c>
      <c r="D7009" s="197">
        <f t="shared" si="221"/>
        <v>5.1739678537661522</v>
      </c>
      <c r="E7009" s="197">
        <v>-3.2018974206937445E-2</v>
      </c>
      <c r="F7009" s="167"/>
      <c r="G7009" s="37">
        <v>7001</v>
      </c>
      <c r="H7009" s="167">
        <f t="shared" ca="1" si="222"/>
        <v>3.6404856892675821E-2</v>
      </c>
    </row>
    <row r="7010" spans="1:8" x14ac:dyDescent="0.3">
      <c r="A7010"/>
      <c r="B7010" s="314">
        <v>34647</v>
      </c>
      <c r="C7010" s="197">
        <v>63.46</v>
      </c>
      <c r="D7010" s="197">
        <f t="shared" si="221"/>
        <v>-3.6440935317339829E-2</v>
      </c>
      <c r="E7010" s="197">
        <v>-3.2031726662599125E-2</v>
      </c>
      <c r="F7010" s="167"/>
      <c r="G7010" s="37">
        <v>7002</v>
      </c>
      <c r="H7010" s="167">
        <f t="shared" ca="1" si="222"/>
        <v>-2.4268817782145378E-2</v>
      </c>
    </row>
    <row r="7011" spans="1:8" x14ac:dyDescent="0.3">
      <c r="A7011"/>
      <c r="B7011" s="314">
        <v>39961</v>
      </c>
      <c r="C7011" s="197">
        <v>65.86</v>
      </c>
      <c r="D7011" s="197">
        <f t="shared" si="221"/>
        <v>-0.8977726038028716</v>
      </c>
      <c r="E7011" s="197">
        <v>-3.2039976484421029E-2</v>
      </c>
      <c r="F7011" s="167"/>
      <c r="G7011" s="37">
        <v>7003</v>
      </c>
      <c r="H7011" s="167">
        <f t="shared" ca="1" si="222"/>
        <v>-1.6451648396587533E-2</v>
      </c>
    </row>
    <row r="7012" spans="1:8" x14ac:dyDescent="0.3">
      <c r="A7012"/>
      <c r="B7012" s="314">
        <v>45777</v>
      </c>
      <c r="C7012" s="197">
        <v>644.25</v>
      </c>
      <c r="D7012" s="197">
        <f t="shared" si="221"/>
        <v>3.4021182097710971</v>
      </c>
      <c r="E7012" s="197">
        <v>-3.2076322115384692E-2</v>
      </c>
      <c r="F7012" s="167"/>
      <c r="G7012" s="37">
        <v>7004</v>
      </c>
      <c r="H7012" s="167">
        <f t="shared" ca="1" si="222"/>
        <v>-2.0714884915202885E-2</v>
      </c>
    </row>
    <row r="7013" spans="1:8" x14ac:dyDescent="0.3">
      <c r="A7013"/>
      <c r="B7013" s="314">
        <v>44148</v>
      </c>
      <c r="C7013" s="197">
        <v>146.35</v>
      </c>
      <c r="D7013" s="197">
        <f t="shared" si="221"/>
        <v>7.362857142857143</v>
      </c>
      <c r="E7013" s="197">
        <v>-3.2076719576719537E-2</v>
      </c>
      <c r="F7013" s="167"/>
      <c r="G7013" s="37">
        <v>7005</v>
      </c>
      <c r="H7013" s="167">
        <f t="shared" ca="1" si="222"/>
        <v>6.4186146988668341E-2</v>
      </c>
    </row>
    <row r="7014" spans="1:8" x14ac:dyDescent="0.3">
      <c r="A7014"/>
      <c r="B7014" s="314">
        <v>36784</v>
      </c>
      <c r="C7014" s="197">
        <v>17.5</v>
      </c>
      <c r="D7014" s="197">
        <f t="shared" si="221"/>
        <v>-0.32536622976098695</v>
      </c>
      <c r="E7014" s="197">
        <v>-3.2079646017698971E-2</v>
      </c>
      <c r="F7014" s="167"/>
      <c r="G7014" s="37">
        <v>7006</v>
      </c>
      <c r="H7014" s="167">
        <f t="shared" ca="1" si="222"/>
        <v>-2.9729420357035387E-2</v>
      </c>
    </row>
    <row r="7015" spans="1:8" x14ac:dyDescent="0.3">
      <c r="A7015"/>
      <c r="B7015" s="314">
        <v>39849</v>
      </c>
      <c r="C7015" s="197">
        <v>25.94</v>
      </c>
      <c r="D7015" s="197">
        <f t="shared" si="221"/>
        <v>-0.9515411918550345</v>
      </c>
      <c r="E7015" s="197">
        <v>-3.2089552238805941E-2</v>
      </c>
      <c r="F7015" s="167"/>
      <c r="G7015" s="37">
        <v>7007</v>
      </c>
      <c r="H7015" s="167">
        <f t="shared" ca="1" si="222"/>
        <v>4.614246316229443E-2</v>
      </c>
    </row>
    <row r="7016" spans="1:8" x14ac:dyDescent="0.3">
      <c r="A7016"/>
      <c r="B7016" s="314">
        <v>42639</v>
      </c>
      <c r="C7016" s="197">
        <v>535.29999999999995</v>
      </c>
      <c r="D7016" s="197">
        <f t="shared" si="221"/>
        <v>33.918460534898891</v>
      </c>
      <c r="E7016" s="197">
        <v>-3.2094747310369764E-2</v>
      </c>
      <c r="F7016" s="167"/>
      <c r="G7016" s="37">
        <v>7008</v>
      </c>
      <c r="H7016" s="167">
        <f t="shared" ca="1" si="222"/>
        <v>-3.4768118500546903E-2</v>
      </c>
    </row>
    <row r="7017" spans="1:8" x14ac:dyDescent="0.3">
      <c r="A7017"/>
      <c r="B7017" s="314">
        <v>37194</v>
      </c>
      <c r="C7017" s="197">
        <v>15.33</v>
      </c>
      <c r="D7017" s="197">
        <f t="shared" si="221"/>
        <v>-0.7847514743049705</v>
      </c>
      <c r="E7017" s="197">
        <v>-3.2196969696969724E-2</v>
      </c>
      <c r="F7017" s="167"/>
      <c r="G7017" s="37">
        <v>7009</v>
      </c>
      <c r="H7017" s="167">
        <f t="shared" ca="1" si="222"/>
        <v>6.1488142452936982E-2</v>
      </c>
    </row>
    <row r="7018" spans="1:8" x14ac:dyDescent="0.3">
      <c r="A7018"/>
      <c r="B7018" s="314">
        <v>35530</v>
      </c>
      <c r="C7018" s="197">
        <v>71.22</v>
      </c>
      <c r="D7018" s="197">
        <f t="shared" si="221"/>
        <v>0.33972911963882635</v>
      </c>
      <c r="E7018" s="197">
        <v>-3.2205462698736254E-2</v>
      </c>
      <c r="F7018" s="167"/>
      <c r="G7018" s="37">
        <v>7010</v>
      </c>
      <c r="H7018" s="167">
        <f t="shared" ca="1" si="222"/>
        <v>5.1839283313225619E-2</v>
      </c>
    </row>
    <row r="7019" spans="1:8" x14ac:dyDescent="0.3">
      <c r="A7019"/>
      <c r="B7019" s="314">
        <v>37867</v>
      </c>
      <c r="C7019" s="197">
        <v>53.16</v>
      </c>
      <c r="D7019" s="197">
        <f t="shared" si="221"/>
        <v>-0.24798415617484793</v>
      </c>
      <c r="E7019" s="197">
        <v>-3.2222829055161162E-2</v>
      </c>
      <c r="F7019" s="167"/>
      <c r="G7019" s="37">
        <v>7011</v>
      </c>
      <c r="H7019" s="167">
        <f t="shared" ca="1" si="222"/>
        <v>-5.076406997037497E-2</v>
      </c>
    </row>
    <row r="7020" spans="1:8" x14ac:dyDescent="0.3">
      <c r="A7020"/>
      <c r="B7020" s="314">
        <v>39976</v>
      </c>
      <c r="C7020" s="197">
        <v>70.69</v>
      </c>
      <c r="D7020" s="197">
        <f t="shared" si="221"/>
        <v>-0.31766409266409268</v>
      </c>
      <c r="E7020" s="197">
        <v>-3.23066392881588E-2</v>
      </c>
      <c r="F7020" s="167"/>
      <c r="G7020" s="37">
        <v>7012</v>
      </c>
      <c r="H7020" s="167">
        <f t="shared" ca="1" si="222"/>
        <v>4.0008110761861393E-2</v>
      </c>
    </row>
    <row r="7021" spans="1:8" x14ac:dyDescent="0.3">
      <c r="A7021"/>
      <c r="B7021" s="314">
        <v>38638</v>
      </c>
      <c r="C7021" s="197">
        <v>103.6</v>
      </c>
      <c r="D7021" s="197">
        <f t="shared" si="221"/>
        <v>2.8888888888888884</v>
      </c>
      <c r="E7021" s="197">
        <v>-3.2318326172239953E-2</v>
      </c>
      <c r="F7021" s="167"/>
      <c r="G7021" s="37">
        <v>7013</v>
      </c>
      <c r="H7021" s="167">
        <f t="shared" ca="1" si="222"/>
        <v>6.0351204218481995E-2</v>
      </c>
    </row>
    <row r="7022" spans="1:8" x14ac:dyDescent="0.3">
      <c r="A7022"/>
      <c r="B7022" s="314">
        <v>37319</v>
      </c>
      <c r="C7022" s="197">
        <v>26.64</v>
      </c>
      <c r="D7022" s="197">
        <f t="shared" si="221"/>
        <v>-0.22535620820005819</v>
      </c>
      <c r="E7022" s="197">
        <v>-3.2328369051943362E-2</v>
      </c>
      <c r="F7022" s="167"/>
      <c r="G7022" s="37">
        <v>7014</v>
      </c>
      <c r="H7022" s="167">
        <f t="shared" ca="1" si="222"/>
        <v>-8.5490271545064899E-3</v>
      </c>
    </row>
    <row r="7023" spans="1:8" x14ac:dyDescent="0.3">
      <c r="A7023"/>
      <c r="B7023" s="314">
        <v>36235</v>
      </c>
      <c r="C7023" s="197">
        <v>34.39</v>
      </c>
      <c r="D7023" s="197">
        <f t="shared" si="221"/>
        <v>-0.91734166566518449</v>
      </c>
      <c r="E7023" s="197">
        <v>-3.2357906584130514E-2</v>
      </c>
      <c r="F7023" s="167"/>
      <c r="G7023" s="37">
        <v>7015</v>
      </c>
      <c r="H7023" s="167">
        <f t="shared" ca="1" si="222"/>
        <v>-1.541453149593827E-2</v>
      </c>
    </row>
    <row r="7024" spans="1:8" x14ac:dyDescent="0.3">
      <c r="A7024"/>
      <c r="B7024" s="314">
        <v>42956</v>
      </c>
      <c r="C7024" s="197">
        <v>416.05</v>
      </c>
      <c r="D7024" s="197">
        <f t="shared" si="221"/>
        <v>0.27995692970312258</v>
      </c>
      <c r="E7024" s="197">
        <v>-3.2441860465116212E-2</v>
      </c>
      <c r="F7024" s="167"/>
      <c r="G7024" s="37">
        <v>7016</v>
      </c>
      <c r="H7024" s="167">
        <f t="shared" ca="1" si="222"/>
        <v>2.3685187934770324E-3</v>
      </c>
    </row>
    <row r="7025" spans="1:8" x14ac:dyDescent="0.3">
      <c r="A7025"/>
      <c r="B7025" s="314">
        <v>44236</v>
      </c>
      <c r="C7025" s="197">
        <v>325.05</v>
      </c>
      <c r="D7025" s="197">
        <f t="shared" si="221"/>
        <v>0.92656472261735434</v>
      </c>
      <c r="E7025" s="197">
        <v>-3.2445304360767868E-2</v>
      </c>
      <c r="F7025" s="167"/>
      <c r="G7025" s="37">
        <v>7017</v>
      </c>
      <c r="H7025" s="167">
        <f t="shared" ca="1" si="222"/>
        <v>8.5265081108604743E-2</v>
      </c>
    </row>
    <row r="7026" spans="1:8" x14ac:dyDescent="0.3">
      <c r="A7026"/>
      <c r="B7026" s="314">
        <v>39001</v>
      </c>
      <c r="C7026" s="197">
        <v>168.72</v>
      </c>
      <c r="D7026" s="197">
        <f t="shared" si="221"/>
        <v>-0.674719003643795</v>
      </c>
      <c r="E7026" s="197">
        <v>-3.2457850670948529E-2</v>
      </c>
      <c r="F7026" s="167"/>
      <c r="G7026" s="37">
        <v>7018</v>
      </c>
      <c r="H7026" s="167">
        <f t="shared" ca="1" si="222"/>
        <v>1.9677963978823165E-2</v>
      </c>
    </row>
    <row r="7027" spans="1:8" x14ac:dyDescent="0.3">
      <c r="A7027"/>
      <c r="B7027" s="314">
        <v>42089</v>
      </c>
      <c r="C7027" s="197">
        <v>518.69000000000005</v>
      </c>
      <c r="D7027" s="197">
        <f t="shared" si="221"/>
        <v>8.7333458434978439</v>
      </c>
      <c r="E7027" s="197">
        <v>-3.2475284461854104E-2</v>
      </c>
      <c r="F7027" s="167"/>
      <c r="G7027" s="37">
        <v>7019</v>
      </c>
      <c r="H7027" s="167">
        <f t="shared" ca="1" si="222"/>
        <v>-1.0875901639062678E-2</v>
      </c>
    </row>
    <row r="7028" spans="1:8" x14ac:dyDescent="0.3">
      <c r="A7028"/>
      <c r="B7028" s="314">
        <v>34817</v>
      </c>
      <c r="C7028" s="197">
        <v>53.29</v>
      </c>
      <c r="D7028" s="197">
        <f t="shared" si="221"/>
        <v>-0.92420492689309897</v>
      </c>
      <c r="E7028" s="197">
        <v>-3.2498184458968793E-2</v>
      </c>
      <c r="F7028" s="167"/>
      <c r="G7028" s="37">
        <v>7020</v>
      </c>
      <c r="H7028" s="167">
        <f t="shared" ca="1" si="222"/>
        <v>-1.8110775498483302E-2</v>
      </c>
    </row>
    <row r="7029" spans="1:8" x14ac:dyDescent="0.3">
      <c r="A7029"/>
      <c r="B7029" s="314">
        <v>45280</v>
      </c>
      <c r="C7029" s="197">
        <v>703.08</v>
      </c>
      <c r="D7029" s="197">
        <f t="shared" si="221"/>
        <v>23.370190641247834</v>
      </c>
      <c r="E7029" s="197">
        <v>-3.2516409571906268E-2</v>
      </c>
      <c r="F7029" s="167"/>
      <c r="G7029" s="37">
        <v>7021</v>
      </c>
      <c r="H7029" s="167">
        <f t="shared" ca="1" si="222"/>
        <v>2.674203890172748E-2</v>
      </c>
    </row>
    <row r="7030" spans="1:8" x14ac:dyDescent="0.3">
      <c r="A7030"/>
      <c r="B7030" s="314">
        <v>37452</v>
      </c>
      <c r="C7030" s="197">
        <v>28.85</v>
      </c>
      <c r="D7030" s="197">
        <f t="shared" si="221"/>
        <v>-0.80939482029598309</v>
      </c>
      <c r="E7030" s="197">
        <v>-3.2528504359490285E-2</v>
      </c>
      <c r="F7030" s="167"/>
      <c r="G7030" s="37">
        <v>7022</v>
      </c>
      <c r="H7030" s="167">
        <f t="shared" ca="1" si="222"/>
        <v>4.3407964580622863E-2</v>
      </c>
    </row>
    <row r="7031" spans="1:8" x14ac:dyDescent="0.3">
      <c r="A7031"/>
      <c r="B7031" s="314">
        <v>40795</v>
      </c>
      <c r="C7031" s="197">
        <v>151.36000000000001</v>
      </c>
      <c r="D7031" s="197">
        <f t="shared" si="221"/>
        <v>0.73897058823529416</v>
      </c>
      <c r="E7031" s="197">
        <v>-3.253435602428878E-2</v>
      </c>
      <c r="F7031" s="167"/>
      <c r="G7031" s="37">
        <v>7023</v>
      </c>
      <c r="H7031" s="167">
        <f t="shared" ca="1" si="222"/>
        <v>-8.6118584620299265E-3</v>
      </c>
    </row>
    <row r="7032" spans="1:8" x14ac:dyDescent="0.3">
      <c r="A7032"/>
      <c r="B7032" s="314">
        <v>35296</v>
      </c>
      <c r="C7032" s="197">
        <v>87.04</v>
      </c>
      <c r="D7032" s="197">
        <f t="shared" si="221"/>
        <v>-0.69601508748646657</v>
      </c>
      <c r="E7032" s="197">
        <v>-3.2566411025897413E-2</v>
      </c>
      <c r="F7032" s="167"/>
      <c r="G7032" s="37">
        <v>7024</v>
      </c>
      <c r="H7032" s="167">
        <f t="shared" ca="1" si="222"/>
        <v>5.0798029213406072E-2</v>
      </c>
    </row>
    <row r="7033" spans="1:8" x14ac:dyDescent="0.3">
      <c r="A7033"/>
      <c r="B7033" s="314">
        <v>41331</v>
      </c>
      <c r="C7033" s="197">
        <v>286.33</v>
      </c>
      <c r="D7033" s="197">
        <f t="shared" si="221"/>
        <v>-0.4421780635106175</v>
      </c>
      <c r="E7033" s="197">
        <v>-3.2603554294209136E-2</v>
      </c>
      <c r="F7033" s="167"/>
      <c r="G7033" s="37">
        <v>7025</v>
      </c>
      <c r="H7033" s="167">
        <f t="shared" ca="1" si="222"/>
        <v>5.3878204331000566E-2</v>
      </c>
    </row>
    <row r="7034" spans="1:8" x14ac:dyDescent="0.3">
      <c r="A7034"/>
      <c r="B7034" s="314">
        <v>42676</v>
      </c>
      <c r="C7034" s="197">
        <v>513.29999999999995</v>
      </c>
      <c r="D7034" s="197">
        <f t="shared" si="221"/>
        <v>4.926567370973328</v>
      </c>
      <c r="E7034" s="197">
        <v>-3.2604598567659404E-2</v>
      </c>
      <c r="F7034" s="167"/>
      <c r="G7034" s="37">
        <v>7026</v>
      </c>
      <c r="H7034" s="167">
        <f t="shared" ca="1" si="222"/>
        <v>-2.2236201550963539E-2</v>
      </c>
    </row>
    <row r="7035" spans="1:8" x14ac:dyDescent="0.3">
      <c r="A7035"/>
      <c r="B7035" s="314">
        <v>38064</v>
      </c>
      <c r="C7035" s="197">
        <v>86.61</v>
      </c>
      <c r="D7035" s="197">
        <f t="shared" si="221"/>
        <v>-0.86047073606882218</v>
      </c>
      <c r="E7035" s="197">
        <v>-3.2614766000223394E-2</v>
      </c>
      <c r="F7035" s="167"/>
      <c r="G7035" s="37">
        <v>7027</v>
      </c>
      <c r="H7035" s="167">
        <f t="shared" ca="1" si="222"/>
        <v>4.1590926886363759E-3</v>
      </c>
    </row>
    <row r="7036" spans="1:8" x14ac:dyDescent="0.3">
      <c r="A7036"/>
      <c r="B7036" s="314">
        <v>45140</v>
      </c>
      <c r="C7036" s="197">
        <v>620.73</v>
      </c>
      <c r="D7036" s="197">
        <f t="shared" si="221"/>
        <v>2.9511775938892426</v>
      </c>
      <c r="E7036" s="197">
        <v>-3.2633596708588453E-2</v>
      </c>
      <c r="F7036" s="167"/>
      <c r="G7036" s="37">
        <v>7028</v>
      </c>
      <c r="H7036" s="167">
        <f t="shared" ca="1" si="222"/>
        <v>0.15029388017834744</v>
      </c>
    </row>
    <row r="7037" spans="1:8" x14ac:dyDescent="0.3">
      <c r="A7037"/>
      <c r="B7037" s="314">
        <v>43444</v>
      </c>
      <c r="C7037" s="197">
        <v>157.1</v>
      </c>
      <c r="D7037" s="197">
        <f t="shared" si="221"/>
        <v>-0.31935358086738008</v>
      </c>
      <c r="E7037" s="197">
        <v>-3.2635467980295596E-2</v>
      </c>
      <c r="F7037" s="167"/>
      <c r="G7037" s="37">
        <v>7029</v>
      </c>
      <c r="H7037" s="167">
        <f t="shared" ca="1" si="222"/>
        <v>-1.3984729656153183E-2</v>
      </c>
    </row>
    <row r="7038" spans="1:8" x14ac:dyDescent="0.3">
      <c r="A7038"/>
      <c r="B7038" s="314">
        <v>40508</v>
      </c>
      <c r="C7038" s="197">
        <v>230.81</v>
      </c>
      <c r="D7038" s="197">
        <f t="shared" si="221"/>
        <v>2.3734288219818764</v>
      </c>
      <c r="E7038" s="197">
        <v>-3.2648784576697398E-2</v>
      </c>
      <c r="F7038" s="167"/>
      <c r="G7038" s="37">
        <v>7030</v>
      </c>
      <c r="H7038" s="167">
        <f t="shared" ca="1" si="222"/>
        <v>-5.9403536193810343E-2</v>
      </c>
    </row>
    <row r="7039" spans="1:8" x14ac:dyDescent="0.3">
      <c r="A7039"/>
      <c r="B7039" s="314">
        <v>39955</v>
      </c>
      <c r="C7039" s="197">
        <v>68.42</v>
      </c>
      <c r="D7039" s="197">
        <f t="shared" si="221"/>
        <v>-0.66994693680656048</v>
      </c>
      <c r="E7039" s="197">
        <v>-3.26594090202178E-2</v>
      </c>
      <c r="F7039" s="167"/>
      <c r="G7039" s="37">
        <v>7031</v>
      </c>
      <c r="H7039" s="167">
        <f t="shared" ca="1" si="222"/>
        <v>7.1613920668542885E-2</v>
      </c>
    </row>
    <row r="7040" spans="1:8" x14ac:dyDescent="0.3">
      <c r="A7040"/>
      <c r="B7040" s="314">
        <v>43587</v>
      </c>
      <c r="C7040" s="197">
        <v>207.3</v>
      </c>
      <c r="D7040" s="197">
        <f t="shared" si="221"/>
        <v>-0.31943532501641503</v>
      </c>
      <c r="E7040" s="197">
        <v>-3.2664489034064381E-2</v>
      </c>
      <c r="F7040" s="167"/>
      <c r="G7040" s="37">
        <v>7032</v>
      </c>
      <c r="H7040" s="167">
        <f t="shared" ca="1" si="222"/>
        <v>6.2125805206502627E-2</v>
      </c>
    </row>
    <row r="7041" spans="1:8" x14ac:dyDescent="0.3">
      <c r="A7041"/>
      <c r="B7041" s="314">
        <v>43238</v>
      </c>
      <c r="C7041" s="197">
        <v>304.60000000000002</v>
      </c>
      <c r="D7041" s="197">
        <f t="shared" si="221"/>
        <v>-0.36309461578672242</v>
      </c>
      <c r="E7041" s="197">
        <v>-3.2708796443315147E-2</v>
      </c>
      <c r="F7041" s="167"/>
      <c r="G7041" s="37">
        <v>7033</v>
      </c>
      <c r="H7041" s="167">
        <f t="shared" ca="1" si="222"/>
        <v>7.1520226434402617E-2</v>
      </c>
    </row>
    <row r="7042" spans="1:8" x14ac:dyDescent="0.3">
      <c r="A7042"/>
      <c r="B7042" s="314">
        <v>44614</v>
      </c>
      <c r="C7042" s="197">
        <v>478.25</v>
      </c>
      <c r="D7042" s="197">
        <f t="shared" si="221"/>
        <v>1.3395460326778204</v>
      </c>
      <c r="E7042" s="197">
        <v>-3.2763676812620046E-2</v>
      </c>
      <c r="F7042" s="167"/>
      <c r="G7042" s="37">
        <v>7034</v>
      </c>
      <c r="H7042" s="167">
        <f t="shared" ca="1" si="222"/>
        <v>4.8624321190921242E-2</v>
      </c>
    </row>
    <row r="7043" spans="1:8" x14ac:dyDescent="0.3">
      <c r="A7043"/>
      <c r="B7043" s="314">
        <v>40739</v>
      </c>
      <c r="C7043" s="197">
        <v>204.42</v>
      </c>
      <c r="D7043" s="197">
        <f t="shared" si="221"/>
        <v>-0.4584183335541131</v>
      </c>
      <c r="E7043" s="197">
        <v>-3.2789212207239182E-2</v>
      </c>
      <c r="F7043" s="167"/>
      <c r="G7043" s="37">
        <v>7035</v>
      </c>
      <c r="H7043" s="167">
        <f t="shared" ca="1" si="222"/>
        <v>-0.12825434727133364</v>
      </c>
    </row>
    <row r="7044" spans="1:8" x14ac:dyDescent="0.3">
      <c r="A7044"/>
      <c r="B7044" s="314">
        <v>42212</v>
      </c>
      <c r="C7044" s="197">
        <v>377.45</v>
      </c>
      <c r="D7044" s="197">
        <f t="shared" si="221"/>
        <v>1.4524072509908388</v>
      </c>
      <c r="E7044" s="197">
        <v>-3.2799487508007763E-2</v>
      </c>
      <c r="F7044" s="167"/>
      <c r="G7044" s="37">
        <v>7036</v>
      </c>
      <c r="H7044" s="167">
        <f t="shared" ca="1" si="222"/>
        <v>6.7712777347552336E-2</v>
      </c>
    </row>
    <row r="7045" spans="1:8" x14ac:dyDescent="0.3">
      <c r="A7045"/>
      <c r="B7045" s="314">
        <v>39367</v>
      </c>
      <c r="C7045" s="197">
        <v>153.91</v>
      </c>
      <c r="D7045" s="197">
        <f t="shared" si="221"/>
        <v>-0.47701247069217445</v>
      </c>
      <c r="E7045" s="197">
        <v>-3.2803368315214021E-2</v>
      </c>
      <c r="F7045" s="167"/>
      <c r="G7045" s="37">
        <v>7037</v>
      </c>
      <c r="H7045" s="167">
        <f t="shared" ca="1" si="222"/>
        <v>-9.0435753090492045E-3</v>
      </c>
    </row>
    <row r="7046" spans="1:8" x14ac:dyDescent="0.3">
      <c r="A7046"/>
      <c r="B7046" s="314">
        <v>41407</v>
      </c>
      <c r="C7046" s="197">
        <v>294.29000000000002</v>
      </c>
      <c r="D7046" s="197">
        <f t="shared" si="221"/>
        <v>2.8768278224212889</v>
      </c>
      <c r="E7046" s="197">
        <v>-3.2863386900653935E-2</v>
      </c>
      <c r="F7046" s="167"/>
      <c r="G7046" s="37">
        <v>7038</v>
      </c>
      <c r="H7046" s="167">
        <f t="shared" ca="1" si="222"/>
        <v>5.5424427573883082E-5</v>
      </c>
    </row>
    <row r="7047" spans="1:8" x14ac:dyDescent="0.3">
      <c r="A7047"/>
      <c r="B7047" s="314">
        <v>38258</v>
      </c>
      <c r="C7047" s="197">
        <v>75.91</v>
      </c>
      <c r="D7047" s="197">
        <f t="shared" si="221"/>
        <v>-0.64488211077844304</v>
      </c>
      <c r="E7047" s="197">
        <v>-3.2870429354057817E-2</v>
      </c>
      <c r="F7047" s="167"/>
      <c r="G7047" s="37">
        <v>7039</v>
      </c>
      <c r="H7047" s="167">
        <f t="shared" ca="1" si="222"/>
        <v>-2.5983639961330452E-2</v>
      </c>
    </row>
    <row r="7048" spans="1:8" x14ac:dyDescent="0.3">
      <c r="A7048"/>
      <c r="B7048" s="314">
        <v>41113</v>
      </c>
      <c r="C7048" s="197">
        <v>213.76</v>
      </c>
      <c r="D7048" s="197">
        <f t="shared" si="221"/>
        <v>-0.25780354848789977</v>
      </c>
      <c r="E7048" s="197">
        <v>-3.2891462697371421E-2</v>
      </c>
      <c r="F7048" s="167"/>
      <c r="G7048" s="37">
        <v>7040</v>
      </c>
      <c r="H7048" s="167">
        <f t="shared" ca="1" si="222"/>
        <v>5.2231817994276043E-2</v>
      </c>
    </row>
    <row r="7049" spans="1:8" x14ac:dyDescent="0.3">
      <c r="A7049"/>
      <c r="B7049" s="314">
        <v>41348</v>
      </c>
      <c r="C7049" s="197">
        <v>288.01</v>
      </c>
      <c r="D7049" s="197">
        <f t="shared" ref="D7049:D7112" si="223">C7049/C7050-1</f>
        <v>14.807354555433591</v>
      </c>
      <c r="E7049" s="197">
        <v>-3.2906886941338476E-2</v>
      </c>
      <c r="F7049" s="167"/>
      <c r="G7049" s="37">
        <v>7041</v>
      </c>
      <c r="H7049" s="167">
        <f t="shared" ca="1" si="222"/>
        <v>-3.8198913320492814E-2</v>
      </c>
    </row>
    <row r="7050" spans="1:8" x14ac:dyDescent="0.3">
      <c r="A7050"/>
      <c r="B7050" s="314">
        <v>36741</v>
      </c>
      <c r="C7050" s="197">
        <v>18.22</v>
      </c>
      <c r="D7050" s="197">
        <f t="shared" si="223"/>
        <v>-0.9577428856367558</v>
      </c>
      <c r="E7050" s="197">
        <v>-3.290870488322728E-2</v>
      </c>
      <c r="F7050" s="167"/>
      <c r="G7050" s="37">
        <v>7042</v>
      </c>
      <c r="H7050" s="167">
        <f t="shared" ref="H7050:H7113" ca="1" si="224">_xlfn.NORM.INV(RAND(),N$11,N$12)</f>
        <v>5.4171657095051812E-2</v>
      </c>
    </row>
    <row r="7051" spans="1:8" x14ac:dyDescent="0.3">
      <c r="A7051"/>
      <c r="B7051" s="314">
        <v>44820</v>
      </c>
      <c r="C7051" s="197">
        <v>431.17</v>
      </c>
      <c r="D7051" s="197">
        <f t="shared" si="223"/>
        <v>0.15350865459215068</v>
      </c>
      <c r="E7051" s="197">
        <v>-3.2969251127010102E-2</v>
      </c>
      <c r="F7051" s="167"/>
      <c r="G7051" s="37">
        <v>7043</v>
      </c>
      <c r="H7051" s="167">
        <f t="shared" ca="1" si="224"/>
        <v>3.7786127925929745E-2</v>
      </c>
    </row>
    <row r="7052" spans="1:8" x14ac:dyDescent="0.3">
      <c r="A7052"/>
      <c r="B7052" s="314">
        <v>41619</v>
      </c>
      <c r="C7052" s="197">
        <v>373.79</v>
      </c>
      <c r="D7052" s="197">
        <f t="shared" si="223"/>
        <v>5.1947298641034143</v>
      </c>
      <c r="E7052" s="197">
        <v>-3.3009959901694419E-2</v>
      </c>
      <c r="F7052" s="167"/>
      <c r="G7052" s="37">
        <v>7044</v>
      </c>
      <c r="H7052" s="167">
        <f t="shared" ca="1" si="224"/>
        <v>3.3845063025208545E-2</v>
      </c>
    </row>
    <row r="7053" spans="1:8" x14ac:dyDescent="0.3">
      <c r="A7053"/>
      <c r="B7053" s="314">
        <v>35696</v>
      </c>
      <c r="C7053" s="197">
        <v>60.34</v>
      </c>
      <c r="D7053" s="197">
        <f t="shared" si="223"/>
        <v>2.6153385260635109</v>
      </c>
      <c r="E7053" s="197">
        <v>-3.3012820512820396E-2</v>
      </c>
      <c r="F7053" s="167"/>
      <c r="G7053" s="37">
        <v>7045</v>
      </c>
      <c r="H7053" s="167">
        <f t="shared" ca="1" si="224"/>
        <v>1.8506800028896472E-2</v>
      </c>
    </row>
    <row r="7054" spans="1:8" x14ac:dyDescent="0.3">
      <c r="A7054"/>
      <c r="B7054" s="314">
        <v>36908</v>
      </c>
      <c r="C7054" s="197">
        <v>16.690000000000001</v>
      </c>
      <c r="D7054" s="197">
        <f t="shared" si="223"/>
        <v>-0.77146378200739418</v>
      </c>
      <c r="E7054" s="197">
        <v>-3.302433371958291E-2</v>
      </c>
      <c r="F7054" s="167"/>
      <c r="G7054" s="37">
        <v>7046</v>
      </c>
      <c r="H7054" s="167">
        <f t="shared" ca="1" si="224"/>
        <v>-3.6289503802609986E-2</v>
      </c>
    </row>
    <row r="7055" spans="1:8" x14ac:dyDescent="0.3">
      <c r="A7055"/>
      <c r="B7055" s="314">
        <v>35555</v>
      </c>
      <c r="C7055" s="197">
        <v>73.03</v>
      </c>
      <c r="D7055" s="197">
        <f t="shared" si="223"/>
        <v>-0.62070219175236319</v>
      </c>
      <c r="E7055" s="197">
        <v>-3.3099430689792153E-2</v>
      </c>
      <c r="F7055" s="167"/>
      <c r="G7055" s="37">
        <v>7047</v>
      </c>
      <c r="H7055" s="167">
        <f t="shared" ca="1" si="224"/>
        <v>-4.4462041174690081E-3</v>
      </c>
    </row>
    <row r="7056" spans="1:8" x14ac:dyDescent="0.3">
      <c r="A7056"/>
      <c r="B7056" s="314">
        <v>40750</v>
      </c>
      <c r="C7056" s="197">
        <v>192.54</v>
      </c>
      <c r="D7056" s="197">
        <f t="shared" si="223"/>
        <v>0.14846406203399942</v>
      </c>
      <c r="E7056" s="197">
        <v>-3.3142512805061752E-2</v>
      </c>
      <c r="F7056" s="167"/>
      <c r="G7056" s="37">
        <v>7048</v>
      </c>
      <c r="H7056" s="167">
        <f t="shared" ca="1" si="224"/>
        <v>-3.4253006808314397E-2</v>
      </c>
    </row>
    <row r="7057" spans="1:8" x14ac:dyDescent="0.3">
      <c r="A7057"/>
      <c r="B7057" s="314">
        <v>39125</v>
      </c>
      <c r="C7057" s="197">
        <v>167.65</v>
      </c>
      <c r="D7057" s="197">
        <f t="shared" si="223"/>
        <v>7.3578381147541005E-2</v>
      </c>
      <c r="E7057" s="197">
        <v>-3.3160322952710541E-2</v>
      </c>
      <c r="F7057" s="167"/>
      <c r="G7057" s="37">
        <v>7049</v>
      </c>
      <c r="H7057" s="167">
        <f t="shared" ca="1" si="224"/>
        <v>6.3745398344904683E-2</v>
      </c>
    </row>
    <row r="7058" spans="1:8" x14ac:dyDescent="0.3">
      <c r="A7058"/>
      <c r="B7058" s="314">
        <v>40315</v>
      </c>
      <c r="C7058" s="197">
        <v>156.16</v>
      </c>
      <c r="D7058" s="197">
        <f t="shared" si="223"/>
        <v>-1.6314960629921327E-2</v>
      </c>
      <c r="E7058" s="197">
        <v>-3.3184744923229426E-2</v>
      </c>
      <c r="F7058" s="167"/>
      <c r="G7058" s="37">
        <v>7050</v>
      </c>
      <c r="H7058" s="167">
        <f t="shared" ca="1" si="224"/>
        <v>-4.4669056235072939E-2</v>
      </c>
    </row>
    <row r="7059" spans="1:8" x14ac:dyDescent="0.3">
      <c r="A7059"/>
      <c r="B7059" s="314">
        <v>43633</v>
      </c>
      <c r="C7059" s="197">
        <v>158.75</v>
      </c>
      <c r="D7059" s="197">
        <f t="shared" si="223"/>
        <v>-0.4466134486004113</v>
      </c>
      <c r="E7059" s="197">
        <v>-3.3191230207064493E-2</v>
      </c>
      <c r="F7059" s="167"/>
      <c r="G7059" s="37">
        <v>7051</v>
      </c>
      <c r="H7059" s="167">
        <f t="shared" ca="1" si="224"/>
        <v>-3.9968157498164306E-2</v>
      </c>
    </row>
    <row r="7060" spans="1:8" x14ac:dyDescent="0.3">
      <c r="A7060"/>
      <c r="B7060" s="314">
        <v>41481</v>
      </c>
      <c r="C7060" s="197">
        <v>286.87</v>
      </c>
      <c r="D7060" s="197">
        <f t="shared" si="223"/>
        <v>10.465627498001599</v>
      </c>
      <c r="E7060" s="197">
        <v>-3.3196279320571676E-2</v>
      </c>
      <c r="F7060" s="167"/>
      <c r="G7060" s="37">
        <v>7052</v>
      </c>
      <c r="H7060" s="167">
        <f t="shared" ca="1" si="224"/>
        <v>4.0523284406743555E-2</v>
      </c>
    </row>
    <row r="7061" spans="1:8" x14ac:dyDescent="0.3">
      <c r="A7061"/>
      <c r="B7061" s="314">
        <v>36698</v>
      </c>
      <c r="C7061" s="197">
        <v>25.02</v>
      </c>
      <c r="D7061" s="197">
        <f t="shared" si="223"/>
        <v>-0.78495917490330891</v>
      </c>
      <c r="E7061" s="197">
        <v>-3.3230293663060295E-2</v>
      </c>
      <c r="F7061" s="167"/>
      <c r="G7061" s="37">
        <v>7053</v>
      </c>
      <c r="H7061" s="167">
        <f t="shared" ca="1" si="224"/>
        <v>2.8277771684859093E-2</v>
      </c>
    </row>
    <row r="7062" spans="1:8" x14ac:dyDescent="0.3">
      <c r="A7062"/>
      <c r="B7062" s="314">
        <v>43705</v>
      </c>
      <c r="C7062" s="197">
        <v>116.35</v>
      </c>
      <c r="D7062" s="197">
        <f t="shared" si="223"/>
        <v>0.62750034969925861</v>
      </c>
      <c r="E7062" s="197">
        <v>-3.3236393851267088E-2</v>
      </c>
      <c r="F7062" s="167"/>
      <c r="G7062" s="37">
        <v>7054</v>
      </c>
      <c r="H7062" s="167">
        <f t="shared" ca="1" si="224"/>
        <v>9.9684760233502215E-2</v>
      </c>
    </row>
    <row r="7063" spans="1:8" x14ac:dyDescent="0.3">
      <c r="A7063"/>
      <c r="B7063" s="314">
        <v>35016</v>
      </c>
      <c r="C7063" s="197">
        <v>71.489999999999995</v>
      </c>
      <c r="D7063" s="197">
        <f t="shared" si="223"/>
        <v>1.619640894100403</v>
      </c>
      <c r="E7063" s="197">
        <v>-3.3265720081136041E-2</v>
      </c>
      <c r="F7063" s="167"/>
      <c r="G7063" s="37">
        <v>7055</v>
      </c>
      <c r="H7063" s="167">
        <f t="shared" ca="1" si="224"/>
        <v>-1.6752627134416304E-2</v>
      </c>
    </row>
    <row r="7064" spans="1:8" x14ac:dyDescent="0.3">
      <c r="A7064"/>
      <c r="B7064" s="314">
        <v>37461</v>
      </c>
      <c r="C7064" s="197">
        <v>27.29</v>
      </c>
      <c r="D7064" s="197">
        <f t="shared" si="223"/>
        <v>-0.62981551817688552</v>
      </c>
      <c r="E7064" s="197">
        <v>-3.3297910024796318E-2</v>
      </c>
      <c r="F7064" s="167"/>
      <c r="G7064" s="37">
        <v>7056</v>
      </c>
      <c r="H7064" s="167">
        <f t="shared" ca="1" si="224"/>
        <v>-3.8841564274218789E-2</v>
      </c>
    </row>
    <row r="7065" spans="1:8" x14ac:dyDescent="0.3">
      <c r="A7065"/>
      <c r="B7065" s="314">
        <v>35636</v>
      </c>
      <c r="C7065" s="197">
        <v>73.72</v>
      </c>
      <c r="D7065" s="197">
        <f t="shared" si="223"/>
        <v>-6.1728395061728336E-2</v>
      </c>
      <c r="E7065" s="197">
        <v>-3.3433853415497539E-2</v>
      </c>
      <c r="F7065" s="167"/>
      <c r="G7065" s="37">
        <v>7057</v>
      </c>
      <c r="H7065" s="167">
        <f t="shared" ca="1" si="224"/>
        <v>7.7243238600563535E-2</v>
      </c>
    </row>
    <row r="7066" spans="1:8" x14ac:dyDescent="0.3">
      <c r="A7066"/>
      <c r="B7066" s="314">
        <v>38457</v>
      </c>
      <c r="C7066" s="197">
        <v>78.569999999999993</v>
      </c>
      <c r="D7066" s="197">
        <f t="shared" si="223"/>
        <v>-0.55383304940374789</v>
      </c>
      <c r="E7066" s="197">
        <v>-3.3460450239882089E-2</v>
      </c>
      <c r="F7066" s="167"/>
      <c r="G7066" s="37">
        <v>7058</v>
      </c>
      <c r="H7066" s="167">
        <f t="shared" ca="1" si="224"/>
        <v>-0.10493159523346429</v>
      </c>
    </row>
    <row r="7067" spans="1:8" x14ac:dyDescent="0.3">
      <c r="A7067"/>
      <c r="B7067" s="314">
        <v>43858</v>
      </c>
      <c r="C7067" s="197">
        <v>176.1</v>
      </c>
      <c r="D7067" s="197">
        <f t="shared" si="223"/>
        <v>0.10553079289346479</v>
      </c>
      <c r="E7067" s="197">
        <v>-3.3479692645444592E-2</v>
      </c>
      <c r="F7067" s="167"/>
      <c r="G7067" s="37">
        <v>7059</v>
      </c>
      <c r="H7067" s="167">
        <f t="shared" ca="1" si="224"/>
        <v>4.0380543438433836E-2</v>
      </c>
    </row>
    <row r="7068" spans="1:8" x14ac:dyDescent="0.3">
      <c r="A7068"/>
      <c r="B7068" s="314">
        <v>38979</v>
      </c>
      <c r="C7068" s="197">
        <v>159.29</v>
      </c>
      <c r="D7068" s="197">
        <f t="shared" si="223"/>
        <v>-0.29948546549980215</v>
      </c>
      <c r="E7068" s="197">
        <v>-3.349311328196114E-2</v>
      </c>
      <c r="F7068" s="167"/>
      <c r="G7068" s="37">
        <v>7060</v>
      </c>
      <c r="H7068" s="167">
        <f t="shared" ca="1" si="224"/>
        <v>-8.1901446248254559E-2</v>
      </c>
    </row>
    <row r="7069" spans="1:8" x14ac:dyDescent="0.3">
      <c r="A7069"/>
      <c r="B7069" s="314">
        <v>40681</v>
      </c>
      <c r="C7069" s="197">
        <v>227.39</v>
      </c>
      <c r="D7069" s="197">
        <f t="shared" si="223"/>
        <v>1.8703610199444585</v>
      </c>
      <c r="E7069" s="197">
        <v>-3.3534512070724332E-2</v>
      </c>
      <c r="F7069" s="167"/>
      <c r="G7069" s="37">
        <v>7061</v>
      </c>
      <c r="H7069" s="167">
        <f t="shared" ca="1" si="224"/>
        <v>2.5352158032236578E-2</v>
      </c>
    </row>
    <row r="7070" spans="1:8" x14ac:dyDescent="0.3">
      <c r="A7070"/>
      <c r="B7070" s="314">
        <v>38471</v>
      </c>
      <c r="C7070" s="197">
        <v>79.22</v>
      </c>
      <c r="D7070" s="197">
        <f t="shared" si="223"/>
        <v>-0.64553223857890729</v>
      </c>
      <c r="E7070" s="197">
        <v>-3.3548859338782488E-2</v>
      </c>
      <c r="F7070" s="167"/>
      <c r="G7070" s="37">
        <v>7062</v>
      </c>
      <c r="H7070" s="167">
        <f t="shared" ca="1" si="224"/>
        <v>1.4909623967609663E-2</v>
      </c>
    </row>
    <row r="7071" spans="1:8" x14ac:dyDescent="0.3">
      <c r="A7071"/>
      <c r="B7071" s="314">
        <v>40686</v>
      </c>
      <c r="C7071" s="197">
        <v>223.49</v>
      </c>
      <c r="D7071" s="197">
        <f t="shared" si="223"/>
        <v>-0.34699780861943019</v>
      </c>
      <c r="E7071" s="197">
        <v>-3.3556756756756734E-2</v>
      </c>
      <c r="F7071" s="167"/>
      <c r="G7071" s="37">
        <v>7063</v>
      </c>
      <c r="H7071" s="167">
        <f t="shared" ca="1" si="224"/>
        <v>-2.4033438537529501E-2</v>
      </c>
    </row>
    <row r="7072" spans="1:8" x14ac:dyDescent="0.3">
      <c r="A7072"/>
      <c r="B7072" s="314">
        <v>42389</v>
      </c>
      <c r="C7072" s="197">
        <v>342.25</v>
      </c>
      <c r="D7072" s="197">
        <f t="shared" si="223"/>
        <v>0.36083499005964215</v>
      </c>
      <c r="E7072" s="197">
        <v>-3.3601581250882306E-2</v>
      </c>
      <c r="F7072" s="167"/>
      <c r="G7072" s="37">
        <v>7064</v>
      </c>
      <c r="H7072" s="167">
        <f t="shared" ca="1" si="224"/>
        <v>6.4181397858969008E-2</v>
      </c>
    </row>
    <row r="7073" spans="1:8" x14ac:dyDescent="0.3">
      <c r="A7073"/>
      <c r="B7073" s="314">
        <v>43361</v>
      </c>
      <c r="C7073" s="197">
        <v>251.5</v>
      </c>
      <c r="D7073" s="197">
        <f t="shared" si="223"/>
        <v>-0.48767569769810548</v>
      </c>
      <c r="E7073" s="197">
        <v>-3.3621517771373677E-2</v>
      </c>
      <c r="F7073" s="167"/>
      <c r="G7073" s="37">
        <v>7065</v>
      </c>
      <c r="H7073" s="167">
        <f t="shared" ca="1" si="224"/>
        <v>1.757462837253787E-2</v>
      </c>
    </row>
    <row r="7074" spans="1:8" x14ac:dyDescent="0.3">
      <c r="A7074"/>
      <c r="B7074" s="314">
        <v>44491</v>
      </c>
      <c r="C7074" s="197">
        <v>490.9</v>
      </c>
      <c r="D7074" s="197">
        <f t="shared" si="223"/>
        <v>-0.50414141414141422</v>
      </c>
      <c r="E7074" s="197">
        <v>-3.3661417322834675E-2</v>
      </c>
      <c r="F7074" s="167"/>
      <c r="G7074" s="37">
        <v>7066</v>
      </c>
      <c r="H7074" s="167">
        <f t="shared" ca="1" si="224"/>
        <v>-8.297347539386124E-2</v>
      </c>
    </row>
    <row r="7075" spans="1:8" x14ac:dyDescent="0.3">
      <c r="A7075"/>
      <c r="B7075" s="314">
        <v>45492</v>
      </c>
      <c r="C7075" s="197">
        <v>990</v>
      </c>
      <c r="D7075" s="197">
        <f t="shared" si="223"/>
        <v>1.8625954198473282</v>
      </c>
      <c r="E7075" s="197">
        <v>-3.3722121907178715E-2</v>
      </c>
      <c r="F7075" s="167"/>
      <c r="G7075" s="37">
        <v>7067</v>
      </c>
      <c r="H7075" s="167">
        <f t="shared" ca="1" si="224"/>
        <v>-3.3017646191562519E-3</v>
      </c>
    </row>
    <row r="7076" spans="1:8" x14ac:dyDescent="0.3">
      <c r="A7076"/>
      <c r="B7076" s="314">
        <v>41670</v>
      </c>
      <c r="C7076" s="197">
        <v>345.84</v>
      </c>
      <c r="D7076" s="197">
        <f t="shared" si="223"/>
        <v>3.5788428439030842</v>
      </c>
      <c r="E7076" s="197">
        <v>-3.3723561789276824E-2</v>
      </c>
      <c r="F7076" s="167"/>
      <c r="G7076" s="37">
        <v>7068</v>
      </c>
      <c r="H7076" s="167">
        <f t="shared" ca="1" si="224"/>
        <v>3.131153513793062E-2</v>
      </c>
    </row>
    <row r="7077" spans="1:8" x14ac:dyDescent="0.3">
      <c r="A7077"/>
      <c r="B7077" s="314">
        <v>35499</v>
      </c>
      <c r="C7077" s="197">
        <v>75.53</v>
      </c>
      <c r="D7077" s="197">
        <f t="shared" si="223"/>
        <v>3.5366689513365301E-2</v>
      </c>
      <c r="E7077" s="197">
        <v>-3.377254701292054E-2</v>
      </c>
      <c r="F7077" s="167"/>
      <c r="G7077" s="37">
        <v>7069</v>
      </c>
      <c r="H7077" s="167">
        <f t="shared" ca="1" si="224"/>
        <v>3.8503848516060195E-2</v>
      </c>
    </row>
    <row r="7078" spans="1:8" x14ac:dyDescent="0.3">
      <c r="A7078"/>
      <c r="B7078" s="314">
        <v>43909</v>
      </c>
      <c r="C7078" s="197">
        <v>72.95</v>
      </c>
      <c r="D7078" s="197">
        <f t="shared" si="223"/>
        <v>-0.84835256210373144</v>
      </c>
      <c r="E7078" s="197">
        <v>-3.3774834437086065E-2</v>
      </c>
      <c r="F7078" s="167"/>
      <c r="G7078" s="37">
        <v>7070</v>
      </c>
      <c r="H7078" s="167">
        <f t="shared" ca="1" si="224"/>
        <v>-9.1035030066894743E-2</v>
      </c>
    </row>
    <row r="7079" spans="1:8" x14ac:dyDescent="0.3">
      <c r="A7079"/>
      <c r="B7079" s="314">
        <v>44497</v>
      </c>
      <c r="C7079" s="197">
        <v>481.05</v>
      </c>
      <c r="D7079" s="197">
        <f t="shared" si="223"/>
        <v>10.472692582876222</v>
      </c>
      <c r="E7079" s="197">
        <v>-3.3842136975296144E-2</v>
      </c>
      <c r="F7079" s="167"/>
      <c r="G7079" s="37">
        <v>7071</v>
      </c>
      <c r="H7079" s="167">
        <f t="shared" ca="1" si="224"/>
        <v>2.2095612065729922E-2</v>
      </c>
    </row>
    <row r="7080" spans="1:8" x14ac:dyDescent="0.3">
      <c r="A7080"/>
      <c r="B7080" s="314">
        <v>36467</v>
      </c>
      <c r="C7080" s="197">
        <v>41.93</v>
      </c>
      <c r="D7080" s="197">
        <f t="shared" si="223"/>
        <v>-0.5624086829471926</v>
      </c>
      <c r="E7080" s="197">
        <v>-3.3870967741935432E-2</v>
      </c>
      <c r="F7080" s="167"/>
      <c r="G7080" s="37">
        <v>7072</v>
      </c>
      <c r="H7080" s="167">
        <f t="shared" ca="1" si="224"/>
        <v>-1.4845646567357035E-2</v>
      </c>
    </row>
    <row r="7081" spans="1:8" x14ac:dyDescent="0.3">
      <c r="A7081"/>
      <c r="B7081" s="314">
        <v>38617</v>
      </c>
      <c r="C7081" s="197">
        <v>95.82</v>
      </c>
      <c r="D7081" s="197">
        <f t="shared" si="223"/>
        <v>-0.30540050743022829</v>
      </c>
      <c r="E7081" s="197">
        <v>-3.3877797943133836E-2</v>
      </c>
      <c r="F7081" s="167"/>
      <c r="G7081" s="37">
        <v>7073</v>
      </c>
      <c r="H7081" s="167">
        <f t="shared" ca="1" si="224"/>
        <v>5.790333805648893E-2</v>
      </c>
    </row>
    <row r="7082" spans="1:8" x14ac:dyDescent="0.3">
      <c r="A7082"/>
      <c r="B7082" s="314">
        <v>38876</v>
      </c>
      <c r="C7082" s="197">
        <v>137.94999999999999</v>
      </c>
      <c r="D7082" s="197">
        <f t="shared" si="223"/>
        <v>-0.5496980577770525</v>
      </c>
      <c r="E7082" s="197">
        <v>-3.3895931087611242E-2</v>
      </c>
      <c r="F7082" s="167"/>
      <c r="G7082" s="37">
        <v>7074</v>
      </c>
      <c r="H7082" s="167">
        <f t="shared" ca="1" si="224"/>
        <v>-1.3717624499835532E-2</v>
      </c>
    </row>
    <row r="7083" spans="1:8" x14ac:dyDescent="0.3">
      <c r="A7083"/>
      <c r="B7083" s="314">
        <v>44385</v>
      </c>
      <c r="C7083" s="197">
        <v>306.35000000000002</v>
      </c>
      <c r="D7083" s="197">
        <f t="shared" si="223"/>
        <v>1.0675575352635489</v>
      </c>
      <c r="E7083" s="197">
        <v>-3.390097760958688E-2</v>
      </c>
      <c r="F7083" s="167"/>
      <c r="G7083" s="37">
        <v>7075</v>
      </c>
      <c r="H7083" s="167">
        <f t="shared" ca="1" si="224"/>
        <v>-7.4202096999458983E-2</v>
      </c>
    </row>
    <row r="7084" spans="1:8" x14ac:dyDescent="0.3">
      <c r="A7084"/>
      <c r="B7084" s="314">
        <v>38765</v>
      </c>
      <c r="C7084" s="197">
        <v>148.16999999999999</v>
      </c>
      <c r="D7084" s="197">
        <f t="shared" si="223"/>
        <v>0.26857876712328754</v>
      </c>
      <c r="E7084" s="197">
        <v>-3.3904935776227552E-2</v>
      </c>
      <c r="F7084" s="167"/>
      <c r="G7084" s="37">
        <v>7076</v>
      </c>
      <c r="H7084" s="167">
        <f t="shared" ca="1" si="224"/>
        <v>-9.6790764940174495E-2</v>
      </c>
    </row>
    <row r="7085" spans="1:8" x14ac:dyDescent="0.3">
      <c r="A7085"/>
      <c r="B7085" s="314">
        <v>43748</v>
      </c>
      <c r="C7085" s="197">
        <v>116.8</v>
      </c>
      <c r="D7085" s="197">
        <f t="shared" si="223"/>
        <v>-0.50357021421285286</v>
      </c>
      <c r="E7085" s="197">
        <v>-3.3912324234904978E-2</v>
      </c>
      <c r="F7085" s="167"/>
      <c r="G7085" s="37">
        <v>7077</v>
      </c>
      <c r="H7085" s="167">
        <f t="shared" ca="1" si="224"/>
        <v>2.7664181008591991E-2</v>
      </c>
    </row>
    <row r="7086" spans="1:8" x14ac:dyDescent="0.3">
      <c r="A7086"/>
      <c r="B7086" s="314">
        <v>40501</v>
      </c>
      <c r="C7086" s="197">
        <v>235.28</v>
      </c>
      <c r="D7086" s="197">
        <f t="shared" si="223"/>
        <v>1.2333175130517327</v>
      </c>
      <c r="E7086" s="197">
        <v>-3.3916399770058225E-2</v>
      </c>
      <c r="F7086" s="167"/>
      <c r="G7086" s="37">
        <v>7078</v>
      </c>
      <c r="H7086" s="167">
        <f t="shared" ca="1" si="224"/>
        <v>-6.8237269135998757E-2</v>
      </c>
    </row>
    <row r="7087" spans="1:8" x14ac:dyDescent="0.3">
      <c r="A7087"/>
      <c r="B7087" s="314">
        <v>44020</v>
      </c>
      <c r="C7087" s="197">
        <v>105.35</v>
      </c>
      <c r="D7087" s="197">
        <f t="shared" si="223"/>
        <v>7.2369038311180613</v>
      </c>
      <c r="E7087" s="197">
        <v>-3.3929390187987241E-2</v>
      </c>
      <c r="F7087" s="167"/>
      <c r="G7087" s="37">
        <v>7079</v>
      </c>
      <c r="H7087" s="167">
        <f t="shared" ca="1" si="224"/>
        <v>-1.5704365297596105E-2</v>
      </c>
    </row>
    <row r="7088" spans="1:8" x14ac:dyDescent="0.3">
      <c r="A7088"/>
      <c r="B7088" s="314">
        <v>37001</v>
      </c>
      <c r="C7088" s="197">
        <v>12.79</v>
      </c>
      <c r="D7088" s="197">
        <f t="shared" si="223"/>
        <v>-2.1423106350420884E-2</v>
      </c>
      <c r="E7088" s="197">
        <v>-3.3987915407855063E-2</v>
      </c>
      <c r="F7088" s="167"/>
      <c r="G7088" s="37">
        <v>7080</v>
      </c>
      <c r="H7088" s="167">
        <f t="shared" ca="1" si="224"/>
        <v>1.5508114954072554E-3</v>
      </c>
    </row>
    <row r="7089" spans="1:8" x14ac:dyDescent="0.3">
      <c r="A7089"/>
      <c r="B7089" s="314">
        <v>36973</v>
      </c>
      <c r="C7089" s="197">
        <v>13.07</v>
      </c>
      <c r="D7089" s="197">
        <f t="shared" si="223"/>
        <v>-0.5203669724770642</v>
      </c>
      <c r="E7089" s="197">
        <v>-3.3998521803399795E-2</v>
      </c>
      <c r="F7089" s="167"/>
      <c r="G7089" s="37">
        <v>7081</v>
      </c>
      <c r="H7089" s="167">
        <f t="shared" ca="1" si="224"/>
        <v>-8.2001819117221778E-2</v>
      </c>
    </row>
    <row r="7090" spans="1:8" x14ac:dyDescent="0.3">
      <c r="A7090"/>
      <c r="B7090" s="314">
        <v>36067</v>
      </c>
      <c r="C7090" s="197">
        <v>27.25</v>
      </c>
      <c r="D7090" s="197">
        <f t="shared" si="223"/>
        <v>-3.9139633286318753E-2</v>
      </c>
      <c r="E7090" s="197">
        <v>-3.4030485643388952E-2</v>
      </c>
      <c r="F7090" s="167"/>
      <c r="G7090" s="37">
        <v>7082</v>
      </c>
      <c r="H7090" s="167">
        <f t="shared" ca="1" si="224"/>
        <v>-7.7228574645515594E-2</v>
      </c>
    </row>
    <row r="7091" spans="1:8" x14ac:dyDescent="0.3">
      <c r="A7091"/>
      <c r="B7091" s="314">
        <v>36256</v>
      </c>
      <c r="C7091" s="197">
        <v>28.36</v>
      </c>
      <c r="D7091" s="197">
        <f t="shared" si="223"/>
        <v>-0.36625698324022349</v>
      </c>
      <c r="E7091" s="197">
        <v>-3.4059945504087197E-2</v>
      </c>
      <c r="F7091" s="167"/>
      <c r="G7091" s="37">
        <v>7083</v>
      </c>
      <c r="H7091" s="167">
        <f t="shared" ca="1" si="224"/>
        <v>5.4043640312436442E-2</v>
      </c>
    </row>
    <row r="7092" spans="1:8" x14ac:dyDescent="0.3">
      <c r="A7092"/>
      <c r="B7092" s="314">
        <v>37838</v>
      </c>
      <c r="C7092" s="197">
        <v>44.75</v>
      </c>
      <c r="D7092" s="197">
        <f t="shared" si="223"/>
        <v>-0.43936356802806309</v>
      </c>
      <c r="E7092" s="197">
        <v>-3.410317289013598E-2</v>
      </c>
      <c r="F7092" s="167"/>
      <c r="G7092" s="37">
        <v>7084</v>
      </c>
      <c r="H7092" s="167">
        <f t="shared" ca="1" si="224"/>
        <v>-7.0051939818373918E-2</v>
      </c>
    </row>
    <row r="7093" spans="1:8" x14ac:dyDescent="0.3">
      <c r="A7093"/>
      <c r="B7093" s="314">
        <v>35367</v>
      </c>
      <c r="C7093" s="197">
        <v>79.819999999999993</v>
      </c>
      <c r="D7093" s="197">
        <f t="shared" si="223"/>
        <v>-0.81561561561561557</v>
      </c>
      <c r="E7093" s="197">
        <v>-3.412391093901268E-2</v>
      </c>
      <c r="F7093" s="167"/>
      <c r="G7093" s="37">
        <v>7085</v>
      </c>
      <c r="H7093" s="167">
        <f t="shared" ca="1" si="224"/>
        <v>8.6672245545038981E-2</v>
      </c>
    </row>
    <row r="7094" spans="1:8" x14ac:dyDescent="0.3">
      <c r="A7094"/>
      <c r="B7094" s="314">
        <v>42706</v>
      </c>
      <c r="C7094" s="197">
        <v>432.9</v>
      </c>
      <c r="D7094" s="197">
        <f t="shared" si="223"/>
        <v>1.7851766068326573</v>
      </c>
      <c r="E7094" s="197">
        <v>-3.4136546184738936E-2</v>
      </c>
      <c r="F7094" s="167"/>
      <c r="G7094" s="37">
        <v>7086</v>
      </c>
      <c r="H7094" s="167">
        <f t="shared" ca="1" si="224"/>
        <v>4.8739724266717334E-2</v>
      </c>
    </row>
    <row r="7095" spans="1:8" x14ac:dyDescent="0.3">
      <c r="A7095"/>
      <c r="B7095" s="314">
        <v>40185</v>
      </c>
      <c r="C7095" s="197">
        <v>155.43</v>
      </c>
      <c r="D7095" s="197">
        <f t="shared" si="223"/>
        <v>6.6642011834319526</v>
      </c>
      <c r="E7095" s="197">
        <v>-3.4176349965823638E-2</v>
      </c>
      <c r="F7095" s="167"/>
      <c r="G7095" s="37">
        <v>7087</v>
      </c>
      <c r="H7095" s="167">
        <f t="shared" ca="1" si="224"/>
        <v>-8.4589562659923324E-3</v>
      </c>
    </row>
    <row r="7096" spans="1:8" x14ac:dyDescent="0.3">
      <c r="A7096"/>
      <c r="B7096" s="314">
        <v>36943</v>
      </c>
      <c r="C7096" s="197">
        <v>20.28</v>
      </c>
      <c r="D7096" s="197">
        <f t="shared" si="223"/>
        <v>-0.94466122738559777</v>
      </c>
      <c r="E7096" s="197">
        <v>-3.4285714285714253E-2</v>
      </c>
      <c r="F7096" s="167"/>
      <c r="G7096" s="37">
        <v>7088</v>
      </c>
      <c r="H7096" s="167">
        <f t="shared" ca="1" si="224"/>
        <v>-2.4272863387604277E-2</v>
      </c>
    </row>
    <row r="7097" spans="1:8" x14ac:dyDescent="0.3">
      <c r="A7097"/>
      <c r="B7097" s="314">
        <v>41663</v>
      </c>
      <c r="C7097" s="197">
        <v>366.47</v>
      </c>
      <c r="D7097" s="197">
        <f t="shared" si="223"/>
        <v>0.41789832082333844</v>
      </c>
      <c r="E7097" s="197">
        <v>-3.4410982004057455E-2</v>
      </c>
      <c r="F7097" s="167"/>
      <c r="G7097" s="37">
        <v>7089</v>
      </c>
      <c r="H7097" s="167">
        <f t="shared" ca="1" si="224"/>
        <v>6.5444906014809734E-2</v>
      </c>
    </row>
    <row r="7098" spans="1:8" x14ac:dyDescent="0.3">
      <c r="A7098"/>
      <c r="B7098" s="314">
        <v>40536</v>
      </c>
      <c r="C7098" s="197">
        <v>258.45999999999998</v>
      </c>
      <c r="D7098" s="197">
        <f t="shared" si="223"/>
        <v>-0.35961347869177407</v>
      </c>
      <c r="E7098" s="197">
        <v>-3.4444112372982727E-2</v>
      </c>
      <c r="F7098" s="167"/>
      <c r="G7098" s="37">
        <v>7090</v>
      </c>
      <c r="H7098" s="167">
        <f t="shared" ca="1" si="224"/>
        <v>-4.8604557988600763E-2</v>
      </c>
    </row>
    <row r="7099" spans="1:8" x14ac:dyDescent="0.3">
      <c r="A7099"/>
      <c r="B7099" s="314">
        <v>43124</v>
      </c>
      <c r="C7099" s="197">
        <v>403.6</v>
      </c>
      <c r="D7099" s="197">
        <f t="shared" si="223"/>
        <v>2.21439949028353</v>
      </c>
      <c r="E7099" s="197">
        <v>-3.4449760765550175E-2</v>
      </c>
      <c r="F7099" s="167"/>
      <c r="G7099" s="37">
        <v>7091</v>
      </c>
      <c r="H7099" s="167">
        <f t="shared" ca="1" si="224"/>
        <v>-2.1757446001283213E-2</v>
      </c>
    </row>
    <row r="7100" spans="1:8" x14ac:dyDescent="0.3">
      <c r="A7100"/>
      <c r="B7100" s="314">
        <v>39534</v>
      </c>
      <c r="C7100" s="197">
        <v>125.56</v>
      </c>
      <c r="D7100" s="197">
        <f t="shared" si="223"/>
        <v>-0.15623950003359988</v>
      </c>
      <c r="E7100" s="197">
        <v>-3.4450938172869816E-2</v>
      </c>
      <c r="F7100" s="167"/>
      <c r="G7100" s="37">
        <v>7092</v>
      </c>
      <c r="H7100" s="167">
        <f t="shared" ca="1" si="224"/>
        <v>9.7219804799568883E-3</v>
      </c>
    </row>
    <row r="7101" spans="1:8" x14ac:dyDescent="0.3">
      <c r="A7101"/>
      <c r="B7101" s="314">
        <v>40773</v>
      </c>
      <c r="C7101" s="197">
        <v>148.81</v>
      </c>
      <c r="D7101" s="197">
        <f t="shared" si="223"/>
        <v>5.1062782109150593</v>
      </c>
      <c r="E7101" s="197">
        <v>-3.4453672463015894E-2</v>
      </c>
      <c r="F7101" s="167"/>
      <c r="G7101" s="37">
        <v>7093</v>
      </c>
      <c r="H7101" s="167">
        <f t="shared" ca="1" si="224"/>
        <v>0.10794617075229269</v>
      </c>
    </row>
    <row r="7102" spans="1:8" x14ac:dyDescent="0.3">
      <c r="A7102"/>
      <c r="B7102" s="314">
        <v>36721</v>
      </c>
      <c r="C7102" s="197">
        <v>24.37</v>
      </c>
      <c r="D7102" s="197">
        <f t="shared" si="223"/>
        <v>-0.89784112345420253</v>
      </c>
      <c r="E7102" s="197">
        <v>-3.4469096671949195E-2</v>
      </c>
      <c r="F7102" s="167"/>
      <c r="G7102" s="37">
        <v>7094</v>
      </c>
      <c r="H7102" s="167">
        <f t="shared" ca="1" si="224"/>
        <v>6.3698651653280106E-3</v>
      </c>
    </row>
    <row r="7103" spans="1:8" x14ac:dyDescent="0.3">
      <c r="A7103"/>
      <c r="B7103" s="314">
        <v>40592</v>
      </c>
      <c r="C7103" s="197">
        <v>238.55</v>
      </c>
      <c r="D7103" s="197">
        <f t="shared" si="223"/>
        <v>0.61531690140845074</v>
      </c>
      <c r="E7103" s="197">
        <v>-3.4484154288258351E-2</v>
      </c>
      <c r="F7103" s="167"/>
      <c r="G7103" s="37">
        <v>7095</v>
      </c>
      <c r="H7103" s="167">
        <f t="shared" ca="1" si="224"/>
        <v>-9.6548696538159853E-2</v>
      </c>
    </row>
    <row r="7104" spans="1:8" x14ac:dyDescent="0.3">
      <c r="A7104"/>
      <c r="B7104" s="314">
        <v>38905</v>
      </c>
      <c r="C7104" s="197">
        <v>147.68</v>
      </c>
      <c r="D7104" s="197">
        <f t="shared" si="223"/>
        <v>-0.77907098511481787</v>
      </c>
      <c r="E7104" s="197">
        <v>-3.451882845188281E-2</v>
      </c>
      <c r="F7104" s="167"/>
      <c r="G7104" s="37">
        <v>7096</v>
      </c>
      <c r="H7104" s="167">
        <f t="shared" ca="1" si="224"/>
        <v>0.11002318226957823</v>
      </c>
    </row>
    <row r="7105" spans="1:8" x14ac:dyDescent="0.3">
      <c r="A7105"/>
      <c r="B7105" s="314">
        <v>45868</v>
      </c>
      <c r="C7105" s="197">
        <v>668.45</v>
      </c>
      <c r="D7105" s="197">
        <f t="shared" si="223"/>
        <v>0.20778751468063961</v>
      </c>
      <c r="E7105" s="197">
        <v>-3.4520112659781832E-2</v>
      </c>
      <c r="F7105" s="167"/>
      <c r="G7105" s="37">
        <v>7097</v>
      </c>
      <c r="H7105" s="167">
        <f t="shared" ca="1" si="224"/>
        <v>1.2188859259693844E-2</v>
      </c>
    </row>
    <row r="7106" spans="1:8" x14ac:dyDescent="0.3">
      <c r="A7106"/>
      <c r="B7106" s="314">
        <v>42625</v>
      </c>
      <c r="C7106" s="197">
        <v>553.45000000000005</v>
      </c>
      <c r="D7106" s="197">
        <f t="shared" si="223"/>
        <v>3.9659039928218931</v>
      </c>
      <c r="E7106" s="197">
        <v>-3.4539904055821968E-2</v>
      </c>
      <c r="F7106" s="167"/>
      <c r="G7106" s="37">
        <v>7098</v>
      </c>
      <c r="H7106" s="167">
        <f t="shared" ca="1" si="224"/>
        <v>-1.74688787222631E-2</v>
      </c>
    </row>
    <row r="7107" spans="1:8" x14ac:dyDescent="0.3">
      <c r="A7107"/>
      <c r="B7107" s="314">
        <v>43991</v>
      </c>
      <c r="C7107" s="197">
        <v>111.45</v>
      </c>
      <c r="D7107" s="197">
        <f t="shared" si="223"/>
        <v>-0.64803410705826625</v>
      </c>
      <c r="E7107" s="197">
        <v>-3.464703334776964E-2</v>
      </c>
      <c r="F7107" s="167"/>
      <c r="G7107" s="37">
        <v>7099</v>
      </c>
      <c r="H7107" s="167">
        <f t="shared" ca="1" si="224"/>
        <v>8.2607567631752393E-3</v>
      </c>
    </row>
    <row r="7108" spans="1:8" x14ac:dyDescent="0.3">
      <c r="A7108"/>
      <c r="B7108" s="314">
        <v>41290</v>
      </c>
      <c r="C7108" s="197">
        <v>316.64999999999998</v>
      </c>
      <c r="D7108" s="197">
        <f t="shared" si="223"/>
        <v>1.8109187749667108</v>
      </c>
      <c r="E7108" s="197">
        <v>-3.4691948907112136E-2</v>
      </c>
      <c r="F7108" s="167"/>
      <c r="G7108" s="37">
        <v>7100</v>
      </c>
      <c r="H7108" s="167">
        <f t="shared" ca="1" si="224"/>
        <v>5.1236997471187019E-2</v>
      </c>
    </row>
    <row r="7109" spans="1:8" x14ac:dyDescent="0.3">
      <c r="A7109"/>
      <c r="B7109" s="314">
        <v>43711</v>
      </c>
      <c r="C7109" s="197">
        <v>112.65</v>
      </c>
      <c r="D7109" s="197">
        <f t="shared" si="223"/>
        <v>-0.499889012208657</v>
      </c>
      <c r="E7109" s="197">
        <v>-3.470437017994854E-2</v>
      </c>
      <c r="F7109" s="167"/>
      <c r="G7109" s="37">
        <v>7101</v>
      </c>
      <c r="H7109" s="167">
        <f t="shared" ca="1" si="224"/>
        <v>0.11739964152464107</v>
      </c>
    </row>
    <row r="7110" spans="1:8" x14ac:dyDescent="0.3">
      <c r="A7110"/>
      <c r="B7110" s="314">
        <v>43370</v>
      </c>
      <c r="C7110" s="197">
        <v>225.25</v>
      </c>
      <c r="D7110" s="197">
        <f t="shared" si="223"/>
        <v>1.7389348249027239</v>
      </c>
      <c r="E7110" s="197">
        <v>-3.4711806299550063E-2</v>
      </c>
      <c r="F7110" s="167"/>
      <c r="G7110" s="37">
        <v>7102</v>
      </c>
      <c r="H7110" s="167">
        <f t="shared" ca="1" si="224"/>
        <v>-2.5305174025427674E-2</v>
      </c>
    </row>
    <row r="7111" spans="1:8" x14ac:dyDescent="0.3">
      <c r="A7111"/>
      <c r="B7111" s="314">
        <v>38132</v>
      </c>
      <c r="C7111" s="197">
        <v>82.24</v>
      </c>
      <c r="D7111" s="197">
        <f t="shared" si="223"/>
        <v>-0.63220035778175321</v>
      </c>
      <c r="E7111" s="197">
        <v>-3.4741784037558787E-2</v>
      </c>
      <c r="F7111" s="167"/>
      <c r="G7111" s="37">
        <v>7103</v>
      </c>
      <c r="H7111" s="167">
        <f t="shared" ca="1" si="224"/>
        <v>3.0757460938783478E-2</v>
      </c>
    </row>
    <row r="7112" spans="1:8" x14ac:dyDescent="0.3">
      <c r="A7112"/>
      <c r="B7112" s="314">
        <v>43579</v>
      </c>
      <c r="C7112" s="197">
        <v>223.6</v>
      </c>
      <c r="D7112" s="197">
        <f t="shared" si="223"/>
        <v>5.253247975899078E-2</v>
      </c>
      <c r="E7112" s="197">
        <v>-3.4750701489315805E-2</v>
      </c>
      <c r="F7112" s="167"/>
      <c r="G7112" s="37">
        <v>7104</v>
      </c>
      <c r="H7112" s="167">
        <f t="shared" ca="1" si="224"/>
        <v>-3.3955075496036524E-3</v>
      </c>
    </row>
    <row r="7113" spans="1:8" x14ac:dyDescent="0.3">
      <c r="A7113"/>
      <c r="B7113" s="314">
        <v>40583</v>
      </c>
      <c r="C7113" s="197">
        <v>212.44</v>
      </c>
      <c r="D7113" s="197">
        <f t="shared" ref="D7113:D7176" si="225">C7113/C7114-1</f>
        <v>7.695865738845681</v>
      </c>
      <c r="E7113" s="197">
        <v>-3.4758507883138723E-2</v>
      </c>
      <c r="F7113" s="167"/>
      <c r="G7113" s="37">
        <v>7105</v>
      </c>
      <c r="H7113" s="167">
        <f t="shared" ca="1" si="224"/>
        <v>2.969464292679894E-2</v>
      </c>
    </row>
    <row r="7114" spans="1:8" x14ac:dyDescent="0.3">
      <c r="A7114"/>
      <c r="B7114" s="314">
        <v>36593</v>
      </c>
      <c r="C7114" s="197">
        <v>24.43</v>
      </c>
      <c r="D7114" s="197">
        <f t="shared" si="225"/>
        <v>-0.59411862435620533</v>
      </c>
      <c r="E7114" s="197">
        <v>-3.4768866060845505E-2</v>
      </c>
      <c r="F7114" s="167"/>
      <c r="G7114" s="37">
        <v>7106</v>
      </c>
      <c r="H7114" s="167">
        <f t="shared" ref="H7114:H7177" ca="1" si="226">_xlfn.NORM.INV(RAND(),N$11,N$12)</f>
        <v>-2.5492995898463936E-2</v>
      </c>
    </row>
    <row r="7115" spans="1:8" x14ac:dyDescent="0.3">
      <c r="A7115"/>
      <c r="B7115" s="314">
        <v>35753</v>
      </c>
      <c r="C7115" s="197">
        <v>60.19</v>
      </c>
      <c r="D7115" s="197">
        <f t="shared" si="225"/>
        <v>-8.8030303030303014E-2</v>
      </c>
      <c r="E7115" s="197">
        <v>-3.4797947402180895E-2</v>
      </c>
      <c r="F7115" s="167"/>
      <c r="G7115" s="37">
        <v>7107</v>
      </c>
      <c r="H7115" s="167">
        <f t="shared" ca="1" si="226"/>
        <v>-1.592824152912525E-2</v>
      </c>
    </row>
    <row r="7116" spans="1:8" x14ac:dyDescent="0.3">
      <c r="A7116"/>
      <c r="B7116" s="314">
        <v>39986</v>
      </c>
      <c r="C7116" s="197">
        <v>66</v>
      </c>
      <c r="D7116" s="197">
        <f t="shared" si="225"/>
        <v>-0.85436893203883502</v>
      </c>
      <c r="E7116" s="197">
        <v>-3.4805498683825653E-2</v>
      </c>
      <c r="F7116" s="167"/>
      <c r="G7116" s="37">
        <v>7108</v>
      </c>
      <c r="H7116" s="167">
        <f t="shared" ca="1" si="226"/>
        <v>-6.7877213015585774E-2</v>
      </c>
    </row>
    <row r="7117" spans="1:8" x14ac:dyDescent="0.3">
      <c r="A7117"/>
      <c r="B7117" s="314">
        <v>44795</v>
      </c>
      <c r="C7117" s="197">
        <v>453.2</v>
      </c>
      <c r="D7117" s="197">
        <f t="shared" si="225"/>
        <v>-0.13938473224458803</v>
      </c>
      <c r="E7117" s="197">
        <v>-3.4820572888936252E-2</v>
      </c>
      <c r="F7117" s="167"/>
      <c r="G7117" s="37">
        <v>7109</v>
      </c>
      <c r="H7117" s="167">
        <f t="shared" ca="1" si="226"/>
        <v>-8.4109695565500645E-2</v>
      </c>
    </row>
    <row r="7118" spans="1:8" x14ac:dyDescent="0.3">
      <c r="A7118"/>
      <c r="B7118" s="314">
        <v>42087</v>
      </c>
      <c r="C7118" s="197">
        <v>526.6</v>
      </c>
      <c r="D7118" s="197">
        <f t="shared" si="225"/>
        <v>4.6326879880201099</v>
      </c>
      <c r="E7118" s="197">
        <v>-3.4824046920821083E-2</v>
      </c>
      <c r="F7118" s="167"/>
      <c r="G7118" s="37">
        <v>7110</v>
      </c>
      <c r="H7118" s="167">
        <f t="shared" ca="1" si="226"/>
        <v>4.9261021149073193E-2</v>
      </c>
    </row>
    <row r="7119" spans="1:8" x14ac:dyDescent="0.3">
      <c r="A7119"/>
      <c r="B7119" s="314">
        <v>38096</v>
      </c>
      <c r="C7119" s="197">
        <v>93.49</v>
      </c>
      <c r="D7119" s="197">
        <f t="shared" si="225"/>
        <v>1.9399371069182387</v>
      </c>
      <c r="E7119" s="197">
        <v>-3.489212346443693E-2</v>
      </c>
      <c r="F7119" s="167"/>
      <c r="G7119" s="37">
        <v>7111</v>
      </c>
      <c r="H7119" s="167">
        <f t="shared" ca="1" si="226"/>
        <v>-3.0227146495023477E-2</v>
      </c>
    </row>
    <row r="7120" spans="1:8" x14ac:dyDescent="0.3">
      <c r="A7120"/>
      <c r="B7120" s="314">
        <v>36245</v>
      </c>
      <c r="C7120" s="197">
        <v>31.8</v>
      </c>
      <c r="D7120" s="197">
        <f t="shared" si="225"/>
        <v>-0.69478836740570116</v>
      </c>
      <c r="E7120" s="197">
        <v>-3.490136570561464E-2</v>
      </c>
      <c r="F7120" s="167"/>
      <c r="G7120" s="37">
        <v>7112</v>
      </c>
      <c r="H7120" s="167">
        <f t="shared" ca="1" si="226"/>
        <v>4.534182423571026E-2</v>
      </c>
    </row>
    <row r="7121" spans="1:8" x14ac:dyDescent="0.3">
      <c r="A7121"/>
      <c r="B7121" s="314">
        <v>38036</v>
      </c>
      <c r="C7121" s="197">
        <v>104.19</v>
      </c>
      <c r="D7121" s="197">
        <f t="shared" si="225"/>
        <v>-0.63196750264924062</v>
      </c>
      <c r="E7121" s="197">
        <v>-3.4920340866987698E-2</v>
      </c>
      <c r="F7121" s="167"/>
      <c r="G7121" s="37">
        <v>7113</v>
      </c>
      <c r="H7121" s="167">
        <f t="shared" ca="1" si="226"/>
        <v>1.9690427604275938E-2</v>
      </c>
    </row>
    <row r="7122" spans="1:8" x14ac:dyDescent="0.3">
      <c r="A7122"/>
      <c r="B7122" s="314">
        <v>44428</v>
      </c>
      <c r="C7122" s="197">
        <v>283.10000000000002</v>
      </c>
      <c r="D7122" s="197">
        <f t="shared" si="225"/>
        <v>2.8112547119009159</v>
      </c>
      <c r="E7122" s="197">
        <v>-3.4941196522924822E-2</v>
      </c>
      <c r="F7122" s="167"/>
      <c r="G7122" s="37">
        <v>7114</v>
      </c>
      <c r="H7122" s="167">
        <f t="shared" ca="1" si="226"/>
        <v>7.5288072080366392E-2</v>
      </c>
    </row>
    <row r="7123" spans="1:8" x14ac:dyDescent="0.3">
      <c r="A7123"/>
      <c r="B7123" s="314">
        <v>35389</v>
      </c>
      <c r="C7123" s="197">
        <v>74.28</v>
      </c>
      <c r="D7123" s="197">
        <f t="shared" si="225"/>
        <v>-0.20317528427376097</v>
      </c>
      <c r="E7123" s="197">
        <v>-3.4948681304404317E-2</v>
      </c>
      <c r="F7123" s="167"/>
      <c r="G7123" s="37">
        <v>7115</v>
      </c>
      <c r="H7123" s="167">
        <f t="shared" ca="1" si="226"/>
        <v>9.8244852672663488E-2</v>
      </c>
    </row>
    <row r="7124" spans="1:8" x14ac:dyDescent="0.3">
      <c r="A7124"/>
      <c r="B7124" s="314">
        <v>38057</v>
      </c>
      <c r="C7124" s="197">
        <v>93.22</v>
      </c>
      <c r="D7124" s="197">
        <f t="shared" si="225"/>
        <v>-0.43516723218613662</v>
      </c>
      <c r="E7124" s="197">
        <v>-3.4989648033126208E-2</v>
      </c>
      <c r="F7124" s="167"/>
      <c r="G7124" s="37">
        <v>7116</v>
      </c>
      <c r="H7124" s="167">
        <f t="shared" ca="1" si="226"/>
        <v>2.1039583631912429E-2</v>
      </c>
    </row>
    <row r="7125" spans="1:8" x14ac:dyDescent="0.3">
      <c r="A7125"/>
      <c r="B7125" s="314">
        <v>39070</v>
      </c>
      <c r="C7125" s="197">
        <v>165.04</v>
      </c>
      <c r="D7125" s="197">
        <f t="shared" si="225"/>
        <v>1.2527982527982524</v>
      </c>
      <c r="E7125" s="197">
        <v>-3.5023095363386547E-2</v>
      </c>
      <c r="F7125" s="167"/>
      <c r="G7125" s="37">
        <v>7117</v>
      </c>
      <c r="H7125" s="167">
        <f t="shared" ca="1" si="226"/>
        <v>6.5108704028765405E-3</v>
      </c>
    </row>
    <row r="7126" spans="1:8" x14ac:dyDescent="0.3">
      <c r="A7126"/>
      <c r="B7126" s="314">
        <v>38219</v>
      </c>
      <c r="C7126" s="197">
        <v>73.260000000000005</v>
      </c>
      <c r="D7126" s="197">
        <f t="shared" si="225"/>
        <v>-0.56519674758145877</v>
      </c>
      <c r="E7126" s="197">
        <v>-3.5036880927291847E-2</v>
      </c>
      <c r="F7126" s="167"/>
      <c r="G7126" s="37">
        <v>7118</v>
      </c>
      <c r="H7126" s="167">
        <f t="shared" ca="1" si="226"/>
        <v>6.4070637113069151E-2</v>
      </c>
    </row>
    <row r="7127" spans="1:8" x14ac:dyDescent="0.3">
      <c r="A7127"/>
      <c r="B7127" s="314">
        <v>38784</v>
      </c>
      <c r="C7127" s="197">
        <v>168.49</v>
      </c>
      <c r="D7127" s="197">
        <f t="shared" si="225"/>
        <v>1.9642857142857144</v>
      </c>
      <c r="E7127" s="197">
        <v>-3.5104798992097064E-2</v>
      </c>
      <c r="F7127" s="167"/>
      <c r="G7127" s="37">
        <v>7119</v>
      </c>
      <c r="H7127" s="167">
        <f t="shared" ca="1" si="226"/>
        <v>-8.8445333729055955E-2</v>
      </c>
    </row>
    <row r="7128" spans="1:8" x14ac:dyDescent="0.3">
      <c r="A7128"/>
      <c r="B7128" s="314">
        <v>35894</v>
      </c>
      <c r="C7128" s="197">
        <v>56.84</v>
      </c>
      <c r="D7128" s="197">
        <f t="shared" si="225"/>
        <v>-0.68334261838440113</v>
      </c>
      <c r="E7128" s="197">
        <v>-3.5138346630453121E-2</v>
      </c>
      <c r="F7128" s="167"/>
      <c r="G7128" s="37">
        <v>7120</v>
      </c>
      <c r="H7128" s="167">
        <f t="shared" ca="1" si="226"/>
        <v>0.16322170355155793</v>
      </c>
    </row>
    <row r="7129" spans="1:8" x14ac:dyDescent="0.3">
      <c r="A7129"/>
      <c r="B7129" s="314">
        <v>43417</v>
      </c>
      <c r="C7129" s="197">
        <v>179.5</v>
      </c>
      <c r="D7129" s="197">
        <f t="shared" si="225"/>
        <v>1.7998752144751209</v>
      </c>
      <c r="E7129" s="197">
        <v>-3.5205589895189515E-2</v>
      </c>
      <c r="F7129" s="167"/>
      <c r="G7129" s="37">
        <v>7121</v>
      </c>
      <c r="H7129" s="167">
        <f t="shared" ca="1" si="226"/>
        <v>7.6768826961143765E-3</v>
      </c>
    </row>
    <row r="7130" spans="1:8" x14ac:dyDescent="0.3">
      <c r="A7130"/>
      <c r="B7130" s="314">
        <v>35460</v>
      </c>
      <c r="C7130" s="197">
        <v>64.11</v>
      </c>
      <c r="D7130" s="197">
        <f t="shared" si="225"/>
        <v>1.7234494477485134</v>
      </c>
      <c r="E7130" s="197">
        <v>-3.5214446952596012E-2</v>
      </c>
      <c r="F7130" s="167"/>
      <c r="G7130" s="37">
        <v>7122</v>
      </c>
      <c r="H7130" s="167">
        <f t="shared" ca="1" si="226"/>
        <v>7.3586811005526317E-2</v>
      </c>
    </row>
    <row r="7131" spans="1:8" x14ac:dyDescent="0.3">
      <c r="A7131"/>
      <c r="B7131" s="314">
        <v>36080</v>
      </c>
      <c r="C7131" s="197">
        <v>23.54</v>
      </c>
      <c r="D7131" s="197">
        <f t="shared" si="225"/>
        <v>-0.91567257746731145</v>
      </c>
      <c r="E7131" s="197">
        <v>-3.5245901639344268E-2</v>
      </c>
      <c r="F7131" s="167"/>
      <c r="G7131" s="37">
        <v>7123</v>
      </c>
      <c r="H7131" s="167">
        <f t="shared" ca="1" si="226"/>
        <v>-5.468448096881879E-2</v>
      </c>
    </row>
    <row r="7132" spans="1:8" x14ac:dyDescent="0.3">
      <c r="A7132"/>
      <c r="B7132" s="314">
        <v>44221</v>
      </c>
      <c r="C7132" s="197">
        <v>279.14999999999998</v>
      </c>
      <c r="D7132" s="197">
        <f t="shared" si="225"/>
        <v>0.80621158201229348</v>
      </c>
      <c r="E7132" s="197">
        <v>-3.5251425609124087E-2</v>
      </c>
      <c r="F7132" s="167"/>
      <c r="G7132" s="37">
        <v>7124</v>
      </c>
      <c r="H7132" s="167">
        <f t="shared" ca="1" si="226"/>
        <v>4.0630005248404724E-2</v>
      </c>
    </row>
    <row r="7133" spans="1:8" x14ac:dyDescent="0.3">
      <c r="A7133"/>
      <c r="B7133" s="314">
        <v>43654</v>
      </c>
      <c r="C7133" s="197">
        <v>154.55000000000001</v>
      </c>
      <c r="D7133" s="197">
        <f t="shared" si="225"/>
        <v>0</v>
      </c>
      <c r="E7133" s="197">
        <v>-3.5268414481897437E-2</v>
      </c>
      <c r="F7133" s="167"/>
      <c r="G7133" s="37">
        <v>7125</v>
      </c>
      <c r="H7133" s="167">
        <f t="shared" ca="1" si="226"/>
        <v>1.4702475991068271E-4</v>
      </c>
    </row>
    <row r="7134" spans="1:8" x14ac:dyDescent="0.3">
      <c r="A7134"/>
      <c r="B7134" s="314">
        <v>40280</v>
      </c>
      <c r="C7134" s="197">
        <v>154.55000000000001</v>
      </c>
      <c r="D7134" s="197">
        <f t="shared" si="225"/>
        <v>5.2444444444444445</v>
      </c>
      <c r="E7134" s="197">
        <v>-3.5328631171587244E-2</v>
      </c>
      <c r="F7134" s="167"/>
      <c r="G7134" s="37">
        <v>7126</v>
      </c>
      <c r="H7134" s="167">
        <f t="shared" ca="1" si="226"/>
        <v>6.5305136175154141E-2</v>
      </c>
    </row>
    <row r="7135" spans="1:8" x14ac:dyDescent="0.3">
      <c r="A7135"/>
      <c r="B7135" s="314">
        <v>36643</v>
      </c>
      <c r="C7135" s="197">
        <v>24.75</v>
      </c>
      <c r="D7135" s="197">
        <f t="shared" si="225"/>
        <v>-0.89898783772753244</v>
      </c>
      <c r="E7135" s="197">
        <v>-3.5463756819953285E-2</v>
      </c>
      <c r="F7135" s="167"/>
      <c r="G7135" s="37">
        <v>7127</v>
      </c>
      <c r="H7135" s="167">
        <f t="shared" ca="1" si="226"/>
        <v>-1.3879421498267831E-2</v>
      </c>
    </row>
    <row r="7136" spans="1:8" x14ac:dyDescent="0.3">
      <c r="A7136"/>
      <c r="B7136" s="314">
        <v>41212</v>
      </c>
      <c r="C7136" s="197">
        <v>245.02</v>
      </c>
      <c r="D7136" s="197">
        <f t="shared" si="225"/>
        <v>1.0058943921408106</v>
      </c>
      <c r="E7136" s="197">
        <v>-3.5468251781285653E-2</v>
      </c>
      <c r="F7136" s="167"/>
      <c r="G7136" s="37">
        <v>7128</v>
      </c>
      <c r="H7136" s="167">
        <f t="shared" ca="1" si="226"/>
        <v>4.2589046873212195E-2</v>
      </c>
    </row>
    <row r="7137" spans="1:8" x14ac:dyDescent="0.3">
      <c r="A7137"/>
      <c r="B7137" s="314">
        <v>39591</v>
      </c>
      <c r="C7137" s="197">
        <v>122.15</v>
      </c>
      <c r="D7137" s="197">
        <f t="shared" si="225"/>
        <v>0.52687499999999998</v>
      </c>
      <c r="E7137" s="197">
        <v>-3.5530990919857897E-2</v>
      </c>
      <c r="F7137" s="167"/>
      <c r="G7137" s="37">
        <v>7129</v>
      </c>
      <c r="H7137" s="167">
        <f t="shared" ca="1" si="226"/>
        <v>6.734666398180858E-2</v>
      </c>
    </row>
    <row r="7138" spans="1:8" x14ac:dyDescent="0.3">
      <c r="A7138"/>
      <c r="B7138" s="314">
        <v>38531</v>
      </c>
      <c r="C7138" s="197">
        <v>80</v>
      </c>
      <c r="D7138" s="197">
        <f t="shared" si="225"/>
        <v>1.0070245860511791</v>
      </c>
      <c r="E7138" s="197">
        <v>-3.5563592525617915E-2</v>
      </c>
      <c r="F7138" s="167"/>
      <c r="G7138" s="37">
        <v>7130</v>
      </c>
      <c r="H7138" s="167">
        <f t="shared" ca="1" si="226"/>
        <v>-4.3287972814708933E-2</v>
      </c>
    </row>
    <row r="7139" spans="1:8" x14ac:dyDescent="0.3">
      <c r="A7139"/>
      <c r="B7139" s="314">
        <v>37824</v>
      </c>
      <c r="C7139" s="197">
        <v>39.86</v>
      </c>
      <c r="D7139" s="197">
        <f t="shared" si="225"/>
        <v>-0.94195004733124588</v>
      </c>
      <c r="E7139" s="197">
        <v>-3.5567384466489216E-2</v>
      </c>
      <c r="F7139" s="167"/>
      <c r="G7139" s="37">
        <v>7131</v>
      </c>
      <c r="H7139" s="167">
        <f t="shared" ca="1" si="226"/>
        <v>-2.1208072114795057E-2</v>
      </c>
    </row>
    <row r="7140" spans="1:8" x14ac:dyDescent="0.3">
      <c r="A7140"/>
      <c r="B7140" s="314">
        <v>45824</v>
      </c>
      <c r="C7140" s="197">
        <v>686.65</v>
      </c>
      <c r="D7140" s="197">
        <f t="shared" si="225"/>
        <v>3.7502594258042192</v>
      </c>
      <c r="E7140" s="197">
        <v>-3.5671652271610066E-2</v>
      </c>
      <c r="F7140" s="167"/>
      <c r="G7140" s="37">
        <v>7132</v>
      </c>
      <c r="H7140" s="167">
        <f t="shared" ca="1" si="226"/>
        <v>4.6269044727813353E-2</v>
      </c>
    </row>
    <row r="7141" spans="1:8" x14ac:dyDescent="0.3">
      <c r="A7141"/>
      <c r="B7141" s="314">
        <v>43887</v>
      </c>
      <c r="C7141" s="197">
        <v>144.55000000000001</v>
      </c>
      <c r="D7141" s="197">
        <f t="shared" si="225"/>
        <v>-0.62835840082272787</v>
      </c>
      <c r="E7141" s="197">
        <v>-3.5690460306871175E-2</v>
      </c>
      <c r="F7141" s="167"/>
      <c r="G7141" s="37">
        <v>7133</v>
      </c>
      <c r="H7141" s="167">
        <f t="shared" ca="1" si="226"/>
        <v>-5.6402088369476577E-2</v>
      </c>
    </row>
    <row r="7142" spans="1:8" x14ac:dyDescent="0.3">
      <c r="A7142"/>
      <c r="B7142" s="314">
        <v>42500</v>
      </c>
      <c r="C7142" s="197">
        <v>388.95</v>
      </c>
      <c r="D7142" s="197">
        <f t="shared" si="225"/>
        <v>1.7809952809952807</v>
      </c>
      <c r="E7142" s="197">
        <v>-3.5701004090740174E-2</v>
      </c>
      <c r="F7142" s="167"/>
      <c r="G7142" s="37">
        <v>7134</v>
      </c>
      <c r="H7142" s="167">
        <f t="shared" ca="1" si="226"/>
        <v>-3.6276337564417144E-2</v>
      </c>
    </row>
    <row r="7143" spans="1:8" x14ac:dyDescent="0.3">
      <c r="A7143"/>
      <c r="B7143" s="314">
        <v>40150</v>
      </c>
      <c r="C7143" s="197">
        <v>139.86000000000001</v>
      </c>
      <c r="D7143" s="197">
        <f t="shared" si="225"/>
        <v>0.72880098887515454</v>
      </c>
      <c r="E7143" s="197">
        <v>-3.5714285714285587E-2</v>
      </c>
      <c r="F7143" s="167"/>
      <c r="G7143" s="37">
        <v>7135</v>
      </c>
      <c r="H7143" s="167">
        <f t="shared" ca="1" si="226"/>
        <v>-5.0583964761427735E-2</v>
      </c>
    </row>
    <row r="7144" spans="1:8" x14ac:dyDescent="0.3">
      <c r="A7144"/>
      <c r="B7144" s="314">
        <v>43956</v>
      </c>
      <c r="C7144" s="197">
        <v>80.900000000000006</v>
      </c>
      <c r="D7144" s="197">
        <f t="shared" si="225"/>
        <v>4.0880503144654092</v>
      </c>
      <c r="E7144" s="197">
        <v>-3.5756853396901045E-2</v>
      </c>
      <c r="F7144" s="167"/>
      <c r="G7144" s="37">
        <v>7136</v>
      </c>
      <c r="H7144" s="167">
        <f t="shared" ca="1" si="226"/>
        <v>-3.4623023816139374E-2</v>
      </c>
    </row>
    <row r="7145" spans="1:8" x14ac:dyDescent="0.3">
      <c r="A7145"/>
      <c r="B7145" s="314">
        <v>36839</v>
      </c>
      <c r="C7145" s="197">
        <v>15.9</v>
      </c>
      <c r="D7145" s="197">
        <f t="shared" si="225"/>
        <v>-0.80900900900900896</v>
      </c>
      <c r="E7145" s="197">
        <v>-3.5779260157671189E-2</v>
      </c>
      <c r="F7145" s="167"/>
      <c r="G7145" s="37">
        <v>7137</v>
      </c>
      <c r="H7145" s="167">
        <f t="shared" ca="1" si="226"/>
        <v>2.5686924531387552E-2</v>
      </c>
    </row>
    <row r="7146" spans="1:8" x14ac:dyDescent="0.3">
      <c r="A7146"/>
      <c r="B7146" s="314">
        <v>38433</v>
      </c>
      <c r="C7146" s="197">
        <v>83.25</v>
      </c>
      <c r="D7146" s="197">
        <f t="shared" si="225"/>
        <v>0.10455088231391785</v>
      </c>
      <c r="E7146" s="197">
        <v>-3.5788742182070954E-2</v>
      </c>
      <c r="F7146" s="167"/>
      <c r="G7146" s="37">
        <v>7138</v>
      </c>
      <c r="H7146" s="167">
        <f t="shared" ca="1" si="226"/>
        <v>-6.2177665274572989E-2</v>
      </c>
    </row>
    <row r="7147" spans="1:8" x14ac:dyDescent="0.3">
      <c r="A7147"/>
      <c r="B7147" s="314">
        <v>35374</v>
      </c>
      <c r="C7147" s="197">
        <v>75.37</v>
      </c>
      <c r="D7147" s="197">
        <f t="shared" si="225"/>
        <v>-0.83650759219088933</v>
      </c>
      <c r="E7147" s="197">
        <v>-3.581936804400665E-2</v>
      </c>
      <c r="F7147" s="167"/>
      <c r="G7147" s="37">
        <v>7139</v>
      </c>
      <c r="H7147" s="167">
        <f t="shared" ca="1" si="226"/>
        <v>3.3745647169956233E-2</v>
      </c>
    </row>
    <row r="7148" spans="1:8" x14ac:dyDescent="0.3">
      <c r="A7148"/>
      <c r="B7148" s="314">
        <v>42892</v>
      </c>
      <c r="C7148" s="197">
        <v>461</v>
      </c>
      <c r="D7148" s="197">
        <f t="shared" si="225"/>
        <v>18.280635717273107</v>
      </c>
      <c r="E7148" s="197">
        <v>-3.5867405625849558E-2</v>
      </c>
      <c r="F7148" s="167"/>
      <c r="G7148" s="37">
        <v>7140</v>
      </c>
      <c r="H7148" s="167">
        <f t="shared" ca="1" si="226"/>
        <v>5.7713422548207806E-2</v>
      </c>
    </row>
    <row r="7149" spans="1:8" x14ac:dyDescent="0.3">
      <c r="A7149"/>
      <c r="B7149" s="314">
        <v>37467</v>
      </c>
      <c r="C7149" s="197">
        <v>23.91</v>
      </c>
      <c r="D7149" s="197">
        <f t="shared" si="225"/>
        <v>1.1215616681455192</v>
      </c>
      <c r="E7149" s="197">
        <v>-3.588709677419355E-2</v>
      </c>
      <c r="F7149" s="167"/>
      <c r="G7149" s="37">
        <v>7141</v>
      </c>
      <c r="H7149" s="167">
        <f t="shared" ca="1" si="226"/>
        <v>2.2005394692873541E-2</v>
      </c>
    </row>
    <row r="7150" spans="1:8" x14ac:dyDescent="0.3">
      <c r="A7150"/>
      <c r="B7150" s="314">
        <v>36984</v>
      </c>
      <c r="C7150" s="197">
        <v>11.27</v>
      </c>
      <c r="D7150" s="197">
        <f t="shared" si="225"/>
        <v>-0.89416846652267823</v>
      </c>
      <c r="E7150" s="197">
        <v>-3.59281437125748E-2</v>
      </c>
      <c r="F7150" s="167"/>
      <c r="G7150" s="37">
        <v>7142</v>
      </c>
      <c r="H7150" s="167">
        <f t="shared" ca="1" si="226"/>
        <v>1.2067522286959939E-2</v>
      </c>
    </row>
    <row r="7151" spans="1:8" x14ac:dyDescent="0.3">
      <c r="A7151"/>
      <c r="B7151" s="314">
        <v>38686</v>
      </c>
      <c r="C7151" s="197">
        <v>106.49</v>
      </c>
      <c r="D7151" s="197">
        <f t="shared" si="225"/>
        <v>1.8992649060713314</v>
      </c>
      <c r="E7151" s="197">
        <v>-3.5940611986239324E-2</v>
      </c>
      <c r="F7151" s="167"/>
      <c r="G7151" s="37">
        <v>7143</v>
      </c>
      <c r="H7151" s="167">
        <f t="shared" ca="1" si="226"/>
        <v>3.5458004886919754E-2</v>
      </c>
    </row>
    <row r="7152" spans="1:8" x14ac:dyDescent="0.3">
      <c r="A7152"/>
      <c r="B7152" s="314">
        <v>36321</v>
      </c>
      <c r="C7152" s="197">
        <v>36.729999999999997</v>
      </c>
      <c r="D7152" s="197">
        <f t="shared" si="225"/>
        <v>-0.60917216429027454</v>
      </c>
      <c r="E7152" s="197">
        <v>-3.5958005249344005E-2</v>
      </c>
      <c r="F7152" s="167"/>
      <c r="G7152" s="37">
        <v>7144</v>
      </c>
      <c r="H7152" s="167">
        <f t="shared" ca="1" si="226"/>
        <v>2.9132100549916343E-2</v>
      </c>
    </row>
    <row r="7153" spans="1:8" x14ac:dyDescent="0.3">
      <c r="A7153"/>
      <c r="B7153" s="314">
        <v>38001</v>
      </c>
      <c r="C7153" s="197">
        <v>93.98</v>
      </c>
      <c r="D7153" s="197">
        <f t="shared" si="225"/>
        <v>3.2633776508075973E-2</v>
      </c>
      <c r="E7153" s="197">
        <v>-3.6003692686429334E-2</v>
      </c>
      <c r="F7153" s="167"/>
      <c r="G7153" s="37">
        <v>7145</v>
      </c>
      <c r="H7153" s="167">
        <f t="shared" ca="1" si="226"/>
        <v>-9.8406048455330491E-3</v>
      </c>
    </row>
    <row r="7154" spans="1:8" x14ac:dyDescent="0.3">
      <c r="A7154"/>
      <c r="B7154" s="314">
        <v>38362</v>
      </c>
      <c r="C7154" s="197">
        <v>91.01</v>
      </c>
      <c r="D7154" s="197">
        <f t="shared" si="225"/>
        <v>0.3354365370506236</v>
      </c>
      <c r="E7154" s="197">
        <v>-3.6013134201885344E-2</v>
      </c>
      <c r="F7154" s="167"/>
      <c r="G7154" s="37">
        <v>7146</v>
      </c>
      <c r="H7154" s="167">
        <f t="shared" ca="1" si="226"/>
        <v>5.9656640279373167E-2</v>
      </c>
    </row>
    <row r="7155" spans="1:8" x14ac:dyDescent="0.3">
      <c r="A7155"/>
      <c r="B7155" s="314">
        <v>43920</v>
      </c>
      <c r="C7155" s="197">
        <v>68.150000000000006</v>
      </c>
      <c r="D7155" s="197">
        <f t="shared" si="225"/>
        <v>-0.75656367208430075</v>
      </c>
      <c r="E7155" s="197">
        <v>-3.6067892503536036E-2</v>
      </c>
      <c r="F7155" s="167"/>
      <c r="G7155" s="37">
        <v>7147</v>
      </c>
      <c r="H7155" s="167">
        <f t="shared" ca="1" si="226"/>
        <v>5.7640499148890564E-2</v>
      </c>
    </row>
    <row r="7156" spans="1:8" x14ac:dyDescent="0.3">
      <c r="A7156"/>
      <c r="B7156" s="314">
        <v>41438</v>
      </c>
      <c r="C7156" s="197">
        <v>279.95</v>
      </c>
      <c r="D7156" s="197">
        <f t="shared" si="225"/>
        <v>4.2930610701455851</v>
      </c>
      <c r="E7156" s="197">
        <v>-3.6084426539958026E-2</v>
      </c>
      <c r="F7156" s="167"/>
      <c r="G7156" s="37">
        <v>7148</v>
      </c>
      <c r="H7156" s="167">
        <f t="shared" ca="1" si="226"/>
        <v>5.2438201866016075E-2</v>
      </c>
    </row>
    <row r="7157" spans="1:8" x14ac:dyDescent="0.3">
      <c r="A7157"/>
      <c r="B7157" s="314">
        <v>35880</v>
      </c>
      <c r="C7157" s="197">
        <v>52.89</v>
      </c>
      <c r="D7157" s="197">
        <f t="shared" si="225"/>
        <v>0.17220744680851063</v>
      </c>
      <c r="E7157" s="197">
        <v>-3.6085292509568045E-2</v>
      </c>
      <c r="F7157" s="167"/>
      <c r="G7157" s="37">
        <v>7149</v>
      </c>
      <c r="H7157" s="167">
        <f t="shared" ca="1" si="226"/>
        <v>-2.8051808501461878E-3</v>
      </c>
    </row>
    <row r="7158" spans="1:8" x14ac:dyDescent="0.3">
      <c r="A7158"/>
      <c r="B7158" s="314">
        <v>35822</v>
      </c>
      <c r="C7158" s="197">
        <v>45.12</v>
      </c>
      <c r="D7158" s="197">
        <f t="shared" si="225"/>
        <v>1.6005763688760801</v>
      </c>
      <c r="E7158" s="197">
        <v>-3.6103396710104763E-2</v>
      </c>
      <c r="F7158" s="167"/>
      <c r="G7158" s="37">
        <v>7150</v>
      </c>
      <c r="H7158" s="167">
        <f t="shared" ca="1" si="226"/>
        <v>4.8545830755312831E-2</v>
      </c>
    </row>
    <row r="7159" spans="1:8" x14ac:dyDescent="0.3">
      <c r="A7159"/>
      <c r="B7159" s="314">
        <v>36923</v>
      </c>
      <c r="C7159" s="197">
        <v>17.350000000000001</v>
      </c>
      <c r="D7159" s="197">
        <f t="shared" si="225"/>
        <v>-0.76167582417582413</v>
      </c>
      <c r="E7159" s="197">
        <v>-3.6111111111110983E-2</v>
      </c>
      <c r="F7159" s="167"/>
      <c r="G7159" s="37">
        <v>7151</v>
      </c>
      <c r="H7159" s="167">
        <f t="shared" ca="1" si="226"/>
        <v>2.1868585449342061E-4</v>
      </c>
    </row>
    <row r="7160" spans="1:8" x14ac:dyDescent="0.3">
      <c r="A7160"/>
      <c r="B7160" s="314">
        <v>35500</v>
      </c>
      <c r="C7160" s="197">
        <v>72.8</v>
      </c>
      <c r="D7160" s="197">
        <f t="shared" si="225"/>
        <v>1.7043090638930161</v>
      </c>
      <c r="E7160" s="197">
        <v>-3.6144578313253017E-2</v>
      </c>
      <c r="F7160" s="167"/>
      <c r="G7160" s="37">
        <v>7152</v>
      </c>
      <c r="H7160" s="167">
        <f t="shared" ca="1" si="226"/>
        <v>1.3535289449165102E-2</v>
      </c>
    </row>
    <row r="7161" spans="1:8" x14ac:dyDescent="0.3">
      <c r="A7161"/>
      <c r="B7161" s="314">
        <v>36285</v>
      </c>
      <c r="C7161" s="197">
        <v>26.92</v>
      </c>
      <c r="D7161" s="197">
        <f t="shared" si="225"/>
        <v>-0.84661842630049566</v>
      </c>
      <c r="E7161" s="197">
        <v>-3.6161833154314316E-2</v>
      </c>
      <c r="F7161" s="167"/>
      <c r="G7161" s="37">
        <v>7153</v>
      </c>
      <c r="H7161" s="167">
        <f t="shared" ca="1" si="226"/>
        <v>-2.0847209364778709E-2</v>
      </c>
    </row>
    <row r="7162" spans="1:8" x14ac:dyDescent="0.3">
      <c r="A7162"/>
      <c r="B7162" s="314">
        <v>39106</v>
      </c>
      <c r="C7162" s="197">
        <v>175.51</v>
      </c>
      <c r="D7162" s="197">
        <f t="shared" si="225"/>
        <v>0.47116512992455983</v>
      </c>
      <c r="E7162" s="197">
        <v>-3.6188907193849595E-2</v>
      </c>
      <c r="F7162" s="167"/>
      <c r="G7162" s="37">
        <v>7154</v>
      </c>
      <c r="H7162" s="167">
        <f t="shared" ca="1" si="226"/>
        <v>-4.5569797521856366E-2</v>
      </c>
    </row>
    <row r="7163" spans="1:8" x14ac:dyDescent="0.3">
      <c r="A7163"/>
      <c r="B7163" s="314">
        <v>39538</v>
      </c>
      <c r="C7163" s="197">
        <v>119.3</v>
      </c>
      <c r="D7163" s="197">
        <f t="shared" si="225"/>
        <v>1.3097773475314618</v>
      </c>
      <c r="E7163" s="197">
        <v>-3.6193246081758002E-2</v>
      </c>
      <c r="F7163" s="167"/>
      <c r="G7163" s="37">
        <v>7155</v>
      </c>
      <c r="H7163" s="167">
        <f t="shared" ca="1" si="226"/>
        <v>1.0962143966129621E-2</v>
      </c>
    </row>
    <row r="7164" spans="1:8" x14ac:dyDescent="0.3">
      <c r="A7164"/>
      <c r="B7164" s="314">
        <v>37879</v>
      </c>
      <c r="C7164" s="197">
        <v>51.65</v>
      </c>
      <c r="D7164" s="197">
        <f t="shared" si="225"/>
        <v>-0.10963626960868811</v>
      </c>
      <c r="E7164" s="197">
        <v>-3.6200783728307595E-2</v>
      </c>
      <c r="F7164" s="167"/>
      <c r="G7164" s="37">
        <v>7156</v>
      </c>
      <c r="H7164" s="167">
        <f t="shared" ca="1" si="226"/>
        <v>-1.3421600565639531E-2</v>
      </c>
    </row>
    <row r="7165" spans="1:8" x14ac:dyDescent="0.3">
      <c r="A7165"/>
      <c r="B7165" s="314">
        <v>35765</v>
      </c>
      <c r="C7165" s="197">
        <v>58.01</v>
      </c>
      <c r="D7165" s="197">
        <f t="shared" si="225"/>
        <v>-0.88553670086819258</v>
      </c>
      <c r="E7165" s="197">
        <v>-3.621864097026084E-2</v>
      </c>
      <c r="F7165" s="167"/>
      <c r="G7165" s="37">
        <v>7157</v>
      </c>
      <c r="H7165" s="167">
        <f t="shared" ca="1" si="226"/>
        <v>0.10851671264455919</v>
      </c>
    </row>
    <row r="7166" spans="1:8" x14ac:dyDescent="0.3">
      <c r="A7166"/>
      <c r="B7166" s="314">
        <v>42773</v>
      </c>
      <c r="C7166" s="197">
        <v>506.8</v>
      </c>
      <c r="D7166" s="197">
        <f t="shared" si="225"/>
        <v>1.2811360669757397</v>
      </c>
      <c r="E7166" s="197">
        <v>-3.6227060948939793E-2</v>
      </c>
      <c r="F7166" s="167"/>
      <c r="G7166" s="37">
        <v>7158</v>
      </c>
      <c r="H7166" s="167">
        <f t="shared" ca="1" si="226"/>
        <v>-7.75246477998498E-2</v>
      </c>
    </row>
    <row r="7167" spans="1:8" x14ac:dyDescent="0.3">
      <c r="A7167"/>
      <c r="B7167" s="314">
        <v>41061</v>
      </c>
      <c r="C7167" s="197">
        <v>222.17</v>
      </c>
      <c r="D7167" s="197">
        <f t="shared" si="225"/>
        <v>5.3860304685254379</v>
      </c>
      <c r="E7167" s="197">
        <v>-3.6264260616839517E-2</v>
      </c>
      <c r="F7167" s="167"/>
      <c r="G7167" s="37">
        <v>7159</v>
      </c>
      <c r="H7167" s="167">
        <f t="shared" ca="1" si="226"/>
        <v>-2.0749717337057343E-3</v>
      </c>
    </row>
    <row r="7168" spans="1:8" x14ac:dyDescent="0.3">
      <c r="A7168"/>
      <c r="B7168" s="314">
        <v>36199</v>
      </c>
      <c r="C7168" s="197">
        <v>34.79</v>
      </c>
      <c r="D7168" s="197">
        <f t="shared" si="225"/>
        <v>-0.90423892100192682</v>
      </c>
      <c r="E7168" s="197">
        <v>-3.6288088642659311E-2</v>
      </c>
      <c r="F7168" s="167"/>
      <c r="G7168" s="37">
        <v>7160</v>
      </c>
      <c r="H7168" s="167">
        <f t="shared" ca="1" si="226"/>
        <v>-8.4340010515904298E-3</v>
      </c>
    </row>
    <row r="7169" spans="1:8" x14ac:dyDescent="0.3">
      <c r="A7169"/>
      <c r="B7169" s="314">
        <v>42457</v>
      </c>
      <c r="C7169" s="197">
        <v>363.3</v>
      </c>
      <c r="D7169" s="197">
        <f t="shared" si="225"/>
        <v>13.732360097323602</v>
      </c>
      <c r="E7169" s="197">
        <v>-3.6339522546419034E-2</v>
      </c>
      <c r="F7169" s="167"/>
      <c r="G7169" s="37">
        <v>7161</v>
      </c>
      <c r="H7169" s="167">
        <f t="shared" ca="1" si="226"/>
        <v>0.12446333713635169</v>
      </c>
    </row>
    <row r="7170" spans="1:8" x14ac:dyDescent="0.3">
      <c r="A7170"/>
      <c r="B7170" s="314">
        <v>36622</v>
      </c>
      <c r="C7170" s="197">
        <v>24.66</v>
      </c>
      <c r="D7170" s="197">
        <f t="shared" si="225"/>
        <v>-0.89272663998607971</v>
      </c>
      <c r="E7170" s="197">
        <v>-3.6342321219226204E-2</v>
      </c>
      <c r="F7170" s="167"/>
      <c r="G7170" s="37">
        <v>7162</v>
      </c>
      <c r="H7170" s="167">
        <f t="shared" ca="1" si="226"/>
        <v>-8.1336081310659544E-2</v>
      </c>
    </row>
    <row r="7171" spans="1:8" x14ac:dyDescent="0.3">
      <c r="A7171"/>
      <c r="B7171" s="314">
        <v>40595</v>
      </c>
      <c r="C7171" s="197">
        <v>229.88</v>
      </c>
      <c r="D7171" s="197">
        <f t="shared" si="225"/>
        <v>0.2818825628729158</v>
      </c>
      <c r="E7171" s="197">
        <v>-3.6344581848669066E-2</v>
      </c>
      <c r="F7171" s="167"/>
      <c r="G7171" s="37">
        <v>7163</v>
      </c>
      <c r="H7171" s="167">
        <f t="shared" ca="1" si="226"/>
        <v>-3.4013917757028382E-2</v>
      </c>
    </row>
    <row r="7172" spans="1:8" x14ac:dyDescent="0.3">
      <c r="A7172"/>
      <c r="B7172" s="314">
        <v>40834</v>
      </c>
      <c r="C7172" s="197">
        <v>179.33</v>
      </c>
      <c r="D7172" s="197">
        <f t="shared" si="225"/>
        <v>5.0157665213015772</v>
      </c>
      <c r="E7172" s="197">
        <v>-3.6378291241268013E-2</v>
      </c>
      <c r="F7172" s="167"/>
      <c r="G7172" s="37">
        <v>7164</v>
      </c>
      <c r="H7172" s="167">
        <f t="shared" ca="1" si="226"/>
        <v>-8.4253535426522391E-2</v>
      </c>
    </row>
    <row r="7173" spans="1:8" x14ac:dyDescent="0.3">
      <c r="A7173"/>
      <c r="B7173" s="314">
        <v>39828</v>
      </c>
      <c r="C7173" s="197">
        <v>29.81</v>
      </c>
      <c r="D7173" s="197">
        <f t="shared" si="225"/>
        <v>-0.91077521700089792</v>
      </c>
      <c r="E7173" s="197">
        <v>-3.6522301228183673E-2</v>
      </c>
      <c r="F7173" s="167"/>
      <c r="G7173" s="37">
        <v>7165</v>
      </c>
      <c r="H7173" s="167">
        <f t="shared" ca="1" si="226"/>
        <v>9.3722672824612593E-2</v>
      </c>
    </row>
    <row r="7174" spans="1:8" x14ac:dyDescent="0.3">
      <c r="A7174"/>
      <c r="B7174" s="314">
        <v>42262</v>
      </c>
      <c r="C7174" s="197">
        <v>334.1</v>
      </c>
      <c r="D7174" s="197">
        <f t="shared" si="225"/>
        <v>0.18525613736341717</v>
      </c>
      <c r="E7174" s="197">
        <v>-3.6620530565167231E-2</v>
      </c>
      <c r="F7174" s="167"/>
      <c r="G7174" s="37">
        <v>7166</v>
      </c>
      <c r="H7174" s="167">
        <f t="shared" ca="1" si="226"/>
        <v>-6.4029345272670332E-2</v>
      </c>
    </row>
    <row r="7175" spans="1:8" x14ac:dyDescent="0.3">
      <c r="A7175"/>
      <c r="B7175" s="314">
        <v>41485</v>
      </c>
      <c r="C7175" s="197">
        <v>281.88</v>
      </c>
      <c r="D7175" s="197">
        <f t="shared" si="225"/>
        <v>8.4179752756431672</v>
      </c>
      <c r="E7175" s="197">
        <v>-3.6669970267591778E-2</v>
      </c>
      <c r="F7175" s="167"/>
      <c r="G7175" s="37">
        <v>7167</v>
      </c>
      <c r="H7175" s="167">
        <f t="shared" ca="1" si="226"/>
        <v>-4.6920777942119345E-2</v>
      </c>
    </row>
    <row r="7176" spans="1:8" x14ac:dyDescent="0.3">
      <c r="A7176"/>
      <c r="B7176" s="314">
        <v>37684</v>
      </c>
      <c r="C7176" s="197">
        <v>29.93</v>
      </c>
      <c r="D7176" s="197">
        <f t="shared" si="225"/>
        <v>-0.91230588924699674</v>
      </c>
      <c r="E7176" s="197">
        <v>-3.6691342130672711E-2</v>
      </c>
      <c r="F7176" s="167"/>
      <c r="G7176" s="37">
        <v>7168</v>
      </c>
      <c r="H7176" s="167">
        <f t="shared" ca="1" si="226"/>
        <v>-8.0568611189696535E-2</v>
      </c>
    </row>
    <row r="7177" spans="1:8" x14ac:dyDescent="0.3">
      <c r="A7177"/>
      <c r="B7177" s="314">
        <v>42384</v>
      </c>
      <c r="C7177" s="197">
        <v>341.3</v>
      </c>
      <c r="D7177" s="197">
        <f t="shared" ref="D7177:D7240" si="227">C7177/C7178-1</f>
        <v>1.2040684533419439</v>
      </c>
      <c r="E7177" s="197">
        <v>-3.6692068868190764E-2</v>
      </c>
      <c r="F7177" s="167"/>
      <c r="G7177" s="37">
        <v>7169</v>
      </c>
      <c r="H7177" s="167">
        <f t="shared" ca="1" si="226"/>
        <v>9.766519118695767E-2</v>
      </c>
    </row>
    <row r="7178" spans="1:8" x14ac:dyDescent="0.3">
      <c r="A7178"/>
      <c r="B7178" s="314">
        <v>43665</v>
      </c>
      <c r="C7178" s="197">
        <v>154.85</v>
      </c>
      <c r="D7178" s="197">
        <f t="shared" si="227"/>
        <v>-0.6400511390051139</v>
      </c>
      <c r="E7178" s="197">
        <v>-3.67029548989114E-2</v>
      </c>
      <c r="F7178" s="167"/>
      <c r="G7178" s="37">
        <v>7170</v>
      </c>
      <c r="H7178" s="167">
        <f t="shared" ref="H7178:H7241" ca="1" si="228">_xlfn.NORM.INV(RAND(),N$11,N$12)</f>
        <v>1.0419951346975969E-2</v>
      </c>
    </row>
    <row r="7179" spans="1:8" x14ac:dyDescent="0.3">
      <c r="A7179"/>
      <c r="B7179" s="314">
        <v>42166</v>
      </c>
      <c r="C7179" s="197">
        <v>430.2</v>
      </c>
      <c r="D7179" s="197">
        <f t="shared" si="227"/>
        <v>1.4763988026709649</v>
      </c>
      <c r="E7179" s="197">
        <v>-3.6721898790864405E-2</v>
      </c>
      <c r="F7179" s="167"/>
      <c r="G7179" s="37">
        <v>7171</v>
      </c>
      <c r="H7179" s="167">
        <f t="shared" ca="1" si="228"/>
        <v>9.7228709288355187E-3</v>
      </c>
    </row>
    <row r="7180" spans="1:8" x14ac:dyDescent="0.3">
      <c r="A7180"/>
      <c r="B7180" s="314">
        <v>38797</v>
      </c>
      <c r="C7180" s="197">
        <v>173.72</v>
      </c>
      <c r="D7180" s="197">
        <f t="shared" si="227"/>
        <v>9.5476624165148767</v>
      </c>
      <c r="E7180" s="197">
        <v>-3.6761851954532854E-2</v>
      </c>
      <c r="F7180" s="167"/>
      <c r="G7180" s="37">
        <v>7172</v>
      </c>
      <c r="H7180" s="167">
        <f t="shared" ca="1" si="228"/>
        <v>4.8014461955604222E-2</v>
      </c>
    </row>
    <row r="7181" spans="1:8" x14ac:dyDescent="0.3">
      <c r="A7181"/>
      <c r="B7181" s="314">
        <v>36791</v>
      </c>
      <c r="C7181" s="197">
        <v>16.47</v>
      </c>
      <c r="D7181" s="197">
        <f t="shared" si="227"/>
        <v>-0.86164314516129037</v>
      </c>
      <c r="E7181" s="197">
        <v>-3.6842105263158009E-2</v>
      </c>
      <c r="F7181" s="167"/>
      <c r="G7181" s="37">
        <v>7173</v>
      </c>
      <c r="H7181" s="167">
        <f t="shared" ca="1" si="228"/>
        <v>5.4840592320198585E-4</v>
      </c>
    </row>
    <row r="7182" spans="1:8" x14ac:dyDescent="0.3">
      <c r="A7182"/>
      <c r="B7182" s="314">
        <v>39520</v>
      </c>
      <c r="C7182" s="197">
        <v>119.04</v>
      </c>
      <c r="D7182" s="197">
        <f t="shared" si="227"/>
        <v>-7.1726438698915818E-3</v>
      </c>
      <c r="E7182" s="197">
        <v>-3.689320388349504E-2</v>
      </c>
      <c r="F7182" s="167"/>
      <c r="G7182" s="37">
        <v>7174</v>
      </c>
      <c r="H7182" s="167">
        <f t="shared" ca="1" si="228"/>
        <v>2.7959267970199604E-2</v>
      </c>
    </row>
    <row r="7183" spans="1:8" x14ac:dyDescent="0.3">
      <c r="A7183"/>
      <c r="B7183" s="314">
        <v>43735</v>
      </c>
      <c r="C7183" s="197">
        <v>119.9</v>
      </c>
      <c r="D7183" s="197">
        <f t="shared" si="227"/>
        <v>-0.1352949661041396</v>
      </c>
      <c r="E7183" s="197">
        <v>-3.6947791164658628E-2</v>
      </c>
      <c r="F7183" s="167"/>
      <c r="G7183" s="37">
        <v>7175</v>
      </c>
      <c r="H7183" s="167">
        <f t="shared" ca="1" si="228"/>
        <v>1.3361691548283847E-2</v>
      </c>
    </row>
    <row r="7184" spans="1:8" x14ac:dyDescent="0.3">
      <c r="A7184"/>
      <c r="B7184" s="314">
        <v>40779</v>
      </c>
      <c r="C7184" s="197">
        <v>138.66</v>
      </c>
      <c r="D7184" s="197">
        <f t="shared" si="227"/>
        <v>-0.55536315536315539</v>
      </c>
      <c r="E7184" s="197">
        <v>-3.6949576330045808E-2</v>
      </c>
      <c r="F7184" s="167"/>
      <c r="G7184" s="37">
        <v>7176</v>
      </c>
      <c r="H7184" s="167">
        <f t="shared" ca="1" si="228"/>
        <v>2.3558715848777539E-2</v>
      </c>
    </row>
    <row r="7185" spans="1:8" x14ac:dyDescent="0.3">
      <c r="A7185"/>
      <c r="B7185" s="314">
        <v>44246</v>
      </c>
      <c r="C7185" s="197">
        <v>311.85000000000002</v>
      </c>
      <c r="D7185" s="197">
        <f t="shared" si="227"/>
        <v>20.822953114065783</v>
      </c>
      <c r="E7185" s="197">
        <v>-3.7054191755442334E-2</v>
      </c>
      <c r="F7185" s="167"/>
      <c r="G7185" s="37">
        <v>7177</v>
      </c>
      <c r="H7185" s="167">
        <f t="shared" ca="1" si="228"/>
        <v>9.973044931354029E-2</v>
      </c>
    </row>
    <row r="7186" spans="1:8" x14ac:dyDescent="0.3">
      <c r="A7186"/>
      <c r="B7186" s="314">
        <v>37097</v>
      </c>
      <c r="C7186" s="197">
        <v>14.29</v>
      </c>
      <c r="D7186" s="197">
        <f t="shared" si="227"/>
        <v>-0.92957815888034689</v>
      </c>
      <c r="E7186" s="197">
        <v>-3.7061994609164484E-2</v>
      </c>
      <c r="F7186" s="167"/>
      <c r="G7186" s="37">
        <v>7178</v>
      </c>
      <c r="H7186" s="167">
        <f t="shared" ca="1" si="228"/>
        <v>-1.100979194586363E-2</v>
      </c>
    </row>
    <row r="7187" spans="1:8" x14ac:dyDescent="0.3">
      <c r="A7187"/>
      <c r="B7187" s="314">
        <v>41116</v>
      </c>
      <c r="C7187" s="197">
        <v>202.92</v>
      </c>
      <c r="D7187" s="197">
        <f t="shared" si="227"/>
        <v>1.85481148002251</v>
      </c>
      <c r="E7187" s="197">
        <v>-3.7107336053905371E-2</v>
      </c>
      <c r="F7187" s="167"/>
      <c r="G7187" s="37">
        <v>7179</v>
      </c>
      <c r="H7187" s="167">
        <f t="shared" ca="1" si="228"/>
        <v>8.4499379558049564E-2</v>
      </c>
    </row>
    <row r="7188" spans="1:8" x14ac:dyDescent="0.3">
      <c r="A7188"/>
      <c r="B7188" s="314">
        <v>38161</v>
      </c>
      <c r="C7188" s="197">
        <v>71.08</v>
      </c>
      <c r="D7188" s="197">
        <f t="shared" si="227"/>
        <v>-0.24862579281183927</v>
      </c>
      <c r="E7188" s="197">
        <v>-3.7117312381468426E-2</v>
      </c>
      <c r="F7188" s="167"/>
      <c r="G7188" s="37">
        <v>7180</v>
      </c>
      <c r="H7188" s="167">
        <f t="shared" ca="1" si="228"/>
        <v>1.8736212442880814E-2</v>
      </c>
    </row>
    <row r="7189" spans="1:8" x14ac:dyDescent="0.3">
      <c r="A7189"/>
      <c r="B7189" s="314">
        <v>35278</v>
      </c>
      <c r="C7189" s="197">
        <v>94.6</v>
      </c>
      <c r="D7189" s="197">
        <f t="shared" si="227"/>
        <v>0.73833149577361246</v>
      </c>
      <c r="E7189" s="197">
        <v>-3.7150127226463159E-2</v>
      </c>
      <c r="F7189" s="167"/>
      <c r="G7189" s="37">
        <v>7181</v>
      </c>
      <c r="H7189" s="167">
        <f t="shared" ca="1" si="228"/>
        <v>-8.4266699355702666E-3</v>
      </c>
    </row>
    <row r="7190" spans="1:8" x14ac:dyDescent="0.3">
      <c r="A7190"/>
      <c r="B7190" s="314">
        <v>36459</v>
      </c>
      <c r="C7190" s="197">
        <v>54.42</v>
      </c>
      <c r="D7190" s="197">
        <f t="shared" si="227"/>
        <v>0.79781962338949453</v>
      </c>
      <c r="E7190" s="197">
        <v>-3.7154989384288739E-2</v>
      </c>
      <c r="F7190" s="167"/>
      <c r="G7190" s="37">
        <v>7182</v>
      </c>
      <c r="H7190" s="167">
        <f t="shared" ca="1" si="228"/>
        <v>6.1865505259827314E-2</v>
      </c>
    </row>
    <row r="7191" spans="1:8" x14ac:dyDescent="0.3">
      <c r="A7191"/>
      <c r="B7191" s="314">
        <v>35978</v>
      </c>
      <c r="C7191" s="197">
        <v>30.27</v>
      </c>
      <c r="D7191" s="197">
        <f t="shared" si="227"/>
        <v>-0.22977099236641219</v>
      </c>
      <c r="E7191" s="197">
        <v>-3.7213740458015288E-2</v>
      </c>
      <c r="F7191" s="167"/>
      <c r="G7191" s="37">
        <v>7183</v>
      </c>
      <c r="H7191" s="167">
        <f t="shared" ca="1" si="228"/>
        <v>2.8152345218689336E-2</v>
      </c>
    </row>
    <row r="7192" spans="1:8" x14ac:dyDescent="0.3">
      <c r="A7192"/>
      <c r="B7192" s="314">
        <v>36521</v>
      </c>
      <c r="C7192" s="197">
        <v>39.299999999999997</v>
      </c>
      <c r="D7192" s="197">
        <f t="shared" si="227"/>
        <v>-0.8352546635925383</v>
      </c>
      <c r="E7192" s="197">
        <v>-3.7236648701616915E-2</v>
      </c>
      <c r="F7192" s="167"/>
      <c r="G7192" s="37">
        <v>7184</v>
      </c>
      <c r="H7192" s="167">
        <f t="shared" ca="1" si="228"/>
        <v>-3.5504891985819388E-2</v>
      </c>
    </row>
    <row r="7193" spans="1:8" x14ac:dyDescent="0.3">
      <c r="A7193"/>
      <c r="B7193" s="314">
        <v>40498</v>
      </c>
      <c r="C7193" s="197">
        <v>238.55</v>
      </c>
      <c r="D7193" s="197">
        <f t="shared" si="227"/>
        <v>0.81062618595825442</v>
      </c>
      <c r="E7193" s="197">
        <v>-3.7250786988457407E-2</v>
      </c>
      <c r="F7193" s="167"/>
      <c r="G7193" s="37">
        <v>7185</v>
      </c>
      <c r="H7193" s="167">
        <f t="shared" ca="1" si="228"/>
        <v>-4.8918317964850667E-2</v>
      </c>
    </row>
    <row r="7194" spans="1:8" x14ac:dyDescent="0.3">
      <c r="A7194"/>
      <c r="B7194" s="314">
        <v>43760</v>
      </c>
      <c r="C7194" s="197">
        <v>131.75</v>
      </c>
      <c r="D7194" s="197">
        <f t="shared" si="227"/>
        <v>-0.22133569739952719</v>
      </c>
      <c r="E7194" s="197">
        <v>-3.7267080745341574E-2</v>
      </c>
      <c r="F7194" s="167"/>
      <c r="G7194" s="37">
        <v>7186</v>
      </c>
      <c r="H7194" s="167">
        <f t="shared" ca="1" si="228"/>
        <v>-5.0109187943784703E-2</v>
      </c>
    </row>
    <row r="7195" spans="1:8" x14ac:dyDescent="0.3">
      <c r="A7195"/>
      <c r="B7195" s="314">
        <v>43439</v>
      </c>
      <c r="C7195" s="197">
        <v>169.2</v>
      </c>
      <c r="D7195" s="197">
        <f t="shared" si="227"/>
        <v>-0.33508861555389635</v>
      </c>
      <c r="E7195" s="197">
        <v>-3.7268847795163595E-2</v>
      </c>
      <c r="F7195" s="167"/>
      <c r="G7195" s="37">
        <v>7187</v>
      </c>
      <c r="H7195" s="167">
        <f t="shared" ca="1" si="228"/>
        <v>-3.3561643142184017E-2</v>
      </c>
    </row>
    <row r="7196" spans="1:8" x14ac:dyDescent="0.3">
      <c r="A7196"/>
      <c r="B7196" s="314">
        <v>41367</v>
      </c>
      <c r="C7196" s="197">
        <v>254.47</v>
      </c>
      <c r="D7196" s="197">
        <f t="shared" si="227"/>
        <v>4.7873550147828068</v>
      </c>
      <c r="E7196" s="197">
        <v>-3.7411106067483768E-2</v>
      </c>
      <c r="F7196" s="167"/>
      <c r="G7196" s="37">
        <v>7188</v>
      </c>
      <c r="H7196" s="167">
        <f t="shared" ca="1" si="228"/>
        <v>6.8819736434868745E-2</v>
      </c>
    </row>
    <row r="7197" spans="1:8" x14ac:dyDescent="0.3">
      <c r="A7197"/>
      <c r="B7197" s="314">
        <v>35948</v>
      </c>
      <c r="C7197" s="197">
        <v>43.97</v>
      </c>
      <c r="D7197" s="197">
        <f t="shared" si="227"/>
        <v>9.8151848151848187E-2</v>
      </c>
      <c r="E7197" s="197">
        <v>-3.7434325744308272E-2</v>
      </c>
      <c r="F7197" s="167"/>
      <c r="G7197" s="37">
        <v>7189</v>
      </c>
      <c r="H7197" s="167">
        <f t="shared" ca="1" si="228"/>
        <v>4.8815849266124665E-2</v>
      </c>
    </row>
    <row r="7198" spans="1:8" x14ac:dyDescent="0.3">
      <c r="A7198"/>
      <c r="B7198" s="314">
        <v>35951</v>
      </c>
      <c r="C7198" s="197">
        <v>40.04</v>
      </c>
      <c r="D7198" s="197">
        <f t="shared" si="227"/>
        <v>-0.51051344743276283</v>
      </c>
      <c r="E7198" s="197">
        <v>-3.7500000000000089E-2</v>
      </c>
      <c r="F7198" s="167"/>
      <c r="G7198" s="37">
        <v>7190</v>
      </c>
      <c r="H7198" s="167">
        <f t="shared" ca="1" si="228"/>
        <v>1.2939134542347869E-2</v>
      </c>
    </row>
    <row r="7199" spans="1:8" x14ac:dyDescent="0.3">
      <c r="A7199"/>
      <c r="B7199" s="314">
        <v>35362</v>
      </c>
      <c r="C7199" s="197">
        <v>81.8</v>
      </c>
      <c r="D7199" s="197">
        <f t="shared" si="227"/>
        <v>6.25177304964539</v>
      </c>
      <c r="E7199" s="197">
        <v>-3.7533827509118711E-2</v>
      </c>
      <c r="F7199" s="167"/>
      <c r="G7199" s="37">
        <v>7191</v>
      </c>
      <c r="H7199" s="167">
        <f t="shared" ca="1" si="228"/>
        <v>-4.4630887475635303E-2</v>
      </c>
    </row>
    <row r="7200" spans="1:8" x14ac:dyDescent="0.3">
      <c r="A7200"/>
      <c r="B7200" s="314">
        <v>37067</v>
      </c>
      <c r="C7200" s="197">
        <v>11.28</v>
      </c>
      <c r="D7200" s="197">
        <f t="shared" si="227"/>
        <v>-0.54625905068382941</v>
      </c>
      <c r="E7200" s="197">
        <v>-3.754266211604107E-2</v>
      </c>
      <c r="F7200" s="167"/>
      <c r="G7200" s="37">
        <v>7192</v>
      </c>
      <c r="H7200" s="167">
        <f t="shared" ca="1" si="228"/>
        <v>1.4290974890843463E-2</v>
      </c>
    </row>
    <row r="7201" spans="1:8" x14ac:dyDescent="0.3">
      <c r="A7201"/>
      <c r="B7201" s="314">
        <v>37327</v>
      </c>
      <c r="C7201" s="197">
        <v>24.86</v>
      </c>
      <c r="D7201" s="197">
        <f t="shared" si="227"/>
        <v>-0.92530721389297843</v>
      </c>
      <c r="E7201" s="197">
        <v>-3.7553232675183845E-2</v>
      </c>
      <c r="F7201" s="167"/>
      <c r="G7201" s="37">
        <v>7193</v>
      </c>
      <c r="H7201" s="167">
        <f t="shared" ca="1" si="228"/>
        <v>-4.5845928141631118E-2</v>
      </c>
    </row>
    <row r="7202" spans="1:8" x14ac:dyDescent="0.3">
      <c r="A7202"/>
      <c r="B7202" s="314">
        <v>41673</v>
      </c>
      <c r="C7202" s="197">
        <v>332.83</v>
      </c>
      <c r="D7202" s="197">
        <f t="shared" si="227"/>
        <v>-6.2978603603603633E-2</v>
      </c>
      <c r="E7202" s="197">
        <v>-3.7618551931528965E-2</v>
      </c>
      <c r="F7202" s="167"/>
      <c r="G7202" s="37">
        <v>7194</v>
      </c>
      <c r="H7202" s="167">
        <f t="shared" ca="1" si="228"/>
        <v>-2.5456970853576597E-2</v>
      </c>
    </row>
    <row r="7203" spans="1:8" x14ac:dyDescent="0.3">
      <c r="A7203"/>
      <c r="B7203" s="314">
        <v>42228</v>
      </c>
      <c r="C7203" s="197">
        <v>355.2</v>
      </c>
      <c r="D7203" s="197">
        <f t="shared" si="227"/>
        <v>1.8425096030729833</v>
      </c>
      <c r="E7203" s="197">
        <v>-3.7789516456724903E-2</v>
      </c>
      <c r="F7203" s="167"/>
      <c r="G7203" s="37">
        <v>7195</v>
      </c>
      <c r="H7203" s="167">
        <f t="shared" ca="1" si="228"/>
        <v>0.11387215287326201</v>
      </c>
    </row>
    <row r="7204" spans="1:8" x14ac:dyDescent="0.3">
      <c r="A7204"/>
      <c r="B7204" s="314">
        <v>39241</v>
      </c>
      <c r="C7204" s="197">
        <v>124.96</v>
      </c>
      <c r="D7204" s="197">
        <f t="shared" si="227"/>
        <v>-0.63220014716703465</v>
      </c>
      <c r="E7204" s="197">
        <v>-3.7807037807037869E-2</v>
      </c>
      <c r="F7204" s="167"/>
      <c r="G7204" s="37">
        <v>7196</v>
      </c>
      <c r="H7204" s="167">
        <f t="shared" ca="1" si="228"/>
        <v>2.3443422548119881E-2</v>
      </c>
    </row>
    <row r="7205" spans="1:8" x14ac:dyDescent="0.3">
      <c r="A7205"/>
      <c r="B7205" s="314">
        <v>43175</v>
      </c>
      <c r="C7205" s="197">
        <v>339.75</v>
      </c>
      <c r="D7205" s="197">
        <f t="shared" si="227"/>
        <v>1.0990362041270232</v>
      </c>
      <c r="E7205" s="197">
        <v>-3.7807986406117267E-2</v>
      </c>
      <c r="F7205" s="167"/>
      <c r="G7205" s="37">
        <v>7197</v>
      </c>
      <c r="H7205" s="167">
        <f t="shared" ca="1" si="228"/>
        <v>4.3652467905648779E-2</v>
      </c>
    </row>
    <row r="7206" spans="1:8" x14ac:dyDescent="0.3">
      <c r="A7206"/>
      <c r="B7206" s="314">
        <v>38856</v>
      </c>
      <c r="C7206" s="197">
        <v>161.86000000000001</v>
      </c>
      <c r="D7206" s="197">
        <f t="shared" si="227"/>
        <v>0.62542679252862032</v>
      </c>
      <c r="E7206" s="197">
        <v>-3.7864827914165011E-2</v>
      </c>
      <c r="F7206" s="167"/>
      <c r="G7206" s="37">
        <v>7198</v>
      </c>
      <c r="H7206" s="167">
        <f t="shared" ca="1" si="228"/>
        <v>-2.5071777058400475E-2</v>
      </c>
    </row>
    <row r="7207" spans="1:8" x14ac:dyDescent="0.3">
      <c r="A7207"/>
      <c r="B7207" s="314">
        <v>39608</v>
      </c>
      <c r="C7207" s="197">
        <v>99.58</v>
      </c>
      <c r="D7207" s="197">
        <f t="shared" si="227"/>
        <v>2.5399928901528619</v>
      </c>
      <c r="E7207" s="197">
        <v>-3.7874396135265664E-2</v>
      </c>
      <c r="F7207" s="167"/>
      <c r="G7207" s="37">
        <v>7199</v>
      </c>
      <c r="H7207" s="167">
        <f t="shared" ca="1" si="228"/>
        <v>-0.11849946671479158</v>
      </c>
    </row>
    <row r="7208" spans="1:8" x14ac:dyDescent="0.3">
      <c r="A7208"/>
      <c r="B7208" s="314">
        <v>37459</v>
      </c>
      <c r="C7208" s="197">
        <v>28.13</v>
      </c>
      <c r="D7208" s="197">
        <f t="shared" si="227"/>
        <v>-0.47878450991291455</v>
      </c>
      <c r="E7208" s="197">
        <v>-3.7961696306429538E-2</v>
      </c>
      <c r="F7208" s="167"/>
      <c r="G7208" s="37">
        <v>7200</v>
      </c>
      <c r="H7208" s="167">
        <f t="shared" ca="1" si="228"/>
        <v>2.1954037043386561E-2</v>
      </c>
    </row>
    <row r="7209" spans="1:8" x14ac:dyDescent="0.3">
      <c r="A7209"/>
      <c r="B7209" s="314">
        <v>35898</v>
      </c>
      <c r="C7209" s="197">
        <v>53.97</v>
      </c>
      <c r="D7209" s="197">
        <f t="shared" si="227"/>
        <v>-0.25393972905722983</v>
      </c>
      <c r="E7209" s="197">
        <v>-3.796791443850267E-2</v>
      </c>
      <c r="F7209" s="167"/>
      <c r="G7209" s="37">
        <v>7201</v>
      </c>
      <c r="H7209" s="167">
        <f t="shared" ca="1" si="228"/>
        <v>2.983754491278974E-3</v>
      </c>
    </row>
    <row r="7210" spans="1:8" x14ac:dyDescent="0.3">
      <c r="A7210"/>
      <c r="B7210" s="314">
        <v>39637</v>
      </c>
      <c r="C7210" s="197">
        <v>72.34</v>
      </c>
      <c r="D7210" s="197">
        <f t="shared" si="227"/>
        <v>1.6733185513673323</v>
      </c>
      <c r="E7210" s="197">
        <v>-3.8031914893617014E-2</v>
      </c>
      <c r="F7210" s="167"/>
      <c r="G7210" s="37">
        <v>7202</v>
      </c>
      <c r="H7210" s="167">
        <f t="shared" ca="1" si="228"/>
        <v>3.05047741312541E-2</v>
      </c>
    </row>
    <row r="7211" spans="1:8" x14ac:dyDescent="0.3">
      <c r="A7211"/>
      <c r="B7211" s="314">
        <v>37391</v>
      </c>
      <c r="C7211" s="197">
        <v>27.06</v>
      </c>
      <c r="D7211" s="197">
        <f t="shared" si="227"/>
        <v>-0.91018023699671391</v>
      </c>
      <c r="E7211" s="197">
        <v>-3.8037682189832944E-2</v>
      </c>
      <c r="F7211" s="167"/>
      <c r="G7211" s="37">
        <v>7203</v>
      </c>
      <c r="H7211" s="167">
        <f t="shared" ca="1" si="228"/>
        <v>5.3200009934229152E-2</v>
      </c>
    </row>
    <row r="7212" spans="1:8" x14ac:dyDescent="0.3">
      <c r="A7212"/>
      <c r="B7212" s="314">
        <v>41031</v>
      </c>
      <c r="C7212" s="197">
        <v>301.27</v>
      </c>
      <c r="D7212" s="197">
        <f t="shared" si="227"/>
        <v>0.32356559177576649</v>
      </c>
      <c r="E7212" s="197">
        <v>-3.805996360037045E-2</v>
      </c>
      <c r="F7212" s="167"/>
      <c r="G7212" s="37">
        <v>7204</v>
      </c>
      <c r="H7212" s="167">
        <f t="shared" ca="1" si="228"/>
        <v>4.307598702248722E-3</v>
      </c>
    </row>
    <row r="7213" spans="1:8" x14ac:dyDescent="0.3">
      <c r="A7213"/>
      <c r="B7213" s="314">
        <v>40571</v>
      </c>
      <c r="C7213" s="197">
        <v>227.62</v>
      </c>
      <c r="D7213" s="197">
        <f t="shared" si="227"/>
        <v>0.59755755193711413</v>
      </c>
      <c r="E7213" s="197">
        <v>-3.8076321683641057E-2</v>
      </c>
      <c r="F7213" s="167"/>
      <c r="G7213" s="37">
        <v>7205</v>
      </c>
      <c r="H7213" s="167">
        <f t="shared" ca="1" si="228"/>
        <v>1.6295622582736671E-2</v>
      </c>
    </row>
    <row r="7214" spans="1:8" x14ac:dyDescent="0.3">
      <c r="A7214"/>
      <c r="B7214" s="314">
        <v>39155</v>
      </c>
      <c r="C7214" s="197">
        <v>142.47999999999999</v>
      </c>
      <c r="D7214" s="197">
        <f t="shared" si="227"/>
        <v>5.3465478841870819</v>
      </c>
      <c r="E7214" s="197">
        <v>-3.8077234674588234E-2</v>
      </c>
      <c r="F7214" s="167"/>
      <c r="G7214" s="37">
        <v>7206</v>
      </c>
      <c r="H7214" s="167">
        <f t="shared" ca="1" si="228"/>
        <v>2.9327064907943051E-2</v>
      </c>
    </row>
    <row r="7215" spans="1:8" x14ac:dyDescent="0.3">
      <c r="A7215"/>
      <c r="B7215" s="314">
        <v>36728</v>
      </c>
      <c r="C7215" s="197">
        <v>22.45</v>
      </c>
      <c r="D7215" s="197">
        <f t="shared" si="227"/>
        <v>6.1465721040189214E-2</v>
      </c>
      <c r="E7215" s="197">
        <v>-3.8131962296486743E-2</v>
      </c>
      <c r="F7215" s="167"/>
      <c r="G7215" s="37">
        <v>7207</v>
      </c>
      <c r="H7215" s="167">
        <f t="shared" ca="1" si="228"/>
        <v>-6.7819984038423806E-2</v>
      </c>
    </row>
    <row r="7216" spans="1:8" x14ac:dyDescent="0.3">
      <c r="A7216"/>
      <c r="B7216" s="314">
        <v>36096</v>
      </c>
      <c r="C7216" s="197">
        <v>21.15</v>
      </c>
      <c r="D7216" s="197">
        <f t="shared" si="227"/>
        <v>-0.15837644249900518</v>
      </c>
      <c r="E7216" s="197">
        <v>-3.8199181446111896E-2</v>
      </c>
      <c r="F7216" s="167"/>
      <c r="G7216" s="37">
        <v>7208</v>
      </c>
      <c r="H7216" s="167">
        <f t="shared" ca="1" si="228"/>
        <v>-3.3425779705379847E-2</v>
      </c>
    </row>
    <row r="7217" spans="1:8" x14ac:dyDescent="0.3">
      <c r="A7217"/>
      <c r="B7217" s="314">
        <v>37334</v>
      </c>
      <c r="C7217" s="197">
        <v>25.13</v>
      </c>
      <c r="D7217" s="197">
        <f t="shared" si="227"/>
        <v>-0.47360703812316718</v>
      </c>
      <c r="E7217" s="197">
        <v>-3.8270187523918864E-2</v>
      </c>
      <c r="F7217" s="167"/>
      <c r="G7217" s="37">
        <v>7209</v>
      </c>
      <c r="H7217" s="167">
        <f t="shared" ca="1" si="228"/>
        <v>-7.7886201063409682E-2</v>
      </c>
    </row>
    <row r="7218" spans="1:8" x14ac:dyDescent="0.3">
      <c r="A7218"/>
      <c r="B7218" s="314">
        <v>36385</v>
      </c>
      <c r="C7218" s="197">
        <v>47.74</v>
      </c>
      <c r="D7218" s="197">
        <f t="shared" si="227"/>
        <v>-0.73137519693900521</v>
      </c>
      <c r="E7218" s="197">
        <v>-3.8275584206285185E-2</v>
      </c>
      <c r="F7218" s="167"/>
      <c r="G7218" s="37">
        <v>7210</v>
      </c>
      <c r="H7218" s="167">
        <f t="shared" ca="1" si="228"/>
        <v>6.3605609338561492E-2</v>
      </c>
    </row>
    <row r="7219" spans="1:8" x14ac:dyDescent="0.3">
      <c r="A7219"/>
      <c r="B7219" s="314">
        <v>38814</v>
      </c>
      <c r="C7219" s="197">
        <v>177.72</v>
      </c>
      <c r="D7219" s="197">
        <f t="shared" si="227"/>
        <v>2.837616065644569</v>
      </c>
      <c r="E7219" s="197">
        <v>-3.8363724906660956E-2</v>
      </c>
      <c r="F7219" s="167"/>
      <c r="G7219" s="37">
        <v>7211</v>
      </c>
      <c r="H7219" s="167">
        <f t="shared" ca="1" si="228"/>
        <v>-2.2459466893685148E-2</v>
      </c>
    </row>
    <row r="7220" spans="1:8" x14ac:dyDescent="0.3">
      <c r="A7220"/>
      <c r="B7220" s="314">
        <v>36370</v>
      </c>
      <c r="C7220" s="197">
        <v>46.31</v>
      </c>
      <c r="D7220" s="197">
        <f t="shared" si="227"/>
        <v>-0.84880835781913155</v>
      </c>
      <c r="E7220" s="197">
        <v>-3.8413621262458397E-2</v>
      </c>
      <c r="F7220" s="167"/>
      <c r="G7220" s="37">
        <v>7212</v>
      </c>
      <c r="H7220" s="167">
        <f t="shared" ca="1" si="228"/>
        <v>3.8831703073493047E-2</v>
      </c>
    </row>
    <row r="7221" spans="1:8" x14ac:dyDescent="0.3">
      <c r="A7221"/>
      <c r="B7221" s="314">
        <v>42424</v>
      </c>
      <c r="C7221" s="197">
        <v>306.3</v>
      </c>
      <c r="D7221" s="197">
        <f t="shared" si="227"/>
        <v>4.5050323508267436</v>
      </c>
      <c r="E7221" s="197">
        <v>-3.8455501491131638E-2</v>
      </c>
      <c r="F7221" s="167"/>
      <c r="G7221" s="37">
        <v>7213</v>
      </c>
      <c r="H7221" s="167">
        <f t="shared" ca="1" si="228"/>
        <v>5.0181972738765082E-2</v>
      </c>
    </row>
    <row r="7222" spans="1:8" x14ac:dyDescent="0.3">
      <c r="A7222"/>
      <c r="B7222" s="314">
        <v>34814</v>
      </c>
      <c r="C7222" s="197">
        <v>55.64</v>
      </c>
      <c r="D7222" s="197">
        <f t="shared" si="227"/>
        <v>-0.89083774769472235</v>
      </c>
      <c r="E7222" s="197">
        <v>-3.8534646621738333E-2</v>
      </c>
      <c r="F7222" s="167"/>
      <c r="G7222" s="37">
        <v>7214</v>
      </c>
      <c r="H7222" s="167">
        <f t="shared" ca="1" si="228"/>
        <v>8.9687398004541133E-2</v>
      </c>
    </row>
    <row r="7223" spans="1:8" x14ac:dyDescent="0.3">
      <c r="A7223"/>
      <c r="B7223" s="314">
        <v>44518</v>
      </c>
      <c r="C7223" s="197">
        <v>509.7</v>
      </c>
      <c r="D7223" s="197">
        <f t="shared" si="227"/>
        <v>4.3427672955974836</v>
      </c>
      <c r="E7223" s="197">
        <v>-3.8573988493822431E-2</v>
      </c>
      <c r="F7223" s="167"/>
      <c r="G7223" s="37">
        <v>7215</v>
      </c>
      <c r="H7223" s="167">
        <f t="shared" ca="1" si="228"/>
        <v>-0.1049892435555506</v>
      </c>
    </row>
    <row r="7224" spans="1:8" x14ac:dyDescent="0.3">
      <c r="A7224"/>
      <c r="B7224" s="314">
        <v>35311</v>
      </c>
      <c r="C7224" s="197">
        <v>95.4</v>
      </c>
      <c r="D7224" s="197">
        <f t="shared" si="227"/>
        <v>-0.31593288398106989</v>
      </c>
      <c r="E7224" s="197">
        <v>-3.8597198427894774E-2</v>
      </c>
      <c r="F7224" s="167"/>
      <c r="G7224" s="37">
        <v>7216</v>
      </c>
      <c r="H7224" s="167">
        <f t="shared" ca="1" si="228"/>
        <v>9.1834612021984924E-2</v>
      </c>
    </row>
    <row r="7225" spans="1:8" x14ac:dyDescent="0.3">
      <c r="A7225"/>
      <c r="B7225" s="314">
        <v>38880</v>
      </c>
      <c r="C7225" s="197">
        <v>139.46</v>
      </c>
      <c r="D7225" s="197">
        <f t="shared" si="227"/>
        <v>-0.14257608361512453</v>
      </c>
      <c r="E7225" s="197">
        <v>-3.8604715290224689E-2</v>
      </c>
      <c r="F7225" s="167"/>
      <c r="G7225" s="37">
        <v>7217</v>
      </c>
      <c r="H7225" s="167">
        <f t="shared" ca="1" si="228"/>
        <v>4.9836899381544252E-2</v>
      </c>
    </row>
    <row r="7226" spans="1:8" x14ac:dyDescent="0.3">
      <c r="A7226"/>
      <c r="B7226" s="314">
        <v>43440</v>
      </c>
      <c r="C7226" s="197">
        <v>162.65</v>
      </c>
      <c r="D7226" s="197">
        <f t="shared" si="227"/>
        <v>-0.61236892278360344</v>
      </c>
      <c r="E7226" s="197">
        <v>-3.8711583924349813E-2</v>
      </c>
      <c r="F7226" s="167"/>
      <c r="G7226" s="37">
        <v>7218</v>
      </c>
      <c r="H7226" s="167">
        <f t="shared" ca="1" si="228"/>
        <v>-0.13264576632021546</v>
      </c>
    </row>
    <row r="7227" spans="1:8" x14ac:dyDescent="0.3">
      <c r="A7227"/>
      <c r="B7227" s="314">
        <v>42860</v>
      </c>
      <c r="C7227" s="197">
        <v>419.6</v>
      </c>
      <c r="D7227" s="197">
        <f t="shared" si="227"/>
        <v>1.894991030771354</v>
      </c>
      <c r="E7227" s="197">
        <v>-3.8717067583046938E-2</v>
      </c>
      <c r="F7227" s="167"/>
      <c r="G7227" s="37">
        <v>7219</v>
      </c>
      <c r="H7227" s="167">
        <f t="shared" ca="1" si="228"/>
        <v>1.1752295748312182E-2</v>
      </c>
    </row>
    <row r="7228" spans="1:8" x14ac:dyDescent="0.3">
      <c r="A7228"/>
      <c r="B7228" s="314">
        <v>38909</v>
      </c>
      <c r="C7228" s="197">
        <v>144.94</v>
      </c>
      <c r="D7228" s="197">
        <f t="shared" si="227"/>
        <v>2.4624940277114189</v>
      </c>
      <c r="E7228" s="197">
        <v>-3.8731927311314474E-2</v>
      </c>
      <c r="F7228" s="167"/>
      <c r="G7228" s="37">
        <v>7220</v>
      </c>
      <c r="H7228" s="167">
        <f t="shared" ca="1" si="228"/>
        <v>-4.338551856176745E-2</v>
      </c>
    </row>
    <row r="7229" spans="1:8" x14ac:dyDescent="0.3">
      <c r="A7229"/>
      <c r="B7229" s="314">
        <v>36494</v>
      </c>
      <c r="C7229" s="197">
        <v>41.86</v>
      </c>
      <c r="D7229" s="197">
        <f t="shared" si="227"/>
        <v>-0.55282555282555279</v>
      </c>
      <c r="E7229" s="197">
        <v>-3.8805970149253688E-2</v>
      </c>
      <c r="F7229" s="167"/>
      <c r="G7229" s="37">
        <v>7221</v>
      </c>
      <c r="H7229" s="167">
        <f t="shared" ca="1" si="228"/>
        <v>-5.2550074599111131E-2</v>
      </c>
    </row>
    <row r="7230" spans="1:8" x14ac:dyDescent="0.3">
      <c r="A7230"/>
      <c r="B7230" s="314">
        <v>38006</v>
      </c>
      <c r="C7230" s="197">
        <v>93.61</v>
      </c>
      <c r="D7230" s="197">
        <f t="shared" si="227"/>
        <v>6.6294566579337078E-2</v>
      </c>
      <c r="E7230" s="197">
        <v>-3.8813019817229732E-2</v>
      </c>
      <c r="F7230" s="167"/>
      <c r="G7230" s="37">
        <v>7222</v>
      </c>
      <c r="H7230" s="167">
        <f t="shared" ca="1" si="228"/>
        <v>-6.7289458033405677E-2</v>
      </c>
    </row>
    <row r="7231" spans="1:8" x14ac:dyDescent="0.3">
      <c r="A7231"/>
      <c r="B7231" s="314">
        <v>38117</v>
      </c>
      <c r="C7231" s="197">
        <v>87.79</v>
      </c>
      <c r="D7231" s="197">
        <f t="shared" si="227"/>
        <v>1.5950339934968967</v>
      </c>
      <c r="E7231" s="197">
        <v>-3.8865776220713744E-2</v>
      </c>
      <c r="F7231" s="167"/>
      <c r="G7231" s="37">
        <v>7223</v>
      </c>
      <c r="H7231" s="167">
        <f t="shared" ca="1" si="228"/>
        <v>-6.1215888412769141E-2</v>
      </c>
    </row>
    <row r="7232" spans="1:8" x14ac:dyDescent="0.3">
      <c r="A7232"/>
      <c r="B7232" s="314">
        <v>36312</v>
      </c>
      <c r="C7232" s="197">
        <v>33.83</v>
      </c>
      <c r="D7232" s="197">
        <f t="shared" si="227"/>
        <v>-0.88463768115942032</v>
      </c>
      <c r="E7232" s="197">
        <v>-3.8920454545454675E-2</v>
      </c>
      <c r="F7232" s="167"/>
      <c r="G7232" s="37">
        <v>7224</v>
      </c>
      <c r="H7232" s="167">
        <f t="shared" ca="1" si="228"/>
        <v>6.9031128219435856E-2</v>
      </c>
    </row>
    <row r="7233" spans="1:8" x14ac:dyDescent="0.3">
      <c r="A7233"/>
      <c r="B7233" s="314">
        <v>41037</v>
      </c>
      <c r="C7233" s="197">
        <v>293.25</v>
      </c>
      <c r="D7233" s="197">
        <f t="shared" si="227"/>
        <v>7.6811722912966243</v>
      </c>
      <c r="E7233" s="197">
        <v>-3.8934224756661084E-2</v>
      </c>
      <c r="F7233" s="167"/>
      <c r="G7233" s="37">
        <v>7225</v>
      </c>
      <c r="H7233" s="167">
        <f t="shared" ca="1" si="228"/>
        <v>-3.9919192372129667E-2</v>
      </c>
    </row>
    <row r="7234" spans="1:8" x14ac:dyDescent="0.3">
      <c r="A7234"/>
      <c r="B7234" s="314">
        <v>36220</v>
      </c>
      <c r="C7234" s="197">
        <v>33.78</v>
      </c>
      <c r="D7234" s="197">
        <f t="shared" si="227"/>
        <v>-0.59689737470167059</v>
      </c>
      <c r="E7234" s="197">
        <v>-3.8975817923186273E-2</v>
      </c>
      <c r="F7234" s="167"/>
      <c r="G7234" s="37">
        <v>7226</v>
      </c>
      <c r="H7234" s="167">
        <f t="shared" ca="1" si="228"/>
        <v>-3.1208822830557349E-2</v>
      </c>
    </row>
    <row r="7235" spans="1:8" x14ac:dyDescent="0.3">
      <c r="A7235"/>
      <c r="B7235" s="314">
        <v>43965</v>
      </c>
      <c r="C7235" s="197">
        <v>83.8</v>
      </c>
      <c r="D7235" s="197">
        <f t="shared" si="227"/>
        <v>0.28330781010719752</v>
      </c>
      <c r="E7235" s="197">
        <v>-3.8990825688073438E-2</v>
      </c>
      <c r="F7235" s="167"/>
      <c r="G7235" s="37">
        <v>7227</v>
      </c>
      <c r="H7235" s="167">
        <f t="shared" ca="1" si="228"/>
        <v>-4.4538908681824918E-2</v>
      </c>
    </row>
    <row r="7236" spans="1:8" x14ac:dyDescent="0.3">
      <c r="A7236"/>
      <c r="B7236" s="314">
        <v>43924</v>
      </c>
      <c r="C7236" s="197">
        <v>65.3</v>
      </c>
      <c r="D7236" s="197">
        <f t="shared" si="227"/>
        <v>-0.7812395309882747</v>
      </c>
      <c r="E7236" s="197">
        <v>-3.899926416482713E-2</v>
      </c>
      <c r="F7236" s="167"/>
      <c r="G7236" s="37">
        <v>7228</v>
      </c>
      <c r="H7236" s="167">
        <f t="shared" ca="1" si="228"/>
        <v>4.2420922619001863E-2</v>
      </c>
    </row>
    <row r="7237" spans="1:8" x14ac:dyDescent="0.3">
      <c r="A7237"/>
      <c r="B7237" s="314">
        <v>41505</v>
      </c>
      <c r="C7237" s="197">
        <v>298.5</v>
      </c>
      <c r="D7237" s="197">
        <f t="shared" si="227"/>
        <v>4.7492295839753469</v>
      </c>
      <c r="E7237" s="197">
        <v>-3.9018736720108138E-2</v>
      </c>
      <c r="F7237" s="167"/>
      <c r="G7237" s="37">
        <v>7229</v>
      </c>
      <c r="H7237" s="167">
        <f t="shared" ca="1" si="228"/>
        <v>-2.476964628135501E-3</v>
      </c>
    </row>
    <row r="7238" spans="1:8" x14ac:dyDescent="0.3">
      <c r="A7238"/>
      <c r="B7238" s="314">
        <v>35807</v>
      </c>
      <c r="C7238" s="197">
        <v>51.92</v>
      </c>
      <c r="D7238" s="197">
        <f t="shared" si="227"/>
        <v>2.7085714285714286</v>
      </c>
      <c r="E7238" s="197">
        <v>-3.905237830834718E-2</v>
      </c>
      <c r="F7238" s="167"/>
      <c r="G7238" s="37">
        <v>7230</v>
      </c>
      <c r="H7238" s="167">
        <f t="shared" ca="1" si="228"/>
        <v>-1.4498400681961289E-2</v>
      </c>
    </row>
    <row r="7239" spans="1:8" x14ac:dyDescent="0.3">
      <c r="A7239"/>
      <c r="B7239" s="314">
        <v>36966</v>
      </c>
      <c r="C7239" s="197">
        <v>14</v>
      </c>
      <c r="D7239" s="197">
        <f t="shared" si="227"/>
        <v>-0.20589903573454338</v>
      </c>
      <c r="E7239" s="197">
        <v>-3.9121482498284177E-2</v>
      </c>
      <c r="F7239" s="167"/>
      <c r="G7239" s="37">
        <v>7231</v>
      </c>
      <c r="H7239" s="167">
        <f t="shared" ca="1" si="228"/>
        <v>5.2195666115637733E-4</v>
      </c>
    </row>
    <row r="7240" spans="1:8" x14ac:dyDescent="0.3">
      <c r="A7240"/>
      <c r="B7240" s="314">
        <v>36955</v>
      </c>
      <c r="C7240" s="197">
        <v>17.63</v>
      </c>
      <c r="D7240" s="197">
        <f t="shared" si="227"/>
        <v>-0.8982630272952854</v>
      </c>
      <c r="E7240" s="197">
        <v>-3.9237057220708582E-2</v>
      </c>
      <c r="F7240" s="167"/>
      <c r="G7240" s="37">
        <v>7232</v>
      </c>
      <c r="H7240" s="167">
        <f t="shared" ca="1" si="228"/>
        <v>-3.200902028373849E-2</v>
      </c>
    </row>
    <row r="7241" spans="1:8" x14ac:dyDescent="0.3">
      <c r="A7241"/>
      <c r="B7241" s="314">
        <v>40864</v>
      </c>
      <c r="C7241" s="197">
        <v>173.29</v>
      </c>
      <c r="D7241" s="197">
        <f t="shared" ref="D7241:D7304" si="229">C7241/C7242-1</f>
        <v>-0.56099105717832454</v>
      </c>
      <c r="E7241" s="197">
        <v>-3.925264733603151E-2</v>
      </c>
      <c r="F7241" s="167"/>
      <c r="G7241" s="37">
        <v>7233</v>
      </c>
      <c r="H7241" s="167">
        <f t="shared" ca="1" si="228"/>
        <v>1.8841304420559861E-2</v>
      </c>
    </row>
    <row r="7242" spans="1:8" x14ac:dyDescent="0.3">
      <c r="A7242"/>
      <c r="B7242" s="314">
        <v>44844</v>
      </c>
      <c r="C7242" s="197">
        <v>394.73</v>
      </c>
      <c r="D7242" s="197">
        <f t="shared" si="229"/>
        <v>15.324648469809762</v>
      </c>
      <c r="E7242" s="197">
        <v>-3.9305880062305287E-2</v>
      </c>
      <c r="F7242" s="167"/>
      <c r="G7242" s="37">
        <v>7234</v>
      </c>
      <c r="H7242" s="167">
        <f t="shared" ref="H7242:H7305" ca="1" si="230">_xlfn.NORM.INV(RAND(),N$11,N$12)</f>
        <v>-1.814642787178387E-2</v>
      </c>
    </row>
    <row r="7243" spans="1:8" x14ac:dyDescent="0.3">
      <c r="A7243"/>
      <c r="B7243" s="314">
        <v>37321</v>
      </c>
      <c r="C7243" s="197">
        <v>24.18</v>
      </c>
      <c r="D7243" s="197">
        <f t="shared" si="229"/>
        <v>-0.94661662435147365</v>
      </c>
      <c r="E7243" s="197">
        <v>-3.933253873659126E-2</v>
      </c>
      <c r="F7243" s="167"/>
      <c r="G7243" s="37">
        <v>7235</v>
      </c>
      <c r="H7243" s="167">
        <f t="shared" ca="1" si="230"/>
        <v>5.8912689321073561E-2</v>
      </c>
    </row>
    <row r="7244" spans="1:8" x14ac:dyDescent="0.3">
      <c r="A7244"/>
      <c r="B7244" s="314">
        <v>42698</v>
      </c>
      <c r="C7244" s="197">
        <v>452.95</v>
      </c>
      <c r="D7244" s="197">
        <f t="shared" si="229"/>
        <v>4.029424827892516</v>
      </c>
      <c r="E7244" s="197">
        <v>-3.9342523860021239E-2</v>
      </c>
      <c r="F7244" s="167"/>
      <c r="G7244" s="37">
        <v>7236</v>
      </c>
      <c r="H7244" s="167">
        <f t="shared" ca="1" si="230"/>
        <v>-6.7598570559964571E-2</v>
      </c>
    </row>
    <row r="7245" spans="1:8" x14ac:dyDescent="0.3">
      <c r="A7245"/>
      <c r="B7245" s="314">
        <v>38061</v>
      </c>
      <c r="C7245" s="197">
        <v>90.06</v>
      </c>
      <c r="D7245" s="197">
        <f t="shared" si="229"/>
        <v>1.2577086989220354</v>
      </c>
      <c r="E7245" s="197">
        <v>-3.9359999999999951E-2</v>
      </c>
      <c r="F7245" s="167"/>
      <c r="G7245" s="37">
        <v>7237</v>
      </c>
      <c r="H7245" s="167">
        <f t="shared" ca="1" si="230"/>
        <v>-7.4212292782856307E-2</v>
      </c>
    </row>
    <row r="7246" spans="1:8" x14ac:dyDescent="0.3">
      <c r="A7246"/>
      <c r="B7246" s="314">
        <v>36529</v>
      </c>
      <c r="C7246" s="197">
        <v>39.89</v>
      </c>
      <c r="D7246" s="197">
        <f t="shared" si="229"/>
        <v>-0.85883143999716882</v>
      </c>
      <c r="E7246" s="197">
        <v>-3.9489525644112677E-2</v>
      </c>
      <c r="F7246" s="167"/>
      <c r="G7246" s="37">
        <v>7238</v>
      </c>
      <c r="H7246" s="167">
        <f t="shared" ca="1" si="230"/>
        <v>-2.0185799865700033E-2</v>
      </c>
    </row>
    <row r="7247" spans="1:8" x14ac:dyDescent="0.3">
      <c r="A7247"/>
      <c r="B7247" s="314">
        <v>41397</v>
      </c>
      <c r="C7247" s="197">
        <v>282.57</v>
      </c>
      <c r="D7247" s="197">
        <f t="shared" si="229"/>
        <v>8.9356540084388172</v>
      </c>
      <c r="E7247" s="197">
        <v>-3.9498283422278124E-2</v>
      </c>
      <c r="F7247" s="167"/>
      <c r="G7247" s="37">
        <v>7239</v>
      </c>
      <c r="H7247" s="167">
        <f t="shared" ca="1" si="230"/>
        <v>-3.0506103429890186E-2</v>
      </c>
    </row>
    <row r="7248" spans="1:8" x14ac:dyDescent="0.3">
      <c r="A7248"/>
      <c r="B7248" s="314">
        <v>39846</v>
      </c>
      <c r="C7248" s="197">
        <v>28.44</v>
      </c>
      <c r="D7248" s="197">
        <f t="shared" si="229"/>
        <v>-0.79925178231100436</v>
      </c>
      <c r="E7248" s="197">
        <v>-3.951367781155013E-2</v>
      </c>
      <c r="F7248" s="167"/>
      <c r="G7248" s="37">
        <v>7240</v>
      </c>
      <c r="H7248" s="167">
        <f t="shared" ca="1" si="230"/>
        <v>-4.1352315321762874E-2</v>
      </c>
    </row>
    <row r="7249" spans="1:8" x14ac:dyDescent="0.3">
      <c r="A7249"/>
      <c r="B7249" s="314">
        <v>38912</v>
      </c>
      <c r="C7249" s="197">
        <v>141.66999999999999</v>
      </c>
      <c r="D7249" s="197">
        <f t="shared" si="229"/>
        <v>4.1002277904327977E-2</v>
      </c>
      <c r="E7249" s="197">
        <v>-3.9655639913232288E-2</v>
      </c>
      <c r="F7249" s="167"/>
      <c r="G7249" s="37">
        <v>7241</v>
      </c>
      <c r="H7249" s="167">
        <f t="shared" ca="1" si="230"/>
        <v>7.6227804059112059E-2</v>
      </c>
    </row>
    <row r="7250" spans="1:8" x14ac:dyDescent="0.3">
      <c r="A7250"/>
      <c r="B7250" s="314">
        <v>39498</v>
      </c>
      <c r="C7250" s="197">
        <v>136.09</v>
      </c>
      <c r="D7250" s="197">
        <f t="shared" si="229"/>
        <v>-0.63163165872672145</v>
      </c>
      <c r="E7250" s="197">
        <v>-3.9658457413026649E-2</v>
      </c>
      <c r="F7250" s="167"/>
      <c r="G7250" s="37">
        <v>7242</v>
      </c>
      <c r="H7250" s="167">
        <f t="shared" ca="1" si="230"/>
        <v>2.1636399468524067E-2</v>
      </c>
    </row>
    <row r="7251" spans="1:8" x14ac:dyDescent="0.3">
      <c r="A7251"/>
      <c r="B7251" s="314">
        <v>41564</v>
      </c>
      <c r="C7251" s="197">
        <v>369.44</v>
      </c>
      <c r="D7251" s="197">
        <f t="shared" si="229"/>
        <v>0.18924835023338171</v>
      </c>
      <c r="E7251" s="197">
        <v>-3.9717196922437137E-2</v>
      </c>
      <c r="F7251" s="167"/>
      <c r="G7251" s="37">
        <v>7243</v>
      </c>
      <c r="H7251" s="167">
        <f t="shared" ca="1" si="230"/>
        <v>6.8947361441112867E-2</v>
      </c>
    </row>
    <row r="7252" spans="1:8" x14ac:dyDescent="0.3">
      <c r="A7252"/>
      <c r="B7252" s="314">
        <v>42409</v>
      </c>
      <c r="C7252" s="197">
        <v>310.64999999999998</v>
      </c>
      <c r="D7252" s="197">
        <f t="shared" si="229"/>
        <v>9.1221896383186696</v>
      </c>
      <c r="E7252" s="197">
        <v>-3.9721792890262786E-2</v>
      </c>
      <c r="F7252" s="167"/>
      <c r="G7252" s="37">
        <v>7244</v>
      </c>
      <c r="H7252" s="167">
        <f t="shared" ca="1" si="230"/>
        <v>6.9451389972471933E-4</v>
      </c>
    </row>
    <row r="7253" spans="1:8" x14ac:dyDescent="0.3">
      <c r="A7253"/>
      <c r="B7253" s="314">
        <v>39826</v>
      </c>
      <c r="C7253" s="197">
        <v>30.69</v>
      </c>
      <c r="D7253" s="197">
        <f t="shared" si="229"/>
        <v>-0.92301517621974161</v>
      </c>
      <c r="E7253" s="197">
        <v>-3.9737171464330423E-2</v>
      </c>
      <c r="F7253" s="167"/>
      <c r="G7253" s="37">
        <v>7245</v>
      </c>
      <c r="H7253" s="167">
        <f t="shared" ca="1" si="230"/>
        <v>-2.8396397108599657E-2</v>
      </c>
    </row>
    <row r="7254" spans="1:8" x14ac:dyDescent="0.3">
      <c r="A7254"/>
      <c r="B7254" s="314">
        <v>44700</v>
      </c>
      <c r="C7254" s="197">
        <v>398.65</v>
      </c>
      <c r="D7254" s="197">
        <f t="shared" si="229"/>
        <v>5.7671023595314885</v>
      </c>
      <c r="E7254" s="197">
        <v>-3.974467060098763E-2</v>
      </c>
      <c r="F7254" s="167"/>
      <c r="G7254" s="37">
        <v>7246</v>
      </c>
      <c r="H7254" s="167">
        <f t="shared" ca="1" si="230"/>
        <v>-1.8105749224345359E-2</v>
      </c>
    </row>
    <row r="7255" spans="1:8" x14ac:dyDescent="0.3">
      <c r="A7255"/>
      <c r="B7255" s="314">
        <v>35892</v>
      </c>
      <c r="C7255" s="197">
        <v>58.91</v>
      </c>
      <c r="D7255" s="197">
        <f t="shared" si="229"/>
        <v>-0.5893342628093412</v>
      </c>
      <c r="E7255" s="197">
        <v>-3.9771801140994323E-2</v>
      </c>
      <c r="F7255" s="167"/>
      <c r="G7255" s="37">
        <v>7247</v>
      </c>
      <c r="H7255" s="167">
        <f t="shared" ca="1" si="230"/>
        <v>-3.2311305749155757E-2</v>
      </c>
    </row>
    <row r="7256" spans="1:8" x14ac:dyDescent="0.3">
      <c r="A7256"/>
      <c r="B7256" s="314">
        <v>40330</v>
      </c>
      <c r="C7256" s="197">
        <v>143.44999999999999</v>
      </c>
      <c r="D7256" s="197">
        <f t="shared" si="229"/>
        <v>5.4068780705672168</v>
      </c>
      <c r="E7256" s="197">
        <v>-3.9825970548862277E-2</v>
      </c>
      <c r="F7256" s="167"/>
      <c r="G7256" s="37">
        <v>7248</v>
      </c>
      <c r="H7256" s="167">
        <f t="shared" ca="1" si="230"/>
        <v>6.5755143286007373E-2</v>
      </c>
    </row>
    <row r="7257" spans="1:8" x14ac:dyDescent="0.3">
      <c r="A7257"/>
      <c r="B7257" s="314">
        <v>37284</v>
      </c>
      <c r="C7257" s="197">
        <v>22.39</v>
      </c>
      <c r="D7257" s="197">
        <f t="shared" si="229"/>
        <v>-0.72392108508014796</v>
      </c>
      <c r="E7257" s="197">
        <v>-3.9879931389365297E-2</v>
      </c>
      <c r="F7257" s="167"/>
      <c r="G7257" s="37">
        <v>7249</v>
      </c>
      <c r="H7257" s="167">
        <f t="shared" ca="1" si="230"/>
        <v>-3.0265371823905464E-2</v>
      </c>
    </row>
    <row r="7258" spans="1:8" x14ac:dyDescent="0.3">
      <c r="A7258"/>
      <c r="B7258" s="314">
        <v>35625</v>
      </c>
      <c r="C7258" s="197">
        <v>81.099999999999994</v>
      </c>
      <c r="D7258" s="197">
        <f t="shared" si="229"/>
        <v>2.0661625708884688</v>
      </c>
      <c r="E7258" s="197">
        <v>-3.98958210015391E-2</v>
      </c>
      <c r="F7258" s="167"/>
      <c r="G7258" s="37">
        <v>7250</v>
      </c>
      <c r="H7258" s="167">
        <f t="shared" ca="1" si="230"/>
        <v>7.2217894505926222E-2</v>
      </c>
    </row>
    <row r="7259" spans="1:8" x14ac:dyDescent="0.3">
      <c r="A7259"/>
      <c r="B7259" s="314">
        <v>36657</v>
      </c>
      <c r="C7259" s="197">
        <v>26.45</v>
      </c>
      <c r="D7259" s="197">
        <f t="shared" si="229"/>
        <v>-0.93740385753165301</v>
      </c>
      <c r="E7259" s="197">
        <v>-3.9927404718693382E-2</v>
      </c>
      <c r="F7259" s="167"/>
      <c r="G7259" s="37">
        <v>7251</v>
      </c>
      <c r="H7259" s="167">
        <f t="shared" ca="1" si="230"/>
        <v>6.1302109116365983E-3</v>
      </c>
    </row>
    <row r="7260" spans="1:8" x14ac:dyDescent="0.3">
      <c r="A7260"/>
      <c r="B7260" s="314">
        <v>43049</v>
      </c>
      <c r="C7260" s="197">
        <v>422.55</v>
      </c>
      <c r="D7260" s="197">
        <f t="shared" si="229"/>
        <v>28.841101694915256</v>
      </c>
      <c r="E7260" s="197">
        <v>-3.9986368283539631E-2</v>
      </c>
      <c r="F7260" s="167"/>
      <c r="G7260" s="37">
        <v>7252</v>
      </c>
      <c r="H7260" s="167">
        <f t="shared" ca="1" si="230"/>
        <v>5.0380209001091711E-3</v>
      </c>
    </row>
    <row r="7261" spans="1:8" x14ac:dyDescent="0.3">
      <c r="A7261"/>
      <c r="B7261" s="314">
        <v>37049</v>
      </c>
      <c r="C7261" s="197">
        <v>14.16</v>
      </c>
      <c r="D7261" s="197">
        <f t="shared" si="229"/>
        <v>-0.95690153705676462</v>
      </c>
      <c r="E7261" s="197">
        <v>-4.0000000000000036E-2</v>
      </c>
      <c r="F7261" s="167"/>
      <c r="G7261" s="37">
        <v>7253</v>
      </c>
      <c r="H7261" s="167">
        <f t="shared" ca="1" si="230"/>
        <v>-6.0447446647711595E-2</v>
      </c>
    </row>
    <row r="7262" spans="1:8" x14ac:dyDescent="0.3">
      <c r="A7262"/>
      <c r="B7262" s="314">
        <v>42390</v>
      </c>
      <c r="C7262" s="197">
        <v>328.55</v>
      </c>
      <c r="D7262" s="197">
        <f t="shared" si="229"/>
        <v>11.695131375579599</v>
      </c>
      <c r="E7262" s="197">
        <v>-4.0029218407596767E-2</v>
      </c>
      <c r="F7262" s="167"/>
      <c r="G7262" s="37">
        <v>7254</v>
      </c>
      <c r="H7262" s="167">
        <f t="shared" ca="1" si="230"/>
        <v>-3.4851067879862092E-2</v>
      </c>
    </row>
    <row r="7263" spans="1:8" x14ac:dyDescent="0.3">
      <c r="A7263"/>
      <c r="B7263" s="314">
        <v>39861</v>
      </c>
      <c r="C7263" s="197">
        <v>25.88</v>
      </c>
      <c r="D7263" s="197">
        <f t="shared" si="229"/>
        <v>0.30312185297079552</v>
      </c>
      <c r="E7263" s="197">
        <v>-4.0059347181009008E-2</v>
      </c>
      <c r="F7263" s="167"/>
      <c r="G7263" s="37">
        <v>7255</v>
      </c>
      <c r="H7263" s="167">
        <f t="shared" ca="1" si="230"/>
        <v>-4.2532663221855553E-2</v>
      </c>
    </row>
    <row r="7264" spans="1:8" x14ac:dyDescent="0.3">
      <c r="A7264"/>
      <c r="B7264" s="314">
        <v>36733</v>
      </c>
      <c r="C7264" s="197">
        <v>19.86</v>
      </c>
      <c r="D7264" s="197">
        <f t="shared" si="229"/>
        <v>-0.84472243940578573</v>
      </c>
      <c r="E7264" s="197">
        <v>-4.0115998066698966E-2</v>
      </c>
      <c r="F7264" s="167"/>
      <c r="G7264" s="37">
        <v>7256</v>
      </c>
      <c r="H7264" s="167">
        <f t="shared" ca="1" si="230"/>
        <v>-6.4377353163899156E-2</v>
      </c>
    </row>
    <row r="7265" spans="1:8" x14ac:dyDescent="0.3">
      <c r="A7265"/>
      <c r="B7265" s="314">
        <v>43731</v>
      </c>
      <c r="C7265" s="197">
        <v>127.9</v>
      </c>
      <c r="D7265" s="197">
        <f t="shared" si="229"/>
        <v>-0.66860992356522864</v>
      </c>
      <c r="E7265" s="197">
        <v>-4.0150093808630327E-2</v>
      </c>
      <c r="F7265" s="167"/>
      <c r="G7265" s="37">
        <v>7257</v>
      </c>
      <c r="H7265" s="167">
        <f t="shared" ca="1" si="230"/>
        <v>9.5273989419500049E-2</v>
      </c>
    </row>
    <row r="7266" spans="1:8" x14ac:dyDescent="0.3">
      <c r="A7266"/>
      <c r="B7266" s="314">
        <v>42199</v>
      </c>
      <c r="C7266" s="197">
        <v>385.95</v>
      </c>
      <c r="D7266" s="197">
        <f t="shared" si="229"/>
        <v>23.121874999999999</v>
      </c>
      <c r="E7266" s="197">
        <v>-4.016413827406129E-2</v>
      </c>
      <c r="F7266" s="167"/>
      <c r="G7266" s="37">
        <v>7258</v>
      </c>
      <c r="H7266" s="167">
        <f t="shared" ca="1" si="230"/>
        <v>9.0772380268280134E-2</v>
      </c>
    </row>
    <row r="7267" spans="1:8" x14ac:dyDescent="0.3">
      <c r="A7267"/>
      <c r="B7267" s="314">
        <v>36886</v>
      </c>
      <c r="C7267" s="197">
        <v>16</v>
      </c>
      <c r="D7267" s="197">
        <f t="shared" si="229"/>
        <v>-0.4219653179190751</v>
      </c>
      <c r="E7267" s="197">
        <v>-4.0191961607678572E-2</v>
      </c>
      <c r="F7267" s="167"/>
      <c r="G7267" s="37">
        <v>7259</v>
      </c>
      <c r="H7267" s="167">
        <f t="shared" ca="1" si="230"/>
        <v>5.0681057531108013E-2</v>
      </c>
    </row>
    <row r="7268" spans="1:8" x14ac:dyDescent="0.3">
      <c r="A7268"/>
      <c r="B7268" s="314">
        <v>39834</v>
      </c>
      <c r="C7268" s="197">
        <v>27.68</v>
      </c>
      <c r="D7268" s="197">
        <f t="shared" si="229"/>
        <v>-0.78144492696407419</v>
      </c>
      <c r="E7268" s="197">
        <v>-4.0221914008321757E-2</v>
      </c>
      <c r="F7268" s="167"/>
      <c r="G7268" s="37">
        <v>7260</v>
      </c>
      <c r="H7268" s="167">
        <f t="shared" ca="1" si="230"/>
        <v>-6.6074404523588523E-2</v>
      </c>
    </row>
    <row r="7269" spans="1:8" x14ac:dyDescent="0.3">
      <c r="A7269"/>
      <c r="B7269" s="314">
        <v>39590</v>
      </c>
      <c r="C7269" s="197">
        <v>126.65</v>
      </c>
      <c r="D7269" s="197">
        <f t="shared" si="229"/>
        <v>-0.60850077279752701</v>
      </c>
      <c r="E7269" s="197">
        <v>-4.0312192164885907E-2</v>
      </c>
      <c r="F7269" s="167"/>
      <c r="G7269" s="37">
        <v>7261</v>
      </c>
      <c r="H7269" s="167">
        <f t="shared" ca="1" si="230"/>
        <v>9.5703142125414545E-2</v>
      </c>
    </row>
    <row r="7270" spans="1:8" x14ac:dyDescent="0.3">
      <c r="A7270"/>
      <c r="B7270" s="314">
        <v>42408</v>
      </c>
      <c r="C7270" s="197">
        <v>323.5</v>
      </c>
      <c r="D7270" s="197">
        <f t="shared" si="229"/>
        <v>0.64765203218905976</v>
      </c>
      <c r="E7270" s="197">
        <v>-4.0344111539602601E-2</v>
      </c>
      <c r="F7270" s="167"/>
      <c r="G7270" s="37">
        <v>7262</v>
      </c>
      <c r="H7270" s="167">
        <f t="shared" ca="1" si="230"/>
        <v>0.14656103914201327</v>
      </c>
    </row>
    <row r="7271" spans="1:8" x14ac:dyDescent="0.3">
      <c r="A7271"/>
      <c r="B7271" s="314">
        <v>40847</v>
      </c>
      <c r="C7271" s="197">
        <v>196.34</v>
      </c>
      <c r="D7271" s="197">
        <f t="shared" si="229"/>
        <v>-0.18259783513738548</v>
      </c>
      <c r="E7271" s="197">
        <v>-4.0418356874053152E-2</v>
      </c>
      <c r="F7271" s="167"/>
      <c r="G7271" s="37">
        <v>7263</v>
      </c>
      <c r="H7271" s="167">
        <f t="shared" ca="1" si="230"/>
        <v>-0.10059119442033072</v>
      </c>
    </row>
    <row r="7272" spans="1:8" x14ac:dyDescent="0.3">
      <c r="A7272"/>
      <c r="B7272" s="314">
        <v>43367</v>
      </c>
      <c r="C7272" s="197">
        <v>240.2</v>
      </c>
      <c r="D7272" s="197">
        <f t="shared" si="229"/>
        <v>7.6164874551971407E-2</v>
      </c>
      <c r="E7272" s="197">
        <v>-4.0543239464749359E-2</v>
      </c>
      <c r="F7272" s="167"/>
      <c r="G7272" s="37">
        <v>7264</v>
      </c>
      <c r="H7272" s="167">
        <f t="shared" ca="1" si="230"/>
        <v>1.1706198467570742E-2</v>
      </c>
    </row>
    <row r="7273" spans="1:8" x14ac:dyDescent="0.3">
      <c r="A7273"/>
      <c r="B7273" s="314">
        <v>40609</v>
      </c>
      <c r="C7273" s="197">
        <v>223.2</v>
      </c>
      <c r="D7273" s="197">
        <f t="shared" si="229"/>
        <v>-0.7351527736576684</v>
      </c>
      <c r="E7273" s="197">
        <v>-4.0618955512572552E-2</v>
      </c>
      <c r="F7273" s="167"/>
      <c r="G7273" s="37">
        <v>7265</v>
      </c>
      <c r="H7273" s="167">
        <f t="shared" ca="1" si="230"/>
        <v>2.1426624576148526E-2</v>
      </c>
    </row>
    <row r="7274" spans="1:8" x14ac:dyDescent="0.3">
      <c r="A7274"/>
      <c r="B7274" s="314">
        <v>45594</v>
      </c>
      <c r="C7274" s="197">
        <v>842.75</v>
      </c>
      <c r="D7274" s="197">
        <f t="shared" si="229"/>
        <v>10.193385575773673</v>
      </c>
      <c r="E7274" s="197">
        <v>-4.0639763219306735E-2</v>
      </c>
      <c r="F7274" s="167"/>
      <c r="G7274" s="37">
        <v>7266</v>
      </c>
      <c r="H7274" s="167">
        <f t="shared" ca="1" si="230"/>
        <v>-5.9100449204774709E-3</v>
      </c>
    </row>
    <row r="7275" spans="1:8" x14ac:dyDescent="0.3">
      <c r="A7275"/>
      <c r="B7275" s="314">
        <v>38285</v>
      </c>
      <c r="C7275" s="197">
        <v>75.290000000000006</v>
      </c>
      <c r="D7275" s="197">
        <f t="shared" si="229"/>
        <v>0.96939576249019122</v>
      </c>
      <c r="E7275" s="197">
        <v>-4.064729867482153E-2</v>
      </c>
      <c r="F7275" s="167"/>
      <c r="G7275" s="37">
        <v>7267</v>
      </c>
      <c r="H7275" s="167">
        <f t="shared" ca="1" si="230"/>
        <v>5.0126401557495155E-2</v>
      </c>
    </row>
    <row r="7276" spans="1:8" x14ac:dyDescent="0.3">
      <c r="A7276"/>
      <c r="B7276" s="314">
        <v>36206</v>
      </c>
      <c r="C7276" s="197">
        <v>38.229999999999997</v>
      </c>
      <c r="D7276" s="197">
        <f t="shared" si="229"/>
        <v>-0.75668279022403262</v>
      </c>
      <c r="E7276" s="197">
        <v>-4.0652446675031428E-2</v>
      </c>
      <c r="F7276" s="167"/>
      <c r="G7276" s="37">
        <v>7268</v>
      </c>
      <c r="H7276" s="167">
        <f t="shared" ca="1" si="230"/>
        <v>-3.9106173077937479E-3</v>
      </c>
    </row>
    <row r="7277" spans="1:8" x14ac:dyDescent="0.3">
      <c r="A7277"/>
      <c r="B7277" s="314">
        <v>40764</v>
      </c>
      <c r="C7277" s="197">
        <v>157.12</v>
      </c>
      <c r="D7277" s="197">
        <f t="shared" si="229"/>
        <v>2.1883116883116882</v>
      </c>
      <c r="E7277" s="197">
        <v>-4.0664305776040965E-2</v>
      </c>
      <c r="F7277" s="167"/>
      <c r="G7277" s="37">
        <v>7269</v>
      </c>
      <c r="H7277" s="167">
        <f t="shared" ca="1" si="230"/>
        <v>-1.7849625121356832E-2</v>
      </c>
    </row>
    <row r="7278" spans="1:8" x14ac:dyDescent="0.3">
      <c r="A7278"/>
      <c r="B7278" s="314">
        <v>35943</v>
      </c>
      <c r="C7278" s="197">
        <v>49.28</v>
      </c>
      <c r="D7278" s="197">
        <f t="shared" si="229"/>
        <v>-0.27326353045273555</v>
      </c>
      <c r="E7278" s="197">
        <v>-4.0685224839400402E-2</v>
      </c>
      <c r="F7278" s="167"/>
      <c r="G7278" s="37">
        <v>7270</v>
      </c>
      <c r="H7278" s="167">
        <f t="shared" ca="1" si="230"/>
        <v>1.3248949550366527E-3</v>
      </c>
    </row>
    <row r="7279" spans="1:8" x14ac:dyDescent="0.3">
      <c r="A7279"/>
      <c r="B7279" s="314">
        <v>39979</v>
      </c>
      <c r="C7279" s="197">
        <v>67.81</v>
      </c>
      <c r="D7279" s="197">
        <f t="shared" si="229"/>
        <v>-0.82022322967204853</v>
      </c>
      <c r="E7279" s="197">
        <v>-4.0741264676757649E-2</v>
      </c>
      <c r="F7279" s="167"/>
      <c r="G7279" s="37">
        <v>7271</v>
      </c>
      <c r="H7279" s="167">
        <f t="shared" ca="1" si="230"/>
        <v>-6.2023621474017084E-2</v>
      </c>
    </row>
    <row r="7280" spans="1:8" x14ac:dyDescent="0.3">
      <c r="A7280"/>
      <c r="B7280" s="314">
        <v>44918</v>
      </c>
      <c r="C7280" s="197">
        <v>377.19</v>
      </c>
      <c r="D7280" s="197">
        <f t="shared" si="229"/>
        <v>10.717614165890028</v>
      </c>
      <c r="E7280" s="197">
        <v>-4.0814769606347334E-2</v>
      </c>
      <c r="F7280" s="167"/>
      <c r="G7280" s="37">
        <v>7272</v>
      </c>
      <c r="H7280" s="167">
        <f t="shared" ca="1" si="230"/>
        <v>1.9278991779210775E-2</v>
      </c>
    </row>
    <row r="7281" spans="1:8" x14ac:dyDescent="0.3">
      <c r="A7281"/>
      <c r="B7281" s="314">
        <v>36307</v>
      </c>
      <c r="C7281" s="197">
        <v>32.19</v>
      </c>
      <c r="D7281" s="197">
        <f t="shared" si="229"/>
        <v>-0.91353746978243355</v>
      </c>
      <c r="E7281" s="197">
        <v>-4.0822407628128832E-2</v>
      </c>
      <c r="F7281" s="167"/>
      <c r="G7281" s="37">
        <v>7273</v>
      </c>
      <c r="H7281" s="167">
        <f t="shared" ca="1" si="230"/>
        <v>9.3490647929392809E-3</v>
      </c>
    </row>
    <row r="7282" spans="1:8" x14ac:dyDescent="0.3">
      <c r="A7282"/>
      <c r="B7282" s="314">
        <v>44693</v>
      </c>
      <c r="C7282" s="197">
        <v>372.3</v>
      </c>
      <c r="D7282" s="197">
        <f t="shared" si="229"/>
        <v>5.9849906191369611</v>
      </c>
      <c r="E7282" s="197">
        <v>-4.0834728841942503E-2</v>
      </c>
      <c r="F7282" s="167"/>
      <c r="G7282" s="37">
        <v>7274</v>
      </c>
      <c r="H7282" s="167">
        <f t="shared" ca="1" si="230"/>
        <v>-3.0109054728087538E-2</v>
      </c>
    </row>
    <row r="7283" spans="1:8" x14ac:dyDescent="0.3">
      <c r="A7283"/>
      <c r="B7283" s="314">
        <v>34752</v>
      </c>
      <c r="C7283" s="197">
        <v>53.3</v>
      </c>
      <c r="D7283" s="197">
        <f t="shared" si="229"/>
        <v>-0.13319238900634256</v>
      </c>
      <c r="E7283" s="197">
        <v>-4.0849379161418065E-2</v>
      </c>
      <c r="F7283" s="167"/>
      <c r="G7283" s="37">
        <v>7275</v>
      </c>
      <c r="H7283" s="167">
        <f t="shared" ca="1" si="230"/>
        <v>3.409489019468686E-2</v>
      </c>
    </row>
    <row r="7284" spans="1:8" x14ac:dyDescent="0.3">
      <c r="A7284"/>
      <c r="B7284" s="314">
        <v>35461</v>
      </c>
      <c r="C7284" s="197">
        <v>61.49</v>
      </c>
      <c r="D7284" s="197">
        <f t="shared" si="229"/>
        <v>-0.93357459220049688</v>
      </c>
      <c r="E7284" s="197">
        <v>-4.0867259397909805E-2</v>
      </c>
      <c r="F7284" s="167"/>
      <c r="G7284" s="37">
        <v>7276</v>
      </c>
      <c r="H7284" s="167">
        <f t="shared" ca="1" si="230"/>
        <v>2.6366941108917078E-2</v>
      </c>
    </row>
    <row r="7285" spans="1:8" x14ac:dyDescent="0.3">
      <c r="A7285"/>
      <c r="B7285" s="314">
        <v>45568</v>
      </c>
      <c r="C7285" s="197">
        <v>925.7</v>
      </c>
      <c r="D7285" s="197">
        <f t="shared" si="229"/>
        <v>10.340193556290581</v>
      </c>
      <c r="E7285" s="197">
        <v>-4.0924160795690057E-2</v>
      </c>
      <c r="F7285" s="167"/>
      <c r="G7285" s="37">
        <v>7277</v>
      </c>
      <c r="H7285" s="167">
        <f t="shared" ca="1" si="230"/>
        <v>4.9160059771041799E-2</v>
      </c>
    </row>
    <row r="7286" spans="1:8" x14ac:dyDescent="0.3">
      <c r="A7286"/>
      <c r="B7286" s="314">
        <v>39629</v>
      </c>
      <c r="C7286" s="197">
        <v>81.63</v>
      </c>
      <c r="D7286" s="197">
        <f t="shared" si="229"/>
        <v>0.38449796472184516</v>
      </c>
      <c r="E7286" s="197">
        <v>-4.1113590978503423E-2</v>
      </c>
      <c r="F7286" s="167"/>
      <c r="G7286" s="37">
        <v>7278</v>
      </c>
      <c r="H7286" s="167">
        <f t="shared" ca="1" si="230"/>
        <v>3.4276630203404775E-2</v>
      </c>
    </row>
    <row r="7287" spans="1:8" x14ac:dyDescent="0.3">
      <c r="A7287"/>
      <c r="B7287" s="314">
        <v>35464</v>
      </c>
      <c r="C7287" s="197">
        <v>58.96</v>
      </c>
      <c r="D7287" s="197">
        <f t="shared" si="229"/>
        <v>-0.88491118485262543</v>
      </c>
      <c r="E7287" s="197">
        <v>-4.1144901610017937E-2</v>
      </c>
      <c r="F7287" s="167"/>
      <c r="G7287" s="37">
        <v>7279</v>
      </c>
      <c r="H7287" s="167">
        <f t="shared" ca="1" si="230"/>
        <v>-3.618625783474104E-2</v>
      </c>
    </row>
    <row r="7288" spans="1:8" x14ac:dyDescent="0.3">
      <c r="A7288"/>
      <c r="B7288" s="314">
        <v>41905</v>
      </c>
      <c r="C7288" s="197">
        <v>512.29999999999995</v>
      </c>
      <c r="D7288" s="197">
        <f t="shared" si="229"/>
        <v>9.0274026228224677</v>
      </c>
      <c r="E7288" s="197">
        <v>-4.1211259170534698E-2</v>
      </c>
      <c r="F7288" s="167"/>
      <c r="G7288" s="37">
        <v>7280</v>
      </c>
      <c r="H7288" s="167">
        <f t="shared" ca="1" si="230"/>
        <v>-5.9259657780352804E-2</v>
      </c>
    </row>
    <row r="7289" spans="1:8" x14ac:dyDescent="0.3">
      <c r="A7289"/>
      <c r="B7289" s="314">
        <v>34821</v>
      </c>
      <c r="C7289" s="197">
        <v>51.09</v>
      </c>
      <c r="D7289" s="197">
        <f t="shared" si="229"/>
        <v>-0.34717607973421927</v>
      </c>
      <c r="E7289" s="197">
        <v>-4.1283542878588819E-2</v>
      </c>
      <c r="F7289" s="167"/>
      <c r="G7289" s="37">
        <v>7281</v>
      </c>
      <c r="H7289" s="167">
        <f t="shared" ca="1" si="230"/>
        <v>-4.8453311871460979E-2</v>
      </c>
    </row>
    <row r="7290" spans="1:8" x14ac:dyDescent="0.3">
      <c r="A7290"/>
      <c r="B7290" s="314">
        <v>39630</v>
      </c>
      <c r="C7290" s="197">
        <v>78.260000000000005</v>
      </c>
      <c r="D7290" s="197">
        <f t="shared" si="229"/>
        <v>-0.66052140719212249</v>
      </c>
      <c r="E7290" s="197">
        <v>-4.1283841724855996E-2</v>
      </c>
      <c r="F7290" s="167"/>
      <c r="G7290" s="37">
        <v>7282</v>
      </c>
      <c r="H7290" s="167">
        <f t="shared" ca="1" si="230"/>
        <v>-8.1043864803493945E-2</v>
      </c>
    </row>
    <row r="7291" spans="1:8" x14ac:dyDescent="0.3">
      <c r="A7291"/>
      <c r="B7291" s="314">
        <v>41060</v>
      </c>
      <c r="C7291" s="197">
        <v>230.53</v>
      </c>
      <c r="D7291" s="197">
        <f t="shared" si="229"/>
        <v>12.812462552426602</v>
      </c>
      <c r="E7291" s="197">
        <v>-4.1335717553125151E-2</v>
      </c>
      <c r="F7291" s="167"/>
      <c r="G7291" s="37">
        <v>7283</v>
      </c>
      <c r="H7291" s="167">
        <f t="shared" ca="1" si="230"/>
        <v>6.853430686549622E-2</v>
      </c>
    </row>
    <row r="7292" spans="1:8" x14ac:dyDescent="0.3">
      <c r="A7292"/>
      <c r="B7292" s="314">
        <v>36752</v>
      </c>
      <c r="C7292" s="197">
        <v>16.690000000000001</v>
      </c>
      <c r="D7292" s="197">
        <f t="shared" si="229"/>
        <v>-0.9486698446870675</v>
      </c>
      <c r="E7292" s="197">
        <v>-4.1355542791499111E-2</v>
      </c>
      <c r="F7292" s="167"/>
      <c r="G7292" s="37">
        <v>7284</v>
      </c>
      <c r="H7292" s="167">
        <f t="shared" ca="1" si="230"/>
        <v>-7.2353989388912257E-2</v>
      </c>
    </row>
    <row r="7293" spans="1:8" x14ac:dyDescent="0.3">
      <c r="A7293"/>
      <c r="B7293" s="314">
        <v>44260</v>
      </c>
      <c r="C7293" s="197">
        <v>325.14999999999998</v>
      </c>
      <c r="D7293" s="197">
        <f t="shared" si="229"/>
        <v>0.26448627206968967</v>
      </c>
      <c r="E7293" s="197">
        <v>-4.1420990566037763E-2</v>
      </c>
      <c r="F7293" s="167"/>
      <c r="G7293" s="37">
        <v>7285</v>
      </c>
      <c r="H7293" s="167">
        <f t="shared" ca="1" si="230"/>
        <v>-2.6159041098451118E-3</v>
      </c>
    </row>
    <row r="7294" spans="1:8" x14ac:dyDescent="0.3">
      <c r="A7294"/>
      <c r="B7294" s="314">
        <v>41047</v>
      </c>
      <c r="C7294" s="197">
        <v>257.14</v>
      </c>
      <c r="D7294" s="197">
        <f t="shared" si="229"/>
        <v>-5.7991720701908833E-2</v>
      </c>
      <c r="E7294" s="197">
        <v>-4.148805308085135E-2</v>
      </c>
      <c r="F7294" s="167"/>
      <c r="G7294" s="37">
        <v>7286</v>
      </c>
      <c r="H7294" s="167">
        <f t="shared" ca="1" si="230"/>
        <v>1.3910717174769709E-2</v>
      </c>
    </row>
    <row r="7295" spans="1:8" x14ac:dyDescent="0.3">
      <c r="A7295"/>
      <c r="B7295" s="314">
        <v>40955</v>
      </c>
      <c r="C7295" s="197">
        <v>272.97000000000003</v>
      </c>
      <c r="D7295" s="197">
        <f t="shared" si="229"/>
        <v>1.3251277683134584</v>
      </c>
      <c r="E7295" s="197">
        <v>-4.1537921348314577E-2</v>
      </c>
      <c r="F7295" s="167"/>
      <c r="G7295" s="37">
        <v>7287</v>
      </c>
      <c r="H7295" s="167">
        <f t="shared" ca="1" si="230"/>
        <v>8.2131733435033993E-2</v>
      </c>
    </row>
    <row r="7296" spans="1:8" x14ac:dyDescent="0.3">
      <c r="A7296"/>
      <c r="B7296" s="314">
        <v>43684</v>
      </c>
      <c r="C7296" s="197">
        <v>117.4</v>
      </c>
      <c r="D7296" s="197">
        <f t="shared" si="229"/>
        <v>-0.71264227144780312</v>
      </c>
      <c r="E7296" s="197">
        <v>-4.1632653061224434E-2</v>
      </c>
      <c r="F7296" s="167"/>
      <c r="G7296" s="37">
        <v>7288</v>
      </c>
      <c r="H7296" s="167">
        <f t="shared" ca="1" si="230"/>
        <v>-3.2104624042196571E-2</v>
      </c>
    </row>
    <row r="7297" spans="1:8" x14ac:dyDescent="0.3">
      <c r="A7297"/>
      <c r="B7297" s="314">
        <v>44687</v>
      </c>
      <c r="C7297" s="197">
        <v>408.55</v>
      </c>
      <c r="D7297" s="197">
        <f t="shared" si="229"/>
        <v>0.31747823282811982</v>
      </c>
      <c r="E7297" s="197">
        <v>-4.1637344593009606E-2</v>
      </c>
      <c r="F7297" s="167"/>
      <c r="G7297" s="37">
        <v>7289</v>
      </c>
      <c r="H7297" s="167">
        <f t="shared" ca="1" si="230"/>
        <v>-6.7637424918050928E-2</v>
      </c>
    </row>
    <row r="7298" spans="1:8" x14ac:dyDescent="0.3">
      <c r="A7298"/>
      <c r="B7298" s="314">
        <v>43235</v>
      </c>
      <c r="C7298" s="197">
        <v>310.10000000000002</v>
      </c>
      <c r="D7298" s="197">
        <f t="shared" si="229"/>
        <v>-0.71722974513290483</v>
      </c>
      <c r="E7298" s="197">
        <v>-4.1718170580964165E-2</v>
      </c>
      <c r="F7298" s="167"/>
      <c r="G7298" s="37">
        <v>7290</v>
      </c>
      <c r="H7298" s="167">
        <f t="shared" ca="1" si="230"/>
        <v>-4.8843213326517622E-2</v>
      </c>
    </row>
    <row r="7299" spans="1:8" x14ac:dyDescent="0.3">
      <c r="A7299"/>
      <c r="B7299" s="314">
        <v>45506</v>
      </c>
      <c r="C7299" s="197">
        <v>1096.6500000000001</v>
      </c>
      <c r="D7299" s="197">
        <f t="shared" si="229"/>
        <v>3.0996261682242991</v>
      </c>
      <c r="E7299" s="197">
        <v>-4.172492135616912E-2</v>
      </c>
      <c r="F7299" s="167"/>
      <c r="G7299" s="37">
        <v>7291</v>
      </c>
      <c r="H7299" s="167">
        <f t="shared" ca="1" si="230"/>
        <v>9.4372557381046163E-2</v>
      </c>
    </row>
    <row r="7300" spans="1:8" x14ac:dyDescent="0.3">
      <c r="A7300"/>
      <c r="B7300" s="314">
        <v>44223</v>
      </c>
      <c r="C7300" s="197">
        <v>267.5</v>
      </c>
      <c r="D7300" s="197">
        <f t="shared" si="229"/>
        <v>1.4837511606313836</v>
      </c>
      <c r="E7300" s="197">
        <v>-4.1733834855812169E-2</v>
      </c>
      <c r="F7300" s="167"/>
      <c r="G7300" s="37">
        <v>7292</v>
      </c>
      <c r="H7300" s="167">
        <f t="shared" ca="1" si="230"/>
        <v>2.2153203859382404E-3</v>
      </c>
    </row>
    <row r="7301" spans="1:8" x14ac:dyDescent="0.3">
      <c r="A7301"/>
      <c r="B7301" s="314">
        <v>43699</v>
      </c>
      <c r="C7301" s="197">
        <v>107.7</v>
      </c>
      <c r="D7301" s="197">
        <f t="shared" si="229"/>
        <v>0.127866792334276</v>
      </c>
      <c r="E7301" s="197">
        <v>-4.1814946619217142E-2</v>
      </c>
      <c r="F7301" s="167"/>
      <c r="G7301" s="37">
        <v>7293</v>
      </c>
      <c r="H7301" s="167">
        <f t="shared" ca="1" si="230"/>
        <v>-5.9738799466595001E-2</v>
      </c>
    </row>
    <row r="7302" spans="1:8" x14ac:dyDescent="0.3">
      <c r="A7302"/>
      <c r="B7302" s="314">
        <v>38651</v>
      </c>
      <c r="C7302" s="197">
        <v>95.49</v>
      </c>
      <c r="D7302" s="197">
        <f t="shared" si="229"/>
        <v>1.3290243902439025</v>
      </c>
      <c r="E7302" s="197">
        <v>-4.1842263696568405E-2</v>
      </c>
      <c r="F7302" s="167"/>
      <c r="G7302" s="37">
        <v>7294</v>
      </c>
      <c r="H7302" s="167">
        <f t="shared" ca="1" si="230"/>
        <v>1.9169461888941326E-2</v>
      </c>
    </row>
    <row r="7303" spans="1:8" x14ac:dyDescent="0.3">
      <c r="A7303"/>
      <c r="B7303" s="314">
        <v>36172</v>
      </c>
      <c r="C7303" s="197">
        <v>41</v>
      </c>
      <c r="D7303" s="197">
        <f t="shared" si="229"/>
        <v>-0.54429254195843058</v>
      </c>
      <c r="E7303" s="197">
        <v>-4.2056074766355089E-2</v>
      </c>
      <c r="F7303" s="167"/>
      <c r="G7303" s="37">
        <v>7295</v>
      </c>
      <c r="H7303" s="167">
        <f t="shared" ca="1" si="230"/>
        <v>2.1122504046523893E-2</v>
      </c>
    </row>
    <row r="7304" spans="1:8" x14ac:dyDescent="0.3">
      <c r="A7304"/>
      <c r="B7304" s="314">
        <v>35293</v>
      </c>
      <c r="C7304" s="197">
        <v>89.97</v>
      </c>
      <c r="D7304" s="197">
        <f t="shared" si="229"/>
        <v>-0.69444727457972488</v>
      </c>
      <c r="E7304" s="197">
        <v>-4.2057069846678008E-2</v>
      </c>
      <c r="F7304" s="167"/>
      <c r="G7304" s="37">
        <v>7296</v>
      </c>
      <c r="H7304" s="167">
        <f t="shared" ca="1" si="230"/>
        <v>4.5620236905663011E-2</v>
      </c>
    </row>
    <row r="7305" spans="1:8" x14ac:dyDescent="0.3">
      <c r="A7305"/>
      <c r="B7305" s="314">
        <v>44279</v>
      </c>
      <c r="C7305" s="197">
        <v>294.45</v>
      </c>
      <c r="D7305" s="197">
        <f t="shared" ref="D7305:D7368" si="231">C7305/C7306-1</f>
        <v>0.80966136070309114</v>
      </c>
      <c r="E7305" s="197">
        <v>-4.2127521145087776E-2</v>
      </c>
      <c r="F7305" s="167"/>
      <c r="G7305" s="37">
        <v>7297</v>
      </c>
      <c r="H7305" s="167">
        <f t="shared" ca="1" si="230"/>
        <v>-4.4986906625123245E-2</v>
      </c>
    </row>
    <row r="7306" spans="1:8" x14ac:dyDescent="0.3">
      <c r="A7306"/>
      <c r="B7306" s="314">
        <v>39020</v>
      </c>
      <c r="C7306" s="197">
        <v>162.71</v>
      </c>
      <c r="D7306" s="197">
        <f t="shared" si="231"/>
        <v>-0.39892870336165487</v>
      </c>
      <c r="E7306" s="197">
        <v>-4.2149879319479555E-2</v>
      </c>
      <c r="F7306" s="167"/>
      <c r="G7306" s="37">
        <v>7298</v>
      </c>
      <c r="H7306" s="167">
        <f t="shared" ref="H7306:H7369" ca="1" si="232">_xlfn.NORM.INV(RAND(),N$11,N$12)</f>
        <v>-3.7220748252115446E-3</v>
      </c>
    </row>
    <row r="7307" spans="1:8" x14ac:dyDescent="0.3">
      <c r="A7307"/>
      <c r="B7307" s="314">
        <v>41354</v>
      </c>
      <c r="C7307" s="197">
        <v>270.7</v>
      </c>
      <c r="D7307" s="197">
        <f t="shared" si="231"/>
        <v>-0.13306645316253007</v>
      </c>
      <c r="E7307" s="197">
        <v>-4.2176774467482914E-2</v>
      </c>
      <c r="F7307" s="167"/>
      <c r="G7307" s="37">
        <v>7299</v>
      </c>
      <c r="H7307" s="167">
        <f t="shared" ca="1" si="232"/>
        <v>5.6246031964284092E-2</v>
      </c>
    </row>
    <row r="7308" spans="1:8" x14ac:dyDescent="0.3">
      <c r="A7308"/>
      <c r="B7308" s="314">
        <v>44330</v>
      </c>
      <c r="C7308" s="197">
        <v>312.25</v>
      </c>
      <c r="D7308" s="197">
        <f t="shared" si="231"/>
        <v>2.3640379228614523</v>
      </c>
      <c r="E7308" s="197">
        <v>-4.2177914110429482E-2</v>
      </c>
      <c r="F7308" s="167"/>
      <c r="G7308" s="37">
        <v>7300</v>
      </c>
      <c r="H7308" s="167">
        <f t="shared" ca="1" si="232"/>
        <v>1.6242585530045602E-2</v>
      </c>
    </row>
    <row r="7309" spans="1:8" x14ac:dyDescent="0.3">
      <c r="A7309"/>
      <c r="B7309" s="314">
        <v>35317</v>
      </c>
      <c r="C7309" s="197">
        <v>92.82</v>
      </c>
      <c r="D7309" s="197">
        <f t="shared" si="231"/>
        <v>4.9525101763907786E-2</v>
      </c>
      <c r="E7309" s="197">
        <v>-4.2204106903312333E-2</v>
      </c>
      <c r="F7309" s="167"/>
      <c r="G7309" s="37">
        <v>7301</v>
      </c>
      <c r="H7309" s="167">
        <f t="shared" ca="1" si="232"/>
        <v>2.8337423947958386E-2</v>
      </c>
    </row>
    <row r="7310" spans="1:8" x14ac:dyDescent="0.3">
      <c r="A7310"/>
      <c r="B7310" s="314">
        <v>35327</v>
      </c>
      <c r="C7310" s="197">
        <v>88.44</v>
      </c>
      <c r="D7310" s="197">
        <f t="shared" si="231"/>
        <v>1.0745953553835323</v>
      </c>
      <c r="E7310" s="197">
        <v>-4.2235217673814218E-2</v>
      </c>
      <c r="F7310" s="167"/>
      <c r="G7310" s="37">
        <v>7302</v>
      </c>
      <c r="H7310" s="167">
        <f t="shared" ca="1" si="232"/>
        <v>-3.4133251245990211E-2</v>
      </c>
    </row>
    <row r="7311" spans="1:8" x14ac:dyDescent="0.3">
      <c r="A7311"/>
      <c r="B7311" s="314">
        <v>35829</v>
      </c>
      <c r="C7311" s="197">
        <v>42.63</v>
      </c>
      <c r="D7311" s="197">
        <f t="shared" si="231"/>
        <v>-0.8412408759124087</v>
      </c>
      <c r="E7311" s="197">
        <v>-4.2237699393394612E-2</v>
      </c>
      <c r="F7311" s="167"/>
      <c r="G7311" s="37">
        <v>7303</v>
      </c>
      <c r="H7311" s="167">
        <f t="shared" ca="1" si="232"/>
        <v>0.10259126672617876</v>
      </c>
    </row>
    <row r="7312" spans="1:8" x14ac:dyDescent="0.3">
      <c r="A7312"/>
      <c r="B7312" s="314">
        <v>40988</v>
      </c>
      <c r="C7312" s="197">
        <v>268.52</v>
      </c>
      <c r="D7312" s="197">
        <f t="shared" si="231"/>
        <v>4.2744058141818897</v>
      </c>
      <c r="E7312" s="197">
        <v>-4.250463557267159E-2</v>
      </c>
      <c r="F7312" s="167"/>
      <c r="G7312" s="37">
        <v>7304</v>
      </c>
      <c r="H7312" s="167">
        <f t="shared" ca="1" si="232"/>
        <v>-3.2508248049255256E-2</v>
      </c>
    </row>
    <row r="7313" spans="1:8" x14ac:dyDescent="0.3">
      <c r="A7313"/>
      <c r="B7313" s="314">
        <v>39944</v>
      </c>
      <c r="C7313" s="197">
        <v>50.91</v>
      </c>
      <c r="D7313" s="197">
        <f t="shared" si="231"/>
        <v>-0.66304851413065058</v>
      </c>
      <c r="E7313" s="197">
        <v>-4.2505172089524312E-2</v>
      </c>
      <c r="F7313" s="167"/>
      <c r="G7313" s="37">
        <v>7305</v>
      </c>
      <c r="H7313" s="167">
        <f t="shared" ca="1" si="232"/>
        <v>-1.446876056857776E-2</v>
      </c>
    </row>
    <row r="7314" spans="1:8" x14ac:dyDescent="0.3">
      <c r="A7314"/>
      <c r="B7314" s="314">
        <v>38867</v>
      </c>
      <c r="C7314" s="197">
        <v>151.09</v>
      </c>
      <c r="D7314" s="197">
        <f t="shared" si="231"/>
        <v>-6.0093312597200632E-2</v>
      </c>
      <c r="E7314" s="197">
        <v>-4.2522179974651464E-2</v>
      </c>
      <c r="F7314" s="167"/>
      <c r="G7314" s="37">
        <v>7306</v>
      </c>
      <c r="H7314" s="167">
        <f t="shared" ca="1" si="232"/>
        <v>-1.7299583708853303E-2</v>
      </c>
    </row>
    <row r="7315" spans="1:8" x14ac:dyDescent="0.3">
      <c r="A7315"/>
      <c r="B7315" s="314">
        <v>43664</v>
      </c>
      <c r="C7315" s="197">
        <v>160.75</v>
      </c>
      <c r="D7315" s="197">
        <f t="shared" si="231"/>
        <v>-0.8343142206326466</v>
      </c>
      <c r="E7315" s="197">
        <v>-4.2584871947587866E-2</v>
      </c>
      <c r="F7315" s="167"/>
      <c r="G7315" s="37">
        <v>7307</v>
      </c>
      <c r="H7315" s="167">
        <f t="shared" ca="1" si="232"/>
        <v>-5.9731405215322109E-2</v>
      </c>
    </row>
    <row r="7316" spans="1:8" x14ac:dyDescent="0.3">
      <c r="A7316"/>
      <c r="B7316" s="314">
        <v>45364</v>
      </c>
      <c r="C7316" s="197">
        <v>970.21</v>
      </c>
      <c r="D7316" s="197">
        <f t="shared" si="231"/>
        <v>0.95575310433801008</v>
      </c>
      <c r="E7316" s="197">
        <v>-4.2590564157217958E-2</v>
      </c>
      <c r="F7316" s="167"/>
      <c r="G7316" s="37">
        <v>7308</v>
      </c>
      <c r="H7316" s="167">
        <f t="shared" ca="1" si="232"/>
        <v>4.1960350062137011E-2</v>
      </c>
    </row>
    <row r="7317" spans="1:8" x14ac:dyDescent="0.3">
      <c r="A7317"/>
      <c r="B7317" s="314">
        <v>42010</v>
      </c>
      <c r="C7317" s="197">
        <v>496.08</v>
      </c>
      <c r="D7317" s="197">
        <f t="shared" si="231"/>
        <v>1.737748344370861</v>
      </c>
      <c r="E7317" s="197">
        <v>-4.2760111145415336E-2</v>
      </c>
      <c r="F7317" s="167"/>
      <c r="G7317" s="37">
        <v>7309</v>
      </c>
      <c r="H7317" s="167">
        <f t="shared" ca="1" si="232"/>
        <v>6.5263257231938557E-2</v>
      </c>
    </row>
    <row r="7318" spans="1:8" x14ac:dyDescent="0.3">
      <c r="A7318"/>
      <c r="B7318" s="314">
        <v>43532</v>
      </c>
      <c r="C7318" s="197">
        <v>181.2</v>
      </c>
      <c r="D7318" s="197">
        <f t="shared" si="231"/>
        <v>-0.65814545797566271</v>
      </c>
      <c r="E7318" s="197">
        <v>-4.2789223454833714E-2</v>
      </c>
      <c r="F7318" s="167"/>
      <c r="G7318" s="37">
        <v>7310</v>
      </c>
      <c r="H7318" s="167">
        <f t="shared" ca="1" si="232"/>
        <v>-1.6203816570006309E-2</v>
      </c>
    </row>
    <row r="7319" spans="1:8" x14ac:dyDescent="0.3">
      <c r="A7319"/>
      <c r="B7319" s="314">
        <v>42669</v>
      </c>
      <c r="C7319" s="197">
        <v>530.04999999999995</v>
      </c>
      <c r="D7319" s="197">
        <f t="shared" si="231"/>
        <v>0.43586617906000269</v>
      </c>
      <c r="E7319" s="197">
        <v>-4.2885518237630871E-2</v>
      </c>
      <c r="F7319" s="167"/>
      <c r="G7319" s="37">
        <v>7311</v>
      </c>
      <c r="H7319" s="167">
        <f t="shared" ca="1" si="232"/>
        <v>-0.11439295717728393</v>
      </c>
    </row>
    <row r="7320" spans="1:8" x14ac:dyDescent="0.3">
      <c r="A7320"/>
      <c r="B7320" s="314">
        <v>42227</v>
      </c>
      <c r="C7320" s="197">
        <v>369.15</v>
      </c>
      <c r="D7320" s="197">
        <f t="shared" si="231"/>
        <v>-0.40522033352130837</v>
      </c>
      <c r="E7320" s="197">
        <v>-4.290899662950487E-2</v>
      </c>
      <c r="F7320" s="167"/>
      <c r="G7320" s="37">
        <v>7312</v>
      </c>
      <c r="H7320" s="167">
        <f t="shared" ca="1" si="232"/>
        <v>5.6963864767847483E-2</v>
      </c>
    </row>
    <row r="7321" spans="1:8" x14ac:dyDescent="0.3">
      <c r="A7321"/>
      <c r="B7321" s="314">
        <v>45716</v>
      </c>
      <c r="C7321" s="197">
        <v>620.65</v>
      </c>
      <c r="D7321" s="197">
        <f t="shared" si="231"/>
        <v>4.6530649421623096</v>
      </c>
      <c r="E7321" s="197">
        <v>-4.3019042479377045E-2</v>
      </c>
      <c r="F7321" s="167"/>
      <c r="G7321" s="37">
        <v>7313</v>
      </c>
      <c r="H7321" s="167">
        <f t="shared" ca="1" si="232"/>
        <v>-7.2831047093135986E-3</v>
      </c>
    </row>
    <row r="7322" spans="1:8" x14ac:dyDescent="0.3">
      <c r="A7322"/>
      <c r="B7322" s="314">
        <v>40107</v>
      </c>
      <c r="C7322" s="197">
        <v>109.79</v>
      </c>
      <c r="D7322" s="197">
        <f t="shared" si="231"/>
        <v>2.096164692611393</v>
      </c>
      <c r="E7322" s="197">
        <v>-4.3141014467491634E-2</v>
      </c>
      <c r="F7322" s="167"/>
      <c r="G7322" s="37">
        <v>7314</v>
      </c>
      <c r="H7322" s="167">
        <f t="shared" ca="1" si="232"/>
        <v>3.4708246220652765E-2</v>
      </c>
    </row>
    <row r="7323" spans="1:8" x14ac:dyDescent="0.3">
      <c r="A7323"/>
      <c r="B7323" s="314">
        <v>36230</v>
      </c>
      <c r="C7323" s="197">
        <v>35.46</v>
      </c>
      <c r="D7323" s="197">
        <f t="shared" si="231"/>
        <v>-0.71923990498812351</v>
      </c>
      <c r="E7323" s="197">
        <v>-4.3173232595790645E-2</v>
      </c>
      <c r="F7323" s="167"/>
      <c r="G7323" s="37">
        <v>7315</v>
      </c>
      <c r="H7323" s="167">
        <f t="shared" ca="1" si="232"/>
        <v>-8.7494220483803273E-2</v>
      </c>
    </row>
    <row r="7324" spans="1:8" x14ac:dyDescent="0.3">
      <c r="A7324"/>
      <c r="B7324" s="314">
        <v>38917</v>
      </c>
      <c r="C7324" s="197">
        <v>126.3</v>
      </c>
      <c r="D7324" s="197">
        <f t="shared" si="231"/>
        <v>4.7071848169905106</v>
      </c>
      <c r="E7324" s="197">
        <v>-4.318181818181821E-2</v>
      </c>
      <c r="F7324" s="167"/>
      <c r="G7324" s="37">
        <v>7316</v>
      </c>
      <c r="H7324" s="167">
        <f t="shared" ca="1" si="232"/>
        <v>7.4281640625262907E-3</v>
      </c>
    </row>
    <row r="7325" spans="1:8" x14ac:dyDescent="0.3">
      <c r="A7325"/>
      <c r="B7325" s="314">
        <v>36126</v>
      </c>
      <c r="C7325" s="197">
        <v>22.13</v>
      </c>
      <c r="D7325" s="197">
        <f t="shared" si="231"/>
        <v>-0.31486068111455101</v>
      </c>
      <c r="E7325" s="197">
        <v>-4.3233895373973152E-2</v>
      </c>
      <c r="F7325" s="167"/>
      <c r="G7325" s="37">
        <v>7317</v>
      </c>
      <c r="H7325" s="167">
        <f t="shared" ca="1" si="232"/>
        <v>2.8059402049131661E-2</v>
      </c>
    </row>
    <row r="7326" spans="1:8" x14ac:dyDescent="0.3">
      <c r="A7326"/>
      <c r="B7326" s="314">
        <v>35989</v>
      </c>
      <c r="C7326" s="197">
        <v>32.299999999999997</v>
      </c>
      <c r="D7326" s="197">
        <f t="shared" si="231"/>
        <v>-0.77693370165745856</v>
      </c>
      <c r="E7326" s="197">
        <v>-4.3246445497630348E-2</v>
      </c>
      <c r="F7326" s="167"/>
      <c r="G7326" s="37">
        <v>7318</v>
      </c>
      <c r="H7326" s="167">
        <f t="shared" ca="1" si="232"/>
        <v>-3.1058255471357328E-2</v>
      </c>
    </row>
    <row r="7327" spans="1:8" x14ac:dyDescent="0.3">
      <c r="A7327"/>
      <c r="B7327" s="314">
        <v>40798</v>
      </c>
      <c r="C7327" s="197">
        <v>144.80000000000001</v>
      </c>
      <c r="D7327" s="197">
        <f t="shared" si="231"/>
        <v>-0.4769730901210042</v>
      </c>
      <c r="E7327" s="197">
        <v>-4.3340380549682922E-2</v>
      </c>
      <c r="F7327" s="167"/>
      <c r="G7327" s="37">
        <v>7319</v>
      </c>
      <c r="H7327" s="167">
        <f t="shared" ca="1" si="232"/>
        <v>-3.7609227765311752E-3</v>
      </c>
    </row>
    <row r="7328" spans="1:8" x14ac:dyDescent="0.3">
      <c r="A7328"/>
      <c r="B7328" s="314">
        <v>43277</v>
      </c>
      <c r="C7328" s="197">
        <v>276.85000000000002</v>
      </c>
      <c r="D7328" s="197">
        <f t="shared" si="231"/>
        <v>8.3942992874109272</v>
      </c>
      <c r="E7328" s="197">
        <v>-4.336558396682777E-2</v>
      </c>
      <c r="F7328" s="167"/>
      <c r="G7328" s="37">
        <v>7320</v>
      </c>
      <c r="H7328" s="167">
        <f t="shared" ca="1" si="232"/>
        <v>-2.3476077920617476E-2</v>
      </c>
    </row>
    <row r="7329" spans="1:8" x14ac:dyDescent="0.3">
      <c r="A7329"/>
      <c r="B7329" s="314">
        <v>39811</v>
      </c>
      <c r="C7329" s="197">
        <v>29.47</v>
      </c>
      <c r="D7329" s="197">
        <f t="shared" si="231"/>
        <v>1.3557154276578736</v>
      </c>
      <c r="E7329" s="197">
        <v>-4.3492372606296681E-2</v>
      </c>
      <c r="F7329" s="167"/>
      <c r="G7329" s="37">
        <v>7321</v>
      </c>
      <c r="H7329" s="167">
        <f t="shared" ca="1" si="232"/>
        <v>-2.5155536568537671E-2</v>
      </c>
    </row>
    <row r="7330" spans="1:8" x14ac:dyDescent="0.3">
      <c r="A7330"/>
      <c r="B7330" s="314">
        <v>37061</v>
      </c>
      <c r="C7330" s="197">
        <v>12.51</v>
      </c>
      <c r="D7330" s="197">
        <f t="shared" si="231"/>
        <v>-0.95037683458944866</v>
      </c>
      <c r="E7330" s="197">
        <v>-4.3577981651376163E-2</v>
      </c>
      <c r="F7330" s="167"/>
      <c r="G7330" s="37">
        <v>7322</v>
      </c>
      <c r="H7330" s="167">
        <f t="shared" ca="1" si="232"/>
        <v>-2.4509606554405036E-2</v>
      </c>
    </row>
    <row r="7331" spans="1:8" x14ac:dyDescent="0.3">
      <c r="A7331"/>
      <c r="B7331" s="314">
        <v>43297</v>
      </c>
      <c r="C7331" s="197">
        <v>252.1</v>
      </c>
      <c r="D7331" s="197">
        <f t="shared" si="231"/>
        <v>2.710080941869021</v>
      </c>
      <c r="E7331" s="197">
        <v>-4.3626707132018328E-2</v>
      </c>
      <c r="F7331" s="167"/>
      <c r="G7331" s="37">
        <v>7323</v>
      </c>
      <c r="H7331" s="167">
        <f t="shared" ca="1" si="232"/>
        <v>5.1896881968819635E-2</v>
      </c>
    </row>
    <row r="7332" spans="1:8" x14ac:dyDescent="0.3">
      <c r="A7332"/>
      <c r="B7332" s="314">
        <v>43922</v>
      </c>
      <c r="C7332" s="197">
        <v>67.95</v>
      </c>
      <c r="D7332" s="197">
        <f t="shared" si="231"/>
        <v>2.4935732647814914</v>
      </c>
      <c r="E7332" s="197">
        <v>-4.3631245601688851E-2</v>
      </c>
      <c r="F7332" s="167"/>
      <c r="G7332" s="37">
        <v>7324</v>
      </c>
      <c r="H7332" s="167">
        <f t="shared" ca="1" si="232"/>
        <v>3.7687871469429805E-2</v>
      </c>
    </row>
    <row r="7333" spans="1:8" x14ac:dyDescent="0.3">
      <c r="A7333"/>
      <c r="B7333" s="314">
        <v>37238</v>
      </c>
      <c r="C7333" s="197">
        <v>19.45</v>
      </c>
      <c r="D7333" s="197">
        <f t="shared" si="231"/>
        <v>-0.85892507434539789</v>
      </c>
      <c r="E7333" s="197">
        <v>-4.3756145526057111E-2</v>
      </c>
      <c r="F7333" s="167"/>
      <c r="G7333" s="37">
        <v>7325</v>
      </c>
      <c r="H7333" s="167">
        <f t="shared" ca="1" si="232"/>
        <v>-1.6535214941083131E-2</v>
      </c>
    </row>
    <row r="7334" spans="1:8" x14ac:dyDescent="0.3">
      <c r="A7334"/>
      <c r="B7334" s="314">
        <v>39169</v>
      </c>
      <c r="C7334" s="197">
        <v>137.87</v>
      </c>
      <c r="D7334" s="197">
        <f t="shared" si="231"/>
        <v>9.5244274809160316</v>
      </c>
      <c r="E7334" s="197">
        <v>-4.3764738521292812E-2</v>
      </c>
      <c r="F7334" s="167"/>
      <c r="G7334" s="37">
        <v>7326</v>
      </c>
      <c r="H7334" s="167">
        <f t="shared" ca="1" si="232"/>
        <v>9.085664534976183E-2</v>
      </c>
    </row>
    <row r="7335" spans="1:8" x14ac:dyDescent="0.3">
      <c r="A7335"/>
      <c r="B7335" s="314">
        <v>37057</v>
      </c>
      <c r="C7335" s="197">
        <v>13.1</v>
      </c>
      <c r="D7335" s="197">
        <f t="shared" si="231"/>
        <v>-0.83756974581525112</v>
      </c>
      <c r="E7335" s="197">
        <v>-4.3795620437956151E-2</v>
      </c>
      <c r="F7335" s="167"/>
      <c r="G7335" s="37">
        <v>7327</v>
      </c>
      <c r="H7335" s="167">
        <f t="shared" ca="1" si="232"/>
        <v>-3.876748423395459E-2</v>
      </c>
    </row>
    <row r="7336" spans="1:8" x14ac:dyDescent="0.3">
      <c r="A7336"/>
      <c r="B7336" s="314">
        <v>43969</v>
      </c>
      <c r="C7336" s="197">
        <v>80.650000000000006</v>
      </c>
      <c r="D7336" s="197">
        <f t="shared" si="231"/>
        <v>-0.65529768773774411</v>
      </c>
      <c r="E7336" s="197">
        <v>-4.38648488441018E-2</v>
      </c>
      <c r="F7336" s="167"/>
      <c r="G7336" s="37">
        <v>7328</v>
      </c>
      <c r="H7336" s="167">
        <f t="shared" ca="1" si="232"/>
        <v>3.4775573335576092E-2</v>
      </c>
    </row>
    <row r="7337" spans="1:8" x14ac:dyDescent="0.3">
      <c r="A7337"/>
      <c r="B7337" s="314">
        <v>40557</v>
      </c>
      <c r="C7337" s="197">
        <v>233.97</v>
      </c>
      <c r="D7337" s="197">
        <f t="shared" si="231"/>
        <v>0.33119025944469738</v>
      </c>
      <c r="E7337" s="197">
        <v>-4.3888684565403957E-2</v>
      </c>
      <c r="F7337" s="167"/>
      <c r="G7337" s="37">
        <v>7329</v>
      </c>
      <c r="H7337" s="167">
        <f t="shared" ca="1" si="232"/>
        <v>2.2404935203844661E-2</v>
      </c>
    </row>
    <row r="7338" spans="1:8" x14ac:dyDescent="0.3">
      <c r="A7338"/>
      <c r="B7338" s="314">
        <v>38832</v>
      </c>
      <c r="C7338" s="197">
        <v>175.76</v>
      </c>
      <c r="D7338" s="197">
        <f t="shared" si="231"/>
        <v>-0.62620161633347515</v>
      </c>
      <c r="E7338" s="197">
        <v>-4.3899254746233018E-2</v>
      </c>
      <c r="F7338" s="167"/>
      <c r="G7338" s="37">
        <v>7330</v>
      </c>
      <c r="H7338" s="167">
        <f t="shared" ca="1" si="232"/>
        <v>-2.9639456575825687E-2</v>
      </c>
    </row>
    <row r="7339" spans="1:8" x14ac:dyDescent="0.3">
      <c r="A7339"/>
      <c r="B7339" s="314">
        <v>44547</v>
      </c>
      <c r="C7339" s="197">
        <v>470.2</v>
      </c>
      <c r="D7339" s="197">
        <f t="shared" si="231"/>
        <v>0.53760627861347277</v>
      </c>
      <c r="E7339" s="197">
        <v>-4.4211810143307217E-2</v>
      </c>
      <c r="F7339" s="167"/>
      <c r="G7339" s="37">
        <v>7331</v>
      </c>
      <c r="H7339" s="167">
        <f t="shared" ca="1" si="232"/>
        <v>0.12126998082980743</v>
      </c>
    </row>
    <row r="7340" spans="1:8" x14ac:dyDescent="0.3">
      <c r="A7340"/>
      <c r="B7340" s="314">
        <v>44272</v>
      </c>
      <c r="C7340" s="197">
        <v>305.8</v>
      </c>
      <c r="D7340" s="197">
        <f t="shared" si="231"/>
        <v>1.2409497288582734</v>
      </c>
      <c r="E7340" s="197">
        <v>-4.4225660259415434E-2</v>
      </c>
      <c r="F7340" s="167"/>
      <c r="G7340" s="37">
        <v>7332</v>
      </c>
      <c r="H7340" s="167">
        <f t="shared" ca="1" si="232"/>
        <v>-6.5391434124275144E-2</v>
      </c>
    </row>
    <row r="7341" spans="1:8" x14ac:dyDescent="0.3">
      <c r="A7341"/>
      <c r="B7341" s="314">
        <v>40213</v>
      </c>
      <c r="C7341" s="197">
        <v>136.46</v>
      </c>
      <c r="D7341" s="197">
        <f t="shared" si="231"/>
        <v>-0.46882055274425838</v>
      </c>
      <c r="E7341" s="197">
        <v>-4.4263902507353903E-2</v>
      </c>
      <c r="F7341" s="167"/>
      <c r="G7341" s="37">
        <v>7333</v>
      </c>
      <c r="H7341" s="167">
        <f t="shared" ca="1" si="232"/>
        <v>-1.0674938740155659E-2</v>
      </c>
    </row>
    <row r="7342" spans="1:8" x14ac:dyDescent="0.3">
      <c r="A7342"/>
      <c r="B7342" s="314">
        <v>43335</v>
      </c>
      <c r="C7342" s="197">
        <v>256.89999999999998</v>
      </c>
      <c r="D7342" s="197">
        <f t="shared" si="231"/>
        <v>1.2002398081534769</v>
      </c>
      <c r="E7342" s="197">
        <v>-4.4270833333333481E-2</v>
      </c>
      <c r="F7342" s="167"/>
      <c r="G7342" s="37">
        <v>7334</v>
      </c>
      <c r="H7342" s="167">
        <f t="shared" ca="1" si="232"/>
        <v>2.6072073235156368E-2</v>
      </c>
    </row>
    <row r="7343" spans="1:8" x14ac:dyDescent="0.3">
      <c r="A7343"/>
      <c r="B7343" s="314">
        <v>39524</v>
      </c>
      <c r="C7343" s="197">
        <v>116.76</v>
      </c>
      <c r="D7343" s="197">
        <f t="shared" si="231"/>
        <v>-0.38853102906520021</v>
      </c>
      <c r="E7343" s="197">
        <v>-4.4282557092575892E-2</v>
      </c>
      <c r="F7343" s="167"/>
      <c r="G7343" s="37">
        <v>7335</v>
      </c>
      <c r="H7343" s="167">
        <f t="shared" ca="1" si="232"/>
        <v>1.8656741661696386E-2</v>
      </c>
    </row>
    <row r="7344" spans="1:8" x14ac:dyDescent="0.3">
      <c r="A7344"/>
      <c r="B7344" s="314">
        <v>43592</v>
      </c>
      <c r="C7344" s="197">
        <v>190.95</v>
      </c>
      <c r="D7344" s="197">
        <f t="shared" si="231"/>
        <v>0.50888976689055698</v>
      </c>
      <c r="E7344" s="197">
        <v>-4.4294294294294434E-2</v>
      </c>
      <c r="F7344" s="167"/>
      <c r="G7344" s="37">
        <v>7336</v>
      </c>
      <c r="H7344" s="167">
        <f t="shared" ca="1" si="232"/>
        <v>-3.6681335740807895E-3</v>
      </c>
    </row>
    <row r="7345" spans="1:8" x14ac:dyDescent="0.3">
      <c r="A7345"/>
      <c r="B7345" s="314">
        <v>39310</v>
      </c>
      <c r="C7345" s="197">
        <v>126.55</v>
      </c>
      <c r="D7345" s="197">
        <f t="shared" si="231"/>
        <v>-0.21689356435643559</v>
      </c>
      <c r="E7345" s="197">
        <v>-4.4328651261138718E-2</v>
      </c>
      <c r="F7345" s="167"/>
      <c r="G7345" s="37">
        <v>7337</v>
      </c>
      <c r="H7345" s="167">
        <f t="shared" ca="1" si="232"/>
        <v>1.1114301295356564E-2</v>
      </c>
    </row>
    <row r="7346" spans="1:8" x14ac:dyDescent="0.3">
      <c r="A7346"/>
      <c r="B7346" s="314">
        <v>43879</v>
      </c>
      <c r="C7346" s="197">
        <v>161.6</v>
      </c>
      <c r="D7346" s="197">
        <f t="shared" si="231"/>
        <v>10.744186046511627</v>
      </c>
      <c r="E7346" s="197">
        <v>-4.4352454169130695E-2</v>
      </c>
      <c r="F7346" s="167"/>
      <c r="G7346" s="37">
        <v>7338</v>
      </c>
      <c r="H7346" s="167">
        <f t="shared" ca="1" si="232"/>
        <v>-1.9617608785266121E-2</v>
      </c>
    </row>
    <row r="7347" spans="1:8" x14ac:dyDescent="0.3">
      <c r="A7347"/>
      <c r="B7347" s="314">
        <v>37008</v>
      </c>
      <c r="C7347" s="197">
        <v>13.76</v>
      </c>
      <c r="D7347" s="197">
        <f t="shared" si="231"/>
        <v>-0.80854320300542648</v>
      </c>
      <c r="E7347" s="197">
        <v>-4.4444444444444509E-2</v>
      </c>
      <c r="F7347" s="167"/>
      <c r="G7347" s="37">
        <v>7339</v>
      </c>
      <c r="H7347" s="167">
        <f t="shared" ca="1" si="232"/>
        <v>9.2944030125954641E-4</v>
      </c>
    </row>
    <row r="7348" spans="1:8" x14ac:dyDescent="0.3">
      <c r="A7348"/>
      <c r="B7348" s="314">
        <v>38141</v>
      </c>
      <c r="C7348" s="197">
        <v>71.87</v>
      </c>
      <c r="D7348" s="197">
        <f t="shared" si="231"/>
        <v>-7.6932956588748991E-2</v>
      </c>
      <c r="E7348" s="197">
        <v>-4.4536027652220089E-2</v>
      </c>
      <c r="F7348" s="167"/>
      <c r="G7348" s="37">
        <v>7340</v>
      </c>
      <c r="H7348" s="167">
        <f t="shared" ca="1" si="232"/>
        <v>4.6725626105275683E-2</v>
      </c>
    </row>
    <row r="7349" spans="1:8" x14ac:dyDescent="0.3">
      <c r="A7349"/>
      <c r="B7349" s="314">
        <v>38447</v>
      </c>
      <c r="C7349" s="197">
        <v>77.86</v>
      </c>
      <c r="D7349" s="197">
        <f t="shared" si="231"/>
        <v>1.6922544951590592</v>
      </c>
      <c r="E7349" s="197">
        <v>-4.4545342986869518E-2</v>
      </c>
      <c r="F7349" s="167"/>
      <c r="G7349" s="37">
        <v>7341</v>
      </c>
      <c r="H7349" s="167">
        <f t="shared" ca="1" si="232"/>
        <v>3.9706987146183046E-3</v>
      </c>
    </row>
    <row r="7350" spans="1:8" x14ac:dyDescent="0.3">
      <c r="A7350"/>
      <c r="B7350" s="314">
        <v>35979</v>
      </c>
      <c r="C7350" s="197">
        <v>28.92</v>
      </c>
      <c r="D7350" s="197">
        <f t="shared" si="231"/>
        <v>-0.77676572751833273</v>
      </c>
      <c r="E7350" s="197">
        <v>-4.4598612487611433E-2</v>
      </c>
      <c r="F7350" s="167"/>
      <c r="G7350" s="37">
        <v>7342</v>
      </c>
      <c r="H7350" s="167">
        <f t="shared" ca="1" si="232"/>
        <v>-9.4479655984020527E-2</v>
      </c>
    </row>
    <row r="7351" spans="1:8" x14ac:dyDescent="0.3">
      <c r="A7351"/>
      <c r="B7351" s="314">
        <v>43678</v>
      </c>
      <c r="C7351" s="197">
        <v>129.55000000000001</v>
      </c>
      <c r="D7351" s="197">
        <f t="shared" si="231"/>
        <v>-0.11181955299602364</v>
      </c>
      <c r="E7351" s="197">
        <v>-4.4616519174041191E-2</v>
      </c>
      <c r="F7351" s="167"/>
      <c r="G7351" s="37">
        <v>7343</v>
      </c>
      <c r="H7351" s="167">
        <f t="shared" ca="1" si="232"/>
        <v>1.5381912829824726E-2</v>
      </c>
    </row>
    <row r="7352" spans="1:8" x14ac:dyDescent="0.3">
      <c r="A7352"/>
      <c r="B7352" s="314">
        <v>40336</v>
      </c>
      <c r="C7352" s="197">
        <v>145.86000000000001</v>
      </c>
      <c r="D7352" s="197">
        <f t="shared" si="231"/>
        <v>8.8913773796192697E-2</v>
      </c>
      <c r="E7352" s="197">
        <v>-4.4668587896253609E-2</v>
      </c>
      <c r="F7352" s="167"/>
      <c r="G7352" s="37">
        <v>7344</v>
      </c>
      <c r="H7352" s="167">
        <f t="shared" ca="1" si="232"/>
        <v>1.6484938119842928E-2</v>
      </c>
    </row>
    <row r="7353" spans="1:8" x14ac:dyDescent="0.3">
      <c r="A7353"/>
      <c r="B7353" s="314">
        <v>39290</v>
      </c>
      <c r="C7353" s="197">
        <v>133.94999999999999</v>
      </c>
      <c r="D7353" s="197">
        <f t="shared" si="231"/>
        <v>2.2976366322008861</v>
      </c>
      <c r="E7353" s="197">
        <v>-4.4715447154471621E-2</v>
      </c>
      <c r="F7353" s="167"/>
      <c r="G7353" s="37">
        <v>7345</v>
      </c>
      <c r="H7353" s="167">
        <f t="shared" ca="1" si="232"/>
        <v>-2.1531167326250829E-2</v>
      </c>
    </row>
    <row r="7354" spans="1:8" x14ac:dyDescent="0.3">
      <c r="A7354"/>
      <c r="B7354" s="314">
        <v>36185</v>
      </c>
      <c r="C7354" s="197">
        <v>40.619999999999997</v>
      </c>
      <c r="D7354" s="197">
        <f t="shared" si="231"/>
        <v>-0.72013228606862345</v>
      </c>
      <c r="E7354" s="197">
        <v>-4.4909475664237086E-2</v>
      </c>
      <c r="F7354" s="167"/>
      <c r="G7354" s="37">
        <v>7346</v>
      </c>
      <c r="H7354" s="167">
        <f t="shared" ca="1" si="232"/>
        <v>0.15379033007493229</v>
      </c>
    </row>
    <row r="7355" spans="1:8" x14ac:dyDescent="0.3">
      <c r="A7355"/>
      <c r="B7355" s="314">
        <v>40820</v>
      </c>
      <c r="C7355" s="197">
        <v>145.13999999999999</v>
      </c>
      <c r="D7355" s="197">
        <f t="shared" si="231"/>
        <v>-0.3528913460252352</v>
      </c>
      <c r="E7355" s="197">
        <v>-4.4943080871224672E-2</v>
      </c>
      <c r="F7355" s="167"/>
      <c r="G7355" s="37">
        <v>7347</v>
      </c>
      <c r="H7355" s="167">
        <f t="shared" ca="1" si="232"/>
        <v>4.7062811000741861E-2</v>
      </c>
    </row>
    <row r="7356" spans="1:8" x14ac:dyDescent="0.3">
      <c r="A7356"/>
      <c r="B7356" s="314">
        <v>41074</v>
      </c>
      <c r="C7356" s="197">
        <v>224.29</v>
      </c>
      <c r="D7356" s="197">
        <f t="shared" si="231"/>
        <v>15.577235772357724</v>
      </c>
      <c r="E7356" s="197">
        <v>-4.508685286103542E-2</v>
      </c>
      <c r="F7356" s="167"/>
      <c r="G7356" s="37">
        <v>7348</v>
      </c>
      <c r="H7356" s="167">
        <f t="shared" ca="1" si="232"/>
        <v>-4.4836626611235872E-2</v>
      </c>
    </row>
    <row r="7357" spans="1:8" x14ac:dyDescent="0.3">
      <c r="A7357"/>
      <c r="B7357" s="314">
        <v>36972</v>
      </c>
      <c r="C7357" s="197">
        <v>13.53</v>
      </c>
      <c r="D7357" s="197">
        <f t="shared" si="231"/>
        <v>-0.96201358863495989</v>
      </c>
      <c r="E7357" s="197">
        <v>-4.5165843330980948E-2</v>
      </c>
      <c r="F7357" s="167"/>
      <c r="G7357" s="37">
        <v>7349</v>
      </c>
      <c r="H7357" s="167">
        <f t="shared" ca="1" si="232"/>
        <v>5.4740377530925225E-3</v>
      </c>
    </row>
    <row r="7358" spans="1:8" x14ac:dyDescent="0.3">
      <c r="A7358"/>
      <c r="B7358" s="314">
        <v>41590</v>
      </c>
      <c r="C7358" s="197">
        <v>356.18</v>
      </c>
      <c r="D7358" s="197">
        <f t="shared" si="231"/>
        <v>-0.14636309167165962</v>
      </c>
      <c r="E7358" s="197">
        <v>-4.534977217904046E-2</v>
      </c>
      <c r="F7358" s="167"/>
      <c r="G7358" s="37">
        <v>7350</v>
      </c>
      <c r="H7358" s="167">
        <f t="shared" ca="1" si="232"/>
        <v>6.4435920379742356E-2</v>
      </c>
    </row>
    <row r="7359" spans="1:8" x14ac:dyDescent="0.3">
      <c r="A7359"/>
      <c r="B7359" s="314">
        <v>44624</v>
      </c>
      <c r="C7359" s="197">
        <v>417.25</v>
      </c>
      <c r="D7359" s="197">
        <f t="shared" si="231"/>
        <v>11.43295589988081</v>
      </c>
      <c r="E7359" s="197">
        <v>-4.5412948981926382E-2</v>
      </c>
      <c r="F7359" s="167"/>
      <c r="G7359" s="37">
        <v>7351</v>
      </c>
      <c r="H7359" s="167">
        <f t="shared" ca="1" si="232"/>
        <v>4.4063857873594741E-3</v>
      </c>
    </row>
    <row r="7360" spans="1:8" x14ac:dyDescent="0.3">
      <c r="A7360"/>
      <c r="B7360" s="314">
        <v>36306</v>
      </c>
      <c r="C7360" s="197">
        <v>33.56</v>
      </c>
      <c r="D7360" s="197">
        <f t="shared" si="231"/>
        <v>-0.34414696111002541</v>
      </c>
      <c r="E7360" s="197">
        <v>-4.5506257110352499E-2</v>
      </c>
      <c r="F7360" s="167"/>
      <c r="G7360" s="37">
        <v>7352</v>
      </c>
      <c r="H7360" s="167">
        <f t="shared" ca="1" si="232"/>
        <v>-8.1034891559317909E-2</v>
      </c>
    </row>
    <row r="7361" spans="1:8" x14ac:dyDescent="0.3">
      <c r="A7361"/>
      <c r="B7361" s="314">
        <v>37882</v>
      </c>
      <c r="C7361" s="197">
        <v>51.17</v>
      </c>
      <c r="D7361" s="197">
        <f t="shared" si="231"/>
        <v>-0.3523604607011771</v>
      </c>
      <c r="E7361" s="197">
        <v>-4.5513896661070641E-2</v>
      </c>
      <c r="F7361" s="167"/>
      <c r="G7361" s="37">
        <v>7353</v>
      </c>
      <c r="H7361" s="167">
        <f t="shared" ca="1" si="232"/>
        <v>-0.15304824058943467</v>
      </c>
    </row>
    <row r="7362" spans="1:8" x14ac:dyDescent="0.3">
      <c r="A7362"/>
      <c r="B7362" s="314">
        <v>35121</v>
      </c>
      <c r="C7362" s="197">
        <v>79.010000000000005</v>
      </c>
      <c r="D7362" s="197">
        <f t="shared" si="231"/>
        <v>-0.21741283676703638</v>
      </c>
      <c r="E7362" s="197">
        <v>-4.5542401546267208E-2</v>
      </c>
      <c r="F7362" s="167"/>
      <c r="G7362" s="37">
        <v>7354</v>
      </c>
      <c r="H7362" s="167">
        <f t="shared" ca="1" si="232"/>
        <v>6.8246554497370646E-2</v>
      </c>
    </row>
    <row r="7363" spans="1:8" x14ac:dyDescent="0.3">
      <c r="A7363"/>
      <c r="B7363" s="314">
        <v>38040</v>
      </c>
      <c r="C7363" s="197">
        <v>100.96</v>
      </c>
      <c r="D7363" s="197">
        <f t="shared" si="231"/>
        <v>4.5771144278605735E-3</v>
      </c>
      <c r="E7363" s="197">
        <v>-4.5566269616184596E-2</v>
      </c>
      <c r="F7363" s="167"/>
      <c r="G7363" s="37">
        <v>7355</v>
      </c>
      <c r="H7363" s="167">
        <f t="shared" ca="1" si="232"/>
        <v>3.7687490816489033E-2</v>
      </c>
    </row>
    <row r="7364" spans="1:8" x14ac:dyDescent="0.3">
      <c r="A7364"/>
      <c r="B7364" s="314">
        <v>43997</v>
      </c>
      <c r="C7364" s="197">
        <v>100.5</v>
      </c>
      <c r="D7364" s="197">
        <f t="shared" si="231"/>
        <v>-0.6472322650847695</v>
      </c>
      <c r="E7364" s="197">
        <v>-4.5584045584045607E-2</v>
      </c>
      <c r="F7364" s="167"/>
      <c r="G7364" s="37">
        <v>7356</v>
      </c>
      <c r="H7364" s="167">
        <f t="shared" ca="1" si="232"/>
        <v>-1.3737940579679786E-2</v>
      </c>
    </row>
    <row r="7365" spans="1:8" x14ac:dyDescent="0.3">
      <c r="A7365"/>
      <c r="B7365" s="314">
        <v>41506</v>
      </c>
      <c r="C7365" s="197">
        <v>284.89</v>
      </c>
      <c r="D7365" s="197">
        <f t="shared" si="231"/>
        <v>8.3899143045484497</v>
      </c>
      <c r="E7365" s="197">
        <v>-4.5594639865996656E-2</v>
      </c>
      <c r="F7365" s="167"/>
      <c r="G7365" s="37">
        <v>7357</v>
      </c>
      <c r="H7365" s="167">
        <f t="shared" ca="1" si="232"/>
        <v>-4.6559857675666526E-2</v>
      </c>
    </row>
    <row r="7366" spans="1:8" x14ac:dyDescent="0.3">
      <c r="A7366"/>
      <c r="B7366" s="314">
        <v>39794</v>
      </c>
      <c r="C7366" s="197">
        <v>30.34</v>
      </c>
      <c r="D7366" s="197">
        <f t="shared" si="231"/>
        <v>-0.7020231781575329</v>
      </c>
      <c r="E7366" s="197">
        <v>-4.5611827618748046E-2</v>
      </c>
      <c r="F7366" s="167"/>
      <c r="G7366" s="37">
        <v>7358</v>
      </c>
      <c r="H7366" s="167">
        <f t="shared" ca="1" si="232"/>
        <v>-1.0049286001268022E-3</v>
      </c>
    </row>
    <row r="7367" spans="1:8" x14ac:dyDescent="0.3">
      <c r="A7367"/>
      <c r="B7367" s="314">
        <v>35269</v>
      </c>
      <c r="C7367" s="197">
        <v>101.82</v>
      </c>
      <c r="D7367" s="197">
        <f t="shared" si="231"/>
        <v>-0.20372253069523738</v>
      </c>
      <c r="E7367" s="197">
        <v>-4.5735707591377794E-2</v>
      </c>
      <c r="F7367" s="167"/>
      <c r="G7367" s="37">
        <v>7359</v>
      </c>
      <c r="H7367" s="167">
        <f t="shared" ca="1" si="232"/>
        <v>-2.5287270342561886E-2</v>
      </c>
    </row>
    <row r="7368" spans="1:8" x14ac:dyDescent="0.3">
      <c r="A7368"/>
      <c r="B7368" s="314">
        <v>39295</v>
      </c>
      <c r="C7368" s="197">
        <v>127.87</v>
      </c>
      <c r="D7368" s="197">
        <f t="shared" si="231"/>
        <v>-9.7982505643340767E-2</v>
      </c>
      <c r="E7368" s="197">
        <v>-4.5746268656716382E-2</v>
      </c>
      <c r="F7368" s="167"/>
      <c r="G7368" s="37">
        <v>7360</v>
      </c>
      <c r="H7368" s="167">
        <f t="shared" ca="1" si="232"/>
        <v>0.11688367753148116</v>
      </c>
    </row>
    <row r="7369" spans="1:8" x14ac:dyDescent="0.3">
      <c r="A7369"/>
      <c r="B7369" s="314">
        <v>39146</v>
      </c>
      <c r="C7369" s="197">
        <v>141.76</v>
      </c>
      <c r="D7369" s="197">
        <f t="shared" ref="D7369:D7432" si="233">C7369/C7370-1</f>
        <v>7.9664769133459821</v>
      </c>
      <c r="E7369" s="197">
        <v>-4.5772751750134733E-2</v>
      </c>
      <c r="F7369" s="167"/>
      <c r="G7369" s="37">
        <v>7361</v>
      </c>
      <c r="H7369" s="167">
        <f t="shared" ca="1" si="232"/>
        <v>1.5712696203636651E-2</v>
      </c>
    </row>
    <row r="7370" spans="1:8" x14ac:dyDescent="0.3">
      <c r="A7370"/>
      <c r="B7370" s="314">
        <v>36795</v>
      </c>
      <c r="C7370" s="197">
        <v>15.81</v>
      </c>
      <c r="D7370" s="197">
        <f t="shared" si="233"/>
        <v>-0.36043689320388339</v>
      </c>
      <c r="E7370" s="197">
        <v>-4.5866022933011452E-2</v>
      </c>
      <c r="F7370" s="167"/>
      <c r="G7370" s="37">
        <v>7362</v>
      </c>
      <c r="H7370" s="167">
        <f t="shared" ref="H7370:H7433" ca="1" si="234">_xlfn.NORM.INV(RAND(),N$11,N$12)</f>
        <v>4.8218493469919528E-2</v>
      </c>
    </row>
    <row r="7371" spans="1:8" x14ac:dyDescent="0.3">
      <c r="A7371"/>
      <c r="B7371" s="314">
        <v>36629</v>
      </c>
      <c r="C7371" s="197">
        <v>24.72</v>
      </c>
      <c r="D7371" s="197">
        <f t="shared" si="233"/>
        <v>-0.93068251920812073</v>
      </c>
      <c r="E7371" s="197">
        <v>-4.5928213045156374E-2</v>
      </c>
      <c r="F7371" s="167"/>
      <c r="G7371" s="37">
        <v>7363</v>
      </c>
      <c r="H7371" s="167">
        <f t="shared" ca="1" si="234"/>
        <v>1.2214563041767081E-2</v>
      </c>
    </row>
    <row r="7372" spans="1:8" x14ac:dyDescent="0.3">
      <c r="A7372"/>
      <c r="B7372" s="314">
        <v>41620</v>
      </c>
      <c r="C7372" s="197">
        <v>356.62</v>
      </c>
      <c r="D7372" s="197">
        <f t="shared" si="233"/>
        <v>1.4713790713790713</v>
      </c>
      <c r="E7372" s="197">
        <v>-4.5934883223200274E-2</v>
      </c>
      <c r="F7372" s="167"/>
      <c r="G7372" s="37">
        <v>7364</v>
      </c>
      <c r="H7372" s="167">
        <f t="shared" ca="1" si="234"/>
        <v>-2.576303059108637E-2</v>
      </c>
    </row>
    <row r="7373" spans="1:8" x14ac:dyDescent="0.3">
      <c r="A7373"/>
      <c r="B7373" s="314">
        <v>43671</v>
      </c>
      <c r="C7373" s="197">
        <v>144.30000000000001</v>
      </c>
      <c r="D7373" s="197">
        <f t="shared" si="233"/>
        <v>-0.70065345918473187</v>
      </c>
      <c r="E7373" s="197">
        <v>-4.5950413223140418E-2</v>
      </c>
      <c r="F7373" s="167"/>
      <c r="G7373" s="37">
        <v>7365</v>
      </c>
      <c r="H7373" s="167">
        <f t="shared" ca="1" si="234"/>
        <v>0.12213826985988409</v>
      </c>
    </row>
    <row r="7374" spans="1:8" x14ac:dyDescent="0.3">
      <c r="A7374"/>
      <c r="B7374" s="314">
        <v>42780</v>
      </c>
      <c r="C7374" s="197">
        <v>482.05</v>
      </c>
      <c r="D7374" s="197">
        <f t="shared" si="233"/>
        <v>4.2740700218818377</v>
      </c>
      <c r="E7374" s="197">
        <v>-4.6012269938650263E-2</v>
      </c>
      <c r="F7374" s="167"/>
      <c r="G7374" s="37">
        <v>7366</v>
      </c>
      <c r="H7374" s="167">
        <f t="shared" ca="1" si="234"/>
        <v>-7.4166939833549675E-2</v>
      </c>
    </row>
    <row r="7375" spans="1:8" x14ac:dyDescent="0.3">
      <c r="A7375"/>
      <c r="B7375" s="314">
        <v>35180</v>
      </c>
      <c r="C7375" s="197">
        <v>91.4</v>
      </c>
      <c r="D7375" s="197">
        <f t="shared" si="233"/>
        <v>-0.54254254254254253</v>
      </c>
      <c r="E7375" s="197">
        <v>-4.6028598267404242E-2</v>
      </c>
      <c r="F7375" s="167"/>
      <c r="G7375" s="37">
        <v>7367</v>
      </c>
      <c r="H7375" s="167">
        <f t="shared" ca="1" si="234"/>
        <v>6.7694036941574998E-2</v>
      </c>
    </row>
    <row r="7376" spans="1:8" x14ac:dyDescent="0.3">
      <c r="A7376"/>
      <c r="B7376" s="314">
        <v>43591</v>
      </c>
      <c r="C7376" s="197">
        <v>199.8</v>
      </c>
      <c r="D7376" s="197">
        <f t="shared" si="233"/>
        <v>-0.46072874493927118</v>
      </c>
      <c r="E7376" s="197">
        <v>-4.6073048460252952E-2</v>
      </c>
      <c r="F7376" s="167"/>
      <c r="G7376" s="37">
        <v>7368</v>
      </c>
      <c r="H7376" s="167">
        <f t="shared" ca="1" si="234"/>
        <v>9.7107159059665257E-2</v>
      </c>
    </row>
    <row r="7377" spans="1:8" x14ac:dyDescent="0.3">
      <c r="A7377"/>
      <c r="B7377" s="314">
        <v>42465</v>
      </c>
      <c r="C7377" s="197">
        <v>370.5</v>
      </c>
      <c r="D7377" s="197">
        <f t="shared" si="233"/>
        <v>1.7850860708110954</v>
      </c>
      <c r="E7377" s="197">
        <v>-4.6086508753861888E-2</v>
      </c>
      <c r="F7377" s="167"/>
      <c r="G7377" s="37">
        <v>7369</v>
      </c>
      <c r="H7377" s="167">
        <f t="shared" ca="1" si="234"/>
        <v>-9.1750062853066718E-3</v>
      </c>
    </row>
    <row r="7378" spans="1:8" x14ac:dyDescent="0.3">
      <c r="A7378"/>
      <c r="B7378" s="314">
        <v>38881</v>
      </c>
      <c r="C7378" s="197">
        <v>133.03</v>
      </c>
      <c r="D7378" s="197">
        <f t="shared" si="233"/>
        <v>-3.6852012742542795E-2</v>
      </c>
      <c r="E7378" s="197">
        <v>-4.6106410440269641E-2</v>
      </c>
      <c r="F7378" s="167"/>
      <c r="G7378" s="37">
        <v>7370</v>
      </c>
      <c r="H7378" s="167">
        <f t="shared" ca="1" si="234"/>
        <v>-9.9190642792394059E-3</v>
      </c>
    </row>
    <row r="7379" spans="1:8" x14ac:dyDescent="0.3">
      <c r="A7379"/>
      <c r="B7379" s="314">
        <v>40799</v>
      </c>
      <c r="C7379" s="197">
        <v>138.12</v>
      </c>
      <c r="D7379" s="197">
        <f t="shared" si="233"/>
        <v>1.2799603829646751</v>
      </c>
      <c r="E7379" s="197">
        <v>-4.6132596685082961E-2</v>
      </c>
      <c r="F7379" s="167"/>
      <c r="G7379" s="37">
        <v>7371</v>
      </c>
      <c r="H7379" s="167">
        <f t="shared" ca="1" si="234"/>
        <v>3.6441004813105242E-2</v>
      </c>
    </row>
    <row r="7380" spans="1:8" x14ac:dyDescent="0.3">
      <c r="A7380"/>
      <c r="B7380" s="314">
        <v>35751</v>
      </c>
      <c r="C7380" s="197">
        <v>60.58</v>
      </c>
      <c r="D7380" s="197">
        <f t="shared" si="233"/>
        <v>0.44444444444444442</v>
      </c>
      <c r="E7380" s="197">
        <v>-4.6134467013068781E-2</v>
      </c>
      <c r="F7380" s="167"/>
      <c r="G7380" s="37">
        <v>7372</v>
      </c>
      <c r="H7380" s="167">
        <f t="shared" ca="1" si="234"/>
        <v>-4.3000707586403258E-2</v>
      </c>
    </row>
    <row r="7381" spans="1:8" x14ac:dyDescent="0.3">
      <c r="A7381"/>
      <c r="B7381" s="314">
        <v>35949</v>
      </c>
      <c r="C7381" s="197">
        <v>41.94</v>
      </c>
      <c r="D7381" s="197">
        <f t="shared" si="233"/>
        <v>-0.38086802480070858</v>
      </c>
      <c r="E7381" s="197">
        <v>-4.6167841710257007E-2</v>
      </c>
      <c r="F7381" s="167"/>
      <c r="G7381" s="37">
        <v>7373</v>
      </c>
      <c r="H7381" s="167">
        <f t="shared" ca="1" si="234"/>
        <v>2.6417679407099017E-2</v>
      </c>
    </row>
    <row r="7382" spans="1:8" x14ac:dyDescent="0.3">
      <c r="A7382"/>
      <c r="B7382" s="314">
        <v>35446</v>
      </c>
      <c r="C7382" s="197">
        <v>67.739999999999995</v>
      </c>
      <c r="D7382" s="197">
        <f t="shared" si="233"/>
        <v>-0.47370056716649844</v>
      </c>
      <c r="E7382" s="197">
        <v>-4.6184173472261336E-2</v>
      </c>
      <c r="F7382" s="167"/>
      <c r="G7382" s="37">
        <v>7374</v>
      </c>
      <c r="H7382" s="167">
        <f t="shared" ca="1" si="234"/>
        <v>-3.9832513745609505E-2</v>
      </c>
    </row>
    <row r="7383" spans="1:8" x14ac:dyDescent="0.3">
      <c r="A7383"/>
      <c r="B7383" s="314">
        <v>39514</v>
      </c>
      <c r="C7383" s="197">
        <v>128.71</v>
      </c>
      <c r="D7383" s="197">
        <f t="shared" si="233"/>
        <v>-0.7352190907220737</v>
      </c>
      <c r="E7383" s="197">
        <v>-4.6239347906631978E-2</v>
      </c>
      <c r="F7383" s="167"/>
      <c r="G7383" s="37">
        <v>7375</v>
      </c>
      <c r="H7383" s="167">
        <f t="shared" ca="1" si="234"/>
        <v>-1.1540764404533013E-2</v>
      </c>
    </row>
    <row r="7384" spans="1:8" x14ac:dyDescent="0.3">
      <c r="A7384"/>
      <c r="B7384" s="314">
        <v>44522</v>
      </c>
      <c r="C7384" s="197">
        <v>486.1</v>
      </c>
      <c r="D7384" s="197">
        <f t="shared" si="233"/>
        <v>31.0646437994723</v>
      </c>
      <c r="E7384" s="197">
        <v>-4.6301746125171572E-2</v>
      </c>
      <c r="F7384" s="167"/>
      <c r="G7384" s="37">
        <v>7376</v>
      </c>
      <c r="H7384" s="167">
        <f t="shared" ca="1" si="234"/>
        <v>-6.2246306333806302E-3</v>
      </c>
    </row>
    <row r="7385" spans="1:8" x14ac:dyDescent="0.3">
      <c r="A7385"/>
      <c r="B7385" s="314">
        <v>36840</v>
      </c>
      <c r="C7385" s="197">
        <v>15.16</v>
      </c>
      <c r="D7385" s="197">
        <f t="shared" si="233"/>
        <v>-0.93985797595905896</v>
      </c>
      <c r="E7385" s="197">
        <v>-4.6540880503144644E-2</v>
      </c>
      <c r="F7385" s="167"/>
      <c r="G7385" s="37">
        <v>7377</v>
      </c>
      <c r="H7385" s="167">
        <f t="shared" ca="1" si="234"/>
        <v>8.5089543032227613E-2</v>
      </c>
    </row>
    <row r="7386" spans="1:8" x14ac:dyDescent="0.3">
      <c r="A7386"/>
      <c r="B7386" s="314">
        <v>40521</v>
      </c>
      <c r="C7386" s="197">
        <v>252.07</v>
      </c>
      <c r="D7386" s="197">
        <f t="shared" si="233"/>
        <v>-0.47315288953913681</v>
      </c>
      <c r="E7386" s="197">
        <v>-4.6561767153339928E-2</v>
      </c>
      <c r="F7386" s="167"/>
      <c r="G7386" s="37">
        <v>7378</v>
      </c>
      <c r="H7386" s="167">
        <f t="shared" ca="1" si="234"/>
        <v>7.3222000605867782E-2</v>
      </c>
    </row>
    <row r="7387" spans="1:8" x14ac:dyDescent="0.3">
      <c r="A7387"/>
      <c r="B7387" s="314">
        <v>44585</v>
      </c>
      <c r="C7387" s="197">
        <v>478.45</v>
      </c>
      <c r="D7387" s="197">
        <f t="shared" si="233"/>
        <v>9.2298481932862941</v>
      </c>
      <c r="E7387" s="197">
        <v>-4.662747833017844E-2</v>
      </c>
      <c r="F7387" s="167"/>
      <c r="G7387" s="37">
        <v>7379</v>
      </c>
      <c r="H7387" s="167">
        <f t="shared" ca="1" si="234"/>
        <v>2.2385882353783804E-2</v>
      </c>
    </row>
    <row r="7388" spans="1:8" x14ac:dyDescent="0.3">
      <c r="A7388"/>
      <c r="B7388" s="314">
        <v>35810</v>
      </c>
      <c r="C7388" s="197">
        <v>46.77</v>
      </c>
      <c r="D7388" s="197">
        <f t="shared" si="233"/>
        <v>-0.47116689280868385</v>
      </c>
      <c r="E7388" s="197">
        <v>-4.6677537708927797E-2</v>
      </c>
      <c r="F7388" s="167"/>
      <c r="G7388" s="37">
        <v>7380</v>
      </c>
      <c r="H7388" s="167">
        <f t="shared" ca="1" si="234"/>
        <v>-3.6822001654321299E-2</v>
      </c>
    </row>
    <row r="7389" spans="1:8" x14ac:dyDescent="0.3">
      <c r="A7389"/>
      <c r="B7389" s="314">
        <v>38653</v>
      </c>
      <c r="C7389" s="197">
        <v>88.44</v>
      </c>
      <c r="D7389" s="197">
        <f t="shared" si="233"/>
        <v>-0.38660008322929673</v>
      </c>
      <c r="E7389" s="197">
        <v>-4.6777322698857593E-2</v>
      </c>
      <c r="F7389" s="167"/>
      <c r="G7389" s="37">
        <v>7381</v>
      </c>
      <c r="H7389" s="167">
        <f t="shared" ca="1" si="234"/>
        <v>2.9591875148771634E-2</v>
      </c>
    </row>
    <row r="7390" spans="1:8" x14ac:dyDescent="0.3">
      <c r="A7390"/>
      <c r="B7390" s="314">
        <v>39167</v>
      </c>
      <c r="C7390" s="197">
        <v>144.18</v>
      </c>
      <c r="D7390" s="197">
        <f t="shared" si="233"/>
        <v>0.85727167332216947</v>
      </c>
      <c r="E7390" s="197">
        <v>-4.6869835393666959E-2</v>
      </c>
      <c r="F7390" s="167"/>
      <c r="G7390" s="37">
        <v>7382</v>
      </c>
      <c r="H7390" s="167">
        <f t="shared" ca="1" si="234"/>
        <v>3.4825296562496444E-2</v>
      </c>
    </row>
    <row r="7391" spans="1:8" x14ac:dyDescent="0.3">
      <c r="A7391"/>
      <c r="B7391" s="314">
        <v>38181</v>
      </c>
      <c r="C7391" s="197">
        <v>77.63</v>
      </c>
      <c r="D7391" s="197">
        <f t="shared" si="233"/>
        <v>4.5410421127765881</v>
      </c>
      <c r="E7391" s="197">
        <v>-4.6899938612645853E-2</v>
      </c>
      <c r="F7391" s="167"/>
      <c r="G7391" s="37">
        <v>7383</v>
      </c>
      <c r="H7391" s="167">
        <f t="shared" ca="1" si="234"/>
        <v>-7.3683650758713706E-2</v>
      </c>
    </row>
    <row r="7392" spans="1:8" x14ac:dyDescent="0.3">
      <c r="A7392"/>
      <c r="B7392" s="314">
        <v>37131</v>
      </c>
      <c r="C7392" s="197">
        <v>14.01</v>
      </c>
      <c r="D7392" s="197">
        <f t="shared" si="233"/>
        <v>-0.27969151670951153</v>
      </c>
      <c r="E7392" s="197">
        <v>-4.6938775510204089E-2</v>
      </c>
      <c r="F7392" s="167"/>
      <c r="G7392" s="37">
        <v>7384</v>
      </c>
      <c r="H7392" s="167">
        <f t="shared" ca="1" si="234"/>
        <v>0.12167273787188135</v>
      </c>
    </row>
    <row r="7393" spans="1:8" x14ac:dyDescent="0.3">
      <c r="A7393"/>
      <c r="B7393" s="314">
        <v>37244</v>
      </c>
      <c r="C7393" s="197">
        <v>19.45</v>
      </c>
      <c r="D7393" s="197">
        <f t="shared" si="233"/>
        <v>-0.89545821015855953</v>
      </c>
      <c r="E7393" s="197">
        <v>-4.7035766780989752E-2</v>
      </c>
      <c r="F7393" s="167"/>
      <c r="G7393" s="37">
        <v>7385</v>
      </c>
      <c r="H7393" s="167">
        <f t="shared" ca="1" si="234"/>
        <v>4.2847801569782996E-2</v>
      </c>
    </row>
    <row r="7394" spans="1:8" x14ac:dyDescent="0.3">
      <c r="A7394"/>
      <c r="B7394" s="314">
        <v>43416</v>
      </c>
      <c r="C7394" s="197">
        <v>186.05</v>
      </c>
      <c r="D7394" s="197">
        <f t="shared" si="233"/>
        <v>0.75270843146490818</v>
      </c>
      <c r="E7394" s="197">
        <v>-4.7119078104993495E-2</v>
      </c>
      <c r="F7394" s="167"/>
      <c r="G7394" s="37">
        <v>7386</v>
      </c>
      <c r="H7394" s="167">
        <f t="shared" ca="1" si="234"/>
        <v>1.8567138389146264E-2</v>
      </c>
    </row>
    <row r="7395" spans="1:8" x14ac:dyDescent="0.3">
      <c r="A7395"/>
      <c r="B7395" s="314">
        <v>43993</v>
      </c>
      <c r="C7395" s="197">
        <v>106.15</v>
      </c>
      <c r="D7395" s="197">
        <f t="shared" si="233"/>
        <v>0.9926788060822227</v>
      </c>
      <c r="E7395" s="197">
        <v>-4.7127468581687593E-2</v>
      </c>
      <c r="F7395" s="167"/>
      <c r="G7395" s="37">
        <v>7387</v>
      </c>
      <c r="H7395" s="167">
        <f t="shared" ca="1" si="234"/>
        <v>1.4911036622612624E-2</v>
      </c>
    </row>
    <row r="7396" spans="1:8" x14ac:dyDescent="0.3">
      <c r="A7396"/>
      <c r="B7396" s="314">
        <v>36423</v>
      </c>
      <c r="C7396" s="197">
        <v>53.27</v>
      </c>
      <c r="D7396" s="197">
        <f t="shared" si="233"/>
        <v>-0.69698521046643913</v>
      </c>
      <c r="E7396" s="197">
        <v>-4.7218744410659874E-2</v>
      </c>
      <c r="F7396" s="167"/>
      <c r="G7396" s="37">
        <v>7388</v>
      </c>
      <c r="H7396" s="167">
        <f t="shared" ca="1" si="234"/>
        <v>-0.11595779339167382</v>
      </c>
    </row>
    <row r="7397" spans="1:8" x14ac:dyDescent="0.3">
      <c r="A7397"/>
      <c r="B7397" s="314">
        <v>38852</v>
      </c>
      <c r="C7397" s="197">
        <v>175.8</v>
      </c>
      <c r="D7397" s="197">
        <f t="shared" si="233"/>
        <v>1.4918497519489726</v>
      </c>
      <c r="E7397" s="197">
        <v>-4.7309380588522187E-2</v>
      </c>
      <c r="F7397" s="167"/>
      <c r="G7397" s="37">
        <v>7389</v>
      </c>
      <c r="H7397" s="167">
        <f t="shared" ca="1" si="234"/>
        <v>1.8261897355299227E-2</v>
      </c>
    </row>
    <row r="7398" spans="1:8" x14ac:dyDescent="0.3">
      <c r="A7398"/>
      <c r="B7398" s="314">
        <v>37908</v>
      </c>
      <c r="C7398" s="197">
        <v>70.55</v>
      </c>
      <c r="D7398" s="197">
        <f t="shared" si="233"/>
        <v>-0.4705838211016059</v>
      </c>
      <c r="E7398" s="197">
        <v>-4.73940048609236E-2</v>
      </c>
      <c r="F7398" s="167"/>
      <c r="G7398" s="37">
        <v>7390</v>
      </c>
      <c r="H7398" s="167">
        <f t="shared" ca="1" si="234"/>
        <v>8.3963048314157612E-3</v>
      </c>
    </row>
    <row r="7399" spans="1:8" x14ac:dyDescent="0.3">
      <c r="A7399"/>
      <c r="B7399" s="314">
        <v>40323</v>
      </c>
      <c r="C7399" s="197">
        <v>133.26</v>
      </c>
      <c r="D7399" s="197">
        <f t="shared" si="233"/>
        <v>4.9226666666666663</v>
      </c>
      <c r="E7399" s="197">
        <v>-4.7394381299592503E-2</v>
      </c>
      <c r="F7399" s="167"/>
      <c r="G7399" s="37">
        <v>7391</v>
      </c>
      <c r="H7399" s="167">
        <f t="shared" ca="1" si="234"/>
        <v>-0.13116124798884768</v>
      </c>
    </row>
    <row r="7400" spans="1:8" x14ac:dyDescent="0.3">
      <c r="A7400"/>
      <c r="B7400" s="314">
        <v>37341</v>
      </c>
      <c r="C7400" s="197">
        <v>22.5</v>
      </c>
      <c r="D7400" s="197">
        <f t="shared" si="233"/>
        <v>-0.84188334504567819</v>
      </c>
      <c r="E7400" s="197">
        <v>-4.7417442845046565E-2</v>
      </c>
      <c r="F7400" s="167"/>
      <c r="G7400" s="37">
        <v>7392</v>
      </c>
      <c r="H7400" s="167">
        <f t="shared" ca="1" si="234"/>
        <v>-2.1046319648132174E-2</v>
      </c>
    </row>
    <row r="7401" spans="1:8" x14ac:dyDescent="0.3">
      <c r="A7401"/>
      <c r="B7401" s="314">
        <v>44082</v>
      </c>
      <c r="C7401" s="197">
        <v>142.30000000000001</v>
      </c>
      <c r="D7401" s="197">
        <f t="shared" si="233"/>
        <v>0.11215318483782744</v>
      </c>
      <c r="E7401" s="197">
        <v>-4.7523427041499255E-2</v>
      </c>
      <c r="F7401" s="167"/>
      <c r="G7401" s="37">
        <v>7393</v>
      </c>
      <c r="H7401" s="167">
        <f t="shared" ca="1" si="234"/>
        <v>1.0272654534080326E-2</v>
      </c>
    </row>
    <row r="7402" spans="1:8" x14ac:dyDescent="0.3">
      <c r="A7402"/>
      <c r="B7402" s="314">
        <v>43720</v>
      </c>
      <c r="C7402" s="197">
        <v>127.95</v>
      </c>
      <c r="D7402" s="197">
        <f t="shared" si="233"/>
        <v>4.0553141050967998</v>
      </c>
      <c r="E7402" s="197">
        <v>-4.7636769631559273E-2</v>
      </c>
      <c r="F7402" s="167"/>
      <c r="G7402" s="37">
        <v>7394</v>
      </c>
      <c r="H7402" s="167">
        <f t="shared" ca="1" si="234"/>
        <v>9.3932376328499531E-2</v>
      </c>
    </row>
    <row r="7403" spans="1:8" x14ac:dyDescent="0.3">
      <c r="A7403"/>
      <c r="B7403" s="314">
        <v>36592</v>
      </c>
      <c r="C7403" s="197">
        <v>25.31</v>
      </c>
      <c r="D7403" s="197">
        <f t="shared" si="233"/>
        <v>-0.27623677437803829</v>
      </c>
      <c r="E7403" s="197">
        <v>-4.7780285929270083E-2</v>
      </c>
      <c r="F7403" s="167"/>
      <c r="G7403" s="37">
        <v>7395</v>
      </c>
      <c r="H7403" s="167">
        <f t="shared" ca="1" si="234"/>
        <v>4.0414248734634658E-2</v>
      </c>
    </row>
    <row r="7404" spans="1:8" x14ac:dyDescent="0.3">
      <c r="A7404"/>
      <c r="B7404" s="314">
        <v>36322</v>
      </c>
      <c r="C7404" s="197">
        <v>34.97</v>
      </c>
      <c r="D7404" s="197">
        <f t="shared" si="233"/>
        <v>1.9837883959044365</v>
      </c>
      <c r="E7404" s="197">
        <v>-4.7917233868772113E-2</v>
      </c>
      <c r="F7404" s="167"/>
      <c r="G7404" s="37">
        <v>7396</v>
      </c>
      <c r="H7404" s="167">
        <f t="shared" ca="1" si="234"/>
        <v>6.2171428568114771E-2</v>
      </c>
    </row>
    <row r="7405" spans="1:8" x14ac:dyDescent="0.3">
      <c r="A7405"/>
      <c r="B7405" s="314">
        <v>37064</v>
      </c>
      <c r="C7405" s="197">
        <v>11.72</v>
      </c>
      <c r="D7405" s="197">
        <f t="shared" si="233"/>
        <v>-0.96288790373654209</v>
      </c>
      <c r="E7405" s="197">
        <v>-4.7928513403736828E-2</v>
      </c>
      <c r="F7405" s="167"/>
      <c r="G7405" s="37">
        <v>7397</v>
      </c>
      <c r="H7405" s="167">
        <f t="shared" ca="1" si="234"/>
        <v>3.7218173892911953E-2</v>
      </c>
    </row>
    <row r="7406" spans="1:8" x14ac:dyDescent="0.3">
      <c r="A7406"/>
      <c r="B7406" s="314">
        <v>42269</v>
      </c>
      <c r="C7406" s="197">
        <v>315.8</v>
      </c>
      <c r="D7406" s="197">
        <f t="shared" si="233"/>
        <v>2.444214200021813</v>
      </c>
      <c r="E7406" s="197">
        <v>-4.7934880916490785E-2</v>
      </c>
      <c r="F7406" s="167"/>
      <c r="G7406" s="37">
        <v>7398</v>
      </c>
      <c r="H7406" s="167">
        <f t="shared" ca="1" si="234"/>
        <v>1.7162357865249344E-2</v>
      </c>
    </row>
    <row r="7407" spans="1:8" x14ac:dyDescent="0.3">
      <c r="A7407"/>
      <c r="B7407" s="314">
        <v>38572</v>
      </c>
      <c r="C7407" s="197">
        <v>91.69</v>
      </c>
      <c r="D7407" s="197">
        <f t="shared" si="233"/>
        <v>0.30873536968312876</v>
      </c>
      <c r="E7407" s="197">
        <v>-4.8068936877076363E-2</v>
      </c>
      <c r="F7407" s="167"/>
      <c r="G7407" s="37">
        <v>7399</v>
      </c>
      <c r="H7407" s="167">
        <f t="shared" ca="1" si="234"/>
        <v>-6.8291225902975067E-2</v>
      </c>
    </row>
    <row r="7408" spans="1:8" x14ac:dyDescent="0.3">
      <c r="A7408"/>
      <c r="B7408" s="314">
        <v>37914</v>
      </c>
      <c r="C7408" s="197">
        <v>70.06</v>
      </c>
      <c r="D7408" s="197">
        <f t="shared" si="233"/>
        <v>1.1359756097560978</v>
      </c>
      <c r="E7408" s="197">
        <v>-4.8097826086956452E-2</v>
      </c>
      <c r="F7408" s="167"/>
      <c r="G7408" s="37">
        <v>7400</v>
      </c>
      <c r="H7408" s="167">
        <f t="shared" ca="1" si="234"/>
        <v>-4.7984030466563021E-2</v>
      </c>
    </row>
    <row r="7409" spans="1:8" x14ac:dyDescent="0.3">
      <c r="A7409"/>
      <c r="B7409" s="314">
        <v>39822</v>
      </c>
      <c r="C7409" s="197">
        <v>32.799999999999997</v>
      </c>
      <c r="D7409" s="197">
        <f t="shared" si="233"/>
        <v>-0.92018105273404227</v>
      </c>
      <c r="E7409" s="197">
        <v>-4.817179338363331E-2</v>
      </c>
      <c r="F7409" s="167"/>
      <c r="G7409" s="37">
        <v>7401</v>
      </c>
      <c r="H7409" s="167">
        <f t="shared" ca="1" si="234"/>
        <v>0.15527549185072581</v>
      </c>
    </row>
    <row r="7410" spans="1:8" x14ac:dyDescent="0.3">
      <c r="A7410"/>
      <c r="B7410" s="314">
        <v>44875</v>
      </c>
      <c r="C7410" s="197">
        <v>410.93</v>
      </c>
      <c r="D7410" s="197">
        <f t="shared" si="233"/>
        <v>28.040989399293284</v>
      </c>
      <c r="E7410" s="197">
        <v>-4.8376638414153961E-2</v>
      </c>
      <c r="F7410" s="167"/>
      <c r="G7410" s="37">
        <v>7402</v>
      </c>
      <c r="H7410" s="167">
        <f t="shared" ca="1" si="234"/>
        <v>5.6897743388022309E-2</v>
      </c>
    </row>
    <row r="7411" spans="1:8" x14ac:dyDescent="0.3">
      <c r="A7411"/>
      <c r="B7411" s="314">
        <v>37124</v>
      </c>
      <c r="C7411" s="197">
        <v>14.15</v>
      </c>
      <c r="D7411" s="197">
        <f t="shared" si="233"/>
        <v>-0.6902364273204904</v>
      </c>
      <c r="E7411" s="197">
        <v>-4.8419636852723547E-2</v>
      </c>
      <c r="F7411" s="167"/>
      <c r="G7411" s="37">
        <v>7403</v>
      </c>
      <c r="H7411" s="167">
        <f t="shared" ca="1" si="234"/>
        <v>-2.6214886567814608E-3</v>
      </c>
    </row>
    <row r="7412" spans="1:8" x14ac:dyDescent="0.3">
      <c r="A7412"/>
      <c r="B7412" s="314">
        <v>35947</v>
      </c>
      <c r="C7412" s="197">
        <v>45.68</v>
      </c>
      <c r="D7412" s="197">
        <f t="shared" si="233"/>
        <v>-0.45142308154197186</v>
      </c>
      <c r="E7412" s="197">
        <v>-4.8531555925848791E-2</v>
      </c>
      <c r="F7412" s="167"/>
      <c r="G7412" s="37">
        <v>7404</v>
      </c>
      <c r="H7412" s="167">
        <f t="shared" ca="1" si="234"/>
        <v>5.4450609286937152E-2</v>
      </c>
    </row>
    <row r="7413" spans="1:8" x14ac:dyDescent="0.3">
      <c r="A7413"/>
      <c r="B7413" s="314">
        <v>38068</v>
      </c>
      <c r="C7413" s="197">
        <v>83.27</v>
      </c>
      <c r="D7413" s="197">
        <f t="shared" si="233"/>
        <v>2.5164695945945943</v>
      </c>
      <c r="E7413" s="197">
        <v>-4.8560329067641739E-2</v>
      </c>
      <c r="F7413" s="167"/>
      <c r="G7413" s="37">
        <v>7405</v>
      </c>
      <c r="H7413" s="167">
        <f t="shared" ca="1" si="234"/>
        <v>-5.0074122572047512E-2</v>
      </c>
    </row>
    <row r="7414" spans="1:8" x14ac:dyDescent="0.3">
      <c r="A7414"/>
      <c r="B7414" s="314">
        <v>37398</v>
      </c>
      <c r="C7414" s="197">
        <v>23.68</v>
      </c>
      <c r="D7414" s="197">
        <f t="shared" si="233"/>
        <v>0.59246805648957634</v>
      </c>
      <c r="E7414" s="197">
        <v>-4.8613901165126538E-2</v>
      </c>
      <c r="F7414" s="167"/>
      <c r="G7414" s="37">
        <v>7406</v>
      </c>
      <c r="H7414" s="167">
        <f t="shared" ca="1" si="234"/>
        <v>-3.8818232742796201E-2</v>
      </c>
    </row>
    <row r="7415" spans="1:8" x14ac:dyDescent="0.3">
      <c r="A7415"/>
      <c r="B7415" s="314">
        <v>37123</v>
      </c>
      <c r="C7415" s="197">
        <v>14.87</v>
      </c>
      <c r="D7415" s="197">
        <f t="shared" si="233"/>
        <v>-0.8824877509088036</v>
      </c>
      <c r="E7415" s="197">
        <v>-4.8624440179142803E-2</v>
      </c>
      <c r="F7415" s="167"/>
      <c r="G7415" s="37">
        <v>7407</v>
      </c>
      <c r="H7415" s="167">
        <f t="shared" ca="1" si="234"/>
        <v>5.5982150168663793E-2</v>
      </c>
    </row>
    <row r="7416" spans="1:8" x14ac:dyDescent="0.3">
      <c r="A7416"/>
      <c r="B7416" s="314">
        <v>38882</v>
      </c>
      <c r="C7416" s="197">
        <v>126.54</v>
      </c>
      <c r="D7416" s="197">
        <f t="shared" si="233"/>
        <v>-0.13971038139914338</v>
      </c>
      <c r="E7416" s="197">
        <v>-4.878598812297974E-2</v>
      </c>
      <c r="F7416" s="167"/>
      <c r="G7416" s="37">
        <v>7408</v>
      </c>
      <c r="H7416" s="167">
        <f t="shared" ca="1" si="234"/>
        <v>1.2509033740703357E-2</v>
      </c>
    </row>
    <row r="7417" spans="1:8" x14ac:dyDescent="0.3">
      <c r="A7417"/>
      <c r="B7417" s="314">
        <v>39385</v>
      </c>
      <c r="C7417" s="197">
        <v>147.09</v>
      </c>
      <c r="D7417" s="197">
        <f t="shared" si="233"/>
        <v>-0.83676979758522729</v>
      </c>
      <c r="E7417" s="197">
        <v>-4.8946075261864674E-2</v>
      </c>
      <c r="F7417" s="167"/>
      <c r="G7417" s="37">
        <v>7409</v>
      </c>
      <c r="H7417" s="167">
        <f t="shared" ca="1" si="234"/>
        <v>0.1122330413881879</v>
      </c>
    </row>
    <row r="7418" spans="1:8" x14ac:dyDescent="0.3">
      <c r="A7418"/>
      <c r="B7418" s="314">
        <v>45447</v>
      </c>
      <c r="C7418" s="197">
        <v>901.12</v>
      </c>
      <c r="D7418" s="197">
        <f t="shared" si="233"/>
        <v>76.74978429680759</v>
      </c>
      <c r="E7418" s="197">
        <v>-4.8979979525714201E-2</v>
      </c>
      <c r="F7418" s="167"/>
      <c r="G7418" s="37">
        <v>7410</v>
      </c>
      <c r="H7418" s="167">
        <f t="shared" ca="1" si="234"/>
        <v>-4.9425217264439567E-4</v>
      </c>
    </row>
    <row r="7419" spans="1:8" x14ac:dyDescent="0.3">
      <c r="A7419"/>
      <c r="B7419" s="314">
        <v>37075</v>
      </c>
      <c r="C7419" s="197">
        <v>11.59</v>
      </c>
      <c r="D7419" s="197">
        <f t="shared" si="233"/>
        <v>-0.97407448831226928</v>
      </c>
      <c r="E7419" s="197">
        <v>-4.9220672682526612E-2</v>
      </c>
      <c r="F7419" s="167"/>
      <c r="G7419" s="37">
        <v>7411</v>
      </c>
      <c r="H7419" s="167">
        <f t="shared" ca="1" si="234"/>
        <v>5.1350346663631884E-2</v>
      </c>
    </row>
    <row r="7420" spans="1:8" x14ac:dyDescent="0.3">
      <c r="A7420"/>
      <c r="B7420" s="314">
        <v>44550</v>
      </c>
      <c r="C7420" s="197">
        <v>447.05</v>
      </c>
      <c r="D7420" s="197">
        <f t="shared" si="233"/>
        <v>10.895955295369879</v>
      </c>
      <c r="E7420" s="197">
        <v>-4.9234368353891944E-2</v>
      </c>
      <c r="F7420" s="167"/>
      <c r="G7420" s="37">
        <v>7412</v>
      </c>
      <c r="H7420" s="167">
        <f t="shared" ca="1" si="234"/>
        <v>-2.4606463915432756E-2</v>
      </c>
    </row>
    <row r="7421" spans="1:8" x14ac:dyDescent="0.3">
      <c r="A7421"/>
      <c r="B7421" s="314">
        <v>35956</v>
      </c>
      <c r="C7421" s="197">
        <v>37.58</v>
      </c>
      <c r="D7421" s="197">
        <f t="shared" si="233"/>
        <v>-0.9259215454366253</v>
      </c>
      <c r="E7421" s="197">
        <v>-4.9329623071085349E-2</v>
      </c>
      <c r="F7421" s="167"/>
      <c r="G7421" s="37">
        <v>7413</v>
      </c>
      <c r="H7421" s="167">
        <f t="shared" ca="1" si="234"/>
        <v>2.0347593647914521E-2</v>
      </c>
    </row>
    <row r="7422" spans="1:8" x14ac:dyDescent="0.3">
      <c r="A7422"/>
      <c r="B7422" s="314">
        <v>42685</v>
      </c>
      <c r="C7422" s="197">
        <v>507.3</v>
      </c>
      <c r="D7422" s="197">
        <f t="shared" si="233"/>
        <v>2.3833533413365346</v>
      </c>
      <c r="E7422" s="197">
        <v>-4.9465992130410363E-2</v>
      </c>
      <c r="F7422" s="167"/>
      <c r="G7422" s="37">
        <v>7414</v>
      </c>
      <c r="H7422" s="167">
        <f t="shared" ca="1" si="234"/>
        <v>6.3471927755595153E-2</v>
      </c>
    </row>
    <row r="7423" spans="1:8" x14ac:dyDescent="0.3">
      <c r="A7423"/>
      <c r="B7423" s="314">
        <v>39141</v>
      </c>
      <c r="C7423" s="197">
        <v>149.94</v>
      </c>
      <c r="D7423" s="197">
        <f t="shared" si="233"/>
        <v>-4.7129107202125153E-3</v>
      </c>
      <c r="E7423" s="197">
        <v>-4.9508716323296342E-2</v>
      </c>
      <c r="F7423" s="167"/>
      <c r="G7423" s="37">
        <v>7415</v>
      </c>
      <c r="H7423" s="167">
        <f t="shared" ca="1" si="234"/>
        <v>-9.8867988580515362E-2</v>
      </c>
    </row>
    <row r="7424" spans="1:8" x14ac:dyDescent="0.3">
      <c r="A7424"/>
      <c r="B7424" s="314">
        <v>43885</v>
      </c>
      <c r="C7424" s="197">
        <v>150.65</v>
      </c>
      <c r="D7424" s="197">
        <f t="shared" si="233"/>
        <v>0.10617519641677076</v>
      </c>
      <c r="E7424" s="197">
        <v>-4.9526813880126141E-2</v>
      </c>
      <c r="F7424" s="167"/>
      <c r="G7424" s="37">
        <v>7416</v>
      </c>
      <c r="H7424" s="167">
        <f t="shared" ca="1" si="234"/>
        <v>-7.0371369448931298E-2</v>
      </c>
    </row>
    <row r="7425" spans="1:8" x14ac:dyDescent="0.3">
      <c r="A7425"/>
      <c r="B7425" s="314">
        <v>39237</v>
      </c>
      <c r="C7425" s="197">
        <v>136.19</v>
      </c>
      <c r="D7425" s="197">
        <f t="shared" si="233"/>
        <v>4.5610453246222953</v>
      </c>
      <c r="E7425" s="197">
        <v>-4.9616189811584221E-2</v>
      </c>
      <c r="F7425" s="167"/>
      <c r="G7425" s="37">
        <v>7417</v>
      </c>
      <c r="H7425" s="167">
        <f t="shared" ca="1" si="234"/>
        <v>0.10994258428432417</v>
      </c>
    </row>
    <row r="7426" spans="1:8" x14ac:dyDescent="0.3">
      <c r="A7426"/>
      <c r="B7426" s="314">
        <v>36076</v>
      </c>
      <c r="C7426" s="197">
        <v>24.49</v>
      </c>
      <c r="D7426" s="197">
        <f t="shared" si="233"/>
        <v>-0.94631858135507774</v>
      </c>
      <c r="E7426" s="197">
        <v>-4.9670159099728384E-2</v>
      </c>
      <c r="F7426" s="167"/>
      <c r="G7426" s="37">
        <v>7418</v>
      </c>
      <c r="H7426" s="167">
        <f t="shared" ca="1" si="234"/>
        <v>7.0285838654023415E-3</v>
      </c>
    </row>
    <row r="7427" spans="1:8" x14ac:dyDescent="0.3">
      <c r="A7427"/>
      <c r="B7427" s="314">
        <v>41845</v>
      </c>
      <c r="C7427" s="197">
        <v>456.21</v>
      </c>
      <c r="D7427" s="197">
        <f t="shared" si="233"/>
        <v>2.5964525029562475</v>
      </c>
      <c r="E7427" s="197">
        <v>-4.9760466569464756E-2</v>
      </c>
      <c r="F7427" s="167"/>
      <c r="G7427" s="37">
        <v>7419</v>
      </c>
      <c r="H7427" s="167">
        <f t="shared" ca="1" si="234"/>
        <v>8.7184451582594299E-3</v>
      </c>
    </row>
    <row r="7428" spans="1:8" x14ac:dyDescent="0.3">
      <c r="A7428"/>
      <c r="B7428" s="314">
        <v>43763</v>
      </c>
      <c r="C7428" s="197">
        <v>126.85</v>
      </c>
      <c r="D7428" s="197">
        <f t="shared" si="233"/>
        <v>3.8231939163498092</v>
      </c>
      <c r="E7428" s="197">
        <v>-4.9812734082397059E-2</v>
      </c>
      <c r="F7428" s="167"/>
      <c r="G7428" s="37">
        <v>7420</v>
      </c>
      <c r="H7428" s="167">
        <f t="shared" ca="1" si="234"/>
        <v>-0.13964748896658336</v>
      </c>
    </row>
    <row r="7429" spans="1:8" x14ac:dyDescent="0.3">
      <c r="A7429"/>
      <c r="B7429" s="314">
        <v>39835</v>
      </c>
      <c r="C7429" s="197">
        <v>26.3</v>
      </c>
      <c r="D7429" s="197">
        <f t="shared" si="233"/>
        <v>-0.93533316941234323</v>
      </c>
      <c r="E7429" s="197">
        <v>-4.9855491329479751E-2</v>
      </c>
      <c r="F7429" s="167"/>
      <c r="G7429" s="37">
        <v>7421</v>
      </c>
      <c r="H7429" s="167">
        <f t="shared" ca="1" si="234"/>
        <v>-4.1838432981859137E-2</v>
      </c>
    </row>
    <row r="7430" spans="1:8" x14ac:dyDescent="0.3">
      <c r="A7430"/>
      <c r="B7430" s="314">
        <v>44725</v>
      </c>
      <c r="C7430" s="197">
        <v>406.7</v>
      </c>
      <c r="D7430" s="197">
        <f t="shared" si="233"/>
        <v>2.2640449438202248</v>
      </c>
      <c r="E7430" s="197">
        <v>-4.9877350776778462E-2</v>
      </c>
      <c r="F7430" s="167"/>
      <c r="G7430" s="37">
        <v>7422</v>
      </c>
      <c r="H7430" s="167">
        <f t="shared" ca="1" si="234"/>
        <v>2.8709877487020734E-2</v>
      </c>
    </row>
    <row r="7431" spans="1:8" x14ac:dyDescent="0.3">
      <c r="A7431"/>
      <c r="B7431" s="314">
        <v>44057</v>
      </c>
      <c r="C7431" s="197">
        <v>124.6</v>
      </c>
      <c r="D7431" s="197">
        <f t="shared" si="233"/>
        <v>1.0054723965877996</v>
      </c>
      <c r="E7431" s="197">
        <v>-4.9942813572245615E-2</v>
      </c>
      <c r="F7431" s="167"/>
      <c r="G7431" s="37">
        <v>7423</v>
      </c>
      <c r="H7431" s="167">
        <f t="shared" ca="1" si="234"/>
        <v>5.8871238222152691E-3</v>
      </c>
    </row>
    <row r="7432" spans="1:8" x14ac:dyDescent="0.3">
      <c r="A7432"/>
      <c r="B7432" s="314">
        <v>39727</v>
      </c>
      <c r="C7432" s="197">
        <v>62.13</v>
      </c>
      <c r="D7432" s="197">
        <f t="shared" si="233"/>
        <v>-0.81680672268907561</v>
      </c>
      <c r="E7432" s="197">
        <v>-5.0000000000000044E-2</v>
      </c>
      <c r="F7432" s="167"/>
      <c r="G7432" s="37">
        <v>7424</v>
      </c>
      <c r="H7432" s="167">
        <f t="shared" ca="1" si="234"/>
        <v>4.1617669053148308E-2</v>
      </c>
    </row>
    <row r="7433" spans="1:8" x14ac:dyDescent="0.3">
      <c r="A7433"/>
      <c r="B7433" s="314">
        <v>43206</v>
      </c>
      <c r="C7433" s="197">
        <v>339.15</v>
      </c>
      <c r="D7433" s="197">
        <f t="shared" ref="D7433:D7496" si="235">C7433/C7434-1</f>
        <v>-0.38743994509265611</v>
      </c>
      <c r="E7433" s="197">
        <v>-5.0133034588993208E-2</v>
      </c>
      <c r="F7433" s="167"/>
      <c r="G7433" s="37">
        <v>7425</v>
      </c>
      <c r="H7433" s="167">
        <f t="shared" ca="1" si="234"/>
        <v>-4.8210748431491417E-2</v>
      </c>
    </row>
    <row r="7434" spans="1:8" x14ac:dyDescent="0.3">
      <c r="A7434"/>
      <c r="B7434" s="314">
        <v>42041</v>
      </c>
      <c r="C7434" s="197">
        <v>553.66</v>
      </c>
      <c r="D7434" s="197">
        <f t="shared" si="235"/>
        <v>4.5897021706208987</v>
      </c>
      <c r="E7434" s="197">
        <v>-5.0244446350458993E-2</v>
      </c>
      <c r="F7434" s="167"/>
      <c r="G7434" s="37">
        <v>7426</v>
      </c>
      <c r="H7434" s="167">
        <f t="shared" ref="H7434:H7497" ca="1" si="236">_xlfn.NORM.INV(RAND(),N$11,N$12)</f>
        <v>7.5793192652699529E-2</v>
      </c>
    </row>
    <row r="7435" spans="1:8" x14ac:dyDescent="0.3">
      <c r="A7435"/>
      <c r="B7435" s="314">
        <v>38022</v>
      </c>
      <c r="C7435" s="197">
        <v>99.05</v>
      </c>
      <c r="D7435" s="197">
        <f t="shared" si="235"/>
        <v>-0.71864791932964067</v>
      </c>
      <c r="E7435" s="197">
        <v>-5.0335570469798641E-2</v>
      </c>
      <c r="F7435" s="167"/>
      <c r="G7435" s="37">
        <v>7427</v>
      </c>
      <c r="H7435" s="167">
        <f t="shared" ca="1" si="236"/>
        <v>-7.1920547251075898E-2</v>
      </c>
    </row>
    <row r="7436" spans="1:8" x14ac:dyDescent="0.3">
      <c r="A7436"/>
      <c r="B7436" s="314">
        <v>43164</v>
      </c>
      <c r="C7436" s="197">
        <v>352.05</v>
      </c>
      <c r="D7436" s="197">
        <f t="shared" si="235"/>
        <v>1.4230848647532524</v>
      </c>
      <c r="E7436" s="197">
        <v>-5.0438300741739717E-2</v>
      </c>
      <c r="F7436" s="167"/>
      <c r="G7436" s="37">
        <v>7428</v>
      </c>
      <c r="H7436" s="167">
        <f t="shared" ca="1" si="236"/>
        <v>9.6643680751900204E-2</v>
      </c>
    </row>
    <row r="7437" spans="1:8" x14ac:dyDescent="0.3">
      <c r="A7437"/>
      <c r="B7437" s="314">
        <v>40809</v>
      </c>
      <c r="C7437" s="197">
        <v>145.29</v>
      </c>
      <c r="D7437" s="197">
        <f t="shared" si="235"/>
        <v>-0.16041606472117897</v>
      </c>
      <c r="E7437" s="197">
        <v>-5.0454218678517737E-2</v>
      </c>
      <c r="F7437" s="167"/>
      <c r="G7437" s="37">
        <v>7429</v>
      </c>
      <c r="H7437" s="167">
        <f t="shared" ca="1" si="236"/>
        <v>4.4658100032149109E-2</v>
      </c>
    </row>
    <row r="7438" spans="1:8" x14ac:dyDescent="0.3">
      <c r="A7438"/>
      <c r="B7438" s="314">
        <v>38819</v>
      </c>
      <c r="C7438" s="197">
        <v>173.05</v>
      </c>
      <c r="D7438" s="197">
        <f t="shared" si="235"/>
        <v>3.2403822592501834</v>
      </c>
      <c r="E7438" s="197">
        <v>-5.058429801942177E-2</v>
      </c>
      <c r="F7438" s="167"/>
      <c r="G7438" s="37">
        <v>7430</v>
      </c>
      <c r="H7438" s="167">
        <f t="shared" ca="1" si="236"/>
        <v>-2.3961210216129738E-3</v>
      </c>
    </row>
    <row r="7439" spans="1:8" x14ac:dyDescent="0.3">
      <c r="A7439"/>
      <c r="B7439" s="314">
        <v>36175</v>
      </c>
      <c r="C7439" s="197">
        <v>40.81</v>
      </c>
      <c r="D7439" s="197">
        <f t="shared" si="235"/>
        <v>-0.86448613647683881</v>
      </c>
      <c r="E7439" s="197">
        <v>-5.0709467317980872E-2</v>
      </c>
      <c r="F7439" s="167"/>
      <c r="G7439" s="37">
        <v>7431</v>
      </c>
      <c r="H7439" s="167">
        <f t="shared" ca="1" si="236"/>
        <v>-1.7161473728730264E-2</v>
      </c>
    </row>
    <row r="7440" spans="1:8" x14ac:dyDescent="0.3">
      <c r="A7440"/>
      <c r="B7440" s="314">
        <v>42416</v>
      </c>
      <c r="C7440" s="197">
        <v>301.14999999999998</v>
      </c>
      <c r="D7440" s="197">
        <f t="shared" si="235"/>
        <v>19.927727588603194</v>
      </c>
      <c r="E7440" s="197">
        <v>-5.0748620961386992E-2</v>
      </c>
      <c r="F7440" s="167"/>
      <c r="G7440" s="37">
        <v>7432</v>
      </c>
      <c r="H7440" s="167">
        <f t="shared" ca="1" si="236"/>
        <v>7.6501499376398718E-2</v>
      </c>
    </row>
    <row r="7441" spans="1:8" x14ac:dyDescent="0.3">
      <c r="A7441"/>
      <c r="B7441" s="314">
        <v>36843</v>
      </c>
      <c r="C7441" s="197">
        <v>14.39</v>
      </c>
      <c r="D7441" s="197">
        <f t="shared" si="235"/>
        <v>-0.93747555941777105</v>
      </c>
      <c r="E7441" s="197">
        <v>-5.0791556728232212E-2</v>
      </c>
      <c r="F7441" s="167"/>
      <c r="G7441" s="37">
        <v>7433</v>
      </c>
      <c r="H7441" s="167">
        <f t="shared" ca="1" si="236"/>
        <v>4.6293848534299478E-2</v>
      </c>
    </row>
    <row r="7442" spans="1:8" x14ac:dyDescent="0.3">
      <c r="A7442"/>
      <c r="B7442" s="314">
        <v>40666</v>
      </c>
      <c r="C7442" s="197">
        <v>230.15</v>
      </c>
      <c r="D7442" s="197">
        <f t="shared" si="235"/>
        <v>1.9574659470573121</v>
      </c>
      <c r="E7442" s="197">
        <v>-5.0810409535200218E-2</v>
      </c>
      <c r="F7442" s="167"/>
      <c r="G7442" s="37">
        <v>7434</v>
      </c>
      <c r="H7442" s="167">
        <f t="shared" ca="1" si="236"/>
        <v>-6.9976494046056353E-2</v>
      </c>
    </row>
    <row r="7443" spans="1:8" x14ac:dyDescent="0.3">
      <c r="A7443"/>
      <c r="B7443" s="314">
        <v>40023</v>
      </c>
      <c r="C7443" s="197">
        <v>77.819999999999993</v>
      </c>
      <c r="D7443" s="197">
        <f t="shared" si="235"/>
        <v>-0.57757029638475732</v>
      </c>
      <c r="E7443" s="197">
        <v>-5.0859860958653469E-2</v>
      </c>
      <c r="F7443" s="167"/>
      <c r="G7443" s="37">
        <v>7435</v>
      </c>
      <c r="H7443" s="167">
        <f t="shared" ca="1" si="236"/>
        <v>0.12297704108004522</v>
      </c>
    </row>
    <row r="7444" spans="1:8" x14ac:dyDescent="0.3">
      <c r="A7444"/>
      <c r="B7444" s="314">
        <v>40714</v>
      </c>
      <c r="C7444" s="197">
        <v>184.22</v>
      </c>
      <c r="D7444" s="197">
        <f t="shared" si="235"/>
        <v>-0.53118717394070492</v>
      </c>
      <c r="E7444" s="197">
        <v>-5.0950491989078417E-2</v>
      </c>
      <c r="F7444" s="167"/>
      <c r="G7444" s="37">
        <v>7436</v>
      </c>
      <c r="H7444" s="167">
        <f t="shared" ca="1" si="236"/>
        <v>-2.2799758246674438E-2</v>
      </c>
    </row>
    <row r="7445" spans="1:8" x14ac:dyDescent="0.3">
      <c r="A7445"/>
      <c r="B7445" s="314">
        <v>44728</v>
      </c>
      <c r="C7445" s="197">
        <v>392.95</v>
      </c>
      <c r="D7445" s="197">
        <f t="shared" si="235"/>
        <v>9.6808915466159284</v>
      </c>
      <c r="E7445" s="197">
        <v>-5.1074619657087705E-2</v>
      </c>
      <c r="F7445" s="167"/>
      <c r="G7445" s="37">
        <v>7437</v>
      </c>
      <c r="H7445" s="167">
        <f t="shared" ca="1" si="236"/>
        <v>-0.1131251121781217</v>
      </c>
    </row>
    <row r="7446" spans="1:8" x14ac:dyDescent="0.3">
      <c r="A7446"/>
      <c r="B7446" s="314">
        <v>36213</v>
      </c>
      <c r="C7446" s="197">
        <v>36.79</v>
      </c>
      <c r="D7446" s="197">
        <f t="shared" si="235"/>
        <v>-0.6984426229508196</v>
      </c>
      <c r="E7446" s="197">
        <v>-5.1315110881897885E-2</v>
      </c>
      <c r="F7446" s="167"/>
      <c r="G7446" s="37">
        <v>7438</v>
      </c>
      <c r="H7446" s="167">
        <f t="shared" ca="1" si="236"/>
        <v>3.6002827395233923E-2</v>
      </c>
    </row>
    <row r="7447" spans="1:8" x14ac:dyDescent="0.3">
      <c r="A7447"/>
      <c r="B7447" s="314">
        <v>43725</v>
      </c>
      <c r="C7447" s="197">
        <v>122</v>
      </c>
      <c r="D7447" s="197">
        <f t="shared" si="235"/>
        <v>9</v>
      </c>
      <c r="E7447" s="197">
        <v>-5.1321928460342114E-2</v>
      </c>
      <c r="F7447" s="167"/>
      <c r="G7447" s="37">
        <v>7439</v>
      </c>
      <c r="H7447" s="167">
        <f t="shared" ca="1" si="236"/>
        <v>4.7340855921406841E-2</v>
      </c>
    </row>
    <row r="7448" spans="1:8" x14ac:dyDescent="0.3">
      <c r="A7448"/>
      <c r="B7448" s="314">
        <v>37151</v>
      </c>
      <c r="C7448" s="197">
        <v>12.2</v>
      </c>
      <c r="D7448" s="197">
        <f t="shared" si="235"/>
        <v>-0.9236736736736737</v>
      </c>
      <c r="E7448" s="197">
        <v>-5.1321928460342114E-2</v>
      </c>
      <c r="F7448" s="167"/>
      <c r="G7448" s="37">
        <v>7440</v>
      </c>
      <c r="H7448" s="167">
        <f t="shared" ca="1" si="236"/>
        <v>0.10341075913441045</v>
      </c>
    </row>
    <row r="7449" spans="1:8" x14ac:dyDescent="0.3">
      <c r="A7449"/>
      <c r="B7449" s="314">
        <v>40868</v>
      </c>
      <c r="C7449" s="197">
        <v>159.84</v>
      </c>
      <c r="D7449" s="197">
        <f t="shared" si="235"/>
        <v>2.4627383015597926</v>
      </c>
      <c r="E7449" s="197">
        <v>-5.1338358359546588E-2</v>
      </c>
      <c r="F7449" s="167"/>
      <c r="G7449" s="37">
        <v>7441</v>
      </c>
      <c r="H7449" s="167">
        <f t="shared" ca="1" si="236"/>
        <v>4.1782393850225578E-2</v>
      </c>
    </row>
    <row r="7450" spans="1:8" x14ac:dyDescent="0.3">
      <c r="A7450"/>
      <c r="B7450" s="314">
        <v>39924</v>
      </c>
      <c r="C7450" s="197">
        <v>46.16</v>
      </c>
      <c r="D7450" s="197">
        <f t="shared" si="235"/>
        <v>-0.87705420162471703</v>
      </c>
      <c r="E7450" s="197">
        <v>-5.137690094533498E-2</v>
      </c>
      <c r="F7450" s="167"/>
      <c r="G7450" s="37">
        <v>7442</v>
      </c>
      <c r="H7450" s="167">
        <f t="shared" ca="1" si="236"/>
        <v>2.5129999286537863E-2</v>
      </c>
    </row>
    <row r="7451" spans="1:8" x14ac:dyDescent="0.3">
      <c r="A7451"/>
      <c r="B7451" s="314">
        <v>43137</v>
      </c>
      <c r="C7451" s="197">
        <v>375.45</v>
      </c>
      <c r="D7451" s="197">
        <f t="shared" si="235"/>
        <v>2.6219371020644413</v>
      </c>
      <c r="E7451" s="197">
        <v>-5.1414855987872765E-2</v>
      </c>
      <c r="F7451" s="167"/>
      <c r="G7451" s="37">
        <v>7443</v>
      </c>
      <c r="H7451" s="167">
        <f t="shared" ca="1" si="236"/>
        <v>1.1955002965698147E-4</v>
      </c>
    </row>
    <row r="7452" spans="1:8" x14ac:dyDescent="0.3">
      <c r="A7452"/>
      <c r="B7452" s="314">
        <v>39603</v>
      </c>
      <c r="C7452" s="197">
        <v>103.66</v>
      </c>
      <c r="D7452" s="197">
        <f t="shared" si="235"/>
        <v>-0.41302378255945638</v>
      </c>
      <c r="E7452" s="197">
        <v>-5.1514319699881184E-2</v>
      </c>
      <c r="F7452" s="167"/>
      <c r="G7452" s="37">
        <v>7444</v>
      </c>
      <c r="H7452" s="167">
        <f t="shared" ca="1" si="236"/>
        <v>-0.14670941604438689</v>
      </c>
    </row>
    <row r="7453" spans="1:8" x14ac:dyDescent="0.3">
      <c r="A7453"/>
      <c r="B7453" s="314">
        <v>43861</v>
      </c>
      <c r="C7453" s="197">
        <v>176.6</v>
      </c>
      <c r="D7453" s="197">
        <f t="shared" si="235"/>
        <v>4.0170454545454541</v>
      </c>
      <c r="E7453" s="197">
        <v>-5.1557465091299659E-2</v>
      </c>
      <c r="F7453" s="167"/>
      <c r="G7453" s="37">
        <v>7445</v>
      </c>
      <c r="H7453" s="167">
        <f t="shared" ca="1" si="236"/>
        <v>-4.484213994001683E-3</v>
      </c>
    </row>
    <row r="7454" spans="1:8" x14ac:dyDescent="0.3">
      <c r="A7454"/>
      <c r="B7454" s="314">
        <v>35965</v>
      </c>
      <c r="C7454" s="197">
        <v>35.200000000000003</v>
      </c>
      <c r="D7454" s="197">
        <f t="shared" si="235"/>
        <v>0.86539480657127732</v>
      </c>
      <c r="E7454" s="197">
        <v>-5.1724137931034364E-2</v>
      </c>
      <c r="F7454" s="167"/>
      <c r="G7454" s="37">
        <v>7446</v>
      </c>
      <c r="H7454" s="167">
        <f t="shared" ca="1" si="236"/>
        <v>-4.0473441474405174E-2</v>
      </c>
    </row>
    <row r="7455" spans="1:8" x14ac:dyDescent="0.3">
      <c r="A7455"/>
      <c r="B7455" s="314">
        <v>36087</v>
      </c>
      <c r="C7455" s="197">
        <v>18.87</v>
      </c>
      <c r="D7455" s="197">
        <f t="shared" si="235"/>
        <v>-0.17562254259501964</v>
      </c>
      <c r="E7455" s="197">
        <v>-5.1758793969849171E-2</v>
      </c>
      <c r="F7455" s="167"/>
      <c r="G7455" s="37">
        <v>7447</v>
      </c>
      <c r="H7455" s="167">
        <f t="shared" ca="1" si="236"/>
        <v>7.0575478670663536E-2</v>
      </c>
    </row>
    <row r="7456" spans="1:8" x14ac:dyDescent="0.3">
      <c r="A7456"/>
      <c r="B7456" s="314">
        <v>37404</v>
      </c>
      <c r="C7456" s="197">
        <v>22.89</v>
      </c>
      <c r="D7456" s="197">
        <f t="shared" si="235"/>
        <v>0.60518934081346432</v>
      </c>
      <c r="E7456" s="197">
        <v>-5.1781275890637968E-2</v>
      </c>
      <c r="F7456" s="167"/>
      <c r="G7456" s="37">
        <v>7448</v>
      </c>
      <c r="H7456" s="167">
        <f t="shared" ca="1" si="236"/>
        <v>-2.8619356183006903E-2</v>
      </c>
    </row>
    <row r="7457" spans="1:8" x14ac:dyDescent="0.3">
      <c r="A7457"/>
      <c r="B7457" s="314">
        <v>36962</v>
      </c>
      <c r="C7457" s="197">
        <v>14.26</v>
      </c>
      <c r="D7457" s="197">
        <f t="shared" si="235"/>
        <v>-0.20290665176076028</v>
      </c>
      <c r="E7457" s="197">
        <v>-5.1861702127659504E-2</v>
      </c>
      <c r="F7457" s="167"/>
      <c r="G7457" s="37">
        <v>7449</v>
      </c>
      <c r="H7457" s="167">
        <f t="shared" ca="1" si="236"/>
        <v>7.9962994835619146E-3</v>
      </c>
    </row>
    <row r="7458" spans="1:8" x14ac:dyDescent="0.3">
      <c r="A7458"/>
      <c r="B7458" s="314">
        <v>36088</v>
      </c>
      <c r="C7458" s="197">
        <v>17.89</v>
      </c>
      <c r="D7458" s="197">
        <f t="shared" si="235"/>
        <v>-0.96207737148913619</v>
      </c>
      <c r="E7458" s="197">
        <v>-5.1934287228404874E-2</v>
      </c>
      <c r="F7458" s="167"/>
      <c r="G7458" s="37">
        <v>7450</v>
      </c>
      <c r="H7458" s="167">
        <f t="shared" ca="1" si="236"/>
        <v>2.8153140818002891E-2</v>
      </c>
    </row>
    <row r="7459" spans="1:8" x14ac:dyDescent="0.3">
      <c r="A7459"/>
      <c r="B7459" s="314">
        <v>42151</v>
      </c>
      <c r="C7459" s="197">
        <v>471.75</v>
      </c>
      <c r="D7459" s="197">
        <f t="shared" si="235"/>
        <v>5.0558408215661101</v>
      </c>
      <c r="E7459" s="197">
        <v>-5.1949356913183364E-2</v>
      </c>
      <c r="F7459" s="167"/>
      <c r="G7459" s="37">
        <v>7451</v>
      </c>
      <c r="H7459" s="167">
        <f t="shared" ca="1" si="236"/>
        <v>3.8098796111550266E-2</v>
      </c>
    </row>
    <row r="7460" spans="1:8" x14ac:dyDescent="0.3">
      <c r="A7460"/>
      <c r="B7460" s="314">
        <v>39714</v>
      </c>
      <c r="C7460" s="197">
        <v>77.900000000000006</v>
      </c>
      <c r="D7460" s="197">
        <f t="shared" si="235"/>
        <v>-0.71811109100777992</v>
      </c>
      <c r="E7460" s="197">
        <v>-5.2080798247748805E-2</v>
      </c>
      <c r="F7460" s="167"/>
      <c r="G7460" s="37">
        <v>7452</v>
      </c>
      <c r="H7460" s="167">
        <f t="shared" ca="1" si="236"/>
        <v>2.9815061201947678E-2</v>
      </c>
    </row>
    <row r="7461" spans="1:8" x14ac:dyDescent="0.3">
      <c r="A7461"/>
      <c r="B7461" s="314">
        <v>42411</v>
      </c>
      <c r="C7461" s="197">
        <v>276.35000000000002</v>
      </c>
      <c r="D7461" s="197">
        <f t="shared" si="235"/>
        <v>15.528110047846891</v>
      </c>
      <c r="E7461" s="197">
        <v>-5.2135139770193795E-2</v>
      </c>
      <c r="F7461" s="167"/>
      <c r="G7461" s="37">
        <v>7453</v>
      </c>
      <c r="H7461" s="167">
        <f t="shared" ca="1" si="236"/>
        <v>4.3186652491163768E-2</v>
      </c>
    </row>
    <row r="7462" spans="1:8" x14ac:dyDescent="0.3">
      <c r="A7462"/>
      <c r="B7462" s="314">
        <v>36859</v>
      </c>
      <c r="C7462" s="197">
        <v>16.72</v>
      </c>
      <c r="D7462" s="197">
        <f t="shared" si="235"/>
        <v>-0.76202675775690298</v>
      </c>
      <c r="E7462" s="197">
        <v>-5.2154195011338E-2</v>
      </c>
      <c r="F7462" s="167"/>
      <c r="G7462" s="37">
        <v>7454</v>
      </c>
      <c r="H7462" s="167">
        <f t="shared" ca="1" si="236"/>
        <v>-3.0927571157336929E-2</v>
      </c>
    </row>
    <row r="7463" spans="1:8" x14ac:dyDescent="0.3">
      <c r="A7463"/>
      <c r="B7463" s="314">
        <v>38138</v>
      </c>
      <c r="C7463" s="197">
        <v>70.260000000000005</v>
      </c>
      <c r="D7463" s="197">
        <f t="shared" si="235"/>
        <v>2.0051325919589398</v>
      </c>
      <c r="E7463" s="197">
        <v>-5.2205584783488357E-2</v>
      </c>
      <c r="F7463" s="167"/>
      <c r="G7463" s="37">
        <v>7455</v>
      </c>
      <c r="H7463" s="167">
        <f t="shared" ca="1" si="236"/>
        <v>9.5353014373637576E-3</v>
      </c>
    </row>
    <row r="7464" spans="1:8" x14ac:dyDescent="0.3">
      <c r="A7464"/>
      <c r="B7464" s="314">
        <v>37336</v>
      </c>
      <c r="C7464" s="197">
        <v>23.38</v>
      </c>
      <c r="D7464" s="197">
        <f t="shared" si="235"/>
        <v>-0.68834977339376169</v>
      </c>
      <c r="E7464" s="197">
        <v>-5.2290231049858193E-2</v>
      </c>
      <c r="F7464" s="167"/>
      <c r="G7464" s="37">
        <v>7456</v>
      </c>
      <c r="H7464" s="167">
        <f t="shared" ca="1" si="236"/>
        <v>6.1903041156796644E-2</v>
      </c>
    </row>
    <row r="7465" spans="1:8" x14ac:dyDescent="0.3">
      <c r="A7465"/>
      <c r="B7465" s="314">
        <v>39632</v>
      </c>
      <c r="C7465" s="197">
        <v>75.02</v>
      </c>
      <c r="D7465" s="197">
        <f t="shared" si="235"/>
        <v>0.48348823413090747</v>
      </c>
      <c r="E7465" s="197">
        <v>-5.2418845522293922E-2</v>
      </c>
      <c r="F7465" s="167"/>
      <c r="G7465" s="37">
        <v>7457</v>
      </c>
      <c r="H7465" s="167">
        <f t="shared" ca="1" si="236"/>
        <v>2.7816219928041206E-2</v>
      </c>
    </row>
    <row r="7466" spans="1:8" x14ac:dyDescent="0.3">
      <c r="A7466"/>
      <c r="B7466" s="314">
        <v>36361</v>
      </c>
      <c r="C7466" s="197">
        <v>50.57</v>
      </c>
      <c r="D7466" s="197">
        <f t="shared" si="235"/>
        <v>3.0007911392405058</v>
      </c>
      <c r="E7466" s="197">
        <v>-5.2463931047404877E-2</v>
      </c>
      <c r="F7466" s="167"/>
      <c r="G7466" s="37">
        <v>7458</v>
      </c>
      <c r="H7466" s="167">
        <f t="shared" ca="1" si="236"/>
        <v>-7.5096959107320707E-3</v>
      </c>
    </row>
    <row r="7467" spans="1:8" x14ac:dyDescent="0.3">
      <c r="A7467"/>
      <c r="B7467" s="314">
        <v>37102</v>
      </c>
      <c r="C7467" s="197">
        <v>12.64</v>
      </c>
      <c r="D7467" s="197">
        <f t="shared" si="235"/>
        <v>-0.7870261162594776</v>
      </c>
      <c r="E7467" s="197">
        <v>-5.2473763118440764E-2</v>
      </c>
      <c r="F7467" s="167"/>
      <c r="G7467" s="37">
        <v>7459</v>
      </c>
      <c r="H7467" s="167">
        <f t="shared" ca="1" si="236"/>
        <v>-5.397745739712359E-2</v>
      </c>
    </row>
    <row r="7468" spans="1:8" x14ac:dyDescent="0.3">
      <c r="A7468"/>
      <c r="B7468" s="314">
        <v>39729</v>
      </c>
      <c r="C7468" s="197">
        <v>59.35</v>
      </c>
      <c r="D7468" s="197">
        <f t="shared" si="235"/>
        <v>-0.57895856980703742</v>
      </c>
      <c r="E7468" s="197">
        <v>-5.2673583399840296E-2</v>
      </c>
      <c r="F7468" s="167"/>
      <c r="G7468" s="37">
        <v>7460</v>
      </c>
      <c r="H7468" s="167">
        <f t="shared" ca="1" si="236"/>
        <v>8.671357941727598E-3</v>
      </c>
    </row>
    <row r="7469" spans="1:8" x14ac:dyDescent="0.3">
      <c r="A7469"/>
      <c r="B7469" s="314">
        <v>40774</v>
      </c>
      <c r="C7469" s="197">
        <v>140.96</v>
      </c>
      <c r="D7469" s="197">
        <f t="shared" si="235"/>
        <v>6.2028615227388864</v>
      </c>
      <c r="E7469" s="197">
        <v>-5.2751831194140175E-2</v>
      </c>
      <c r="F7469" s="167"/>
      <c r="G7469" s="37">
        <v>7461</v>
      </c>
      <c r="H7469" s="167">
        <f t="shared" ca="1" si="236"/>
        <v>4.4955606942717212E-2</v>
      </c>
    </row>
    <row r="7470" spans="1:8" x14ac:dyDescent="0.3">
      <c r="A7470"/>
      <c r="B7470" s="314">
        <v>37232</v>
      </c>
      <c r="C7470" s="197">
        <v>19.57</v>
      </c>
      <c r="D7470" s="197">
        <f t="shared" si="235"/>
        <v>-0.55764014466546108</v>
      </c>
      <c r="E7470" s="197">
        <v>-5.2758954501452071E-2</v>
      </c>
      <c r="F7470" s="167"/>
      <c r="G7470" s="37">
        <v>7462</v>
      </c>
      <c r="H7470" s="167">
        <f t="shared" ca="1" si="236"/>
        <v>-9.3006952937120357E-2</v>
      </c>
    </row>
    <row r="7471" spans="1:8" x14ac:dyDescent="0.3">
      <c r="A7471"/>
      <c r="B7471" s="314">
        <v>36374</v>
      </c>
      <c r="C7471" s="197">
        <v>44.24</v>
      </c>
      <c r="D7471" s="197">
        <f t="shared" si="235"/>
        <v>-0.12913385826771639</v>
      </c>
      <c r="E7471" s="197">
        <v>-5.2879469064440188E-2</v>
      </c>
      <c r="F7471" s="167"/>
      <c r="G7471" s="37">
        <v>7463</v>
      </c>
      <c r="H7471" s="167">
        <f t="shared" ca="1" si="236"/>
        <v>8.6787541560066281E-2</v>
      </c>
    </row>
    <row r="7472" spans="1:8" x14ac:dyDescent="0.3">
      <c r="A7472"/>
      <c r="B7472" s="314">
        <v>36430</v>
      </c>
      <c r="C7472" s="197">
        <v>50.8</v>
      </c>
      <c r="D7472" s="197">
        <f t="shared" si="235"/>
        <v>2.9502332814930017</v>
      </c>
      <c r="E7472" s="197">
        <v>-5.2945563012677166E-2</v>
      </c>
      <c r="F7472" s="167"/>
      <c r="G7472" s="37">
        <v>7464</v>
      </c>
      <c r="H7472" s="167">
        <f t="shared" ca="1" si="236"/>
        <v>3.4177063360261571E-2</v>
      </c>
    </row>
    <row r="7473" spans="1:8" x14ac:dyDescent="0.3">
      <c r="A7473"/>
      <c r="B7473" s="314">
        <v>37148</v>
      </c>
      <c r="C7473" s="197">
        <v>12.86</v>
      </c>
      <c r="D7473" s="197">
        <f t="shared" si="235"/>
        <v>-0.62496354622338868</v>
      </c>
      <c r="E7473" s="197">
        <v>-5.3019145802650991E-2</v>
      </c>
      <c r="F7473" s="167"/>
      <c r="G7473" s="37">
        <v>7465</v>
      </c>
      <c r="H7473" s="167">
        <f t="shared" ca="1" si="236"/>
        <v>-9.3929164580244841E-3</v>
      </c>
    </row>
    <row r="7474" spans="1:8" x14ac:dyDescent="0.3">
      <c r="A7474"/>
      <c r="B7474" s="314">
        <v>36301</v>
      </c>
      <c r="C7474" s="197">
        <v>34.29</v>
      </c>
      <c r="D7474" s="197">
        <f t="shared" si="235"/>
        <v>-0.32300098716683123</v>
      </c>
      <c r="E7474" s="197">
        <v>-5.3024026512013323E-2</v>
      </c>
      <c r="F7474" s="167"/>
      <c r="G7474" s="37">
        <v>7466</v>
      </c>
      <c r="H7474" s="167">
        <f t="shared" ca="1" si="236"/>
        <v>-1.830086040543279E-2</v>
      </c>
    </row>
    <row r="7475" spans="1:8" x14ac:dyDescent="0.3">
      <c r="A7475"/>
      <c r="B7475" s="314">
        <v>36382</v>
      </c>
      <c r="C7475" s="197">
        <v>50.65</v>
      </c>
      <c r="D7475" s="197">
        <f t="shared" si="235"/>
        <v>-7.9760174418604612E-2</v>
      </c>
      <c r="E7475" s="197">
        <v>-5.3094036268461431E-2</v>
      </c>
      <c r="F7475" s="167"/>
      <c r="G7475" s="37">
        <v>7467</v>
      </c>
      <c r="H7475" s="167">
        <f t="shared" ca="1" si="236"/>
        <v>-3.9491149156398966E-2</v>
      </c>
    </row>
    <row r="7476" spans="1:8" x14ac:dyDescent="0.3">
      <c r="A7476"/>
      <c r="B7476" s="314">
        <v>36419</v>
      </c>
      <c r="C7476" s="197">
        <v>55.04</v>
      </c>
      <c r="D7476" s="197">
        <f t="shared" si="235"/>
        <v>-0.21561921048881294</v>
      </c>
      <c r="E7476" s="197">
        <v>-5.315671770170316E-2</v>
      </c>
      <c r="F7476" s="167"/>
      <c r="G7476" s="37">
        <v>7468</v>
      </c>
      <c r="H7476" s="167">
        <f t="shared" ca="1" si="236"/>
        <v>-1.9010436363182108E-2</v>
      </c>
    </row>
    <row r="7477" spans="1:8" x14ac:dyDescent="0.3">
      <c r="A7477"/>
      <c r="B7477" s="314">
        <v>39720</v>
      </c>
      <c r="C7477" s="197">
        <v>70.17</v>
      </c>
      <c r="D7477" s="197">
        <f t="shared" si="235"/>
        <v>-0.432969696969697</v>
      </c>
      <c r="E7477" s="197">
        <v>-5.3164215355552491E-2</v>
      </c>
      <c r="F7477" s="167"/>
      <c r="G7477" s="37">
        <v>7469</v>
      </c>
      <c r="H7477" s="167">
        <f t="shared" ca="1" si="236"/>
        <v>-2.7378690412045707E-2</v>
      </c>
    </row>
    <row r="7478" spans="1:8" x14ac:dyDescent="0.3">
      <c r="A7478"/>
      <c r="B7478" s="314">
        <v>43682</v>
      </c>
      <c r="C7478" s="197">
        <v>123.75</v>
      </c>
      <c r="D7478" s="197">
        <f t="shared" si="235"/>
        <v>0.2971698113207546</v>
      </c>
      <c r="E7478" s="197">
        <v>-5.3175210405508766E-2</v>
      </c>
      <c r="F7478" s="167"/>
      <c r="G7478" s="37">
        <v>7470</v>
      </c>
      <c r="H7478" s="167">
        <f t="shared" ca="1" si="236"/>
        <v>9.1623545533248106E-3</v>
      </c>
    </row>
    <row r="7479" spans="1:8" x14ac:dyDescent="0.3">
      <c r="A7479"/>
      <c r="B7479" s="314">
        <v>38042</v>
      </c>
      <c r="C7479" s="197">
        <v>95.4</v>
      </c>
      <c r="D7479" s="197">
        <f t="shared" si="235"/>
        <v>-0.80429564896301309</v>
      </c>
      <c r="E7479" s="197">
        <v>-5.3289669544507201E-2</v>
      </c>
      <c r="F7479" s="167"/>
      <c r="G7479" s="37">
        <v>7471</v>
      </c>
      <c r="H7479" s="167">
        <f t="shared" ca="1" si="236"/>
        <v>0.16644424753574197</v>
      </c>
    </row>
    <row r="7480" spans="1:8" x14ac:dyDescent="0.3">
      <c r="A7480"/>
      <c r="B7480" s="314">
        <v>41922</v>
      </c>
      <c r="C7480" s="197">
        <v>487.47</v>
      </c>
      <c r="D7480" s="197">
        <f t="shared" si="235"/>
        <v>0.55023056129750381</v>
      </c>
      <c r="E7480" s="197">
        <v>-5.3584949618498467E-2</v>
      </c>
      <c r="F7480" s="167"/>
      <c r="G7480" s="37">
        <v>7472</v>
      </c>
      <c r="H7480" s="167">
        <f t="shared" ca="1" si="236"/>
        <v>-4.3617670528911918E-2</v>
      </c>
    </row>
    <row r="7481" spans="1:8" x14ac:dyDescent="0.3">
      <c r="A7481"/>
      <c r="B7481" s="314">
        <v>44335</v>
      </c>
      <c r="C7481" s="197">
        <v>314.45</v>
      </c>
      <c r="D7481" s="197">
        <f t="shared" si="235"/>
        <v>9.4157005631003639</v>
      </c>
      <c r="E7481" s="197">
        <v>-5.4143480222589857E-2</v>
      </c>
      <c r="F7481" s="167"/>
      <c r="G7481" s="37">
        <v>7473</v>
      </c>
      <c r="H7481" s="167">
        <f t="shared" ca="1" si="236"/>
        <v>0.12973141751301648</v>
      </c>
    </row>
    <row r="7482" spans="1:8" x14ac:dyDescent="0.3">
      <c r="A7482"/>
      <c r="B7482" s="314">
        <v>36586</v>
      </c>
      <c r="C7482" s="197">
        <v>30.19</v>
      </c>
      <c r="D7482" s="197">
        <f t="shared" si="235"/>
        <v>1.2802114803625377</v>
      </c>
      <c r="E7482" s="197">
        <v>-5.4197994987468689E-2</v>
      </c>
      <c r="F7482" s="167"/>
      <c r="G7482" s="37">
        <v>7474</v>
      </c>
      <c r="H7482" s="167">
        <f t="shared" ca="1" si="236"/>
        <v>-5.4557614631420108E-2</v>
      </c>
    </row>
    <row r="7483" spans="1:8" x14ac:dyDescent="0.3">
      <c r="A7483"/>
      <c r="B7483" s="314">
        <v>36822</v>
      </c>
      <c r="C7483" s="197">
        <v>13.24</v>
      </c>
      <c r="D7483" s="197">
        <f t="shared" si="235"/>
        <v>-0.97252542021166222</v>
      </c>
      <c r="E7483" s="197">
        <v>-5.428571428571427E-2</v>
      </c>
      <c r="F7483" s="167"/>
      <c r="G7483" s="37">
        <v>7475</v>
      </c>
      <c r="H7483" s="167">
        <f t="shared" ca="1" si="236"/>
        <v>-7.8255788725957509E-2</v>
      </c>
    </row>
    <row r="7484" spans="1:8" x14ac:dyDescent="0.3">
      <c r="A7484"/>
      <c r="B7484" s="314">
        <v>44488</v>
      </c>
      <c r="C7484" s="197">
        <v>481.9</v>
      </c>
      <c r="D7484" s="197">
        <f t="shared" si="235"/>
        <v>18.130607383882491</v>
      </c>
      <c r="E7484" s="197">
        <v>-5.4356357927786592E-2</v>
      </c>
      <c r="F7484" s="167"/>
      <c r="G7484" s="37">
        <v>7476</v>
      </c>
      <c r="H7484" s="167">
        <f t="shared" ca="1" si="236"/>
        <v>3.0890303156667378E-2</v>
      </c>
    </row>
    <row r="7485" spans="1:8" x14ac:dyDescent="0.3">
      <c r="A7485"/>
      <c r="B7485" s="314">
        <v>36122</v>
      </c>
      <c r="C7485" s="197">
        <v>25.19</v>
      </c>
      <c r="D7485" s="197">
        <f t="shared" si="235"/>
        <v>0.40412486064659969</v>
      </c>
      <c r="E7485" s="197">
        <v>-5.4784240150093755E-2</v>
      </c>
      <c r="F7485" s="167"/>
      <c r="G7485" s="37">
        <v>7477</v>
      </c>
      <c r="H7485" s="167">
        <f t="shared" ca="1" si="236"/>
        <v>2.3673575679851708E-2</v>
      </c>
    </row>
    <row r="7486" spans="1:8" x14ac:dyDescent="0.3">
      <c r="A7486"/>
      <c r="B7486" s="314">
        <v>36901</v>
      </c>
      <c r="C7486" s="197">
        <v>17.940000000000001</v>
      </c>
      <c r="D7486" s="197">
        <f t="shared" si="235"/>
        <v>-0.93562046938921983</v>
      </c>
      <c r="E7486" s="197">
        <v>-5.4794520547945202E-2</v>
      </c>
      <c r="F7486" s="167"/>
      <c r="G7486" s="37">
        <v>7478</v>
      </c>
      <c r="H7486" s="167">
        <f t="shared" ca="1" si="236"/>
        <v>-6.0489165194940867E-2</v>
      </c>
    </row>
    <row r="7487" spans="1:8" x14ac:dyDescent="0.3">
      <c r="A7487"/>
      <c r="B7487" s="314">
        <v>41306</v>
      </c>
      <c r="C7487" s="197">
        <v>278.66000000000003</v>
      </c>
      <c r="D7487" s="197">
        <f t="shared" si="235"/>
        <v>2.6067822935542324</v>
      </c>
      <c r="E7487" s="197">
        <v>-5.4877221543888077E-2</v>
      </c>
      <c r="F7487" s="167"/>
      <c r="G7487" s="37">
        <v>7479</v>
      </c>
      <c r="H7487" s="167">
        <f t="shared" ca="1" si="236"/>
        <v>-4.3297505019933881E-2</v>
      </c>
    </row>
    <row r="7488" spans="1:8" x14ac:dyDescent="0.3">
      <c r="A7488"/>
      <c r="B7488" s="314">
        <v>39706</v>
      </c>
      <c r="C7488" s="197">
        <v>77.260000000000005</v>
      </c>
      <c r="D7488" s="197">
        <f t="shared" si="235"/>
        <v>-0.83612260048785658</v>
      </c>
      <c r="E7488" s="197">
        <v>-5.4923547400611561E-2</v>
      </c>
      <c r="F7488" s="167"/>
      <c r="G7488" s="37">
        <v>7480</v>
      </c>
      <c r="H7488" s="167">
        <f t="shared" ca="1" si="236"/>
        <v>-2.4534371599848746E-2</v>
      </c>
    </row>
    <row r="7489" spans="1:8" x14ac:dyDescent="0.3">
      <c r="A7489"/>
      <c r="B7489" s="314">
        <v>44606</v>
      </c>
      <c r="C7489" s="197">
        <v>471.45</v>
      </c>
      <c r="D7489" s="197">
        <f t="shared" si="235"/>
        <v>0.91685301890628179</v>
      </c>
      <c r="E7489" s="197">
        <v>-5.4926330560288728E-2</v>
      </c>
      <c r="F7489" s="167"/>
      <c r="G7489" s="37">
        <v>7481</v>
      </c>
      <c r="H7489" s="167">
        <f t="shared" ca="1" si="236"/>
        <v>-1.0475840931602875E-2</v>
      </c>
    </row>
    <row r="7490" spans="1:8" x14ac:dyDescent="0.3">
      <c r="A7490"/>
      <c r="B7490" s="314">
        <v>44214</v>
      </c>
      <c r="C7490" s="197">
        <v>245.95</v>
      </c>
      <c r="D7490" s="197">
        <f t="shared" si="235"/>
        <v>8.7715534366309083</v>
      </c>
      <c r="E7490" s="197">
        <v>-5.5128697656550263E-2</v>
      </c>
      <c r="F7490" s="167"/>
      <c r="G7490" s="37">
        <v>7482</v>
      </c>
      <c r="H7490" s="167">
        <f t="shared" ca="1" si="236"/>
        <v>-2.4074326637914832E-2</v>
      </c>
    </row>
    <row r="7491" spans="1:8" x14ac:dyDescent="0.3">
      <c r="A7491"/>
      <c r="B7491" s="314">
        <v>37320</v>
      </c>
      <c r="C7491" s="197">
        <v>25.17</v>
      </c>
      <c r="D7491" s="197">
        <f t="shared" si="235"/>
        <v>-0.95658473479948258</v>
      </c>
      <c r="E7491" s="197">
        <v>-5.5180180180180116E-2</v>
      </c>
      <c r="F7491" s="167"/>
      <c r="G7491" s="37">
        <v>7483</v>
      </c>
      <c r="H7491" s="167">
        <f t="shared" ca="1" si="236"/>
        <v>-3.6693405988870283E-2</v>
      </c>
    </row>
    <row r="7492" spans="1:8" x14ac:dyDescent="0.3">
      <c r="A7492"/>
      <c r="B7492" s="314">
        <v>45754</v>
      </c>
      <c r="C7492" s="197">
        <v>579.75</v>
      </c>
      <c r="D7492" s="197">
        <f t="shared" si="235"/>
        <v>0.47144670050761417</v>
      </c>
      <c r="E7492" s="197">
        <v>-5.5551030382015143E-2</v>
      </c>
      <c r="F7492" s="167"/>
      <c r="G7492" s="37">
        <v>7484</v>
      </c>
      <c r="H7492" s="167">
        <f t="shared" ca="1" si="236"/>
        <v>9.4222171789264036E-2</v>
      </c>
    </row>
    <row r="7493" spans="1:8" x14ac:dyDescent="0.3">
      <c r="A7493"/>
      <c r="B7493" s="314">
        <v>44627</v>
      </c>
      <c r="C7493" s="197">
        <v>394</v>
      </c>
      <c r="D7493" s="197">
        <f t="shared" si="235"/>
        <v>4.3693104388116657</v>
      </c>
      <c r="E7493" s="197">
        <v>-5.5721989215098855E-2</v>
      </c>
      <c r="F7493" s="167"/>
      <c r="G7493" s="37">
        <v>7485</v>
      </c>
      <c r="H7493" s="167">
        <f t="shared" ca="1" si="236"/>
        <v>6.8454537073721164E-2</v>
      </c>
    </row>
    <row r="7494" spans="1:8" x14ac:dyDescent="0.3">
      <c r="A7494"/>
      <c r="B7494" s="314">
        <v>35649</v>
      </c>
      <c r="C7494" s="197">
        <v>73.38</v>
      </c>
      <c r="D7494" s="197">
        <f t="shared" si="235"/>
        <v>9.9490560383578064E-2</v>
      </c>
      <c r="E7494" s="197">
        <v>-5.5841482243952689E-2</v>
      </c>
      <c r="F7494" s="167"/>
      <c r="G7494" s="37">
        <v>7486</v>
      </c>
      <c r="H7494" s="167">
        <f t="shared" ca="1" si="236"/>
        <v>-0.14598755318768664</v>
      </c>
    </row>
    <row r="7495" spans="1:8" x14ac:dyDescent="0.3">
      <c r="A7495"/>
      <c r="B7495" s="314">
        <v>39989</v>
      </c>
      <c r="C7495" s="197">
        <v>66.739999999999995</v>
      </c>
      <c r="D7495" s="197">
        <f t="shared" si="235"/>
        <v>-0.90017201406027969</v>
      </c>
      <c r="E7495" s="197">
        <v>-5.5877776205969787E-2</v>
      </c>
      <c r="F7495" s="167"/>
      <c r="G7495" s="37">
        <v>7487</v>
      </c>
      <c r="H7495" s="167">
        <f t="shared" ca="1" si="236"/>
        <v>7.3035437799431183E-2</v>
      </c>
    </row>
    <row r="7496" spans="1:8" x14ac:dyDescent="0.3">
      <c r="A7496"/>
      <c r="B7496" s="314">
        <v>45743</v>
      </c>
      <c r="C7496" s="197">
        <v>668.55</v>
      </c>
      <c r="D7496" s="197">
        <f t="shared" si="235"/>
        <v>1.8387329625068998</v>
      </c>
      <c r="E7496" s="197">
        <v>-5.6053653370984891E-2</v>
      </c>
      <c r="F7496" s="167"/>
      <c r="G7496" s="37">
        <v>7488</v>
      </c>
      <c r="H7496" s="167">
        <f t="shared" ca="1" si="236"/>
        <v>0.17220437062130584</v>
      </c>
    </row>
    <row r="7497" spans="1:8" x14ac:dyDescent="0.3">
      <c r="A7497"/>
      <c r="B7497" s="314">
        <v>40550</v>
      </c>
      <c r="C7497" s="197">
        <v>235.51</v>
      </c>
      <c r="D7497" s="197">
        <f t="shared" ref="D7497:D7560" si="237">C7497/C7498-1</f>
        <v>16.549180327868854</v>
      </c>
      <c r="E7497" s="197">
        <v>-5.6147803783263894E-2</v>
      </c>
      <c r="F7497" s="167"/>
      <c r="G7497" s="37">
        <v>7489</v>
      </c>
      <c r="H7497" s="167">
        <f t="shared" ca="1" si="236"/>
        <v>-9.1182603769938823E-4</v>
      </c>
    </row>
    <row r="7498" spans="1:8" x14ac:dyDescent="0.3">
      <c r="A7498"/>
      <c r="B7498" s="314">
        <v>37085</v>
      </c>
      <c r="C7498" s="197">
        <v>13.42</v>
      </c>
      <c r="D7498" s="197">
        <f t="shared" si="237"/>
        <v>-0.45491470349309504</v>
      </c>
      <c r="E7498" s="197">
        <v>-5.6258790436005679E-2</v>
      </c>
      <c r="F7498" s="167"/>
      <c r="G7498" s="37">
        <v>7490</v>
      </c>
      <c r="H7498" s="167">
        <f t="shared" ref="H7498:H7561" ca="1" si="238">_xlfn.NORM.INV(RAND(),N$11,N$12)</f>
        <v>-6.0865504551982884E-3</v>
      </c>
    </row>
    <row r="7499" spans="1:8" x14ac:dyDescent="0.3">
      <c r="A7499"/>
      <c r="B7499" s="314">
        <v>36035</v>
      </c>
      <c r="C7499" s="197">
        <v>24.62</v>
      </c>
      <c r="D7499" s="197">
        <f t="shared" si="237"/>
        <v>-0.55957066189624327</v>
      </c>
      <c r="E7499" s="197">
        <v>-5.6343426600229951E-2</v>
      </c>
      <c r="F7499" s="167"/>
      <c r="G7499" s="37">
        <v>7491</v>
      </c>
      <c r="H7499" s="167">
        <f t="shared" ca="1" si="238"/>
        <v>3.0300193176204384E-2</v>
      </c>
    </row>
    <row r="7500" spans="1:8" x14ac:dyDescent="0.3">
      <c r="A7500"/>
      <c r="B7500" s="314">
        <v>39736</v>
      </c>
      <c r="C7500" s="197">
        <v>55.9</v>
      </c>
      <c r="D7500" s="197">
        <f t="shared" si="237"/>
        <v>1.1616395978344936</v>
      </c>
      <c r="E7500" s="197">
        <v>-5.6540084388185696E-2</v>
      </c>
      <c r="F7500" s="167"/>
      <c r="G7500" s="37">
        <v>7492</v>
      </c>
      <c r="H7500" s="167">
        <f t="shared" ca="1" si="238"/>
        <v>0.16951003319646607</v>
      </c>
    </row>
    <row r="7501" spans="1:8" x14ac:dyDescent="0.3">
      <c r="A7501"/>
      <c r="B7501" s="314">
        <v>36283</v>
      </c>
      <c r="C7501" s="197">
        <v>25.86</v>
      </c>
      <c r="D7501" s="197">
        <f t="shared" si="237"/>
        <v>-0.47513700020296334</v>
      </c>
      <c r="E7501" s="197">
        <v>-5.6548704852243725E-2</v>
      </c>
      <c r="F7501" s="167"/>
      <c r="G7501" s="37">
        <v>7493</v>
      </c>
      <c r="H7501" s="167">
        <f t="shared" ca="1" si="238"/>
        <v>-0.10757281715468379</v>
      </c>
    </row>
    <row r="7502" spans="1:8" x14ac:dyDescent="0.3">
      <c r="A7502"/>
      <c r="B7502" s="314">
        <v>35774</v>
      </c>
      <c r="C7502" s="197">
        <v>49.27</v>
      </c>
      <c r="D7502" s="197">
        <f t="shared" si="237"/>
        <v>-0.48</v>
      </c>
      <c r="E7502" s="197">
        <v>-5.6852986217457824E-2</v>
      </c>
      <c r="F7502" s="167"/>
      <c r="G7502" s="37">
        <v>7494</v>
      </c>
      <c r="H7502" s="167">
        <f t="shared" ca="1" si="238"/>
        <v>-3.9562335860768648E-2</v>
      </c>
    </row>
    <row r="7503" spans="1:8" x14ac:dyDescent="0.3">
      <c r="A7503"/>
      <c r="B7503" s="314">
        <v>43998</v>
      </c>
      <c r="C7503" s="197">
        <v>94.75</v>
      </c>
      <c r="D7503" s="197">
        <f t="shared" si="237"/>
        <v>1.950794145126129</v>
      </c>
      <c r="E7503" s="197">
        <v>-5.7213930348258724E-2</v>
      </c>
      <c r="F7503" s="167"/>
      <c r="G7503" s="37">
        <v>7495</v>
      </c>
      <c r="H7503" s="167">
        <f t="shared" ca="1" si="238"/>
        <v>1.2976972802698218E-2</v>
      </c>
    </row>
    <row r="7504" spans="1:8" x14ac:dyDescent="0.3">
      <c r="A7504"/>
      <c r="B7504" s="314">
        <v>35972</v>
      </c>
      <c r="C7504" s="197">
        <v>32.11</v>
      </c>
      <c r="D7504" s="197">
        <f t="shared" si="237"/>
        <v>-0.96711051930758984</v>
      </c>
      <c r="E7504" s="197">
        <v>-5.7251908396946605E-2</v>
      </c>
      <c r="F7504" s="167"/>
      <c r="G7504" s="37">
        <v>7496</v>
      </c>
      <c r="H7504" s="167">
        <f t="shared" ca="1" si="238"/>
        <v>-5.501993570941071E-2</v>
      </c>
    </row>
    <row r="7505" spans="1:8" x14ac:dyDescent="0.3">
      <c r="A7505"/>
      <c r="B7505" s="314">
        <v>45546</v>
      </c>
      <c r="C7505" s="197">
        <v>976.3</v>
      </c>
      <c r="D7505" s="197">
        <f t="shared" si="237"/>
        <v>39.226617222908942</v>
      </c>
      <c r="E7505" s="197">
        <v>-5.7443521915427675E-2</v>
      </c>
      <c r="F7505" s="167"/>
      <c r="G7505" s="37">
        <v>7497</v>
      </c>
      <c r="H7505" s="167">
        <f t="shared" ca="1" si="238"/>
        <v>1.6332690160212184E-2</v>
      </c>
    </row>
    <row r="7506" spans="1:8" x14ac:dyDescent="0.3">
      <c r="A7506"/>
      <c r="B7506" s="314">
        <v>37476</v>
      </c>
      <c r="C7506" s="197">
        <v>24.27</v>
      </c>
      <c r="D7506" s="197">
        <f t="shared" si="237"/>
        <v>-7.6484018264840192E-2</v>
      </c>
      <c r="E7506" s="197">
        <v>-5.7475728155339856E-2</v>
      </c>
      <c r="F7506" s="167"/>
      <c r="G7506" s="37">
        <v>7498</v>
      </c>
      <c r="H7506" s="167">
        <f t="shared" ca="1" si="238"/>
        <v>-9.4405233540358017E-3</v>
      </c>
    </row>
    <row r="7507" spans="1:8" x14ac:dyDescent="0.3">
      <c r="A7507"/>
      <c r="B7507" s="314">
        <v>35999</v>
      </c>
      <c r="C7507" s="197">
        <v>26.28</v>
      </c>
      <c r="D7507" s="197">
        <f t="shared" si="237"/>
        <v>-0.83398610233733417</v>
      </c>
      <c r="E7507" s="197">
        <v>-5.772678379347429E-2</v>
      </c>
      <c r="F7507" s="167"/>
      <c r="G7507" s="37">
        <v>7499</v>
      </c>
      <c r="H7507" s="167">
        <f t="shared" ca="1" si="238"/>
        <v>-5.0530367573948909E-2</v>
      </c>
    </row>
    <row r="7508" spans="1:8" x14ac:dyDescent="0.3">
      <c r="A7508"/>
      <c r="B7508" s="314">
        <v>40767</v>
      </c>
      <c r="C7508" s="197">
        <v>158.30000000000001</v>
      </c>
      <c r="D7508" s="197">
        <f t="shared" si="237"/>
        <v>0.11275130043582182</v>
      </c>
      <c r="E7508" s="197">
        <v>-5.7738095238095144E-2</v>
      </c>
      <c r="F7508" s="167"/>
      <c r="G7508" s="37">
        <v>7500</v>
      </c>
      <c r="H7508" s="167">
        <f t="shared" ca="1" si="238"/>
        <v>5.1291950407030544E-2</v>
      </c>
    </row>
    <row r="7509" spans="1:8" x14ac:dyDescent="0.3">
      <c r="A7509"/>
      <c r="B7509" s="314">
        <v>38869</v>
      </c>
      <c r="C7509" s="197">
        <v>142.26</v>
      </c>
      <c r="D7509" s="197">
        <f t="shared" si="237"/>
        <v>-0.12385292849664353</v>
      </c>
      <c r="E7509" s="197">
        <v>-5.7755994171413416E-2</v>
      </c>
      <c r="F7509" s="167"/>
      <c r="G7509" s="37">
        <v>7501</v>
      </c>
      <c r="H7509" s="167">
        <f t="shared" ca="1" si="238"/>
        <v>-5.0003410384161485E-2</v>
      </c>
    </row>
    <row r="7510" spans="1:8" x14ac:dyDescent="0.3">
      <c r="A7510"/>
      <c r="B7510" s="314">
        <v>38971</v>
      </c>
      <c r="C7510" s="197">
        <v>162.37</v>
      </c>
      <c r="D7510" s="197">
        <f t="shared" si="237"/>
        <v>0.2076608404611382</v>
      </c>
      <c r="E7510" s="197">
        <v>-5.7850760125333633E-2</v>
      </c>
      <c r="F7510" s="167"/>
      <c r="G7510" s="37">
        <v>7502</v>
      </c>
      <c r="H7510" s="167">
        <f t="shared" ca="1" si="238"/>
        <v>-1.5708927892807572E-2</v>
      </c>
    </row>
    <row r="7511" spans="1:8" x14ac:dyDescent="0.3">
      <c r="A7511"/>
      <c r="B7511" s="314">
        <v>39433</v>
      </c>
      <c r="C7511" s="197">
        <v>134.44999999999999</v>
      </c>
      <c r="D7511" s="197">
        <f t="shared" si="237"/>
        <v>1.1063763120789596</v>
      </c>
      <c r="E7511" s="197">
        <v>-5.7879616004484769E-2</v>
      </c>
      <c r="F7511" s="167"/>
      <c r="G7511" s="37">
        <v>7503</v>
      </c>
      <c r="H7511" s="167">
        <f t="shared" ca="1" si="238"/>
        <v>-7.8024071218592006E-2</v>
      </c>
    </row>
    <row r="7512" spans="1:8" x14ac:dyDescent="0.3">
      <c r="A7512"/>
      <c r="B7512" s="314">
        <v>35691</v>
      </c>
      <c r="C7512" s="197">
        <v>63.83</v>
      </c>
      <c r="D7512" s="197">
        <f t="shared" si="237"/>
        <v>0.21534653465346532</v>
      </c>
      <c r="E7512" s="197">
        <v>-5.7998819362455878E-2</v>
      </c>
      <c r="F7512" s="167"/>
      <c r="G7512" s="37">
        <v>7504</v>
      </c>
      <c r="H7512" s="167">
        <f t="shared" ca="1" si="238"/>
        <v>4.0483284908231255E-2</v>
      </c>
    </row>
    <row r="7513" spans="1:8" x14ac:dyDescent="0.3">
      <c r="A7513"/>
      <c r="B7513" s="314">
        <v>36448</v>
      </c>
      <c r="C7513" s="197">
        <v>52.52</v>
      </c>
      <c r="D7513" s="197">
        <f t="shared" si="237"/>
        <v>-0.18485177712245848</v>
      </c>
      <c r="E7513" s="197">
        <v>-5.8106169296986976E-2</v>
      </c>
      <c r="F7513" s="167"/>
      <c r="G7513" s="37">
        <v>7505</v>
      </c>
      <c r="H7513" s="167">
        <f t="shared" ca="1" si="238"/>
        <v>6.0959277091228795E-2</v>
      </c>
    </row>
    <row r="7514" spans="1:8" x14ac:dyDescent="0.3">
      <c r="A7514"/>
      <c r="B7514" s="314">
        <v>39959</v>
      </c>
      <c r="C7514" s="197">
        <v>64.430000000000007</v>
      </c>
      <c r="D7514" s="197">
        <f t="shared" si="237"/>
        <v>-0.53968707580195752</v>
      </c>
      <c r="E7514" s="197">
        <v>-5.8178628855430348E-2</v>
      </c>
      <c r="F7514" s="167"/>
      <c r="G7514" s="37">
        <v>7506</v>
      </c>
      <c r="H7514" s="167">
        <f t="shared" ca="1" si="238"/>
        <v>-6.372583413704834E-2</v>
      </c>
    </row>
    <row r="7515" spans="1:8" x14ac:dyDescent="0.3">
      <c r="A7515"/>
      <c r="B7515" s="314">
        <v>38894</v>
      </c>
      <c r="C7515" s="197">
        <v>139.97</v>
      </c>
      <c r="D7515" s="197">
        <f t="shared" si="237"/>
        <v>0.88816943207878052</v>
      </c>
      <c r="E7515" s="197">
        <v>-5.8328848223896612E-2</v>
      </c>
      <c r="F7515" s="167"/>
      <c r="G7515" s="37">
        <v>7507</v>
      </c>
      <c r="H7515" s="167">
        <f t="shared" ca="1" si="238"/>
        <v>-7.5412163045337766E-2</v>
      </c>
    </row>
    <row r="7516" spans="1:8" x14ac:dyDescent="0.3">
      <c r="A7516"/>
      <c r="B7516" s="314">
        <v>38135</v>
      </c>
      <c r="C7516" s="197">
        <v>74.13</v>
      </c>
      <c r="D7516" s="197">
        <f t="shared" si="237"/>
        <v>4.9256594724220619</v>
      </c>
      <c r="E7516" s="197">
        <v>-5.8666666666666756E-2</v>
      </c>
      <c r="F7516" s="167"/>
      <c r="G7516" s="37">
        <v>7508</v>
      </c>
      <c r="H7516" s="167">
        <f t="shared" ca="1" si="238"/>
        <v>1.771649531393495E-2</v>
      </c>
    </row>
    <row r="7517" spans="1:8" x14ac:dyDescent="0.3">
      <c r="A7517"/>
      <c r="B7517" s="314">
        <v>36980</v>
      </c>
      <c r="C7517" s="197">
        <v>12.51</v>
      </c>
      <c r="D7517" s="197">
        <f t="shared" si="237"/>
        <v>-0.53752310536044368</v>
      </c>
      <c r="E7517" s="197">
        <v>-5.8690744920993132E-2</v>
      </c>
      <c r="F7517" s="167"/>
      <c r="G7517" s="37">
        <v>7509</v>
      </c>
      <c r="H7517" s="167">
        <f t="shared" ca="1" si="238"/>
        <v>-3.1604007735772668E-2</v>
      </c>
    </row>
    <row r="7518" spans="1:8" x14ac:dyDescent="0.3">
      <c r="A7518"/>
      <c r="B7518" s="314">
        <v>36259</v>
      </c>
      <c r="C7518" s="197">
        <v>27.05</v>
      </c>
      <c r="D7518" s="197">
        <f t="shared" si="237"/>
        <v>-0.40101860053144367</v>
      </c>
      <c r="E7518" s="197">
        <v>-5.8803061934585843E-2</v>
      </c>
      <c r="F7518" s="167"/>
      <c r="G7518" s="37">
        <v>7510</v>
      </c>
      <c r="H7518" s="167">
        <f t="shared" ca="1" si="238"/>
        <v>2.2648792350291977E-2</v>
      </c>
    </row>
    <row r="7519" spans="1:8" x14ac:dyDescent="0.3">
      <c r="A7519"/>
      <c r="B7519" s="314">
        <v>36545</v>
      </c>
      <c r="C7519" s="197">
        <v>45.16</v>
      </c>
      <c r="D7519" s="197">
        <f t="shared" si="237"/>
        <v>-0.11796875000000007</v>
      </c>
      <c r="E7519" s="197">
        <v>-5.8970618878933179E-2</v>
      </c>
      <c r="F7519" s="167"/>
      <c r="G7519" s="37">
        <v>7511</v>
      </c>
      <c r="H7519" s="167">
        <f t="shared" ca="1" si="238"/>
        <v>5.3664320202877801E-3</v>
      </c>
    </row>
    <row r="7520" spans="1:8" x14ac:dyDescent="0.3">
      <c r="A7520"/>
      <c r="B7520" s="314">
        <v>36460</v>
      </c>
      <c r="C7520" s="197">
        <v>51.2</v>
      </c>
      <c r="D7520" s="197">
        <f t="shared" si="237"/>
        <v>-8.5387638442300684E-2</v>
      </c>
      <c r="E7520" s="197">
        <v>-5.9169423006247723E-2</v>
      </c>
      <c r="F7520" s="167"/>
      <c r="G7520" s="37">
        <v>7512</v>
      </c>
      <c r="H7520" s="167">
        <f t="shared" ca="1" si="238"/>
        <v>1.2182489273379105E-2</v>
      </c>
    </row>
    <row r="7521" spans="1:8" x14ac:dyDescent="0.3">
      <c r="A7521"/>
      <c r="B7521" s="314">
        <v>40000</v>
      </c>
      <c r="C7521" s="197">
        <v>55.98</v>
      </c>
      <c r="D7521" s="197">
        <f t="shared" si="237"/>
        <v>1.95253164556962</v>
      </c>
      <c r="E7521" s="197">
        <v>-5.9475806451612989E-2</v>
      </c>
      <c r="F7521" s="167"/>
      <c r="G7521" s="37">
        <v>7513</v>
      </c>
      <c r="H7521" s="167">
        <f t="shared" ca="1" si="238"/>
        <v>4.8681545639157692E-2</v>
      </c>
    </row>
    <row r="7522" spans="1:8" x14ac:dyDescent="0.3">
      <c r="A7522"/>
      <c r="B7522" s="314">
        <v>36934</v>
      </c>
      <c r="C7522" s="197">
        <v>18.96</v>
      </c>
      <c r="D7522" s="197">
        <f t="shared" si="237"/>
        <v>-0.67683654337821708</v>
      </c>
      <c r="E7522" s="197">
        <v>-5.9523809523809534E-2</v>
      </c>
      <c r="F7522" s="167"/>
      <c r="G7522" s="37">
        <v>7514</v>
      </c>
      <c r="H7522" s="167">
        <f t="shared" ca="1" si="238"/>
        <v>-6.1048976295319142E-2</v>
      </c>
    </row>
    <row r="7523" spans="1:8" x14ac:dyDescent="0.3">
      <c r="A7523"/>
      <c r="B7523" s="314">
        <v>34661</v>
      </c>
      <c r="C7523" s="197">
        <v>58.67</v>
      </c>
      <c r="D7523" s="197">
        <f t="shared" si="237"/>
        <v>-0.55960066056147717</v>
      </c>
      <c r="E7523" s="197">
        <v>-5.9624939894213802E-2</v>
      </c>
      <c r="F7523" s="167"/>
      <c r="G7523" s="37">
        <v>7515</v>
      </c>
      <c r="H7523" s="167">
        <f t="shared" ca="1" si="238"/>
        <v>-0.11408741221816918</v>
      </c>
    </row>
    <row r="7524" spans="1:8" x14ac:dyDescent="0.3">
      <c r="A7524"/>
      <c r="B7524" s="314">
        <v>38915</v>
      </c>
      <c r="C7524" s="197">
        <v>133.22</v>
      </c>
      <c r="D7524" s="197">
        <f t="shared" si="237"/>
        <v>-0.61335074735161799</v>
      </c>
      <c r="E7524" s="197">
        <v>-5.9645655396343589E-2</v>
      </c>
      <c r="F7524" s="167"/>
      <c r="G7524" s="37">
        <v>7516</v>
      </c>
      <c r="H7524" s="167">
        <f t="shared" ca="1" si="238"/>
        <v>-5.3410008856132861E-2</v>
      </c>
    </row>
    <row r="7525" spans="1:8" x14ac:dyDescent="0.3">
      <c r="A7525"/>
      <c r="B7525" s="314">
        <v>41666</v>
      </c>
      <c r="C7525" s="197">
        <v>344.55</v>
      </c>
      <c r="D7525" s="197">
        <f t="shared" si="237"/>
        <v>1.8000812677773266</v>
      </c>
      <c r="E7525" s="197">
        <v>-5.9813900182825397E-2</v>
      </c>
      <c r="F7525" s="167"/>
      <c r="G7525" s="37">
        <v>7517</v>
      </c>
      <c r="H7525" s="167">
        <f t="shared" ca="1" si="238"/>
        <v>9.4696658714463186E-2</v>
      </c>
    </row>
    <row r="7526" spans="1:8" x14ac:dyDescent="0.3">
      <c r="A7526"/>
      <c r="B7526" s="314">
        <v>43733</v>
      </c>
      <c r="C7526" s="197">
        <v>123.05</v>
      </c>
      <c r="D7526" s="197">
        <f t="shared" si="237"/>
        <v>6.0354488279016589</v>
      </c>
      <c r="E7526" s="197">
        <v>-5.9969442322383548E-2</v>
      </c>
      <c r="F7526" s="167"/>
      <c r="G7526" s="37">
        <v>7518</v>
      </c>
      <c r="H7526" s="167">
        <f t="shared" ca="1" si="238"/>
        <v>-6.2317469216114528E-3</v>
      </c>
    </row>
    <row r="7527" spans="1:8" x14ac:dyDescent="0.3">
      <c r="A7527"/>
      <c r="B7527" s="314">
        <v>36875</v>
      </c>
      <c r="C7527" s="197">
        <v>17.489999999999998</v>
      </c>
      <c r="D7527" s="197">
        <f t="shared" si="237"/>
        <v>-0.62118258609486676</v>
      </c>
      <c r="E7527" s="197">
        <v>-6.0182697474476132E-2</v>
      </c>
      <c r="F7527" s="167"/>
      <c r="G7527" s="37">
        <v>7519</v>
      </c>
      <c r="H7527" s="167">
        <f t="shared" ca="1" si="238"/>
        <v>-0.11628673287963186</v>
      </c>
    </row>
    <row r="7528" spans="1:8" x14ac:dyDescent="0.3">
      <c r="A7528"/>
      <c r="B7528" s="314">
        <v>35857</v>
      </c>
      <c r="C7528" s="197">
        <v>46.17</v>
      </c>
      <c r="D7528" s="197">
        <f t="shared" si="237"/>
        <v>0.86244453408632515</v>
      </c>
      <c r="E7528" s="197">
        <v>-6.0248320781599807E-2</v>
      </c>
      <c r="F7528" s="167"/>
      <c r="G7528" s="37">
        <v>7520</v>
      </c>
      <c r="H7528" s="167">
        <f t="shared" ca="1" si="238"/>
        <v>2.9244237103504172E-3</v>
      </c>
    </row>
    <row r="7529" spans="1:8" x14ac:dyDescent="0.3">
      <c r="A7529"/>
      <c r="B7529" s="314">
        <v>36595</v>
      </c>
      <c r="C7529" s="197">
        <v>24.79</v>
      </c>
      <c r="D7529" s="197">
        <f t="shared" si="237"/>
        <v>-0.68197562540089796</v>
      </c>
      <c r="E7529" s="197">
        <v>-6.027293404094014E-2</v>
      </c>
      <c r="F7529" s="167"/>
      <c r="G7529" s="37">
        <v>7521</v>
      </c>
      <c r="H7529" s="167">
        <f t="shared" ca="1" si="238"/>
        <v>-1.2461141008380618E-2</v>
      </c>
    </row>
    <row r="7530" spans="1:8" x14ac:dyDescent="0.3">
      <c r="A7530"/>
      <c r="B7530" s="314">
        <v>43907</v>
      </c>
      <c r="C7530" s="197">
        <v>77.95</v>
      </c>
      <c r="D7530" s="197">
        <f t="shared" si="237"/>
        <v>3.6760647870425913</v>
      </c>
      <c r="E7530" s="197">
        <v>-6.0277275467148894E-2</v>
      </c>
      <c r="F7530" s="167"/>
      <c r="G7530" s="37">
        <v>7522</v>
      </c>
      <c r="H7530" s="167">
        <f t="shared" ca="1" si="238"/>
        <v>-2.7207865585895268E-2</v>
      </c>
    </row>
    <row r="7531" spans="1:8" x14ac:dyDescent="0.3">
      <c r="A7531"/>
      <c r="B7531" s="314">
        <v>36882</v>
      </c>
      <c r="C7531" s="197">
        <v>16.670000000000002</v>
      </c>
      <c r="D7531" s="197">
        <f t="shared" si="237"/>
        <v>-0.9423980649619903</v>
      </c>
      <c r="E7531" s="197">
        <v>-6.0315670800450749E-2</v>
      </c>
      <c r="F7531" s="167"/>
      <c r="G7531" s="37">
        <v>7523</v>
      </c>
      <c r="H7531" s="167">
        <f t="shared" ca="1" si="238"/>
        <v>-0.11883273010922954</v>
      </c>
    </row>
    <row r="7532" spans="1:8" x14ac:dyDescent="0.3">
      <c r="A7532"/>
      <c r="B7532" s="314">
        <v>43276</v>
      </c>
      <c r="C7532" s="197">
        <v>289.39999999999998</v>
      </c>
      <c r="D7532" s="197">
        <f t="shared" si="237"/>
        <v>2.2905059693007388</v>
      </c>
      <c r="E7532" s="197">
        <v>-6.0389610389610437E-2</v>
      </c>
      <c r="F7532" s="167"/>
      <c r="G7532" s="37">
        <v>7524</v>
      </c>
      <c r="H7532" s="167">
        <f t="shared" ca="1" si="238"/>
        <v>7.2909932232554112E-2</v>
      </c>
    </row>
    <row r="7533" spans="1:8" x14ac:dyDescent="0.3">
      <c r="A7533"/>
      <c r="B7533" s="314">
        <v>38007</v>
      </c>
      <c r="C7533" s="197">
        <v>87.95</v>
      </c>
      <c r="D7533" s="197">
        <f t="shared" si="237"/>
        <v>-0.77806096699303517</v>
      </c>
      <c r="E7533" s="197">
        <v>-6.046362568101693E-2</v>
      </c>
      <c r="F7533" s="167"/>
      <c r="G7533" s="37">
        <v>7525</v>
      </c>
      <c r="H7533" s="167">
        <f t="shared" ca="1" si="238"/>
        <v>6.8933393055158471E-2</v>
      </c>
    </row>
    <row r="7534" spans="1:8" x14ac:dyDescent="0.3">
      <c r="A7534"/>
      <c r="B7534" s="314">
        <v>44830</v>
      </c>
      <c r="C7534" s="197">
        <v>396.28</v>
      </c>
      <c r="D7534" s="197">
        <f t="shared" si="237"/>
        <v>0.39045614035087706</v>
      </c>
      <c r="E7534" s="197">
        <v>-6.0502607871029013E-2</v>
      </c>
      <c r="F7534" s="167"/>
      <c r="G7534" s="37">
        <v>7526</v>
      </c>
      <c r="H7534" s="167">
        <f t="shared" ca="1" si="238"/>
        <v>-0.13129539925703107</v>
      </c>
    </row>
    <row r="7535" spans="1:8" x14ac:dyDescent="0.3">
      <c r="A7535"/>
      <c r="B7535" s="314">
        <v>42275</v>
      </c>
      <c r="C7535" s="197">
        <v>285</v>
      </c>
      <c r="D7535" s="197">
        <f t="shared" si="237"/>
        <v>6.9056865464632464</v>
      </c>
      <c r="E7535" s="197">
        <v>-6.0646011865523985E-2</v>
      </c>
      <c r="F7535" s="167"/>
      <c r="G7535" s="37">
        <v>7527</v>
      </c>
      <c r="H7535" s="167">
        <f t="shared" ca="1" si="238"/>
        <v>-8.1036678492982406E-2</v>
      </c>
    </row>
    <row r="7536" spans="1:8" x14ac:dyDescent="0.3">
      <c r="A7536"/>
      <c r="B7536" s="314">
        <v>39757</v>
      </c>
      <c r="C7536" s="197">
        <v>36.049999999999997</v>
      </c>
      <c r="D7536" s="197">
        <f t="shared" si="237"/>
        <v>0.48476112026359131</v>
      </c>
      <c r="E7536" s="197">
        <v>-6.0708702449192464E-2</v>
      </c>
      <c r="F7536" s="167"/>
      <c r="G7536" s="37">
        <v>7528</v>
      </c>
      <c r="H7536" s="167">
        <f t="shared" ca="1" si="238"/>
        <v>-3.6396652853644268E-2</v>
      </c>
    </row>
    <row r="7537" spans="1:8" x14ac:dyDescent="0.3">
      <c r="A7537"/>
      <c r="B7537" s="314">
        <v>36615</v>
      </c>
      <c r="C7537" s="197">
        <v>24.28</v>
      </c>
      <c r="D7537" s="197">
        <f t="shared" si="237"/>
        <v>-0.92932615339834079</v>
      </c>
      <c r="E7537" s="197">
        <v>-6.073500967117984E-2</v>
      </c>
      <c r="F7537" s="167"/>
      <c r="G7537" s="37">
        <v>7529</v>
      </c>
      <c r="H7537" s="167">
        <f t="shared" ca="1" si="238"/>
        <v>0.10055361758954699</v>
      </c>
    </row>
    <row r="7538" spans="1:8" x14ac:dyDescent="0.3">
      <c r="A7538"/>
      <c r="B7538" s="314">
        <v>42376</v>
      </c>
      <c r="C7538" s="197">
        <v>343.55</v>
      </c>
      <c r="D7538" s="197">
        <f t="shared" si="237"/>
        <v>12.758510212254707</v>
      </c>
      <c r="E7538" s="197">
        <v>-6.1082262913364271E-2</v>
      </c>
      <c r="F7538" s="167"/>
      <c r="G7538" s="37">
        <v>7530</v>
      </c>
      <c r="H7538" s="167">
        <f t="shared" ca="1" si="238"/>
        <v>5.6416545170142794E-2</v>
      </c>
    </row>
    <row r="7539" spans="1:8" x14ac:dyDescent="0.3">
      <c r="A7539"/>
      <c r="B7539" s="314">
        <v>39772</v>
      </c>
      <c r="C7539" s="197">
        <v>24.97</v>
      </c>
      <c r="D7539" s="197">
        <f t="shared" si="237"/>
        <v>-0.95932231001058887</v>
      </c>
      <c r="E7539" s="197">
        <v>-6.1278195488721932E-2</v>
      </c>
      <c r="F7539" s="167"/>
      <c r="G7539" s="37">
        <v>7531</v>
      </c>
      <c r="H7539" s="167">
        <f t="shared" ca="1" si="238"/>
        <v>2.0003768533750542E-2</v>
      </c>
    </row>
    <row r="7540" spans="1:8" x14ac:dyDescent="0.3">
      <c r="A7540"/>
      <c r="B7540" s="314">
        <v>45751</v>
      </c>
      <c r="C7540" s="197">
        <v>613.85</v>
      </c>
      <c r="D7540" s="197">
        <f t="shared" si="237"/>
        <v>10.329826504245109</v>
      </c>
      <c r="E7540" s="197">
        <v>-6.1319672757856103E-2</v>
      </c>
      <c r="F7540" s="167"/>
      <c r="G7540" s="37">
        <v>7532</v>
      </c>
      <c r="H7540" s="167">
        <f t="shared" ca="1" si="238"/>
        <v>-3.5409851802948492E-2</v>
      </c>
    </row>
    <row r="7541" spans="1:8" x14ac:dyDescent="0.3">
      <c r="A7541"/>
      <c r="B7541" s="314">
        <v>34722</v>
      </c>
      <c r="C7541" s="197">
        <v>54.18</v>
      </c>
      <c r="D7541" s="197">
        <f t="shared" si="237"/>
        <v>-0.81416566626650666</v>
      </c>
      <c r="E7541" s="197">
        <v>-6.1330561330561362E-2</v>
      </c>
      <c r="F7541" s="167"/>
      <c r="G7541" s="37">
        <v>7533</v>
      </c>
      <c r="H7541" s="167">
        <f t="shared" ca="1" si="238"/>
        <v>1.8886541311157915E-2</v>
      </c>
    </row>
    <row r="7542" spans="1:8" x14ac:dyDescent="0.3">
      <c r="A7542"/>
      <c r="B7542" s="314">
        <v>42410</v>
      </c>
      <c r="C7542" s="197">
        <v>291.55</v>
      </c>
      <c r="D7542" s="197">
        <f t="shared" si="237"/>
        <v>-0.28003457216940353</v>
      </c>
      <c r="E7542" s="197">
        <v>-6.1483985192338553E-2</v>
      </c>
      <c r="F7542" s="167"/>
      <c r="G7542" s="37">
        <v>7534</v>
      </c>
      <c r="H7542" s="167">
        <f t="shared" ca="1" si="238"/>
        <v>4.2030787221080647E-2</v>
      </c>
    </row>
    <row r="7543" spans="1:8" x14ac:dyDescent="0.3">
      <c r="A7543"/>
      <c r="B7543" s="314">
        <v>42193</v>
      </c>
      <c r="C7543" s="197">
        <v>404.95</v>
      </c>
      <c r="D7543" s="197">
        <f t="shared" si="237"/>
        <v>4.6048442906574394</v>
      </c>
      <c r="E7543" s="197">
        <v>-6.1638280616382879E-2</v>
      </c>
      <c r="F7543" s="167"/>
      <c r="G7543" s="37">
        <v>7535</v>
      </c>
      <c r="H7543" s="167">
        <f t="shared" ca="1" si="238"/>
        <v>6.7471476698179843E-3</v>
      </c>
    </row>
    <row r="7544" spans="1:8" x14ac:dyDescent="0.3">
      <c r="A7544"/>
      <c r="B7544" s="314">
        <v>39972</v>
      </c>
      <c r="C7544" s="197">
        <v>72.25</v>
      </c>
      <c r="D7544" s="197">
        <f t="shared" si="237"/>
        <v>-0.80838085134597537</v>
      </c>
      <c r="E7544" s="197">
        <v>-6.1810154525386407E-2</v>
      </c>
      <c r="F7544" s="167"/>
      <c r="G7544" s="37">
        <v>7536</v>
      </c>
      <c r="H7544" s="167">
        <f t="shared" ca="1" si="238"/>
        <v>3.8918287156708885E-2</v>
      </c>
    </row>
    <row r="7545" spans="1:8" x14ac:dyDescent="0.3">
      <c r="A7545"/>
      <c r="B7545" s="314">
        <v>42373</v>
      </c>
      <c r="C7545" s="197">
        <v>377.05</v>
      </c>
      <c r="D7545" s="197">
        <f t="shared" si="237"/>
        <v>1.4642180249656889</v>
      </c>
      <c r="E7545" s="197">
        <v>-6.1831301318735932E-2</v>
      </c>
      <c r="F7545" s="167"/>
      <c r="G7545" s="37">
        <v>7537</v>
      </c>
      <c r="H7545" s="167">
        <f t="shared" ca="1" si="238"/>
        <v>-3.0494239354510247E-2</v>
      </c>
    </row>
    <row r="7546" spans="1:8" x14ac:dyDescent="0.3">
      <c r="A7546"/>
      <c r="B7546" s="314">
        <v>40808</v>
      </c>
      <c r="C7546" s="197">
        <v>153.01</v>
      </c>
      <c r="D7546" s="197">
        <f t="shared" si="237"/>
        <v>-7.602657004830915E-2</v>
      </c>
      <c r="E7546" s="197">
        <v>-6.1863887185775623E-2</v>
      </c>
      <c r="F7546" s="167"/>
      <c r="G7546" s="37">
        <v>7538</v>
      </c>
      <c r="H7546" s="167">
        <f t="shared" ca="1" si="238"/>
        <v>0.10011945205053115</v>
      </c>
    </row>
    <row r="7547" spans="1:8" x14ac:dyDescent="0.3">
      <c r="A7547"/>
      <c r="B7547" s="314">
        <v>43862</v>
      </c>
      <c r="C7547" s="197">
        <v>165.6</v>
      </c>
      <c r="D7547" s="197">
        <f t="shared" si="237"/>
        <v>9.7197376267143643E-2</v>
      </c>
      <c r="E7547" s="197">
        <v>-6.2287655719139301E-2</v>
      </c>
      <c r="F7547" s="167"/>
      <c r="G7547" s="37">
        <v>7539</v>
      </c>
      <c r="H7547" s="167">
        <f t="shared" ca="1" si="238"/>
        <v>-0.17653846796788322</v>
      </c>
    </row>
    <row r="7548" spans="1:8" x14ac:dyDescent="0.3">
      <c r="A7548"/>
      <c r="B7548" s="314">
        <v>40305</v>
      </c>
      <c r="C7548" s="197">
        <v>150.93</v>
      </c>
      <c r="D7548" s="197">
        <f t="shared" si="237"/>
        <v>2.8219802481640923</v>
      </c>
      <c r="E7548" s="197">
        <v>-6.2313618290258499E-2</v>
      </c>
      <c r="F7548" s="167"/>
      <c r="G7548" s="37">
        <v>7540</v>
      </c>
      <c r="H7548" s="167">
        <f t="shared" ca="1" si="238"/>
        <v>4.9359719707316098E-2</v>
      </c>
    </row>
    <row r="7549" spans="1:8" x14ac:dyDescent="0.3">
      <c r="A7549"/>
      <c r="B7549" s="314">
        <v>36334</v>
      </c>
      <c r="C7549" s="197">
        <v>39.49</v>
      </c>
      <c r="D7549" s="197">
        <f t="shared" si="237"/>
        <v>-0.86398704966590889</v>
      </c>
      <c r="E7549" s="197">
        <v>-6.2440645773979009E-2</v>
      </c>
      <c r="F7549" s="167"/>
      <c r="G7549" s="37">
        <v>7541</v>
      </c>
      <c r="H7549" s="167">
        <f t="shared" ca="1" si="238"/>
        <v>7.5793122490932785E-3</v>
      </c>
    </row>
    <row r="7550" spans="1:8" x14ac:dyDescent="0.3">
      <c r="A7550"/>
      <c r="B7550" s="314">
        <v>41298</v>
      </c>
      <c r="C7550" s="197">
        <v>290.33999999999997</v>
      </c>
      <c r="D7550" s="197">
        <f t="shared" si="237"/>
        <v>11.460944206008582</v>
      </c>
      <c r="E7550" s="197">
        <v>-6.2602912213863826E-2</v>
      </c>
      <c r="F7550" s="167"/>
      <c r="G7550" s="37">
        <v>7542</v>
      </c>
      <c r="H7550" s="167">
        <f t="shared" ca="1" si="238"/>
        <v>7.3294582264888053E-2</v>
      </c>
    </row>
    <row r="7551" spans="1:8" x14ac:dyDescent="0.3">
      <c r="A7551"/>
      <c r="B7551" s="314">
        <v>36671</v>
      </c>
      <c r="C7551" s="197">
        <v>23.3</v>
      </c>
      <c r="D7551" s="197">
        <f t="shared" si="237"/>
        <v>-0.28351783517835183</v>
      </c>
      <c r="E7551" s="197">
        <v>-6.2751407884151233E-2</v>
      </c>
      <c r="F7551" s="167"/>
      <c r="G7551" s="37">
        <v>7543</v>
      </c>
      <c r="H7551" s="167">
        <f t="shared" ca="1" si="238"/>
        <v>-2.9554578287760173E-3</v>
      </c>
    </row>
    <row r="7552" spans="1:8" x14ac:dyDescent="0.3">
      <c r="A7552"/>
      <c r="B7552" s="314">
        <v>36567</v>
      </c>
      <c r="C7552" s="197">
        <v>32.520000000000003</v>
      </c>
      <c r="D7552" s="197">
        <f t="shared" si="237"/>
        <v>2.1356783919598055E-2</v>
      </c>
      <c r="E7552" s="197">
        <v>-6.2824207492795381E-2</v>
      </c>
      <c r="F7552" s="167"/>
      <c r="G7552" s="37">
        <v>7544</v>
      </c>
      <c r="H7552" s="167">
        <f t="shared" ca="1" si="238"/>
        <v>-4.7255640762597757E-2</v>
      </c>
    </row>
    <row r="7553" spans="1:8" x14ac:dyDescent="0.3">
      <c r="A7553"/>
      <c r="B7553" s="314">
        <v>39892</v>
      </c>
      <c r="C7553" s="197">
        <v>31.84</v>
      </c>
      <c r="D7553" s="197">
        <f t="shared" si="237"/>
        <v>-0.85222315046876451</v>
      </c>
      <c r="E7553" s="197">
        <v>-6.2978222483813906E-2</v>
      </c>
      <c r="F7553" s="167"/>
      <c r="G7553" s="37">
        <v>7545</v>
      </c>
      <c r="H7553" s="167">
        <f t="shared" ca="1" si="238"/>
        <v>-8.9228873637579559E-2</v>
      </c>
    </row>
    <row r="7554" spans="1:8" x14ac:dyDescent="0.3">
      <c r="A7554"/>
      <c r="B7554" s="314">
        <v>40690</v>
      </c>
      <c r="C7554" s="197">
        <v>215.46</v>
      </c>
      <c r="D7554" s="197">
        <f t="shared" si="237"/>
        <v>1.1785642062689585</v>
      </c>
      <c r="E7554" s="197">
        <v>-6.3258119212208141E-2</v>
      </c>
      <c r="F7554" s="167"/>
      <c r="G7554" s="37">
        <v>7546</v>
      </c>
      <c r="H7554" s="167">
        <f t="shared" ca="1" si="238"/>
        <v>-4.9373579068232372E-2</v>
      </c>
    </row>
    <row r="7555" spans="1:8" x14ac:dyDescent="0.3">
      <c r="A7555"/>
      <c r="B7555" s="314">
        <v>43901</v>
      </c>
      <c r="C7555" s="197">
        <v>98.9</v>
      </c>
      <c r="D7555" s="197">
        <f t="shared" si="237"/>
        <v>0.20418848167539272</v>
      </c>
      <c r="E7555" s="197">
        <v>-6.4333017975402029E-2</v>
      </c>
      <c r="F7555" s="167"/>
      <c r="G7555" s="37">
        <v>7547</v>
      </c>
      <c r="H7555" s="167">
        <f t="shared" ca="1" si="238"/>
        <v>1.9751790314016127E-3</v>
      </c>
    </row>
    <row r="7556" spans="1:8" x14ac:dyDescent="0.3">
      <c r="A7556"/>
      <c r="B7556" s="314">
        <v>38118</v>
      </c>
      <c r="C7556" s="197">
        <v>82.13</v>
      </c>
      <c r="D7556" s="197">
        <f t="shared" si="237"/>
        <v>2.3210675293166192</v>
      </c>
      <c r="E7556" s="197">
        <v>-6.4472035539355432E-2</v>
      </c>
      <c r="F7556" s="167"/>
      <c r="G7556" s="37">
        <v>7548</v>
      </c>
      <c r="H7556" s="167">
        <f t="shared" ca="1" si="238"/>
        <v>-6.4935852467167321E-2</v>
      </c>
    </row>
    <row r="7557" spans="1:8" x14ac:dyDescent="0.3">
      <c r="A7557"/>
      <c r="B7557" s="314">
        <v>36658</v>
      </c>
      <c r="C7557" s="197">
        <v>24.73</v>
      </c>
      <c r="D7557" s="197">
        <f t="shared" si="237"/>
        <v>-0.49592335915205876</v>
      </c>
      <c r="E7557" s="197">
        <v>-6.5028355387523606E-2</v>
      </c>
      <c r="F7557" s="167"/>
      <c r="G7557" s="37">
        <v>7549</v>
      </c>
      <c r="H7557" s="167">
        <f t="shared" ca="1" si="238"/>
        <v>7.2954521270351416E-2</v>
      </c>
    </row>
    <row r="7558" spans="1:8" x14ac:dyDescent="0.3">
      <c r="A7558"/>
      <c r="B7558" s="314">
        <v>35809</v>
      </c>
      <c r="C7558" s="197">
        <v>49.06</v>
      </c>
      <c r="D7558" s="197">
        <f t="shared" si="237"/>
        <v>2.6776611694152925</v>
      </c>
      <c r="E7558" s="197">
        <v>-6.5167682926829174E-2</v>
      </c>
      <c r="F7558" s="167"/>
      <c r="G7558" s="37">
        <v>7550</v>
      </c>
      <c r="H7558" s="167">
        <f t="shared" ca="1" si="238"/>
        <v>-7.3514121691155071E-3</v>
      </c>
    </row>
    <row r="7559" spans="1:8" x14ac:dyDescent="0.3">
      <c r="A7559"/>
      <c r="B7559" s="314">
        <v>37099</v>
      </c>
      <c r="C7559" s="197">
        <v>13.34</v>
      </c>
      <c r="D7559" s="197">
        <f t="shared" si="237"/>
        <v>-0.90301708469647402</v>
      </c>
      <c r="E7559" s="197">
        <v>-6.5171688857743493E-2</v>
      </c>
      <c r="F7559" s="167"/>
      <c r="G7559" s="37">
        <v>7551</v>
      </c>
      <c r="H7559" s="167">
        <f t="shared" ca="1" si="238"/>
        <v>7.4268287240122757E-2</v>
      </c>
    </row>
    <row r="7560" spans="1:8" x14ac:dyDescent="0.3">
      <c r="A7560"/>
      <c r="B7560" s="314">
        <v>43675</v>
      </c>
      <c r="C7560" s="197">
        <v>137.55000000000001</v>
      </c>
      <c r="D7560" s="197">
        <f t="shared" si="237"/>
        <v>0.1201140065146582</v>
      </c>
      <c r="E7560" s="197">
        <v>-6.5239551478083579E-2</v>
      </c>
      <c r="F7560" s="167"/>
      <c r="G7560" s="37">
        <v>7552</v>
      </c>
      <c r="H7560" s="167">
        <f t="shared" ca="1" si="238"/>
        <v>-6.1591357835886755E-2</v>
      </c>
    </row>
    <row r="7561" spans="1:8" x14ac:dyDescent="0.3">
      <c r="A7561"/>
      <c r="B7561" s="314">
        <v>44098</v>
      </c>
      <c r="C7561" s="197">
        <v>122.8</v>
      </c>
      <c r="D7561" s="197">
        <f t="shared" ref="D7561:D7624" si="239">C7561/C7562-1</f>
        <v>9.5047048759623607</v>
      </c>
      <c r="E7561" s="197">
        <v>-6.5449010654490158E-2</v>
      </c>
      <c r="F7561" s="167"/>
      <c r="G7561" s="37">
        <v>7553</v>
      </c>
      <c r="H7561" s="167">
        <f t="shared" ca="1" si="238"/>
        <v>-2.7582962720878741E-2</v>
      </c>
    </row>
    <row r="7562" spans="1:8" x14ac:dyDescent="0.3">
      <c r="A7562"/>
      <c r="B7562" s="314">
        <v>36983</v>
      </c>
      <c r="C7562" s="197">
        <v>11.69</v>
      </c>
      <c r="D7562" s="197">
        <f t="shared" si="239"/>
        <v>-0.69180068547324014</v>
      </c>
      <c r="E7562" s="197">
        <v>-6.5547561950439648E-2</v>
      </c>
      <c r="F7562" s="167"/>
      <c r="G7562" s="37">
        <v>7554</v>
      </c>
      <c r="H7562" s="167">
        <f t="shared" ref="H7562:H7625" ca="1" si="240">_xlfn.NORM.INV(RAND(),N$11,N$12)</f>
        <v>-5.9294149308382733E-2</v>
      </c>
    </row>
    <row r="7563" spans="1:8" x14ac:dyDescent="0.3">
      <c r="A7563"/>
      <c r="B7563" s="314">
        <v>36192</v>
      </c>
      <c r="C7563" s="197">
        <v>37.93</v>
      </c>
      <c r="D7563" s="197">
        <f t="shared" si="239"/>
        <v>0.45270011489850637</v>
      </c>
      <c r="E7563" s="197">
        <v>-6.5763546798029648E-2</v>
      </c>
      <c r="F7563" s="167"/>
      <c r="G7563" s="37">
        <v>7555</v>
      </c>
      <c r="H7563" s="167">
        <f t="shared" ca="1" si="240"/>
        <v>-3.1935569824690598E-2</v>
      </c>
    </row>
    <row r="7564" spans="1:8" x14ac:dyDescent="0.3">
      <c r="A7564"/>
      <c r="B7564" s="314">
        <v>36146</v>
      </c>
      <c r="C7564" s="197">
        <v>26.11</v>
      </c>
      <c r="D7564" s="197">
        <f t="shared" si="239"/>
        <v>-0.18913043478260883</v>
      </c>
      <c r="E7564" s="197">
        <v>-6.5831842576028587E-2</v>
      </c>
      <c r="F7564" s="167"/>
      <c r="G7564" s="37">
        <v>7556</v>
      </c>
      <c r="H7564" s="167">
        <f t="shared" ca="1" si="240"/>
        <v>1.314650806922381E-2</v>
      </c>
    </row>
    <row r="7565" spans="1:8" x14ac:dyDescent="0.3">
      <c r="A7565"/>
      <c r="B7565" s="314">
        <v>36579</v>
      </c>
      <c r="C7565" s="197">
        <v>32.200000000000003</v>
      </c>
      <c r="D7565" s="197">
        <f t="shared" si="239"/>
        <v>-6.5583284968078859E-2</v>
      </c>
      <c r="E7565" s="197">
        <v>-6.5854366115462581E-2</v>
      </c>
      <c r="F7565" s="167"/>
      <c r="G7565" s="37">
        <v>7557</v>
      </c>
      <c r="H7565" s="167">
        <f t="shared" ca="1" si="240"/>
        <v>-1.8213476995301747E-2</v>
      </c>
    </row>
    <row r="7566" spans="1:8" x14ac:dyDescent="0.3">
      <c r="A7566"/>
      <c r="B7566" s="314">
        <v>39820</v>
      </c>
      <c r="C7566" s="197">
        <v>34.46</v>
      </c>
      <c r="D7566" s="197">
        <f t="shared" si="239"/>
        <v>-0.75744351376082208</v>
      </c>
      <c r="E7566" s="197">
        <v>-6.5871509894280256E-2</v>
      </c>
      <c r="F7566" s="167"/>
      <c r="G7566" s="37">
        <v>7558</v>
      </c>
      <c r="H7566" s="167">
        <f t="shared" ca="1" si="240"/>
        <v>1.2064977702163783E-2</v>
      </c>
    </row>
    <row r="7567" spans="1:8" x14ac:dyDescent="0.3">
      <c r="A7567"/>
      <c r="B7567" s="314">
        <v>40205</v>
      </c>
      <c r="C7567" s="197">
        <v>142.07</v>
      </c>
      <c r="D7567" s="197">
        <f t="shared" si="239"/>
        <v>-0.69128639721860063</v>
      </c>
      <c r="E7567" s="197">
        <v>-6.5943458251150555E-2</v>
      </c>
      <c r="F7567" s="167"/>
      <c r="G7567" s="37">
        <v>7559</v>
      </c>
      <c r="H7567" s="167">
        <f t="shared" ca="1" si="240"/>
        <v>-3.6187716649816312E-3</v>
      </c>
    </row>
    <row r="7568" spans="1:8" x14ac:dyDescent="0.3">
      <c r="A7568"/>
      <c r="B7568" s="314">
        <v>44526</v>
      </c>
      <c r="C7568" s="197">
        <v>460.2</v>
      </c>
      <c r="D7568" s="197">
        <f t="shared" si="239"/>
        <v>9.0021734405564011</v>
      </c>
      <c r="E7568" s="197">
        <v>-6.6057838660578461E-2</v>
      </c>
      <c r="F7568" s="167"/>
      <c r="G7568" s="37">
        <v>7560</v>
      </c>
      <c r="H7568" s="167">
        <f t="shared" ca="1" si="240"/>
        <v>-3.4045327580646996E-3</v>
      </c>
    </row>
    <row r="7569" spans="1:8" x14ac:dyDescent="0.3">
      <c r="A7569"/>
      <c r="B7569" s="314">
        <v>39931</v>
      </c>
      <c r="C7569" s="197">
        <v>46.01</v>
      </c>
      <c r="D7569" s="197">
        <f t="shared" si="239"/>
        <v>-0.19096184279936701</v>
      </c>
      <c r="E7569" s="197">
        <v>-6.6355519480519543E-2</v>
      </c>
      <c r="F7569" s="167"/>
      <c r="G7569" s="37">
        <v>7561</v>
      </c>
      <c r="H7569" s="167">
        <f t="shared" ca="1" si="240"/>
        <v>0.10794846307623852</v>
      </c>
    </row>
    <row r="7570" spans="1:8" x14ac:dyDescent="0.3">
      <c r="A7570"/>
      <c r="B7570" s="314">
        <v>35401</v>
      </c>
      <c r="C7570" s="197">
        <v>56.87</v>
      </c>
      <c r="D7570" s="197">
        <f t="shared" si="239"/>
        <v>1.2354559748427669</v>
      </c>
      <c r="E7570" s="197">
        <v>-6.6480630334865509E-2</v>
      </c>
      <c r="F7570" s="167"/>
      <c r="G7570" s="37">
        <v>7562</v>
      </c>
      <c r="H7570" s="167">
        <f t="shared" ca="1" si="240"/>
        <v>1.4779699143972468E-2</v>
      </c>
    </row>
    <row r="7571" spans="1:8" x14ac:dyDescent="0.3">
      <c r="A7571"/>
      <c r="B7571" s="314">
        <v>37463</v>
      </c>
      <c r="C7571" s="197">
        <v>25.44</v>
      </c>
      <c r="D7571" s="197">
        <f t="shared" si="239"/>
        <v>0.90134529147982057</v>
      </c>
      <c r="E7571" s="197">
        <v>-6.6764490095377882E-2</v>
      </c>
      <c r="F7571" s="167"/>
      <c r="G7571" s="37">
        <v>7563</v>
      </c>
      <c r="H7571" s="167">
        <f t="shared" ca="1" si="240"/>
        <v>-5.0615956995725374E-2</v>
      </c>
    </row>
    <row r="7572" spans="1:8" x14ac:dyDescent="0.3">
      <c r="A7572"/>
      <c r="B7572" s="314">
        <v>37146</v>
      </c>
      <c r="C7572" s="197">
        <v>13.38</v>
      </c>
      <c r="D7572" s="197">
        <f t="shared" si="239"/>
        <v>-0.95364628442750732</v>
      </c>
      <c r="E7572" s="197">
        <v>-6.6945606694560622E-2</v>
      </c>
      <c r="F7572" s="167"/>
      <c r="G7572" s="37">
        <v>7564</v>
      </c>
      <c r="H7572" s="167">
        <f t="shared" ca="1" si="240"/>
        <v>-0.1282413614430572</v>
      </c>
    </row>
    <row r="7573" spans="1:8" x14ac:dyDescent="0.3">
      <c r="A7573"/>
      <c r="B7573" s="314">
        <v>43244</v>
      </c>
      <c r="C7573" s="197">
        <v>288.64999999999998</v>
      </c>
      <c r="D7573" s="197">
        <f t="shared" si="239"/>
        <v>3.7034381619683883</v>
      </c>
      <c r="E7573" s="197">
        <v>-6.7216028437550479E-2</v>
      </c>
      <c r="F7573" s="167"/>
      <c r="G7573" s="37">
        <v>7565</v>
      </c>
      <c r="H7573" s="167">
        <f t="shared" ca="1" si="240"/>
        <v>-2.5565076121782673E-2</v>
      </c>
    </row>
    <row r="7574" spans="1:8" x14ac:dyDescent="0.3">
      <c r="A7574"/>
      <c r="B7574" s="314">
        <v>35396</v>
      </c>
      <c r="C7574" s="197">
        <v>61.37</v>
      </c>
      <c r="D7574" s="197">
        <f t="shared" si="239"/>
        <v>0.32720588235294112</v>
      </c>
      <c r="E7574" s="197">
        <v>-6.7466950311502849E-2</v>
      </c>
      <c r="F7574" s="167"/>
      <c r="G7574" s="37">
        <v>7566</v>
      </c>
      <c r="H7574" s="167">
        <f t="shared" ca="1" si="240"/>
        <v>6.3600243265575257E-2</v>
      </c>
    </row>
    <row r="7575" spans="1:8" x14ac:dyDescent="0.3">
      <c r="A7575"/>
      <c r="B7575" s="314">
        <v>36462</v>
      </c>
      <c r="C7575" s="197">
        <v>46.24</v>
      </c>
      <c r="D7575" s="197">
        <f t="shared" si="239"/>
        <v>-0.1955462769659011</v>
      </c>
      <c r="E7575" s="197">
        <v>-6.7741935483870974E-2</v>
      </c>
      <c r="F7575" s="167"/>
      <c r="G7575" s="37">
        <v>7567</v>
      </c>
      <c r="H7575" s="167">
        <f t="shared" ca="1" si="240"/>
        <v>8.4129304572962471E-2</v>
      </c>
    </row>
    <row r="7576" spans="1:8" x14ac:dyDescent="0.3">
      <c r="A7576"/>
      <c r="B7576" s="314">
        <v>34704</v>
      </c>
      <c r="C7576" s="197">
        <v>57.48</v>
      </c>
      <c r="D7576" s="197">
        <f t="shared" si="239"/>
        <v>-0.84944997380827658</v>
      </c>
      <c r="E7576" s="197">
        <v>-6.7942273390627639E-2</v>
      </c>
      <c r="F7576" s="167"/>
      <c r="G7576" s="37">
        <v>7568</v>
      </c>
      <c r="H7576" s="167">
        <f t="shared" ca="1" si="240"/>
        <v>2.1983243681466411E-2</v>
      </c>
    </row>
    <row r="7577" spans="1:8" x14ac:dyDescent="0.3">
      <c r="A7577"/>
      <c r="B7577" s="314">
        <v>42494</v>
      </c>
      <c r="C7577" s="197">
        <v>381.8</v>
      </c>
      <c r="D7577" s="197">
        <f t="shared" si="239"/>
        <v>0.80485960102108356</v>
      </c>
      <c r="E7577" s="197">
        <v>-6.7984865128768335E-2</v>
      </c>
      <c r="F7577" s="167"/>
      <c r="G7577" s="37">
        <v>7569</v>
      </c>
      <c r="H7577" s="167">
        <f t="shared" ca="1" si="240"/>
        <v>-1.2941186243755983E-2</v>
      </c>
    </row>
    <row r="7578" spans="1:8" x14ac:dyDescent="0.3">
      <c r="A7578"/>
      <c r="B7578" s="314">
        <v>40575</v>
      </c>
      <c r="C7578" s="197">
        <v>211.54</v>
      </c>
      <c r="D7578" s="197">
        <f t="shared" si="239"/>
        <v>1.4537756640760935</v>
      </c>
      <c r="E7578" s="197">
        <v>-6.8023614415366973E-2</v>
      </c>
      <c r="F7578" s="167"/>
      <c r="G7578" s="37">
        <v>7570</v>
      </c>
      <c r="H7578" s="167">
        <f t="shared" ca="1" si="240"/>
        <v>-8.1559821111948899E-2</v>
      </c>
    </row>
    <row r="7579" spans="1:8" x14ac:dyDescent="0.3">
      <c r="A7579"/>
      <c r="B7579" s="314">
        <v>40042</v>
      </c>
      <c r="C7579" s="197">
        <v>86.21</v>
      </c>
      <c r="D7579" s="197">
        <f t="shared" si="239"/>
        <v>2.8247559893522625</v>
      </c>
      <c r="E7579" s="197">
        <v>-6.8100745865312007E-2</v>
      </c>
      <c r="F7579" s="167"/>
      <c r="G7579" s="37">
        <v>7571</v>
      </c>
      <c r="H7579" s="167">
        <f t="shared" ca="1" si="240"/>
        <v>1.665667616028926E-2</v>
      </c>
    </row>
    <row r="7580" spans="1:8" x14ac:dyDescent="0.3">
      <c r="A7580"/>
      <c r="B7580" s="314">
        <v>36003</v>
      </c>
      <c r="C7580" s="197">
        <v>22.54</v>
      </c>
      <c r="D7580" s="197">
        <f t="shared" si="239"/>
        <v>-0.19872022751510843</v>
      </c>
      <c r="E7580" s="197">
        <v>-6.8210004133939739E-2</v>
      </c>
      <c r="F7580" s="167"/>
      <c r="G7580" s="37">
        <v>7572</v>
      </c>
      <c r="H7580" s="167">
        <f t="shared" ca="1" si="240"/>
        <v>2.410312403407975E-2</v>
      </c>
    </row>
    <row r="7581" spans="1:8" x14ac:dyDescent="0.3">
      <c r="A7581"/>
      <c r="B7581" s="314">
        <v>36587</v>
      </c>
      <c r="C7581" s="197">
        <v>28.13</v>
      </c>
      <c r="D7581" s="197">
        <f t="shared" si="239"/>
        <v>0.1342741935483871</v>
      </c>
      <c r="E7581" s="197">
        <v>-6.8234514739980212E-2</v>
      </c>
      <c r="F7581" s="167"/>
      <c r="G7581" s="37">
        <v>7573</v>
      </c>
      <c r="H7581" s="167">
        <f t="shared" ca="1" si="240"/>
        <v>-0.13329931278015594</v>
      </c>
    </row>
    <row r="7582" spans="1:8" x14ac:dyDescent="0.3">
      <c r="A7582"/>
      <c r="B7582" s="314">
        <v>36073</v>
      </c>
      <c r="C7582" s="197">
        <v>24.8</v>
      </c>
      <c r="D7582" s="197">
        <f t="shared" si="239"/>
        <v>-0.30258717660292467</v>
      </c>
      <c r="E7582" s="197">
        <v>-6.8719489297784375E-2</v>
      </c>
      <c r="F7582" s="167"/>
      <c r="G7582" s="37">
        <v>7574</v>
      </c>
      <c r="H7582" s="167">
        <f t="shared" ca="1" si="240"/>
        <v>3.0304364761161599E-2</v>
      </c>
    </row>
    <row r="7583" spans="1:8" x14ac:dyDescent="0.3">
      <c r="A7583"/>
      <c r="B7583" s="314">
        <v>35961</v>
      </c>
      <c r="C7583" s="197">
        <v>35.56</v>
      </c>
      <c r="D7583" s="197">
        <f t="shared" si="239"/>
        <v>-0.47201187824795832</v>
      </c>
      <c r="E7583" s="197">
        <v>-6.9109947643979042E-2</v>
      </c>
      <c r="F7583" s="167"/>
      <c r="G7583" s="37">
        <v>7575</v>
      </c>
      <c r="H7583" s="167">
        <f t="shared" ca="1" si="240"/>
        <v>-0.1612461835984981</v>
      </c>
    </row>
    <row r="7584" spans="1:8" x14ac:dyDescent="0.3">
      <c r="A7584"/>
      <c r="B7584" s="314">
        <v>35391</v>
      </c>
      <c r="C7584" s="197">
        <v>67.349999999999994</v>
      </c>
      <c r="D7584" s="197">
        <f t="shared" si="239"/>
        <v>-0.15144261055814556</v>
      </c>
      <c r="E7584" s="197">
        <v>-6.9237147595356596E-2</v>
      </c>
      <c r="F7584" s="167"/>
      <c r="G7584" s="37">
        <v>7576</v>
      </c>
      <c r="H7584" s="167">
        <f t="shared" ca="1" si="240"/>
        <v>-3.1201696998916249E-2</v>
      </c>
    </row>
    <row r="7585" spans="1:8" x14ac:dyDescent="0.3">
      <c r="A7585"/>
      <c r="B7585" s="314">
        <v>38121</v>
      </c>
      <c r="C7585" s="197">
        <v>79.37</v>
      </c>
      <c r="D7585" s="197">
        <f t="shared" si="239"/>
        <v>-0.51538649407742088</v>
      </c>
      <c r="E7585" s="197">
        <v>-6.9301125703564725E-2</v>
      </c>
      <c r="F7585" s="167"/>
      <c r="G7585" s="37">
        <v>7577</v>
      </c>
      <c r="H7585" s="167">
        <f t="shared" ca="1" si="240"/>
        <v>-2.7549662950379895E-2</v>
      </c>
    </row>
    <row r="7586" spans="1:8" x14ac:dyDescent="0.3">
      <c r="A7586"/>
      <c r="B7586" s="314">
        <v>40763</v>
      </c>
      <c r="C7586" s="197">
        <v>163.78</v>
      </c>
      <c r="D7586" s="197">
        <f t="shared" si="239"/>
        <v>1.8242800482841868</v>
      </c>
      <c r="E7586" s="197">
        <v>-6.9590410725444474E-2</v>
      </c>
      <c r="F7586" s="167"/>
      <c r="G7586" s="37">
        <v>7578</v>
      </c>
      <c r="H7586" s="167">
        <f t="shared" ca="1" si="240"/>
        <v>9.5065904525404574E-2</v>
      </c>
    </row>
    <row r="7587" spans="1:8" x14ac:dyDescent="0.3">
      <c r="A7587"/>
      <c r="B7587" s="314">
        <v>35731</v>
      </c>
      <c r="C7587" s="197">
        <v>57.99</v>
      </c>
      <c r="D7587" s="197">
        <f t="shared" si="239"/>
        <v>-0.29955308612151232</v>
      </c>
      <c r="E7587" s="197">
        <v>-6.96293919460933E-2</v>
      </c>
      <c r="F7587" s="167"/>
      <c r="G7587" s="37">
        <v>7579</v>
      </c>
      <c r="H7587" s="167">
        <f t="shared" ca="1" si="240"/>
        <v>-3.1839294816175909E-2</v>
      </c>
    </row>
    <row r="7588" spans="1:8" x14ac:dyDescent="0.3">
      <c r="A7588"/>
      <c r="B7588" s="314">
        <v>40031</v>
      </c>
      <c r="C7588" s="197">
        <v>82.79</v>
      </c>
      <c r="D7588" s="197">
        <f t="shared" si="239"/>
        <v>2.5901994796183874</v>
      </c>
      <c r="E7588" s="197">
        <v>-6.9670749522418141E-2</v>
      </c>
      <c r="F7588" s="167"/>
      <c r="G7588" s="37">
        <v>7580</v>
      </c>
      <c r="H7588" s="167">
        <f t="shared" ca="1" si="240"/>
        <v>7.819263735822217E-2</v>
      </c>
    </row>
    <row r="7589" spans="1:8" x14ac:dyDescent="0.3">
      <c r="A7589"/>
      <c r="B7589" s="314">
        <v>36598</v>
      </c>
      <c r="C7589" s="197">
        <v>23.06</v>
      </c>
      <c r="D7589" s="197">
        <f t="shared" si="239"/>
        <v>-0.70252837977296179</v>
      </c>
      <c r="E7589" s="197">
        <v>-6.9786204114562378E-2</v>
      </c>
      <c r="F7589" s="167"/>
      <c r="G7589" s="37">
        <v>7581</v>
      </c>
      <c r="H7589" s="167">
        <f t="shared" ca="1" si="240"/>
        <v>-5.0499009354933524E-2</v>
      </c>
    </row>
    <row r="7590" spans="1:8" x14ac:dyDescent="0.3">
      <c r="A7590"/>
      <c r="B7590" s="314">
        <v>35342</v>
      </c>
      <c r="C7590" s="197">
        <v>77.52</v>
      </c>
      <c r="D7590" s="197">
        <f t="shared" si="239"/>
        <v>-0.56153846153846154</v>
      </c>
      <c r="E7590" s="197">
        <v>-6.9946010797840463E-2</v>
      </c>
      <c r="F7590" s="167"/>
      <c r="G7590" s="37">
        <v>7582</v>
      </c>
      <c r="H7590" s="167">
        <f t="shared" ca="1" si="240"/>
        <v>3.8013432510016577E-2</v>
      </c>
    </row>
    <row r="7591" spans="1:8" x14ac:dyDescent="0.3">
      <c r="A7591"/>
      <c r="B7591" s="314">
        <v>43606</v>
      </c>
      <c r="C7591" s="197">
        <v>176.8</v>
      </c>
      <c r="D7591" s="197">
        <f t="shared" si="239"/>
        <v>1.3281538056360285</v>
      </c>
      <c r="E7591" s="197">
        <v>-7.0207730738890306E-2</v>
      </c>
      <c r="F7591" s="167"/>
      <c r="G7591" s="37">
        <v>7583</v>
      </c>
      <c r="H7591" s="167">
        <f t="shared" ca="1" si="240"/>
        <v>4.2578826207412983E-2</v>
      </c>
    </row>
    <row r="7592" spans="1:8" x14ac:dyDescent="0.3">
      <c r="A7592"/>
      <c r="B7592" s="314">
        <v>39658</v>
      </c>
      <c r="C7592" s="197">
        <v>75.94</v>
      </c>
      <c r="D7592" s="197">
        <f t="shared" si="239"/>
        <v>1.512074098577572</v>
      </c>
      <c r="E7592" s="197">
        <v>-7.038805239319379E-2</v>
      </c>
      <c r="F7592" s="167"/>
      <c r="G7592" s="37">
        <v>7584</v>
      </c>
      <c r="H7592" s="167">
        <f t="shared" ca="1" si="240"/>
        <v>5.3402488088844034E-2</v>
      </c>
    </row>
    <row r="7593" spans="1:8" x14ac:dyDescent="0.3">
      <c r="A7593"/>
      <c r="B7593" s="314">
        <v>36570</v>
      </c>
      <c r="C7593" s="197">
        <v>30.23</v>
      </c>
      <c r="D7593" s="197">
        <f t="shared" si="239"/>
        <v>-0.78006547835576567</v>
      </c>
      <c r="E7593" s="197">
        <v>-7.0418204182041921E-2</v>
      </c>
      <c r="F7593" s="167"/>
      <c r="G7593" s="37">
        <v>7585</v>
      </c>
      <c r="H7593" s="167">
        <f t="shared" ca="1" si="240"/>
        <v>2.4749875282011842E-2</v>
      </c>
    </row>
    <row r="7594" spans="1:8" x14ac:dyDescent="0.3">
      <c r="A7594"/>
      <c r="B7594" s="314">
        <v>44095</v>
      </c>
      <c r="C7594" s="197">
        <v>137.44999999999999</v>
      </c>
      <c r="D7594" s="197">
        <f t="shared" si="239"/>
        <v>4.2683020314296662</v>
      </c>
      <c r="E7594" s="197">
        <v>-7.0655848546315236E-2</v>
      </c>
      <c r="F7594" s="167"/>
      <c r="G7594" s="37">
        <v>7586</v>
      </c>
      <c r="H7594" s="167">
        <f t="shared" ca="1" si="240"/>
        <v>-3.8397417882894781E-2</v>
      </c>
    </row>
    <row r="7595" spans="1:8" x14ac:dyDescent="0.3">
      <c r="A7595"/>
      <c r="B7595" s="314">
        <v>36608</v>
      </c>
      <c r="C7595" s="197">
        <v>26.09</v>
      </c>
      <c r="D7595" s="197">
        <f t="shared" si="239"/>
        <v>0.69086195722618271</v>
      </c>
      <c r="E7595" s="197">
        <v>-7.0868945868945765E-2</v>
      </c>
      <c r="F7595" s="167"/>
      <c r="G7595" s="37">
        <v>7587</v>
      </c>
      <c r="H7595" s="167">
        <f t="shared" ca="1" si="240"/>
        <v>-2.4619494138161443E-2</v>
      </c>
    </row>
    <row r="7596" spans="1:8" x14ac:dyDescent="0.3">
      <c r="A7596"/>
      <c r="B7596" s="314">
        <v>37188</v>
      </c>
      <c r="C7596" s="197">
        <v>15.43</v>
      </c>
      <c r="D7596" s="197">
        <f t="shared" si="239"/>
        <v>-0.55288322225441899</v>
      </c>
      <c r="E7596" s="197">
        <v>-7.1041541240216777E-2</v>
      </c>
      <c r="F7596" s="167"/>
      <c r="G7596" s="37">
        <v>7588</v>
      </c>
      <c r="H7596" s="167">
        <f t="shared" ca="1" si="240"/>
        <v>3.0806301889359972E-2</v>
      </c>
    </row>
    <row r="7597" spans="1:8" x14ac:dyDescent="0.3">
      <c r="A7597"/>
      <c r="B7597" s="314">
        <v>39805</v>
      </c>
      <c r="C7597" s="197">
        <v>34.51</v>
      </c>
      <c r="D7597" s="197">
        <f t="shared" si="239"/>
        <v>-0.5377093101138648</v>
      </c>
      <c r="E7597" s="197">
        <v>-7.1563088512241135E-2</v>
      </c>
      <c r="F7597" s="167"/>
      <c r="G7597" s="37">
        <v>7589</v>
      </c>
      <c r="H7597" s="167">
        <f t="shared" ca="1" si="240"/>
        <v>1.1538907962157877E-2</v>
      </c>
    </row>
    <row r="7598" spans="1:8" x14ac:dyDescent="0.3">
      <c r="A7598"/>
      <c r="B7598" s="314">
        <v>43942</v>
      </c>
      <c r="C7598" s="197">
        <v>74.650000000000006</v>
      </c>
      <c r="D7598" s="197">
        <f t="shared" si="239"/>
        <v>-0.19052266319670341</v>
      </c>
      <c r="E7598" s="197">
        <v>-7.2094468614046003E-2</v>
      </c>
      <c r="F7598" s="167"/>
      <c r="G7598" s="37">
        <v>7590</v>
      </c>
      <c r="H7598" s="167">
        <f t="shared" ca="1" si="240"/>
        <v>5.5436744784254935E-2</v>
      </c>
    </row>
    <row r="7599" spans="1:8" x14ac:dyDescent="0.3">
      <c r="A7599"/>
      <c r="B7599" s="314">
        <v>38104</v>
      </c>
      <c r="C7599" s="197">
        <v>92.22</v>
      </c>
      <c r="D7599" s="197">
        <f t="shared" si="239"/>
        <v>-0.70082725060827245</v>
      </c>
      <c r="E7599" s="197">
        <v>-7.2233400402414549E-2</v>
      </c>
      <c r="F7599" s="167"/>
      <c r="G7599" s="37">
        <v>7591</v>
      </c>
      <c r="H7599" s="167">
        <f t="shared" ca="1" si="240"/>
        <v>-1.3710144892196933E-2</v>
      </c>
    </row>
    <row r="7600" spans="1:8" x14ac:dyDescent="0.3">
      <c r="A7600"/>
      <c r="B7600" s="314">
        <v>42240</v>
      </c>
      <c r="C7600" s="197">
        <v>308.25</v>
      </c>
      <c r="D7600" s="197">
        <f t="shared" si="239"/>
        <v>9.4350033852403516</v>
      </c>
      <c r="E7600" s="197">
        <v>-7.2653429602888009E-2</v>
      </c>
      <c r="F7600" s="167"/>
      <c r="G7600" s="37">
        <v>7592</v>
      </c>
      <c r="H7600" s="167">
        <f t="shared" ca="1" si="240"/>
        <v>-0.12977260195653623</v>
      </c>
    </row>
    <row r="7601" spans="1:8" x14ac:dyDescent="0.3">
      <c r="A7601"/>
      <c r="B7601" s="314">
        <v>36574</v>
      </c>
      <c r="C7601" s="197">
        <v>29.54</v>
      </c>
      <c r="D7601" s="197">
        <f t="shared" si="239"/>
        <v>-0.97093806876875399</v>
      </c>
      <c r="E7601" s="197">
        <v>-7.3109507373705696E-2</v>
      </c>
      <c r="F7601" s="167"/>
      <c r="G7601" s="37">
        <v>7593</v>
      </c>
      <c r="H7601" s="167">
        <f t="shared" ca="1" si="240"/>
        <v>-8.4225409814953453E-2</v>
      </c>
    </row>
    <row r="7602" spans="1:8" x14ac:dyDescent="0.3">
      <c r="A7602"/>
      <c r="B7602" s="314">
        <v>45509</v>
      </c>
      <c r="C7602" s="197">
        <v>1016.45</v>
      </c>
      <c r="D7602" s="197">
        <f t="shared" si="239"/>
        <v>37.560318664643404</v>
      </c>
      <c r="E7602" s="197">
        <v>-7.3131810513837658E-2</v>
      </c>
      <c r="F7602" s="167"/>
      <c r="G7602" s="37">
        <v>7594</v>
      </c>
      <c r="H7602" s="167">
        <f t="shared" ca="1" si="240"/>
        <v>4.2473631624788434E-2</v>
      </c>
    </row>
    <row r="7603" spans="1:8" x14ac:dyDescent="0.3">
      <c r="A7603"/>
      <c r="B7603" s="314">
        <v>39847</v>
      </c>
      <c r="C7603" s="197">
        <v>26.36</v>
      </c>
      <c r="D7603" s="197">
        <f t="shared" si="239"/>
        <v>-4.2846768336964436E-2</v>
      </c>
      <c r="E7603" s="197">
        <v>-7.3136427566807383E-2</v>
      </c>
      <c r="F7603" s="167"/>
      <c r="G7603" s="37">
        <v>7595</v>
      </c>
      <c r="H7603" s="167">
        <f t="shared" ca="1" si="240"/>
        <v>8.6635598675683642E-2</v>
      </c>
    </row>
    <row r="7604" spans="1:8" x14ac:dyDescent="0.3">
      <c r="A7604"/>
      <c r="B7604" s="314">
        <v>35997</v>
      </c>
      <c r="C7604" s="197">
        <v>27.54</v>
      </c>
      <c r="D7604" s="197">
        <f t="shared" si="239"/>
        <v>-0.89652451625023488</v>
      </c>
      <c r="E7604" s="197">
        <v>-7.3351278600269132E-2</v>
      </c>
      <c r="F7604" s="167"/>
      <c r="G7604" s="37">
        <v>7596</v>
      </c>
      <c r="H7604" s="167">
        <f t="shared" ca="1" si="240"/>
        <v>1.0028123650671024E-2</v>
      </c>
    </row>
    <row r="7605" spans="1:8" x14ac:dyDescent="0.3">
      <c r="A7605"/>
      <c r="B7605" s="314">
        <v>41045</v>
      </c>
      <c r="C7605" s="197">
        <v>266.14999999999998</v>
      </c>
      <c r="D7605" s="197">
        <f t="shared" si="239"/>
        <v>3.6262819398574653</v>
      </c>
      <c r="E7605" s="197">
        <v>-7.3519685313468197E-2</v>
      </c>
      <c r="F7605" s="167"/>
      <c r="G7605" s="37">
        <v>7597</v>
      </c>
      <c r="H7605" s="167">
        <f t="shared" ca="1" si="240"/>
        <v>1.4279261838374998E-2</v>
      </c>
    </row>
    <row r="7606" spans="1:8" x14ac:dyDescent="0.3">
      <c r="A7606"/>
      <c r="B7606" s="314">
        <v>39994</v>
      </c>
      <c r="C7606" s="197">
        <v>57.53</v>
      </c>
      <c r="D7606" s="197">
        <f t="shared" si="239"/>
        <v>-0.91744277821625886</v>
      </c>
      <c r="E7606" s="197">
        <v>-7.3740138464015392E-2</v>
      </c>
      <c r="F7606" s="167"/>
      <c r="G7606" s="37">
        <v>7598</v>
      </c>
      <c r="H7606" s="167">
        <f t="shared" ca="1" si="240"/>
        <v>-4.7522461244814136E-2</v>
      </c>
    </row>
    <row r="7607" spans="1:8" x14ac:dyDescent="0.3">
      <c r="A7607"/>
      <c r="B7607" s="314">
        <v>45687</v>
      </c>
      <c r="C7607" s="197">
        <v>696.85</v>
      </c>
      <c r="D7607" s="197">
        <f t="shared" si="239"/>
        <v>5.4541076224877285</v>
      </c>
      <c r="E7607" s="197">
        <v>-7.3953488372093035E-2</v>
      </c>
      <c r="F7607" s="167"/>
      <c r="G7607" s="37">
        <v>7599</v>
      </c>
      <c r="H7607" s="167">
        <f t="shared" ca="1" si="240"/>
        <v>3.9538654090025972E-2</v>
      </c>
    </row>
    <row r="7608" spans="1:8" x14ac:dyDescent="0.3">
      <c r="A7608"/>
      <c r="B7608" s="314">
        <v>40095</v>
      </c>
      <c r="C7608" s="197">
        <v>107.97</v>
      </c>
      <c r="D7608" s="197">
        <f t="shared" si="239"/>
        <v>2.9826632239026192</v>
      </c>
      <c r="E7608" s="197">
        <v>-7.4013722126929693E-2</v>
      </c>
      <c r="F7608" s="167"/>
      <c r="G7608" s="37">
        <v>7600</v>
      </c>
      <c r="H7608" s="167">
        <f t="shared" ca="1" si="240"/>
        <v>-2.4784151229220498E-2</v>
      </c>
    </row>
    <row r="7609" spans="1:8" x14ac:dyDescent="0.3">
      <c r="A7609"/>
      <c r="B7609" s="314">
        <v>36267</v>
      </c>
      <c r="C7609" s="197">
        <v>27.11</v>
      </c>
      <c r="D7609" s="197">
        <f t="shared" si="239"/>
        <v>-0.48567634225004741</v>
      </c>
      <c r="E7609" s="197">
        <v>-7.4112021857923538E-2</v>
      </c>
      <c r="F7609" s="167"/>
      <c r="G7609" s="37">
        <v>7601</v>
      </c>
      <c r="H7609" s="167">
        <f t="shared" ca="1" si="240"/>
        <v>-3.3747070542477553E-2</v>
      </c>
    </row>
    <row r="7610" spans="1:8" x14ac:dyDescent="0.3">
      <c r="A7610"/>
      <c r="B7610" s="314">
        <v>36391</v>
      </c>
      <c r="C7610" s="197">
        <v>52.71</v>
      </c>
      <c r="D7610" s="197">
        <f t="shared" si="239"/>
        <v>-0.62738583345115229</v>
      </c>
      <c r="E7610" s="197">
        <v>-7.4288724973656461E-2</v>
      </c>
      <c r="F7610" s="167"/>
      <c r="G7610" s="37">
        <v>7602</v>
      </c>
      <c r="H7610" s="167">
        <f t="shared" ca="1" si="240"/>
        <v>1.6550108880166472E-2</v>
      </c>
    </row>
    <row r="7611" spans="1:8" x14ac:dyDescent="0.3">
      <c r="A7611"/>
      <c r="B7611" s="314">
        <v>40317</v>
      </c>
      <c r="C7611" s="197">
        <v>141.46</v>
      </c>
      <c r="D7611" s="197">
        <f t="shared" si="239"/>
        <v>0.33831598864711454</v>
      </c>
      <c r="E7611" s="197">
        <v>-7.4396388143689096E-2</v>
      </c>
      <c r="F7611" s="167"/>
      <c r="G7611" s="37">
        <v>7603</v>
      </c>
      <c r="H7611" s="167">
        <f t="shared" ca="1" si="240"/>
        <v>2.7686960343532206E-2</v>
      </c>
    </row>
    <row r="7612" spans="1:8" x14ac:dyDescent="0.3">
      <c r="A7612"/>
      <c r="B7612" s="314">
        <v>43899</v>
      </c>
      <c r="C7612" s="197">
        <v>105.7</v>
      </c>
      <c r="D7612" s="197">
        <f t="shared" si="239"/>
        <v>0.64924325167732877</v>
      </c>
      <c r="E7612" s="197">
        <v>-7.4430823117337952E-2</v>
      </c>
      <c r="F7612" s="167"/>
      <c r="G7612" s="37">
        <v>7604</v>
      </c>
      <c r="H7612" s="167">
        <f t="shared" ca="1" si="240"/>
        <v>-9.4997735870655464E-2</v>
      </c>
    </row>
    <row r="7613" spans="1:8" x14ac:dyDescent="0.3">
      <c r="A7613"/>
      <c r="B7613" s="314">
        <v>39981</v>
      </c>
      <c r="C7613" s="197">
        <v>64.09</v>
      </c>
      <c r="D7613" s="197">
        <f t="shared" si="239"/>
        <v>0.20108695652173925</v>
      </c>
      <c r="E7613" s="197">
        <v>-7.4512635379061276E-2</v>
      </c>
      <c r="F7613" s="167"/>
      <c r="G7613" s="37">
        <v>7605</v>
      </c>
      <c r="H7613" s="167">
        <f t="shared" ca="1" si="240"/>
        <v>2.4106546276707195E-2</v>
      </c>
    </row>
    <row r="7614" spans="1:8" x14ac:dyDescent="0.3">
      <c r="A7614"/>
      <c r="B7614" s="314">
        <v>36355</v>
      </c>
      <c r="C7614" s="197">
        <v>53.36</v>
      </c>
      <c r="D7614" s="197">
        <f t="shared" si="239"/>
        <v>1.3069606571552099</v>
      </c>
      <c r="E7614" s="197">
        <v>-7.5056335586756728E-2</v>
      </c>
      <c r="F7614" s="167"/>
      <c r="G7614" s="37">
        <v>7606</v>
      </c>
      <c r="H7614" s="167">
        <f t="shared" ca="1" si="240"/>
        <v>-2.4317677158730053E-2</v>
      </c>
    </row>
    <row r="7615" spans="1:8" x14ac:dyDescent="0.3">
      <c r="A7615"/>
      <c r="B7615" s="314">
        <v>36125</v>
      </c>
      <c r="C7615" s="197">
        <v>23.13</v>
      </c>
      <c r="D7615" s="197">
        <f t="shared" si="239"/>
        <v>-0.72115732368896923</v>
      </c>
      <c r="E7615" s="197">
        <v>-7.5539568345323715E-2</v>
      </c>
      <c r="F7615" s="167"/>
      <c r="G7615" s="37">
        <v>7607</v>
      </c>
      <c r="H7615" s="167">
        <f t="shared" ca="1" si="240"/>
        <v>3.4740775935668482E-2</v>
      </c>
    </row>
    <row r="7616" spans="1:8" x14ac:dyDescent="0.3">
      <c r="A7616"/>
      <c r="B7616" s="314">
        <v>43906</v>
      </c>
      <c r="C7616" s="197">
        <v>82.95</v>
      </c>
      <c r="D7616" s="197">
        <f t="shared" si="239"/>
        <v>3.5576923076923084</v>
      </c>
      <c r="E7616" s="197">
        <v>-7.576601671309191E-2</v>
      </c>
      <c r="F7616" s="167"/>
      <c r="G7616" s="37">
        <v>7608</v>
      </c>
      <c r="H7616" s="167">
        <f t="shared" ca="1" si="240"/>
        <v>4.6276368184085148E-2</v>
      </c>
    </row>
    <row r="7617" spans="1:8" x14ac:dyDescent="0.3">
      <c r="A7617"/>
      <c r="B7617" s="314">
        <v>36945</v>
      </c>
      <c r="C7617" s="197">
        <v>18.2</v>
      </c>
      <c r="D7617" s="197">
        <f t="shared" si="239"/>
        <v>-0.21921921921921916</v>
      </c>
      <c r="E7617" s="197">
        <v>-7.6610857432775292E-2</v>
      </c>
      <c r="F7617" s="167"/>
      <c r="G7617" s="37">
        <v>7609</v>
      </c>
      <c r="H7617" s="167">
        <f t="shared" ca="1" si="240"/>
        <v>-2.6151005508942764E-2</v>
      </c>
    </row>
    <row r="7618" spans="1:8" x14ac:dyDescent="0.3">
      <c r="A7618"/>
      <c r="B7618" s="314">
        <v>36634</v>
      </c>
      <c r="C7618" s="197">
        <v>23.31</v>
      </c>
      <c r="D7618" s="197">
        <f t="shared" si="239"/>
        <v>-0.62469811624537108</v>
      </c>
      <c r="E7618" s="197">
        <v>-7.68316831683169E-2</v>
      </c>
      <c r="F7618" s="167"/>
      <c r="G7618" s="37">
        <v>7610</v>
      </c>
      <c r="H7618" s="167">
        <f t="shared" ca="1" si="240"/>
        <v>-3.3673553357009993E-2</v>
      </c>
    </row>
    <row r="7619" spans="1:8" x14ac:dyDescent="0.3">
      <c r="A7619"/>
      <c r="B7619" s="314">
        <v>39993</v>
      </c>
      <c r="C7619" s="197">
        <v>62.11</v>
      </c>
      <c r="D7619" s="197">
        <f t="shared" si="239"/>
        <v>-0.70231019938650308</v>
      </c>
      <c r="E7619" s="197">
        <v>-7.7528590524283403E-2</v>
      </c>
      <c r="F7619" s="167"/>
      <c r="G7619" s="37">
        <v>7611</v>
      </c>
      <c r="H7619" s="167">
        <f t="shared" ca="1" si="240"/>
        <v>1.0963585822378403E-2</v>
      </c>
    </row>
    <row r="7620" spans="1:8" x14ac:dyDescent="0.3">
      <c r="A7620"/>
      <c r="B7620" s="314">
        <v>40598</v>
      </c>
      <c r="C7620" s="197">
        <v>208.64</v>
      </c>
      <c r="D7620" s="197">
        <f t="shared" si="239"/>
        <v>3.6189949081248614</v>
      </c>
      <c r="E7620" s="197">
        <v>-7.8241661144245689E-2</v>
      </c>
      <c r="F7620" s="167"/>
      <c r="G7620" s="37">
        <v>7612</v>
      </c>
      <c r="H7620" s="167">
        <f t="shared" ca="1" si="240"/>
        <v>1.2855036253108233E-2</v>
      </c>
    </row>
    <row r="7621" spans="1:8" x14ac:dyDescent="0.3">
      <c r="A7621"/>
      <c r="B7621" s="314">
        <v>39743</v>
      </c>
      <c r="C7621" s="197">
        <v>45.17</v>
      </c>
      <c r="D7621" s="197">
        <f t="shared" si="239"/>
        <v>-0.64859187801462581</v>
      </c>
      <c r="E7621" s="197">
        <v>-7.853937168502656E-2</v>
      </c>
      <c r="F7621" s="167"/>
      <c r="G7621" s="37">
        <v>7613</v>
      </c>
      <c r="H7621" s="167">
        <f t="shared" ca="1" si="240"/>
        <v>3.8038945400565398E-2</v>
      </c>
    </row>
    <row r="7622" spans="1:8" x14ac:dyDescent="0.3">
      <c r="A7622"/>
      <c r="B7622" s="314">
        <v>39174</v>
      </c>
      <c r="C7622" s="197">
        <v>128.54</v>
      </c>
      <c r="D7622" s="197">
        <f t="shared" si="239"/>
        <v>4.0054517133956384</v>
      </c>
      <c r="E7622" s="197">
        <v>-7.8698394495412938E-2</v>
      </c>
      <c r="F7622" s="167"/>
      <c r="G7622" s="37">
        <v>7614</v>
      </c>
      <c r="H7622" s="167">
        <f t="shared" ca="1" si="240"/>
        <v>-3.1875226728195268E-2</v>
      </c>
    </row>
    <row r="7623" spans="1:8" x14ac:dyDescent="0.3">
      <c r="A7623"/>
      <c r="B7623" s="314">
        <v>36017</v>
      </c>
      <c r="C7623" s="197">
        <v>25.68</v>
      </c>
      <c r="D7623" s="197">
        <f t="shared" si="239"/>
        <v>-0.94285714285714284</v>
      </c>
      <c r="E7623" s="197">
        <v>-7.8909612625537973E-2</v>
      </c>
      <c r="F7623" s="167"/>
      <c r="G7623" s="37">
        <v>7615</v>
      </c>
      <c r="H7623" s="167">
        <f t="shared" ca="1" si="240"/>
        <v>-5.9708217588953956E-3</v>
      </c>
    </row>
    <row r="7624" spans="1:8" x14ac:dyDescent="0.3">
      <c r="A7624"/>
      <c r="B7624" s="314">
        <v>42545</v>
      </c>
      <c r="C7624" s="197">
        <v>449.4</v>
      </c>
      <c r="D7624" s="197">
        <f t="shared" si="239"/>
        <v>17.216457235508713</v>
      </c>
      <c r="E7624" s="197">
        <v>-7.9003996311097446E-2</v>
      </c>
      <c r="F7624" s="167"/>
      <c r="G7624" s="37">
        <v>7616</v>
      </c>
      <c r="H7624" s="167">
        <f t="shared" ca="1" si="240"/>
        <v>-2.9177069064348849E-2</v>
      </c>
    </row>
    <row r="7625" spans="1:8" x14ac:dyDescent="0.3">
      <c r="A7625"/>
      <c r="B7625" s="314">
        <v>36276</v>
      </c>
      <c r="C7625" s="197">
        <v>24.67</v>
      </c>
      <c r="D7625" s="197">
        <f t="shared" ref="D7625:D7688" si="241">C7625/C7626-1</f>
        <v>1.9842910293509819E-2</v>
      </c>
      <c r="E7625" s="197">
        <v>-7.9477611940298454E-2</v>
      </c>
      <c r="F7625" s="167"/>
      <c r="G7625" s="37">
        <v>7617</v>
      </c>
      <c r="H7625" s="167">
        <f t="shared" ca="1" si="240"/>
        <v>-5.9146167304943396E-2</v>
      </c>
    </row>
    <row r="7626" spans="1:8" x14ac:dyDescent="0.3">
      <c r="A7626"/>
      <c r="B7626" s="314">
        <v>36000</v>
      </c>
      <c r="C7626" s="197">
        <v>24.19</v>
      </c>
      <c r="D7626" s="197">
        <f t="shared" si="241"/>
        <v>0.21557788944723644</v>
      </c>
      <c r="E7626" s="197">
        <v>-7.9528158295281592E-2</v>
      </c>
      <c r="F7626" s="167"/>
      <c r="G7626" s="37">
        <v>7618</v>
      </c>
      <c r="H7626" s="167">
        <f t="shared" ref="H7626:H7689" ca="1" si="242">_xlfn.NORM.INV(RAND(),N$11,N$12)</f>
        <v>3.0351372077526993E-2</v>
      </c>
    </row>
    <row r="7627" spans="1:8" x14ac:dyDescent="0.3">
      <c r="A7627"/>
      <c r="B7627" s="314">
        <v>36084</v>
      </c>
      <c r="C7627" s="197">
        <v>19.899999999999999</v>
      </c>
      <c r="D7627" s="197">
        <f t="shared" si="241"/>
        <v>-0.33041722745625846</v>
      </c>
      <c r="E7627" s="197">
        <v>-7.9555966697502423E-2</v>
      </c>
      <c r="F7627" s="167"/>
      <c r="G7627" s="37">
        <v>7619</v>
      </c>
      <c r="H7627" s="167">
        <f t="shared" ca="1" si="242"/>
        <v>3.1581274765423085E-2</v>
      </c>
    </row>
    <row r="7628" spans="1:8" x14ac:dyDescent="0.3">
      <c r="A7628"/>
      <c r="B7628" s="314">
        <v>35996</v>
      </c>
      <c r="C7628" s="197">
        <v>29.72</v>
      </c>
      <c r="D7628" s="197">
        <f t="shared" si="241"/>
        <v>-0.21104327050703486</v>
      </c>
      <c r="E7628" s="197">
        <v>-7.9591204707339713E-2</v>
      </c>
      <c r="F7628" s="167"/>
      <c r="G7628" s="37">
        <v>7620</v>
      </c>
      <c r="H7628" s="167">
        <f t="shared" ca="1" si="242"/>
        <v>-3.1124747592281322E-2</v>
      </c>
    </row>
    <row r="7629" spans="1:8" x14ac:dyDescent="0.3">
      <c r="A7629"/>
      <c r="B7629" s="314">
        <v>36550</v>
      </c>
      <c r="C7629" s="197">
        <v>37.67</v>
      </c>
      <c r="D7629" s="197">
        <f t="shared" si="241"/>
        <v>0.49721780604133547</v>
      </c>
      <c r="E7629" s="197">
        <v>-7.9648179819203468E-2</v>
      </c>
      <c r="F7629" s="167"/>
      <c r="G7629" s="37">
        <v>7621</v>
      </c>
      <c r="H7629" s="167">
        <f t="shared" ca="1" si="242"/>
        <v>1.3905016429525555E-2</v>
      </c>
    </row>
    <row r="7630" spans="1:8" x14ac:dyDescent="0.3">
      <c r="A7630"/>
      <c r="B7630" s="314">
        <v>36620</v>
      </c>
      <c r="C7630" s="197">
        <v>25.16</v>
      </c>
      <c r="D7630" s="197">
        <f t="shared" si="241"/>
        <v>-0.21177944862155396</v>
      </c>
      <c r="E7630" s="197">
        <v>-7.9736649597659137E-2</v>
      </c>
      <c r="F7630" s="167"/>
      <c r="G7630" s="37">
        <v>7622</v>
      </c>
      <c r="H7630" s="167">
        <f t="shared" ca="1" si="242"/>
        <v>4.0039756633491956E-2</v>
      </c>
    </row>
    <row r="7631" spans="1:8" x14ac:dyDescent="0.3">
      <c r="A7631"/>
      <c r="B7631" s="314">
        <v>36585</v>
      </c>
      <c r="C7631" s="197">
        <v>31.92</v>
      </c>
      <c r="D7631" s="197">
        <f t="shared" si="241"/>
        <v>-0.30046022353714663</v>
      </c>
      <c r="E7631" s="197">
        <v>-7.9850100893629206E-2</v>
      </c>
      <c r="F7631" s="167"/>
      <c r="G7631" s="37">
        <v>7623</v>
      </c>
      <c r="H7631" s="167">
        <f t="shared" ca="1" si="242"/>
        <v>-7.4043851805434824E-2</v>
      </c>
    </row>
    <row r="7632" spans="1:8" x14ac:dyDescent="0.3">
      <c r="A7632"/>
      <c r="B7632" s="314">
        <v>36536</v>
      </c>
      <c r="C7632" s="197">
        <v>45.63</v>
      </c>
      <c r="D7632" s="197">
        <f t="shared" si="241"/>
        <v>0.31650317368724767</v>
      </c>
      <c r="E7632" s="197">
        <v>-7.9854809437386542E-2</v>
      </c>
      <c r="F7632" s="167"/>
      <c r="G7632" s="37">
        <v>7624</v>
      </c>
      <c r="H7632" s="167">
        <f t="shared" ca="1" si="242"/>
        <v>2.5589766746997376E-4</v>
      </c>
    </row>
    <row r="7633" spans="1:8" x14ac:dyDescent="0.3">
      <c r="A7633"/>
      <c r="B7633" s="314">
        <v>36552</v>
      </c>
      <c r="C7633" s="197">
        <v>34.659999999999997</v>
      </c>
      <c r="D7633" s="197">
        <f t="shared" si="241"/>
        <v>0.18051771117166204</v>
      </c>
      <c r="E7633" s="197">
        <v>-7.9904433235996941E-2</v>
      </c>
      <c r="F7633" s="167"/>
      <c r="G7633" s="37">
        <v>7625</v>
      </c>
      <c r="H7633" s="167">
        <f t="shared" ca="1" si="242"/>
        <v>-8.4585270710971119E-2</v>
      </c>
    </row>
    <row r="7634" spans="1:8" x14ac:dyDescent="0.3">
      <c r="A7634"/>
      <c r="B7634" s="314">
        <v>36255</v>
      </c>
      <c r="C7634" s="197">
        <v>29.36</v>
      </c>
      <c r="D7634" s="197">
        <f t="shared" si="241"/>
        <v>0.13446676970633686</v>
      </c>
      <c r="E7634" s="197">
        <v>-7.9912253212159223E-2</v>
      </c>
      <c r="F7634" s="167"/>
      <c r="G7634" s="37">
        <v>7626</v>
      </c>
      <c r="H7634" s="167">
        <f t="shared" ca="1" si="242"/>
        <v>-4.5136128031814958E-2</v>
      </c>
    </row>
    <row r="7635" spans="1:8" x14ac:dyDescent="0.3">
      <c r="A7635"/>
      <c r="B7635" s="314">
        <v>36588</v>
      </c>
      <c r="C7635" s="197">
        <v>25.88</v>
      </c>
      <c r="D7635" s="197">
        <f t="shared" si="241"/>
        <v>0.1970397779833486</v>
      </c>
      <c r="E7635" s="197">
        <v>-7.9985780305723453E-2</v>
      </c>
      <c r="F7635" s="167"/>
      <c r="G7635" s="37">
        <v>7627</v>
      </c>
      <c r="H7635" s="167">
        <f t="shared" ca="1" si="242"/>
        <v>8.7087246174152033E-3</v>
      </c>
    </row>
    <row r="7636" spans="1:8" x14ac:dyDescent="0.3">
      <c r="A7636"/>
      <c r="B7636" s="314">
        <v>36083</v>
      </c>
      <c r="C7636" s="197">
        <v>21.62</v>
      </c>
      <c r="D7636" s="197">
        <f t="shared" si="241"/>
        <v>-0.49177244945933241</v>
      </c>
      <c r="E7636" s="197">
        <v>-7.999999999999996E-2</v>
      </c>
      <c r="F7636" s="167"/>
      <c r="G7636" s="37">
        <v>7628</v>
      </c>
      <c r="H7636" s="167">
        <f t="shared" ca="1" si="242"/>
        <v>0.14083165749859536</v>
      </c>
    </row>
    <row r="7637" spans="1:8" x14ac:dyDescent="0.3">
      <c r="A7637"/>
      <c r="B7637" s="314">
        <v>36465</v>
      </c>
      <c r="C7637" s="197">
        <v>42.54</v>
      </c>
      <c r="D7637" s="197">
        <f t="shared" si="241"/>
        <v>3.933545076960665E-2</v>
      </c>
      <c r="E7637" s="197">
        <v>-8.0017301038062372E-2</v>
      </c>
      <c r="F7637" s="167"/>
      <c r="G7637" s="37">
        <v>7629</v>
      </c>
      <c r="H7637" s="167">
        <f t="shared" ca="1" si="242"/>
        <v>-6.2750831642936017E-2</v>
      </c>
    </row>
    <row r="7638" spans="1:8" x14ac:dyDescent="0.3">
      <c r="A7638"/>
      <c r="B7638" s="314">
        <v>36549</v>
      </c>
      <c r="C7638" s="197">
        <v>40.93</v>
      </c>
      <c r="D7638" s="197">
        <f t="shared" si="241"/>
        <v>-0.49412927944629836</v>
      </c>
      <c r="E7638" s="197">
        <v>-8.0017981568891949E-2</v>
      </c>
      <c r="F7638" s="167"/>
      <c r="G7638" s="37">
        <v>7630</v>
      </c>
      <c r="H7638" s="167">
        <f t="shared" ca="1" si="242"/>
        <v>-1.673096984361986E-2</v>
      </c>
    </row>
    <row r="7639" spans="1:8" x14ac:dyDescent="0.3">
      <c r="A7639"/>
      <c r="B7639" s="314">
        <v>38008</v>
      </c>
      <c r="C7639" s="197">
        <v>80.91</v>
      </c>
      <c r="D7639" s="197">
        <f t="shared" si="241"/>
        <v>-0.52251401593390379</v>
      </c>
      <c r="E7639" s="197">
        <v>-8.0045480386583323E-2</v>
      </c>
      <c r="F7639" s="167"/>
      <c r="G7639" s="37">
        <v>7631</v>
      </c>
      <c r="H7639" s="167">
        <f t="shared" ca="1" si="242"/>
        <v>-1.4738451541719074E-2</v>
      </c>
    </row>
    <row r="7640" spans="1:8" x14ac:dyDescent="0.3">
      <c r="A7640"/>
      <c r="B7640" s="314">
        <v>43600</v>
      </c>
      <c r="C7640" s="197">
        <v>169.45</v>
      </c>
      <c r="D7640" s="197">
        <f t="shared" si="241"/>
        <v>0.51619541875447372</v>
      </c>
      <c r="E7640" s="197">
        <v>-8.1571815718157192E-2</v>
      </c>
      <c r="F7640" s="167"/>
      <c r="G7640" s="37">
        <v>7632</v>
      </c>
      <c r="H7640" s="167">
        <f t="shared" ca="1" si="242"/>
        <v>-6.8917368527555492E-2</v>
      </c>
    </row>
    <row r="7641" spans="1:8" x14ac:dyDescent="0.3">
      <c r="A7641"/>
      <c r="B7641" s="314">
        <v>39597</v>
      </c>
      <c r="C7641" s="197">
        <v>111.76</v>
      </c>
      <c r="D7641" s="197">
        <f t="shared" si="241"/>
        <v>-0.88319397993311033</v>
      </c>
      <c r="E7641" s="197">
        <v>-8.2204155374887011E-2</v>
      </c>
      <c r="F7641" s="167"/>
      <c r="G7641" s="37">
        <v>7633</v>
      </c>
      <c r="H7641" s="167">
        <f t="shared" ca="1" si="242"/>
        <v>8.3307747111436042E-2</v>
      </c>
    </row>
    <row r="7642" spans="1:8" x14ac:dyDescent="0.3">
      <c r="A7642"/>
      <c r="B7642" s="314">
        <v>45425</v>
      </c>
      <c r="C7642" s="197">
        <v>956.8</v>
      </c>
      <c r="D7642" s="197">
        <f t="shared" si="241"/>
        <v>41.829006266786031</v>
      </c>
      <c r="E7642" s="197">
        <v>-8.3024256538531627E-2</v>
      </c>
      <c r="F7642" s="167"/>
      <c r="G7642" s="37">
        <v>7634</v>
      </c>
      <c r="H7642" s="167">
        <f t="shared" ca="1" si="242"/>
        <v>0.11965773510764595</v>
      </c>
    </row>
    <row r="7643" spans="1:8" x14ac:dyDescent="0.3">
      <c r="A7643"/>
      <c r="B7643" s="314">
        <v>37277</v>
      </c>
      <c r="C7643" s="197">
        <v>22.34</v>
      </c>
      <c r="D7643" s="197">
        <f t="shared" si="241"/>
        <v>-0.9295045755758915</v>
      </c>
      <c r="E7643" s="197">
        <v>-8.3299138284776419E-2</v>
      </c>
      <c r="F7643" s="167"/>
      <c r="G7643" s="37">
        <v>7635</v>
      </c>
      <c r="H7643" s="167">
        <f t="shared" ca="1" si="242"/>
        <v>-3.0016009288144477E-2</v>
      </c>
    </row>
    <row r="7644" spans="1:8" x14ac:dyDescent="0.3">
      <c r="A7644"/>
      <c r="B7644" s="314">
        <v>44383</v>
      </c>
      <c r="C7644" s="197">
        <v>316.89999999999998</v>
      </c>
      <c r="D7644" s="197">
        <f t="shared" si="241"/>
        <v>9.0348321722609253</v>
      </c>
      <c r="E7644" s="197">
        <v>-8.4368679572378036E-2</v>
      </c>
      <c r="F7644" s="167"/>
      <c r="G7644" s="37">
        <v>7636</v>
      </c>
      <c r="H7644" s="167">
        <f t="shared" ca="1" si="242"/>
        <v>-4.8696194231927045E-2</v>
      </c>
    </row>
    <row r="7645" spans="1:8" x14ac:dyDescent="0.3">
      <c r="A7645"/>
      <c r="B7645" s="314">
        <v>39806</v>
      </c>
      <c r="C7645" s="197">
        <v>31.58</v>
      </c>
      <c r="D7645" s="197">
        <f t="shared" si="241"/>
        <v>-0.74782400383294734</v>
      </c>
      <c r="E7645" s="197">
        <v>-8.4902926687916547E-2</v>
      </c>
      <c r="F7645" s="167"/>
      <c r="G7645" s="37">
        <v>7637</v>
      </c>
      <c r="H7645" s="167">
        <f t="shared" ca="1" si="242"/>
        <v>-9.0874637401125044E-2</v>
      </c>
    </row>
    <row r="7646" spans="1:8" x14ac:dyDescent="0.3">
      <c r="A7646"/>
      <c r="B7646" s="314">
        <v>39468</v>
      </c>
      <c r="C7646" s="197">
        <v>125.23</v>
      </c>
      <c r="D7646" s="197">
        <f t="shared" si="241"/>
        <v>-0.67062072593371913</v>
      </c>
      <c r="E7646" s="197">
        <v>-8.491048593350381E-2</v>
      </c>
      <c r="F7646" s="167"/>
      <c r="G7646" s="37">
        <v>7638</v>
      </c>
      <c r="H7646" s="167">
        <f t="shared" ca="1" si="242"/>
        <v>1.337750304208226E-2</v>
      </c>
    </row>
    <row r="7647" spans="1:8" x14ac:dyDescent="0.3">
      <c r="A7647"/>
      <c r="B7647" s="314">
        <v>42957</v>
      </c>
      <c r="C7647" s="197">
        <v>380.2</v>
      </c>
      <c r="D7647" s="197">
        <f t="shared" si="241"/>
        <v>1.2600011888486002</v>
      </c>
      <c r="E7647" s="197">
        <v>-8.6167527941353295E-2</v>
      </c>
      <c r="F7647" s="167"/>
      <c r="G7647" s="37">
        <v>7639</v>
      </c>
      <c r="H7647" s="167">
        <f t="shared" ca="1" si="242"/>
        <v>-4.0220416919605824E-2</v>
      </c>
    </row>
    <row r="7648" spans="1:8" x14ac:dyDescent="0.3">
      <c r="A7648"/>
      <c r="B7648" s="314">
        <v>38855</v>
      </c>
      <c r="C7648" s="197">
        <v>168.23</v>
      </c>
      <c r="D7648" s="197">
        <f t="shared" si="241"/>
        <v>5.1963167587476979</v>
      </c>
      <c r="E7648" s="197">
        <v>-8.7442365066449756E-2</v>
      </c>
      <c r="F7648" s="167"/>
      <c r="G7648" s="37">
        <v>7640</v>
      </c>
      <c r="H7648" s="167">
        <f t="shared" ca="1" si="242"/>
        <v>6.6138531206891116E-2</v>
      </c>
    </row>
    <row r="7649" spans="1:8" x14ac:dyDescent="0.3">
      <c r="A7649"/>
      <c r="B7649" s="314">
        <v>39766</v>
      </c>
      <c r="C7649" s="197">
        <v>27.15</v>
      </c>
      <c r="D7649" s="197">
        <f t="shared" si="241"/>
        <v>-0.15420560747663559</v>
      </c>
      <c r="E7649" s="197">
        <v>-8.8008061807188454E-2</v>
      </c>
      <c r="F7649" s="167"/>
      <c r="G7649" s="37">
        <v>7641</v>
      </c>
      <c r="H7649" s="167">
        <f t="shared" ca="1" si="242"/>
        <v>-4.0931305552856364E-3</v>
      </c>
    </row>
    <row r="7650" spans="1:8" x14ac:dyDescent="0.3">
      <c r="A7650"/>
      <c r="B7650" s="314">
        <v>35968</v>
      </c>
      <c r="C7650" s="197">
        <v>32.1</v>
      </c>
      <c r="D7650" s="197">
        <f t="shared" si="241"/>
        <v>-0.80492251595259801</v>
      </c>
      <c r="E7650" s="197">
        <v>-8.8068181818181879E-2</v>
      </c>
      <c r="F7650" s="167"/>
      <c r="G7650" s="37">
        <v>7642</v>
      </c>
      <c r="H7650" s="167">
        <f t="shared" ca="1" si="242"/>
        <v>0.1008667735591767</v>
      </c>
    </row>
    <row r="7651" spans="1:8" x14ac:dyDescent="0.3">
      <c r="A7651"/>
      <c r="B7651" s="314">
        <v>44186</v>
      </c>
      <c r="C7651" s="197">
        <v>164.55</v>
      </c>
      <c r="D7651" s="197">
        <f t="shared" si="241"/>
        <v>0.9329261130036417</v>
      </c>
      <c r="E7651" s="197">
        <v>-8.8618111326502325E-2</v>
      </c>
      <c r="F7651" s="167"/>
      <c r="G7651" s="37">
        <v>7643</v>
      </c>
      <c r="H7651" s="167">
        <f t="shared" ca="1" si="242"/>
        <v>-1.2168211393828289E-2</v>
      </c>
    </row>
    <row r="7652" spans="1:8" x14ac:dyDescent="0.3">
      <c r="A7652"/>
      <c r="B7652" s="314">
        <v>39626</v>
      </c>
      <c r="C7652" s="197">
        <v>85.13</v>
      </c>
      <c r="D7652" s="197">
        <f t="shared" si="241"/>
        <v>1.5016162209814867</v>
      </c>
      <c r="E7652" s="197">
        <v>-8.9518716577540181E-2</v>
      </c>
      <c r="F7652" s="167"/>
      <c r="G7652" s="37">
        <v>7644</v>
      </c>
      <c r="H7652" s="167">
        <f t="shared" ca="1" si="242"/>
        <v>-3.4273400642023784E-2</v>
      </c>
    </row>
    <row r="7653" spans="1:8" x14ac:dyDescent="0.3">
      <c r="A7653"/>
      <c r="B7653" s="314">
        <v>39902</v>
      </c>
      <c r="C7653" s="197">
        <v>34.03</v>
      </c>
      <c r="D7653" s="197">
        <f t="shared" si="241"/>
        <v>-0.70201401050788093</v>
      </c>
      <c r="E7653" s="197">
        <v>-8.9620117710005331E-2</v>
      </c>
      <c r="F7653" s="167"/>
      <c r="G7653" s="37">
        <v>7645</v>
      </c>
      <c r="H7653" s="167">
        <f t="shared" ca="1" si="242"/>
        <v>-6.9933852989030362E-2</v>
      </c>
    </row>
    <row r="7654" spans="1:8" x14ac:dyDescent="0.3">
      <c r="A7654"/>
      <c r="B7654" s="314">
        <v>43896</v>
      </c>
      <c r="C7654" s="197">
        <v>114.2</v>
      </c>
      <c r="D7654" s="197">
        <f t="shared" si="241"/>
        <v>1.6014234875444844E-2</v>
      </c>
      <c r="E7654" s="197">
        <v>-9.1848906560636157E-2</v>
      </c>
      <c r="F7654" s="167"/>
      <c r="G7654" s="37">
        <v>7646</v>
      </c>
      <c r="H7654" s="167">
        <f t="shared" ca="1" si="242"/>
        <v>-3.1778960085658045E-2</v>
      </c>
    </row>
    <row r="7655" spans="1:8" x14ac:dyDescent="0.3">
      <c r="A7655"/>
      <c r="B7655" s="314">
        <v>43698</v>
      </c>
      <c r="C7655" s="197">
        <v>112.4</v>
      </c>
      <c r="D7655" s="197">
        <f t="shared" si="241"/>
        <v>4.5179185076092292</v>
      </c>
      <c r="E7655" s="197">
        <v>-9.2450545014129859E-2</v>
      </c>
      <c r="F7655" s="167"/>
      <c r="G7655" s="37">
        <v>7647</v>
      </c>
      <c r="H7655" s="167">
        <f t="shared" ca="1" si="242"/>
        <v>4.1757417707271216E-4</v>
      </c>
    </row>
    <row r="7656" spans="1:8" x14ac:dyDescent="0.3">
      <c r="A7656"/>
      <c r="B7656" s="314">
        <v>36731</v>
      </c>
      <c r="C7656" s="197">
        <v>20.37</v>
      </c>
      <c r="D7656" s="197">
        <f t="shared" si="241"/>
        <v>0.57662538699690402</v>
      </c>
      <c r="E7656" s="197">
        <v>-9.2650334075723761E-2</v>
      </c>
      <c r="F7656" s="167"/>
      <c r="G7656" s="37">
        <v>7648</v>
      </c>
      <c r="H7656" s="167">
        <f t="shared" ca="1" si="242"/>
        <v>3.0263314220035524E-2</v>
      </c>
    </row>
    <row r="7657" spans="1:8" x14ac:dyDescent="0.3">
      <c r="A7657"/>
      <c r="B7657" s="314">
        <v>36963</v>
      </c>
      <c r="C7657" s="197">
        <v>12.92</v>
      </c>
      <c r="D7657" s="197">
        <f t="shared" si="241"/>
        <v>-0.57708674304418994</v>
      </c>
      <c r="E7657" s="197">
        <v>-9.396914446002802E-2</v>
      </c>
      <c r="F7657" s="167"/>
      <c r="G7657" s="37">
        <v>7649</v>
      </c>
      <c r="H7657" s="167">
        <f t="shared" ca="1" si="242"/>
        <v>-4.5889352452629255E-2</v>
      </c>
    </row>
    <row r="7658" spans="1:8" x14ac:dyDescent="0.3">
      <c r="A7658"/>
      <c r="B7658" s="314">
        <v>39763</v>
      </c>
      <c r="C7658" s="197">
        <v>30.55</v>
      </c>
      <c r="D7658" s="197">
        <f t="shared" si="241"/>
        <v>-0.93000343681979603</v>
      </c>
      <c r="E7658" s="197">
        <v>-9.4546532305868403E-2</v>
      </c>
      <c r="F7658" s="167"/>
      <c r="G7658" s="37">
        <v>7650</v>
      </c>
      <c r="H7658" s="167">
        <f t="shared" ca="1" si="242"/>
        <v>2.8690513257907859E-2</v>
      </c>
    </row>
    <row r="7659" spans="1:8" x14ac:dyDescent="0.3">
      <c r="A7659"/>
      <c r="B7659" s="314">
        <v>42781</v>
      </c>
      <c r="C7659" s="197">
        <v>436.45</v>
      </c>
      <c r="D7659" s="197">
        <f t="shared" si="241"/>
        <v>22.784741144414166</v>
      </c>
      <c r="E7659" s="197">
        <v>-9.4595996265947613E-2</v>
      </c>
      <c r="F7659" s="167"/>
      <c r="G7659" s="37">
        <v>7651</v>
      </c>
      <c r="H7659" s="167">
        <f t="shared" ca="1" si="242"/>
        <v>-1.8893863128543169E-2</v>
      </c>
    </row>
    <row r="7660" spans="1:8" x14ac:dyDescent="0.3">
      <c r="A7660"/>
      <c r="B7660" s="314">
        <v>36952</v>
      </c>
      <c r="C7660" s="197">
        <v>18.350000000000001</v>
      </c>
      <c r="D7660" s="197">
        <f t="shared" si="241"/>
        <v>-0.87427201096265839</v>
      </c>
      <c r="E7660" s="197">
        <v>-9.8280098280098316E-2</v>
      </c>
      <c r="F7660" s="167"/>
      <c r="G7660" s="37">
        <v>7652</v>
      </c>
      <c r="H7660" s="167">
        <f t="shared" ca="1" si="242"/>
        <v>3.3679638815116784E-2</v>
      </c>
    </row>
    <row r="7661" spans="1:8" x14ac:dyDescent="0.3">
      <c r="A7661"/>
      <c r="B7661" s="314">
        <v>38859</v>
      </c>
      <c r="C7661" s="197">
        <v>145.94999999999999</v>
      </c>
      <c r="D7661" s="197">
        <f t="shared" si="241"/>
        <v>-0.68091386095321382</v>
      </c>
      <c r="E7661" s="197">
        <v>-9.829482268627221E-2</v>
      </c>
      <c r="F7661" s="167"/>
      <c r="G7661" s="37">
        <v>7653</v>
      </c>
      <c r="H7661" s="167">
        <f t="shared" ca="1" si="242"/>
        <v>-0.15225268449234006</v>
      </c>
    </row>
    <row r="7662" spans="1:8" x14ac:dyDescent="0.3">
      <c r="A7662"/>
      <c r="B7662" s="314">
        <v>42689</v>
      </c>
      <c r="C7662" s="197">
        <v>457.4</v>
      </c>
      <c r="D7662" s="197">
        <f t="shared" si="241"/>
        <v>5.8493560946391128</v>
      </c>
      <c r="E7662" s="197">
        <v>-9.8363887246205484E-2</v>
      </c>
      <c r="F7662" s="167"/>
      <c r="G7662" s="37">
        <v>7654</v>
      </c>
      <c r="H7662" s="167">
        <f t="shared" ca="1" si="242"/>
        <v>3.1623051752519254E-2</v>
      </c>
    </row>
    <row r="7663" spans="1:8" x14ac:dyDescent="0.3">
      <c r="A7663"/>
      <c r="B7663" s="314">
        <v>35520</v>
      </c>
      <c r="C7663" s="197">
        <v>66.78</v>
      </c>
      <c r="D7663" s="197">
        <f t="shared" si="241"/>
        <v>-0.76695166637585066</v>
      </c>
      <c r="E7663" s="197">
        <v>-9.9271648233072551E-2</v>
      </c>
      <c r="F7663" s="167"/>
      <c r="G7663" s="37">
        <v>7655</v>
      </c>
      <c r="H7663" s="167">
        <f t="shared" ca="1" si="242"/>
        <v>-7.6557780294287461E-2</v>
      </c>
    </row>
    <row r="7664" spans="1:8" x14ac:dyDescent="0.3">
      <c r="A7664"/>
      <c r="B7664" s="314">
        <v>44298</v>
      </c>
      <c r="C7664" s="197">
        <v>286.55</v>
      </c>
      <c r="D7664" s="197">
        <f t="shared" si="241"/>
        <v>3.0110582306830906</v>
      </c>
      <c r="E7664" s="197">
        <v>-9.9465744814581925E-2</v>
      </c>
      <c r="F7664" s="167"/>
      <c r="G7664" s="37">
        <v>7656</v>
      </c>
      <c r="H7664" s="167">
        <f t="shared" ca="1" si="242"/>
        <v>5.0422711341849634E-2</v>
      </c>
    </row>
    <row r="7665" spans="1:8" x14ac:dyDescent="0.3">
      <c r="A7665"/>
      <c r="B7665" s="314">
        <v>38124</v>
      </c>
      <c r="C7665" s="197">
        <v>71.44</v>
      </c>
      <c r="D7665" s="197">
        <f t="shared" si="241"/>
        <v>-0.14851013110846256</v>
      </c>
      <c r="E7665" s="197">
        <v>-9.991180546806111E-2</v>
      </c>
      <c r="F7665" s="167"/>
      <c r="G7665" s="37">
        <v>7657</v>
      </c>
      <c r="H7665" s="167">
        <f t="shared" ca="1" si="242"/>
        <v>-6.4318299584838383E-3</v>
      </c>
    </row>
    <row r="7666" spans="1:8" x14ac:dyDescent="0.3">
      <c r="A7666"/>
      <c r="B7666" s="314">
        <v>43955</v>
      </c>
      <c r="C7666" s="197">
        <v>83.9</v>
      </c>
      <c r="D7666" s="197">
        <f t="shared" si="241"/>
        <v>-0.80394905946956419</v>
      </c>
      <c r="E7666" s="197">
        <v>-0.10026809651474522</v>
      </c>
      <c r="F7666" s="167"/>
      <c r="G7666" s="37">
        <v>7658</v>
      </c>
      <c r="H7666" s="167">
        <f t="shared" ca="1" si="242"/>
        <v>-8.4610701109455334E-3</v>
      </c>
    </row>
    <row r="7667" spans="1:8" x14ac:dyDescent="0.3">
      <c r="A7667"/>
      <c r="B7667" s="314">
        <v>44616</v>
      </c>
      <c r="C7667" s="197">
        <v>427.95</v>
      </c>
      <c r="D7667" s="197">
        <f t="shared" si="241"/>
        <v>3.863068181818182</v>
      </c>
      <c r="E7667" s="197">
        <v>-0.10283018867924532</v>
      </c>
      <c r="F7667" s="167"/>
      <c r="G7667" s="37">
        <v>7659</v>
      </c>
      <c r="H7667" s="167">
        <f t="shared" ca="1" si="242"/>
        <v>-8.119832992131841E-2</v>
      </c>
    </row>
    <row r="7668" spans="1:8" x14ac:dyDescent="0.3">
      <c r="A7668"/>
      <c r="B7668" s="314">
        <v>43902</v>
      </c>
      <c r="C7668" s="197">
        <v>88</v>
      </c>
      <c r="D7668" s="197">
        <f t="shared" si="241"/>
        <v>3.9633389734912576</v>
      </c>
      <c r="E7668" s="197">
        <v>-0.1102123356926189</v>
      </c>
      <c r="F7668" s="167"/>
      <c r="G7668" s="37">
        <v>7660</v>
      </c>
      <c r="H7668" s="167">
        <f t="shared" ca="1" si="242"/>
        <v>-6.6992828988721137E-2</v>
      </c>
    </row>
    <row r="7669" spans="1:8" x14ac:dyDescent="0.3">
      <c r="A7669"/>
      <c r="B7669" s="314">
        <v>36738</v>
      </c>
      <c r="C7669" s="197">
        <v>17.73</v>
      </c>
      <c r="D7669" s="197">
        <f t="shared" si="241"/>
        <v>-0.643044091000604</v>
      </c>
      <c r="E7669" s="197">
        <v>-0.11083249749247748</v>
      </c>
      <c r="F7669" s="167"/>
      <c r="G7669" s="37">
        <v>7661</v>
      </c>
      <c r="H7669" s="167">
        <f t="shared" ca="1" si="242"/>
        <v>4.3322337607001701E-2</v>
      </c>
    </row>
    <row r="7670" spans="1:8" x14ac:dyDescent="0.3">
      <c r="A7670"/>
      <c r="B7670" s="314">
        <v>39737</v>
      </c>
      <c r="C7670" s="197">
        <v>49.67</v>
      </c>
      <c r="D7670" s="197">
        <f t="shared" si="241"/>
        <v>-0.61481194261341598</v>
      </c>
      <c r="E7670" s="197">
        <v>-0.11144901610017888</v>
      </c>
      <c r="F7670" s="167"/>
      <c r="G7670" s="37">
        <v>7662</v>
      </c>
      <c r="H7670" s="167">
        <f t="shared" ca="1" si="242"/>
        <v>8.4831620093051549E-2</v>
      </c>
    </row>
    <row r="7671" spans="1:8" x14ac:dyDescent="0.3">
      <c r="A7671"/>
      <c r="B7671" s="314">
        <v>43889</v>
      </c>
      <c r="C7671" s="197">
        <v>128.94999999999999</v>
      </c>
      <c r="D7671" s="197">
        <f t="shared" si="241"/>
        <v>-0.46375847299039386</v>
      </c>
      <c r="E7671" s="197">
        <v>-0.11222030981067133</v>
      </c>
      <c r="F7671" s="167"/>
      <c r="G7671" s="37">
        <v>7663</v>
      </c>
      <c r="H7671" s="167">
        <f t="shared" ca="1" si="242"/>
        <v>0.13685593629479179</v>
      </c>
    </row>
    <row r="7672" spans="1:8" x14ac:dyDescent="0.3">
      <c r="A7672"/>
      <c r="B7672" s="314">
        <v>41059</v>
      </c>
      <c r="C7672" s="197">
        <v>240.47</v>
      </c>
      <c r="D7672" s="197">
        <f t="shared" si="241"/>
        <v>0.30442093843232976</v>
      </c>
      <c r="E7672" s="197">
        <v>-0.11857635070742611</v>
      </c>
      <c r="F7672" s="167"/>
      <c r="G7672" s="37">
        <v>7664</v>
      </c>
      <c r="H7672" s="167">
        <f t="shared" ca="1" si="242"/>
        <v>-5.9822823456230585E-2</v>
      </c>
    </row>
    <row r="7673" spans="1:8" x14ac:dyDescent="0.3">
      <c r="A7673"/>
      <c r="B7673" s="314">
        <v>43382</v>
      </c>
      <c r="C7673" s="197">
        <v>184.35</v>
      </c>
      <c r="D7673" s="197">
        <f t="shared" si="241"/>
        <v>4.9143407122232912</v>
      </c>
      <c r="E7673" s="197">
        <v>-0.1318577819637391</v>
      </c>
      <c r="F7673" s="167"/>
      <c r="G7673" s="37">
        <v>7665</v>
      </c>
      <c r="H7673" s="167">
        <f t="shared" ca="1" si="242"/>
        <v>6.0118060621163406E-2</v>
      </c>
    </row>
    <row r="7674" spans="1:8" x14ac:dyDescent="0.3">
      <c r="A7674"/>
      <c r="B7674" s="314">
        <v>39758</v>
      </c>
      <c r="C7674" s="197">
        <v>31.17</v>
      </c>
      <c r="D7674" s="197">
        <f t="shared" si="241"/>
        <v>0.12527075812274369</v>
      </c>
      <c r="E7674" s="197">
        <v>-0.13536754507628279</v>
      </c>
      <c r="F7674" s="167"/>
      <c r="G7674" s="37">
        <v>7666</v>
      </c>
      <c r="H7674" s="167">
        <f t="shared" ca="1" si="242"/>
        <v>-2.3621241719032647E-2</v>
      </c>
    </row>
    <row r="7675" spans="1:8" x14ac:dyDescent="0.3">
      <c r="A7675"/>
      <c r="B7675" s="314">
        <v>39748</v>
      </c>
      <c r="C7675" s="197">
        <v>27.7</v>
      </c>
      <c r="D7675" s="197">
        <f t="shared" si="241"/>
        <v>-0.42025952281289247</v>
      </c>
      <c r="E7675" s="197">
        <v>-0.13894933167547407</v>
      </c>
      <c r="F7675" s="167"/>
      <c r="G7675" s="37">
        <v>7667</v>
      </c>
      <c r="H7675" s="167">
        <f t="shared" ca="1" si="242"/>
        <v>-1.7639962160100785E-2</v>
      </c>
    </row>
    <row r="7676" spans="1:8" x14ac:dyDescent="0.3">
      <c r="A7676"/>
      <c r="B7676" s="314">
        <v>39919</v>
      </c>
      <c r="C7676" s="197">
        <v>47.78</v>
      </c>
      <c r="D7676" s="197">
        <f t="shared" si="241"/>
        <v>-0.27824773413897286</v>
      </c>
      <c r="E7676" s="197">
        <v>-0.14219030520646325</v>
      </c>
      <c r="F7676" s="167"/>
      <c r="G7676" s="37">
        <v>7668</v>
      </c>
      <c r="H7676" s="167">
        <f t="shared" ca="1" si="242"/>
        <v>-5.0456790025982204E-2</v>
      </c>
    </row>
    <row r="7677" spans="1:8" x14ac:dyDescent="0.3">
      <c r="A7677"/>
      <c r="B7677" s="314">
        <v>43913</v>
      </c>
      <c r="C7677" s="197">
        <v>66.2</v>
      </c>
      <c r="D7677" s="197">
        <f t="shared" si="241"/>
        <v>0.71903401713840576</v>
      </c>
      <c r="E7677" s="197">
        <v>-0.14359637774902967</v>
      </c>
      <c r="F7677" s="167"/>
      <c r="G7677" s="37">
        <v>7669</v>
      </c>
      <c r="H7677" s="167">
        <f t="shared" ca="1" si="242"/>
        <v>-4.6627574529343435E-2</v>
      </c>
    </row>
    <row r="7678" spans="1:8" x14ac:dyDescent="0.3">
      <c r="A7678"/>
      <c r="B7678" s="314">
        <v>39744</v>
      </c>
      <c r="C7678" s="197">
        <v>38.51</v>
      </c>
      <c r="D7678" s="197">
        <f t="shared" si="241"/>
        <v>1.5605053191489362</v>
      </c>
      <c r="E7678" s="197">
        <v>-0.1474429931370379</v>
      </c>
      <c r="F7678" s="167"/>
      <c r="G7678" s="37">
        <v>7670</v>
      </c>
      <c r="H7678" s="167">
        <f t="shared" ca="1" si="242"/>
        <v>-4.5776413784513297E-2</v>
      </c>
    </row>
    <row r="7679" spans="1:8" x14ac:dyDescent="0.3">
      <c r="A7679"/>
      <c r="B7679" s="314">
        <v>36959</v>
      </c>
      <c r="C7679" s="197">
        <v>15.04</v>
      </c>
      <c r="D7679" s="197">
        <f t="shared" si="241"/>
        <v>-0.53248368044762207</v>
      </c>
      <c r="E7679" s="197">
        <v>-0.14932126696832582</v>
      </c>
      <c r="F7679" s="167"/>
      <c r="G7679" s="37">
        <v>7671</v>
      </c>
      <c r="H7679" s="167">
        <f t="shared" ca="1" si="242"/>
        <v>6.233324464582881E-2</v>
      </c>
    </row>
    <row r="7680" spans="1:8" x14ac:dyDescent="0.3">
      <c r="A7680"/>
      <c r="B7680" s="314">
        <v>39745</v>
      </c>
      <c r="C7680" s="197">
        <v>32.17</v>
      </c>
      <c r="D7680" s="197">
        <f t="shared" si="241"/>
        <v>-0.78652952886529526</v>
      </c>
      <c r="E7680" s="197">
        <v>-0.16463256297065687</v>
      </c>
      <c r="F7680" s="167"/>
      <c r="G7680" s="37">
        <v>7672</v>
      </c>
      <c r="H7680" s="167">
        <f t="shared" ca="1" si="242"/>
        <v>9.9498719690705631E-2</v>
      </c>
    </row>
    <row r="7681" spans="1:8" x14ac:dyDescent="0.3">
      <c r="A7681"/>
      <c r="B7681" s="314">
        <v>43504</v>
      </c>
      <c r="C7681" s="197">
        <v>150.69999999999999</v>
      </c>
      <c r="D7681" s="197">
        <f t="shared" si="241"/>
        <v>0.83355639372186396</v>
      </c>
      <c r="E7681" s="197">
        <v>-0.17582718074924808</v>
      </c>
      <c r="F7681" s="167"/>
      <c r="G7681" s="37">
        <v>7673</v>
      </c>
      <c r="H7681" s="167">
        <f t="shared" ca="1" si="242"/>
        <v>-8.1883625819638307E-3</v>
      </c>
    </row>
    <row r="7682" spans="1:8" x14ac:dyDescent="0.3">
      <c r="A7682"/>
      <c r="B7682" s="314">
        <v>34983</v>
      </c>
      <c r="C7682" s="197">
        <v>82.19</v>
      </c>
      <c r="D7682" s="197">
        <f t="shared" si="241"/>
        <v>3.7181400688863366</v>
      </c>
      <c r="E7682" s="197">
        <v>-0.35099494630448513</v>
      </c>
      <c r="F7682" s="167"/>
      <c r="G7682" s="37">
        <v>7674</v>
      </c>
      <c r="H7682" s="167">
        <f t="shared" ca="1" si="242"/>
        <v>5.2183636538252268E-2</v>
      </c>
    </row>
    <row r="7683" spans="1:8" x14ac:dyDescent="0.3">
      <c r="A7683"/>
      <c r="B7683" s="314">
        <v>37810</v>
      </c>
      <c r="C7683" s="197">
        <v>17.420000000000002</v>
      </c>
      <c r="D7683" s="197">
        <f t="shared" si="241"/>
        <v>5.4479418886198783E-2</v>
      </c>
      <c r="E7683" s="197">
        <v>-0.57019491734517636</v>
      </c>
      <c r="F7683" s="167"/>
      <c r="G7683" s="37">
        <v>7675</v>
      </c>
      <c r="H7683" s="167">
        <f t="shared" ca="1" si="242"/>
        <v>-6.9734287317455221E-2</v>
      </c>
    </row>
    <row r="7684" spans="1:8" x14ac:dyDescent="0.3">
      <c r="A7684"/>
      <c r="B7684" s="314">
        <v>37805</v>
      </c>
      <c r="C7684" s="197">
        <v>16.52</v>
      </c>
      <c r="D7684" s="197">
        <f t="shared" si="241"/>
        <v>0.18338108882521476</v>
      </c>
      <c r="E7684" s="197">
        <v>-0.58007117437722422</v>
      </c>
      <c r="F7684" s="167"/>
      <c r="G7684" s="37">
        <v>7676</v>
      </c>
      <c r="H7684" s="167">
        <f t="shared" ca="1" si="242"/>
        <v>-2.4547700331134712E-2</v>
      </c>
    </row>
    <row r="7685" spans="1:8" x14ac:dyDescent="0.3">
      <c r="A7685"/>
      <c r="B7685" s="314">
        <v>37797</v>
      </c>
      <c r="C7685" s="197">
        <v>13.96</v>
      </c>
      <c r="D7685" s="197">
        <f t="shared" si="241"/>
        <v>4.2569081404032927E-2</v>
      </c>
      <c r="E7685" s="197">
        <v>-0.61038236114987443</v>
      </c>
      <c r="F7685" s="167"/>
      <c r="G7685" s="37">
        <v>7677</v>
      </c>
      <c r="H7685" s="167">
        <f t="shared" ca="1" si="242"/>
        <v>5.5615952529417423E-2</v>
      </c>
    </row>
    <row r="7686" spans="1:8" x14ac:dyDescent="0.3">
      <c r="A7686"/>
      <c r="B7686" s="314">
        <v>37789</v>
      </c>
      <c r="C7686" s="197">
        <v>13.39</v>
      </c>
      <c r="D7686" s="197">
        <f t="shared" si="241"/>
        <v>-5.1699716713880961E-2</v>
      </c>
      <c r="E7686" s="197">
        <v>-0.61981828506530379</v>
      </c>
      <c r="F7686" s="167"/>
      <c r="G7686" s="37">
        <v>7678</v>
      </c>
      <c r="H7686" s="167">
        <f t="shared" ca="1" si="242"/>
        <v>-0.11534038967176874</v>
      </c>
    </row>
    <row r="7687" spans="1:8" x14ac:dyDescent="0.3">
      <c r="A7687"/>
      <c r="B7687" s="314">
        <v>37791</v>
      </c>
      <c r="C7687" s="197">
        <v>14.12</v>
      </c>
      <c r="D7687" s="197">
        <f t="shared" si="241"/>
        <v>0.15171288743882538</v>
      </c>
      <c r="E7687" s="197">
        <v>-0.62546419098143247</v>
      </c>
      <c r="F7687" s="167"/>
      <c r="G7687" s="37">
        <v>7679</v>
      </c>
      <c r="H7687" s="167">
        <f t="shared" ca="1" si="242"/>
        <v>2.0675374682194811E-2</v>
      </c>
    </row>
    <row r="7688" spans="1:8" x14ac:dyDescent="0.3">
      <c r="A7688"/>
      <c r="B7688" s="314">
        <v>37783</v>
      </c>
      <c r="C7688" s="197">
        <v>12.26</v>
      </c>
      <c r="D7688" s="197">
        <f t="shared" si="241"/>
        <v>0.27708333333333335</v>
      </c>
      <c r="E7688" s="197">
        <v>-0.64412191582002909</v>
      </c>
      <c r="F7688" s="167"/>
      <c r="G7688" s="37">
        <v>7680</v>
      </c>
      <c r="H7688" s="167">
        <f t="shared" ca="1" si="242"/>
        <v>2.5313800112116983E-2</v>
      </c>
    </row>
    <row r="7689" spans="1:8" x14ac:dyDescent="0.3">
      <c r="A7689"/>
      <c r="B7689" s="314">
        <v>37750</v>
      </c>
      <c r="C7689" s="197">
        <v>9.6</v>
      </c>
      <c r="D7689" s="197" t="e">
        <f t="shared" ref="D7689" si="243">C7689/C7690-1</f>
        <v>#DIV/0!</v>
      </c>
      <c r="E7689" s="197">
        <v>-0.68306371739848137</v>
      </c>
      <c r="F7689" s="167"/>
      <c r="G7689" s="37">
        <v>7681</v>
      </c>
      <c r="H7689" s="167">
        <f t="shared" ca="1" si="242"/>
        <v>-5.237681742220221E-2</v>
      </c>
    </row>
    <row r="7690" spans="1:8" x14ac:dyDescent="0.3">
      <c r="A7690"/>
      <c r="B7690" s="242"/>
      <c r="C7690" s="53"/>
      <c r="D7690" s="167"/>
      <c r="E7690" s="51"/>
      <c r="F7690" s="167"/>
      <c r="G7690" s="37">
        <v>7682</v>
      </c>
      <c r="H7690" s="167">
        <f t="shared" ref="H7690:H7753" ca="1" si="244">_xlfn.NORM.INV(RAND(),N$11,N$12)</f>
        <v>5.7611889683079162E-2</v>
      </c>
    </row>
    <row r="7691" spans="1:8" x14ac:dyDescent="0.3">
      <c r="A7691"/>
      <c r="B7691" s="242"/>
      <c r="C7691" s="53"/>
      <c r="D7691" s="167"/>
      <c r="E7691" s="51"/>
      <c r="F7691" s="167"/>
      <c r="G7691" s="37">
        <v>7683</v>
      </c>
      <c r="H7691" s="167">
        <f t="shared" ca="1" si="244"/>
        <v>-0.10457965583946896</v>
      </c>
    </row>
    <row r="7692" spans="1:8" x14ac:dyDescent="0.3">
      <c r="A7692"/>
      <c r="B7692" s="242"/>
      <c r="C7692" s="53"/>
      <c r="D7692" s="167"/>
      <c r="E7692" s="51"/>
      <c r="F7692" s="167"/>
      <c r="G7692" s="37">
        <v>7684</v>
      </c>
      <c r="H7692" s="167">
        <f t="shared" ca="1" si="244"/>
        <v>-8.4640002895601765E-2</v>
      </c>
    </row>
    <row r="7693" spans="1:8" x14ac:dyDescent="0.3">
      <c r="A7693"/>
      <c r="B7693" s="242"/>
      <c r="C7693" s="53"/>
      <c r="D7693" s="167"/>
      <c r="E7693" s="51"/>
      <c r="F7693" s="167"/>
      <c r="G7693" s="37">
        <v>7685</v>
      </c>
      <c r="H7693" s="167">
        <f t="shared" ca="1" si="244"/>
        <v>-2.2966939688270866E-2</v>
      </c>
    </row>
    <row r="7694" spans="1:8" x14ac:dyDescent="0.3">
      <c r="A7694"/>
      <c r="B7694" s="242"/>
      <c r="C7694" s="53"/>
      <c r="D7694" s="167"/>
      <c r="E7694" s="51"/>
      <c r="F7694" s="167"/>
      <c r="G7694" s="37">
        <v>7686</v>
      </c>
      <c r="H7694" s="167">
        <f t="shared" ca="1" si="244"/>
        <v>-9.6149460856294514E-2</v>
      </c>
    </row>
    <row r="7695" spans="1:8" x14ac:dyDescent="0.3">
      <c r="A7695"/>
      <c r="B7695" s="242"/>
      <c r="C7695" s="53"/>
      <c r="D7695" s="167"/>
      <c r="E7695" s="51"/>
      <c r="F7695" s="167"/>
      <c r="G7695" s="37">
        <v>7687</v>
      </c>
      <c r="H7695" s="167">
        <f t="shared" ca="1" si="244"/>
        <v>0.10897229000841958</v>
      </c>
    </row>
    <row r="7696" spans="1:8" x14ac:dyDescent="0.3">
      <c r="A7696"/>
      <c r="B7696" s="242"/>
      <c r="C7696" s="53"/>
      <c r="D7696" s="167"/>
      <c r="E7696" s="51"/>
      <c r="F7696" s="167"/>
      <c r="G7696" s="37">
        <v>7688</v>
      </c>
      <c r="H7696" s="167">
        <f t="shared" ca="1" si="244"/>
        <v>-3.6729241624197703E-2</v>
      </c>
    </row>
    <row r="7697" spans="1:8" x14ac:dyDescent="0.3">
      <c r="A7697"/>
      <c r="B7697" s="242"/>
      <c r="C7697" s="53"/>
      <c r="D7697" s="167"/>
      <c r="E7697" s="51"/>
      <c r="F7697" s="167"/>
      <c r="G7697" s="37">
        <v>7689</v>
      </c>
      <c r="H7697" s="167">
        <f t="shared" ca="1" si="244"/>
        <v>8.444310168202307E-2</v>
      </c>
    </row>
    <row r="7698" spans="1:8" x14ac:dyDescent="0.3">
      <c r="A7698"/>
      <c r="B7698" s="242"/>
      <c r="C7698" s="53"/>
      <c r="D7698" s="167"/>
      <c r="E7698" s="51"/>
      <c r="F7698" s="167"/>
      <c r="G7698" s="37">
        <v>7690</v>
      </c>
      <c r="H7698" s="167">
        <f t="shared" ca="1" si="244"/>
        <v>0.12049115652622294</v>
      </c>
    </row>
    <row r="7699" spans="1:8" x14ac:dyDescent="0.3">
      <c r="A7699"/>
      <c r="B7699" s="242"/>
      <c r="C7699" s="53"/>
      <c r="D7699" s="167"/>
      <c r="E7699" s="51"/>
      <c r="F7699" s="167"/>
      <c r="G7699" s="37">
        <v>7691</v>
      </c>
      <c r="H7699" s="167">
        <f t="shared" ca="1" si="244"/>
        <v>-8.7467105839786535E-2</v>
      </c>
    </row>
    <row r="7700" spans="1:8" x14ac:dyDescent="0.3">
      <c r="A7700"/>
      <c r="B7700" s="242"/>
      <c r="C7700" s="53"/>
      <c r="D7700" s="167"/>
      <c r="E7700" s="51"/>
      <c r="F7700" s="167"/>
      <c r="G7700" s="37">
        <v>7692</v>
      </c>
      <c r="H7700" s="167">
        <f t="shared" ca="1" si="244"/>
        <v>0.11838839159802715</v>
      </c>
    </row>
    <row r="7701" spans="1:8" x14ac:dyDescent="0.3">
      <c r="A7701"/>
      <c r="B7701" s="242"/>
      <c r="C7701" s="53"/>
      <c r="D7701" s="167"/>
      <c r="E7701" s="51"/>
      <c r="F7701" s="167"/>
      <c r="G7701" s="37">
        <v>7693</v>
      </c>
      <c r="H7701" s="167">
        <f t="shared" ca="1" si="244"/>
        <v>9.6599238766213888E-2</v>
      </c>
    </row>
    <row r="7702" spans="1:8" x14ac:dyDescent="0.3">
      <c r="A7702"/>
      <c r="B7702" s="242"/>
      <c r="C7702" s="53"/>
      <c r="D7702" s="167"/>
      <c r="E7702" s="51"/>
      <c r="F7702" s="167"/>
      <c r="G7702" s="37">
        <v>7694</v>
      </c>
      <c r="H7702" s="167">
        <f t="shared" ca="1" si="244"/>
        <v>-0.15297942767591527</v>
      </c>
    </row>
    <row r="7703" spans="1:8" x14ac:dyDescent="0.3">
      <c r="A7703"/>
      <c r="B7703" s="242"/>
      <c r="C7703" s="53"/>
      <c r="D7703" s="167"/>
      <c r="E7703" s="51"/>
      <c r="F7703" s="167"/>
      <c r="G7703" s="37">
        <v>7695</v>
      </c>
      <c r="H7703" s="167">
        <f t="shared" ca="1" si="244"/>
        <v>1.6655037698748511E-2</v>
      </c>
    </row>
    <row r="7704" spans="1:8" x14ac:dyDescent="0.3">
      <c r="A7704"/>
      <c r="B7704" s="242"/>
      <c r="C7704" s="53"/>
      <c r="D7704" s="167"/>
      <c r="E7704" s="51"/>
      <c r="F7704" s="167"/>
      <c r="G7704" s="37">
        <v>7696</v>
      </c>
      <c r="H7704" s="167">
        <f t="shared" ca="1" si="244"/>
        <v>3.2782878226058146E-2</v>
      </c>
    </row>
    <row r="7705" spans="1:8" x14ac:dyDescent="0.3">
      <c r="A7705"/>
      <c r="B7705" s="242"/>
      <c r="C7705" s="53"/>
      <c r="D7705" s="167"/>
      <c r="E7705" s="51"/>
      <c r="F7705" s="167"/>
      <c r="G7705" s="37">
        <v>7697</v>
      </c>
      <c r="H7705" s="167">
        <f t="shared" ca="1" si="244"/>
        <v>7.1790727279338218E-2</v>
      </c>
    </row>
    <row r="7706" spans="1:8" x14ac:dyDescent="0.3">
      <c r="A7706"/>
      <c r="B7706" s="242"/>
      <c r="C7706" s="53"/>
      <c r="D7706" s="167"/>
      <c r="E7706" s="51"/>
      <c r="F7706" s="167"/>
      <c r="G7706" s="37">
        <v>7698</v>
      </c>
      <c r="H7706" s="167">
        <f t="shared" ca="1" si="244"/>
        <v>1.6605226035910844E-2</v>
      </c>
    </row>
    <row r="7707" spans="1:8" x14ac:dyDescent="0.3">
      <c r="A7707"/>
      <c r="B7707" s="242"/>
      <c r="C7707" s="53"/>
      <c r="D7707" s="167"/>
      <c r="E7707" s="51"/>
      <c r="F7707" s="167"/>
      <c r="G7707" s="37">
        <v>7699</v>
      </c>
      <c r="H7707" s="167">
        <f t="shared" ca="1" si="244"/>
        <v>-2.2227590426218038E-2</v>
      </c>
    </row>
    <row r="7708" spans="1:8" x14ac:dyDescent="0.3">
      <c r="A7708"/>
      <c r="B7708" s="242"/>
      <c r="C7708" s="53"/>
      <c r="D7708" s="167"/>
      <c r="E7708" s="51"/>
      <c r="F7708" s="167"/>
      <c r="G7708" s="37">
        <v>7700</v>
      </c>
      <c r="H7708" s="167">
        <f t="shared" ca="1" si="244"/>
        <v>-6.3564556439266534E-2</v>
      </c>
    </row>
    <row r="7709" spans="1:8" x14ac:dyDescent="0.3">
      <c r="A7709"/>
      <c r="B7709" s="242"/>
      <c r="C7709" s="53"/>
      <c r="D7709" s="167"/>
      <c r="E7709" s="51"/>
      <c r="F7709" s="167"/>
      <c r="G7709" s="37">
        <v>7701</v>
      </c>
      <c r="H7709" s="167">
        <f t="shared" ca="1" si="244"/>
        <v>-8.4468172786846318E-2</v>
      </c>
    </row>
    <row r="7710" spans="1:8" x14ac:dyDescent="0.3">
      <c r="A7710"/>
      <c r="B7710" s="242"/>
      <c r="C7710" s="53"/>
      <c r="D7710" s="167"/>
      <c r="E7710" s="51"/>
      <c r="F7710" s="167"/>
      <c r="G7710" s="37">
        <v>7702</v>
      </c>
      <c r="H7710" s="167">
        <f t="shared" ca="1" si="244"/>
        <v>5.293607062253583E-2</v>
      </c>
    </row>
    <row r="7711" spans="1:8" x14ac:dyDescent="0.3">
      <c r="A7711"/>
      <c r="B7711" s="242"/>
      <c r="C7711" s="53"/>
      <c r="D7711" s="167"/>
      <c r="E7711" s="51"/>
      <c r="F7711" s="167"/>
      <c r="G7711" s="37">
        <v>7703</v>
      </c>
      <c r="H7711" s="167">
        <f t="shared" ca="1" si="244"/>
        <v>1.1057874483485879E-2</v>
      </c>
    </row>
    <row r="7712" spans="1:8" x14ac:dyDescent="0.3">
      <c r="A7712"/>
      <c r="B7712" s="242"/>
      <c r="C7712" s="53"/>
      <c r="D7712" s="167"/>
      <c r="E7712" s="51"/>
      <c r="F7712" s="167"/>
      <c r="G7712" s="37">
        <v>7704</v>
      </c>
      <c r="H7712" s="167">
        <f t="shared" ca="1" si="244"/>
        <v>-7.2541247607958048E-2</v>
      </c>
    </row>
    <row r="7713" spans="1:8" x14ac:dyDescent="0.3">
      <c r="A7713"/>
      <c r="B7713" s="242"/>
      <c r="C7713" s="53"/>
      <c r="D7713" s="167"/>
      <c r="E7713" s="51"/>
      <c r="F7713" s="167"/>
      <c r="G7713" s="37">
        <v>7705</v>
      </c>
      <c r="H7713" s="167">
        <f t="shared" ca="1" si="244"/>
        <v>-3.0134843573265339E-2</v>
      </c>
    </row>
    <row r="7714" spans="1:8" x14ac:dyDescent="0.3">
      <c r="A7714"/>
      <c r="B7714" s="242"/>
      <c r="C7714" s="53"/>
      <c r="D7714" s="167"/>
      <c r="E7714" s="51"/>
      <c r="F7714" s="167"/>
      <c r="G7714" s="37">
        <v>7706</v>
      </c>
      <c r="H7714" s="167">
        <f t="shared" ca="1" si="244"/>
        <v>-3.2744824311244126E-2</v>
      </c>
    </row>
    <row r="7715" spans="1:8" x14ac:dyDescent="0.3">
      <c r="A7715"/>
      <c r="B7715" s="242"/>
      <c r="C7715" s="53"/>
      <c r="D7715" s="167"/>
      <c r="E7715" s="51"/>
      <c r="F7715" s="167"/>
      <c r="G7715" s="37">
        <v>7707</v>
      </c>
      <c r="H7715" s="167">
        <f t="shared" ca="1" si="244"/>
        <v>4.9435892894096048E-4</v>
      </c>
    </row>
    <row r="7716" spans="1:8" x14ac:dyDescent="0.3">
      <c r="A7716"/>
      <c r="B7716" s="242"/>
      <c r="C7716" s="53"/>
      <c r="D7716" s="167"/>
      <c r="E7716" s="51"/>
      <c r="F7716" s="167"/>
      <c r="G7716" s="37">
        <v>7708</v>
      </c>
      <c r="H7716" s="167">
        <f t="shared" ca="1" si="244"/>
        <v>-3.325363953874954E-2</v>
      </c>
    </row>
    <row r="7717" spans="1:8" x14ac:dyDescent="0.3">
      <c r="A7717"/>
      <c r="B7717" s="242"/>
      <c r="C7717" s="53"/>
      <c r="D7717" s="167"/>
      <c r="E7717" s="51"/>
      <c r="F7717" s="167"/>
      <c r="G7717" s="37">
        <v>7709</v>
      </c>
      <c r="H7717" s="167">
        <f t="shared" ca="1" si="244"/>
        <v>3.7876572495446577E-2</v>
      </c>
    </row>
    <row r="7718" spans="1:8" x14ac:dyDescent="0.3">
      <c r="A7718"/>
      <c r="B7718" s="242"/>
      <c r="C7718" s="53"/>
      <c r="D7718" s="167"/>
      <c r="E7718" s="51"/>
      <c r="F7718" s="167"/>
      <c r="G7718" s="37">
        <v>7710</v>
      </c>
      <c r="H7718" s="167">
        <f t="shared" ca="1" si="244"/>
        <v>-6.5897874186318303E-2</v>
      </c>
    </row>
    <row r="7719" spans="1:8" x14ac:dyDescent="0.3">
      <c r="A7719"/>
      <c r="B7719" s="242"/>
      <c r="C7719" s="53"/>
      <c r="D7719" s="167"/>
      <c r="E7719" s="51"/>
      <c r="F7719" s="167"/>
      <c r="G7719" s="37">
        <v>7711</v>
      </c>
      <c r="H7719" s="167">
        <f t="shared" ca="1" si="244"/>
        <v>-2.4011185253144211E-2</v>
      </c>
    </row>
    <row r="7720" spans="1:8" x14ac:dyDescent="0.3">
      <c r="A7720"/>
      <c r="B7720" s="242"/>
      <c r="C7720" s="53"/>
      <c r="D7720" s="167"/>
      <c r="E7720" s="51"/>
      <c r="F7720" s="167"/>
      <c r="G7720" s="37">
        <v>7712</v>
      </c>
      <c r="H7720" s="167">
        <f t="shared" ca="1" si="244"/>
        <v>-1.8860236762254366E-2</v>
      </c>
    </row>
    <row r="7721" spans="1:8" x14ac:dyDescent="0.3">
      <c r="A7721"/>
      <c r="B7721" s="242"/>
      <c r="C7721" s="53"/>
      <c r="D7721" s="167"/>
      <c r="E7721" s="51"/>
      <c r="F7721" s="167"/>
      <c r="G7721" s="37">
        <v>7713</v>
      </c>
      <c r="H7721" s="167">
        <f t="shared" ca="1" si="244"/>
        <v>1.8583692596581061E-2</v>
      </c>
    </row>
    <row r="7722" spans="1:8" x14ac:dyDescent="0.3">
      <c r="A7722"/>
      <c r="B7722" s="242"/>
      <c r="C7722" s="53"/>
      <c r="D7722" s="167"/>
      <c r="E7722" s="51"/>
      <c r="F7722" s="167"/>
      <c r="G7722" s="37">
        <v>7714</v>
      </c>
      <c r="H7722" s="167">
        <f t="shared" ca="1" si="244"/>
        <v>2.6972498661339959E-2</v>
      </c>
    </row>
    <row r="7723" spans="1:8" x14ac:dyDescent="0.3">
      <c r="A7723"/>
      <c r="B7723" s="242"/>
      <c r="C7723" s="53"/>
      <c r="D7723" s="167"/>
      <c r="E7723" s="51"/>
      <c r="F7723" s="167"/>
      <c r="G7723" s="37">
        <v>7715</v>
      </c>
      <c r="H7723" s="167">
        <f t="shared" ca="1" si="244"/>
        <v>-5.9171882217096412E-2</v>
      </c>
    </row>
    <row r="7724" spans="1:8" x14ac:dyDescent="0.3">
      <c r="A7724"/>
      <c r="B7724" s="242"/>
      <c r="C7724" s="53"/>
      <c r="D7724" s="167"/>
      <c r="E7724" s="51"/>
      <c r="F7724" s="167"/>
      <c r="G7724" s="37">
        <v>7716</v>
      </c>
      <c r="H7724" s="167">
        <f t="shared" ca="1" si="244"/>
        <v>-7.2286749531682029E-2</v>
      </c>
    </row>
    <row r="7725" spans="1:8" x14ac:dyDescent="0.3">
      <c r="A7725"/>
      <c r="B7725" s="242"/>
      <c r="C7725" s="53"/>
      <c r="D7725" s="167"/>
      <c r="E7725" s="51"/>
      <c r="F7725" s="167"/>
      <c r="G7725" s="37">
        <v>7717</v>
      </c>
      <c r="H7725" s="167">
        <f t="shared" ca="1" si="244"/>
        <v>-1.0576656967144164E-2</v>
      </c>
    </row>
    <row r="7726" spans="1:8" x14ac:dyDescent="0.3">
      <c r="A7726"/>
      <c r="B7726" s="242"/>
      <c r="C7726" s="53"/>
      <c r="D7726" s="167"/>
      <c r="E7726" s="51"/>
      <c r="F7726" s="167"/>
      <c r="G7726" s="37">
        <v>7718</v>
      </c>
      <c r="H7726" s="167">
        <f t="shared" ca="1" si="244"/>
        <v>1.2170102480918078E-2</v>
      </c>
    </row>
    <row r="7727" spans="1:8" x14ac:dyDescent="0.3">
      <c r="A7727"/>
      <c r="B7727" s="242"/>
      <c r="C7727" s="53"/>
      <c r="D7727" s="167"/>
      <c r="E7727" s="51"/>
      <c r="F7727" s="167"/>
      <c r="G7727" s="37">
        <v>7719</v>
      </c>
      <c r="H7727" s="167">
        <f t="shared" ca="1" si="244"/>
        <v>7.7485121619503022E-2</v>
      </c>
    </row>
    <row r="7728" spans="1:8" x14ac:dyDescent="0.3">
      <c r="A7728"/>
      <c r="B7728" s="242"/>
      <c r="C7728" s="53"/>
      <c r="D7728" s="167"/>
      <c r="E7728" s="51"/>
      <c r="F7728" s="167"/>
      <c r="G7728" s="37">
        <v>7720</v>
      </c>
      <c r="H7728" s="167">
        <f t="shared" ca="1" si="244"/>
        <v>-6.8757362243726888E-2</v>
      </c>
    </row>
    <row r="7729" spans="1:8" x14ac:dyDescent="0.3">
      <c r="A7729"/>
      <c r="B7729" s="242"/>
      <c r="C7729" s="53"/>
      <c r="D7729" s="167"/>
      <c r="E7729" s="51"/>
      <c r="F7729" s="167"/>
      <c r="G7729" s="37">
        <v>7721</v>
      </c>
      <c r="H7729" s="167">
        <f t="shared" ca="1" si="244"/>
        <v>9.4796552925487207E-2</v>
      </c>
    </row>
    <row r="7730" spans="1:8" x14ac:dyDescent="0.3">
      <c r="A7730"/>
      <c r="B7730" s="242"/>
      <c r="C7730" s="53"/>
      <c r="D7730" s="167"/>
      <c r="E7730" s="51"/>
      <c r="F7730" s="167"/>
      <c r="G7730" s="37">
        <v>7722</v>
      </c>
      <c r="H7730" s="167">
        <f t="shared" ca="1" si="244"/>
        <v>8.5228906346038164E-2</v>
      </c>
    </row>
    <row r="7731" spans="1:8" x14ac:dyDescent="0.3">
      <c r="A7731"/>
      <c r="B7731" s="242"/>
      <c r="C7731" s="53"/>
      <c r="D7731" s="167"/>
      <c r="E7731" s="51"/>
      <c r="F7731" s="167"/>
      <c r="G7731" s="37">
        <v>7723</v>
      </c>
      <c r="H7731" s="167">
        <f t="shared" ca="1" si="244"/>
        <v>-5.2143997033004548E-2</v>
      </c>
    </row>
    <row r="7732" spans="1:8" x14ac:dyDescent="0.3">
      <c r="A7732"/>
      <c r="B7732" s="242"/>
      <c r="C7732" s="53"/>
      <c r="D7732" s="167"/>
      <c r="E7732" s="51"/>
      <c r="F7732" s="167"/>
      <c r="G7732" s="37">
        <v>7724</v>
      </c>
      <c r="H7732" s="167">
        <f t="shared" ca="1" si="244"/>
        <v>-0.14744321350796694</v>
      </c>
    </row>
    <row r="7733" spans="1:8" x14ac:dyDescent="0.3">
      <c r="A7733"/>
      <c r="B7733" s="242"/>
      <c r="C7733" s="53"/>
      <c r="D7733" s="167"/>
      <c r="E7733" s="51"/>
      <c r="F7733" s="167"/>
      <c r="G7733" s="37">
        <v>7725</v>
      </c>
      <c r="H7733" s="167">
        <f t="shared" ca="1" si="244"/>
        <v>7.6774616355951919E-3</v>
      </c>
    </row>
    <row r="7734" spans="1:8" x14ac:dyDescent="0.3">
      <c r="A7734"/>
      <c r="B7734" s="242"/>
      <c r="C7734" s="53"/>
      <c r="D7734" s="167"/>
      <c r="E7734" s="51"/>
      <c r="F7734" s="167"/>
      <c r="G7734" s="37">
        <v>7726</v>
      </c>
      <c r="H7734" s="167">
        <f t="shared" ca="1" si="244"/>
        <v>0.11742013770519198</v>
      </c>
    </row>
    <row r="7735" spans="1:8" x14ac:dyDescent="0.3">
      <c r="A7735"/>
      <c r="B7735" s="242"/>
      <c r="C7735" s="53"/>
      <c r="D7735" s="167"/>
      <c r="E7735" s="51"/>
      <c r="F7735" s="167"/>
      <c r="G7735" s="37">
        <v>7727</v>
      </c>
      <c r="H7735" s="167">
        <f t="shared" ca="1" si="244"/>
        <v>4.2043578155889928E-3</v>
      </c>
    </row>
    <row r="7736" spans="1:8" x14ac:dyDescent="0.3">
      <c r="A7736"/>
      <c r="B7736" s="242"/>
      <c r="C7736" s="53"/>
      <c r="D7736" s="167"/>
      <c r="E7736" s="51"/>
      <c r="F7736" s="167"/>
      <c r="G7736" s="37">
        <v>7728</v>
      </c>
      <c r="H7736" s="167">
        <f t="shared" ca="1" si="244"/>
        <v>-1.0840319352859241E-2</v>
      </c>
    </row>
    <row r="7737" spans="1:8" x14ac:dyDescent="0.3">
      <c r="A7737"/>
      <c r="B7737" s="242"/>
      <c r="C7737" s="53"/>
      <c r="D7737" s="167"/>
      <c r="E7737" s="51"/>
      <c r="F7737" s="167"/>
      <c r="G7737" s="37">
        <v>7729</v>
      </c>
      <c r="H7737" s="167">
        <f t="shared" ca="1" si="244"/>
        <v>1.0620762304193686E-2</v>
      </c>
    </row>
    <row r="7738" spans="1:8" x14ac:dyDescent="0.3">
      <c r="A7738"/>
      <c r="B7738" s="242"/>
      <c r="C7738" s="53"/>
      <c r="D7738" s="167"/>
      <c r="E7738" s="51"/>
      <c r="F7738" s="167"/>
      <c r="G7738" s="37">
        <v>7730</v>
      </c>
      <c r="H7738" s="167">
        <f t="shared" ca="1" si="244"/>
        <v>1.7065517978987092E-2</v>
      </c>
    </row>
    <row r="7739" spans="1:8" x14ac:dyDescent="0.3">
      <c r="A7739"/>
      <c r="B7739" s="242"/>
      <c r="C7739" s="53"/>
      <c r="D7739" s="167"/>
      <c r="E7739" s="51"/>
      <c r="F7739" s="167"/>
      <c r="G7739" s="37">
        <v>7731</v>
      </c>
      <c r="H7739" s="167">
        <f t="shared" ca="1" si="244"/>
        <v>-6.2603287040879696E-2</v>
      </c>
    </row>
    <row r="7740" spans="1:8" x14ac:dyDescent="0.3">
      <c r="A7740"/>
      <c r="B7740" s="242"/>
      <c r="C7740" s="53"/>
      <c r="D7740" s="167"/>
      <c r="E7740" s="51"/>
      <c r="F7740" s="167"/>
      <c r="G7740" s="37">
        <v>7732</v>
      </c>
      <c r="H7740" s="167">
        <f t="shared" ca="1" si="244"/>
        <v>5.371871017166932E-2</v>
      </c>
    </row>
    <row r="7741" spans="1:8" x14ac:dyDescent="0.3">
      <c r="A7741"/>
      <c r="B7741" s="242"/>
      <c r="C7741" s="53"/>
      <c r="D7741" s="167"/>
      <c r="E7741" s="51"/>
      <c r="F7741" s="167"/>
      <c r="G7741" s="37">
        <v>7733</v>
      </c>
      <c r="H7741" s="167">
        <f t="shared" ca="1" si="244"/>
        <v>-6.2368197963325094E-2</v>
      </c>
    </row>
    <row r="7742" spans="1:8" x14ac:dyDescent="0.3">
      <c r="A7742"/>
      <c r="B7742" s="242"/>
      <c r="C7742" s="53"/>
      <c r="D7742" s="167"/>
      <c r="E7742" s="51"/>
      <c r="F7742" s="167"/>
      <c r="G7742" s="37">
        <v>7734</v>
      </c>
      <c r="H7742" s="167">
        <f t="shared" ca="1" si="244"/>
        <v>-2.1710112073644337E-2</v>
      </c>
    </row>
    <row r="7743" spans="1:8" x14ac:dyDescent="0.3">
      <c r="A7743"/>
      <c r="B7743" s="242"/>
      <c r="C7743" s="53"/>
      <c r="D7743" s="167"/>
      <c r="E7743" s="51"/>
      <c r="F7743" s="167"/>
      <c r="G7743" s="37">
        <v>7735</v>
      </c>
      <c r="H7743" s="167">
        <f t="shared" ca="1" si="244"/>
        <v>-3.8849011316009652E-2</v>
      </c>
    </row>
    <row r="7744" spans="1:8" x14ac:dyDescent="0.3">
      <c r="A7744"/>
      <c r="B7744" s="242"/>
      <c r="C7744" s="53"/>
      <c r="D7744" s="167"/>
      <c r="E7744" s="51"/>
      <c r="F7744" s="167"/>
      <c r="G7744" s="37">
        <v>7736</v>
      </c>
      <c r="H7744" s="167">
        <f t="shared" ca="1" si="244"/>
        <v>6.1880266682164113E-2</v>
      </c>
    </row>
    <row r="7745" spans="1:8" x14ac:dyDescent="0.3">
      <c r="A7745"/>
      <c r="B7745" s="242"/>
      <c r="C7745" s="53"/>
      <c r="D7745" s="167"/>
      <c r="E7745" s="51"/>
      <c r="F7745" s="167"/>
      <c r="G7745" s="37">
        <v>7737</v>
      </c>
      <c r="H7745" s="167">
        <f t="shared" ca="1" si="244"/>
        <v>-8.6858723424315581E-2</v>
      </c>
    </row>
    <row r="7746" spans="1:8" x14ac:dyDescent="0.3">
      <c r="A7746"/>
      <c r="B7746" s="242"/>
      <c r="C7746" s="53"/>
      <c r="D7746" s="167"/>
      <c r="E7746" s="51"/>
      <c r="F7746" s="167"/>
      <c r="G7746" s="37">
        <v>7738</v>
      </c>
      <c r="H7746" s="167">
        <f t="shared" ca="1" si="244"/>
        <v>4.4986250177398174E-3</v>
      </c>
    </row>
    <row r="7747" spans="1:8" x14ac:dyDescent="0.3">
      <c r="A7747"/>
      <c r="B7747" s="242"/>
      <c r="C7747" s="53"/>
      <c r="D7747" s="167"/>
      <c r="E7747" s="51"/>
      <c r="F7747" s="167"/>
      <c r="G7747" s="37">
        <v>7739</v>
      </c>
      <c r="H7747" s="167">
        <f t="shared" ca="1" si="244"/>
        <v>4.9371926632029127E-3</v>
      </c>
    </row>
    <row r="7748" spans="1:8" x14ac:dyDescent="0.3">
      <c r="A7748"/>
      <c r="B7748" s="242"/>
      <c r="C7748" s="53"/>
      <c r="D7748" s="167"/>
      <c r="E7748" s="51"/>
      <c r="F7748" s="167"/>
      <c r="G7748" s="37">
        <v>7740</v>
      </c>
      <c r="H7748" s="167">
        <f t="shared" ca="1" si="244"/>
        <v>-0.12470060021841572</v>
      </c>
    </row>
    <row r="7749" spans="1:8" x14ac:dyDescent="0.3">
      <c r="A7749"/>
      <c r="B7749" s="242"/>
      <c r="C7749" s="53"/>
      <c r="D7749" s="167"/>
      <c r="E7749" s="51"/>
      <c r="F7749" s="167"/>
      <c r="G7749" s="37">
        <v>7741</v>
      </c>
      <c r="H7749" s="167">
        <f t="shared" ca="1" si="244"/>
        <v>9.3519171818280483E-2</v>
      </c>
    </row>
    <row r="7750" spans="1:8" x14ac:dyDescent="0.3">
      <c r="A7750"/>
      <c r="B7750" s="242"/>
      <c r="C7750" s="53"/>
      <c r="D7750" s="167"/>
      <c r="E7750" s="51"/>
      <c r="F7750" s="167"/>
      <c r="G7750" s="37">
        <v>7742</v>
      </c>
      <c r="H7750" s="167">
        <f t="shared" ca="1" si="244"/>
        <v>0.1037968056054028</v>
      </c>
    </row>
    <row r="7751" spans="1:8" x14ac:dyDescent="0.3">
      <c r="A7751"/>
      <c r="B7751" s="242"/>
      <c r="C7751" s="53"/>
      <c r="D7751" s="167"/>
      <c r="E7751" s="51"/>
      <c r="F7751" s="167"/>
      <c r="G7751" s="37">
        <v>7743</v>
      </c>
      <c r="H7751" s="167">
        <f t="shared" ca="1" si="244"/>
        <v>-0.1378116149055772</v>
      </c>
    </row>
    <row r="7752" spans="1:8" x14ac:dyDescent="0.3">
      <c r="A7752"/>
      <c r="B7752" s="242"/>
      <c r="C7752" s="53"/>
      <c r="D7752" s="167"/>
      <c r="E7752" s="51"/>
      <c r="F7752" s="167"/>
      <c r="G7752" s="37">
        <v>7744</v>
      </c>
      <c r="H7752" s="167">
        <f t="shared" ca="1" si="244"/>
        <v>-6.7609818067374842E-3</v>
      </c>
    </row>
    <row r="7753" spans="1:8" x14ac:dyDescent="0.3">
      <c r="A7753"/>
      <c r="B7753" s="242"/>
      <c r="C7753" s="53"/>
      <c r="D7753" s="167"/>
      <c r="E7753" s="51"/>
      <c r="F7753" s="167"/>
      <c r="G7753" s="37">
        <v>7745</v>
      </c>
      <c r="H7753" s="167">
        <f t="shared" ca="1" si="244"/>
        <v>-4.7475377440255095E-2</v>
      </c>
    </row>
    <row r="7754" spans="1:8" x14ac:dyDescent="0.3">
      <c r="A7754"/>
      <c r="B7754" s="242"/>
      <c r="C7754" s="53"/>
      <c r="D7754" s="167"/>
      <c r="E7754" s="51"/>
      <c r="F7754" s="167"/>
      <c r="G7754" s="37">
        <v>7746</v>
      </c>
      <c r="H7754" s="167">
        <f t="shared" ref="H7754:H7817" ca="1" si="245">_xlfn.NORM.INV(RAND(),N$11,N$12)</f>
        <v>-2.5994478849335322E-2</v>
      </c>
    </row>
    <row r="7755" spans="1:8" x14ac:dyDescent="0.3">
      <c r="A7755"/>
      <c r="B7755" s="242"/>
      <c r="C7755" s="53"/>
      <c r="D7755" s="167"/>
      <c r="E7755" s="51"/>
      <c r="F7755" s="167"/>
      <c r="G7755" s="37">
        <v>7747</v>
      </c>
      <c r="H7755" s="167">
        <f t="shared" ca="1" si="245"/>
        <v>1.8503502789736722E-2</v>
      </c>
    </row>
    <row r="7756" spans="1:8" x14ac:dyDescent="0.3">
      <c r="A7756"/>
      <c r="B7756" s="242"/>
      <c r="C7756" s="53"/>
      <c r="D7756" s="167"/>
      <c r="E7756" s="51"/>
      <c r="F7756" s="167"/>
      <c r="G7756" s="37">
        <v>7748</v>
      </c>
      <c r="H7756" s="167">
        <f t="shared" ca="1" si="245"/>
        <v>6.5597666007140959E-4</v>
      </c>
    </row>
    <row r="7757" spans="1:8" x14ac:dyDescent="0.3">
      <c r="A7757"/>
      <c r="B7757" s="242"/>
      <c r="C7757" s="53"/>
      <c r="D7757" s="167"/>
      <c r="E7757" s="51"/>
      <c r="F7757" s="167"/>
      <c r="G7757" s="37">
        <v>7749</v>
      </c>
      <c r="H7757" s="167">
        <f t="shared" ca="1" si="245"/>
        <v>4.5387472754892279E-2</v>
      </c>
    </row>
    <row r="7758" spans="1:8" x14ac:dyDescent="0.3">
      <c r="A7758"/>
      <c r="B7758" s="242"/>
      <c r="C7758" s="53"/>
      <c r="D7758" s="167"/>
      <c r="E7758" s="51"/>
      <c r="F7758" s="167"/>
      <c r="G7758" s="37">
        <v>7750</v>
      </c>
      <c r="H7758" s="167">
        <f t="shared" ca="1" si="245"/>
        <v>7.3017749590156236E-2</v>
      </c>
    </row>
    <row r="7759" spans="1:8" x14ac:dyDescent="0.3">
      <c r="A7759"/>
      <c r="B7759" s="242"/>
      <c r="C7759" s="53"/>
      <c r="D7759" s="167"/>
      <c r="E7759" s="51"/>
      <c r="F7759" s="167"/>
      <c r="G7759" s="37">
        <v>7751</v>
      </c>
      <c r="H7759" s="167">
        <f t="shared" ca="1" si="245"/>
        <v>4.1219505557633429E-2</v>
      </c>
    </row>
    <row r="7760" spans="1:8" x14ac:dyDescent="0.3">
      <c r="A7760"/>
      <c r="B7760" s="242"/>
      <c r="C7760" s="53"/>
      <c r="D7760" s="167"/>
      <c r="E7760" s="51"/>
      <c r="F7760" s="167"/>
      <c r="G7760" s="37">
        <v>7752</v>
      </c>
      <c r="H7760" s="167">
        <f t="shared" ca="1" si="245"/>
        <v>7.224139158847441E-2</v>
      </c>
    </row>
    <row r="7761" spans="1:8" x14ac:dyDescent="0.3">
      <c r="A7761"/>
      <c r="B7761" s="242"/>
      <c r="C7761" s="53"/>
      <c r="D7761" s="167"/>
      <c r="E7761" s="51"/>
      <c r="F7761" s="167"/>
      <c r="G7761" s="37">
        <v>7753</v>
      </c>
      <c r="H7761" s="167">
        <f t="shared" ca="1" si="245"/>
        <v>2.192906033745122E-2</v>
      </c>
    </row>
    <row r="7762" spans="1:8" x14ac:dyDescent="0.3">
      <c r="A7762"/>
      <c r="B7762" s="242"/>
      <c r="C7762" s="53"/>
      <c r="D7762" s="167"/>
      <c r="E7762" s="51"/>
      <c r="F7762" s="167"/>
      <c r="G7762" s="37">
        <v>7754</v>
      </c>
      <c r="H7762" s="167">
        <f t="shared" ca="1" si="245"/>
        <v>-3.5217163681169908E-2</v>
      </c>
    </row>
    <row r="7763" spans="1:8" x14ac:dyDescent="0.3">
      <c r="A7763"/>
      <c r="B7763" s="242"/>
      <c r="C7763" s="53"/>
      <c r="D7763" s="167"/>
      <c r="E7763" s="51"/>
      <c r="F7763" s="167"/>
      <c r="G7763" s="37">
        <v>7755</v>
      </c>
      <c r="H7763" s="167">
        <f t="shared" ca="1" si="245"/>
        <v>-3.4865006158736923E-2</v>
      </c>
    </row>
    <row r="7764" spans="1:8" x14ac:dyDescent="0.3">
      <c r="A7764"/>
      <c r="B7764" s="242"/>
      <c r="C7764" s="53"/>
      <c r="D7764" s="167"/>
      <c r="E7764" s="51"/>
      <c r="F7764" s="167"/>
      <c r="G7764" s="37">
        <v>7756</v>
      </c>
      <c r="H7764" s="167">
        <f t="shared" ca="1" si="245"/>
        <v>-5.6184142681105768E-2</v>
      </c>
    </row>
    <row r="7765" spans="1:8" x14ac:dyDescent="0.3">
      <c r="A7765"/>
      <c r="B7765" s="242"/>
      <c r="C7765" s="53"/>
      <c r="D7765" s="167"/>
      <c r="E7765" s="51"/>
      <c r="F7765" s="167"/>
      <c r="G7765" s="37">
        <v>7757</v>
      </c>
      <c r="H7765" s="167">
        <f t="shared" ca="1" si="245"/>
        <v>-4.8898030963761899E-2</v>
      </c>
    </row>
    <row r="7766" spans="1:8" x14ac:dyDescent="0.3">
      <c r="A7766"/>
      <c r="B7766" s="242"/>
      <c r="C7766" s="53"/>
      <c r="D7766" s="167"/>
      <c r="E7766" s="51"/>
      <c r="F7766" s="167"/>
      <c r="G7766" s="37">
        <v>7758</v>
      </c>
      <c r="H7766" s="167">
        <f t="shared" ca="1" si="245"/>
        <v>1.1674864089154373E-2</v>
      </c>
    </row>
    <row r="7767" spans="1:8" x14ac:dyDescent="0.3">
      <c r="A7767"/>
      <c r="B7767" s="242"/>
      <c r="C7767" s="53"/>
      <c r="D7767" s="167"/>
      <c r="E7767" s="51"/>
      <c r="F7767" s="167"/>
      <c r="G7767" s="37">
        <v>7759</v>
      </c>
      <c r="H7767" s="167">
        <f t="shared" ca="1" si="245"/>
        <v>-3.0879572837542925E-2</v>
      </c>
    </row>
    <row r="7768" spans="1:8" x14ac:dyDescent="0.3">
      <c r="A7768"/>
      <c r="B7768" s="242"/>
      <c r="C7768" s="53"/>
      <c r="D7768" s="167"/>
      <c r="E7768" s="51"/>
      <c r="F7768" s="167"/>
      <c r="G7768" s="37">
        <v>7760</v>
      </c>
      <c r="H7768" s="167">
        <f t="shared" ca="1" si="245"/>
        <v>-5.246499458491918E-3</v>
      </c>
    </row>
    <row r="7769" spans="1:8" x14ac:dyDescent="0.3">
      <c r="A7769"/>
      <c r="B7769" s="242"/>
      <c r="C7769" s="53"/>
      <c r="D7769" s="167"/>
      <c r="E7769" s="51"/>
      <c r="F7769" s="167"/>
      <c r="G7769" s="37">
        <v>7761</v>
      </c>
      <c r="H7769" s="167">
        <f t="shared" ca="1" si="245"/>
        <v>-7.9723823059093799E-2</v>
      </c>
    </row>
    <row r="7770" spans="1:8" x14ac:dyDescent="0.3">
      <c r="A7770"/>
      <c r="B7770" s="242"/>
      <c r="C7770" s="53"/>
      <c r="D7770" s="167"/>
      <c r="E7770" s="51"/>
      <c r="F7770" s="167"/>
      <c r="G7770" s="37">
        <v>7762</v>
      </c>
      <c r="H7770" s="167">
        <f t="shared" ca="1" si="245"/>
        <v>5.1311995446549033E-2</v>
      </c>
    </row>
    <row r="7771" spans="1:8" x14ac:dyDescent="0.3">
      <c r="A7771"/>
      <c r="B7771" s="242"/>
      <c r="C7771" s="53"/>
      <c r="D7771" s="167"/>
      <c r="E7771" s="51"/>
      <c r="F7771" s="167"/>
      <c r="G7771" s="37">
        <v>7763</v>
      </c>
      <c r="H7771" s="167">
        <f t="shared" ca="1" si="245"/>
        <v>-6.7625105641874586E-2</v>
      </c>
    </row>
    <row r="7772" spans="1:8" x14ac:dyDescent="0.3">
      <c r="A7772"/>
      <c r="B7772" s="242"/>
      <c r="C7772" s="53"/>
      <c r="D7772" s="167"/>
      <c r="E7772" s="51"/>
      <c r="F7772" s="167"/>
      <c r="G7772" s="37">
        <v>7764</v>
      </c>
      <c r="H7772" s="167">
        <f t="shared" ca="1" si="245"/>
        <v>-5.3023466105455108E-2</v>
      </c>
    </row>
    <row r="7773" spans="1:8" x14ac:dyDescent="0.3">
      <c r="A7773"/>
      <c r="B7773" s="242"/>
      <c r="C7773" s="53"/>
      <c r="D7773" s="167"/>
      <c r="E7773" s="51"/>
      <c r="F7773" s="167"/>
      <c r="G7773" s="37">
        <v>7765</v>
      </c>
      <c r="H7773" s="167">
        <f t="shared" ca="1" si="245"/>
        <v>5.5707004545040587E-2</v>
      </c>
    </row>
    <row r="7774" spans="1:8" x14ac:dyDescent="0.3">
      <c r="A7774"/>
      <c r="B7774" s="242"/>
      <c r="C7774" s="53"/>
      <c r="D7774" s="167"/>
      <c r="E7774" s="51"/>
      <c r="F7774" s="167"/>
      <c r="G7774" s="37">
        <v>7766</v>
      </c>
      <c r="H7774" s="167">
        <f t="shared" ca="1" si="245"/>
        <v>2.8052281314539927E-2</v>
      </c>
    </row>
    <row r="7775" spans="1:8" x14ac:dyDescent="0.3">
      <c r="A7775"/>
      <c r="B7775" s="242"/>
      <c r="C7775" s="53"/>
      <c r="D7775" s="167"/>
      <c r="E7775" s="51"/>
      <c r="F7775" s="167"/>
      <c r="G7775" s="37">
        <v>7767</v>
      </c>
      <c r="H7775" s="167">
        <f t="shared" ca="1" si="245"/>
        <v>-6.8986155514184902E-3</v>
      </c>
    </row>
    <row r="7776" spans="1:8" x14ac:dyDescent="0.3">
      <c r="A7776"/>
      <c r="B7776" s="242"/>
      <c r="C7776" s="53"/>
      <c r="D7776" s="167"/>
      <c r="E7776" s="51"/>
      <c r="F7776" s="167"/>
      <c r="G7776" s="37">
        <v>7768</v>
      </c>
      <c r="H7776" s="167">
        <f t="shared" ca="1" si="245"/>
        <v>0.14109641968489103</v>
      </c>
    </row>
    <row r="7777" spans="1:8" x14ac:dyDescent="0.3">
      <c r="A7777"/>
      <c r="B7777" s="242"/>
      <c r="C7777" s="53"/>
      <c r="D7777" s="167"/>
      <c r="E7777" s="51"/>
      <c r="F7777" s="167"/>
      <c r="G7777" s="37">
        <v>7769</v>
      </c>
      <c r="H7777" s="167">
        <f t="shared" ca="1" si="245"/>
        <v>6.4260005783625077E-2</v>
      </c>
    </row>
    <row r="7778" spans="1:8" x14ac:dyDescent="0.3">
      <c r="A7778"/>
      <c r="B7778" s="242"/>
      <c r="C7778" s="53"/>
      <c r="D7778" s="167"/>
      <c r="E7778" s="51"/>
      <c r="F7778" s="167"/>
      <c r="G7778" s="37">
        <v>7770</v>
      </c>
      <c r="H7778" s="167">
        <f t="shared" ca="1" si="245"/>
        <v>1.5619553691655262E-2</v>
      </c>
    </row>
    <row r="7779" spans="1:8" x14ac:dyDescent="0.3">
      <c r="A7779"/>
      <c r="B7779" s="242"/>
      <c r="C7779" s="53"/>
      <c r="D7779" s="167"/>
      <c r="E7779" s="51"/>
      <c r="F7779" s="167"/>
      <c r="G7779" s="37">
        <v>7771</v>
      </c>
      <c r="H7779" s="167">
        <f t="shared" ca="1" si="245"/>
        <v>5.6443154379056622E-2</v>
      </c>
    </row>
    <row r="7780" spans="1:8" x14ac:dyDescent="0.3">
      <c r="A7780"/>
      <c r="B7780" s="242"/>
      <c r="C7780" s="53"/>
      <c r="D7780" s="167"/>
      <c r="E7780" s="51"/>
      <c r="F7780" s="167"/>
      <c r="G7780" s="37">
        <v>7772</v>
      </c>
      <c r="H7780" s="167">
        <f t="shared" ca="1" si="245"/>
        <v>2.0761975844320088E-2</v>
      </c>
    </row>
    <row r="7781" spans="1:8" x14ac:dyDescent="0.3">
      <c r="A7781"/>
      <c r="B7781" s="242"/>
      <c r="C7781" s="53"/>
      <c r="D7781" s="167"/>
      <c r="E7781" s="51"/>
      <c r="F7781" s="167"/>
      <c r="G7781" s="37">
        <v>7773</v>
      </c>
      <c r="H7781" s="167">
        <f t="shared" ca="1" si="245"/>
        <v>-7.8377263115495033E-2</v>
      </c>
    </row>
    <row r="7782" spans="1:8" x14ac:dyDescent="0.3">
      <c r="A7782"/>
      <c r="B7782" s="242"/>
      <c r="C7782" s="53"/>
      <c r="D7782" s="167"/>
      <c r="E7782" s="51"/>
      <c r="F7782" s="167"/>
      <c r="G7782" s="37">
        <v>7774</v>
      </c>
      <c r="H7782" s="167">
        <f t="shared" ca="1" si="245"/>
        <v>-9.8337596561177409E-2</v>
      </c>
    </row>
    <row r="7783" spans="1:8" x14ac:dyDescent="0.3">
      <c r="A7783"/>
      <c r="B7783" s="242"/>
      <c r="C7783" s="53"/>
      <c r="D7783" s="167"/>
      <c r="E7783" s="51"/>
      <c r="F7783" s="167"/>
      <c r="G7783" s="37">
        <v>7775</v>
      </c>
      <c r="H7783" s="167">
        <f t="shared" ca="1" si="245"/>
        <v>2.1669697002953906E-2</v>
      </c>
    </row>
    <row r="7784" spans="1:8" x14ac:dyDescent="0.3">
      <c r="A7784"/>
      <c r="B7784" s="242"/>
      <c r="C7784" s="53"/>
      <c r="D7784" s="167"/>
      <c r="E7784" s="51"/>
      <c r="F7784" s="167"/>
      <c r="G7784" s="37">
        <v>7776</v>
      </c>
      <c r="H7784" s="167">
        <f t="shared" ca="1" si="245"/>
        <v>-5.3589956011304764E-2</v>
      </c>
    </row>
    <row r="7785" spans="1:8" x14ac:dyDescent="0.3">
      <c r="A7785"/>
      <c r="B7785" s="242"/>
      <c r="C7785" s="53"/>
      <c r="D7785" s="167"/>
      <c r="E7785" s="51"/>
      <c r="F7785" s="167"/>
      <c r="G7785" s="37">
        <v>7777</v>
      </c>
      <c r="H7785" s="167">
        <f t="shared" ca="1" si="245"/>
        <v>0.11603534806381133</v>
      </c>
    </row>
    <row r="7786" spans="1:8" x14ac:dyDescent="0.3">
      <c r="A7786"/>
      <c r="B7786" s="242"/>
      <c r="C7786" s="53"/>
      <c r="D7786" s="167"/>
      <c r="E7786" s="51"/>
      <c r="F7786" s="167"/>
      <c r="G7786" s="37">
        <v>7778</v>
      </c>
      <c r="H7786" s="167">
        <f t="shared" ca="1" si="245"/>
        <v>-9.3533092356006438E-3</v>
      </c>
    </row>
    <row r="7787" spans="1:8" x14ac:dyDescent="0.3">
      <c r="A7787"/>
      <c r="B7787" s="242"/>
      <c r="C7787" s="53"/>
      <c r="D7787" s="167"/>
      <c r="E7787" s="51"/>
      <c r="F7787" s="167"/>
      <c r="G7787" s="37">
        <v>7779</v>
      </c>
      <c r="H7787" s="167">
        <f t="shared" ca="1" si="245"/>
        <v>3.3224905642312862E-2</v>
      </c>
    </row>
    <row r="7788" spans="1:8" x14ac:dyDescent="0.3">
      <c r="A7788"/>
      <c r="B7788" s="242"/>
      <c r="C7788" s="53"/>
      <c r="D7788" s="167"/>
      <c r="E7788" s="51"/>
      <c r="F7788" s="167"/>
      <c r="G7788" s="37">
        <v>7780</v>
      </c>
      <c r="H7788" s="167">
        <f t="shared" ca="1" si="245"/>
        <v>-3.3475888037056336E-3</v>
      </c>
    </row>
    <row r="7789" spans="1:8" x14ac:dyDescent="0.3">
      <c r="A7789"/>
      <c r="B7789" s="242"/>
      <c r="C7789" s="53"/>
      <c r="D7789" s="167"/>
      <c r="E7789" s="51"/>
      <c r="F7789" s="167"/>
      <c r="G7789" s="37">
        <v>7781</v>
      </c>
      <c r="H7789" s="167">
        <f t="shared" ca="1" si="245"/>
        <v>-2.9439429948135431E-2</v>
      </c>
    </row>
    <row r="7790" spans="1:8" x14ac:dyDescent="0.3">
      <c r="A7790"/>
      <c r="B7790" s="242"/>
      <c r="C7790" s="53"/>
      <c r="D7790" s="167"/>
      <c r="E7790" s="51"/>
      <c r="F7790" s="167"/>
      <c r="G7790" s="37">
        <v>7782</v>
      </c>
      <c r="H7790" s="167">
        <f t="shared" ca="1" si="245"/>
        <v>2.0459453563140613E-2</v>
      </c>
    </row>
    <row r="7791" spans="1:8" x14ac:dyDescent="0.3">
      <c r="A7791"/>
      <c r="B7791" s="242"/>
      <c r="C7791" s="53"/>
      <c r="D7791" s="167"/>
      <c r="E7791" s="51"/>
      <c r="F7791" s="167"/>
      <c r="G7791" s="37">
        <v>7783</v>
      </c>
      <c r="H7791" s="167">
        <f t="shared" ca="1" si="245"/>
        <v>6.6566933290434629E-2</v>
      </c>
    </row>
    <row r="7792" spans="1:8" x14ac:dyDescent="0.3">
      <c r="A7792"/>
      <c r="B7792" s="242"/>
      <c r="C7792" s="53"/>
      <c r="D7792" s="167"/>
      <c r="E7792" s="51"/>
      <c r="F7792" s="167"/>
      <c r="G7792" s="37">
        <v>7784</v>
      </c>
      <c r="H7792" s="167">
        <f t="shared" ca="1" si="245"/>
        <v>4.1330326782495874E-2</v>
      </c>
    </row>
    <row r="7793" spans="1:8" x14ac:dyDescent="0.3">
      <c r="A7793"/>
      <c r="B7793" s="242"/>
      <c r="C7793" s="53"/>
      <c r="D7793" s="167"/>
      <c r="E7793" s="51"/>
      <c r="F7793" s="167"/>
      <c r="G7793" s="37">
        <v>7785</v>
      </c>
      <c r="H7793" s="167">
        <f t="shared" ca="1" si="245"/>
        <v>1.8238079373333826E-2</v>
      </c>
    </row>
    <row r="7794" spans="1:8" x14ac:dyDescent="0.3">
      <c r="A7794"/>
      <c r="B7794" s="242"/>
      <c r="C7794" s="53"/>
      <c r="D7794" s="167"/>
      <c r="E7794" s="51"/>
      <c r="F7794" s="167"/>
      <c r="G7794" s="37">
        <v>7786</v>
      </c>
      <c r="H7794" s="167">
        <f t="shared" ca="1" si="245"/>
        <v>1.2616212329537108E-2</v>
      </c>
    </row>
    <row r="7795" spans="1:8" x14ac:dyDescent="0.3">
      <c r="A7795"/>
      <c r="B7795" s="242"/>
      <c r="C7795" s="53"/>
      <c r="D7795" s="167"/>
      <c r="E7795" s="51"/>
      <c r="F7795" s="167"/>
      <c r="G7795" s="37">
        <v>7787</v>
      </c>
      <c r="H7795" s="167">
        <f t="shared" ca="1" si="245"/>
        <v>8.1764431794867684E-2</v>
      </c>
    </row>
    <row r="7796" spans="1:8" x14ac:dyDescent="0.3">
      <c r="A7796"/>
      <c r="B7796" s="242"/>
      <c r="C7796" s="53"/>
      <c r="D7796" s="167"/>
      <c r="E7796" s="51"/>
      <c r="F7796" s="167"/>
      <c r="G7796" s="37">
        <v>7788</v>
      </c>
      <c r="H7796" s="167">
        <f t="shared" ca="1" si="245"/>
        <v>7.9634922684360371E-2</v>
      </c>
    </row>
    <row r="7797" spans="1:8" x14ac:dyDescent="0.3">
      <c r="A7797"/>
      <c r="B7797" s="242"/>
      <c r="C7797" s="53"/>
      <c r="D7797" s="167"/>
      <c r="E7797" s="51"/>
      <c r="F7797" s="167"/>
      <c r="G7797" s="37">
        <v>7789</v>
      </c>
      <c r="H7797" s="167">
        <f t="shared" ca="1" si="245"/>
        <v>1.5656071227226334E-3</v>
      </c>
    </row>
    <row r="7798" spans="1:8" x14ac:dyDescent="0.3">
      <c r="A7798"/>
      <c r="B7798" s="242"/>
      <c r="C7798" s="53"/>
      <c r="D7798" s="167"/>
      <c r="E7798" s="51"/>
      <c r="F7798" s="167"/>
      <c r="G7798" s="37">
        <v>7790</v>
      </c>
      <c r="H7798" s="167">
        <f t="shared" ca="1" si="245"/>
        <v>1.2065082763250752E-2</v>
      </c>
    </row>
    <row r="7799" spans="1:8" x14ac:dyDescent="0.3">
      <c r="A7799"/>
      <c r="B7799" s="242"/>
      <c r="C7799" s="53"/>
      <c r="D7799" s="167"/>
      <c r="E7799" s="51"/>
      <c r="F7799" s="167"/>
      <c r="G7799" s="37">
        <v>7791</v>
      </c>
      <c r="H7799" s="167">
        <f t="shared" ca="1" si="245"/>
        <v>-3.3618420587965388E-2</v>
      </c>
    </row>
    <row r="7800" spans="1:8" x14ac:dyDescent="0.3">
      <c r="A7800"/>
      <c r="B7800" s="242"/>
      <c r="C7800" s="53"/>
      <c r="D7800" s="167"/>
      <c r="E7800" s="51"/>
      <c r="F7800" s="167"/>
      <c r="G7800" s="37">
        <v>7792</v>
      </c>
      <c r="H7800" s="167">
        <f t="shared" ca="1" si="245"/>
        <v>-2.0537827369446277E-2</v>
      </c>
    </row>
    <row r="7801" spans="1:8" x14ac:dyDescent="0.3">
      <c r="A7801"/>
      <c r="B7801" s="242"/>
      <c r="C7801" s="53"/>
      <c r="D7801" s="167"/>
      <c r="E7801" s="51"/>
      <c r="F7801" s="167"/>
      <c r="G7801" s="37">
        <v>7793</v>
      </c>
      <c r="H7801" s="167">
        <f t="shared" ca="1" si="245"/>
        <v>-6.33378725170122E-2</v>
      </c>
    </row>
    <row r="7802" spans="1:8" x14ac:dyDescent="0.3">
      <c r="A7802"/>
      <c r="B7802" s="242"/>
      <c r="C7802" s="53"/>
      <c r="D7802" s="167"/>
      <c r="E7802" s="51"/>
      <c r="F7802" s="167"/>
      <c r="G7802" s="37">
        <v>7794</v>
      </c>
      <c r="H7802" s="167">
        <f t="shared" ca="1" si="245"/>
        <v>4.6476806361330732E-2</v>
      </c>
    </row>
    <row r="7803" spans="1:8" x14ac:dyDescent="0.3">
      <c r="A7803"/>
      <c r="B7803" s="242"/>
      <c r="C7803" s="53"/>
      <c r="D7803" s="167"/>
      <c r="E7803" s="51"/>
      <c r="F7803" s="167"/>
      <c r="G7803" s="37">
        <v>7795</v>
      </c>
      <c r="H7803" s="167">
        <f t="shared" ca="1" si="245"/>
        <v>0.10784423424256159</v>
      </c>
    </row>
    <row r="7804" spans="1:8" x14ac:dyDescent="0.3">
      <c r="A7804"/>
      <c r="B7804" s="242"/>
      <c r="C7804" s="53"/>
      <c r="D7804" s="167"/>
      <c r="E7804" s="51"/>
      <c r="F7804" s="167"/>
      <c r="G7804" s="37">
        <v>7796</v>
      </c>
      <c r="H7804" s="167">
        <f t="shared" ca="1" si="245"/>
        <v>4.2335808407174019E-2</v>
      </c>
    </row>
    <row r="7805" spans="1:8" x14ac:dyDescent="0.3">
      <c r="A7805"/>
      <c r="B7805" s="242"/>
      <c r="C7805" s="53"/>
      <c r="D7805" s="167"/>
      <c r="E7805" s="51"/>
      <c r="F7805" s="167"/>
      <c r="G7805" s="37">
        <v>7797</v>
      </c>
      <c r="H7805" s="167">
        <f t="shared" ca="1" si="245"/>
        <v>1.4331858437891294E-2</v>
      </c>
    </row>
    <row r="7806" spans="1:8" x14ac:dyDescent="0.3">
      <c r="A7806"/>
      <c r="B7806" s="242"/>
      <c r="C7806" s="53"/>
      <c r="D7806" s="167"/>
      <c r="E7806" s="51"/>
      <c r="F7806" s="167"/>
      <c r="G7806" s="37">
        <v>7798</v>
      </c>
      <c r="H7806" s="167">
        <f t="shared" ca="1" si="245"/>
        <v>-5.3634402815379643E-2</v>
      </c>
    </row>
    <row r="7807" spans="1:8" x14ac:dyDescent="0.3">
      <c r="A7807"/>
      <c r="B7807" s="242"/>
      <c r="C7807" s="53"/>
      <c r="D7807" s="167"/>
      <c r="E7807" s="51"/>
      <c r="F7807" s="167"/>
      <c r="G7807" s="37">
        <v>7799</v>
      </c>
      <c r="H7807" s="167">
        <f t="shared" ca="1" si="245"/>
        <v>8.3101929639586389E-2</v>
      </c>
    </row>
    <row r="7808" spans="1:8" x14ac:dyDescent="0.3">
      <c r="A7808"/>
      <c r="B7808" s="242"/>
      <c r="C7808" s="53"/>
      <c r="D7808" s="167"/>
      <c r="E7808" s="51"/>
      <c r="F7808" s="167"/>
      <c r="G7808" s="37">
        <v>7800</v>
      </c>
      <c r="H7808" s="167">
        <f t="shared" ca="1" si="245"/>
        <v>2.605385659412705E-2</v>
      </c>
    </row>
    <row r="7809" spans="1:8" x14ac:dyDescent="0.3">
      <c r="A7809"/>
      <c r="B7809" s="242"/>
      <c r="C7809" s="53"/>
      <c r="D7809" s="167"/>
      <c r="E7809" s="51"/>
      <c r="F7809" s="167"/>
      <c r="G7809" s="37">
        <v>7801</v>
      </c>
      <c r="H7809" s="167">
        <f t="shared" ca="1" si="245"/>
        <v>1.464419820439701E-2</v>
      </c>
    </row>
    <row r="7810" spans="1:8" x14ac:dyDescent="0.3">
      <c r="A7810"/>
      <c r="B7810" s="242"/>
      <c r="C7810" s="53"/>
      <c r="D7810" s="167"/>
      <c r="E7810" s="51"/>
      <c r="F7810" s="167"/>
      <c r="G7810" s="37">
        <v>7802</v>
      </c>
      <c r="H7810" s="167">
        <f t="shared" ca="1" si="245"/>
        <v>4.8337560989361178E-2</v>
      </c>
    </row>
    <row r="7811" spans="1:8" x14ac:dyDescent="0.3">
      <c r="A7811"/>
      <c r="B7811" s="242"/>
      <c r="C7811" s="53"/>
      <c r="D7811" s="167"/>
      <c r="E7811" s="51"/>
      <c r="F7811" s="167"/>
      <c r="G7811" s="37">
        <v>7803</v>
      </c>
      <c r="H7811" s="167">
        <f t="shared" ca="1" si="245"/>
        <v>-9.9632210418873976E-3</v>
      </c>
    </row>
    <row r="7812" spans="1:8" x14ac:dyDescent="0.3">
      <c r="A7812"/>
      <c r="B7812" s="242"/>
      <c r="C7812" s="53"/>
      <c r="D7812" s="167"/>
      <c r="E7812" s="51"/>
      <c r="F7812" s="167"/>
      <c r="G7812" s="37">
        <v>7804</v>
      </c>
      <c r="H7812" s="167">
        <f t="shared" ca="1" si="245"/>
        <v>-8.5125578204540364E-2</v>
      </c>
    </row>
    <row r="7813" spans="1:8" x14ac:dyDescent="0.3">
      <c r="A7813"/>
      <c r="B7813" s="242"/>
      <c r="C7813" s="53"/>
      <c r="D7813" s="167"/>
      <c r="E7813" s="51"/>
      <c r="F7813" s="167"/>
      <c r="G7813" s="37">
        <v>7805</v>
      </c>
      <c r="H7813" s="167">
        <f t="shared" ca="1" si="245"/>
        <v>-5.2056123496421088E-2</v>
      </c>
    </row>
    <row r="7814" spans="1:8" x14ac:dyDescent="0.3">
      <c r="A7814"/>
      <c r="B7814" s="242"/>
      <c r="C7814" s="53"/>
      <c r="D7814" s="167"/>
      <c r="E7814" s="51"/>
      <c r="F7814" s="167"/>
      <c r="G7814" s="37">
        <v>7806</v>
      </c>
      <c r="H7814" s="167">
        <f t="shared" ca="1" si="245"/>
        <v>4.6144123957034086E-2</v>
      </c>
    </row>
    <row r="7815" spans="1:8" x14ac:dyDescent="0.3">
      <c r="A7815"/>
      <c r="B7815" s="242"/>
      <c r="C7815" s="53"/>
      <c r="D7815" s="167"/>
      <c r="E7815" s="51"/>
      <c r="F7815" s="167"/>
      <c r="G7815" s="37">
        <v>7807</v>
      </c>
      <c r="H7815" s="167">
        <f t="shared" ca="1" si="245"/>
        <v>5.6754312662695656E-2</v>
      </c>
    </row>
    <row r="7816" spans="1:8" x14ac:dyDescent="0.3">
      <c r="A7816"/>
      <c r="B7816" s="242"/>
      <c r="C7816" s="53"/>
      <c r="D7816" s="167"/>
      <c r="E7816" s="51"/>
      <c r="F7816" s="167"/>
      <c r="G7816" s="37">
        <v>7808</v>
      </c>
      <c r="H7816" s="167">
        <f t="shared" ca="1" si="245"/>
        <v>5.6679447956072326E-2</v>
      </c>
    </row>
    <row r="7817" spans="1:8" x14ac:dyDescent="0.3">
      <c r="A7817"/>
      <c r="B7817" s="242"/>
      <c r="C7817" s="53"/>
      <c r="D7817" s="167"/>
      <c r="E7817" s="51"/>
      <c r="F7817" s="167"/>
      <c r="G7817" s="37">
        <v>7809</v>
      </c>
      <c r="H7817" s="167">
        <f t="shared" ca="1" si="245"/>
        <v>2.3953311583636942E-2</v>
      </c>
    </row>
    <row r="7818" spans="1:8" x14ac:dyDescent="0.3">
      <c r="A7818"/>
      <c r="B7818" s="242"/>
      <c r="C7818" s="53"/>
      <c r="D7818" s="167"/>
      <c r="E7818" s="51"/>
      <c r="F7818" s="167"/>
      <c r="G7818" s="37">
        <v>7810</v>
      </c>
      <c r="H7818" s="167">
        <f t="shared" ref="H7818:H7881" ca="1" si="246">_xlfn.NORM.INV(RAND(),N$11,N$12)</f>
        <v>-6.622901700839097E-2</v>
      </c>
    </row>
    <row r="7819" spans="1:8" x14ac:dyDescent="0.3">
      <c r="A7819"/>
      <c r="B7819" s="242"/>
      <c r="C7819" s="53"/>
      <c r="D7819" s="167"/>
      <c r="E7819" s="51"/>
      <c r="F7819" s="167"/>
      <c r="G7819" s="37">
        <v>7811</v>
      </c>
      <c r="H7819" s="167">
        <f t="shared" ca="1" si="246"/>
        <v>-5.3689002005087312E-2</v>
      </c>
    </row>
    <row r="7820" spans="1:8" x14ac:dyDescent="0.3">
      <c r="A7820"/>
      <c r="B7820" s="242"/>
      <c r="C7820" s="53"/>
      <c r="D7820" s="167"/>
      <c r="E7820" s="51"/>
      <c r="F7820" s="167"/>
      <c r="G7820" s="37">
        <v>7812</v>
      </c>
      <c r="H7820" s="167">
        <f t="shared" ca="1" si="246"/>
        <v>-0.10243648817979167</v>
      </c>
    </row>
    <row r="7821" spans="1:8" x14ac:dyDescent="0.3">
      <c r="A7821"/>
      <c r="B7821" s="242"/>
      <c r="C7821" s="53"/>
      <c r="D7821" s="167"/>
      <c r="E7821" s="51"/>
      <c r="F7821" s="167"/>
      <c r="G7821" s="37">
        <v>7813</v>
      </c>
      <c r="H7821" s="167">
        <f t="shared" ca="1" si="246"/>
        <v>-1.8761867848166611E-2</v>
      </c>
    </row>
    <row r="7822" spans="1:8" x14ac:dyDescent="0.3">
      <c r="A7822"/>
      <c r="B7822" s="242"/>
      <c r="C7822" s="53"/>
      <c r="D7822" s="167"/>
      <c r="E7822" s="51"/>
      <c r="F7822" s="167"/>
      <c r="G7822" s="37">
        <v>7814</v>
      </c>
      <c r="H7822" s="167">
        <f t="shared" ca="1" si="246"/>
        <v>0.12470022559354602</v>
      </c>
    </row>
    <row r="7823" spans="1:8" x14ac:dyDescent="0.3">
      <c r="A7823"/>
      <c r="B7823" s="242"/>
      <c r="C7823" s="53"/>
      <c r="D7823" s="167"/>
      <c r="E7823" s="51"/>
      <c r="F7823" s="167"/>
      <c r="G7823" s="37">
        <v>7815</v>
      </c>
      <c r="H7823" s="167">
        <f t="shared" ca="1" si="246"/>
        <v>-0.10090747497188871</v>
      </c>
    </row>
    <row r="7824" spans="1:8" x14ac:dyDescent="0.3">
      <c r="A7824"/>
      <c r="B7824" s="242"/>
      <c r="C7824" s="53"/>
      <c r="D7824" s="167"/>
      <c r="E7824" s="51"/>
      <c r="F7824" s="167"/>
      <c r="G7824" s="37">
        <v>7816</v>
      </c>
      <c r="H7824" s="167">
        <f t="shared" ca="1" si="246"/>
        <v>0.17396182249410397</v>
      </c>
    </row>
    <row r="7825" spans="1:8" x14ac:dyDescent="0.3">
      <c r="A7825"/>
      <c r="B7825" s="242"/>
      <c r="C7825" s="53"/>
      <c r="D7825" s="167"/>
      <c r="E7825" s="51"/>
      <c r="F7825" s="167"/>
      <c r="G7825" s="37">
        <v>7817</v>
      </c>
      <c r="H7825" s="167">
        <f t="shared" ca="1" si="246"/>
        <v>4.5831287179848523E-2</v>
      </c>
    </row>
    <row r="7826" spans="1:8" x14ac:dyDescent="0.3">
      <c r="A7826"/>
      <c r="B7826" s="242"/>
      <c r="C7826" s="53"/>
      <c r="D7826" s="167"/>
      <c r="E7826" s="51"/>
      <c r="F7826" s="167"/>
      <c r="G7826" s="37">
        <v>7818</v>
      </c>
      <c r="H7826" s="167">
        <f t="shared" ca="1" si="246"/>
        <v>1.0718009378029431E-2</v>
      </c>
    </row>
    <row r="7827" spans="1:8" x14ac:dyDescent="0.3">
      <c r="A7827"/>
      <c r="B7827" s="242"/>
      <c r="C7827" s="53"/>
      <c r="D7827" s="167"/>
      <c r="E7827" s="51"/>
      <c r="F7827" s="167"/>
      <c r="G7827" s="37">
        <v>7819</v>
      </c>
      <c r="H7827" s="167">
        <f t="shared" ca="1" si="246"/>
        <v>4.5128437829409861E-2</v>
      </c>
    </row>
    <row r="7828" spans="1:8" x14ac:dyDescent="0.3">
      <c r="A7828"/>
      <c r="B7828" s="242"/>
      <c r="C7828" s="53"/>
      <c r="D7828" s="167"/>
      <c r="E7828" s="51"/>
      <c r="F7828" s="167"/>
      <c r="G7828" s="37">
        <v>7820</v>
      </c>
      <c r="H7828" s="167">
        <f t="shared" ca="1" si="246"/>
        <v>4.2382931546954376E-2</v>
      </c>
    </row>
    <row r="7829" spans="1:8" x14ac:dyDescent="0.3">
      <c r="A7829"/>
      <c r="B7829" s="242"/>
      <c r="C7829" s="53"/>
      <c r="D7829" s="167"/>
      <c r="E7829" s="51"/>
      <c r="F7829" s="167"/>
      <c r="G7829" s="37">
        <v>7821</v>
      </c>
      <c r="H7829" s="167">
        <f t="shared" ca="1" si="246"/>
        <v>-7.2026534683133497E-2</v>
      </c>
    </row>
    <row r="7830" spans="1:8" x14ac:dyDescent="0.3">
      <c r="A7830"/>
      <c r="B7830" s="242"/>
      <c r="C7830" s="53"/>
      <c r="D7830" s="167"/>
      <c r="E7830" s="51"/>
      <c r="F7830" s="167"/>
      <c r="G7830" s="37">
        <v>7822</v>
      </c>
      <c r="H7830" s="167">
        <f t="shared" ca="1" si="246"/>
        <v>2.4706504003635492E-2</v>
      </c>
    </row>
    <row r="7831" spans="1:8" x14ac:dyDescent="0.3">
      <c r="A7831"/>
      <c r="B7831" s="242"/>
      <c r="C7831" s="53"/>
      <c r="D7831" s="167"/>
      <c r="E7831" s="51"/>
      <c r="F7831" s="167"/>
      <c r="G7831" s="37">
        <v>7823</v>
      </c>
      <c r="H7831" s="167">
        <f t="shared" ca="1" si="246"/>
        <v>8.028148788564898E-3</v>
      </c>
    </row>
    <row r="7832" spans="1:8" x14ac:dyDescent="0.3">
      <c r="A7832"/>
      <c r="B7832" s="242"/>
      <c r="C7832" s="53"/>
      <c r="D7832" s="167"/>
      <c r="E7832" s="51"/>
      <c r="F7832" s="167"/>
      <c r="G7832" s="37">
        <v>7824</v>
      </c>
      <c r="H7832" s="167">
        <f t="shared" ca="1" si="246"/>
        <v>-6.8183489834520661E-2</v>
      </c>
    </row>
    <row r="7833" spans="1:8" x14ac:dyDescent="0.3">
      <c r="A7833"/>
      <c r="B7833" s="242"/>
      <c r="C7833" s="53"/>
      <c r="D7833" s="167"/>
      <c r="E7833" s="51"/>
      <c r="F7833" s="167"/>
      <c r="G7833" s="37">
        <v>7825</v>
      </c>
      <c r="H7833" s="167">
        <f t="shared" ca="1" si="246"/>
        <v>5.5618702079644672E-2</v>
      </c>
    </row>
    <row r="7834" spans="1:8" x14ac:dyDescent="0.3">
      <c r="A7834"/>
      <c r="B7834" s="242"/>
      <c r="C7834" s="53"/>
      <c r="D7834" s="167"/>
      <c r="E7834" s="51"/>
      <c r="F7834" s="167"/>
      <c r="G7834" s="37">
        <v>7826</v>
      </c>
      <c r="H7834" s="167">
        <f t="shared" ca="1" si="246"/>
        <v>8.4777773210374576E-3</v>
      </c>
    </row>
    <row r="7835" spans="1:8" x14ac:dyDescent="0.3">
      <c r="A7835"/>
      <c r="B7835" s="242"/>
      <c r="C7835" s="53"/>
      <c r="D7835" s="167"/>
      <c r="E7835" s="51"/>
      <c r="F7835" s="167"/>
      <c r="G7835" s="37">
        <v>7827</v>
      </c>
      <c r="H7835" s="167">
        <f t="shared" ca="1" si="246"/>
        <v>1.3137343243656615E-2</v>
      </c>
    </row>
    <row r="7836" spans="1:8" x14ac:dyDescent="0.3">
      <c r="A7836"/>
      <c r="B7836" s="242"/>
      <c r="C7836" s="53"/>
      <c r="D7836" s="167"/>
      <c r="E7836" s="51"/>
      <c r="F7836" s="167"/>
      <c r="G7836" s="37">
        <v>7828</v>
      </c>
      <c r="H7836" s="167">
        <f t="shared" ca="1" si="246"/>
        <v>4.234206447623394E-3</v>
      </c>
    </row>
    <row r="7837" spans="1:8" x14ac:dyDescent="0.3">
      <c r="A7837"/>
      <c r="B7837" s="242"/>
      <c r="C7837" s="53"/>
      <c r="D7837" s="167"/>
      <c r="E7837" s="51"/>
      <c r="F7837" s="167"/>
      <c r="G7837" s="37">
        <v>7829</v>
      </c>
      <c r="H7837" s="167">
        <f t="shared" ca="1" si="246"/>
        <v>-7.1737978082582518E-2</v>
      </c>
    </row>
    <row r="7838" spans="1:8" x14ac:dyDescent="0.3">
      <c r="A7838"/>
      <c r="B7838" s="242"/>
      <c r="C7838" s="53"/>
      <c r="D7838" s="167"/>
      <c r="E7838" s="51"/>
      <c r="F7838" s="167"/>
      <c r="G7838" s="37">
        <v>7830</v>
      </c>
      <c r="H7838" s="167">
        <f t="shared" ca="1" si="246"/>
        <v>-3.3134629755197376E-2</v>
      </c>
    </row>
    <row r="7839" spans="1:8" x14ac:dyDescent="0.3">
      <c r="A7839"/>
      <c r="B7839" s="242"/>
      <c r="C7839" s="53"/>
      <c r="D7839" s="167"/>
      <c r="E7839" s="51"/>
      <c r="F7839" s="167"/>
      <c r="G7839" s="37">
        <v>7831</v>
      </c>
      <c r="H7839" s="167">
        <f t="shared" ca="1" si="246"/>
        <v>-3.6141714610410977E-2</v>
      </c>
    </row>
    <row r="7840" spans="1:8" x14ac:dyDescent="0.3">
      <c r="A7840"/>
      <c r="B7840" s="242"/>
      <c r="C7840" s="53"/>
      <c r="D7840" s="167"/>
      <c r="E7840" s="51"/>
      <c r="F7840" s="167"/>
      <c r="G7840" s="37">
        <v>7832</v>
      </c>
      <c r="H7840" s="167">
        <f t="shared" ca="1" si="246"/>
        <v>-8.1036482683222041E-2</v>
      </c>
    </row>
    <row r="7841" spans="1:8" x14ac:dyDescent="0.3">
      <c r="A7841"/>
      <c r="B7841" s="242"/>
      <c r="C7841" s="53"/>
      <c r="D7841" s="167"/>
      <c r="E7841" s="51"/>
      <c r="F7841" s="167"/>
      <c r="G7841" s="37">
        <v>7833</v>
      </c>
      <c r="H7841" s="167">
        <f t="shared" ca="1" si="246"/>
        <v>1.618728747871575E-3</v>
      </c>
    </row>
    <row r="7842" spans="1:8" x14ac:dyDescent="0.3">
      <c r="A7842"/>
      <c r="B7842" s="242"/>
      <c r="C7842" s="53"/>
      <c r="D7842" s="167"/>
      <c r="E7842" s="51"/>
      <c r="F7842" s="167"/>
      <c r="G7842" s="37">
        <v>7834</v>
      </c>
      <c r="H7842" s="167">
        <f t="shared" ca="1" si="246"/>
        <v>8.7481388153165876E-3</v>
      </c>
    </row>
    <row r="7843" spans="1:8" x14ac:dyDescent="0.3">
      <c r="A7843"/>
      <c r="B7843" s="242"/>
      <c r="C7843" s="53"/>
      <c r="D7843" s="167"/>
      <c r="E7843" s="51"/>
      <c r="F7843" s="167"/>
      <c r="G7843" s="37">
        <v>7835</v>
      </c>
      <c r="H7843" s="167">
        <f t="shared" ca="1" si="246"/>
        <v>4.7654791927478304E-2</v>
      </c>
    </row>
    <row r="7844" spans="1:8" x14ac:dyDescent="0.3">
      <c r="A7844"/>
      <c r="B7844" s="242"/>
      <c r="C7844" s="53"/>
      <c r="D7844" s="167"/>
      <c r="E7844" s="51"/>
      <c r="F7844" s="167"/>
      <c r="G7844" s="37">
        <v>7836</v>
      </c>
      <c r="H7844" s="167">
        <f t="shared" ca="1" si="246"/>
        <v>4.4640420324918689E-2</v>
      </c>
    </row>
    <row r="7845" spans="1:8" x14ac:dyDescent="0.3">
      <c r="A7845"/>
      <c r="B7845" s="242"/>
      <c r="C7845" s="53"/>
      <c r="D7845" s="167"/>
      <c r="E7845" s="51"/>
      <c r="F7845" s="167"/>
      <c r="G7845" s="37">
        <v>7837</v>
      </c>
      <c r="H7845" s="167">
        <f t="shared" ca="1" si="246"/>
        <v>-5.1418446861416715E-2</v>
      </c>
    </row>
    <row r="7846" spans="1:8" x14ac:dyDescent="0.3">
      <c r="A7846"/>
      <c r="B7846" s="242"/>
      <c r="C7846" s="53"/>
      <c r="D7846" s="167"/>
      <c r="E7846" s="51"/>
      <c r="F7846" s="167"/>
      <c r="G7846" s="37">
        <v>7838</v>
      </c>
      <c r="H7846" s="167">
        <f t="shared" ca="1" si="246"/>
        <v>3.9063461610658629E-2</v>
      </c>
    </row>
    <row r="7847" spans="1:8" x14ac:dyDescent="0.3">
      <c r="A7847"/>
      <c r="B7847" s="242"/>
      <c r="C7847" s="53"/>
      <c r="D7847" s="167"/>
      <c r="E7847" s="51"/>
      <c r="F7847" s="167"/>
      <c r="G7847" s="37">
        <v>7839</v>
      </c>
      <c r="H7847" s="167">
        <f t="shared" ca="1" si="246"/>
        <v>-8.4895870600254671E-3</v>
      </c>
    </row>
    <row r="7848" spans="1:8" x14ac:dyDescent="0.3">
      <c r="A7848"/>
      <c r="B7848" s="242"/>
      <c r="C7848" s="53"/>
      <c r="D7848" s="167"/>
      <c r="E7848" s="51"/>
      <c r="F7848" s="167"/>
      <c r="G7848" s="37">
        <v>7840</v>
      </c>
      <c r="H7848" s="167">
        <f t="shared" ca="1" si="246"/>
        <v>-0.13491620200700949</v>
      </c>
    </row>
    <row r="7849" spans="1:8" x14ac:dyDescent="0.3">
      <c r="A7849"/>
      <c r="B7849" s="242"/>
      <c r="C7849" s="53"/>
      <c r="D7849" s="167"/>
      <c r="E7849" s="51"/>
      <c r="F7849" s="167"/>
      <c r="G7849" s="37">
        <v>7841</v>
      </c>
      <c r="H7849" s="167">
        <f t="shared" ca="1" si="246"/>
        <v>2.0507741156037988E-2</v>
      </c>
    </row>
    <row r="7850" spans="1:8" x14ac:dyDescent="0.3">
      <c r="A7850"/>
      <c r="B7850" s="242"/>
      <c r="C7850" s="53"/>
      <c r="D7850" s="167"/>
      <c r="E7850" s="51"/>
      <c r="F7850" s="167"/>
      <c r="G7850" s="37">
        <v>7842</v>
      </c>
      <c r="H7850" s="167">
        <f t="shared" ca="1" si="246"/>
        <v>-8.5543029721222408E-2</v>
      </c>
    </row>
    <row r="7851" spans="1:8" x14ac:dyDescent="0.3">
      <c r="A7851"/>
      <c r="B7851" s="242"/>
      <c r="C7851" s="53"/>
      <c r="D7851" s="167"/>
      <c r="E7851" s="51"/>
      <c r="F7851" s="167"/>
      <c r="G7851" s="37">
        <v>7843</v>
      </c>
      <c r="H7851" s="167">
        <f t="shared" ca="1" si="246"/>
        <v>-4.3077274721407988E-2</v>
      </c>
    </row>
    <row r="7852" spans="1:8" x14ac:dyDescent="0.3">
      <c r="A7852"/>
      <c r="B7852" s="242"/>
      <c r="C7852" s="53"/>
      <c r="D7852" s="167"/>
      <c r="E7852" s="51"/>
      <c r="F7852" s="167"/>
      <c r="G7852" s="37">
        <v>7844</v>
      </c>
      <c r="H7852" s="167">
        <f t="shared" ca="1" si="246"/>
        <v>-0.11067918144854642</v>
      </c>
    </row>
    <row r="7853" spans="1:8" x14ac:dyDescent="0.3">
      <c r="A7853"/>
      <c r="B7853" s="242"/>
      <c r="C7853" s="53"/>
      <c r="D7853" s="167"/>
      <c r="E7853" s="51"/>
      <c r="F7853" s="167"/>
      <c r="G7853" s="37">
        <v>7845</v>
      </c>
      <c r="H7853" s="167">
        <f t="shared" ca="1" si="246"/>
        <v>9.5020653334397534E-2</v>
      </c>
    </row>
    <row r="7854" spans="1:8" x14ac:dyDescent="0.3">
      <c r="A7854"/>
      <c r="B7854" s="242"/>
      <c r="C7854" s="53"/>
      <c r="D7854" s="167"/>
      <c r="E7854" s="51"/>
      <c r="F7854" s="167"/>
      <c r="G7854" s="37">
        <v>7846</v>
      </c>
      <c r="H7854" s="167">
        <f t="shared" ca="1" si="246"/>
        <v>-3.1094226863387482E-2</v>
      </c>
    </row>
    <row r="7855" spans="1:8" x14ac:dyDescent="0.3">
      <c r="A7855"/>
      <c r="B7855" s="242"/>
      <c r="C7855" s="53"/>
      <c r="D7855" s="167"/>
      <c r="E7855" s="51"/>
      <c r="F7855" s="167"/>
      <c r="G7855" s="37">
        <v>7847</v>
      </c>
      <c r="H7855" s="167">
        <f t="shared" ca="1" si="246"/>
        <v>2.4532102040687322E-2</v>
      </c>
    </row>
    <row r="7856" spans="1:8" x14ac:dyDescent="0.3">
      <c r="A7856"/>
      <c r="B7856" s="242"/>
      <c r="C7856" s="53"/>
      <c r="D7856" s="167"/>
      <c r="E7856" s="51"/>
      <c r="F7856" s="167"/>
      <c r="G7856" s="37">
        <v>7848</v>
      </c>
      <c r="H7856" s="167">
        <f t="shared" ca="1" si="246"/>
        <v>-3.8458331349523783E-2</v>
      </c>
    </row>
    <row r="7857" spans="1:8" x14ac:dyDescent="0.3">
      <c r="A7857"/>
      <c r="B7857" s="242"/>
      <c r="C7857" s="53"/>
      <c r="D7857" s="167"/>
      <c r="E7857" s="51"/>
      <c r="F7857" s="167"/>
      <c r="G7857" s="37">
        <v>7849</v>
      </c>
      <c r="H7857" s="167">
        <f t="shared" ca="1" si="246"/>
        <v>2.8931253180302124E-2</v>
      </c>
    </row>
    <row r="7858" spans="1:8" x14ac:dyDescent="0.3">
      <c r="A7858"/>
      <c r="B7858" s="242"/>
      <c r="C7858" s="53"/>
      <c r="D7858" s="167"/>
      <c r="E7858" s="51"/>
      <c r="F7858" s="167"/>
      <c r="G7858" s="37">
        <v>7850</v>
      </c>
      <c r="H7858" s="167">
        <f t="shared" ca="1" si="246"/>
        <v>-1.9992985456744128E-4</v>
      </c>
    </row>
    <row r="7859" spans="1:8" x14ac:dyDescent="0.3">
      <c r="A7859"/>
      <c r="B7859" s="242"/>
      <c r="C7859" s="53"/>
      <c r="D7859" s="167"/>
      <c r="E7859" s="51"/>
      <c r="F7859" s="167"/>
      <c r="G7859" s="37">
        <v>7851</v>
      </c>
      <c r="H7859" s="167">
        <f t="shared" ca="1" si="246"/>
        <v>1.5165030920286699E-2</v>
      </c>
    </row>
    <row r="7860" spans="1:8" x14ac:dyDescent="0.3">
      <c r="A7860"/>
      <c r="B7860" s="242"/>
      <c r="C7860" s="53"/>
      <c r="D7860" s="167"/>
      <c r="E7860" s="51"/>
      <c r="F7860" s="167"/>
      <c r="G7860" s="37">
        <v>7852</v>
      </c>
      <c r="H7860" s="167">
        <f t="shared" ca="1" si="246"/>
        <v>-3.6274227546962162E-2</v>
      </c>
    </row>
    <row r="7861" spans="1:8" x14ac:dyDescent="0.3">
      <c r="A7861"/>
      <c r="B7861" s="242"/>
      <c r="C7861" s="53"/>
      <c r="D7861" s="167"/>
      <c r="E7861" s="51"/>
      <c r="F7861" s="167"/>
      <c r="G7861" s="37">
        <v>7853</v>
      </c>
      <c r="H7861" s="167">
        <f t="shared" ca="1" si="246"/>
        <v>5.2895950628440359E-2</v>
      </c>
    </row>
    <row r="7862" spans="1:8" x14ac:dyDescent="0.3">
      <c r="A7862"/>
      <c r="B7862" s="242"/>
      <c r="C7862" s="53"/>
      <c r="D7862" s="167"/>
      <c r="E7862" s="51"/>
      <c r="F7862" s="167"/>
      <c r="G7862" s="37">
        <v>7854</v>
      </c>
      <c r="H7862" s="167">
        <f t="shared" ca="1" si="246"/>
        <v>-1.9360854811440911E-2</v>
      </c>
    </row>
    <row r="7863" spans="1:8" x14ac:dyDescent="0.3">
      <c r="A7863"/>
      <c r="B7863" s="242"/>
      <c r="C7863" s="53"/>
      <c r="D7863" s="167"/>
      <c r="E7863" s="51"/>
      <c r="F7863" s="167"/>
      <c r="G7863" s="37">
        <v>7855</v>
      </c>
      <c r="H7863" s="167">
        <f t="shared" ca="1" si="246"/>
        <v>-6.0426988388462104E-2</v>
      </c>
    </row>
    <row r="7864" spans="1:8" x14ac:dyDescent="0.3">
      <c r="A7864"/>
      <c r="B7864" s="242"/>
      <c r="C7864" s="53"/>
      <c r="D7864" s="167"/>
      <c r="E7864" s="51"/>
      <c r="F7864" s="167"/>
      <c r="G7864" s="37">
        <v>7856</v>
      </c>
      <c r="H7864" s="167">
        <f t="shared" ca="1" si="246"/>
        <v>-3.8775194215776805E-2</v>
      </c>
    </row>
    <row r="7865" spans="1:8" x14ac:dyDescent="0.3">
      <c r="A7865"/>
      <c r="B7865" s="242"/>
      <c r="C7865" s="53"/>
      <c r="D7865" s="167"/>
      <c r="E7865" s="51"/>
      <c r="F7865" s="167"/>
      <c r="G7865" s="37">
        <v>7857</v>
      </c>
      <c r="H7865" s="167">
        <f t="shared" ca="1" si="246"/>
        <v>-7.4875973787015019E-3</v>
      </c>
    </row>
    <row r="7866" spans="1:8" x14ac:dyDescent="0.3">
      <c r="A7866"/>
      <c r="B7866" s="242"/>
      <c r="C7866" s="53"/>
      <c r="D7866" s="167"/>
      <c r="E7866" s="51"/>
      <c r="F7866" s="167"/>
      <c r="G7866" s="37">
        <v>7858</v>
      </c>
      <c r="H7866" s="167">
        <f t="shared" ca="1" si="246"/>
        <v>-0.10422502180243876</v>
      </c>
    </row>
    <row r="7867" spans="1:8" x14ac:dyDescent="0.3">
      <c r="A7867"/>
      <c r="B7867" s="242"/>
      <c r="C7867" s="53"/>
      <c r="D7867" s="167"/>
      <c r="E7867" s="51"/>
      <c r="F7867" s="167"/>
      <c r="G7867" s="37">
        <v>7859</v>
      </c>
      <c r="H7867" s="167">
        <f t="shared" ca="1" si="246"/>
        <v>-7.8594593098352344E-2</v>
      </c>
    </row>
    <row r="7868" spans="1:8" x14ac:dyDescent="0.3">
      <c r="A7868"/>
      <c r="B7868" s="242"/>
      <c r="C7868" s="53"/>
      <c r="D7868" s="167"/>
      <c r="E7868" s="51"/>
      <c r="F7868" s="167"/>
      <c r="G7868" s="37">
        <v>7860</v>
      </c>
      <c r="H7868" s="167">
        <f t="shared" ca="1" si="246"/>
        <v>1.572146338838043E-2</v>
      </c>
    </row>
    <row r="7869" spans="1:8" x14ac:dyDescent="0.3">
      <c r="A7869"/>
      <c r="B7869" s="242"/>
      <c r="C7869" s="53"/>
      <c r="D7869" s="167"/>
      <c r="E7869" s="51"/>
      <c r="F7869" s="167"/>
      <c r="G7869" s="37">
        <v>7861</v>
      </c>
      <c r="H7869" s="167">
        <f t="shared" ca="1" si="246"/>
        <v>-7.487712241726048E-2</v>
      </c>
    </row>
    <row r="7870" spans="1:8" x14ac:dyDescent="0.3">
      <c r="A7870"/>
      <c r="B7870" s="242"/>
      <c r="C7870" s="53"/>
      <c r="D7870" s="167"/>
      <c r="E7870" s="51"/>
      <c r="F7870" s="167"/>
      <c r="G7870" s="37">
        <v>7862</v>
      </c>
      <c r="H7870" s="167">
        <f t="shared" ca="1" si="246"/>
        <v>2.2557229658695852E-3</v>
      </c>
    </row>
    <row r="7871" spans="1:8" x14ac:dyDescent="0.3">
      <c r="A7871"/>
      <c r="B7871" s="242"/>
      <c r="C7871" s="53"/>
      <c r="D7871" s="167"/>
      <c r="E7871" s="51"/>
      <c r="F7871" s="167"/>
      <c r="G7871" s="37">
        <v>7863</v>
      </c>
      <c r="H7871" s="167">
        <f t="shared" ca="1" si="246"/>
        <v>5.7952352508391494E-2</v>
      </c>
    </row>
    <row r="7872" spans="1:8" x14ac:dyDescent="0.3">
      <c r="A7872"/>
      <c r="B7872" s="242"/>
      <c r="C7872" s="53"/>
      <c r="D7872" s="167"/>
      <c r="E7872" s="51"/>
      <c r="F7872" s="167"/>
      <c r="G7872" s="37">
        <v>7864</v>
      </c>
      <c r="H7872" s="167">
        <f t="shared" ca="1" si="246"/>
        <v>-1.0785248406331934E-2</v>
      </c>
    </row>
    <row r="7873" spans="1:8" x14ac:dyDescent="0.3">
      <c r="A7873"/>
      <c r="B7873" s="242"/>
      <c r="C7873" s="53"/>
      <c r="D7873" s="167"/>
      <c r="E7873" s="51"/>
      <c r="F7873" s="167"/>
      <c r="G7873" s="37">
        <v>7865</v>
      </c>
      <c r="H7873" s="167">
        <f t="shared" ca="1" si="246"/>
        <v>1.6130989223646398E-2</v>
      </c>
    </row>
    <row r="7874" spans="1:8" x14ac:dyDescent="0.3">
      <c r="A7874"/>
      <c r="B7874" s="242"/>
      <c r="C7874" s="53"/>
      <c r="D7874" s="167"/>
      <c r="E7874" s="51"/>
      <c r="F7874" s="167"/>
      <c r="G7874" s="37">
        <v>7866</v>
      </c>
      <c r="H7874" s="167">
        <f t="shared" ca="1" si="246"/>
        <v>-1.1084230153985982E-2</v>
      </c>
    </row>
    <row r="7875" spans="1:8" x14ac:dyDescent="0.3">
      <c r="A7875"/>
      <c r="B7875" s="242"/>
      <c r="C7875" s="53"/>
      <c r="D7875" s="167"/>
      <c r="E7875" s="51"/>
      <c r="F7875" s="167"/>
      <c r="G7875" s="37">
        <v>7867</v>
      </c>
      <c r="H7875" s="167">
        <f t="shared" ca="1" si="246"/>
        <v>9.0440656659453916E-2</v>
      </c>
    </row>
    <row r="7876" spans="1:8" x14ac:dyDescent="0.3">
      <c r="A7876"/>
      <c r="B7876" s="242"/>
      <c r="C7876" s="53"/>
      <c r="D7876" s="167"/>
      <c r="E7876" s="51"/>
      <c r="F7876" s="167"/>
      <c r="G7876" s="37">
        <v>7868</v>
      </c>
      <c r="H7876" s="167">
        <f t="shared" ca="1" si="246"/>
        <v>9.5000873141450389E-3</v>
      </c>
    </row>
    <row r="7877" spans="1:8" x14ac:dyDescent="0.3">
      <c r="A7877"/>
      <c r="B7877" s="242"/>
      <c r="C7877" s="53"/>
      <c r="D7877" s="167"/>
      <c r="E7877" s="51"/>
      <c r="F7877" s="167"/>
      <c r="G7877" s="37">
        <v>7869</v>
      </c>
      <c r="H7877" s="167">
        <f t="shared" ca="1" si="246"/>
        <v>1.6348128799217643E-2</v>
      </c>
    </row>
    <row r="7878" spans="1:8" x14ac:dyDescent="0.3">
      <c r="A7878"/>
      <c r="B7878" s="242"/>
      <c r="C7878" s="53"/>
      <c r="D7878" s="167"/>
      <c r="E7878" s="51"/>
      <c r="F7878" s="167"/>
      <c r="G7878" s="37">
        <v>7870</v>
      </c>
      <c r="H7878" s="167">
        <f t="shared" ca="1" si="246"/>
        <v>3.6640206746451687E-2</v>
      </c>
    </row>
    <row r="7879" spans="1:8" x14ac:dyDescent="0.3">
      <c r="A7879"/>
      <c r="B7879" s="242"/>
      <c r="C7879" s="53"/>
      <c r="D7879" s="167"/>
      <c r="E7879" s="51"/>
      <c r="F7879" s="167"/>
      <c r="G7879" s="37">
        <v>7871</v>
      </c>
      <c r="H7879" s="167">
        <f t="shared" ca="1" si="246"/>
        <v>-7.2511224760764298E-2</v>
      </c>
    </row>
    <row r="7880" spans="1:8" x14ac:dyDescent="0.3">
      <c r="A7880"/>
      <c r="B7880" s="242"/>
      <c r="C7880" s="53"/>
      <c r="D7880" s="167"/>
      <c r="E7880" s="51"/>
      <c r="F7880" s="167"/>
      <c r="G7880" s="37">
        <v>7872</v>
      </c>
      <c r="H7880" s="167">
        <f t="shared" ca="1" si="246"/>
        <v>-5.8944949095777285E-2</v>
      </c>
    </row>
    <row r="7881" spans="1:8" x14ac:dyDescent="0.3">
      <c r="A7881"/>
      <c r="B7881" s="242"/>
      <c r="C7881" s="53"/>
      <c r="D7881" s="167"/>
      <c r="E7881" s="51"/>
      <c r="F7881" s="167"/>
      <c r="G7881" s="37">
        <v>7873</v>
      </c>
      <c r="H7881" s="167">
        <f t="shared" ca="1" si="246"/>
        <v>-8.8444717441421239E-2</v>
      </c>
    </row>
    <row r="7882" spans="1:8" x14ac:dyDescent="0.3">
      <c r="A7882"/>
      <c r="B7882" s="242"/>
      <c r="C7882" s="53"/>
      <c r="D7882" s="167"/>
      <c r="E7882" s="51"/>
      <c r="F7882" s="167"/>
      <c r="G7882" s="37">
        <v>7874</v>
      </c>
      <c r="H7882" s="167">
        <f t="shared" ref="H7882:H7945" ca="1" si="247">_xlfn.NORM.INV(RAND(),N$11,N$12)</f>
        <v>-3.8857280525641483E-2</v>
      </c>
    </row>
    <row r="7883" spans="1:8" x14ac:dyDescent="0.3">
      <c r="A7883"/>
      <c r="B7883" s="242"/>
      <c r="C7883" s="53"/>
      <c r="D7883" s="167"/>
      <c r="E7883" s="51"/>
      <c r="F7883" s="167"/>
      <c r="G7883" s="37">
        <v>7875</v>
      </c>
      <c r="H7883" s="167">
        <f t="shared" ca="1" si="247"/>
        <v>-9.1343262948416673E-2</v>
      </c>
    </row>
    <row r="7884" spans="1:8" x14ac:dyDescent="0.3">
      <c r="A7884"/>
      <c r="B7884" s="242"/>
      <c r="C7884" s="53"/>
      <c r="D7884" s="167"/>
      <c r="E7884" s="51"/>
      <c r="F7884" s="167"/>
      <c r="G7884" s="37">
        <v>7876</v>
      </c>
      <c r="H7884" s="167">
        <f t="shared" ca="1" si="247"/>
        <v>-3.0781679674362655E-2</v>
      </c>
    </row>
    <row r="7885" spans="1:8" x14ac:dyDescent="0.3">
      <c r="A7885"/>
      <c r="B7885" s="242"/>
      <c r="C7885" s="53"/>
      <c r="D7885" s="167"/>
      <c r="E7885" s="51"/>
      <c r="F7885" s="167"/>
      <c r="G7885" s="37">
        <v>7877</v>
      </c>
      <c r="H7885" s="167">
        <f t="shared" ca="1" si="247"/>
        <v>5.6429705507265768E-2</v>
      </c>
    </row>
    <row r="7886" spans="1:8" x14ac:dyDescent="0.3">
      <c r="A7886"/>
      <c r="B7886" s="242"/>
      <c r="C7886" s="53"/>
      <c r="D7886" s="167"/>
      <c r="E7886" s="51"/>
      <c r="F7886" s="167"/>
      <c r="G7886" s="37">
        <v>7878</v>
      </c>
      <c r="H7886" s="167">
        <f t="shared" ca="1" si="247"/>
        <v>3.5921717001131025E-2</v>
      </c>
    </row>
    <row r="7887" spans="1:8" x14ac:dyDescent="0.3">
      <c r="A7887"/>
      <c r="B7887" s="242"/>
      <c r="C7887" s="53"/>
      <c r="D7887" s="167"/>
      <c r="E7887" s="51"/>
      <c r="F7887" s="167"/>
      <c r="G7887" s="37">
        <v>7879</v>
      </c>
      <c r="H7887" s="167">
        <f t="shared" ca="1" si="247"/>
        <v>5.5252679922733167E-2</v>
      </c>
    </row>
    <row r="7888" spans="1:8" x14ac:dyDescent="0.3">
      <c r="A7888"/>
      <c r="B7888" s="242"/>
      <c r="C7888" s="53"/>
      <c r="D7888" s="167"/>
      <c r="E7888" s="51"/>
      <c r="F7888" s="167"/>
      <c r="G7888" s="37">
        <v>7880</v>
      </c>
      <c r="H7888" s="167">
        <f t="shared" ca="1" si="247"/>
        <v>-0.12284482080840618</v>
      </c>
    </row>
    <row r="7889" spans="1:8" x14ac:dyDescent="0.3">
      <c r="A7889"/>
      <c r="B7889" s="242"/>
      <c r="C7889" s="53"/>
      <c r="D7889" s="167"/>
      <c r="E7889" s="51"/>
      <c r="F7889" s="167"/>
      <c r="G7889" s="37">
        <v>7881</v>
      </c>
      <c r="H7889" s="167">
        <f t="shared" ca="1" si="247"/>
        <v>-1.9173725041830519E-3</v>
      </c>
    </row>
    <row r="7890" spans="1:8" x14ac:dyDescent="0.3">
      <c r="A7890"/>
      <c r="B7890" s="242"/>
      <c r="C7890" s="53"/>
      <c r="D7890" s="167"/>
      <c r="E7890" s="51"/>
      <c r="F7890" s="167"/>
      <c r="G7890" s="37">
        <v>7882</v>
      </c>
      <c r="H7890" s="167">
        <f t="shared" ca="1" si="247"/>
        <v>1.4450170725677882E-2</v>
      </c>
    </row>
    <row r="7891" spans="1:8" x14ac:dyDescent="0.3">
      <c r="A7891"/>
      <c r="B7891" s="242"/>
      <c r="C7891" s="53"/>
      <c r="D7891" s="167"/>
      <c r="E7891" s="51"/>
      <c r="F7891" s="167"/>
      <c r="G7891" s="37">
        <v>7883</v>
      </c>
      <c r="H7891" s="167">
        <f t="shared" ca="1" si="247"/>
        <v>2.1986972897237344E-2</v>
      </c>
    </row>
    <row r="7892" spans="1:8" x14ac:dyDescent="0.3">
      <c r="A7892"/>
      <c r="B7892" s="242"/>
      <c r="C7892" s="53"/>
      <c r="D7892" s="167"/>
      <c r="E7892" s="51"/>
      <c r="F7892" s="167"/>
      <c r="G7892" s="37">
        <v>7884</v>
      </c>
      <c r="H7892" s="167">
        <f t="shared" ca="1" si="247"/>
        <v>5.5973270317396073E-2</v>
      </c>
    </row>
    <row r="7893" spans="1:8" x14ac:dyDescent="0.3">
      <c r="A7893"/>
      <c r="B7893" s="242"/>
      <c r="C7893" s="53"/>
      <c r="D7893" s="167"/>
      <c r="E7893" s="51"/>
      <c r="F7893" s="167"/>
      <c r="G7893" s="37">
        <v>7885</v>
      </c>
      <c r="H7893" s="167">
        <f t="shared" ca="1" si="247"/>
        <v>-2.7391654704343814E-2</v>
      </c>
    </row>
    <row r="7894" spans="1:8" x14ac:dyDescent="0.3">
      <c r="A7894"/>
      <c r="B7894" s="242"/>
      <c r="C7894" s="53"/>
      <c r="D7894" s="167"/>
      <c r="E7894" s="51"/>
      <c r="F7894" s="167"/>
      <c r="G7894" s="37">
        <v>7886</v>
      </c>
      <c r="H7894" s="167">
        <f t="shared" ca="1" si="247"/>
        <v>-6.8433475594362039E-2</v>
      </c>
    </row>
    <row r="7895" spans="1:8" x14ac:dyDescent="0.3">
      <c r="A7895"/>
      <c r="B7895" s="242"/>
      <c r="C7895" s="53"/>
      <c r="D7895" s="167"/>
      <c r="E7895" s="51"/>
      <c r="F7895" s="167"/>
      <c r="G7895" s="37">
        <v>7887</v>
      </c>
      <c r="H7895" s="167">
        <f t="shared" ca="1" si="247"/>
        <v>-4.7208973370132641E-2</v>
      </c>
    </row>
    <row r="7896" spans="1:8" x14ac:dyDescent="0.3">
      <c r="A7896"/>
      <c r="B7896" s="242"/>
      <c r="C7896" s="53"/>
      <c r="D7896" s="167"/>
      <c r="E7896" s="51"/>
      <c r="F7896" s="167"/>
      <c r="G7896" s="37">
        <v>7888</v>
      </c>
      <c r="H7896" s="167">
        <f t="shared" ca="1" si="247"/>
        <v>-4.6001923889558996E-2</v>
      </c>
    </row>
    <row r="7897" spans="1:8" x14ac:dyDescent="0.3">
      <c r="A7897"/>
      <c r="B7897" s="242"/>
      <c r="C7897" s="53"/>
      <c r="D7897" s="167"/>
      <c r="E7897" s="51"/>
      <c r="F7897" s="167"/>
      <c r="G7897" s="37">
        <v>7889</v>
      </c>
      <c r="H7897" s="167">
        <f t="shared" ca="1" si="247"/>
        <v>6.9540092850896114E-3</v>
      </c>
    </row>
    <row r="7898" spans="1:8" x14ac:dyDescent="0.3">
      <c r="A7898"/>
      <c r="B7898" s="242"/>
      <c r="C7898" s="53"/>
      <c r="D7898" s="167"/>
      <c r="E7898" s="51"/>
      <c r="F7898" s="167"/>
      <c r="G7898" s="37">
        <v>7890</v>
      </c>
      <c r="H7898" s="167">
        <f t="shared" ca="1" si="247"/>
        <v>-2.7544638196191538E-2</v>
      </c>
    </row>
    <row r="7899" spans="1:8" x14ac:dyDescent="0.3">
      <c r="A7899"/>
      <c r="B7899" s="242"/>
      <c r="C7899" s="53"/>
      <c r="D7899" s="167"/>
      <c r="E7899" s="51"/>
      <c r="F7899" s="167"/>
      <c r="G7899" s="37">
        <v>7891</v>
      </c>
      <c r="H7899" s="167">
        <f t="shared" ca="1" si="247"/>
        <v>-0.11761048549211471</v>
      </c>
    </row>
    <row r="7900" spans="1:8" x14ac:dyDescent="0.3">
      <c r="A7900"/>
      <c r="B7900" s="242"/>
      <c r="C7900" s="53"/>
      <c r="D7900" s="167"/>
      <c r="E7900" s="51"/>
      <c r="F7900" s="167"/>
      <c r="G7900" s="37">
        <v>7892</v>
      </c>
      <c r="H7900" s="167">
        <f t="shared" ca="1" si="247"/>
        <v>-9.3019748642828637E-2</v>
      </c>
    </row>
    <row r="7901" spans="1:8" x14ac:dyDescent="0.3">
      <c r="A7901"/>
      <c r="B7901" s="242"/>
      <c r="C7901" s="53"/>
      <c r="D7901" s="167"/>
      <c r="E7901" s="51"/>
      <c r="F7901" s="167"/>
      <c r="G7901" s="37">
        <v>7893</v>
      </c>
      <c r="H7901" s="167">
        <f t="shared" ca="1" si="247"/>
        <v>-2.9609556986213467E-2</v>
      </c>
    </row>
    <row r="7902" spans="1:8" x14ac:dyDescent="0.3">
      <c r="A7902"/>
      <c r="B7902" s="242"/>
      <c r="C7902" s="53"/>
      <c r="D7902" s="167"/>
      <c r="E7902" s="51"/>
      <c r="F7902" s="167"/>
      <c r="G7902" s="37">
        <v>7894</v>
      </c>
      <c r="H7902" s="167">
        <f t="shared" ca="1" si="247"/>
        <v>-4.0350523131314986E-2</v>
      </c>
    </row>
    <row r="7903" spans="1:8" x14ac:dyDescent="0.3">
      <c r="A7903"/>
      <c r="B7903" s="242"/>
      <c r="C7903" s="53"/>
      <c r="D7903" s="167"/>
      <c r="E7903" s="51"/>
      <c r="F7903" s="167"/>
      <c r="G7903" s="37">
        <v>7895</v>
      </c>
      <c r="H7903" s="167">
        <f t="shared" ca="1" si="247"/>
        <v>-0.15389187328407425</v>
      </c>
    </row>
    <row r="7904" spans="1:8" x14ac:dyDescent="0.3">
      <c r="A7904"/>
      <c r="B7904" s="242"/>
      <c r="C7904" s="53"/>
      <c r="D7904" s="167"/>
      <c r="E7904" s="51"/>
      <c r="F7904" s="167"/>
      <c r="G7904" s="37">
        <v>7896</v>
      </c>
      <c r="H7904" s="167">
        <f t="shared" ca="1" si="247"/>
        <v>4.4621593123572341E-2</v>
      </c>
    </row>
    <row r="7905" spans="1:8" x14ac:dyDescent="0.3">
      <c r="A7905"/>
      <c r="B7905" s="242"/>
      <c r="C7905" s="53"/>
      <c r="D7905" s="167"/>
      <c r="E7905" s="51"/>
      <c r="F7905" s="167"/>
      <c r="G7905" s="37">
        <v>7897</v>
      </c>
      <c r="H7905" s="167">
        <f t="shared" ca="1" si="247"/>
        <v>-1.3120218137043277E-2</v>
      </c>
    </row>
    <row r="7906" spans="1:8" x14ac:dyDescent="0.3">
      <c r="A7906"/>
      <c r="B7906" s="242"/>
      <c r="C7906" s="53"/>
      <c r="D7906" s="167"/>
      <c r="E7906" s="51"/>
      <c r="F7906" s="167"/>
      <c r="G7906" s="37">
        <v>7898</v>
      </c>
      <c r="H7906" s="167">
        <f t="shared" ca="1" si="247"/>
        <v>-8.284637276061468E-3</v>
      </c>
    </row>
    <row r="7907" spans="1:8" x14ac:dyDescent="0.3">
      <c r="A7907"/>
      <c r="B7907" s="242"/>
      <c r="C7907" s="53"/>
      <c r="D7907" s="167"/>
      <c r="E7907" s="51"/>
      <c r="F7907" s="167"/>
      <c r="G7907" s="37">
        <v>7899</v>
      </c>
      <c r="H7907" s="167">
        <f t="shared" ca="1" si="247"/>
        <v>3.1209692925903799E-2</v>
      </c>
    </row>
    <row r="7908" spans="1:8" x14ac:dyDescent="0.3">
      <c r="A7908"/>
      <c r="B7908" s="242"/>
      <c r="C7908" s="53"/>
      <c r="D7908" s="167"/>
      <c r="E7908" s="51"/>
      <c r="F7908" s="167"/>
      <c r="G7908" s="37">
        <v>7900</v>
      </c>
      <c r="H7908" s="167">
        <f t="shared" ca="1" si="247"/>
        <v>3.9771160320438842E-3</v>
      </c>
    </row>
    <row r="7909" spans="1:8" x14ac:dyDescent="0.3">
      <c r="A7909"/>
      <c r="B7909" s="242"/>
      <c r="C7909" s="53"/>
      <c r="D7909" s="167"/>
      <c r="E7909" s="51"/>
      <c r="F7909" s="167"/>
      <c r="G7909" s="37">
        <v>7901</v>
      </c>
      <c r="H7909" s="167">
        <f t="shared" ca="1" si="247"/>
        <v>-0.11091095929786265</v>
      </c>
    </row>
    <row r="7910" spans="1:8" x14ac:dyDescent="0.3">
      <c r="A7910"/>
      <c r="B7910" s="242"/>
      <c r="C7910" s="53"/>
      <c r="D7910" s="167"/>
      <c r="E7910" s="51"/>
      <c r="F7910" s="167"/>
      <c r="G7910" s="37">
        <v>7902</v>
      </c>
      <c r="H7910" s="167">
        <f t="shared" ca="1" si="247"/>
        <v>-7.0747914295307092E-3</v>
      </c>
    </row>
    <row r="7911" spans="1:8" x14ac:dyDescent="0.3">
      <c r="A7911"/>
      <c r="B7911" s="242"/>
      <c r="C7911" s="53"/>
      <c r="D7911" s="167"/>
      <c r="E7911" s="51"/>
      <c r="F7911" s="167"/>
      <c r="G7911" s="37">
        <v>7903</v>
      </c>
      <c r="H7911" s="167">
        <f t="shared" ca="1" si="247"/>
        <v>4.1091765945997095E-2</v>
      </c>
    </row>
    <row r="7912" spans="1:8" x14ac:dyDescent="0.3">
      <c r="A7912"/>
      <c r="B7912" s="242"/>
      <c r="C7912" s="53"/>
      <c r="D7912" s="167"/>
      <c r="E7912" s="51"/>
      <c r="F7912" s="167"/>
      <c r="G7912" s="37">
        <v>7904</v>
      </c>
      <c r="H7912" s="167">
        <f t="shared" ca="1" si="247"/>
        <v>8.4883072711533641E-3</v>
      </c>
    </row>
    <row r="7913" spans="1:8" x14ac:dyDescent="0.3">
      <c r="A7913"/>
      <c r="B7913" s="242"/>
      <c r="C7913" s="53"/>
      <c r="D7913" s="167"/>
      <c r="E7913" s="51"/>
      <c r="F7913" s="167"/>
      <c r="G7913" s="37">
        <v>7905</v>
      </c>
      <c r="H7913" s="167">
        <f t="shared" ca="1" si="247"/>
        <v>-9.7202388808856881E-3</v>
      </c>
    </row>
    <row r="7914" spans="1:8" x14ac:dyDescent="0.3">
      <c r="A7914"/>
      <c r="B7914" s="242"/>
      <c r="C7914" s="53"/>
      <c r="D7914" s="167"/>
      <c r="E7914" s="51"/>
      <c r="F7914" s="167"/>
      <c r="G7914" s="37">
        <v>7906</v>
      </c>
      <c r="H7914" s="167">
        <f t="shared" ca="1" si="247"/>
        <v>-4.0651793462693438E-2</v>
      </c>
    </row>
    <row r="7915" spans="1:8" x14ac:dyDescent="0.3">
      <c r="A7915"/>
      <c r="B7915" s="242"/>
      <c r="C7915" s="53"/>
      <c r="D7915" s="167"/>
      <c r="E7915" s="51"/>
      <c r="F7915" s="167"/>
      <c r="G7915" s="37">
        <v>7907</v>
      </c>
      <c r="H7915" s="167">
        <f t="shared" ca="1" si="247"/>
        <v>3.6010821075602432E-2</v>
      </c>
    </row>
    <row r="7916" spans="1:8" x14ac:dyDescent="0.3">
      <c r="A7916"/>
      <c r="B7916" s="242"/>
      <c r="C7916" s="53"/>
      <c r="D7916" s="167"/>
      <c r="E7916" s="51"/>
      <c r="F7916" s="167"/>
      <c r="G7916" s="37">
        <v>7908</v>
      </c>
      <c r="H7916" s="167">
        <f t="shared" ca="1" si="247"/>
        <v>2.2339259794522316E-2</v>
      </c>
    </row>
    <row r="7917" spans="1:8" x14ac:dyDescent="0.3">
      <c r="A7917"/>
      <c r="B7917" s="242"/>
      <c r="C7917" s="53"/>
      <c r="D7917" s="167"/>
      <c r="E7917" s="51"/>
      <c r="F7917" s="167"/>
      <c r="G7917" s="37">
        <v>7909</v>
      </c>
      <c r="H7917" s="167">
        <f t="shared" ca="1" si="247"/>
        <v>-1.4405172159651475E-2</v>
      </c>
    </row>
    <row r="7918" spans="1:8" x14ac:dyDescent="0.3">
      <c r="A7918"/>
      <c r="B7918" s="242"/>
      <c r="C7918" s="53"/>
      <c r="D7918" s="167"/>
      <c r="E7918" s="51"/>
      <c r="F7918" s="167"/>
      <c r="G7918" s="37">
        <v>7910</v>
      </c>
      <c r="H7918" s="167">
        <f t="shared" ca="1" si="247"/>
        <v>-6.6956636711058851E-2</v>
      </c>
    </row>
    <row r="7919" spans="1:8" x14ac:dyDescent="0.3">
      <c r="A7919"/>
      <c r="B7919" s="242"/>
      <c r="C7919" s="53"/>
      <c r="D7919" s="167"/>
      <c r="E7919" s="51"/>
      <c r="F7919" s="167"/>
      <c r="G7919" s="37">
        <v>7911</v>
      </c>
      <c r="H7919" s="167">
        <f t="shared" ca="1" si="247"/>
        <v>6.7393314514486186E-2</v>
      </c>
    </row>
    <row r="7920" spans="1:8" x14ac:dyDescent="0.3">
      <c r="A7920"/>
      <c r="B7920" s="242"/>
      <c r="C7920" s="53"/>
      <c r="D7920" s="167"/>
      <c r="E7920" s="51"/>
      <c r="F7920" s="167"/>
      <c r="G7920" s="37">
        <v>7912</v>
      </c>
      <c r="H7920" s="167">
        <f t="shared" ca="1" si="247"/>
        <v>5.5003346342409618E-3</v>
      </c>
    </row>
    <row r="7921" spans="1:8" x14ac:dyDescent="0.3">
      <c r="A7921"/>
      <c r="B7921" s="242"/>
      <c r="C7921" s="53"/>
      <c r="D7921" s="167"/>
      <c r="E7921" s="51"/>
      <c r="F7921" s="167"/>
      <c r="G7921" s="37">
        <v>7913</v>
      </c>
      <c r="H7921" s="167">
        <f t="shared" ca="1" si="247"/>
        <v>0.10799472377642218</v>
      </c>
    </row>
    <row r="7922" spans="1:8" x14ac:dyDescent="0.3">
      <c r="A7922"/>
      <c r="B7922" s="242"/>
      <c r="C7922" s="53"/>
      <c r="D7922" s="167"/>
      <c r="E7922" s="51"/>
      <c r="F7922" s="167"/>
      <c r="G7922" s="37">
        <v>7914</v>
      </c>
      <c r="H7922" s="167">
        <f t="shared" ca="1" si="247"/>
        <v>2.8066783276821019E-2</v>
      </c>
    </row>
    <row r="7923" spans="1:8" x14ac:dyDescent="0.3">
      <c r="A7923"/>
      <c r="B7923" s="242"/>
      <c r="C7923" s="53"/>
      <c r="D7923" s="167"/>
      <c r="E7923" s="51"/>
      <c r="F7923" s="167"/>
      <c r="G7923" s="37">
        <v>7915</v>
      </c>
      <c r="H7923" s="167">
        <f t="shared" ca="1" si="247"/>
        <v>2.0814691128934047E-2</v>
      </c>
    </row>
    <row r="7924" spans="1:8" x14ac:dyDescent="0.3">
      <c r="A7924"/>
      <c r="B7924" s="242"/>
      <c r="C7924" s="53"/>
      <c r="D7924" s="167"/>
      <c r="E7924" s="51"/>
      <c r="F7924" s="167"/>
      <c r="G7924" s="37">
        <v>7916</v>
      </c>
      <c r="H7924" s="167">
        <f t="shared" ca="1" si="247"/>
        <v>-3.2508474970083009E-2</v>
      </c>
    </row>
    <row r="7925" spans="1:8" x14ac:dyDescent="0.3">
      <c r="A7925"/>
      <c r="B7925" s="242"/>
      <c r="C7925" s="53"/>
      <c r="D7925" s="167"/>
      <c r="E7925" s="51"/>
      <c r="F7925" s="167"/>
      <c r="G7925" s="37">
        <v>7917</v>
      </c>
      <c r="H7925" s="167">
        <f t="shared" ca="1" si="247"/>
        <v>-2.9279740274830039E-2</v>
      </c>
    </row>
    <row r="7926" spans="1:8" x14ac:dyDescent="0.3">
      <c r="A7926"/>
      <c r="B7926" s="242"/>
      <c r="C7926" s="53"/>
      <c r="D7926" s="167"/>
      <c r="E7926" s="51"/>
      <c r="F7926" s="167"/>
      <c r="G7926" s="37">
        <v>7918</v>
      </c>
      <c r="H7926" s="167">
        <f t="shared" ca="1" si="247"/>
        <v>-0.10096626967331886</v>
      </c>
    </row>
    <row r="7927" spans="1:8" x14ac:dyDescent="0.3">
      <c r="A7927"/>
      <c r="B7927" s="242"/>
      <c r="C7927" s="53"/>
      <c r="D7927" s="167"/>
      <c r="E7927" s="51"/>
      <c r="F7927" s="167"/>
      <c r="G7927" s="37">
        <v>7919</v>
      </c>
      <c r="H7927" s="167">
        <f t="shared" ca="1" si="247"/>
        <v>-2.6284937921623626E-2</v>
      </c>
    </row>
    <row r="7928" spans="1:8" x14ac:dyDescent="0.3">
      <c r="A7928"/>
      <c r="B7928" s="242"/>
      <c r="C7928" s="53"/>
      <c r="D7928" s="167"/>
      <c r="E7928" s="51"/>
      <c r="F7928" s="167"/>
      <c r="G7928" s="37">
        <v>7920</v>
      </c>
      <c r="H7928" s="167">
        <f t="shared" ca="1" si="247"/>
        <v>5.4110030323534501E-2</v>
      </c>
    </row>
    <row r="7929" spans="1:8" x14ac:dyDescent="0.3">
      <c r="A7929"/>
      <c r="B7929" s="242"/>
      <c r="C7929" s="53"/>
      <c r="D7929" s="167"/>
      <c r="E7929" s="51"/>
      <c r="F7929" s="167"/>
      <c r="G7929" s="37">
        <v>7921</v>
      </c>
      <c r="H7929" s="167">
        <f t="shared" ca="1" si="247"/>
        <v>-8.9571033858758142E-2</v>
      </c>
    </row>
    <row r="7930" spans="1:8" x14ac:dyDescent="0.3">
      <c r="A7930"/>
      <c r="B7930" s="242"/>
      <c r="C7930" s="53"/>
      <c r="D7930" s="167"/>
      <c r="E7930" s="51"/>
      <c r="F7930" s="167"/>
      <c r="G7930" s="37">
        <v>7922</v>
      </c>
      <c r="H7930" s="167">
        <f t="shared" ca="1" si="247"/>
        <v>1.7776815458552704E-2</v>
      </c>
    </row>
    <row r="7931" spans="1:8" x14ac:dyDescent="0.3">
      <c r="A7931"/>
      <c r="B7931" s="242"/>
      <c r="C7931" s="53"/>
      <c r="D7931" s="167"/>
      <c r="E7931" s="51"/>
      <c r="F7931" s="167"/>
      <c r="G7931" s="37">
        <v>7923</v>
      </c>
      <c r="H7931" s="167">
        <f t="shared" ca="1" si="247"/>
        <v>3.6629490595365771E-2</v>
      </c>
    </row>
    <row r="7932" spans="1:8" x14ac:dyDescent="0.3">
      <c r="A7932"/>
      <c r="B7932" s="242"/>
      <c r="C7932" s="53"/>
      <c r="D7932" s="167"/>
      <c r="E7932" s="51"/>
      <c r="F7932" s="167"/>
      <c r="G7932" s="37">
        <v>7924</v>
      </c>
      <c r="H7932" s="167">
        <f t="shared" ca="1" si="247"/>
        <v>3.7467884630979345E-2</v>
      </c>
    </row>
    <row r="7933" spans="1:8" x14ac:dyDescent="0.3">
      <c r="A7933"/>
      <c r="B7933" s="242"/>
      <c r="C7933" s="53"/>
      <c r="D7933" s="167"/>
      <c r="E7933" s="51"/>
      <c r="F7933" s="167"/>
      <c r="G7933" s="37">
        <v>7925</v>
      </c>
      <c r="H7933" s="167">
        <f t="shared" ca="1" si="247"/>
        <v>5.6325198489915948E-3</v>
      </c>
    </row>
    <row r="7934" spans="1:8" x14ac:dyDescent="0.3">
      <c r="A7934"/>
      <c r="B7934" s="242"/>
      <c r="C7934" s="53"/>
      <c r="D7934" s="167"/>
      <c r="E7934" s="51"/>
      <c r="F7934" s="167"/>
      <c r="G7934" s="37">
        <v>7926</v>
      </c>
      <c r="H7934" s="167">
        <f t="shared" ca="1" si="247"/>
        <v>-7.1259467091075043E-2</v>
      </c>
    </row>
    <row r="7935" spans="1:8" x14ac:dyDescent="0.3">
      <c r="A7935"/>
      <c r="B7935" s="242"/>
      <c r="C7935" s="53"/>
      <c r="D7935" s="167"/>
      <c r="E7935" s="51"/>
      <c r="F7935" s="167"/>
      <c r="G7935" s="37">
        <v>7927</v>
      </c>
      <c r="H7935" s="167">
        <f t="shared" ca="1" si="247"/>
        <v>8.7864884309951957E-2</v>
      </c>
    </row>
    <row r="7936" spans="1:8" x14ac:dyDescent="0.3">
      <c r="A7936"/>
      <c r="B7936" s="242"/>
      <c r="C7936" s="53"/>
      <c r="D7936" s="167"/>
      <c r="E7936" s="51"/>
      <c r="F7936" s="167"/>
      <c r="G7936" s="37">
        <v>7928</v>
      </c>
      <c r="H7936" s="167">
        <f t="shared" ca="1" si="247"/>
        <v>-5.6158521709757214E-2</v>
      </c>
    </row>
    <row r="7937" spans="1:8" x14ac:dyDescent="0.3">
      <c r="A7937"/>
      <c r="B7937" s="242"/>
      <c r="C7937" s="53"/>
      <c r="D7937" s="167"/>
      <c r="E7937" s="51"/>
      <c r="F7937" s="167"/>
      <c r="G7937" s="37">
        <v>7929</v>
      </c>
      <c r="H7937" s="167">
        <f t="shared" ca="1" si="247"/>
        <v>-0.10477940979531199</v>
      </c>
    </row>
    <row r="7938" spans="1:8" x14ac:dyDescent="0.3">
      <c r="A7938"/>
      <c r="B7938" s="242"/>
      <c r="C7938" s="53"/>
      <c r="D7938" s="167"/>
      <c r="E7938" s="51"/>
      <c r="F7938" s="167"/>
      <c r="G7938" s="37">
        <v>7930</v>
      </c>
      <c r="H7938" s="167">
        <f t="shared" ca="1" si="247"/>
        <v>4.7001863674938898E-3</v>
      </c>
    </row>
    <row r="7939" spans="1:8" x14ac:dyDescent="0.3">
      <c r="A7939"/>
      <c r="B7939" s="242"/>
      <c r="C7939" s="53"/>
      <c r="D7939" s="167"/>
      <c r="E7939" s="51"/>
      <c r="F7939" s="167"/>
      <c r="G7939" s="37">
        <v>7931</v>
      </c>
      <c r="H7939" s="167">
        <f t="shared" ca="1" si="247"/>
        <v>-5.012207201547241E-3</v>
      </c>
    </row>
    <row r="7940" spans="1:8" x14ac:dyDescent="0.3">
      <c r="A7940"/>
      <c r="B7940" s="242"/>
      <c r="C7940" s="53"/>
      <c r="D7940" s="167"/>
      <c r="E7940" s="51"/>
      <c r="F7940" s="167"/>
      <c r="G7940" s="37">
        <v>7932</v>
      </c>
      <c r="H7940" s="167">
        <f t="shared" ca="1" si="247"/>
        <v>6.9508409691641923E-3</v>
      </c>
    </row>
    <row r="7941" spans="1:8" x14ac:dyDescent="0.3">
      <c r="A7941"/>
      <c r="B7941" s="242"/>
      <c r="C7941" s="53"/>
      <c r="D7941" s="167"/>
      <c r="E7941" s="51"/>
      <c r="F7941" s="167"/>
      <c r="G7941" s="37">
        <v>7933</v>
      </c>
      <c r="H7941" s="167">
        <f t="shared" ca="1" si="247"/>
        <v>9.9745841141970507E-2</v>
      </c>
    </row>
    <row r="7942" spans="1:8" x14ac:dyDescent="0.3">
      <c r="A7942"/>
      <c r="B7942" s="242"/>
      <c r="C7942" s="53"/>
      <c r="D7942" s="167"/>
      <c r="E7942" s="51"/>
      <c r="F7942" s="167"/>
      <c r="G7942" s="37">
        <v>7934</v>
      </c>
      <c r="H7942" s="167">
        <f t="shared" ca="1" si="247"/>
        <v>3.698074778078865E-2</v>
      </c>
    </row>
    <row r="7943" spans="1:8" x14ac:dyDescent="0.3">
      <c r="A7943"/>
      <c r="B7943" s="242"/>
      <c r="C7943" s="53"/>
      <c r="D7943" s="167"/>
      <c r="E7943" s="51"/>
      <c r="F7943" s="167"/>
      <c r="G7943" s="37">
        <v>7935</v>
      </c>
      <c r="H7943" s="167">
        <f t="shared" ca="1" si="247"/>
        <v>-2.0165157272786609E-2</v>
      </c>
    </row>
    <row r="7944" spans="1:8" x14ac:dyDescent="0.3">
      <c r="A7944"/>
      <c r="B7944" s="242"/>
      <c r="C7944" s="53"/>
      <c r="D7944" s="167"/>
      <c r="E7944" s="51"/>
      <c r="F7944" s="167"/>
      <c r="G7944" s="37">
        <v>7936</v>
      </c>
      <c r="H7944" s="167">
        <f t="shared" ca="1" si="247"/>
        <v>5.7340279226740808E-2</v>
      </c>
    </row>
    <row r="7945" spans="1:8" x14ac:dyDescent="0.3">
      <c r="A7945"/>
      <c r="B7945" s="242"/>
      <c r="C7945" s="53"/>
      <c r="D7945" s="167"/>
      <c r="E7945" s="51"/>
      <c r="F7945" s="167"/>
      <c r="G7945" s="37">
        <v>7937</v>
      </c>
      <c r="H7945" s="167">
        <f t="shared" ca="1" si="247"/>
        <v>4.2434493308894407E-3</v>
      </c>
    </row>
    <row r="7946" spans="1:8" x14ac:dyDescent="0.3">
      <c r="A7946"/>
      <c r="B7946" s="242"/>
      <c r="C7946" s="53"/>
      <c r="D7946" s="167"/>
      <c r="E7946" s="51"/>
      <c r="F7946" s="167"/>
      <c r="G7946" s="37">
        <v>7938</v>
      </c>
      <c r="H7946" s="167">
        <f t="shared" ref="H7946:H8009" ca="1" si="248">_xlfn.NORM.INV(RAND(),N$11,N$12)</f>
        <v>5.6382568023438419E-3</v>
      </c>
    </row>
    <row r="7947" spans="1:8" x14ac:dyDescent="0.3">
      <c r="A7947"/>
      <c r="B7947" s="242"/>
      <c r="C7947" s="53"/>
      <c r="D7947" s="167"/>
      <c r="E7947" s="51"/>
      <c r="F7947" s="167"/>
      <c r="G7947" s="37">
        <v>7939</v>
      </c>
      <c r="H7947" s="167">
        <f t="shared" ca="1" si="248"/>
        <v>-0.10458469077428705</v>
      </c>
    </row>
    <row r="7948" spans="1:8" x14ac:dyDescent="0.3">
      <c r="A7948"/>
      <c r="B7948" s="242"/>
      <c r="C7948" s="53"/>
      <c r="D7948" s="167"/>
      <c r="E7948" s="51"/>
      <c r="F7948" s="167"/>
      <c r="G7948" s="37">
        <v>7940</v>
      </c>
      <c r="H7948" s="167">
        <f t="shared" ca="1" si="248"/>
        <v>5.6573744333528304E-2</v>
      </c>
    </row>
    <row r="7949" spans="1:8" x14ac:dyDescent="0.3">
      <c r="A7949"/>
      <c r="B7949" s="242"/>
      <c r="C7949" s="53"/>
      <c r="D7949" s="167"/>
      <c r="E7949" s="51"/>
      <c r="F7949" s="167"/>
      <c r="G7949" s="37">
        <v>7941</v>
      </c>
      <c r="H7949" s="167">
        <f t="shared" ca="1" si="248"/>
        <v>-6.8261622348029072E-2</v>
      </c>
    </row>
    <row r="7950" spans="1:8" x14ac:dyDescent="0.3">
      <c r="A7950"/>
      <c r="B7950" s="242"/>
      <c r="C7950" s="53"/>
      <c r="D7950" s="167"/>
      <c r="E7950" s="51"/>
      <c r="F7950" s="167"/>
      <c r="G7950" s="37">
        <v>7942</v>
      </c>
      <c r="H7950" s="167">
        <f t="shared" ca="1" si="248"/>
        <v>2.4417777842080067E-2</v>
      </c>
    </row>
    <row r="7951" spans="1:8" x14ac:dyDescent="0.3">
      <c r="A7951"/>
      <c r="B7951" s="242"/>
      <c r="C7951" s="53"/>
      <c r="D7951" s="167"/>
      <c r="E7951" s="51"/>
      <c r="F7951" s="167"/>
      <c r="G7951" s="37">
        <v>7943</v>
      </c>
      <c r="H7951" s="167">
        <f t="shared" ca="1" si="248"/>
        <v>1.7657587148829465E-2</v>
      </c>
    </row>
    <row r="7952" spans="1:8" x14ac:dyDescent="0.3">
      <c r="A7952"/>
      <c r="B7952" s="242"/>
      <c r="C7952" s="53"/>
      <c r="D7952" s="167"/>
      <c r="E7952" s="51"/>
      <c r="F7952" s="167"/>
      <c r="G7952" s="37">
        <v>7944</v>
      </c>
      <c r="H7952" s="167">
        <f t="shared" ca="1" si="248"/>
        <v>-6.3814895310535566E-2</v>
      </c>
    </row>
    <row r="7953" spans="1:8" x14ac:dyDescent="0.3">
      <c r="A7953"/>
      <c r="B7953" s="242"/>
      <c r="C7953" s="53"/>
      <c r="D7953" s="167"/>
      <c r="E7953" s="51"/>
      <c r="F7953" s="167"/>
      <c r="G7953" s="37">
        <v>7945</v>
      </c>
      <c r="H7953" s="167">
        <f t="shared" ca="1" si="248"/>
        <v>3.0308506287112964E-2</v>
      </c>
    </row>
    <row r="7954" spans="1:8" x14ac:dyDescent="0.3">
      <c r="A7954"/>
      <c r="B7954" s="242"/>
      <c r="C7954" s="53"/>
      <c r="D7954" s="167"/>
      <c r="E7954" s="51"/>
      <c r="F7954" s="167"/>
      <c r="G7954" s="37">
        <v>7946</v>
      </c>
      <c r="H7954" s="167">
        <f t="shared" ca="1" si="248"/>
        <v>-7.2621544260645696E-2</v>
      </c>
    </row>
    <row r="7955" spans="1:8" x14ac:dyDescent="0.3">
      <c r="A7955"/>
      <c r="B7955" s="242"/>
      <c r="C7955" s="53"/>
      <c r="D7955" s="167"/>
      <c r="E7955" s="51"/>
      <c r="F7955" s="167"/>
      <c r="G7955" s="37">
        <v>7947</v>
      </c>
      <c r="H7955" s="167">
        <f t="shared" ca="1" si="248"/>
        <v>6.9408358847208321E-2</v>
      </c>
    </row>
    <row r="7956" spans="1:8" x14ac:dyDescent="0.3">
      <c r="A7956"/>
      <c r="B7956" s="242"/>
      <c r="C7956" s="53"/>
      <c r="D7956" s="167"/>
      <c r="E7956" s="51"/>
      <c r="F7956" s="167"/>
      <c r="G7956" s="37">
        <v>7948</v>
      </c>
      <c r="H7956" s="167">
        <f t="shared" ca="1" si="248"/>
        <v>9.9588875952692311E-3</v>
      </c>
    </row>
    <row r="7957" spans="1:8" x14ac:dyDescent="0.3">
      <c r="A7957"/>
      <c r="B7957" s="242"/>
      <c r="C7957" s="53"/>
      <c r="D7957" s="167"/>
      <c r="E7957" s="51"/>
      <c r="F7957" s="167"/>
      <c r="G7957" s="37">
        <v>7949</v>
      </c>
      <c r="H7957" s="167">
        <f t="shared" ca="1" si="248"/>
        <v>0.12688086815065244</v>
      </c>
    </row>
    <row r="7958" spans="1:8" x14ac:dyDescent="0.3">
      <c r="A7958"/>
      <c r="B7958" s="242"/>
      <c r="C7958" s="53"/>
      <c r="D7958" s="167"/>
      <c r="E7958" s="51"/>
      <c r="F7958" s="167"/>
      <c r="G7958" s="37">
        <v>7950</v>
      </c>
      <c r="H7958" s="167">
        <f t="shared" ca="1" si="248"/>
        <v>-4.1626193990196389E-2</v>
      </c>
    </row>
    <row r="7959" spans="1:8" x14ac:dyDescent="0.3">
      <c r="A7959"/>
      <c r="B7959" s="242"/>
      <c r="C7959" s="53"/>
      <c r="D7959" s="167"/>
      <c r="E7959" s="51"/>
      <c r="F7959" s="167"/>
      <c r="G7959" s="37">
        <v>7951</v>
      </c>
      <c r="H7959" s="167">
        <f t="shared" ca="1" si="248"/>
        <v>6.2773795041063438E-2</v>
      </c>
    </row>
    <row r="7960" spans="1:8" x14ac:dyDescent="0.3">
      <c r="A7960"/>
      <c r="B7960" s="242"/>
      <c r="C7960" s="53"/>
      <c r="D7960" s="167"/>
      <c r="E7960" s="51"/>
      <c r="F7960" s="167"/>
      <c r="G7960" s="37">
        <v>7952</v>
      </c>
      <c r="H7960" s="167">
        <f t="shared" ca="1" si="248"/>
        <v>3.1688449700119345E-2</v>
      </c>
    </row>
    <row r="7961" spans="1:8" x14ac:dyDescent="0.3">
      <c r="A7961"/>
      <c r="B7961" s="242"/>
      <c r="C7961" s="53"/>
      <c r="D7961" s="167"/>
      <c r="E7961" s="51"/>
      <c r="F7961" s="167"/>
      <c r="G7961" s="37">
        <v>7953</v>
      </c>
      <c r="H7961" s="167">
        <f t="shared" ca="1" si="248"/>
        <v>-7.0882605054667187E-3</v>
      </c>
    </row>
    <row r="7962" spans="1:8" x14ac:dyDescent="0.3">
      <c r="A7962"/>
      <c r="B7962" s="242"/>
      <c r="C7962" s="53"/>
      <c r="D7962" s="167"/>
      <c r="E7962" s="51"/>
      <c r="F7962" s="167"/>
      <c r="G7962" s="37">
        <v>7954</v>
      </c>
      <c r="H7962" s="167">
        <f t="shared" ca="1" si="248"/>
        <v>-6.0411432712163239E-2</v>
      </c>
    </row>
    <row r="7963" spans="1:8" x14ac:dyDescent="0.3">
      <c r="A7963"/>
      <c r="B7963" s="242"/>
      <c r="C7963" s="53"/>
      <c r="D7963" s="167"/>
      <c r="E7963" s="51"/>
      <c r="F7963" s="167"/>
      <c r="G7963" s="37">
        <v>7955</v>
      </c>
      <c r="H7963" s="167">
        <f t="shared" ca="1" si="248"/>
        <v>3.6002110358635077E-2</v>
      </c>
    </row>
    <row r="7964" spans="1:8" x14ac:dyDescent="0.3">
      <c r="A7964"/>
      <c r="B7964" s="242"/>
      <c r="C7964" s="53"/>
      <c r="D7964" s="167"/>
      <c r="E7964" s="51"/>
      <c r="F7964" s="167"/>
      <c r="G7964" s="37">
        <v>7956</v>
      </c>
      <c r="H7964" s="167">
        <f t="shared" ca="1" si="248"/>
        <v>-5.7533890008625674E-2</v>
      </c>
    </row>
    <row r="7965" spans="1:8" x14ac:dyDescent="0.3">
      <c r="A7965"/>
      <c r="B7965" s="242"/>
      <c r="C7965" s="53"/>
      <c r="D7965" s="167"/>
      <c r="E7965" s="51"/>
      <c r="F7965" s="167"/>
      <c r="G7965" s="37">
        <v>7957</v>
      </c>
      <c r="H7965" s="167">
        <f t="shared" ca="1" si="248"/>
        <v>-3.2965967720206338E-3</v>
      </c>
    </row>
    <row r="7966" spans="1:8" x14ac:dyDescent="0.3">
      <c r="A7966"/>
      <c r="B7966" s="242"/>
      <c r="C7966" s="53"/>
      <c r="D7966" s="167"/>
      <c r="E7966" s="51"/>
      <c r="F7966" s="167"/>
      <c r="G7966" s="37">
        <v>7958</v>
      </c>
      <c r="H7966" s="167">
        <f t="shared" ca="1" si="248"/>
        <v>-4.9501246031407591E-2</v>
      </c>
    </row>
    <row r="7967" spans="1:8" x14ac:dyDescent="0.3">
      <c r="A7967"/>
      <c r="B7967" s="242"/>
      <c r="C7967" s="53"/>
      <c r="D7967" s="167"/>
      <c r="E7967" s="51"/>
      <c r="F7967" s="167"/>
      <c r="G7967" s="37">
        <v>7959</v>
      </c>
      <c r="H7967" s="167">
        <f t="shared" ca="1" si="248"/>
        <v>-6.1615516869781582E-2</v>
      </c>
    </row>
    <row r="7968" spans="1:8" x14ac:dyDescent="0.3">
      <c r="A7968"/>
      <c r="B7968" s="242"/>
      <c r="C7968" s="53"/>
      <c r="D7968" s="167"/>
      <c r="E7968" s="51"/>
      <c r="F7968" s="167"/>
      <c r="G7968" s="37">
        <v>7960</v>
      </c>
      <c r="H7968" s="167">
        <f t="shared" ca="1" si="248"/>
        <v>-4.4669589596171788E-2</v>
      </c>
    </row>
    <row r="7969" spans="1:8" x14ac:dyDescent="0.3">
      <c r="A7969"/>
      <c r="B7969" s="242"/>
      <c r="C7969" s="53"/>
      <c r="D7969" s="167"/>
      <c r="E7969" s="51"/>
      <c r="F7969" s="167"/>
      <c r="G7969" s="37">
        <v>7961</v>
      </c>
      <c r="H7969" s="167">
        <f t="shared" ca="1" si="248"/>
        <v>8.138010892067922E-2</v>
      </c>
    </row>
    <row r="7970" spans="1:8" x14ac:dyDescent="0.3">
      <c r="A7970"/>
      <c r="B7970" s="242"/>
      <c r="C7970" s="53"/>
      <c r="D7970" s="167"/>
      <c r="E7970" s="51"/>
      <c r="F7970" s="167"/>
      <c r="G7970" s="37">
        <v>7962</v>
      </c>
      <c r="H7970" s="167">
        <f t="shared" ca="1" si="248"/>
        <v>9.6158132765467641E-2</v>
      </c>
    </row>
    <row r="7971" spans="1:8" x14ac:dyDescent="0.3">
      <c r="A7971"/>
      <c r="B7971" s="242"/>
      <c r="C7971" s="53"/>
      <c r="D7971" s="167"/>
      <c r="E7971" s="51"/>
      <c r="F7971" s="167"/>
      <c r="G7971" s="37">
        <v>7963</v>
      </c>
      <c r="H7971" s="167">
        <f t="shared" ca="1" si="248"/>
        <v>-4.8979879906605545E-2</v>
      </c>
    </row>
    <row r="7972" spans="1:8" x14ac:dyDescent="0.3">
      <c r="A7972"/>
      <c r="B7972" s="242"/>
      <c r="C7972" s="53"/>
      <c r="D7972" s="167"/>
      <c r="E7972" s="51"/>
      <c r="F7972" s="167"/>
      <c r="G7972" s="37">
        <v>7964</v>
      </c>
      <c r="H7972" s="167">
        <f t="shared" ca="1" si="248"/>
        <v>7.3654214398309714E-2</v>
      </c>
    </row>
    <row r="7973" spans="1:8" x14ac:dyDescent="0.3">
      <c r="A7973"/>
      <c r="B7973" s="242"/>
      <c r="C7973" s="53"/>
      <c r="D7973" s="167"/>
      <c r="E7973" s="51"/>
      <c r="F7973" s="167"/>
      <c r="G7973" s="37">
        <v>7965</v>
      </c>
      <c r="H7973" s="167">
        <f t="shared" ca="1" si="248"/>
        <v>-3.0192567370329396E-2</v>
      </c>
    </row>
    <row r="7974" spans="1:8" x14ac:dyDescent="0.3">
      <c r="A7974"/>
      <c r="B7974" s="242"/>
      <c r="C7974" s="53"/>
      <c r="D7974" s="167"/>
      <c r="E7974" s="51"/>
      <c r="F7974" s="167"/>
      <c r="G7974" s="37">
        <v>7966</v>
      </c>
      <c r="H7974" s="167">
        <f t="shared" ca="1" si="248"/>
        <v>-8.6136575946799562E-2</v>
      </c>
    </row>
    <row r="7975" spans="1:8" x14ac:dyDescent="0.3">
      <c r="A7975"/>
      <c r="B7975" s="242"/>
      <c r="C7975" s="53"/>
      <c r="D7975" s="167"/>
      <c r="E7975" s="51"/>
      <c r="F7975" s="167"/>
      <c r="G7975" s="37">
        <v>7967</v>
      </c>
      <c r="H7975" s="167">
        <f t="shared" ca="1" si="248"/>
        <v>-6.9614918664919589E-2</v>
      </c>
    </row>
    <row r="7976" spans="1:8" x14ac:dyDescent="0.3">
      <c r="A7976"/>
      <c r="B7976" s="242"/>
      <c r="C7976" s="53"/>
      <c r="D7976" s="167"/>
      <c r="E7976" s="51"/>
      <c r="F7976" s="167"/>
      <c r="G7976" s="37">
        <v>7968</v>
      </c>
      <c r="H7976" s="167">
        <f t="shared" ca="1" si="248"/>
        <v>5.2574512499336937E-2</v>
      </c>
    </row>
    <row r="7977" spans="1:8" x14ac:dyDescent="0.3">
      <c r="A7977"/>
      <c r="B7977" s="242"/>
      <c r="C7977" s="53"/>
      <c r="D7977" s="167"/>
      <c r="E7977" s="51"/>
      <c r="F7977" s="167"/>
      <c r="G7977" s="37">
        <v>7969</v>
      </c>
      <c r="H7977" s="167">
        <f t="shared" ca="1" si="248"/>
        <v>-6.9947465201245895E-2</v>
      </c>
    </row>
    <row r="7978" spans="1:8" x14ac:dyDescent="0.3">
      <c r="A7978"/>
      <c r="B7978" s="242"/>
      <c r="C7978" s="53"/>
      <c r="D7978" s="167"/>
      <c r="E7978" s="51"/>
      <c r="F7978" s="167"/>
      <c r="G7978" s="37">
        <v>7970</v>
      </c>
      <c r="H7978" s="167">
        <f t="shared" ca="1" si="248"/>
        <v>7.4305818369719834E-2</v>
      </c>
    </row>
    <row r="7979" spans="1:8" x14ac:dyDescent="0.3">
      <c r="A7979"/>
      <c r="B7979" s="242"/>
      <c r="C7979" s="53"/>
      <c r="D7979" s="167"/>
      <c r="E7979" s="51"/>
      <c r="F7979" s="167"/>
      <c r="G7979" s="37">
        <v>7971</v>
      </c>
      <c r="H7979" s="167">
        <f t="shared" ca="1" si="248"/>
        <v>-1.5975525827259966E-2</v>
      </c>
    </row>
    <row r="7980" spans="1:8" x14ac:dyDescent="0.3">
      <c r="A7980"/>
      <c r="B7980" s="242"/>
      <c r="C7980" s="53"/>
      <c r="D7980" s="167"/>
      <c r="E7980" s="51"/>
      <c r="F7980" s="167"/>
      <c r="G7980" s="37">
        <v>7972</v>
      </c>
      <c r="H7980" s="167">
        <f t="shared" ca="1" si="248"/>
        <v>-8.3795569186531929E-2</v>
      </c>
    </row>
    <row r="7981" spans="1:8" x14ac:dyDescent="0.3">
      <c r="A7981"/>
      <c r="B7981" s="242"/>
      <c r="C7981" s="53"/>
      <c r="D7981" s="167"/>
      <c r="E7981" s="51"/>
      <c r="F7981" s="167"/>
      <c r="G7981" s="37">
        <v>7973</v>
      </c>
      <c r="H7981" s="167">
        <f t="shared" ca="1" si="248"/>
        <v>-2.4748461496097357E-2</v>
      </c>
    </row>
    <row r="7982" spans="1:8" x14ac:dyDescent="0.3">
      <c r="A7982"/>
      <c r="B7982" s="242"/>
      <c r="C7982" s="53"/>
      <c r="D7982" s="167"/>
      <c r="E7982" s="51"/>
      <c r="F7982" s="167"/>
      <c r="G7982" s="37">
        <v>7974</v>
      </c>
      <c r="H7982" s="167">
        <f t="shared" ca="1" si="248"/>
        <v>4.1390738644401836E-3</v>
      </c>
    </row>
    <row r="7983" spans="1:8" x14ac:dyDescent="0.3">
      <c r="A7983"/>
      <c r="B7983" s="242"/>
      <c r="C7983" s="53"/>
      <c r="D7983" s="167"/>
      <c r="E7983" s="51"/>
      <c r="F7983" s="167"/>
      <c r="G7983" s="37">
        <v>7975</v>
      </c>
      <c r="H7983" s="167">
        <f t="shared" ca="1" si="248"/>
        <v>9.7597632921970656E-2</v>
      </c>
    </row>
    <row r="7984" spans="1:8" x14ac:dyDescent="0.3">
      <c r="A7984"/>
      <c r="B7984" s="242"/>
      <c r="C7984" s="53"/>
      <c r="D7984" s="167"/>
      <c r="E7984" s="51"/>
      <c r="F7984" s="167"/>
      <c r="G7984" s="37">
        <v>7976</v>
      </c>
      <c r="H7984" s="167">
        <f t="shared" ca="1" si="248"/>
        <v>-7.4715599603308008E-2</v>
      </c>
    </row>
    <row r="7985" spans="1:8" x14ac:dyDescent="0.3">
      <c r="A7985"/>
      <c r="B7985" s="242"/>
      <c r="C7985" s="53"/>
      <c r="D7985" s="167"/>
      <c r="E7985" s="51"/>
      <c r="F7985" s="167"/>
      <c r="G7985" s="37">
        <v>7977</v>
      </c>
      <c r="H7985" s="167">
        <f t="shared" ca="1" si="248"/>
        <v>-8.2585379988689232E-3</v>
      </c>
    </row>
    <row r="7986" spans="1:8" x14ac:dyDescent="0.3">
      <c r="A7986"/>
      <c r="B7986" s="242"/>
      <c r="C7986" s="53"/>
      <c r="D7986" s="167"/>
      <c r="E7986" s="51"/>
      <c r="F7986" s="167"/>
      <c r="G7986" s="37">
        <v>7978</v>
      </c>
      <c r="H7986" s="167">
        <f t="shared" ca="1" si="248"/>
        <v>-3.9671462585642678E-2</v>
      </c>
    </row>
    <row r="7987" spans="1:8" x14ac:dyDescent="0.3">
      <c r="A7987"/>
      <c r="B7987" s="242"/>
      <c r="C7987" s="53"/>
      <c r="D7987" s="167"/>
      <c r="E7987" s="51"/>
      <c r="F7987" s="167"/>
      <c r="G7987" s="37">
        <v>7979</v>
      </c>
      <c r="H7987" s="167">
        <f t="shared" ca="1" si="248"/>
        <v>0.10876863594108777</v>
      </c>
    </row>
    <row r="7988" spans="1:8" x14ac:dyDescent="0.3">
      <c r="A7988"/>
      <c r="B7988" s="242"/>
      <c r="C7988" s="53"/>
      <c r="D7988" s="167"/>
      <c r="E7988" s="51"/>
      <c r="F7988" s="167"/>
      <c r="G7988" s="37">
        <v>7980</v>
      </c>
      <c r="H7988" s="167">
        <f t="shared" ca="1" si="248"/>
        <v>-1.3734470128682901E-2</v>
      </c>
    </row>
    <row r="7989" spans="1:8" x14ac:dyDescent="0.3">
      <c r="A7989"/>
      <c r="B7989" s="242"/>
      <c r="C7989" s="53"/>
      <c r="D7989" s="167"/>
      <c r="E7989" s="51"/>
      <c r="F7989" s="167"/>
      <c r="G7989" s="37">
        <v>7981</v>
      </c>
      <c r="H7989" s="167">
        <f t="shared" ca="1" si="248"/>
        <v>-8.9807463026218993E-3</v>
      </c>
    </row>
    <row r="7990" spans="1:8" x14ac:dyDescent="0.3">
      <c r="A7990"/>
      <c r="B7990" s="242"/>
      <c r="C7990" s="53"/>
      <c r="D7990" s="167"/>
      <c r="E7990" s="51"/>
      <c r="F7990" s="167"/>
      <c r="G7990" s="37">
        <v>7982</v>
      </c>
      <c r="H7990" s="167">
        <f t="shared" ca="1" si="248"/>
        <v>1.3657240080927145E-2</v>
      </c>
    </row>
    <row r="7991" spans="1:8" x14ac:dyDescent="0.3">
      <c r="A7991"/>
      <c r="B7991" s="242"/>
      <c r="C7991" s="53"/>
      <c r="D7991" s="167"/>
      <c r="E7991" s="51"/>
      <c r="F7991" s="167"/>
      <c r="G7991" s="37">
        <v>7983</v>
      </c>
      <c r="H7991" s="167">
        <f t="shared" ca="1" si="248"/>
        <v>8.0988914310063526E-3</v>
      </c>
    </row>
    <row r="7992" spans="1:8" x14ac:dyDescent="0.3">
      <c r="A7992"/>
      <c r="B7992" s="242"/>
      <c r="C7992" s="53"/>
      <c r="D7992" s="167"/>
      <c r="E7992" s="51"/>
      <c r="F7992" s="167"/>
      <c r="G7992" s="37">
        <v>7984</v>
      </c>
      <c r="H7992" s="167">
        <f t="shared" ca="1" si="248"/>
        <v>-2.0704602660512935E-4</v>
      </c>
    </row>
    <row r="7993" spans="1:8" x14ac:dyDescent="0.3">
      <c r="A7993"/>
      <c r="B7993" s="242"/>
      <c r="C7993" s="53"/>
      <c r="D7993" s="167"/>
      <c r="E7993" s="51"/>
      <c r="F7993" s="167"/>
      <c r="G7993" s="37">
        <v>7985</v>
      </c>
      <c r="H7993" s="167">
        <f t="shared" ca="1" si="248"/>
        <v>2.5002853222240426E-2</v>
      </c>
    </row>
    <row r="7994" spans="1:8" x14ac:dyDescent="0.3">
      <c r="A7994"/>
      <c r="B7994" s="242"/>
      <c r="C7994" s="53"/>
      <c r="D7994" s="167"/>
      <c r="E7994" s="51"/>
      <c r="F7994" s="167"/>
      <c r="G7994" s="37">
        <v>7986</v>
      </c>
      <c r="H7994" s="167">
        <f t="shared" ca="1" si="248"/>
        <v>-3.9672408596627302E-2</v>
      </c>
    </row>
    <row r="7995" spans="1:8" x14ac:dyDescent="0.3">
      <c r="A7995"/>
      <c r="B7995" s="242"/>
      <c r="C7995" s="53"/>
      <c r="D7995" s="167"/>
      <c r="E7995" s="51"/>
      <c r="F7995" s="167"/>
      <c r="G7995" s="37">
        <v>7987</v>
      </c>
      <c r="H7995" s="167">
        <f t="shared" ca="1" si="248"/>
        <v>-8.5968849328293198E-2</v>
      </c>
    </row>
    <row r="7996" spans="1:8" x14ac:dyDescent="0.3">
      <c r="A7996"/>
      <c r="B7996" s="242"/>
      <c r="C7996" s="53"/>
      <c r="D7996" s="167"/>
      <c r="E7996" s="51"/>
      <c r="F7996" s="167"/>
      <c r="G7996" s="37">
        <v>7988</v>
      </c>
      <c r="H7996" s="167">
        <f t="shared" ca="1" si="248"/>
        <v>1.418090157032352E-2</v>
      </c>
    </row>
    <row r="7997" spans="1:8" x14ac:dyDescent="0.3">
      <c r="A7997"/>
      <c r="B7997" s="242"/>
      <c r="C7997" s="53"/>
      <c r="D7997" s="167"/>
      <c r="E7997" s="51"/>
      <c r="F7997" s="167"/>
      <c r="G7997" s="37">
        <v>7989</v>
      </c>
      <c r="H7997" s="167">
        <f t="shared" ca="1" si="248"/>
        <v>-7.631392616345721E-2</v>
      </c>
    </row>
    <row r="7998" spans="1:8" x14ac:dyDescent="0.3">
      <c r="A7998"/>
      <c r="B7998" s="242"/>
      <c r="C7998" s="53"/>
      <c r="D7998" s="167"/>
      <c r="E7998" s="51"/>
      <c r="F7998" s="167"/>
      <c r="G7998" s="37">
        <v>7990</v>
      </c>
      <c r="H7998" s="167">
        <f t="shared" ca="1" si="248"/>
        <v>3.7509433645948581E-2</v>
      </c>
    </row>
    <row r="7999" spans="1:8" x14ac:dyDescent="0.3">
      <c r="A7999"/>
      <c r="B7999" s="242"/>
      <c r="C7999" s="53"/>
      <c r="D7999" s="167"/>
      <c r="E7999" s="51"/>
      <c r="F7999" s="167"/>
      <c r="G7999" s="37">
        <v>7991</v>
      </c>
      <c r="H7999" s="167">
        <f t="shared" ca="1" si="248"/>
        <v>-1.5137446341515258E-2</v>
      </c>
    </row>
    <row r="8000" spans="1:8" x14ac:dyDescent="0.3">
      <c r="A8000"/>
      <c r="B8000" s="242"/>
      <c r="C8000" s="53"/>
      <c r="D8000" s="167"/>
      <c r="E8000" s="51"/>
      <c r="F8000" s="167"/>
      <c r="G8000" s="37">
        <v>7992</v>
      </c>
      <c r="H8000" s="167">
        <f t="shared" ca="1" si="248"/>
        <v>-3.6637581558268871E-2</v>
      </c>
    </row>
    <row r="8001" spans="1:8" x14ac:dyDescent="0.3">
      <c r="A8001"/>
      <c r="B8001" s="242"/>
      <c r="C8001" s="53"/>
      <c r="D8001" s="167"/>
      <c r="E8001" s="51"/>
      <c r="F8001" s="167"/>
      <c r="G8001" s="37">
        <v>7993</v>
      </c>
      <c r="H8001" s="167">
        <f t="shared" ca="1" si="248"/>
        <v>-6.0062979298938578E-2</v>
      </c>
    </row>
    <row r="8002" spans="1:8" x14ac:dyDescent="0.3">
      <c r="A8002"/>
      <c r="B8002" s="242"/>
      <c r="C8002" s="53"/>
      <c r="D8002" s="167"/>
      <c r="E8002" s="51"/>
      <c r="F8002" s="167"/>
      <c r="G8002" s="37">
        <v>7994</v>
      </c>
      <c r="H8002" s="167">
        <f t="shared" ca="1" si="248"/>
        <v>1.7589562469347193E-2</v>
      </c>
    </row>
    <row r="8003" spans="1:8" x14ac:dyDescent="0.3">
      <c r="A8003"/>
      <c r="B8003" s="242"/>
      <c r="C8003" s="53"/>
      <c r="D8003" s="167"/>
      <c r="E8003" s="51"/>
      <c r="F8003" s="167"/>
      <c r="G8003" s="37">
        <v>7995</v>
      </c>
      <c r="H8003" s="167">
        <f t="shared" ca="1" si="248"/>
        <v>-8.1926412707410218E-2</v>
      </c>
    </row>
    <row r="8004" spans="1:8" x14ac:dyDescent="0.3">
      <c r="A8004"/>
      <c r="B8004" s="242"/>
      <c r="C8004" s="53"/>
      <c r="D8004" s="167"/>
      <c r="E8004" s="51"/>
      <c r="F8004" s="167"/>
      <c r="G8004" s="37">
        <v>7996</v>
      </c>
      <c r="H8004" s="167">
        <f t="shared" ca="1" si="248"/>
        <v>-0.11136762093466858</v>
      </c>
    </row>
    <row r="8005" spans="1:8" x14ac:dyDescent="0.3">
      <c r="A8005"/>
      <c r="B8005" s="242"/>
      <c r="C8005" s="53"/>
      <c r="D8005" s="167"/>
      <c r="E8005" s="51"/>
      <c r="F8005" s="167"/>
      <c r="G8005" s="37">
        <v>7997</v>
      </c>
      <c r="H8005" s="167">
        <f t="shared" ca="1" si="248"/>
        <v>1.7880768542559211E-2</v>
      </c>
    </row>
    <row r="8006" spans="1:8" x14ac:dyDescent="0.3">
      <c r="A8006"/>
      <c r="B8006" s="242"/>
      <c r="C8006" s="53"/>
      <c r="D8006" s="167"/>
      <c r="E8006" s="51"/>
      <c r="F8006" s="167"/>
      <c r="G8006" s="37">
        <v>7998</v>
      </c>
      <c r="H8006" s="167">
        <f t="shared" ca="1" si="248"/>
        <v>0.12472809979349832</v>
      </c>
    </row>
    <row r="8007" spans="1:8" x14ac:dyDescent="0.3">
      <c r="A8007"/>
      <c r="B8007" s="242"/>
      <c r="C8007" s="53"/>
      <c r="D8007" s="167"/>
      <c r="E8007" s="51"/>
      <c r="F8007" s="167"/>
      <c r="G8007" s="37">
        <v>7999</v>
      </c>
      <c r="H8007" s="167">
        <f t="shared" ca="1" si="248"/>
        <v>2.5068613623206851E-2</v>
      </c>
    </row>
    <row r="8008" spans="1:8" x14ac:dyDescent="0.3">
      <c r="A8008"/>
      <c r="B8008" s="242"/>
      <c r="C8008" s="53"/>
      <c r="D8008" s="167"/>
      <c r="E8008" s="51"/>
      <c r="F8008" s="167"/>
      <c r="G8008" s="37">
        <v>8000</v>
      </c>
      <c r="H8008" s="167">
        <f t="shared" ca="1" si="248"/>
        <v>-3.4334156482120216E-2</v>
      </c>
    </row>
    <row r="8009" spans="1:8" x14ac:dyDescent="0.3">
      <c r="A8009"/>
      <c r="B8009" s="242"/>
      <c r="C8009" s="53"/>
      <c r="D8009" s="167"/>
      <c r="E8009" s="51"/>
      <c r="F8009" s="167"/>
      <c r="G8009" s="37">
        <v>8001</v>
      </c>
      <c r="H8009" s="167">
        <f t="shared" ca="1" si="248"/>
        <v>-1.6369991565471139E-2</v>
      </c>
    </row>
    <row r="8010" spans="1:8" x14ac:dyDescent="0.3">
      <c r="A8010"/>
      <c r="B8010" s="242"/>
      <c r="C8010" s="53"/>
      <c r="D8010" s="167"/>
      <c r="E8010" s="51"/>
      <c r="F8010" s="167"/>
      <c r="G8010" s="37">
        <v>8002</v>
      </c>
      <c r="H8010" s="167">
        <f t="shared" ref="H8010:H8073" ca="1" si="249">_xlfn.NORM.INV(RAND(),N$11,N$12)</f>
        <v>1.1343323492796625E-2</v>
      </c>
    </row>
    <row r="8011" spans="1:8" x14ac:dyDescent="0.3">
      <c r="A8011"/>
      <c r="B8011" s="242"/>
      <c r="C8011" s="53"/>
      <c r="D8011" s="167"/>
      <c r="E8011" s="51"/>
      <c r="F8011" s="167"/>
      <c r="G8011" s="37">
        <v>8003</v>
      </c>
      <c r="H8011" s="167">
        <f t="shared" ca="1" si="249"/>
        <v>-2.5813459201709681E-2</v>
      </c>
    </row>
    <row r="8012" spans="1:8" x14ac:dyDescent="0.3">
      <c r="A8012"/>
      <c r="B8012" s="242"/>
      <c r="C8012" s="53"/>
      <c r="D8012" s="167"/>
      <c r="E8012" s="51"/>
      <c r="F8012" s="167"/>
      <c r="G8012" s="37">
        <v>8004</v>
      </c>
      <c r="H8012" s="167">
        <f t="shared" ca="1" si="249"/>
        <v>-0.10729239061119543</v>
      </c>
    </row>
    <row r="8013" spans="1:8" x14ac:dyDescent="0.3">
      <c r="A8013"/>
      <c r="B8013" s="242"/>
      <c r="C8013" s="53"/>
      <c r="D8013" s="167"/>
      <c r="E8013" s="51"/>
      <c r="F8013" s="167"/>
      <c r="G8013" s="37">
        <v>8005</v>
      </c>
      <c r="H8013" s="167">
        <f t="shared" ca="1" si="249"/>
        <v>-5.0781164937886689E-2</v>
      </c>
    </row>
    <row r="8014" spans="1:8" x14ac:dyDescent="0.3">
      <c r="A8014"/>
      <c r="B8014" s="242"/>
      <c r="C8014" s="53"/>
      <c r="D8014" s="167"/>
      <c r="E8014" s="51"/>
      <c r="F8014" s="167"/>
      <c r="G8014" s="37">
        <v>8006</v>
      </c>
      <c r="H8014" s="167">
        <f t="shared" ca="1" si="249"/>
        <v>3.4723086425830704E-2</v>
      </c>
    </row>
    <row r="8015" spans="1:8" x14ac:dyDescent="0.3">
      <c r="A8015"/>
      <c r="B8015" s="242"/>
      <c r="C8015" s="53"/>
      <c r="D8015" s="167"/>
      <c r="E8015" s="51"/>
      <c r="F8015" s="167"/>
      <c r="G8015" s="37">
        <v>8007</v>
      </c>
      <c r="H8015" s="167">
        <f t="shared" ca="1" si="249"/>
        <v>-6.1063991806202457E-2</v>
      </c>
    </row>
    <row r="8016" spans="1:8" x14ac:dyDescent="0.3">
      <c r="A8016"/>
      <c r="B8016" s="242"/>
      <c r="C8016" s="53"/>
      <c r="D8016" s="167"/>
      <c r="E8016" s="51"/>
      <c r="F8016" s="167"/>
      <c r="G8016" s="37">
        <v>8008</v>
      </c>
      <c r="H8016" s="167">
        <f t="shared" ca="1" si="249"/>
        <v>-8.8507647752581867E-2</v>
      </c>
    </row>
    <row r="8017" spans="1:8" x14ac:dyDescent="0.3">
      <c r="A8017"/>
      <c r="B8017" s="242"/>
      <c r="C8017" s="53"/>
      <c r="D8017" s="167"/>
      <c r="E8017" s="51"/>
      <c r="F8017" s="167"/>
      <c r="G8017" s="37">
        <v>8009</v>
      </c>
      <c r="H8017" s="167">
        <f t="shared" ca="1" si="249"/>
        <v>1.6069913020595513E-2</v>
      </c>
    </row>
    <row r="8018" spans="1:8" x14ac:dyDescent="0.3">
      <c r="A8018"/>
      <c r="B8018" s="242"/>
      <c r="C8018" s="53"/>
      <c r="D8018" s="167"/>
      <c r="E8018" s="51"/>
      <c r="F8018" s="167"/>
      <c r="G8018" s="37">
        <v>8010</v>
      </c>
      <c r="H8018" s="167">
        <f t="shared" ca="1" si="249"/>
        <v>-5.347857686579733E-2</v>
      </c>
    </row>
    <row r="8019" spans="1:8" x14ac:dyDescent="0.3">
      <c r="A8019"/>
      <c r="B8019" s="242"/>
      <c r="C8019" s="53"/>
      <c r="D8019" s="167"/>
      <c r="E8019" s="51"/>
      <c r="F8019" s="167"/>
      <c r="G8019" s="37">
        <v>8011</v>
      </c>
      <c r="H8019" s="167">
        <f t="shared" ca="1" si="249"/>
        <v>-1.7500299058740731E-2</v>
      </c>
    </row>
    <row r="8020" spans="1:8" x14ac:dyDescent="0.3">
      <c r="A8020"/>
      <c r="B8020" s="242"/>
      <c r="C8020" s="53"/>
      <c r="D8020" s="167"/>
      <c r="E8020" s="51"/>
      <c r="F8020" s="167"/>
      <c r="G8020" s="37">
        <v>8012</v>
      </c>
      <c r="H8020" s="167">
        <f t="shared" ca="1" si="249"/>
        <v>-8.0721928285713299E-2</v>
      </c>
    </row>
    <row r="8021" spans="1:8" x14ac:dyDescent="0.3">
      <c r="A8021"/>
      <c r="B8021" s="242"/>
      <c r="C8021" s="53"/>
      <c r="D8021" s="167"/>
      <c r="E8021" s="51"/>
      <c r="F8021" s="167"/>
      <c r="G8021" s="37">
        <v>8013</v>
      </c>
      <c r="H8021" s="167">
        <f t="shared" ca="1" si="249"/>
        <v>0.12614573436879881</v>
      </c>
    </row>
    <row r="8022" spans="1:8" x14ac:dyDescent="0.3">
      <c r="A8022"/>
      <c r="B8022" s="242"/>
      <c r="C8022" s="53"/>
      <c r="D8022" s="167"/>
      <c r="E8022" s="51"/>
      <c r="F8022" s="167"/>
      <c r="G8022" s="37">
        <v>8014</v>
      </c>
      <c r="H8022" s="167">
        <f t="shared" ca="1" si="249"/>
        <v>-1.0363704023409168E-2</v>
      </c>
    </row>
    <row r="8023" spans="1:8" x14ac:dyDescent="0.3">
      <c r="A8023"/>
      <c r="B8023" s="242"/>
      <c r="C8023" s="53"/>
      <c r="D8023" s="167"/>
      <c r="E8023" s="51"/>
      <c r="F8023" s="167"/>
      <c r="G8023" s="37">
        <v>8015</v>
      </c>
      <c r="H8023" s="167">
        <f t="shared" ca="1" si="249"/>
        <v>8.5522027781476662E-2</v>
      </c>
    </row>
    <row r="8024" spans="1:8" x14ac:dyDescent="0.3">
      <c r="A8024"/>
      <c r="B8024" s="242"/>
      <c r="C8024" s="53"/>
      <c r="D8024" s="167"/>
      <c r="E8024" s="51"/>
      <c r="F8024" s="167"/>
      <c r="G8024" s="37">
        <v>8016</v>
      </c>
      <c r="H8024" s="167">
        <f t="shared" ca="1" si="249"/>
        <v>2.9242675094670822E-2</v>
      </c>
    </row>
    <row r="8025" spans="1:8" x14ac:dyDescent="0.3">
      <c r="A8025"/>
      <c r="B8025" s="242"/>
      <c r="C8025" s="53"/>
      <c r="D8025" s="167"/>
      <c r="E8025" s="51"/>
      <c r="F8025" s="167"/>
      <c r="G8025" s="37">
        <v>8017</v>
      </c>
      <c r="H8025" s="167">
        <f t="shared" ca="1" si="249"/>
        <v>-7.357760506269595E-2</v>
      </c>
    </row>
    <row r="8026" spans="1:8" x14ac:dyDescent="0.3">
      <c r="A8026"/>
      <c r="B8026" s="242"/>
      <c r="C8026" s="53"/>
      <c r="D8026" s="167"/>
      <c r="E8026" s="51"/>
      <c r="F8026" s="167"/>
      <c r="G8026" s="37">
        <v>8018</v>
      </c>
      <c r="H8026" s="167">
        <f t="shared" ca="1" si="249"/>
        <v>-4.9898798460706467E-2</v>
      </c>
    </row>
    <row r="8027" spans="1:8" x14ac:dyDescent="0.3">
      <c r="A8027"/>
      <c r="B8027" s="242"/>
      <c r="C8027" s="53"/>
      <c r="D8027" s="167"/>
      <c r="E8027" s="51"/>
      <c r="F8027" s="167"/>
      <c r="G8027" s="37">
        <v>8019</v>
      </c>
      <c r="H8027" s="167">
        <f t="shared" ca="1" si="249"/>
        <v>2.8365054077059654E-2</v>
      </c>
    </row>
    <row r="8028" spans="1:8" x14ac:dyDescent="0.3">
      <c r="A8028"/>
      <c r="B8028" s="242"/>
      <c r="C8028" s="53"/>
      <c r="D8028" s="167"/>
      <c r="E8028" s="51"/>
      <c r="F8028" s="167"/>
      <c r="G8028" s="37">
        <v>8020</v>
      </c>
      <c r="H8028" s="167">
        <f t="shared" ca="1" si="249"/>
        <v>-1.9080803105907741E-2</v>
      </c>
    </row>
    <row r="8029" spans="1:8" x14ac:dyDescent="0.3">
      <c r="A8029"/>
      <c r="B8029" s="242"/>
      <c r="C8029" s="53"/>
      <c r="D8029" s="167"/>
      <c r="E8029" s="51"/>
      <c r="F8029" s="167"/>
      <c r="G8029" s="37">
        <v>8021</v>
      </c>
      <c r="H8029" s="167">
        <f t="shared" ca="1" si="249"/>
        <v>0.15551477134220984</v>
      </c>
    </row>
    <row r="8030" spans="1:8" x14ac:dyDescent="0.3">
      <c r="A8030"/>
      <c r="B8030" s="242"/>
      <c r="C8030" s="53"/>
      <c r="D8030" s="167"/>
      <c r="E8030" s="51"/>
      <c r="F8030" s="167"/>
      <c r="G8030" s="37">
        <v>8022</v>
      </c>
      <c r="H8030" s="167">
        <f t="shared" ca="1" si="249"/>
        <v>-1.0503076075067273E-3</v>
      </c>
    </row>
    <row r="8031" spans="1:8" x14ac:dyDescent="0.3">
      <c r="A8031"/>
      <c r="B8031" s="242"/>
      <c r="C8031" s="53"/>
      <c r="D8031" s="167"/>
      <c r="E8031" s="51"/>
      <c r="F8031" s="167"/>
      <c r="G8031" s="37">
        <v>8023</v>
      </c>
      <c r="H8031" s="167">
        <f t="shared" ca="1" si="249"/>
        <v>-4.1076289509742368E-2</v>
      </c>
    </row>
    <row r="8032" spans="1:8" x14ac:dyDescent="0.3">
      <c r="A8032"/>
      <c r="B8032" s="242"/>
      <c r="C8032" s="53"/>
      <c r="D8032" s="167"/>
      <c r="E8032" s="51"/>
      <c r="F8032" s="167"/>
      <c r="G8032" s="37">
        <v>8024</v>
      </c>
      <c r="H8032" s="167">
        <f t="shared" ca="1" si="249"/>
        <v>-2.2059253077439174E-2</v>
      </c>
    </row>
    <row r="8033" spans="1:8" x14ac:dyDescent="0.3">
      <c r="A8033"/>
      <c r="B8033" s="242"/>
      <c r="C8033" s="53"/>
      <c r="D8033" s="167"/>
      <c r="E8033" s="51"/>
      <c r="F8033" s="167"/>
      <c r="G8033" s="37">
        <v>8025</v>
      </c>
      <c r="H8033" s="167">
        <f t="shared" ca="1" si="249"/>
        <v>6.5730943968119307E-2</v>
      </c>
    </row>
    <row r="8034" spans="1:8" x14ac:dyDescent="0.3">
      <c r="A8034"/>
      <c r="B8034" s="242"/>
      <c r="C8034" s="53"/>
      <c r="D8034" s="167"/>
      <c r="E8034" s="51"/>
      <c r="F8034" s="167"/>
      <c r="G8034" s="37">
        <v>8026</v>
      </c>
      <c r="H8034" s="167">
        <f t="shared" ca="1" si="249"/>
        <v>3.2987679582284248E-2</v>
      </c>
    </row>
    <row r="8035" spans="1:8" x14ac:dyDescent="0.3">
      <c r="A8035"/>
      <c r="B8035" s="242"/>
      <c r="C8035" s="53"/>
      <c r="D8035" s="167"/>
      <c r="E8035" s="51"/>
      <c r="F8035" s="167"/>
      <c r="G8035" s="37">
        <v>8027</v>
      </c>
      <c r="H8035" s="167">
        <f t="shared" ca="1" si="249"/>
        <v>-5.4369897461955204E-2</v>
      </c>
    </row>
    <row r="8036" spans="1:8" x14ac:dyDescent="0.3">
      <c r="A8036"/>
      <c r="B8036" s="242"/>
      <c r="C8036" s="53"/>
      <c r="D8036" s="167"/>
      <c r="E8036" s="51"/>
      <c r="F8036" s="167"/>
      <c r="G8036" s="37">
        <v>8028</v>
      </c>
      <c r="H8036" s="167">
        <f t="shared" ca="1" si="249"/>
        <v>-7.4074487876666803E-2</v>
      </c>
    </row>
    <row r="8037" spans="1:8" x14ac:dyDescent="0.3">
      <c r="A8037"/>
      <c r="B8037" s="242"/>
      <c r="C8037" s="53"/>
      <c r="D8037" s="167"/>
      <c r="E8037" s="51"/>
      <c r="F8037" s="167"/>
      <c r="G8037" s="37">
        <v>8029</v>
      </c>
      <c r="H8037" s="167">
        <f t="shared" ca="1" si="249"/>
        <v>5.8805995556732681E-2</v>
      </c>
    </row>
    <row r="8038" spans="1:8" x14ac:dyDescent="0.3">
      <c r="A8038"/>
      <c r="B8038" s="242"/>
      <c r="C8038" s="53"/>
      <c r="D8038" s="167"/>
      <c r="E8038" s="51"/>
      <c r="F8038" s="167"/>
      <c r="G8038" s="37">
        <v>8030</v>
      </c>
      <c r="H8038" s="167">
        <f t="shared" ca="1" si="249"/>
        <v>5.8100323746907677E-2</v>
      </c>
    </row>
    <row r="8039" spans="1:8" x14ac:dyDescent="0.3">
      <c r="A8039"/>
      <c r="B8039" s="242"/>
      <c r="C8039" s="53"/>
      <c r="D8039" s="167"/>
      <c r="E8039" s="51"/>
      <c r="F8039" s="167"/>
      <c r="G8039" s="37">
        <v>8031</v>
      </c>
      <c r="H8039" s="167">
        <f t="shared" ca="1" si="249"/>
        <v>-7.8874548175489292E-2</v>
      </c>
    </row>
    <row r="8040" spans="1:8" x14ac:dyDescent="0.3">
      <c r="A8040"/>
      <c r="B8040" s="242"/>
      <c r="C8040" s="53"/>
      <c r="D8040" s="167"/>
      <c r="E8040" s="51"/>
      <c r="F8040" s="167"/>
      <c r="G8040" s="37">
        <v>8032</v>
      </c>
      <c r="H8040" s="167">
        <f t="shared" ca="1" si="249"/>
        <v>-1.7585816090338567E-2</v>
      </c>
    </row>
    <row r="8041" spans="1:8" x14ac:dyDescent="0.3">
      <c r="A8041"/>
      <c r="B8041" s="242"/>
      <c r="C8041" s="53"/>
      <c r="D8041" s="167"/>
      <c r="E8041" s="51"/>
      <c r="F8041" s="167"/>
      <c r="G8041" s="37">
        <v>8033</v>
      </c>
      <c r="H8041" s="167">
        <f t="shared" ca="1" si="249"/>
        <v>4.0831030396345627E-2</v>
      </c>
    </row>
    <row r="8042" spans="1:8" x14ac:dyDescent="0.3">
      <c r="A8042"/>
      <c r="B8042" s="242"/>
      <c r="C8042" s="53"/>
      <c r="D8042" s="167"/>
      <c r="E8042" s="51"/>
      <c r="F8042" s="167"/>
      <c r="G8042" s="37">
        <v>8034</v>
      </c>
      <c r="H8042" s="167">
        <f t="shared" ca="1" si="249"/>
        <v>2.5685291152253095E-2</v>
      </c>
    </row>
    <row r="8043" spans="1:8" x14ac:dyDescent="0.3">
      <c r="A8043"/>
      <c r="B8043" s="242"/>
      <c r="C8043" s="53"/>
      <c r="D8043" s="167"/>
      <c r="E8043" s="51"/>
      <c r="F8043" s="167"/>
      <c r="G8043" s="37">
        <v>8035</v>
      </c>
      <c r="H8043" s="167">
        <f t="shared" ca="1" si="249"/>
        <v>-3.0615060571089647E-2</v>
      </c>
    </row>
    <row r="8044" spans="1:8" x14ac:dyDescent="0.3">
      <c r="A8044"/>
      <c r="B8044" s="242"/>
      <c r="C8044" s="53"/>
      <c r="D8044" s="167"/>
      <c r="E8044" s="51"/>
      <c r="F8044" s="167"/>
      <c r="G8044" s="37">
        <v>8036</v>
      </c>
      <c r="H8044" s="167">
        <f t="shared" ca="1" si="249"/>
        <v>8.8000860844196394E-2</v>
      </c>
    </row>
    <row r="8045" spans="1:8" x14ac:dyDescent="0.3">
      <c r="A8045"/>
      <c r="B8045" s="242"/>
      <c r="C8045" s="53"/>
      <c r="D8045" s="167"/>
      <c r="E8045" s="51"/>
      <c r="F8045" s="167"/>
      <c r="G8045" s="37">
        <v>8037</v>
      </c>
      <c r="H8045" s="167">
        <f t="shared" ca="1" si="249"/>
        <v>-7.3838512331808243E-2</v>
      </c>
    </row>
    <row r="8046" spans="1:8" x14ac:dyDescent="0.3">
      <c r="A8046"/>
      <c r="B8046" s="242"/>
      <c r="C8046" s="53"/>
      <c r="D8046" s="167"/>
      <c r="E8046" s="51"/>
      <c r="F8046" s="167"/>
      <c r="G8046" s="37">
        <v>8038</v>
      </c>
      <c r="H8046" s="167">
        <f t="shared" ca="1" si="249"/>
        <v>4.0116121410374975E-2</v>
      </c>
    </row>
    <row r="8047" spans="1:8" x14ac:dyDescent="0.3">
      <c r="A8047"/>
      <c r="B8047" s="242"/>
      <c r="C8047" s="53"/>
      <c r="D8047" s="167"/>
      <c r="E8047" s="51"/>
      <c r="F8047" s="167"/>
      <c r="G8047" s="37">
        <v>8039</v>
      </c>
      <c r="H8047" s="167">
        <f t="shared" ca="1" si="249"/>
        <v>2.0777584831809911E-2</v>
      </c>
    </row>
    <row r="8048" spans="1:8" x14ac:dyDescent="0.3">
      <c r="A8048"/>
      <c r="B8048" s="242"/>
      <c r="C8048" s="53"/>
      <c r="D8048" s="167"/>
      <c r="E8048" s="51"/>
      <c r="F8048" s="167"/>
      <c r="G8048" s="37">
        <v>8040</v>
      </c>
      <c r="H8048" s="167">
        <f t="shared" ca="1" si="249"/>
        <v>-5.5064580723745503E-2</v>
      </c>
    </row>
    <row r="8049" spans="1:8" x14ac:dyDescent="0.3">
      <c r="A8049"/>
      <c r="B8049" s="242"/>
      <c r="C8049" s="53"/>
      <c r="D8049" s="167"/>
      <c r="E8049" s="51"/>
      <c r="F8049" s="167"/>
      <c r="G8049" s="37">
        <v>8041</v>
      </c>
      <c r="H8049" s="167">
        <f t="shared" ca="1" si="249"/>
        <v>-3.97232767850823E-2</v>
      </c>
    </row>
    <row r="8050" spans="1:8" x14ac:dyDescent="0.3">
      <c r="A8050"/>
      <c r="B8050" s="242"/>
      <c r="C8050" s="53"/>
      <c r="D8050" s="167"/>
      <c r="E8050" s="51"/>
      <c r="F8050" s="167"/>
      <c r="G8050" s="37">
        <v>8042</v>
      </c>
      <c r="H8050" s="167">
        <f t="shared" ca="1" si="249"/>
        <v>1.3161648616070436E-2</v>
      </c>
    </row>
    <row r="8051" spans="1:8" x14ac:dyDescent="0.3">
      <c r="A8051"/>
      <c r="B8051" s="242"/>
      <c r="C8051" s="53"/>
      <c r="D8051" s="167"/>
      <c r="E8051" s="51"/>
      <c r="F8051" s="167"/>
      <c r="G8051" s="37">
        <v>8043</v>
      </c>
      <c r="H8051" s="167">
        <f t="shared" ca="1" si="249"/>
        <v>1.947844596747992E-2</v>
      </c>
    </row>
    <row r="8052" spans="1:8" x14ac:dyDescent="0.3">
      <c r="A8052"/>
      <c r="B8052" s="242"/>
      <c r="C8052" s="53"/>
      <c r="D8052" s="167"/>
      <c r="E8052" s="51"/>
      <c r="F8052" s="167"/>
      <c r="G8052" s="37">
        <v>8044</v>
      </c>
      <c r="H8052" s="167">
        <f t="shared" ca="1" si="249"/>
        <v>-9.9168281121535237E-2</v>
      </c>
    </row>
    <row r="8053" spans="1:8" x14ac:dyDescent="0.3">
      <c r="A8053"/>
      <c r="B8053" s="242"/>
      <c r="C8053" s="53"/>
      <c r="D8053" s="167"/>
      <c r="E8053" s="51"/>
      <c r="F8053" s="167"/>
      <c r="G8053" s="37">
        <v>8045</v>
      </c>
      <c r="H8053" s="167">
        <f t="shared" ca="1" si="249"/>
        <v>-9.8792394264135067E-3</v>
      </c>
    </row>
    <row r="8054" spans="1:8" x14ac:dyDescent="0.3">
      <c r="A8054"/>
      <c r="B8054" s="242"/>
      <c r="C8054" s="53"/>
      <c r="D8054" s="167"/>
      <c r="E8054" s="51"/>
      <c r="F8054" s="167"/>
      <c r="G8054" s="37">
        <v>8046</v>
      </c>
      <c r="H8054" s="167">
        <f t="shared" ca="1" si="249"/>
        <v>-4.1363250642663585E-3</v>
      </c>
    </row>
    <row r="8055" spans="1:8" x14ac:dyDescent="0.3">
      <c r="A8055"/>
      <c r="B8055" s="242"/>
      <c r="C8055" s="53"/>
      <c r="D8055" s="167"/>
      <c r="E8055" s="51"/>
      <c r="F8055" s="167"/>
      <c r="G8055" s="37">
        <v>8047</v>
      </c>
      <c r="H8055" s="167">
        <f t="shared" ca="1" si="249"/>
        <v>-3.5254948340508623E-2</v>
      </c>
    </row>
    <row r="8056" spans="1:8" x14ac:dyDescent="0.3">
      <c r="A8056"/>
      <c r="B8056" s="242"/>
      <c r="C8056" s="53"/>
      <c r="D8056" s="167"/>
      <c r="E8056" s="51"/>
      <c r="F8056" s="167"/>
      <c r="G8056" s="37">
        <v>8048</v>
      </c>
      <c r="H8056" s="167">
        <f t="shared" ca="1" si="249"/>
        <v>5.7940385689756353E-2</v>
      </c>
    </row>
    <row r="8057" spans="1:8" x14ac:dyDescent="0.3">
      <c r="A8057"/>
      <c r="B8057" s="242"/>
      <c r="C8057" s="53"/>
      <c r="D8057" s="167"/>
      <c r="E8057" s="51"/>
      <c r="F8057" s="167"/>
      <c r="G8057" s="37">
        <v>8049</v>
      </c>
      <c r="H8057" s="167">
        <f t="shared" ca="1" si="249"/>
        <v>2.4618708852898678E-2</v>
      </c>
    </row>
    <row r="8058" spans="1:8" x14ac:dyDescent="0.3">
      <c r="A8058"/>
      <c r="B8058" s="242"/>
      <c r="C8058" s="53"/>
      <c r="D8058" s="167"/>
      <c r="E8058" s="51"/>
      <c r="F8058" s="167"/>
      <c r="G8058" s="37">
        <v>8050</v>
      </c>
      <c r="H8058" s="167">
        <f t="shared" ca="1" si="249"/>
        <v>2.5370957898612403E-3</v>
      </c>
    </row>
    <row r="8059" spans="1:8" x14ac:dyDescent="0.3">
      <c r="A8059"/>
      <c r="B8059" s="242"/>
      <c r="C8059" s="53"/>
      <c r="D8059" s="167"/>
      <c r="E8059" s="51"/>
      <c r="F8059" s="167"/>
      <c r="G8059" s="37">
        <v>8051</v>
      </c>
      <c r="H8059" s="167">
        <f t="shared" ca="1" si="249"/>
        <v>-2.4288808350848692E-2</v>
      </c>
    </row>
    <row r="8060" spans="1:8" x14ac:dyDescent="0.3">
      <c r="A8060"/>
      <c r="B8060" s="242"/>
      <c r="C8060" s="53"/>
      <c r="D8060" s="167"/>
      <c r="E8060" s="51"/>
      <c r="F8060" s="167"/>
      <c r="G8060" s="37">
        <v>8052</v>
      </c>
      <c r="H8060" s="167">
        <f t="shared" ca="1" si="249"/>
        <v>8.4316127927767881E-2</v>
      </c>
    </row>
    <row r="8061" spans="1:8" x14ac:dyDescent="0.3">
      <c r="A8061"/>
      <c r="B8061" s="242"/>
      <c r="C8061" s="53"/>
      <c r="D8061" s="167"/>
      <c r="E8061" s="51"/>
      <c r="F8061" s="167"/>
      <c r="G8061" s="37">
        <v>8053</v>
      </c>
      <c r="H8061" s="167">
        <f t="shared" ca="1" si="249"/>
        <v>-6.1208482552609654E-2</v>
      </c>
    </row>
    <row r="8062" spans="1:8" x14ac:dyDescent="0.3">
      <c r="A8062"/>
      <c r="B8062" s="242"/>
      <c r="C8062" s="53"/>
      <c r="D8062" s="167"/>
      <c r="E8062" s="51"/>
      <c r="F8062" s="167"/>
      <c r="G8062" s="37">
        <v>8054</v>
      </c>
      <c r="H8062" s="167">
        <f t="shared" ca="1" si="249"/>
        <v>-3.6340009677684131E-2</v>
      </c>
    </row>
    <row r="8063" spans="1:8" x14ac:dyDescent="0.3">
      <c r="A8063"/>
      <c r="B8063" s="242"/>
      <c r="C8063" s="53"/>
      <c r="D8063" s="167"/>
      <c r="E8063" s="51"/>
      <c r="F8063" s="167"/>
      <c r="G8063" s="37">
        <v>8055</v>
      </c>
      <c r="H8063" s="167">
        <f t="shared" ca="1" si="249"/>
        <v>4.2143651988333218E-2</v>
      </c>
    </row>
    <row r="8064" spans="1:8" x14ac:dyDescent="0.3">
      <c r="A8064"/>
      <c r="B8064" s="242"/>
      <c r="C8064" s="53"/>
      <c r="D8064" s="167"/>
      <c r="E8064" s="51"/>
      <c r="F8064" s="167"/>
      <c r="G8064" s="37">
        <v>8056</v>
      </c>
      <c r="H8064" s="167">
        <f t="shared" ca="1" si="249"/>
        <v>-2.1753438613814544E-2</v>
      </c>
    </row>
    <row r="8065" spans="1:8" x14ac:dyDescent="0.3">
      <c r="A8065"/>
      <c r="B8065" s="242"/>
      <c r="C8065" s="53"/>
      <c r="D8065" s="167"/>
      <c r="E8065" s="51"/>
      <c r="F8065" s="167"/>
      <c r="G8065" s="37">
        <v>8057</v>
      </c>
      <c r="H8065" s="167">
        <f t="shared" ca="1" si="249"/>
        <v>0.10412938053989962</v>
      </c>
    </row>
    <row r="8066" spans="1:8" x14ac:dyDescent="0.3">
      <c r="A8066"/>
      <c r="B8066" s="242"/>
      <c r="C8066" s="53"/>
      <c r="D8066" s="167"/>
      <c r="E8066" s="51"/>
      <c r="F8066" s="167"/>
      <c r="G8066" s="37">
        <v>8058</v>
      </c>
      <c r="H8066" s="167">
        <f t="shared" ca="1" si="249"/>
        <v>-7.4737680341956061E-2</v>
      </c>
    </row>
    <row r="8067" spans="1:8" x14ac:dyDescent="0.3">
      <c r="A8067"/>
      <c r="B8067" s="242"/>
      <c r="C8067" s="53"/>
      <c r="D8067" s="167"/>
      <c r="E8067" s="51"/>
      <c r="F8067" s="167"/>
      <c r="G8067" s="37">
        <v>8059</v>
      </c>
      <c r="H8067" s="167">
        <f t="shared" ca="1" si="249"/>
        <v>2.8645153491911466E-2</v>
      </c>
    </row>
    <row r="8068" spans="1:8" x14ac:dyDescent="0.3">
      <c r="A8068"/>
      <c r="B8068" s="242"/>
      <c r="C8068" s="53"/>
      <c r="D8068" s="167"/>
      <c r="E8068" s="51"/>
      <c r="F8068" s="167"/>
      <c r="G8068" s="37">
        <v>8060</v>
      </c>
      <c r="H8068" s="167">
        <f t="shared" ca="1" si="249"/>
        <v>-5.6701438166594786E-2</v>
      </c>
    </row>
    <row r="8069" spans="1:8" x14ac:dyDescent="0.3">
      <c r="A8069"/>
      <c r="B8069" s="242"/>
      <c r="C8069" s="53"/>
      <c r="D8069" s="167"/>
      <c r="E8069" s="51"/>
      <c r="F8069" s="167"/>
      <c r="G8069" s="37">
        <v>8061</v>
      </c>
      <c r="H8069" s="167">
        <f t="shared" ca="1" si="249"/>
        <v>-2.8033699843540004E-2</v>
      </c>
    </row>
    <row r="8070" spans="1:8" x14ac:dyDescent="0.3">
      <c r="A8070"/>
      <c r="B8070" s="242"/>
      <c r="C8070" s="53"/>
      <c r="D8070" s="167"/>
      <c r="E8070" s="51"/>
      <c r="F8070" s="167"/>
      <c r="G8070" s="37">
        <v>8062</v>
      </c>
      <c r="H8070" s="167">
        <f t="shared" ca="1" si="249"/>
        <v>4.1356752285254914E-2</v>
      </c>
    </row>
    <row r="8071" spans="1:8" x14ac:dyDescent="0.3">
      <c r="A8071"/>
      <c r="B8071" s="242"/>
      <c r="C8071" s="53"/>
      <c r="D8071" s="167"/>
      <c r="E8071" s="51"/>
      <c r="F8071" s="167"/>
      <c r="G8071" s="37">
        <v>8063</v>
      </c>
      <c r="H8071" s="167">
        <f t="shared" ca="1" si="249"/>
        <v>0.11127207008273872</v>
      </c>
    </row>
    <row r="8072" spans="1:8" x14ac:dyDescent="0.3">
      <c r="A8072"/>
      <c r="B8072" s="242"/>
      <c r="C8072" s="53"/>
      <c r="D8072" s="167"/>
      <c r="E8072" s="51"/>
      <c r="F8072" s="167"/>
      <c r="G8072" s="37">
        <v>8064</v>
      </c>
      <c r="H8072" s="167">
        <f t="shared" ca="1" si="249"/>
        <v>-4.425285927025386E-2</v>
      </c>
    </row>
    <row r="8073" spans="1:8" x14ac:dyDescent="0.3">
      <c r="A8073"/>
      <c r="B8073" s="242"/>
      <c r="C8073" s="53"/>
      <c r="D8073" s="167"/>
      <c r="E8073" s="51"/>
      <c r="F8073" s="167"/>
      <c r="G8073" s="37">
        <v>8065</v>
      </c>
      <c r="H8073" s="167">
        <f t="shared" ca="1" si="249"/>
        <v>6.4247553121215203E-2</v>
      </c>
    </row>
    <row r="8074" spans="1:8" x14ac:dyDescent="0.3">
      <c r="A8074"/>
      <c r="B8074" s="242"/>
      <c r="C8074" s="53"/>
      <c r="D8074" s="167"/>
      <c r="E8074" s="51"/>
      <c r="F8074" s="167"/>
      <c r="G8074" s="37">
        <v>8066</v>
      </c>
      <c r="H8074" s="167">
        <f t="shared" ref="H8074:H8137" ca="1" si="250">_xlfn.NORM.INV(RAND(),N$11,N$12)</f>
        <v>-0.16167210368767745</v>
      </c>
    </row>
    <row r="8075" spans="1:8" x14ac:dyDescent="0.3">
      <c r="A8075"/>
      <c r="B8075" s="242"/>
      <c r="C8075" s="53"/>
      <c r="D8075" s="167"/>
      <c r="E8075" s="51"/>
      <c r="F8075" s="167"/>
      <c r="G8075" s="37">
        <v>8067</v>
      </c>
      <c r="H8075" s="167">
        <f t="shared" ca="1" si="250"/>
        <v>-8.1714535567147348E-2</v>
      </c>
    </row>
    <row r="8076" spans="1:8" x14ac:dyDescent="0.3">
      <c r="A8076"/>
      <c r="B8076" s="242"/>
      <c r="C8076" s="53"/>
      <c r="D8076" s="167"/>
      <c r="E8076" s="51"/>
      <c r="F8076" s="167"/>
      <c r="G8076" s="37">
        <v>8068</v>
      </c>
      <c r="H8076" s="167">
        <f t="shared" ca="1" si="250"/>
        <v>-7.1094361559801813E-3</v>
      </c>
    </row>
    <row r="8077" spans="1:8" x14ac:dyDescent="0.3">
      <c r="A8077"/>
      <c r="B8077" s="242"/>
      <c r="C8077" s="53"/>
      <c r="D8077" s="167"/>
      <c r="E8077" s="51"/>
      <c r="F8077" s="167"/>
      <c r="G8077" s="37">
        <v>8069</v>
      </c>
      <c r="H8077" s="167">
        <f t="shared" ca="1" si="250"/>
        <v>-4.3614005428043313E-2</v>
      </c>
    </row>
    <row r="8078" spans="1:8" x14ac:dyDescent="0.3">
      <c r="A8078"/>
      <c r="B8078" s="242"/>
      <c r="C8078" s="53"/>
      <c r="D8078" s="167"/>
      <c r="E8078" s="51"/>
      <c r="F8078" s="167"/>
      <c r="G8078" s="37">
        <v>8070</v>
      </c>
      <c r="H8078" s="167">
        <f t="shared" ca="1" si="250"/>
        <v>2.2558708541980332E-2</v>
      </c>
    </row>
    <row r="8079" spans="1:8" x14ac:dyDescent="0.3">
      <c r="A8079"/>
      <c r="B8079" s="242"/>
      <c r="C8079" s="53"/>
      <c r="D8079" s="167"/>
      <c r="E8079" s="51"/>
      <c r="F8079" s="167"/>
      <c r="G8079" s="37">
        <v>8071</v>
      </c>
      <c r="H8079" s="167">
        <f t="shared" ca="1" si="250"/>
        <v>-7.346899815508974E-2</v>
      </c>
    </row>
    <row r="8080" spans="1:8" x14ac:dyDescent="0.3">
      <c r="A8080"/>
      <c r="B8080" s="242"/>
      <c r="C8080" s="53"/>
      <c r="D8080" s="167"/>
      <c r="E8080" s="51"/>
      <c r="F8080" s="167"/>
      <c r="G8080" s="37">
        <v>8072</v>
      </c>
      <c r="H8080" s="167">
        <f t="shared" ca="1" si="250"/>
        <v>-3.203417738484577E-2</v>
      </c>
    </row>
    <row r="8081" spans="1:8" x14ac:dyDescent="0.3">
      <c r="A8081"/>
      <c r="B8081" s="242"/>
      <c r="C8081" s="53"/>
      <c r="D8081" s="167"/>
      <c r="E8081" s="51"/>
      <c r="F8081" s="167"/>
      <c r="G8081" s="37">
        <v>8073</v>
      </c>
      <c r="H8081" s="167">
        <f t="shared" ca="1" si="250"/>
        <v>0.17873856586028422</v>
      </c>
    </row>
    <row r="8082" spans="1:8" x14ac:dyDescent="0.3">
      <c r="A8082"/>
      <c r="B8082" s="242"/>
      <c r="C8082" s="53"/>
      <c r="D8082" s="167"/>
      <c r="E8082" s="51"/>
      <c r="F8082" s="167"/>
      <c r="G8082" s="37">
        <v>8074</v>
      </c>
      <c r="H8082" s="167">
        <f t="shared" ca="1" si="250"/>
        <v>-2.5669770459848806E-3</v>
      </c>
    </row>
    <row r="8083" spans="1:8" x14ac:dyDescent="0.3">
      <c r="A8083"/>
      <c r="B8083" s="242"/>
      <c r="C8083" s="53"/>
      <c r="D8083" s="167"/>
      <c r="E8083" s="51"/>
      <c r="F8083" s="167"/>
      <c r="G8083" s="37">
        <v>8075</v>
      </c>
      <c r="H8083" s="167">
        <f t="shared" ca="1" si="250"/>
        <v>-2.301653536770364E-2</v>
      </c>
    </row>
    <row r="8084" spans="1:8" x14ac:dyDescent="0.3">
      <c r="A8084"/>
      <c r="B8084" s="242"/>
      <c r="C8084" s="53"/>
      <c r="D8084" s="167"/>
      <c r="E8084" s="51"/>
      <c r="F8084" s="167"/>
      <c r="G8084" s="37">
        <v>8076</v>
      </c>
      <c r="H8084" s="167">
        <f t="shared" ca="1" si="250"/>
        <v>2.3848291492804742E-2</v>
      </c>
    </row>
    <row r="8085" spans="1:8" x14ac:dyDescent="0.3">
      <c r="A8085"/>
      <c r="B8085" s="242"/>
      <c r="C8085" s="53"/>
      <c r="D8085" s="167"/>
      <c r="E8085" s="51"/>
      <c r="F8085" s="167"/>
      <c r="G8085" s="37">
        <v>8077</v>
      </c>
      <c r="H8085" s="167">
        <f t="shared" ca="1" si="250"/>
        <v>3.3139886438222438E-2</v>
      </c>
    </row>
    <row r="8086" spans="1:8" x14ac:dyDescent="0.3">
      <c r="A8086"/>
      <c r="B8086" s="242"/>
      <c r="C8086" s="53"/>
      <c r="D8086" s="167"/>
      <c r="E8086" s="51"/>
      <c r="F8086" s="167"/>
      <c r="G8086" s="37">
        <v>8078</v>
      </c>
      <c r="H8086" s="167">
        <f t="shared" ca="1" si="250"/>
        <v>3.8547015365184172E-2</v>
      </c>
    </row>
    <row r="8087" spans="1:8" x14ac:dyDescent="0.3">
      <c r="A8087"/>
      <c r="B8087" s="242"/>
      <c r="C8087" s="53"/>
      <c r="D8087" s="167"/>
      <c r="E8087" s="51"/>
      <c r="F8087" s="167"/>
      <c r="G8087" s="37">
        <v>8079</v>
      </c>
      <c r="H8087" s="167">
        <f t="shared" ca="1" si="250"/>
        <v>1.765888736880155E-2</v>
      </c>
    </row>
    <row r="8088" spans="1:8" x14ac:dyDescent="0.3">
      <c r="A8088"/>
      <c r="B8088" s="242"/>
      <c r="C8088" s="53"/>
      <c r="D8088" s="167"/>
      <c r="E8088" s="51"/>
      <c r="F8088" s="167"/>
      <c r="G8088" s="37">
        <v>8080</v>
      </c>
      <c r="H8088" s="167">
        <f t="shared" ca="1" si="250"/>
        <v>4.8102748653328788E-2</v>
      </c>
    </row>
    <row r="8089" spans="1:8" x14ac:dyDescent="0.3">
      <c r="A8089"/>
      <c r="B8089" s="242"/>
      <c r="C8089" s="53"/>
      <c r="D8089" s="167"/>
      <c r="E8089" s="51"/>
      <c r="F8089" s="167"/>
      <c r="G8089" s="37">
        <v>8081</v>
      </c>
      <c r="H8089" s="167">
        <f t="shared" ca="1" si="250"/>
        <v>0.13466953403323748</v>
      </c>
    </row>
    <row r="8090" spans="1:8" x14ac:dyDescent="0.3">
      <c r="A8090"/>
      <c r="B8090" s="242"/>
      <c r="C8090" s="53"/>
      <c r="D8090" s="167"/>
      <c r="E8090" s="51"/>
      <c r="F8090" s="167"/>
      <c r="G8090" s="37">
        <v>8082</v>
      </c>
      <c r="H8090" s="167">
        <f t="shared" ca="1" si="250"/>
        <v>-8.7998951133479247E-2</v>
      </c>
    </row>
    <row r="8091" spans="1:8" x14ac:dyDescent="0.3">
      <c r="A8091"/>
      <c r="B8091" s="242"/>
      <c r="C8091" s="53"/>
      <c r="D8091" s="167"/>
      <c r="E8091" s="51"/>
      <c r="F8091" s="167"/>
      <c r="G8091" s="37">
        <v>8083</v>
      </c>
      <c r="H8091" s="167">
        <f t="shared" ca="1" si="250"/>
        <v>6.8358417979548962E-3</v>
      </c>
    </row>
    <row r="8092" spans="1:8" x14ac:dyDescent="0.3">
      <c r="A8092"/>
      <c r="B8092" s="242"/>
      <c r="C8092" s="53"/>
      <c r="D8092" s="167"/>
      <c r="E8092" s="51"/>
      <c r="F8092" s="167"/>
      <c r="G8092" s="37">
        <v>8084</v>
      </c>
      <c r="H8092" s="167">
        <f t="shared" ca="1" si="250"/>
        <v>3.0085193182859092E-3</v>
      </c>
    </row>
    <row r="8093" spans="1:8" x14ac:dyDescent="0.3">
      <c r="A8093"/>
      <c r="B8093" s="242"/>
      <c r="C8093" s="53"/>
      <c r="D8093" s="167"/>
      <c r="E8093" s="51"/>
      <c r="F8093" s="167"/>
      <c r="G8093" s="37">
        <v>8085</v>
      </c>
      <c r="H8093" s="167">
        <f t="shared" ca="1" si="250"/>
        <v>-2.5180277270972447E-2</v>
      </c>
    </row>
    <row r="8094" spans="1:8" x14ac:dyDescent="0.3">
      <c r="A8094"/>
      <c r="B8094" s="242"/>
      <c r="C8094" s="53"/>
      <c r="D8094" s="167"/>
      <c r="E8094" s="51"/>
      <c r="F8094" s="167"/>
      <c r="G8094" s="37">
        <v>8086</v>
      </c>
      <c r="H8094" s="167">
        <f t="shared" ca="1" si="250"/>
        <v>-6.2027624726710577E-2</v>
      </c>
    </row>
    <row r="8095" spans="1:8" x14ac:dyDescent="0.3">
      <c r="A8095"/>
      <c r="B8095" s="242"/>
      <c r="C8095" s="53"/>
      <c r="D8095" s="167"/>
      <c r="E8095" s="51"/>
      <c r="F8095" s="167"/>
      <c r="G8095" s="37">
        <v>8087</v>
      </c>
      <c r="H8095" s="167">
        <f t="shared" ca="1" si="250"/>
        <v>3.4077154658017283E-3</v>
      </c>
    </row>
    <row r="8096" spans="1:8" x14ac:dyDescent="0.3">
      <c r="A8096"/>
      <c r="B8096" s="242"/>
      <c r="C8096" s="53"/>
      <c r="D8096" s="167"/>
      <c r="E8096" s="51"/>
      <c r="F8096" s="167"/>
      <c r="G8096" s="37">
        <v>8088</v>
      </c>
      <c r="H8096" s="167">
        <f t="shared" ca="1" si="250"/>
        <v>8.7734451123496551E-2</v>
      </c>
    </row>
    <row r="8097" spans="1:8" x14ac:dyDescent="0.3">
      <c r="A8097"/>
      <c r="B8097" s="242"/>
      <c r="C8097" s="53"/>
      <c r="D8097" s="167"/>
      <c r="E8097" s="51"/>
      <c r="F8097" s="167"/>
      <c r="G8097" s="37">
        <v>8089</v>
      </c>
      <c r="H8097" s="167">
        <f t="shared" ca="1" si="250"/>
        <v>9.8465323524231981E-3</v>
      </c>
    </row>
    <row r="8098" spans="1:8" x14ac:dyDescent="0.3">
      <c r="A8098"/>
      <c r="B8098" s="242"/>
      <c r="C8098" s="53"/>
      <c r="D8098" s="167"/>
      <c r="E8098" s="51"/>
      <c r="F8098" s="167"/>
      <c r="G8098" s="37">
        <v>8090</v>
      </c>
      <c r="H8098" s="167">
        <f t="shared" ca="1" si="250"/>
        <v>-3.5509791780554405E-2</v>
      </c>
    </row>
    <row r="8099" spans="1:8" x14ac:dyDescent="0.3">
      <c r="A8099"/>
      <c r="B8099" s="242"/>
      <c r="C8099" s="53"/>
      <c r="D8099" s="167"/>
      <c r="E8099" s="51"/>
      <c r="F8099" s="167"/>
      <c r="G8099" s="37">
        <v>8091</v>
      </c>
      <c r="H8099" s="167">
        <f t="shared" ca="1" si="250"/>
        <v>-0.11424793247006367</v>
      </c>
    </row>
    <row r="8100" spans="1:8" x14ac:dyDescent="0.3">
      <c r="A8100"/>
      <c r="B8100" s="242"/>
      <c r="C8100" s="53"/>
      <c r="D8100" s="167"/>
      <c r="E8100" s="51"/>
      <c r="F8100" s="167"/>
      <c r="G8100" s="37">
        <v>8092</v>
      </c>
      <c r="H8100" s="167">
        <f t="shared" ca="1" si="250"/>
        <v>4.8002629787012849E-2</v>
      </c>
    </row>
    <row r="8101" spans="1:8" x14ac:dyDescent="0.3">
      <c r="A8101"/>
      <c r="B8101" s="242"/>
      <c r="C8101" s="53"/>
      <c r="D8101" s="167"/>
      <c r="E8101" s="51"/>
      <c r="F8101" s="167"/>
      <c r="G8101" s="37">
        <v>8093</v>
      </c>
      <c r="H8101" s="167">
        <f t="shared" ca="1" si="250"/>
        <v>-5.7861763710946298E-2</v>
      </c>
    </row>
    <row r="8102" spans="1:8" x14ac:dyDescent="0.3">
      <c r="A8102"/>
      <c r="B8102" s="242"/>
      <c r="C8102" s="53"/>
      <c r="D8102" s="167"/>
      <c r="E8102" s="51"/>
      <c r="F8102" s="167"/>
      <c r="G8102" s="37">
        <v>8094</v>
      </c>
      <c r="H8102" s="167">
        <f t="shared" ca="1" si="250"/>
        <v>5.5564717297915692E-2</v>
      </c>
    </row>
    <row r="8103" spans="1:8" x14ac:dyDescent="0.3">
      <c r="A8103"/>
      <c r="B8103" s="242"/>
      <c r="C8103" s="53"/>
      <c r="D8103" s="167"/>
      <c r="E8103" s="51"/>
      <c r="F8103" s="167"/>
      <c r="G8103" s="37">
        <v>8095</v>
      </c>
      <c r="H8103" s="167">
        <f t="shared" ca="1" si="250"/>
        <v>-7.4648661772875546E-2</v>
      </c>
    </row>
    <row r="8104" spans="1:8" x14ac:dyDescent="0.3">
      <c r="A8104"/>
      <c r="B8104" s="242"/>
      <c r="C8104" s="53"/>
      <c r="D8104" s="167"/>
      <c r="E8104" s="51"/>
      <c r="F8104" s="167"/>
      <c r="G8104" s="37">
        <v>8096</v>
      </c>
      <c r="H8104" s="167">
        <f t="shared" ca="1" si="250"/>
        <v>0.14409444844643629</v>
      </c>
    </row>
    <row r="8105" spans="1:8" x14ac:dyDescent="0.3">
      <c r="A8105"/>
      <c r="B8105" s="242"/>
      <c r="C8105" s="53"/>
      <c r="D8105" s="167"/>
      <c r="E8105" s="51"/>
      <c r="F8105" s="167"/>
      <c r="G8105" s="37">
        <v>8097</v>
      </c>
      <c r="H8105" s="167">
        <f t="shared" ca="1" si="250"/>
        <v>1.0465323438091268E-2</v>
      </c>
    </row>
    <row r="8106" spans="1:8" x14ac:dyDescent="0.3">
      <c r="A8106"/>
      <c r="B8106" s="242"/>
      <c r="C8106" s="53"/>
      <c r="D8106" s="167"/>
      <c r="E8106" s="51"/>
      <c r="F8106" s="167"/>
      <c r="G8106" s="37">
        <v>8098</v>
      </c>
      <c r="H8106" s="167">
        <f t="shared" ca="1" si="250"/>
        <v>-9.7750671375431128E-2</v>
      </c>
    </row>
    <row r="8107" spans="1:8" x14ac:dyDescent="0.3">
      <c r="A8107"/>
      <c r="B8107" s="242"/>
      <c r="C8107" s="53"/>
      <c r="D8107" s="167"/>
      <c r="E8107" s="51"/>
      <c r="F8107" s="167"/>
      <c r="G8107" s="37">
        <v>8099</v>
      </c>
      <c r="H8107" s="167">
        <f t="shared" ca="1" si="250"/>
        <v>5.2560684414413396E-2</v>
      </c>
    </row>
    <row r="8108" spans="1:8" x14ac:dyDescent="0.3">
      <c r="A8108"/>
      <c r="B8108" s="242"/>
      <c r="C8108" s="53"/>
      <c r="D8108" s="167"/>
      <c r="E8108" s="51"/>
      <c r="F8108" s="167"/>
      <c r="G8108" s="37">
        <v>8100</v>
      </c>
      <c r="H8108" s="167">
        <f t="shared" ca="1" si="250"/>
        <v>-6.7152217881421228E-2</v>
      </c>
    </row>
    <row r="8109" spans="1:8" x14ac:dyDescent="0.3">
      <c r="A8109"/>
      <c r="B8109" s="242"/>
      <c r="C8109" s="53"/>
      <c r="D8109" s="167"/>
      <c r="E8109" s="51"/>
      <c r="F8109" s="167"/>
      <c r="G8109" s="37">
        <v>8101</v>
      </c>
      <c r="H8109" s="167">
        <f t="shared" ca="1" si="250"/>
        <v>1.4639111239007602E-2</v>
      </c>
    </row>
    <row r="8110" spans="1:8" x14ac:dyDescent="0.3">
      <c r="A8110"/>
      <c r="B8110" s="242"/>
      <c r="C8110" s="53"/>
      <c r="D8110" s="167"/>
      <c r="E8110" s="51"/>
      <c r="F8110" s="167"/>
      <c r="G8110" s="37">
        <v>8102</v>
      </c>
      <c r="H8110" s="167">
        <f t="shared" ca="1" si="250"/>
        <v>-0.14774171934320457</v>
      </c>
    </row>
    <row r="8111" spans="1:8" x14ac:dyDescent="0.3">
      <c r="A8111"/>
      <c r="B8111" s="242"/>
      <c r="C8111" s="53"/>
      <c r="D8111" s="167"/>
      <c r="E8111" s="51"/>
      <c r="F8111" s="167"/>
      <c r="G8111" s="37">
        <v>8103</v>
      </c>
      <c r="H8111" s="167">
        <f t="shared" ca="1" si="250"/>
        <v>9.6788931275501935E-2</v>
      </c>
    </row>
    <row r="8112" spans="1:8" x14ac:dyDescent="0.3">
      <c r="A8112"/>
      <c r="B8112" s="242"/>
      <c r="C8112" s="53"/>
      <c r="D8112" s="167"/>
      <c r="E8112" s="51"/>
      <c r="F8112" s="167"/>
      <c r="G8112" s="37">
        <v>8104</v>
      </c>
      <c r="H8112" s="167">
        <f t="shared" ca="1" si="250"/>
        <v>-1.3874555629042101E-3</v>
      </c>
    </row>
    <row r="8113" spans="1:8" x14ac:dyDescent="0.3">
      <c r="A8113"/>
      <c r="B8113" s="242"/>
      <c r="C8113" s="53"/>
      <c r="D8113" s="167"/>
      <c r="E8113" s="51"/>
      <c r="F8113" s="167"/>
      <c r="G8113" s="37">
        <v>8105</v>
      </c>
      <c r="H8113" s="167">
        <f t="shared" ca="1" si="250"/>
        <v>-8.6883018191436651E-2</v>
      </c>
    </row>
    <row r="8114" spans="1:8" x14ac:dyDescent="0.3">
      <c r="A8114"/>
      <c r="B8114" s="242"/>
      <c r="C8114" s="53"/>
      <c r="D8114" s="167"/>
      <c r="E8114" s="51"/>
      <c r="F8114" s="167"/>
      <c r="G8114" s="37">
        <v>8106</v>
      </c>
      <c r="H8114" s="167">
        <f t="shared" ca="1" si="250"/>
        <v>-1.2559402685976459E-2</v>
      </c>
    </row>
    <row r="8115" spans="1:8" x14ac:dyDescent="0.3">
      <c r="A8115"/>
      <c r="B8115" s="242"/>
      <c r="C8115" s="53"/>
      <c r="D8115" s="167"/>
      <c r="E8115" s="51"/>
      <c r="F8115" s="167"/>
      <c r="G8115" s="37">
        <v>8107</v>
      </c>
      <c r="H8115" s="167">
        <f t="shared" ca="1" si="250"/>
        <v>2.8455143117949604E-2</v>
      </c>
    </row>
    <row r="8116" spans="1:8" x14ac:dyDescent="0.3">
      <c r="A8116"/>
      <c r="B8116" s="242"/>
      <c r="C8116" s="53"/>
      <c r="D8116" s="167"/>
      <c r="E8116" s="51"/>
      <c r="F8116" s="167"/>
      <c r="G8116" s="37">
        <v>8108</v>
      </c>
      <c r="H8116" s="167">
        <f t="shared" ca="1" si="250"/>
        <v>9.0630625203087442E-3</v>
      </c>
    </row>
    <row r="8117" spans="1:8" x14ac:dyDescent="0.3">
      <c r="A8117"/>
      <c r="B8117" s="242"/>
      <c r="C8117" s="53"/>
      <c r="D8117" s="167"/>
      <c r="E8117" s="51"/>
      <c r="F8117" s="167"/>
      <c r="G8117" s="37">
        <v>8109</v>
      </c>
      <c r="H8117" s="167">
        <f t="shared" ca="1" si="250"/>
        <v>-5.2115673010882595E-2</v>
      </c>
    </row>
    <row r="8118" spans="1:8" x14ac:dyDescent="0.3">
      <c r="A8118"/>
      <c r="B8118" s="242"/>
      <c r="C8118" s="53"/>
      <c r="D8118" s="167"/>
      <c r="E8118" s="51"/>
      <c r="F8118" s="167"/>
      <c r="G8118" s="37">
        <v>8110</v>
      </c>
      <c r="H8118" s="167">
        <f t="shared" ca="1" si="250"/>
        <v>5.7883125305623333E-2</v>
      </c>
    </row>
    <row r="8119" spans="1:8" x14ac:dyDescent="0.3">
      <c r="A8119"/>
      <c r="B8119" s="242"/>
      <c r="C8119" s="53"/>
      <c r="D8119" s="167"/>
      <c r="E8119" s="51"/>
      <c r="F8119" s="167"/>
      <c r="G8119" s="37">
        <v>8111</v>
      </c>
      <c r="H8119" s="167">
        <f t="shared" ca="1" si="250"/>
        <v>1.7908413557222825E-2</v>
      </c>
    </row>
    <row r="8120" spans="1:8" x14ac:dyDescent="0.3">
      <c r="A8120"/>
      <c r="B8120" s="242"/>
      <c r="C8120" s="53"/>
      <c r="D8120" s="167"/>
      <c r="E8120" s="51"/>
      <c r="F8120" s="167"/>
      <c r="G8120" s="37">
        <v>8112</v>
      </c>
      <c r="H8120" s="167">
        <f t="shared" ca="1" si="250"/>
        <v>-3.2885096253284014E-2</v>
      </c>
    </row>
    <row r="8121" spans="1:8" x14ac:dyDescent="0.3">
      <c r="A8121"/>
      <c r="B8121" s="242"/>
      <c r="C8121" s="53"/>
      <c r="D8121" s="167"/>
      <c r="E8121" s="51"/>
      <c r="F8121" s="167"/>
      <c r="G8121" s="37">
        <v>8113</v>
      </c>
      <c r="H8121" s="167">
        <f t="shared" ca="1" si="250"/>
        <v>0.104348177668094</v>
      </c>
    </row>
    <row r="8122" spans="1:8" x14ac:dyDescent="0.3">
      <c r="A8122"/>
      <c r="B8122" s="242"/>
      <c r="C8122" s="53"/>
      <c r="D8122" s="167"/>
      <c r="E8122" s="51"/>
      <c r="F8122" s="167"/>
      <c r="G8122" s="37">
        <v>8114</v>
      </c>
      <c r="H8122" s="167">
        <f t="shared" ca="1" si="250"/>
        <v>6.5141527274641606E-2</v>
      </c>
    </row>
    <row r="8123" spans="1:8" x14ac:dyDescent="0.3">
      <c r="A8123"/>
      <c r="B8123" s="242"/>
      <c r="C8123" s="53"/>
      <c r="D8123" s="167"/>
      <c r="E8123" s="51"/>
      <c r="F8123" s="167"/>
      <c r="G8123" s="37">
        <v>8115</v>
      </c>
      <c r="H8123" s="167">
        <f t="shared" ca="1" si="250"/>
        <v>4.8373350239441599E-3</v>
      </c>
    </row>
    <row r="8124" spans="1:8" x14ac:dyDescent="0.3">
      <c r="A8124"/>
      <c r="B8124" s="242"/>
      <c r="C8124" s="53"/>
      <c r="D8124" s="167"/>
      <c r="E8124" s="51"/>
      <c r="F8124" s="167"/>
      <c r="G8124" s="37">
        <v>8116</v>
      </c>
      <c r="H8124" s="167">
        <f t="shared" ca="1" si="250"/>
        <v>4.3698258903159135E-2</v>
      </c>
    </row>
    <row r="8125" spans="1:8" x14ac:dyDescent="0.3">
      <c r="A8125"/>
      <c r="B8125" s="242"/>
      <c r="C8125" s="53"/>
      <c r="D8125" s="167"/>
      <c r="E8125" s="51"/>
      <c r="F8125" s="167"/>
      <c r="G8125" s="37">
        <v>8117</v>
      </c>
      <c r="H8125" s="167">
        <f t="shared" ca="1" si="250"/>
        <v>5.2256697711259396E-2</v>
      </c>
    </row>
    <row r="8126" spans="1:8" x14ac:dyDescent="0.3">
      <c r="A8126"/>
      <c r="B8126" s="242"/>
      <c r="C8126" s="53"/>
      <c r="D8126" s="167"/>
      <c r="E8126" s="51"/>
      <c r="F8126" s="167"/>
      <c r="G8126" s="37">
        <v>8118</v>
      </c>
      <c r="H8126" s="167">
        <f t="shared" ca="1" si="250"/>
        <v>0.18043674202486301</v>
      </c>
    </row>
    <row r="8127" spans="1:8" x14ac:dyDescent="0.3">
      <c r="A8127"/>
      <c r="B8127" s="242"/>
      <c r="C8127" s="53"/>
      <c r="D8127" s="167"/>
      <c r="E8127" s="51"/>
      <c r="F8127" s="167"/>
      <c r="G8127" s="37">
        <v>8119</v>
      </c>
      <c r="H8127" s="167">
        <f t="shared" ca="1" si="250"/>
        <v>4.8111655394379713E-2</v>
      </c>
    </row>
    <row r="8128" spans="1:8" x14ac:dyDescent="0.3">
      <c r="A8128"/>
      <c r="B8128" s="242"/>
      <c r="C8128" s="53"/>
      <c r="D8128" s="167"/>
      <c r="E8128" s="51"/>
      <c r="F8128" s="167"/>
      <c r="G8128" s="37">
        <v>8120</v>
      </c>
      <c r="H8128" s="167">
        <f t="shared" ca="1" si="250"/>
        <v>-2.9975011458709878E-2</v>
      </c>
    </row>
    <row r="8129" spans="1:8" x14ac:dyDescent="0.3">
      <c r="A8129"/>
      <c r="B8129" s="242"/>
      <c r="C8129" s="53"/>
      <c r="D8129" s="167"/>
      <c r="E8129" s="51"/>
      <c r="F8129" s="167"/>
      <c r="G8129" s="37">
        <v>8121</v>
      </c>
      <c r="H8129" s="167">
        <f t="shared" ca="1" si="250"/>
        <v>4.4083029078129762E-2</v>
      </c>
    </row>
    <row r="8130" spans="1:8" x14ac:dyDescent="0.3">
      <c r="A8130"/>
      <c r="B8130" s="242"/>
      <c r="C8130" s="53"/>
      <c r="D8130" s="167"/>
      <c r="E8130" s="51"/>
      <c r="F8130" s="167"/>
      <c r="G8130" s="37">
        <v>8122</v>
      </c>
      <c r="H8130" s="167">
        <f t="shared" ca="1" si="250"/>
        <v>1.0014748643705603E-2</v>
      </c>
    </row>
    <row r="8131" spans="1:8" x14ac:dyDescent="0.3">
      <c r="A8131"/>
      <c r="B8131" s="242"/>
      <c r="C8131" s="53"/>
      <c r="D8131" s="167"/>
      <c r="E8131" s="51"/>
      <c r="F8131" s="167"/>
      <c r="G8131" s="37">
        <v>8123</v>
      </c>
      <c r="H8131" s="167">
        <f t="shared" ca="1" si="250"/>
        <v>-4.6373783041625712E-2</v>
      </c>
    </row>
    <row r="8132" spans="1:8" x14ac:dyDescent="0.3">
      <c r="A8132"/>
      <c r="B8132" s="242"/>
      <c r="C8132" s="53"/>
      <c r="D8132" s="167"/>
      <c r="E8132" s="51"/>
      <c r="F8132" s="167"/>
      <c r="G8132" s="37">
        <v>8124</v>
      </c>
      <c r="H8132" s="167">
        <f t="shared" ca="1" si="250"/>
        <v>-1.3679538744765097E-2</v>
      </c>
    </row>
    <row r="8133" spans="1:8" x14ac:dyDescent="0.3">
      <c r="A8133"/>
      <c r="B8133" s="242"/>
      <c r="C8133" s="53"/>
      <c r="D8133" s="167"/>
      <c r="E8133" s="51"/>
      <c r="F8133" s="167"/>
      <c r="G8133" s="37">
        <v>8125</v>
      </c>
      <c r="H8133" s="167">
        <f t="shared" ca="1" si="250"/>
        <v>-5.7268982473693192E-2</v>
      </c>
    </row>
    <row r="8134" spans="1:8" x14ac:dyDescent="0.3">
      <c r="A8134"/>
      <c r="B8134" s="242"/>
      <c r="C8134" s="53"/>
      <c r="D8134" s="167"/>
      <c r="E8134" s="51"/>
      <c r="F8134" s="167"/>
      <c r="G8134" s="37">
        <v>8126</v>
      </c>
      <c r="H8134" s="167">
        <f t="shared" ca="1" si="250"/>
        <v>2.4931483069438029E-2</v>
      </c>
    </row>
    <row r="8135" spans="1:8" x14ac:dyDescent="0.3">
      <c r="A8135"/>
      <c r="B8135" s="242"/>
      <c r="C8135" s="53"/>
      <c r="D8135" s="167"/>
      <c r="E8135" s="51"/>
      <c r="F8135" s="167"/>
      <c r="G8135" s="37">
        <v>8127</v>
      </c>
      <c r="H8135" s="167">
        <f t="shared" ca="1" si="250"/>
        <v>5.8082749377995641E-3</v>
      </c>
    </row>
    <row r="8136" spans="1:8" x14ac:dyDescent="0.3">
      <c r="A8136"/>
      <c r="B8136" s="242"/>
      <c r="C8136" s="53"/>
      <c r="D8136" s="167"/>
      <c r="E8136" s="51"/>
      <c r="F8136" s="167"/>
      <c r="G8136" s="37">
        <v>8128</v>
      </c>
      <c r="H8136" s="167">
        <f t="shared" ca="1" si="250"/>
        <v>1.1305393154401962E-2</v>
      </c>
    </row>
    <row r="8137" spans="1:8" x14ac:dyDescent="0.3">
      <c r="A8137"/>
      <c r="B8137" s="242"/>
      <c r="C8137" s="53"/>
      <c r="D8137" s="167"/>
      <c r="E8137" s="51"/>
      <c r="F8137" s="167"/>
      <c r="G8137" s="37">
        <v>8129</v>
      </c>
      <c r="H8137" s="167">
        <f t="shared" ca="1" si="250"/>
        <v>-8.1050707562650731E-2</v>
      </c>
    </row>
    <row r="8138" spans="1:8" x14ac:dyDescent="0.3">
      <c r="A8138"/>
      <c r="B8138" s="242"/>
      <c r="C8138" s="53"/>
      <c r="D8138" s="167"/>
      <c r="E8138" s="51"/>
      <c r="F8138" s="167"/>
      <c r="G8138" s="37">
        <v>8130</v>
      </c>
      <c r="H8138" s="167">
        <f t="shared" ref="H8138:H8201" ca="1" si="251">_xlfn.NORM.INV(RAND(),N$11,N$12)</f>
        <v>1.8478959774397358E-2</v>
      </c>
    </row>
    <row r="8139" spans="1:8" x14ac:dyDescent="0.3">
      <c r="A8139"/>
      <c r="B8139" s="242"/>
      <c r="C8139" s="53"/>
      <c r="D8139" s="167"/>
      <c r="E8139" s="51"/>
      <c r="F8139" s="167"/>
      <c r="G8139" s="37">
        <v>8131</v>
      </c>
      <c r="H8139" s="167">
        <f t="shared" ca="1" si="251"/>
        <v>-6.9585407255500454E-3</v>
      </c>
    </row>
    <row r="8140" spans="1:8" x14ac:dyDescent="0.3">
      <c r="A8140"/>
      <c r="B8140" s="242"/>
      <c r="C8140" s="53"/>
      <c r="D8140" s="167"/>
      <c r="E8140" s="51"/>
      <c r="F8140" s="167"/>
      <c r="G8140" s="37">
        <v>8132</v>
      </c>
      <c r="H8140" s="167">
        <f t="shared" ca="1" si="251"/>
        <v>-7.5006206668594685E-2</v>
      </c>
    </row>
    <row r="8141" spans="1:8" x14ac:dyDescent="0.3">
      <c r="A8141"/>
      <c r="B8141" s="242"/>
      <c r="C8141" s="53"/>
      <c r="D8141" s="167"/>
      <c r="E8141" s="51"/>
      <c r="F8141" s="167"/>
      <c r="G8141" s="37">
        <v>8133</v>
      </c>
      <c r="H8141" s="167">
        <f t="shared" ca="1" si="251"/>
        <v>-1.9582297088682914E-2</v>
      </c>
    </row>
    <row r="8142" spans="1:8" x14ac:dyDescent="0.3">
      <c r="A8142"/>
      <c r="B8142" s="242"/>
      <c r="C8142" s="53"/>
      <c r="D8142" s="167"/>
      <c r="E8142" s="51"/>
      <c r="F8142" s="167"/>
      <c r="G8142" s="37">
        <v>8134</v>
      </c>
      <c r="H8142" s="167">
        <f t="shared" ca="1" si="251"/>
        <v>1.8545094570556354E-2</v>
      </c>
    </row>
    <row r="8143" spans="1:8" x14ac:dyDescent="0.3">
      <c r="A8143"/>
      <c r="B8143" s="242"/>
      <c r="C8143" s="53"/>
      <c r="D8143" s="167"/>
      <c r="E8143" s="51"/>
      <c r="F8143" s="167"/>
      <c r="G8143" s="37">
        <v>8135</v>
      </c>
      <c r="H8143" s="167">
        <f t="shared" ca="1" si="251"/>
        <v>-5.7824552270156621E-2</v>
      </c>
    </row>
    <row r="8144" spans="1:8" x14ac:dyDescent="0.3">
      <c r="A8144"/>
      <c r="B8144" s="242"/>
      <c r="C8144" s="53"/>
      <c r="D8144" s="167"/>
      <c r="E8144" s="51"/>
      <c r="F8144" s="167"/>
      <c r="G8144" s="37">
        <v>8136</v>
      </c>
      <c r="H8144" s="167">
        <f t="shared" ca="1" si="251"/>
        <v>6.2118546084017519E-2</v>
      </c>
    </row>
    <row r="8145" spans="1:8" x14ac:dyDescent="0.3">
      <c r="A8145"/>
      <c r="B8145" s="242"/>
      <c r="C8145" s="53"/>
      <c r="D8145" s="167"/>
      <c r="E8145" s="51"/>
      <c r="F8145" s="167"/>
      <c r="G8145" s="37">
        <v>8137</v>
      </c>
      <c r="H8145" s="167">
        <f t="shared" ca="1" si="251"/>
        <v>5.6480297103028057E-2</v>
      </c>
    </row>
    <row r="8146" spans="1:8" x14ac:dyDescent="0.3">
      <c r="A8146"/>
      <c r="B8146" s="242"/>
      <c r="C8146" s="53"/>
      <c r="D8146" s="167"/>
      <c r="E8146" s="51"/>
      <c r="F8146" s="167"/>
      <c r="G8146" s="37">
        <v>8138</v>
      </c>
      <c r="H8146" s="167">
        <f t="shared" ca="1" si="251"/>
        <v>-1.6110136343073161E-2</v>
      </c>
    </row>
    <row r="8147" spans="1:8" x14ac:dyDescent="0.3">
      <c r="A8147"/>
      <c r="B8147" s="242"/>
      <c r="C8147" s="53"/>
      <c r="D8147" s="167"/>
      <c r="E8147" s="51"/>
      <c r="F8147" s="167"/>
      <c r="G8147" s="37">
        <v>8139</v>
      </c>
      <c r="H8147" s="167">
        <f t="shared" ca="1" si="251"/>
        <v>5.7178355642906829E-3</v>
      </c>
    </row>
    <row r="8148" spans="1:8" x14ac:dyDescent="0.3">
      <c r="A8148"/>
      <c r="B8148" s="242"/>
      <c r="C8148" s="53"/>
      <c r="D8148" s="167"/>
      <c r="E8148" s="51"/>
      <c r="F8148" s="167"/>
      <c r="G8148" s="37">
        <v>8140</v>
      </c>
      <c r="H8148" s="167">
        <f t="shared" ca="1" si="251"/>
        <v>3.4731654744911959E-2</v>
      </c>
    </row>
    <row r="8149" spans="1:8" x14ac:dyDescent="0.3">
      <c r="A8149"/>
      <c r="B8149" s="242"/>
      <c r="C8149" s="53"/>
      <c r="D8149" s="167"/>
      <c r="E8149" s="51"/>
      <c r="F8149" s="167"/>
      <c r="G8149" s="37">
        <v>8141</v>
      </c>
      <c r="H8149" s="167">
        <f t="shared" ca="1" si="251"/>
        <v>0.10000973239274227</v>
      </c>
    </row>
    <row r="8150" spans="1:8" x14ac:dyDescent="0.3">
      <c r="A8150"/>
      <c r="B8150" s="242"/>
      <c r="C8150" s="53"/>
      <c r="D8150" s="167"/>
      <c r="E8150" s="51"/>
      <c r="F8150" s="167"/>
      <c r="G8150" s="37">
        <v>8142</v>
      </c>
      <c r="H8150" s="167">
        <f t="shared" ca="1" si="251"/>
        <v>-0.10530157046421627</v>
      </c>
    </row>
    <row r="8151" spans="1:8" x14ac:dyDescent="0.3">
      <c r="A8151"/>
      <c r="B8151" s="242"/>
      <c r="C8151" s="53"/>
      <c r="D8151" s="167"/>
      <c r="E8151" s="51"/>
      <c r="F8151" s="167"/>
      <c r="G8151" s="37">
        <v>8143</v>
      </c>
      <c r="H8151" s="167">
        <f t="shared" ca="1" si="251"/>
        <v>1.2622762799191613E-2</v>
      </c>
    </row>
    <row r="8152" spans="1:8" x14ac:dyDescent="0.3">
      <c r="A8152"/>
      <c r="B8152" s="242"/>
      <c r="C8152" s="53"/>
      <c r="D8152" s="167"/>
      <c r="E8152" s="51"/>
      <c r="F8152" s="167"/>
      <c r="G8152" s="37">
        <v>8144</v>
      </c>
      <c r="H8152" s="167">
        <f t="shared" ca="1" si="251"/>
        <v>2.0774069009504677E-2</v>
      </c>
    </row>
    <row r="8153" spans="1:8" x14ac:dyDescent="0.3">
      <c r="A8153"/>
      <c r="B8153" s="242"/>
      <c r="C8153" s="53"/>
      <c r="D8153" s="167"/>
      <c r="E8153" s="51"/>
      <c r="F8153" s="167"/>
      <c r="G8153" s="37">
        <v>8145</v>
      </c>
      <c r="H8153" s="167">
        <f t="shared" ca="1" si="251"/>
        <v>7.7549554937969946E-3</v>
      </c>
    </row>
    <row r="8154" spans="1:8" x14ac:dyDescent="0.3">
      <c r="A8154"/>
      <c r="B8154" s="242"/>
      <c r="C8154" s="53"/>
      <c r="D8154" s="167"/>
      <c r="E8154" s="51"/>
      <c r="F8154" s="167"/>
      <c r="G8154" s="37">
        <v>8146</v>
      </c>
      <c r="H8154" s="167">
        <f t="shared" ca="1" si="251"/>
        <v>-8.6520036707870021E-2</v>
      </c>
    </row>
    <row r="8155" spans="1:8" x14ac:dyDescent="0.3">
      <c r="A8155"/>
      <c r="B8155" s="242"/>
      <c r="C8155" s="53"/>
      <c r="D8155" s="167"/>
      <c r="E8155" s="51"/>
      <c r="F8155" s="167"/>
      <c r="G8155" s="37">
        <v>8147</v>
      </c>
      <c r="H8155" s="167">
        <f t="shared" ca="1" si="251"/>
        <v>-9.4342386085325747E-2</v>
      </c>
    </row>
    <row r="8156" spans="1:8" x14ac:dyDescent="0.3">
      <c r="A8156"/>
      <c r="B8156" s="242"/>
      <c r="C8156" s="53"/>
      <c r="D8156" s="167"/>
      <c r="E8156" s="51"/>
      <c r="F8156" s="167"/>
      <c r="G8156" s="37">
        <v>8148</v>
      </c>
      <c r="H8156" s="167">
        <f t="shared" ca="1" si="251"/>
        <v>5.8583676285944492E-2</v>
      </c>
    </row>
    <row r="8157" spans="1:8" x14ac:dyDescent="0.3">
      <c r="A8157"/>
      <c r="B8157" s="242"/>
      <c r="C8157" s="53"/>
      <c r="D8157" s="167"/>
      <c r="E8157" s="51"/>
      <c r="F8157" s="167"/>
      <c r="G8157" s="37">
        <v>8149</v>
      </c>
      <c r="H8157" s="167">
        <f t="shared" ca="1" si="251"/>
        <v>0.13774587328018995</v>
      </c>
    </row>
    <row r="8158" spans="1:8" x14ac:dyDescent="0.3">
      <c r="A8158"/>
      <c r="B8158" s="242"/>
      <c r="C8158" s="53"/>
      <c r="D8158" s="167"/>
      <c r="E8158" s="51"/>
      <c r="F8158" s="167"/>
      <c r="G8158" s="37">
        <v>8150</v>
      </c>
      <c r="H8158" s="167">
        <f t="shared" ca="1" si="251"/>
        <v>2.3945709319414438E-2</v>
      </c>
    </row>
    <row r="8159" spans="1:8" x14ac:dyDescent="0.3">
      <c r="A8159"/>
      <c r="B8159" s="242"/>
      <c r="C8159" s="53"/>
      <c r="D8159" s="167"/>
      <c r="E8159" s="51"/>
      <c r="F8159" s="167"/>
      <c r="G8159" s="37">
        <v>8151</v>
      </c>
      <c r="H8159" s="167">
        <f t="shared" ca="1" si="251"/>
        <v>6.2251308941709077E-2</v>
      </c>
    </row>
    <row r="8160" spans="1:8" x14ac:dyDescent="0.3">
      <c r="A8160"/>
      <c r="B8160" s="242"/>
      <c r="C8160" s="53"/>
      <c r="D8160" s="167"/>
      <c r="E8160" s="51"/>
      <c r="F8160" s="167"/>
      <c r="G8160" s="37">
        <v>8152</v>
      </c>
      <c r="H8160" s="167">
        <f t="shared" ca="1" si="251"/>
        <v>-3.3184422946055295E-2</v>
      </c>
    </row>
    <row r="8161" spans="1:8" x14ac:dyDescent="0.3">
      <c r="A8161"/>
      <c r="B8161" s="242"/>
      <c r="C8161" s="53"/>
      <c r="D8161" s="167"/>
      <c r="E8161" s="51"/>
      <c r="F8161" s="167"/>
      <c r="G8161" s="37">
        <v>8153</v>
      </c>
      <c r="H8161" s="167">
        <f t="shared" ca="1" si="251"/>
        <v>-7.6717873466608036E-2</v>
      </c>
    </row>
    <row r="8162" spans="1:8" x14ac:dyDescent="0.3">
      <c r="A8162"/>
      <c r="B8162" s="242"/>
      <c r="C8162" s="53"/>
      <c r="D8162" s="167"/>
      <c r="E8162" s="51"/>
      <c r="F8162" s="167"/>
      <c r="G8162" s="37">
        <v>8154</v>
      </c>
      <c r="H8162" s="167">
        <f t="shared" ca="1" si="251"/>
        <v>9.8397050919512064E-2</v>
      </c>
    </row>
    <row r="8163" spans="1:8" x14ac:dyDescent="0.3">
      <c r="A8163"/>
      <c r="B8163" s="242"/>
      <c r="C8163" s="53"/>
      <c r="D8163" s="167"/>
      <c r="E8163" s="51"/>
      <c r="F8163" s="167"/>
      <c r="G8163" s="37">
        <v>8155</v>
      </c>
      <c r="H8163" s="167">
        <f t="shared" ca="1" si="251"/>
        <v>-2.3072266180954201E-2</v>
      </c>
    </row>
    <row r="8164" spans="1:8" x14ac:dyDescent="0.3">
      <c r="A8164"/>
      <c r="B8164" s="242"/>
      <c r="C8164" s="53"/>
      <c r="D8164" s="167"/>
      <c r="E8164" s="51"/>
      <c r="F8164" s="167"/>
      <c r="G8164" s="37">
        <v>8156</v>
      </c>
      <c r="H8164" s="167">
        <f t="shared" ca="1" si="251"/>
        <v>6.5037529820024823E-2</v>
      </c>
    </row>
    <row r="8165" spans="1:8" x14ac:dyDescent="0.3">
      <c r="A8165"/>
      <c r="B8165" s="242"/>
      <c r="C8165" s="53"/>
      <c r="D8165" s="167"/>
      <c r="E8165" s="51"/>
      <c r="F8165" s="167"/>
      <c r="G8165" s="37">
        <v>8157</v>
      </c>
      <c r="H8165" s="167">
        <f t="shared" ca="1" si="251"/>
        <v>-6.80758020241089E-2</v>
      </c>
    </row>
    <row r="8166" spans="1:8" x14ac:dyDescent="0.3">
      <c r="A8166"/>
      <c r="B8166" s="242"/>
      <c r="C8166" s="53"/>
      <c r="D8166" s="167"/>
      <c r="E8166" s="51"/>
      <c r="F8166" s="167"/>
      <c r="G8166" s="37">
        <v>8158</v>
      </c>
      <c r="H8166" s="167">
        <f t="shared" ca="1" si="251"/>
        <v>-2.8361970094481517E-2</v>
      </c>
    </row>
    <row r="8167" spans="1:8" x14ac:dyDescent="0.3">
      <c r="A8167"/>
      <c r="B8167" s="242"/>
      <c r="C8167" s="53"/>
      <c r="D8167" s="167"/>
      <c r="E8167" s="51"/>
      <c r="F8167" s="167"/>
      <c r="G8167" s="37">
        <v>8159</v>
      </c>
      <c r="H8167" s="167">
        <f t="shared" ca="1" si="251"/>
        <v>-1.4319224720226264E-2</v>
      </c>
    </row>
    <row r="8168" spans="1:8" x14ac:dyDescent="0.3">
      <c r="A8168"/>
      <c r="B8168" s="242"/>
      <c r="C8168" s="53"/>
      <c r="D8168" s="167"/>
      <c r="E8168" s="51"/>
      <c r="F8168" s="167"/>
      <c r="G8168" s="37">
        <v>8160</v>
      </c>
      <c r="H8168" s="167">
        <f t="shared" ca="1" si="251"/>
        <v>-4.6729894978430338E-2</v>
      </c>
    </row>
    <row r="8169" spans="1:8" x14ac:dyDescent="0.3">
      <c r="A8169"/>
      <c r="B8169" s="242"/>
      <c r="C8169" s="53"/>
      <c r="D8169" s="167"/>
      <c r="E8169" s="51"/>
      <c r="F8169" s="167"/>
      <c r="G8169" s="37">
        <v>8161</v>
      </c>
      <c r="H8169" s="167">
        <f t="shared" ca="1" si="251"/>
        <v>8.0319089452958084E-2</v>
      </c>
    </row>
    <row r="8170" spans="1:8" x14ac:dyDescent="0.3">
      <c r="A8170"/>
      <c r="B8170" s="242"/>
      <c r="C8170" s="53"/>
      <c r="D8170" s="167"/>
      <c r="E8170" s="51"/>
      <c r="F8170" s="167"/>
      <c r="G8170" s="37">
        <v>8162</v>
      </c>
      <c r="H8170" s="167">
        <f t="shared" ca="1" si="251"/>
        <v>1.6072200474792259E-2</v>
      </c>
    </row>
    <row r="8171" spans="1:8" x14ac:dyDescent="0.3">
      <c r="A8171"/>
      <c r="B8171" s="242"/>
      <c r="C8171" s="53"/>
      <c r="D8171" s="167"/>
      <c r="E8171" s="51"/>
      <c r="F8171" s="167"/>
      <c r="G8171" s="37">
        <v>8163</v>
      </c>
      <c r="H8171" s="167">
        <f t="shared" ca="1" si="251"/>
        <v>-6.0482548248126933E-2</v>
      </c>
    </row>
    <row r="8172" spans="1:8" x14ac:dyDescent="0.3">
      <c r="A8172"/>
      <c r="B8172" s="242"/>
      <c r="C8172" s="53"/>
      <c r="D8172" s="167"/>
      <c r="E8172" s="51"/>
      <c r="F8172" s="167"/>
      <c r="G8172" s="37">
        <v>8164</v>
      </c>
      <c r="H8172" s="167">
        <f t="shared" ca="1" si="251"/>
        <v>-2.7387713950908561E-2</v>
      </c>
    </row>
    <row r="8173" spans="1:8" x14ac:dyDescent="0.3">
      <c r="A8173"/>
      <c r="B8173" s="242"/>
      <c r="C8173" s="53"/>
      <c r="D8173" s="167"/>
      <c r="E8173" s="51"/>
      <c r="F8173" s="167"/>
      <c r="G8173" s="37">
        <v>8165</v>
      </c>
      <c r="H8173" s="167">
        <f t="shared" ca="1" si="251"/>
        <v>9.9706745388890461E-2</v>
      </c>
    </row>
    <row r="8174" spans="1:8" x14ac:dyDescent="0.3">
      <c r="A8174"/>
      <c r="B8174" s="242"/>
      <c r="C8174" s="53"/>
      <c r="D8174" s="167"/>
      <c r="E8174" s="51"/>
      <c r="F8174" s="167"/>
      <c r="G8174" s="37">
        <v>8166</v>
      </c>
      <c r="H8174" s="167">
        <f t="shared" ca="1" si="251"/>
        <v>3.761204144174702E-2</v>
      </c>
    </row>
    <row r="8175" spans="1:8" x14ac:dyDescent="0.3">
      <c r="A8175"/>
      <c r="B8175" s="242"/>
      <c r="C8175" s="53"/>
      <c r="D8175" s="167"/>
      <c r="E8175" s="51"/>
      <c r="F8175" s="167"/>
      <c r="G8175" s="37">
        <v>8167</v>
      </c>
      <c r="H8175" s="167">
        <f t="shared" ca="1" si="251"/>
        <v>-3.7276047296155454E-2</v>
      </c>
    </row>
    <row r="8176" spans="1:8" x14ac:dyDescent="0.3">
      <c r="A8176"/>
      <c r="B8176" s="242"/>
      <c r="C8176" s="53"/>
      <c r="D8176" s="167"/>
      <c r="E8176" s="51"/>
      <c r="F8176" s="167"/>
      <c r="G8176" s="37">
        <v>8168</v>
      </c>
      <c r="H8176" s="167">
        <f t="shared" ca="1" si="251"/>
        <v>-7.2423995794318574E-2</v>
      </c>
    </row>
    <row r="8177" spans="1:8" x14ac:dyDescent="0.3">
      <c r="A8177"/>
      <c r="B8177" s="242"/>
      <c r="C8177" s="53"/>
      <c r="D8177" s="167"/>
      <c r="E8177" s="51"/>
      <c r="F8177" s="167"/>
      <c r="G8177" s="37">
        <v>8169</v>
      </c>
      <c r="H8177" s="167">
        <f t="shared" ca="1" si="251"/>
        <v>9.8390949144629355E-2</v>
      </c>
    </row>
    <row r="8178" spans="1:8" x14ac:dyDescent="0.3">
      <c r="A8178"/>
      <c r="B8178" s="242"/>
      <c r="C8178" s="53"/>
      <c r="D8178" s="167"/>
      <c r="E8178" s="51"/>
      <c r="F8178" s="167"/>
      <c r="G8178" s="37">
        <v>8170</v>
      </c>
      <c r="H8178" s="167">
        <f t="shared" ca="1" si="251"/>
        <v>-4.4394763527676032E-2</v>
      </c>
    </row>
    <row r="8179" spans="1:8" x14ac:dyDescent="0.3">
      <c r="A8179"/>
      <c r="B8179" s="242"/>
      <c r="C8179" s="53"/>
      <c r="D8179" s="167"/>
      <c r="E8179" s="51"/>
      <c r="F8179" s="167"/>
      <c r="G8179" s="37">
        <v>8171</v>
      </c>
      <c r="H8179" s="167">
        <f t="shared" ca="1" si="251"/>
        <v>6.5458488110962609E-2</v>
      </c>
    </row>
    <row r="8180" spans="1:8" x14ac:dyDescent="0.3">
      <c r="A8180"/>
      <c r="B8180" s="242"/>
      <c r="C8180" s="53"/>
      <c r="D8180" s="167"/>
      <c r="E8180" s="51"/>
      <c r="F8180" s="167"/>
      <c r="G8180" s="37">
        <v>8172</v>
      </c>
      <c r="H8180" s="167">
        <f t="shared" ca="1" si="251"/>
        <v>5.2933668638767924E-2</v>
      </c>
    </row>
    <row r="8181" spans="1:8" x14ac:dyDescent="0.3">
      <c r="A8181"/>
      <c r="B8181" s="242"/>
      <c r="C8181" s="53"/>
      <c r="D8181" s="167"/>
      <c r="E8181" s="51"/>
      <c r="F8181" s="167"/>
      <c r="G8181" s="37">
        <v>8173</v>
      </c>
      <c r="H8181" s="167">
        <f t="shared" ca="1" si="251"/>
        <v>2.373616129342947E-2</v>
      </c>
    </row>
    <row r="8182" spans="1:8" x14ac:dyDescent="0.3">
      <c r="A8182"/>
      <c r="B8182" s="242"/>
      <c r="C8182" s="53"/>
      <c r="D8182" s="167"/>
      <c r="E8182" s="51"/>
      <c r="F8182" s="167"/>
      <c r="G8182" s="37">
        <v>8174</v>
      </c>
      <c r="H8182" s="167">
        <f t="shared" ca="1" si="251"/>
        <v>2.6730224138521358E-2</v>
      </c>
    </row>
    <row r="8183" spans="1:8" x14ac:dyDescent="0.3">
      <c r="A8183"/>
      <c r="B8183" s="242"/>
      <c r="C8183" s="53"/>
      <c r="D8183" s="167"/>
      <c r="E8183" s="51"/>
      <c r="F8183" s="167"/>
      <c r="G8183" s="37">
        <v>8175</v>
      </c>
      <c r="H8183" s="167">
        <f t="shared" ca="1" si="251"/>
        <v>0.12062575329596353</v>
      </c>
    </row>
    <row r="8184" spans="1:8" x14ac:dyDescent="0.3">
      <c r="A8184"/>
      <c r="B8184" s="242"/>
      <c r="C8184" s="53"/>
      <c r="D8184" s="167"/>
      <c r="E8184" s="51"/>
      <c r="F8184" s="167"/>
      <c r="G8184" s="37">
        <v>8176</v>
      </c>
      <c r="H8184" s="167">
        <f t="shared" ca="1" si="251"/>
        <v>1.8166107590659064E-2</v>
      </c>
    </row>
    <row r="8185" spans="1:8" x14ac:dyDescent="0.3">
      <c r="A8185"/>
      <c r="B8185" s="242"/>
      <c r="C8185" s="53"/>
      <c r="D8185" s="167"/>
      <c r="E8185" s="51"/>
      <c r="F8185" s="167"/>
      <c r="G8185" s="37">
        <v>8177</v>
      </c>
      <c r="H8185" s="167">
        <f t="shared" ca="1" si="251"/>
        <v>-0.10985939505166363</v>
      </c>
    </row>
    <row r="8186" spans="1:8" x14ac:dyDescent="0.3">
      <c r="A8186"/>
      <c r="B8186" s="242"/>
      <c r="C8186" s="53"/>
      <c r="D8186" s="167"/>
      <c r="E8186" s="51"/>
      <c r="F8186" s="167"/>
      <c r="G8186" s="37">
        <v>8178</v>
      </c>
      <c r="H8186" s="167">
        <f t="shared" ca="1" si="251"/>
        <v>2.8566717985486944E-2</v>
      </c>
    </row>
    <row r="8187" spans="1:8" x14ac:dyDescent="0.3">
      <c r="A8187"/>
      <c r="B8187" s="242"/>
      <c r="C8187" s="53"/>
      <c r="D8187" s="167"/>
      <c r="E8187" s="51"/>
      <c r="F8187" s="167"/>
      <c r="G8187" s="37">
        <v>8179</v>
      </c>
      <c r="H8187" s="167">
        <f t="shared" ca="1" si="251"/>
        <v>-1.1781387328489887E-2</v>
      </c>
    </row>
    <row r="8188" spans="1:8" x14ac:dyDescent="0.3">
      <c r="A8188"/>
      <c r="B8188" s="242"/>
      <c r="C8188" s="53"/>
      <c r="D8188" s="167"/>
      <c r="E8188" s="51"/>
      <c r="F8188" s="167"/>
      <c r="G8188" s="37">
        <v>8180</v>
      </c>
      <c r="H8188" s="167">
        <f t="shared" ca="1" si="251"/>
        <v>-8.1032088638120104E-3</v>
      </c>
    </row>
    <row r="8189" spans="1:8" x14ac:dyDescent="0.3">
      <c r="A8189"/>
      <c r="B8189" s="242"/>
      <c r="C8189" s="53"/>
      <c r="D8189" s="167"/>
      <c r="E8189" s="51"/>
      <c r="F8189" s="167"/>
      <c r="G8189" s="37">
        <v>8181</v>
      </c>
      <c r="H8189" s="167">
        <f t="shared" ca="1" si="251"/>
        <v>4.3122370566312665E-3</v>
      </c>
    </row>
    <row r="8190" spans="1:8" x14ac:dyDescent="0.3">
      <c r="A8190"/>
      <c r="B8190" s="242"/>
      <c r="C8190" s="53"/>
      <c r="D8190" s="167"/>
      <c r="E8190" s="51"/>
      <c r="F8190" s="167"/>
      <c r="G8190" s="37">
        <v>8182</v>
      </c>
      <c r="H8190" s="167">
        <f t="shared" ca="1" si="251"/>
        <v>2.8079421483039459E-2</v>
      </c>
    </row>
    <row r="8191" spans="1:8" x14ac:dyDescent="0.3">
      <c r="A8191"/>
      <c r="B8191" s="242"/>
      <c r="C8191" s="53"/>
      <c r="D8191" s="167"/>
      <c r="E8191" s="51"/>
      <c r="F8191" s="167"/>
      <c r="G8191" s="37">
        <v>8183</v>
      </c>
      <c r="H8191" s="167">
        <f t="shared" ca="1" si="251"/>
        <v>-1.0112316326404497E-2</v>
      </c>
    </row>
    <row r="8192" spans="1:8" x14ac:dyDescent="0.3">
      <c r="A8192"/>
      <c r="B8192" s="242"/>
      <c r="C8192" s="53"/>
      <c r="D8192" s="167"/>
      <c r="E8192" s="51"/>
      <c r="F8192" s="167"/>
      <c r="G8192" s="37">
        <v>8184</v>
      </c>
      <c r="H8192" s="167">
        <f t="shared" ca="1" si="251"/>
        <v>0.13840601144266293</v>
      </c>
    </row>
    <row r="8193" spans="1:8" x14ac:dyDescent="0.3">
      <c r="A8193"/>
      <c r="B8193" s="242"/>
      <c r="C8193" s="53"/>
      <c r="D8193" s="167"/>
      <c r="E8193" s="51"/>
      <c r="F8193" s="167"/>
      <c r="G8193" s="37">
        <v>8185</v>
      </c>
      <c r="H8193" s="167">
        <f t="shared" ca="1" si="251"/>
        <v>-1.7203403274966077E-2</v>
      </c>
    </row>
    <row r="8194" spans="1:8" x14ac:dyDescent="0.3">
      <c r="A8194"/>
      <c r="B8194" s="242"/>
      <c r="C8194" s="53"/>
      <c r="D8194" s="167"/>
      <c r="E8194" s="51"/>
      <c r="F8194" s="167"/>
      <c r="G8194" s="37">
        <v>8186</v>
      </c>
      <c r="H8194" s="167">
        <f t="shared" ca="1" si="251"/>
        <v>-3.8049353982807871E-2</v>
      </c>
    </row>
    <row r="8195" spans="1:8" x14ac:dyDescent="0.3">
      <c r="A8195"/>
      <c r="B8195" s="242"/>
      <c r="C8195" s="53"/>
      <c r="D8195" s="167"/>
      <c r="E8195" s="51"/>
      <c r="F8195" s="167"/>
      <c r="G8195" s="37">
        <v>8187</v>
      </c>
      <c r="H8195" s="167">
        <f t="shared" ca="1" si="251"/>
        <v>3.3825223628775589E-2</v>
      </c>
    </row>
    <row r="8196" spans="1:8" x14ac:dyDescent="0.3">
      <c r="A8196"/>
      <c r="B8196" s="242"/>
      <c r="C8196" s="53"/>
      <c r="D8196" s="167"/>
      <c r="E8196" s="51"/>
      <c r="F8196" s="167"/>
      <c r="G8196" s="37">
        <v>8188</v>
      </c>
      <c r="H8196" s="167">
        <f t="shared" ca="1" si="251"/>
        <v>6.701524055047905E-3</v>
      </c>
    </row>
    <row r="8197" spans="1:8" x14ac:dyDescent="0.3">
      <c r="A8197"/>
      <c r="B8197" s="242"/>
      <c r="C8197" s="53"/>
      <c r="D8197" s="167"/>
      <c r="E8197" s="51"/>
      <c r="F8197" s="167"/>
      <c r="G8197" s="37">
        <v>8189</v>
      </c>
      <c r="H8197" s="167">
        <f t="shared" ca="1" si="251"/>
        <v>-1.2808526137079661E-2</v>
      </c>
    </row>
    <row r="8198" spans="1:8" x14ac:dyDescent="0.3">
      <c r="A8198"/>
      <c r="B8198" s="242"/>
      <c r="C8198" s="53"/>
      <c r="D8198" s="167"/>
      <c r="E8198" s="51"/>
      <c r="F8198" s="167"/>
      <c r="G8198" s="37">
        <v>8190</v>
      </c>
      <c r="H8198" s="167">
        <f t="shared" ca="1" si="251"/>
        <v>9.27351203318241E-2</v>
      </c>
    </row>
    <row r="8199" spans="1:8" x14ac:dyDescent="0.3">
      <c r="A8199"/>
      <c r="B8199" s="242"/>
      <c r="C8199" s="53"/>
      <c r="D8199" s="167"/>
      <c r="E8199" s="51"/>
      <c r="F8199" s="167"/>
      <c r="G8199" s="37">
        <v>8191</v>
      </c>
      <c r="H8199" s="167">
        <f t="shared" ca="1" si="251"/>
        <v>0.12432612692584978</v>
      </c>
    </row>
    <row r="8200" spans="1:8" x14ac:dyDescent="0.3">
      <c r="A8200"/>
      <c r="B8200" s="242"/>
      <c r="C8200" s="53"/>
      <c r="D8200" s="167"/>
      <c r="E8200" s="51"/>
      <c r="F8200" s="167"/>
      <c r="G8200" s="37">
        <v>8192</v>
      </c>
      <c r="H8200" s="167">
        <f t="shared" ca="1" si="251"/>
        <v>5.1445274326748662E-2</v>
      </c>
    </row>
    <row r="8201" spans="1:8" x14ac:dyDescent="0.3">
      <c r="A8201"/>
      <c r="B8201" s="242"/>
      <c r="C8201" s="53"/>
      <c r="D8201" s="167"/>
      <c r="E8201" s="51"/>
      <c r="F8201" s="167"/>
      <c r="G8201" s="37">
        <v>8193</v>
      </c>
      <c r="H8201" s="167">
        <f t="shared" ca="1" si="251"/>
        <v>-1.465830658378447E-2</v>
      </c>
    </row>
    <row r="8202" spans="1:8" x14ac:dyDescent="0.3">
      <c r="A8202"/>
      <c r="B8202" s="242"/>
      <c r="C8202" s="53"/>
      <c r="D8202" s="167"/>
      <c r="E8202" s="51"/>
      <c r="F8202" s="167"/>
      <c r="G8202" s="37">
        <v>8194</v>
      </c>
      <c r="H8202" s="167">
        <f t="shared" ref="H8202:H8265" ca="1" si="252">_xlfn.NORM.INV(RAND(),N$11,N$12)</f>
        <v>-5.2929522853804478E-2</v>
      </c>
    </row>
    <row r="8203" spans="1:8" x14ac:dyDescent="0.3">
      <c r="A8203"/>
      <c r="B8203" s="242"/>
      <c r="C8203" s="53"/>
      <c r="D8203" s="167"/>
      <c r="E8203" s="51"/>
      <c r="F8203" s="167"/>
      <c r="G8203" s="37">
        <v>8195</v>
      </c>
      <c r="H8203" s="167">
        <f t="shared" ca="1" si="252"/>
        <v>6.9669786830760416E-2</v>
      </c>
    </row>
    <row r="8204" spans="1:8" x14ac:dyDescent="0.3">
      <c r="A8204"/>
      <c r="B8204" s="242"/>
      <c r="C8204" s="53"/>
      <c r="D8204" s="167"/>
      <c r="E8204" s="51"/>
      <c r="F8204" s="167"/>
      <c r="G8204" s="37">
        <v>8196</v>
      </c>
      <c r="H8204" s="167">
        <f t="shared" ca="1" si="252"/>
        <v>-5.078827257794144E-2</v>
      </c>
    </row>
    <row r="8205" spans="1:8" x14ac:dyDescent="0.3">
      <c r="A8205"/>
      <c r="B8205" s="242"/>
      <c r="C8205" s="53"/>
      <c r="D8205" s="167"/>
      <c r="E8205" s="51"/>
      <c r="F8205" s="167"/>
      <c r="G8205" s="37">
        <v>8197</v>
      </c>
      <c r="H8205" s="167">
        <f t="shared" ca="1" si="252"/>
        <v>8.3632583921630116E-2</v>
      </c>
    </row>
    <row r="8206" spans="1:8" x14ac:dyDescent="0.3">
      <c r="A8206"/>
      <c r="B8206" s="242"/>
      <c r="C8206" s="53"/>
      <c r="D8206" s="167"/>
      <c r="E8206" s="51"/>
      <c r="F8206" s="167"/>
      <c r="G8206" s="37">
        <v>8198</v>
      </c>
      <c r="H8206" s="167">
        <f t="shared" ca="1" si="252"/>
        <v>-1.3162814753779492E-2</v>
      </c>
    </row>
    <row r="8207" spans="1:8" x14ac:dyDescent="0.3">
      <c r="A8207"/>
      <c r="B8207" s="242"/>
      <c r="C8207" s="53"/>
      <c r="D8207" s="167"/>
      <c r="E8207" s="51"/>
      <c r="F8207" s="167"/>
      <c r="G8207" s="37">
        <v>8199</v>
      </c>
      <c r="H8207" s="167">
        <f t="shared" ca="1" si="252"/>
        <v>5.210145406215947E-2</v>
      </c>
    </row>
    <row r="8208" spans="1:8" x14ac:dyDescent="0.3">
      <c r="A8208"/>
      <c r="B8208" s="242"/>
      <c r="C8208" s="53"/>
      <c r="D8208" s="167"/>
      <c r="E8208" s="51"/>
      <c r="F8208" s="167"/>
      <c r="G8208" s="37">
        <v>8200</v>
      </c>
      <c r="H8208" s="167">
        <f t="shared" ca="1" si="252"/>
        <v>3.4590711690715352E-3</v>
      </c>
    </row>
    <row r="8209" spans="1:8" x14ac:dyDescent="0.3">
      <c r="A8209"/>
      <c r="B8209" s="242"/>
      <c r="C8209" s="53"/>
      <c r="D8209" s="167"/>
      <c r="E8209" s="51"/>
      <c r="F8209" s="167"/>
      <c r="G8209" s="37">
        <v>8201</v>
      </c>
      <c r="H8209" s="167">
        <f t="shared" ca="1" si="252"/>
        <v>5.6209836608045169E-2</v>
      </c>
    </row>
    <row r="8210" spans="1:8" x14ac:dyDescent="0.3">
      <c r="A8210"/>
      <c r="B8210" s="242"/>
      <c r="C8210" s="53"/>
      <c r="D8210" s="167"/>
      <c r="E8210" s="51"/>
      <c r="F8210" s="167"/>
      <c r="G8210" s="37">
        <v>8202</v>
      </c>
      <c r="H8210" s="167">
        <f t="shared" ca="1" si="252"/>
        <v>5.379307794356078E-2</v>
      </c>
    </row>
    <row r="8211" spans="1:8" x14ac:dyDescent="0.3">
      <c r="A8211"/>
      <c r="B8211" s="242"/>
      <c r="C8211" s="53"/>
      <c r="D8211" s="167"/>
      <c r="E8211" s="51"/>
      <c r="F8211" s="167"/>
      <c r="G8211" s="37">
        <v>8203</v>
      </c>
      <c r="H8211" s="167">
        <f t="shared" ca="1" si="252"/>
        <v>-3.3667422800492508E-2</v>
      </c>
    </row>
    <row r="8212" spans="1:8" x14ac:dyDescent="0.3">
      <c r="A8212"/>
      <c r="B8212" s="242"/>
      <c r="C8212" s="53"/>
      <c r="D8212" s="167"/>
      <c r="E8212" s="51"/>
      <c r="F8212" s="167"/>
      <c r="G8212" s="37">
        <v>8204</v>
      </c>
      <c r="H8212" s="167">
        <f t="shared" ca="1" si="252"/>
        <v>-8.1867491764961761E-2</v>
      </c>
    </row>
    <row r="8213" spans="1:8" x14ac:dyDescent="0.3">
      <c r="A8213"/>
      <c r="B8213" s="242"/>
      <c r="C8213" s="53"/>
      <c r="D8213" s="167"/>
      <c r="E8213" s="51"/>
      <c r="F8213" s="167"/>
      <c r="G8213" s="37">
        <v>8205</v>
      </c>
      <c r="H8213" s="167">
        <f t="shared" ca="1" si="252"/>
        <v>0.10869869311400836</v>
      </c>
    </row>
    <row r="8214" spans="1:8" x14ac:dyDescent="0.3">
      <c r="A8214"/>
      <c r="B8214" s="242"/>
      <c r="C8214" s="53"/>
      <c r="D8214" s="167"/>
      <c r="E8214" s="51"/>
      <c r="F8214" s="167"/>
      <c r="G8214" s="37">
        <v>8206</v>
      </c>
      <c r="H8214" s="167">
        <f t="shared" ca="1" si="252"/>
        <v>-9.4593964439417311E-2</v>
      </c>
    </row>
    <row r="8215" spans="1:8" x14ac:dyDescent="0.3">
      <c r="A8215"/>
      <c r="B8215" s="242"/>
      <c r="C8215" s="53"/>
      <c r="D8215" s="167"/>
      <c r="E8215" s="51"/>
      <c r="F8215" s="167"/>
      <c r="G8215" s="37">
        <v>8207</v>
      </c>
      <c r="H8215" s="167">
        <f t="shared" ca="1" si="252"/>
        <v>1.0432282772429809E-2</v>
      </c>
    </row>
    <row r="8216" spans="1:8" x14ac:dyDescent="0.3">
      <c r="A8216"/>
      <c r="B8216" s="242"/>
      <c r="C8216" s="53"/>
      <c r="D8216" s="167"/>
      <c r="E8216" s="51"/>
      <c r="F8216" s="167"/>
      <c r="G8216" s="37">
        <v>8208</v>
      </c>
      <c r="H8216" s="167">
        <f t="shared" ca="1" si="252"/>
        <v>9.7143375015415215E-2</v>
      </c>
    </row>
    <row r="8217" spans="1:8" x14ac:dyDescent="0.3">
      <c r="A8217"/>
      <c r="B8217" s="242"/>
      <c r="C8217" s="53"/>
      <c r="D8217" s="167"/>
      <c r="E8217" s="51"/>
      <c r="F8217" s="167"/>
      <c r="G8217" s="37">
        <v>8209</v>
      </c>
      <c r="H8217" s="167">
        <f t="shared" ca="1" si="252"/>
        <v>-2.8314716868460026E-2</v>
      </c>
    </row>
    <row r="8218" spans="1:8" x14ac:dyDescent="0.3">
      <c r="A8218"/>
      <c r="B8218" s="242"/>
      <c r="C8218" s="53"/>
      <c r="D8218" s="167"/>
      <c r="E8218" s="51"/>
      <c r="F8218" s="167"/>
      <c r="G8218" s="37">
        <v>8210</v>
      </c>
      <c r="H8218" s="167">
        <f t="shared" ca="1" si="252"/>
        <v>9.3640885307117366E-2</v>
      </c>
    </row>
    <row r="8219" spans="1:8" x14ac:dyDescent="0.3">
      <c r="A8219"/>
      <c r="B8219" s="242"/>
      <c r="C8219" s="53"/>
      <c r="D8219" s="167"/>
      <c r="E8219" s="51"/>
      <c r="F8219" s="167"/>
      <c r="G8219" s="37">
        <v>8211</v>
      </c>
      <c r="H8219" s="167">
        <f t="shared" ca="1" si="252"/>
        <v>-8.1470150380783361E-3</v>
      </c>
    </row>
    <row r="8220" spans="1:8" x14ac:dyDescent="0.3">
      <c r="A8220"/>
      <c r="B8220" s="242"/>
      <c r="C8220" s="53"/>
      <c r="D8220" s="167"/>
      <c r="E8220" s="51"/>
      <c r="F8220" s="167"/>
      <c r="G8220" s="37">
        <v>8212</v>
      </c>
      <c r="H8220" s="167">
        <f t="shared" ca="1" si="252"/>
        <v>-5.6076199828688682E-3</v>
      </c>
    </row>
    <row r="8221" spans="1:8" x14ac:dyDescent="0.3">
      <c r="A8221"/>
      <c r="B8221" s="242"/>
      <c r="C8221" s="53"/>
      <c r="D8221" s="167"/>
      <c r="E8221" s="51"/>
      <c r="F8221" s="167"/>
      <c r="G8221" s="37">
        <v>8213</v>
      </c>
      <c r="H8221" s="167">
        <f t="shared" ca="1" si="252"/>
        <v>-3.8415446613927193E-2</v>
      </c>
    </row>
    <row r="8222" spans="1:8" x14ac:dyDescent="0.3">
      <c r="A8222"/>
      <c r="B8222" s="242"/>
      <c r="C8222" s="53"/>
      <c r="D8222" s="167"/>
      <c r="E8222" s="51"/>
      <c r="F8222" s="167"/>
      <c r="G8222" s="37">
        <v>8214</v>
      </c>
      <c r="H8222" s="167">
        <f t="shared" ca="1" si="252"/>
        <v>-3.6877043910872952E-2</v>
      </c>
    </row>
    <row r="8223" spans="1:8" x14ac:dyDescent="0.3">
      <c r="A8223"/>
      <c r="B8223" s="242"/>
      <c r="C8223" s="53"/>
      <c r="D8223" s="167"/>
      <c r="E8223" s="51"/>
      <c r="F8223" s="167"/>
      <c r="G8223" s="37">
        <v>8215</v>
      </c>
      <c r="H8223" s="167">
        <f t="shared" ca="1" si="252"/>
        <v>6.2862259877374371E-2</v>
      </c>
    </row>
    <row r="8224" spans="1:8" x14ac:dyDescent="0.3">
      <c r="A8224"/>
      <c r="B8224" s="242"/>
      <c r="C8224" s="53"/>
      <c r="D8224" s="167"/>
      <c r="E8224" s="51"/>
      <c r="F8224" s="167"/>
      <c r="G8224" s="37">
        <v>8216</v>
      </c>
      <c r="H8224" s="167">
        <f t="shared" ca="1" si="252"/>
        <v>-7.913762043195785E-2</v>
      </c>
    </row>
    <row r="8225" spans="1:8" x14ac:dyDescent="0.3">
      <c r="A8225"/>
      <c r="B8225" s="242"/>
      <c r="C8225" s="53"/>
      <c r="D8225" s="167"/>
      <c r="E8225" s="51"/>
      <c r="F8225" s="167"/>
      <c r="G8225" s="37">
        <v>8217</v>
      </c>
      <c r="H8225" s="167">
        <f t="shared" ca="1" si="252"/>
        <v>-3.7776336350635348E-2</v>
      </c>
    </row>
    <row r="8226" spans="1:8" x14ac:dyDescent="0.3">
      <c r="A8226"/>
      <c r="B8226" s="242"/>
      <c r="C8226" s="53"/>
      <c r="D8226" s="167"/>
      <c r="E8226" s="51"/>
      <c r="F8226" s="167"/>
      <c r="G8226" s="37">
        <v>8218</v>
      </c>
      <c r="H8226" s="167">
        <f t="shared" ca="1" si="252"/>
        <v>1.7965969064937012E-2</v>
      </c>
    </row>
    <row r="8227" spans="1:8" x14ac:dyDescent="0.3">
      <c r="A8227"/>
      <c r="B8227" s="242"/>
      <c r="C8227" s="53"/>
      <c r="D8227" s="167"/>
      <c r="E8227" s="51"/>
      <c r="F8227" s="167"/>
      <c r="G8227" s="37">
        <v>8219</v>
      </c>
      <c r="H8227" s="167">
        <f t="shared" ca="1" si="252"/>
        <v>7.0423860276763338E-3</v>
      </c>
    </row>
    <row r="8228" spans="1:8" x14ac:dyDescent="0.3">
      <c r="A8228"/>
      <c r="B8228" s="242"/>
      <c r="C8228" s="53"/>
      <c r="D8228" s="167"/>
      <c r="E8228" s="51"/>
      <c r="F8228" s="167"/>
      <c r="G8228" s="37">
        <v>8220</v>
      </c>
      <c r="H8228" s="167">
        <f t="shared" ca="1" si="252"/>
        <v>-3.4858527246274189E-2</v>
      </c>
    </row>
    <row r="8229" spans="1:8" x14ac:dyDescent="0.3">
      <c r="A8229"/>
      <c r="B8229" s="242"/>
      <c r="C8229" s="53"/>
      <c r="D8229" s="167"/>
      <c r="E8229" s="51"/>
      <c r="F8229" s="167"/>
      <c r="G8229" s="37">
        <v>8221</v>
      </c>
      <c r="H8229" s="167">
        <f t="shared" ca="1" si="252"/>
        <v>-3.2845946264344283E-2</v>
      </c>
    </row>
    <row r="8230" spans="1:8" x14ac:dyDescent="0.3">
      <c r="A8230"/>
      <c r="B8230" s="242"/>
      <c r="C8230" s="53"/>
      <c r="D8230" s="167"/>
      <c r="E8230" s="51"/>
      <c r="F8230" s="167"/>
      <c r="G8230" s="37">
        <v>8222</v>
      </c>
      <c r="H8230" s="167">
        <f t="shared" ca="1" si="252"/>
        <v>6.6706749761217141E-2</v>
      </c>
    </row>
    <row r="8231" spans="1:8" x14ac:dyDescent="0.3">
      <c r="A8231"/>
      <c r="B8231" s="242"/>
      <c r="C8231" s="53"/>
      <c r="D8231" s="167"/>
      <c r="E8231" s="51"/>
      <c r="F8231" s="167"/>
      <c r="G8231" s="37">
        <v>8223</v>
      </c>
      <c r="H8231" s="167">
        <f t="shared" ca="1" si="252"/>
        <v>-0.10856907637743315</v>
      </c>
    </row>
    <row r="8232" spans="1:8" x14ac:dyDescent="0.3">
      <c r="A8232"/>
      <c r="B8232" s="242"/>
      <c r="C8232" s="53"/>
      <c r="D8232" s="167"/>
      <c r="E8232" s="51"/>
      <c r="F8232" s="167"/>
      <c r="G8232" s="37">
        <v>8224</v>
      </c>
      <c r="H8232" s="167">
        <f t="shared" ca="1" si="252"/>
        <v>-3.1630331297519194E-2</v>
      </c>
    </row>
    <row r="8233" spans="1:8" x14ac:dyDescent="0.3">
      <c r="A8233"/>
      <c r="B8233" s="242"/>
      <c r="C8233" s="53"/>
      <c r="D8233" s="167"/>
      <c r="E8233" s="51"/>
      <c r="F8233" s="167"/>
      <c r="G8233" s="37">
        <v>8225</v>
      </c>
      <c r="H8233" s="167">
        <f t="shared" ca="1" si="252"/>
        <v>3.1883351250308417E-2</v>
      </c>
    </row>
    <row r="8234" spans="1:8" x14ac:dyDescent="0.3">
      <c r="A8234"/>
      <c r="B8234" s="242"/>
      <c r="C8234" s="53"/>
      <c r="D8234" s="167"/>
      <c r="E8234" s="51"/>
      <c r="F8234" s="167"/>
      <c r="G8234" s="37">
        <v>8226</v>
      </c>
      <c r="H8234" s="167">
        <f t="shared" ca="1" si="252"/>
        <v>-4.8100900839899596E-2</v>
      </c>
    </row>
    <row r="8235" spans="1:8" x14ac:dyDescent="0.3">
      <c r="A8235"/>
      <c r="B8235" s="242"/>
      <c r="C8235" s="53"/>
      <c r="D8235" s="167"/>
      <c r="E8235" s="51"/>
      <c r="F8235" s="167"/>
      <c r="G8235" s="37">
        <v>8227</v>
      </c>
      <c r="H8235" s="167">
        <f t="shared" ca="1" si="252"/>
        <v>1.5800920857014331E-2</v>
      </c>
    </row>
    <row r="8236" spans="1:8" x14ac:dyDescent="0.3">
      <c r="A8236"/>
      <c r="B8236" s="242"/>
      <c r="C8236" s="53"/>
      <c r="D8236" s="167"/>
      <c r="E8236" s="51"/>
      <c r="F8236" s="167"/>
      <c r="G8236" s="37">
        <v>8228</v>
      </c>
      <c r="H8236" s="167">
        <f t="shared" ca="1" si="252"/>
        <v>0.12380358214525981</v>
      </c>
    </row>
    <row r="8237" spans="1:8" x14ac:dyDescent="0.3">
      <c r="A8237"/>
      <c r="B8237" s="242"/>
      <c r="C8237" s="53"/>
      <c r="D8237" s="167"/>
      <c r="E8237" s="51"/>
      <c r="F8237" s="167"/>
      <c r="G8237" s="37">
        <v>8229</v>
      </c>
      <c r="H8237" s="167">
        <f t="shared" ca="1" si="252"/>
        <v>-6.7420143276634925E-2</v>
      </c>
    </row>
    <row r="8238" spans="1:8" x14ac:dyDescent="0.3">
      <c r="A8238"/>
      <c r="B8238" s="242"/>
      <c r="C8238" s="53"/>
      <c r="D8238" s="167"/>
      <c r="E8238" s="51"/>
      <c r="F8238" s="167"/>
      <c r="G8238" s="37">
        <v>8230</v>
      </c>
      <c r="H8238" s="167">
        <f t="shared" ca="1" si="252"/>
        <v>-7.7622314788523508E-2</v>
      </c>
    </row>
    <row r="8239" spans="1:8" x14ac:dyDescent="0.3">
      <c r="A8239"/>
      <c r="B8239" s="242"/>
      <c r="C8239" s="53"/>
      <c r="D8239" s="167"/>
      <c r="E8239" s="51"/>
      <c r="F8239" s="167"/>
      <c r="G8239" s="37">
        <v>8231</v>
      </c>
      <c r="H8239" s="167">
        <f t="shared" ca="1" si="252"/>
        <v>0.13926591489313869</v>
      </c>
    </row>
    <row r="8240" spans="1:8" x14ac:dyDescent="0.3">
      <c r="A8240"/>
      <c r="B8240" s="242"/>
      <c r="C8240" s="53"/>
      <c r="D8240" s="167"/>
      <c r="E8240" s="51"/>
      <c r="F8240" s="167"/>
      <c r="G8240" s="37">
        <v>8232</v>
      </c>
      <c r="H8240" s="167">
        <f t="shared" ca="1" si="252"/>
        <v>1.2054151667347355E-2</v>
      </c>
    </row>
    <row r="8241" spans="1:8" x14ac:dyDescent="0.3">
      <c r="A8241"/>
      <c r="B8241" s="242"/>
      <c r="C8241" s="53"/>
      <c r="D8241" s="167"/>
      <c r="E8241" s="51"/>
      <c r="F8241" s="167"/>
      <c r="G8241" s="37">
        <v>8233</v>
      </c>
      <c r="H8241" s="167">
        <f t="shared" ca="1" si="252"/>
        <v>-0.19527578403767479</v>
      </c>
    </row>
    <row r="8242" spans="1:8" x14ac:dyDescent="0.3">
      <c r="A8242"/>
      <c r="B8242" s="242"/>
      <c r="C8242" s="53"/>
      <c r="D8242" s="167"/>
      <c r="E8242" s="51"/>
      <c r="F8242" s="167"/>
      <c r="G8242" s="37">
        <v>8234</v>
      </c>
      <c r="H8242" s="167">
        <f t="shared" ca="1" si="252"/>
        <v>-6.5812191457379376E-2</v>
      </c>
    </row>
    <row r="8243" spans="1:8" x14ac:dyDescent="0.3">
      <c r="A8243"/>
      <c r="B8243" s="242"/>
      <c r="C8243" s="53"/>
      <c r="D8243" s="167"/>
      <c r="E8243" s="51"/>
      <c r="F8243" s="167"/>
      <c r="G8243" s="37">
        <v>8235</v>
      </c>
      <c r="H8243" s="167">
        <f t="shared" ca="1" si="252"/>
        <v>3.1560638864983045E-2</v>
      </c>
    </row>
    <row r="8244" spans="1:8" x14ac:dyDescent="0.3">
      <c r="A8244"/>
      <c r="B8244" s="242"/>
      <c r="C8244" s="53"/>
      <c r="D8244" s="167"/>
      <c r="E8244" s="51"/>
      <c r="F8244" s="167"/>
      <c r="G8244" s="37">
        <v>8236</v>
      </c>
      <c r="H8244" s="167">
        <f t="shared" ca="1" si="252"/>
        <v>0.11557035232686175</v>
      </c>
    </row>
    <row r="8245" spans="1:8" x14ac:dyDescent="0.3">
      <c r="A8245"/>
      <c r="B8245" s="242"/>
      <c r="C8245" s="53"/>
      <c r="D8245" s="167"/>
      <c r="E8245" s="51"/>
      <c r="F8245" s="167"/>
      <c r="G8245" s="37">
        <v>8237</v>
      </c>
      <c r="H8245" s="167">
        <f t="shared" ca="1" si="252"/>
        <v>-5.4412522025212165E-3</v>
      </c>
    </row>
    <row r="8246" spans="1:8" x14ac:dyDescent="0.3">
      <c r="A8246"/>
      <c r="B8246" s="242"/>
      <c r="C8246" s="53"/>
      <c r="D8246" s="167"/>
      <c r="E8246" s="51"/>
      <c r="F8246" s="167"/>
      <c r="G8246" s="37">
        <v>8238</v>
      </c>
      <c r="H8246" s="167">
        <f t="shared" ca="1" si="252"/>
        <v>0.10037748763033026</v>
      </c>
    </row>
    <row r="8247" spans="1:8" x14ac:dyDescent="0.3">
      <c r="A8247"/>
      <c r="B8247" s="242"/>
      <c r="C8247" s="53"/>
      <c r="D8247" s="167"/>
      <c r="E8247" s="51"/>
      <c r="F8247" s="167"/>
      <c r="G8247" s="37">
        <v>8239</v>
      </c>
      <c r="H8247" s="167">
        <f t="shared" ca="1" si="252"/>
        <v>-6.0597695581278054E-2</v>
      </c>
    </row>
    <row r="8248" spans="1:8" x14ac:dyDescent="0.3">
      <c r="A8248"/>
      <c r="B8248" s="242"/>
      <c r="C8248" s="53"/>
      <c r="D8248" s="167"/>
      <c r="E8248" s="51"/>
      <c r="F8248" s="167"/>
      <c r="G8248" s="37">
        <v>8240</v>
      </c>
      <c r="H8248" s="167">
        <f t="shared" ca="1" si="252"/>
        <v>-2.645675831521168E-3</v>
      </c>
    </row>
    <row r="8249" spans="1:8" x14ac:dyDescent="0.3">
      <c r="A8249"/>
      <c r="B8249" s="242"/>
      <c r="C8249" s="53"/>
      <c r="D8249" s="167"/>
      <c r="E8249" s="51"/>
      <c r="F8249" s="167"/>
      <c r="G8249" s="37">
        <v>8241</v>
      </c>
      <c r="H8249" s="167">
        <f t="shared" ca="1" si="252"/>
        <v>4.6946731100114422E-2</v>
      </c>
    </row>
    <row r="8250" spans="1:8" x14ac:dyDescent="0.3">
      <c r="A8250"/>
      <c r="B8250" s="242"/>
      <c r="C8250" s="53"/>
      <c r="D8250" s="167"/>
      <c r="E8250" s="51"/>
      <c r="F8250" s="167"/>
      <c r="G8250" s="37">
        <v>8242</v>
      </c>
      <c r="H8250" s="167">
        <f t="shared" ca="1" si="252"/>
        <v>7.7478017329514634E-2</v>
      </c>
    </row>
    <row r="8251" spans="1:8" x14ac:dyDescent="0.3">
      <c r="A8251"/>
      <c r="B8251" s="242"/>
      <c r="C8251" s="53"/>
      <c r="D8251" s="167"/>
      <c r="E8251" s="51"/>
      <c r="F8251" s="167"/>
      <c r="G8251" s="37">
        <v>8243</v>
      </c>
      <c r="H8251" s="167">
        <f t="shared" ca="1" si="252"/>
        <v>4.9889824292369947E-2</v>
      </c>
    </row>
    <row r="8252" spans="1:8" x14ac:dyDescent="0.3">
      <c r="A8252"/>
      <c r="B8252" s="242"/>
      <c r="C8252" s="53"/>
      <c r="D8252" s="167"/>
      <c r="E8252" s="51"/>
      <c r="F8252" s="167"/>
      <c r="G8252" s="37">
        <v>8244</v>
      </c>
      <c r="H8252" s="167">
        <f t="shared" ca="1" si="252"/>
        <v>4.3904018160276233E-2</v>
      </c>
    </row>
    <row r="8253" spans="1:8" x14ac:dyDescent="0.3">
      <c r="A8253"/>
      <c r="B8253" s="242"/>
      <c r="C8253" s="53"/>
      <c r="D8253" s="167"/>
      <c r="E8253" s="51"/>
      <c r="F8253" s="167"/>
      <c r="G8253" s="37">
        <v>8245</v>
      </c>
      <c r="H8253" s="167">
        <f t="shared" ca="1" si="252"/>
        <v>2.6996180744355166E-2</v>
      </c>
    </row>
    <row r="8254" spans="1:8" x14ac:dyDescent="0.3">
      <c r="A8254"/>
      <c r="B8254" s="242"/>
      <c r="C8254" s="53"/>
      <c r="D8254" s="167"/>
      <c r="E8254" s="51"/>
      <c r="F8254" s="167"/>
      <c r="G8254" s="37">
        <v>8246</v>
      </c>
      <c r="H8254" s="167">
        <f t="shared" ca="1" si="252"/>
        <v>-5.5348591587500674E-3</v>
      </c>
    </row>
    <row r="8255" spans="1:8" x14ac:dyDescent="0.3">
      <c r="A8255"/>
      <c r="B8255" s="242"/>
      <c r="C8255" s="53"/>
      <c r="D8255" s="167"/>
      <c r="E8255" s="51"/>
      <c r="F8255" s="167"/>
      <c r="G8255" s="37">
        <v>8247</v>
      </c>
      <c r="H8255" s="167">
        <f t="shared" ca="1" si="252"/>
        <v>-6.8052456755169168E-4</v>
      </c>
    </row>
    <row r="8256" spans="1:8" x14ac:dyDescent="0.3">
      <c r="A8256"/>
      <c r="B8256" s="242"/>
      <c r="C8256" s="53"/>
      <c r="D8256" s="167"/>
      <c r="E8256" s="51"/>
      <c r="F8256" s="167"/>
      <c r="G8256" s="37">
        <v>8248</v>
      </c>
      <c r="H8256" s="167">
        <f t="shared" ca="1" si="252"/>
        <v>5.3847653267085085E-2</v>
      </c>
    </row>
    <row r="8257" spans="1:8" x14ac:dyDescent="0.3">
      <c r="A8257"/>
      <c r="B8257" s="242"/>
      <c r="C8257" s="53"/>
      <c r="D8257" s="167"/>
      <c r="E8257" s="51"/>
      <c r="F8257" s="167"/>
      <c r="G8257" s="37">
        <v>8249</v>
      </c>
      <c r="H8257" s="167">
        <f t="shared" ca="1" si="252"/>
        <v>1.6288783754280309E-2</v>
      </c>
    </row>
    <row r="8258" spans="1:8" x14ac:dyDescent="0.3">
      <c r="A8258"/>
      <c r="B8258" s="242"/>
      <c r="C8258" s="53"/>
      <c r="D8258" s="167"/>
      <c r="E8258" s="51"/>
      <c r="F8258" s="167"/>
      <c r="G8258" s="37">
        <v>8250</v>
      </c>
      <c r="H8258" s="167">
        <f t="shared" ca="1" si="252"/>
        <v>0.11024788304518432</v>
      </c>
    </row>
    <row r="8259" spans="1:8" x14ac:dyDescent="0.3">
      <c r="A8259"/>
      <c r="B8259" s="242"/>
      <c r="C8259" s="53"/>
      <c r="D8259" s="167"/>
      <c r="E8259" s="51"/>
      <c r="F8259" s="167"/>
      <c r="G8259" s="37">
        <v>8251</v>
      </c>
      <c r="H8259" s="167">
        <f t="shared" ca="1" si="252"/>
        <v>3.3530018741656942E-3</v>
      </c>
    </row>
    <row r="8260" spans="1:8" x14ac:dyDescent="0.3">
      <c r="A8260"/>
      <c r="B8260" s="242"/>
      <c r="C8260" s="53"/>
      <c r="D8260" s="167"/>
      <c r="E8260" s="51"/>
      <c r="F8260" s="167"/>
      <c r="G8260" s="37">
        <v>8252</v>
      </c>
      <c r="H8260" s="167">
        <f t="shared" ca="1" si="252"/>
        <v>-3.2693530029514646E-2</v>
      </c>
    </row>
    <row r="8261" spans="1:8" x14ac:dyDescent="0.3">
      <c r="A8261"/>
      <c r="B8261" s="242"/>
      <c r="C8261" s="53"/>
      <c r="D8261" s="167"/>
      <c r="E8261" s="51"/>
      <c r="F8261" s="167"/>
      <c r="G8261" s="37">
        <v>8253</v>
      </c>
      <c r="H8261" s="167">
        <f t="shared" ca="1" si="252"/>
        <v>-3.0781595827372429E-2</v>
      </c>
    </row>
    <row r="8262" spans="1:8" x14ac:dyDescent="0.3">
      <c r="A8262"/>
      <c r="B8262" s="242"/>
      <c r="C8262" s="53"/>
      <c r="D8262" s="167"/>
      <c r="E8262" s="51"/>
      <c r="F8262" s="167"/>
      <c r="G8262" s="37">
        <v>8254</v>
      </c>
      <c r="H8262" s="167">
        <f t="shared" ca="1" si="252"/>
        <v>-3.007168528980942E-2</v>
      </c>
    </row>
    <row r="8263" spans="1:8" x14ac:dyDescent="0.3">
      <c r="A8263"/>
      <c r="B8263" s="242"/>
      <c r="C8263" s="53"/>
      <c r="D8263" s="167"/>
      <c r="E8263" s="51"/>
      <c r="F8263" s="167"/>
      <c r="G8263" s="37">
        <v>8255</v>
      </c>
      <c r="H8263" s="167">
        <f t="shared" ca="1" si="252"/>
        <v>-1.7235277508200087E-3</v>
      </c>
    </row>
    <row r="8264" spans="1:8" x14ac:dyDescent="0.3">
      <c r="A8264"/>
      <c r="B8264" s="242"/>
      <c r="C8264" s="53"/>
      <c r="D8264" s="167"/>
      <c r="E8264" s="51"/>
      <c r="F8264" s="167"/>
      <c r="G8264" s="37">
        <v>8256</v>
      </c>
      <c r="H8264" s="167">
        <f t="shared" ca="1" si="252"/>
        <v>-4.3424913653721454E-2</v>
      </c>
    </row>
    <row r="8265" spans="1:8" x14ac:dyDescent="0.3">
      <c r="A8265"/>
      <c r="B8265" s="242"/>
      <c r="C8265" s="53"/>
      <c r="D8265" s="167"/>
      <c r="E8265" s="51"/>
      <c r="F8265" s="167"/>
      <c r="G8265" s="37">
        <v>8257</v>
      </c>
      <c r="H8265" s="167">
        <f t="shared" ca="1" si="252"/>
        <v>-9.7004221517781614E-3</v>
      </c>
    </row>
    <row r="8266" spans="1:8" x14ac:dyDescent="0.3">
      <c r="A8266"/>
      <c r="B8266" s="242"/>
      <c r="C8266" s="53"/>
      <c r="D8266" s="167"/>
      <c r="E8266" s="51"/>
      <c r="F8266" s="167"/>
      <c r="G8266" s="37">
        <v>8258</v>
      </c>
      <c r="H8266" s="167">
        <f t="shared" ref="H8266:H8329" ca="1" si="253">_xlfn.NORM.INV(RAND(),N$11,N$12)</f>
        <v>1.8293411453417303E-2</v>
      </c>
    </row>
    <row r="8267" spans="1:8" x14ac:dyDescent="0.3">
      <c r="A8267"/>
      <c r="B8267" s="242"/>
      <c r="C8267" s="53"/>
      <c r="D8267" s="167"/>
      <c r="E8267" s="51"/>
      <c r="F8267" s="167"/>
      <c r="G8267" s="37">
        <v>8259</v>
      </c>
      <c r="H8267" s="167">
        <f t="shared" ca="1" si="253"/>
        <v>4.3540085164702015E-2</v>
      </c>
    </row>
    <row r="8268" spans="1:8" x14ac:dyDescent="0.3">
      <c r="A8268"/>
      <c r="B8268" s="242"/>
      <c r="C8268" s="53"/>
      <c r="D8268" s="167"/>
      <c r="E8268" s="51"/>
      <c r="F8268" s="167"/>
      <c r="G8268" s="37">
        <v>8260</v>
      </c>
      <c r="H8268" s="167">
        <f t="shared" ca="1" si="253"/>
        <v>-4.7693906825187572E-2</v>
      </c>
    </row>
    <row r="8269" spans="1:8" x14ac:dyDescent="0.3">
      <c r="A8269"/>
      <c r="B8269" s="242"/>
      <c r="C8269" s="53"/>
      <c r="D8269" s="167"/>
      <c r="E8269" s="51"/>
      <c r="F8269" s="167"/>
      <c r="G8269" s="37">
        <v>8261</v>
      </c>
      <c r="H8269" s="167">
        <f t="shared" ca="1" si="253"/>
        <v>3.7283857949598424E-2</v>
      </c>
    </row>
    <row r="8270" spans="1:8" x14ac:dyDescent="0.3">
      <c r="A8270"/>
      <c r="B8270" s="242"/>
      <c r="C8270" s="53"/>
      <c r="D8270" s="167"/>
      <c r="E8270" s="51"/>
      <c r="F8270" s="167"/>
      <c r="G8270" s="37">
        <v>8262</v>
      </c>
      <c r="H8270" s="167">
        <f t="shared" ca="1" si="253"/>
        <v>4.5814947616491034E-2</v>
      </c>
    </row>
    <row r="8271" spans="1:8" x14ac:dyDescent="0.3">
      <c r="A8271"/>
      <c r="B8271" s="242"/>
      <c r="C8271" s="53"/>
      <c r="D8271" s="167"/>
      <c r="E8271" s="51"/>
      <c r="F8271" s="167"/>
      <c r="G8271" s="37">
        <v>8263</v>
      </c>
      <c r="H8271" s="167">
        <f t="shared" ca="1" si="253"/>
        <v>-6.0768532953638488E-2</v>
      </c>
    </row>
    <row r="8272" spans="1:8" x14ac:dyDescent="0.3">
      <c r="A8272"/>
      <c r="B8272" s="242"/>
      <c r="C8272" s="53"/>
      <c r="D8272" s="167"/>
      <c r="E8272" s="51"/>
      <c r="F8272" s="167"/>
      <c r="G8272" s="37">
        <v>8264</v>
      </c>
      <c r="H8272" s="167">
        <f t="shared" ca="1" si="253"/>
        <v>-4.8250473619311169E-3</v>
      </c>
    </row>
    <row r="8273" spans="1:8" x14ac:dyDescent="0.3">
      <c r="A8273"/>
      <c r="B8273" s="242"/>
      <c r="C8273" s="53"/>
      <c r="D8273" s="167"/>
      <c r="E8273" s="51"/>
      <c r="F8273" s="167"/>
      <c r="G8273" s="37">
        <v>8265</v>
      </c>
      <c r="H8273" s="167">
        <f t="shared" ca="1" si="253"/>
        <v>8.1794303751200007E-3</v>
      </c>
    </row>
    <row r="8274" spans="1:8" x14ac:dyDescent="0.3">
      <c r="A8274"/>
      <c r="B8274" s="242"/>
      <c r="C8274" s="53"/>
      <c r="D8274" s="167"/>
      <c r="E8274" s="51"/>
      <c r="F8274" s="167"/>
      <c r="G8274" s="37">
        <v>8266</v>
      </c>
      <c r="H8274" s="167">
        <f t="shared" ca="1" si="253"/>
        <v>-2.5287901489537867E-2</v>
      </c>
    </row>
    <row r="8275" spans="1:8" x14ac:dyDescent="0.3">
      <c r="A8275"/>
      <c r="B8275" s="242"/>
      <c r="C8275" s="53"/>
      <c r="D8275" s="167"/>
      <c r="E8275" s="51"/>
      <c r="F8275" s="167"/>
      <c r="G8275" s="37">
        <v>8267</v>
      </c>
      <c r="H8275" s="167">
        <f t="shared" ca="1" si="253"/>
        <v>0.101936788774632</v>
      </c>
    </row>
    <row r="8276" spans="1:8" x14ac:dyDescent="0.3">
      <c r="A8276"/>
      <c r="B8276" s="242"/>
      <c r="C8276" s="53"/>
      <c r="D8276" s="167"/>
      <c r="E8276" s="51"/>
      <c r="F8276" s="167"/>
      <c r="G8276" s="37">
        <v>8268</v>
      </c>
      <c r="H8276" s="167">
        <f t="shared" ca="1" si="253"/>
        <v>7.0308712073796006E-2</v>
      </c>
    </row>
    <row r="8277" spans="1:8" x14ac:dyDescent="0.3">
      <c r="A8277"/>
      <c r="B8277" s="242"/>
      <c r="C8277" s="53"/>
      <c r="D8277" s="167"/>
      <c r="E8277" s="51"/>
      <c r="F8277" s="167"/>
      <c r="G8277" s="37">
        <v>8269</v>
      </c>
      <c r="H8277" s="167">
        <f t="shared" ca="1" si="253"/>
        <v>-4.6270132407810763E-2</v>
      </c>
    </row>
    <row r="8278" spans="1:8" x14ac:dyDescent="0.3">
      <c r="A8278"/>
      <c r="B8278" s="242"/>
      <c r="C8278" s="53"/>
      <c r="D8278" s="167"/>
      <c r="E8278" s="51"/>
      <c r="F8278" s="167"/>
      <c r="G8278" s="37">
        <v>8270</v>
      </c>
      <c r="H8278" s="167">
        <f t="shared" ca="1" si="253"/>
        <v>-6.4503813161519208E-2</v>
      </c>
    </row>
    <row r="8279" spans="1:8" x14ac:dyDescent="0.3">
      <c r="A8279"/>
      <c r="B8279" s="242"/>
      <c r="C8279" s="53"/>
      <c r="D8279" s="167"/>
      <c r="E8279" s="51"/>
      <c r="F8279" s="167"/>
      <c r="G8279" s="37">
        <v>8271</v>
      </c>
      <c r="H8279" s="167">
        <f t="shared" ca="1" si="253"/>
        <v>2.7138887616164245E-2</v>
      </c>
    </row>
    <row r="8280" spans="1:8" x14ac:dyDescent="0.3">
      <c r="A8280"/>
      <c r="B8280" s="242"/>
      <c r="C8280" s="53"/>
      <c r="D8280" s="167"/>
      <c r="E8280" s="51"/>
      <c r="F8280" s="167"/>
      <c r="G8280" s="37">
        <v>8272</v>
      </c>
      <c r="H8280" s="167">
        <f t="shared" ca="1" si="253"/>
        <v>-0.17619027399308679</v>
      </c>
    </row>
    <row r="8281" spans="1:8" x14ac:dyDescent="0.3">
      <c r="A8281"/>
      <c r="B8281" s="242"/>
      <c r="C8281" s="53"/>
      <c r="D8281" s="167"/>
      <c r="E8281" s="51"/>
      <c r="F8281" s="167"/>
      <c r="G8281" s="37">
        <v>8273</v>
      </c>
      <c r="H8281" s="167">
        <f t="shared" ca="1" si="253"/>
        <v>-1.7959442916714044E-2</v>
      </c>
    </row>
    <row r="8282" spans="1:8" x14ac:dyDescent="0.3">
      <c r="A8282"/>
      <c r="B8282" s="242"/>
      <c r="C8282" s="53"/>
      <c r="D8282" s="167"/>
      <c r="E8282" s="51"/>
      <c r="F8282" s="167"/>
      <c r="G8282" s="37">
        <v>8274</v>
      </c>
      <c r="H8282" s="167">
        <f t="shared" ca="1" si="253"/>
        <v>-0.10281644579671441</v>
      </c>
    </row>
    <row r="8283" spans="1:8" x14ac:dyDescent="0.3">
      <c r="A8283"/>
      <c r="B8283" s="242"/>
      <c r="C8283" s="53"/>
      <c r="D8283" s="167"/>
      <c r="E8283" s="51"/>
      <c r="F8283" s="167"/>
      <c r="G8283" s="37">
        <v>8275</v>
      </c>
      <c r="H8283" s="167">
        <f t="shared" ca="1" si="253"/>
        <v>1.8519439530393533E-2</v>
      </c>
    </row>
    <row r="8284" spans="1:8" x14ac:dyDescent="0.3">
      <c r="A8284"/>
      <c r="B8284" s="242"/>
      <c r="C8284" s="53"/>
      <c r="D8284" s="167"/>
      <c r="E8284" s="51"/>
      <c r="F8284" s="167"/>
      <c r="G8284" s="37">
        <v>8276</v>
      </c>
      <c r="H8284" s="167">
        <f t="shared" ca="1" si="253"/>
        <v>5.8801115499250789E-3</v>
      </c>
    </row>
    <row r="8285" spans="1:8" x14ac:dyDescent="0.3">
      <c r="A8285"/>
      <c r="B8285" s="242"/>
      <c r="C8285" s="53"/>
      <c r="D8285" s="167"/>
      <c r="E8285" s="51"/>
      <c r="F8285" s="167"/>
      <c r="G8285" s="37">
        <v>8277</v>
      </c>
      <c r="H8285" s="167">
        <f t="shared" ca="1" si="253"/>
        <v>-2.1853800458460707E-2</v>
      </c>
    </row>
    <row r="8286" spans="1:8" x14ac:dyDescent="0.3">
      <c r="A8286"/>
      <c r="B8286" s="242"/>
      <c r="C8286" s="53"/>
      <c r="D8286" s="167"/>
      <c r="E8286" s="51"/>
      <c r="F8286" s="167"/>
      <c r="G8286" s="37">
        <v>8278</v>
      </c>
      <c r="H8286" s="167">
        <f t="shared" ca="1" si="253"/>
        <v>-8.8086544638346601E-2</v>
      </c>
    </row>
    <row r="8287" spans="1:8" x14ac:dyDescent="0.3">
      <c r="A8287"/>
      <c r="B8287" s="242"/>
      <c r="C8287" s="53"/>
      <c r="D8287" s="167"/>
      <c r="E8287" s="51"/>
      <c r="F8287" s="167"/>
      <c r="G8287" s="37">
        <v>8279</v>
      </c>
      <c r="H8287" s="167">
        <f t="shared" ca="1" si="253"/>
        <v>-5.3760959800937119E-2</v>
      </c>
    </row>
    <row r="8288" spans="1:8" x14ac:dyDescent="0.3">
      <c r="A8288"/>
      <c r="B8288" s="242"/>
      <c r="C8288" s="53"/>
      <c r="D8288" s="167"/>
      <c r="E8288" s="51"/>
      <c r="F8288" s="167"/>
      <c r="G8288" s="37">
        <v>8280</v>
      </c>
      <c r="H8288" s="167">
        <f t="shared" ca="1" si="253"/>
        <v>2.142459341524381E-3</v>
      </c>
    </row>
    <row r="8289" spans="1:8" x14ac:dyDescent="0.3">
      <c r="A8289"/>
      <c r="B8289" s="242"/>
      <c r="C8289" s="53"/>
      <c r="D8289" s="167"/>
      <c r="E8289" s="51"/>
      <c r="F8289" s="167"/>
      <c r="G8289" s="37">
        <v>8281</v>
      </c>
      <c r="H8289" s="167">
        <f t="shared" ca="1" si="253"/>
        <v>-2.7236258616606675E-2</v>
      </c>
    </row>
    <row r="8290" spans="1:8" x14ac:dyDescent="0.3">
      <c r="A8290"/>
      <c r="B8290" s="242"/>
      <c r="C8290" s="53"/>
      <c r="D8290" s="167"/>
      <c r="E8290" s="51"/>
      <c r="F8290" s="167"/>
      <c r="G8290" s="37">
        <v>8282</v>
      </c>
      <c r="H8290" s="167">
        <f t="shared" ca="1" si="253"/>
        <v>6.7736070266811693E-2</v>
      </c>
    </row>
    <row r="8291" spans="1:8" x14ac:dyDescent="0.3">
      <c r="A8291"/>
      <c r="B8291" s="242"/>
      <c r="C8291" s="53"/>
      <c r="D8291" s="167"/>
      <c r="E8291" s="51"/>
      <c r="F8291" s="167"/>
      <c r="G8291" s="37">
        <v>8283</v>
      </c>
      <c r="H8291" s="167">
        <f t="shared" ca="1" si="253"/>
        <v>6.3192547223188386E-2</v>
      </c>
    </row>
    <row r="8292" spans="1:8" x14ac:dyDescent="0.3">
      <c r="A8292"/>
      <c r="B8292" s="242"/>
      <c r="C8292" s="53"/>
      <c r="D8292" s="167"/>
      <c r="E8292" s="51"/>
      <c r="F8292" s="167"/>
      <c r="G8292" s="37">
        <v>8284</v>
      </c>
      <c r="H8292" s="167">
        <f t="shared" ca="1" si="253"/>
        <v>9.8721212301410025E-2</v>
      </c>
    </row>
    <row r="8293" spans="1:8" x14ac:dyDescent="0.3">
      <c r="A8293"/>
      <c r="B8293" s="242"/>
      <c r="C8293" s="53"/>
      <c r="D8293" s="167"/>
      <c r="E8293" s="51"/>
      <c r="F8293" s="167"/>
      <c r="G8293" s="37">
        <v>8285</v>
      </c>
      <c r="H8293" s="167">
        <f t="shared" ca="1" si="253"/>
        <v>-4.9211637726174734E-2</v>
      </c>
    </row>
    <row r="8294" spans="1:8" x14ac:dyDescent="0.3">
      <c r="A8294"/>
      <c r="B8294" s="242"/>
      <c r="C8294" s="53"/>
      <c r="D8294" s="167"/>
      <c r="E8294" s="51"/>
      <c r="F8294" s="167"/>
      <c r="G8294" s="37">
        <v>8286</v>
      </c>
      <c r="H8294" s="167">
        <f t="shared" ca="1" si="253"/>
        <v>7.4690312360422437E-2</v>
      </c>
    </row>
    <row r="8295" spans="1:8" x14ac:dyDescent="0.3">
      <c r="A8295"/>
      <c r="B8295" s="242"/>
      <c r="C8295" s="53"/>
      <c r="D8295" s="167"/>
      <c r="E8295" s="51"/>
      <c r="F8295" s="167"/>
      <c r="G8295" s="37">
        <v>8287</v>
      </c>
      <c r="H8295" s="167">
        <f t="shared" ca="1" si="253"/>
        <v>1.0058616646982694E-2</v>
      </c>
    </row>
    <row r="8296" spans="1:8" x14ac:dyDescent="0.3">
      <c r="A8296"/>
      <c r="B8296" s="242"/>
      <c r="C8296" s="53"/>
      <c r="D8296" s="167"/>
      <c r="E8296" s="51"/>
      <c r="F8296" s="167"/>
      <c r="G8296" s="37">
        <v>8288</v>
      </c>
      <c r="H8296" s="167">
        <f t="shared" ca="1" si="253"/>
        <v>-4.0373376633092133E-3</v>
      </c>
    </row>
    <row r="8297" spans="1:8" x14ac:dyDescent="0.3">
      <c r="A8297"/>
      <c r="B8297" s="242"/>
      <c r="C8297" s="53"/>
      <c r="D8297" s="167"/>
      <c r="E8297" s="51"/>
      <c r="F8297" s="167"/>
      <c r="G8297" s="37">
        <v>8289</v>
      </c>
      <c r="H8297" s="167">
        <f t="shared" ca="1" si="253"/>
        <v>2.3040581253498255E-3</v>
      </c>
    </row>
    <row r="8298" spans="1:8" x14ac:dyDescent="0.3">
      <c r="A8298"/>
      <c r="B8298" s="242"/>
      <c r="C8298" s="53"/>
      <c r="D8298" s="167"/>
      <c r="E8298" s="51"/>
      <c r="F8298" s="167"/>
      <c r="G8298" s="37">
        <v>8290</v>
      </c>
      <c r="H8298" s="167">
        <f t="shared" ca="1" si="253"/>
        <v>0.13927836936139751</v>
      </c>
    </row>
    <row r="8299" spans="1:8" x14ac:dyDescent="0.3">
      <c r="A8299"/>
      <c r="B8299" s="242"/>
      <c r="C8299" s="53"/>
      <c r="D8299" s="167"/>
      <c r="E8299" s="51"/>
      <c r="F8299" s="167"/>
      <c r="G8299" s="37">
        <v>8291</v>
      </c>
      <c r="H8299" s="167">
        <f t="shared" ca="1" si="253"/>
        <v>-5.1908398221321922E-3</v>
      </c>
    </row>
    <row r="8300" spans="1:8" x14ac:dyDescent="0.3">
      <c r="A8300"/>
      <c r="B8300" s="242"/>
      <c r="C8300" s="53"/>
      <c r="D8300" s="167"/>
      <c r="E8300" s="51"/>
      <c r="F8300" s="167"/>
      <c r="G8300" s="37">
        <v>8292</v>
      </c>
      <c r="H8300" s="167">
        <f t="shared" ca="1" si="253"/>
        <v>-5.3126767634672943E-3</v>
      </c>
    </row>
    <row r="8301" spans="1:8" x14ac:dyDescent="0.3">
      <c r="A8301"/>
      <c r="B8301" s="242"/>
      <c r="C8301" s="53"/>
      <c r="D8301" s="167"/>
      <c r="E8301" s="51"/>
      <c r="F8301" s="167"/>
      <c r="G8301" s="37">
        <v>8293</v>
      </c>
      <c r="H8301" s="167">
        <f t="shared" ca="1" si="253"/>
        <v>-5.1223412039244347E-2</v>
      </c>
    </row>
    <row r="8302" spans="1:8" x14ac:dyDescent="0.3">
      <c r="A8302"/>
      <c r="B8302" s="242"/>
      <c r="C8302" s="53"/>
      <c r="D8302" s="167"/>
      <c r="E8302" s="51"/>
      <c r="F8302" s="167"/>
      <c r="G8302" s="37">
        <v>8294</v>
      </c>
      <c r="H8302" s="167">
        <f t="shared" ca="1" si="253"/>
        <v>-7.7411826179687337E-2</v>
      </c>
    </row>
    <row r="8303" spans="1:8" x14ac:dyDescent="0.3">
      <c r="A8303"/>
      <c r="B8303" s="242"/>
      <c r="C8303" s="53"/>
      <c r="D8303" s="167"/>
      <c r="E8303" s="51"/>
      <c r="F8303" s="167"/>
      <c r="G8303" s="37">
        <v>8295</v>
      </c>
      <c r="H8303" s="167">
        <f t="shared" ca="1" si="253"/>
        <v>-0.11689831286058112</v>
      </c>
    </row>
    <row r="8304" spans="1:8" x14ac:dyDescent="0.3">
      <c r="A8304"/>
      <c r="B8304" s="242"/>
      <c r="C8304" s="53"/>
      <c r="D8304" s="167"/>
      <c r="E8304" s="51"/>
      <c r="F8304" s="167"/>
      <c r="G8304" s="37">
        <v>8296</v>
      </c>
      <c r="H8304" s="167">
        <f t="shared" ca="1" si="253"/>
        <v>6.7793140571469962E-3</v>
      </c>
    </row>
    <row r="8305" spans="1:8" x14ac:dyDescent="0.3">
      <c r="A8305"/>
      <c r="B8305" s="242"/>
      <c r="C8305" s="53"/>
      <c r="D8305" s="167"/>
      <c r="E8305" s="51"/>
      <c r="F8305" s="167"/>
      <c r="G8305" s="37">
        <v>8297</v>
      </c>
      <c r="H8305" s="167">
        <f t="shared" ca="1" si="253"/>
        <v>-1.9326656438480298E-2</v>
      </c>
    </row>
    <row r="8306" spans="1:8" x14ac:dyDescent="0.3">
      <c r="A8306"/>
      <c r="B8306" s="242"/>
      <c r="C8306" s="53"/>
      <c r="D8306" s="167"/>
      <c r="E8306" s="51"/>
      <c r="F8306" s="167"/>
      <c r="G8306" s="37">
        <v>8298</v>
      </c>
      <c r="H8306" s="167">
        <f t="shared" ca="1" si="253"/>
        <v>-6.1598067999948068E-2</v>
      </c>
    </row>
    <row r="8307" spans="1:8" x14ac:dyDescent="0.3">
      <c r="A8307"/>
      <c r="B8307" s="242"/>
      <c r="C8307" s="53"/>
      <c r="D8307" s="167"/>
      <c r="E8307" s="51"/>
      <c r="F8307" s="167"/>
      <c r="G8307" s="37">
        <v>8299</v>
      </c>
      <c r="H8307" s="167">
        <f t="shared" ca="1" si="253"/>
        <v>-6.6005817199690939E-2</v>
      </c>
    </row>
    <row r="8308" spans="1:8" x14ac:dyDescent="0.3">
      <c r="A8308"/>
      <c r="B8308" s="242"/>
      <c r="C8308" s="53"/>
      <c r="D8308" s="167"/>
      <c r="E8308" s="51"/>
      <c r="F8308" s="167"/>
      <c r="G8308" s="37">
        <v>8300</v>
      </c>
      <c r="H8308" s="167">
        <f t="shared" ca="1" si="253"/>
        <v>9.5404366976305541E-2</v>
      </c>
    </row>
    <row r="8309" spans="1:8" x14ac:dyDescent="0.3">
      <c r="A8309"/>
      <c r="B8309" s="242"/>
      <c r="C8309" s="53"/>
      <c r="D8309" s="167"/>
      <c r="E8309" s="51"/>
      <c r="F8309" s="167"/>
      <c r="G8309" s="37">
        <v>8301</v>
      </c>
      <c r="H8309" s="167">
        <f t="shared" ca="1" si="253"/>
        <v>4.7177537177154911E-4</v>
      </c>
    </row>
    <row r="8310" spans="1:8" x14ac:dyDescent="0.3">
      <c r="A8310"/>
      <c r="B8310" s="242"/>
      <c r="C8310" s="53"/>
      <c r="D8310" s="167"/>
      <c r="E8310" s="51"/>
      <c r="F8310" s="167"/>
      <c r="G8310" s="37">
        <v>8302</v>
      </c>
      <c r="H8310" s="167">
        <f t="shared" ca="1" si="253"/>
        <v>3.2079964414820535E-2</v>
      </c>
    </row>
    <row r="8311" spans="1:8" x14ac:dyDescent="0.3">
      <c r="A8311"/>
      <c r="B8311" s="242"/>
      <c r="C8311" s="53"/>
      <c r="D8311" s="167"/>
      <c r="E8311" s="51"/>
      <c r="F8311" s="167"/>
      <c r="G8311" s="37">
        <v>8303</v>
      </c>
      <c r="H8311" s="167">
        <f t="shared" ca="1" si="253"/>
        <v>5.1153277464185479E-2</v>
      </c>
    </row>
    <row r="8312" spans="1:8" x14ac:dyDescent="0.3">
      <c r="A8312"/>
      <c r="B8312" s="242"/>
      <c r="C8312" s="53"/>
      <c r="D8312" s="167"/>
      <c r="E8312" s="51"/>
      <c r="F8312" s="167"/>
      <c r="G8312" s="37">
        <v>8304</v>
      </c>
      <c r="H8312" s="167">
        <f t="shared" ca="1" si="253"/>
        <v>-3.8073117692925262E-2</v>
      </c>
    </row>
    <row r="8313" spans="1:8" x14ac:dyDescent="0.3">
      <c r="A8313"/>
      <c r="B8313" s="242"/>
      <c r="C8313" s="53"/>
      <c r="D8313" s="167"/>
      <c r="E8313" s="51"/>
      <c r="F8313" s="167"/>
      <c r="G8313" s="37">
        <v>8305</v>
      </c>
      <c r="H8313" s="167">
        <f t="shared" ca="1" si="253"/>
        <v>4.8551422862382438E-3</v>
      </c>
    </row>
    <row r="8314" spans="1:8" x14ac:dyDescent="0.3">
      <c r="A8314"/>
      <c r="B8314" s="242"/>
      <c r="C8314" s="53"/>
      <c r="D8314" s="167"/>
      <c r="E8314" s="51"/>
      <c r="F8314" s="167"/>
      <c r="G8314" s="37">
        <v>8306</v>
      </c>
      <c r="H8314" s="167">
        <f t="shared" ca="1" si="253"/>
        <v>-5.9652103152427333E-3</v>
      </c>
    </row>
    <row r="8315" spans="1:8" x14ac:dyDescent="0.3">
      <c r="A8315"/>
      <c r="B8315" s="242"/>
      <c r="C8315" s="53"/>
      <c r="D8315" s="167"/>
      <c r="E8315" s="51"/>
      <c r="F8315" s="167"/>
      <c r="G8315" s="37">
        <v>8307</v>
      </c>
      <c r="H8315" s="167">
        <f t="shared" ca="1" si="253"/>
        <v>-2.0292949097416101E-2</v>
      </c>
    </row>
    <row r="8316" spans="1:8" x14ac:dyDescent="0.3">
      <c r="A8316"/>
      <c r="B8316" s="242"/>
      <c r="C8316" s="53"/>
      <c r="D8316" s="167"/>
      <c r="E8316" s="51"/>
      <c r="F8316" s="167"/>
      <c r="G8316" s="37">
        <v>8308</v>
      </c>
      <c r="H8316" s="167">
        <f t="shared" ca="1" si="253"/>
        <v>3.2708121527755478E-2</v>
      </c>
    </row>
    <row r="8317" spans="1:8" x14ac:dyDescent="0.3">
      <c r="A8317"/>
      <c r="B8317" s="242"/>
      <c r="C8317" s="53"/>
      <c r="D8317" s="167"/>
      <c r="E8317" s="51"/>
      <c r="F8317" s="167"/>
      <c r="G8317" s="37">
        <v>8309</v>
      </c>
      <c r="H8317" s="167">
        <f t="shared" ca="1" si="253"/>
        <v>0.12493965436186631</v>
      </c>
    </row>
    <row r="8318" spans="1:8" x14ac:dyDescent="0.3">
      <c r="A8318"/>
      <c r="B8318" s="242"/>
      <c r="C8318" s="53"/>
      <c r="D8318" s="167"/>
      <c r="E8318" s="51"/>
      <c r="F8318" s="167"/>
      <c r="G8318" s="37">
        <v>8310</v>
      </c>
      <c r="H8318" s="167">
        <f t="shared" ca="1" si="253"/>
        <v>-3.3820893216569808E-2</v>
      </c>
    </row>
    <row r="8319" spans="1:8" x14ac:dyDescent="0.3">
      <c r="A8319"/>
      <c r="B8319" s="242"/>
      <c r="C8319" s="53"/>
      <c r="D8319" s="167"/>
      <c r="E8319" s="51"/>
      <c r="F8319" s="167"/>
      <c r="G8319" s="37">
        <v>8311</v>
      </c>
      <c r="H8319" s="167">
        <f t="shared" ca="1" si="253"/>
        <v>3.2993021162950067E-2</v>
      </c>
    </row>
    <row r="8320" spans="1:8" x14ac:dyDescent="0.3">
      <c r="A8320"/>
      <c r="B8320" s="242"/>
      <c r="C8320" s="53"/>
      <c r="D8320" s="167"/>
      <c r="E8320" s="51"/>
      <c r="F8320" s="167"/>
      <c r="G8320" s="37">
        <v>8312</v>
      </c>
      <c r="H8320" s="167">
        <f t="shared" ca="1" si="253"/>
        <v>5.5772162189872014E-2</v>
      </c>
    </row>
    <row r="8321" spans="1:8" x14ac:dyDescent="0.3">
      <c r="A8321"/>
      <c r="B8321" s="242"/>
      <c r="C8321" s="53"/>
      <c r="D8321" s="167"/>
      <c r="E8321" s="51"/>
      <c r="F8321" s="167"/>
      <c r="G8321" s="37">
        <v>8313</v>
      </c>
      <c r="H8321" s="167">
        <f t="shared" ca="1" si="253"/>
        <v>1.4581630285842639E-2</v>
      </c>
    </row>
    <row r="8322" spans="1:8" x14ac:dyDescent="0.3">
      <c r="A8322"/>
      <c r="B8322" s="242"/>
      <c r="C8322" s="53"/>
      <c r="D8322" s="167"/>
      <c r="E8322" s="51"/>
      <c r="F8322" s="167"/>
      <c r="G8322" s="37">
        <v>8314</v>
      </c>
      <c r="H8322" s="167">
        <f t="shared" ca="1" si="253"/>
        <v>1.4905417358171873E-2</v>
      </c>
    </row>
    <row r="8323" spans="1:8" x14ac:dyDescent="0.3">
      <c r="A8323"/>
      <c r="B8323" s="242"/>
      <c r="C8323" s="53"/>
      <c r="D8323" s="167"/>
      <c r="E8323" s="51"/>
      <c r="F8323" s="167"/>
      <c r="G8323" s="37">
        <v>8315</v>
      </c>
      <c r="H8323" s="167">
        <f t="shared" ca="1" si="253"/>
        <v>-2.1198428008861396E-2</v>
      </c>
    </row>
    <row r="8324" spans="1:8" x14ac:dyDescent="0.3">
      <c r="A8324"/>
      <c r="B8324" s="242"/>
      <c r="C8324" s="53"/>
      <c r="D8324" s="167"/>
      <c r="E8324" s="51"/>
      <c r="F8324" s="167"/>
      <c r="G8324" s="37">
        <v>8316</v>
      </c>
      <c r="H8324" s="167">
        <f t="shared" ca="1" si="253"/>
        <v>-1.5084105314753416E-2</v>
      </c>
    </row>
    <row r="8325" spans="1:8" x14ac:dyDescent="0.3">
      <c r="A8325"/>
      <c r="B8325" s="242"/>
      <c r="C8325" s="53"/>
      <c r="D8325" s="167"/>
      <c r="E8325" s="51"/>
      <c r="F8325" s="167"/>
      <c r="G8325" s="37">
        <v>8317</v>
      </c>
      <c r="H8325" s="167">
        <f t="shared" ca="1" si="253"/>
        <v>0.13385046740336318</v>
      </c>
    </row>
    <row r="8326" spans="1:8" x14ac:dyDescent="0.3">
      <c r="A8326"/>
      <c r="B8326" s="242"/>
      <c r="C8326" s="53"/>
      <c r="D8326" s="167"/>
      <c r="E8326" s="51"/>
      <c r="F8326" s="167"/>
      <c r="G8326" s="37">
        <v>8318</v>
      </c>
      <c r="H8326" s="167">
        <f t="shared" ca="1" si="253"/>
        <v>4.1999082382725213E-2</v>
      </c>
    </row>
    <row r="8327" spans="1:8" x14ac:dyDescent="0.3">
      <c r="A8327"/>
      <c r="B8327" s="242"/>
      <c r="C8327" s="53"/>
      <c r="D8327" s="167"/>
      <c r="E8327" s="51"/>
      <c r="F8327" s="167"/>
      <c r="G8327" s="37">
        <v>8319</v>
      </c>
      <c r="H8327" s="167">
        <f t="shared" ca="1" si="253"/>
        <v>-7.7690289548113425E-2</v>
      </c>
    </row>
    <row r="8328" spans="1:8" x14ac:dyDescent="0.3">
      <c r="A8328"/>
      <c r="B8328" s="242"/>
      <c r="C8328" s="53"/>
      <c r="D8328" s="167"/>
      <c r="E8328" s="51"/>
      <c r="F8328" s="167"/>
      <c r="G8328" s="37">
        <v>8320</v>
      </c>
      <c r="H8328" s="167">
        <f t="shared" ca="1" si="253"/>
        <v>-4.6097357536061104E-2</v>
      </c>
    </row>
    <row r="8329" spans="1:8" x14ac:dyDescent="0.3">
      <c r="A8329"/>
      <c r="B8329" s="242"/>
      <c r="C8329" s="53"/>
      <c r="D8329" s="167"/>
      <c r="E8329" s="51"/>
      <c r="F8329" s="167"/>
      <c r="G8329" s="37">
        <v>8321</v>
      </c>
      <c r="H8329" s="167">
        <f t="shared" ca="1" si="253"/>
        <v>0.11955847735177447</v>
      </c>
    </row>
    <row r="8330" spans="1:8" x14ac:dyDescent="0.3">
      <c r="A8330"/>
      <c r="B8330" s="242"/>
      <c r="C8330" s="53"/>
      <c r="D8330" s="167"/>
      <c r="E8330" s="51"/>
      <c r="F8330" s="167"/>
      <c r="G8330" s="37">
        <v>8322</v>
      </c>
      <c r="H8330" s="167">
        <f t="shared" ref="H8330:H8393" ca="1" si="254">_xlfn.NORM.INV(RAND(),N$11,N$12)</f>
        <v>-8.4035063108778299E-2</v>
      </c>
    </row>
    <row r="8331" spans="1:8" x14ac:dyDescent="0.3">
      <c r="A8331"/>
      <c r="B8331" s="242"/>
      <c r="C8331" s="53"/>
      <c r="D8331" s="167"/>
      <c r="E8331" s="51"/>
      <c r="F8331" s="167"/>
      <c r="G8331" s="37">
        <v>8323</v>
      </c>
      <c r="H8331" s="167">
        <f t="shared" ca="1" si="254"/>
        <v>-3.1472225103551348E-2</v>
      </c>
    </row>
    <row r="8332" spans="1:8" x14ac:dyDescent="0.3">
      <c r="A8332"/>
      <c r="B8332" s="242"/>
      <c r="C8332" s="53"/>
      <c r="D8332" s="167"/>
      <c r="E8332" s="51"/>
      <c r="F8332" s="167"/>
      <c r="G8332" s="37">
        <v>8324</v>
      </c>
      <c r="H8332" s="167">
        <f t="shared" ca="1" si="254"/>
        <v>5.2781066245399189E-2</v>
      </c>
    </row>
    <row r="8333" spans="1:8" x14ac:dyDescent="0.3">
      <c r="A8333"/>
      <c r="B8333" s="242"/>
      <c r="C8333" s="53"/>
      <c r="D8333" s="167"/>
      <c r="E8333" s="51"/>
      <c r="F8333" s="167"/>
      <c r="G8333" s="37">
        <v>8325</v>
      </c>
      <c r="H8333" s="167">
        <f t="shared" ca="1" si="254"/>
        <v>3.259449670865093E-2</v>
      </c>
    </row>
    <row r="8334" spans="1:8" x14ac:dyDescent="0.3">
      <c r="A8334"/>
      <c r="B8334" s="242"/>
      <c r="C8334" s="53"/>
      <c r="D8334" s="167"/>
      <c r="E8334" s="51"/>
      <c r="F8334" s="167"/>
      <c r="G8334" s="37">
        <v>8326</v>
      </c>
      <c r="H8334" s="167">
        <f t="shared" ca="1" si="254"/>
        <v>6.5899052656985063E-2</v>
      </c>
    </row>
    <row r="8335" spans="1:8" x14ac:dyDescent="0.3">
      <c r="A8335"/>
      <c r="B8335" s="242"/>
      <c r="C8335" s="53"/>
      <c r="D8335" s="167"/>
      <c r="E8335" s="51"/>
      <c r="F8335" s="167"/>
      <c r="G8335" s="37">
        <v>8327</v>
      </c>
      <c r="H8335" s="167">
        <f t="shared" ca="1" si="254"/>
        <v>4.1418253889629504E-2</v>
      </c>
    </row>
    <row r="8336" spans="1:8" x14ac:dyDescent="0.3">
      <c r="A8336"/>
      <c r="B8336" s="242"/>
      <c r="C8336" s="53"/>
      <c r="D8336" s="167"/>
      <c r="E8336" s="51"/>
      <c r="F8336" s="167"/>
      <c r="G8336" s="37">
        <v>8328</v>
      </c>
      <c r="H8336" s="167">
        <f t="shared" ca="1" si="254"/>
        <v>-2.335367166893022E-2</v>
      </c>
    </row>
    <row r="8337" spans="1:8" x14ac:dyDescent="0.3">
      <c r="A8337"/>
      <c r="B8337" s="242"/>
      <c r="C8337" s="53"/>
      <c r="D8337" s="167"/>
      <c r="E8337" s="51"/>
      <c r="F8337" s="167"/>
      <c r="G8337" s="37">
        <v>8329</v>
      </c>
      <c r="H8337" s="167">
        <f t="shared" ca="1" si="254"/>
        <v>5.8807675700367434E-2</v>
      </c>
    </row>
    <row r="8338" spans="1:8" x14ac:dyDescent="0.3">
      <c r="A8338"/>
      <c r="B8338" s="242"/>
      <c r="C8338" s="53"/>
      <c r="D8338" s="167"/>
      <c r="E8338" s="51"/>
      <c r="F8338" s="167"/>
      <c r="G8338" s="37">
        <v>8330</v>
      </c>
      <c r="H8338" s="167">
        <f t="shared" ca="1" si="254"/>
        <v>7.409207072018803E-2</v>
      </c>
    </row>
    <row r="8339" spans="1:8" x14ac:dyDescent="0.3">
      <c r="A8339"/>
      <c r="B8339" s="242"/>
      <c r="C8339" s="53"/>
      <c r="D8339" s="167"/>
      <c r="E8339" s="51"/>
      <c r="F8339" s="167"/>
      <c r="G8339" s="37">
        <v>8331</v>
      </c>
      <c r="H8339" s="167">
        <f t="shared" ca="1" si="254"/>
        <v>-7.2613483398803663E-2</v>
      </c>
    </row>
    <row r="8340" spans="1:8" x14ac:dyDescent="0.3">
      <c r="A8340"/>
      <c r="B8340" s="242"/>
      <c r="C8340" s="53"/>
      <c r="D8340" s="167"/>
      <c r="E8340" s="51"/>
      <c r="F8340" s="167"/>
      <c r="G8340" s="37">
        <v>8332</v>
      </c>
      <c r="H8340" s="167">
        <f t="shared" ca="1" si="254"/>
        <v>2.3396279850030426E-3</v>
      </c>
    </row>
    <row r="8341" spans="1:8" x14ac:dyDescent="0.3">
      <c r="A8341"/>
      <c r="B8341" s="242"/>
      <c r="C8341" s="53"/>
      <c r="D8341" s="167"/>
      <c r="E8341" s="51"/>
      <c r="F8341" s="167"/>
      <c r="G8341" s="37">
        <v>8333</v>
      </c>
      <c r="H8341" s="167">
        <f t="shared" ca="1" si="254"/>
        <v>8.4408118570108992E-2</v>
      </c>
    </row>
    <row r="8342" spans="1:8" x14ac:dyDescent="0.3">
      <c r="A8342"/>
      <c r="B8342" s="242"/>
      <c r="C8342" s="53"/>
      <c r="D8342" s="167"/>
      <c r="E8342" s="51"/>
      <c r="F8342" s="167"/>
      <c r="G8342" s="37">
        <v>8334</v>
      </c>
      <c r="H8342" s="167">
        <f t="shared" ca="1" si="254"/>
        <v>2.8408260919605112E-2</v>
      </c>
    </row>
    <row r="8343" spans="1:8" x14ac:dyDescent="0.3">
      <c r="A8343"/>
      <c r="B8343" s="242"/>
      <c r="C8343" s="53"/>
      <c r="D8343" s="167"/>
      <c r="E8343" s="51"/>
      <c r="F8343" s="167"/>
      <c r="G8343" s="37">
        <v>8335</v>
      </c>
      <c r="H8343" s="167">
        <f t="shared" ca="1" si="254"/>
        <v>1.3812950757265251E-2</v>
      </c>
    </row>
    <row r="8344" spans="1:8" x14ac:dyDescent="0.3">
      <c r="A8344"/>
      <c r="B8344" s="242"/>
      <c r="C8344" s="53"/>
      <c r="D8344" s="167"/>
      <c r="E8344" s="51"/>
      <c r="F8344" s="167"/>
      <c r="G8344" s="37">
        <v>8336</v>
      </c>
      <c r="H8344" s="167">
        <f t="shared" ca="1" si="254"/>
        <v>-1.1366680512083515E-2</v>
      </c>
    </row>
    <row r="8345" spans="1:8" x14ac:dyDescent="0.3">
      <c r="A8345"/>
      <c r="B8345" s="242"/>
      <c r="C8345" s="53"/>
      <c r="D8345" s="167"/>
      <c r="E8345" s="51"/>
      <c r="F8345" s="167"/>
      <c r="G8345" s="37">
        <v>8337</v>
      </c>
      <c r="H8345" s="167">
        <f t="shared" ca="1" si="254"/>
        <v>3.2817041623675542E-3</v>
      </c>
    </row>
    <row r="8346" spans="1:8" x14ac:dyDescent="0.3">
      <c r="A8346"/>
      <c r="B8346" s="242"/>
      <c r="C8346" s="53"/>
      <c r="D8346" s="167"/>
      <c r="E8346" s="51"/>
      <c r="F8346" s="167"/>
      <c r="G8346" s="37">
        <v>8338</v>
      </c>
      <c r="H8346" s="167">
        <f t="shared" ca="1" si="254"/>
        <v>-9.7533688852048505E-3</v>
      </c>
    </row>
    <row r="8347" spans="1:8" x14ac:dyDescent="0.3">
      <c r="A8347"/>
      <c r="B8347" s="242"/>
      <c r="C8347" s="53"/>
      <c r="D8347" s="167"/>
      <c r="E8347" s="51"/>
      <c r="F8347" s="167"/>
      <c r="G8347" s="37">
        <v>8339</v>
      </c>
      <c r="H8347" s="167">
        <f t="shared" ca="1" si="254"/>
        <v>-1.9984341307703008E-2</v>
      </c>
    </row>
    <row r="8348" spans="1:8" x14ac:dyDescent="0.3">
      <c r="A8348"/>
      <c r="B8348" s="242"/>
      <c r="C8348" s="53"/>
      <c r="D8348" s="167"/>
      <c r="E8348" s="51"/>
      <c r="F8348" s="167"/>
      <c r="G8348" s="37">
        <v>8340</v>
      </c>
      <c r="H8348" s="167">
        <f t="shared" ca="1" si="254"/>
        <v>-6.7560211583416629E-2</v>
      </c>
    </row>
    <row r="8349" spans="1:8" x14ac:dyDescent="0.3">
      <c r="A8349"/>
      <c r="B8349" s="242"/>
      <c r="C8349" s="53"/>
      <c r="D8349" s="167"/>
      <c r="E8349" s="51"/>
      <c r="F8349" s="167"/>
      <c r="G8349" s="37">
        <v>8341</v>
      </c>
      <c r="H8349" s="167">
        <f t="shared" ca="1" si="254"/>
        <v>3.6147192458213663E-2</v>
      </c>
    </row>
    <row r="8350" spans="1:8" x14ac:dyDescent="0.3">
      <c r="A8350"/>
      <c r="B8350" s="242"/>
      <c r="C8350" s="53"/>
      <c r="D8350" s="167"/>
      <c r="E8350" s="51"/>
      <c r="F8350" s="167"/>
      <c r="G8350" s="37">
        <v>8342</v>
      </c>
      <c r="H8350" s="167">
        <f t="shared" ca="1" si="254"/>
        <v>4.9838518633919825E-2</v>
      </c>
    </row>
    <row r="8351" spans="1:8" x14ac:dyDescent="0.3">
      <c r="A8351"/>
      <c r="B8351" s="242"/>
      <c r="C8351" s="53"/>
      <c r="D8351" s="167"/>
      <c r="E8351" s="51"/>
      <c r="F8351" s="167"/>
      <c r="G8351" s="37">
        <v>8343</v>
      </c>
      <c r="H8351" s="167">
        <f t="shared" ca="1" si="254"/>
        <v>0.11310786894741118</v>
      </c>
    </row>
    <row r="8352" spans="1:8" x14ac:dyDescent="0.3">
      <c r="A8352"/>
      <c r="B8352" s="242"/>
      <c r="C8352" s="53"/>
      <c r="D8352" s="167"/>
      <c r="E8352" s="51"/>
      <c r="F8352" s="167"/>
      <c r="G8352" s="37">
        <v>8344</v>
      </c>
      <c r="H8352" s="167">
        <f t="shared" ca="1" si="254"/>
        <v>-4.6733181977736404E-2</v>
      </c>
    </row>
    <row r="8353" spans="1:8" x14ac:dyDescent="0.3">
      <c r="A8353"/>
      <c r="B8353" s="242"/>
      <c r="C8353" s="53"/>
      <c r="D8353" s="167"/>
      <c r="E8353" s="51"/>
      <c r="F8353" s="167"/>
      <c r="G8353" s="37">
        <v>8345</v>
      </c>
      <c r="H8353" s="167">
        <f t="shared" ca="1" si="254"/>
        <v>1.0373705268053309E-2</v>
      </c>
    </row>
    <row r="8354" spans="1:8" x14ac:dyDescent="0.3">
      <c r="A8354"/>
      <c r="B8354" s="242"/>
      <c r="C8354" s="53"/>
      <c r="D8354" s="167"/>
      <c r="E8354" s="51"/>
      <c r="F8354" s="167"/>
      <c r="G8354" s="37">
        <v>8346</v>
      </c>
      <c r="H8354" s="167">
        <f t="shared" ca="1" si="254"/>
        <v>-3.0852899826395323E-2</v>
      </c>
    </row>
    <row r="8355" spans="1:8" x14ac:dyDescent="0.3">
      <c r="A8355"/>
      <c r="B8355" s="242"/>
      <c r="C8355" s="53"/>
      <c r="D8355" s="167"/>
      <c r="E8355" s="51"/>
      <c r="F8355" s="167"/>
      <c r="G8355" s="37">
        <v>8347</v>
      </c>
      <c r="H8355" s="167">
        <f t="shared" ca="1" si="254"/>
        <v>-4.7862597358758717E-2</v>
      </c>
    </row>
    <row r="8356" spans="1:8" x14ac:dyDescent="0.3">
      <c r="A8356"/>
      <c r="B8356" s="242"/>
      <c r="C8356" s="53"/>
      <c r="D8356" s="167"/>
      <c r="E8356" s="51"/>
      <c r="F8356" s="167"/>
      <c r="G8356" s="37">
        <v>8348</v>
      </c>
      <c r="H8356" s="167">
        <f t="shared" ca="1" si="254"/>
        <v>6.6381595709631451E-3</v>
      </c>
    </row>
    <row r="8357" spans="1:8" x14ac:dyDescent="0.3">
      <c r="A8357"/>
      <c r="B8357" s="242"/>
      <c r="C8357" s="53"/>
      <c r="D8357" s="167"/>
      <c r="E8357" s="51"/>
      <c r="F8357" s="167"/>
      <c r="G8357" s="37">
        <v>8349</v>
      </c>
      <c r="H8357" s="167">
        <f t="shared" ca="1" si="254"/>
        <v>-8.5412919635319648E-2</v>
      </c>
    </row>
    <row r="8358" spans="1:8" x14ac:dyDescent="0.3">
      <c r="A8358"/>
      <c r="B8358" s="242"/>
      <c r="C8358" s="53"/>
      <c r="D8358" s="167"/>
      <c r="E8358" s="51"/>
      <c r="F8358" s="167"/>
      <c r="G8358" s="37">
        <v>8350</v>
      </c>
      <c r="H8358" s="167">
        <f t="shared" ca="1" si="254"/>
        <v>-9.8105521976524446E-2</v>
      </c>
    </row>
    <row r="8359" spans="1:8" x14ac:dyDescent="0.3">
      <c r="A8359"/>
      <c r="B8359" s="242"/>
      <c r="C8359" s="53"/>
      <c r="D8359" s="167"/>
      <c r="E8359" s="51"/>
      <c r="F8359" s="167"/>
      <c r="G8359" s="37">
        <v>8351</v>
      </c>
      <c r="H8359" s="167">
        <f t="shared" ca="1" si="254"/>
        <v>3.971358018283945E-2</v>
      </c>
    </row>
    <row r="8360" spans="1:8" x14ac:dyDescent="0.3">
      <c r="A8360"/>
      <c r="B8360" s="242"/>
      <c r="C8360" s="53"/>
      <c r="D8360" s="167"/>
      <c r="E8360" s="51"/>
      <c r="F8360" s="167"/>
      <c r="G8360" s="37">
        <v>8352</v>
      </c>
      <c r="H8360" s="167">
        <f t="shared" ca="1" si="254"/>
        <v>7.5241545522149109E-2</v>
      </c>
    </row>
    <row r="8361" spans="1:8" x14ac:dyDescent="0.3">
      <c r="A8361"/>
      <c r="B8361" s="242"/>
      <c r="C8361" s="53"/>
      <c r="D8361" s="167"/>
      <c r="E8361" s="51"/>
      <c r="F8361" s="167"/>
      <c r="G8361" s="37">
        <v>8353</v>
      </c>
      <c r="H8361" s="167">
        <f t="shared" ca="1" si="254"/>
        <v>-1.4664513479117415E-2</v>
      </c>
    </row>
    <row r="8362" spans="1:8" x14ac:dyDescent="0.3">
      <c r="A8362"/>
      <c r="B8362" s="242"/>
      <c r="C8362" s="53"/>
      <c r="D8362" s="167"/>
      <c r="E8362" s="51"/>
      <c r="F8362" s="167"/>
      <c r="G8362" s="37">
        <v>8354</v>
      </c>
      <c r="H8362" s="167">
        <f t="shared" ca="1" si="254"/>
        <v>4.0469790273839533E-2</v>
      </c>
    </row>
    <row r="8363" spans="1:8" x14ac:dyDescent="0.3">
      <c r="A8363"/>
      <c r="B8363" s="242"/>
      <c r="C8363" s="53"/>
      <c r="D8363" s="167"/>
      <c r="E8363" s="51"/>
      <c r="F8363" s="167"/>
      <c r="G8363" s="37">
        <v>8355</v>
      </c>
      <c r="H8363" s="167">
        <f t="shared" ca="1" si="254"/>
        <v>-3.7144442697407014E-2</v>
      </c>
    </row>
    <row r="8364" spans="1:8" x14ac:dyDescent="0.3">
      <c r="A8364"/>
      <c r="B8364" s="242"/>
      <c r="C8364" s="53"/>
      <c r="D8364" s="167"/>
      <c r="E8364" s="51"/>
      <c r="F8364" s="167"/>
      <c r="G8364" s="37">
        <v>8356</v>
      </c>
      <c r="H8364" s="167">
        <f t="shared" ca="1" si="254"/>
        <v>-9.2639067145506182E-2</v>
      </c>
    </row>
    <row r="8365" spans="1:8" x14ac:dyDescent="0.3">
      <c r="A8365"/>
      <c r="B8365" s="242"/>
      <c r="C8365" s="53"/>
      <c r="D8365" s="167"/>
      <c r="E8365" s="51"/>
      <c r="F8365" s="167"/>
      <c r="G8365" s="37">
        <v>8357</v>
      </c>
      <c r="H8365" s="167">
        <f t="shared" ca="1" si="254"/>
        <v>-7.3813483269516922E-2</v>
      </c>
    </row>
    <row r="8366" spans="1:8" x14ac:dyDescent="0.3">
      <c r="A8366"/>
      <c r="B8366" s="242"/>
      <c r="C8366" s="53"/>
      <c r="D8366" s="167"/>
      <c r="E8366" s="51"/>
      <c r="F8366" s="167"/>
      <c r="G8366" s="37">
        <v>8358</v>
      </c>
      <c r="H8366" s="167">
        <f t="shared" ca="1" si="254"/>
        <v>6.8971010887525696E-3</v>
      </c>
    </row>
    <row r="8367" spans="1:8" x14ac:dyDescent="0.3">
      <c r="A8367"/>
      <c r="B8367" s="242"/>
      <c r="C8367" s="53"/>
      <c r="D8367" s="167"/>
      <c r="E8367" s="51"/>
      <c r="F8367" s="167"/>
      <c r="G8367" s="37">
        <v>8359</v>
      </c>
      <c r="H8367" s="167">
        <f t="shared" ca="1" si="254"/>
        <v>-4.7679139489065284E-3</v>
      </c>
    </row>
    <row r="8368" spans="1:8" x14ac:dyDescent="0.3">
      <c r="A8368"/>
      <c r="B8368" s="242"/>
      <c r="C8368" s="53"/>
      <c r="D8368" s="167"/>
      <c r="E8368" s="51"/>
      <c r="F8368" s="167"/>
      <c r="G8368" s="37">
        <v>8360</v>
      </c>
      <c r="H8368" s="167">
        <f t="shared" ca="1" si="254"/>
        <v>0.13783416413268762</v>
      </c>
    </row>
    <row r="8369" spans="1:8" x14ac:dyDescent="0.3">
      <c r="A8369"/>
      <c r="B8369" s="242"/>
      <c r="C8369" s="53"/>
      <c r="D8369" s="167"/>
      <c r="E8369" s="51"/>
      <c r="F8369" s="167"/>
      <c r="G8369" s="37">
        <v>8361</v>
      </c>
      <c r="H8369" s="167">
        <f t="shared" ca="1" si="254"/>
        <v>-7.025115174978791E-2</v>
      </c>
    </row>
    <row r="8370" spans="1:8" x14ac:dyDescent="0.3">
      <c r="A8370"/>
      <c r="B8370" s="242"/>
      <c r="C8370" s="53"/>
      <c r="D8370" s="167"/>
      <c r="E8370" s="51"/>
      <c r="F8370" s="167"/>
      <c r="G8370" s="37">
        <v>8362</v>
      </c>
      <c r="H8370" s="167">
        <f t="shared" ca="1" si="254"/>
        <v>-3.1568934159938986E-2</v>
      </c>
    </row>
    <row r="8371" spans="1:8" x14ac:dyDescent="0.3">
      <c r="A8371"/>
      <c r="B8371" s="242"/>
      <c r="C8371" s="53"/>
      <c r="D8371" s="167"/>
      <c r="E8371" s="51"/>
      <c r="F8371" s="167"/>
      <c r="G8371" s="37">
        <v>8363</v>
      </c>
      <c r="H8371" s="167">
        <f t="shared" ca="1" si="254"/>
        <v>-5.8229664312060204E-2</v>
      </c>
    </row>
    <row r="8372" spans="1:8" x14ac:dyDescent="0.3">
      <c r="A8372"/>
      <c r="B8372" s="242"/>
      <c r="C8372" s="53"/>
      <c r="D8372" s="167"/>
      <c r="E8372" s="51"/>
      <c r="F8372" s="167"/>
      <c r="G8372" s="37">
        <v>8364</v>
      </c>
      <c r="H8372" s="167">
        <f t="shared" ca="1" si="254"/>
        <v>2.3862676893513554E-2</v>
      </c>
    </row>
    <row r="8373" spans="1:8" x14ac:dyDescent="0.3">
      <c r="A8373"/>
      <c r="B8373" s="242"/>
      <c r="C8373" s="53"/>
      <c r="D8373" s="167"/>
      <c r="E8373" s="51"/>
      <c r="F8373" s="167"/>
      <c r="G8373" s="37">
        <v>8365</v>
      </c>
      <c r="H8373" s="167">
        <f t="shared" ca="1" si="254"/>
        <v>-1.0594589633467391E-3</v>
      </c>
    </row>
    <row r="8374" spans="1:8" x14ac:dyDescent="0.3">
      <c r="A8374"/>
      <c r="B8374" s="242"/>
      <c r="C8374" s="53"/>
      <c r="D8374" s="167"/>
      <c r="E8374" s="51"/>
      <c r="F8374" s="167"/>
      <c r="G8374" s="37">
        <v>8366</v>
      </c>
      <c r="H8374" s="167">
        <f t="shared" ca="1" si="254"/>
        <v>-1.6771146690747894E-2</v>
      </c>
    </row>
    <row r="8375" spans="1:8" x14ac:dyDescent="0.3">
      <c r="A8375"/>
      <c r="B8375" s="242"/>
      <c r="C8375" s="53"/>
      <c r="D8375" s="167"/>
      <c r="E8375" s="51"/>
      <c r="F8375" s="167"/>
      <c r="G8375" s="37">
        <v>8367</v>
      </c>
      <c r="H8375" s="167">
        <f t="shared" ca="1" si="254"/>
        <v>4.1956176704736281E-2</v>
      </c>
    </row>
    <row r="8376" spans="1:8" x14ac:dyDescent="0.3">
      <c r="A8376"/>
      <c r="B8376" s="242"/>
      <c r="C8376" s="53"/>
      <c r="D8376" s="167"/>
      <c r="E8376" s="51"/>
      <c r="F8376" s="167"/>
      <c r="G8376" s="37">
        <v>8368</v>
      </c>
      <c r="H8376" s="167">
        <f t="shared" ca="1" si="254"/>
        <v>7.3598547805442264E-4</v>
      </c>
    </row>
    <row r="8377" spans="1:8" x14ac:dyDescent="0.3">
      <c r="A8377"/>
      <c r="B8377" s="242"/>
      <c r="C8377" s="53"/>
      <c r="D8377" s="167"/>
      <c r="E8377" s="51"/>
      <c r="F8377" s="167"/>
      <c r="G8377" s="37">
        <v>8369</v>
      </c>
      <c r="H8377" s="167">
        <f t="shared" ca="1" si="254"/>
        <v>-0.18247473823865942</v>
      </c>
    </row>
    <row r="8378" spans="1:8" x14ac:dyDescent="0.3">
      <c r="A8378"/>
      <c r="B8378" s="242"/>
      <c r="C8378" s="53"/>
      <c r="D8378" s="167"/>
      <c r="E8378" s="51"/>
      <c r="F8378" s="167"/>
      <c r="G8378" s="37">
        <v>8370</v>
      </c>
      <c r="H8378" s="167">
        <f t="shared" ca="1" si="254"/>
        <v>-0.11885395316908916</v>
      </c>
    </row>
    <row r="8379" spans="1:8" x14ac:dyDescent="0.3">
      <c r="A8379"/>
      <c r="B8379" s="242"/>
      <c r="C8379" s="53"/>
      <c r="D8379" s="167"/>
      <c r="E8379" s="51"/>
      <c r="F8379" s="167"/>
      <c r="G8379" s="37">
        <v>8371</v>
      </c>
      <c r="H8379" s="167">
        <f t="shared" ca="1" si="254"/>
        <v>-4.7375764216539176E-2</v>
      </c>
    </row>
    <row r="8380" spans="1:8" x14ac:dyDescent="0.3">
      <c r="A8380"/>
      <c r="B8380" s="242"/>
      <c r="C8380" s="53"/>
      <c r="D8380" s="167"/>
      <c r="E8380" s="51"/>
      <c r="F8380" s="167"/>
      <c r="G8380" s="37">
        <v>8372</v>
      </c>
      <c r="H8380" s="167">
        <f t="shared" ca="1" si="254"/>
        <v>5.9016866834290856E-3</v>
      </c>
    </row>
    <row r="8381" spans="1:8" x14ac:dyDescent="0.3">
      <c r="A8381"/>
      <c r="B8381" s="242"/>
      <c r="C8381" s="53"/>
      <c r="D8381" s="167"/>
      <c r="E8381" s="51"/>
      <c r="F8381" s="167"/>
      <c r="G8381" s="37">
        <v>8373</v>
      </c>
      <c r="H8381" s="167">
        <f t="shared" ca="1" si="254"/>
        <v>8.6903497351788095E-2</v>
      </c>
    </row>
    <row r="8382" spans="1:8" x14ac:dyDescent="0.3">
      <c r="A8382"/>
      <c r="B8382" s="242"/>
      <c r="C8382" s="53"/>
      <c r="D8382" s="167"/>
      <c r="E8382" s="51"/>
      <c r="F8382" s="167"/>
      <c r="G8382" s="37">
        <v>8374</v>
      </c>
      <c r="H8382" s="167">
        <f t="shared" ca="1" si="254"/>
        <v>-3.3797331308887971E-2</v>
      </c>
    </row>
    <row r="8383" spans="1:8" x14ac:dyDescent="0.3">
      <c r="A8383"/>
      <c r="B8383" s="242"/>
      <c r="C8383" s="53"/>
      <c r="D8383" s="167"/>
      <c r="E8383" s="51"/>
      <c r="F8383" s="167"/>
      <c r="G8383" s="37">
        <v>8375</v>
      </c>
      <c r="H8383" s="167">
        <f t="shared" ca="1" si="254"/>
        <v>-2.0977644226560094E-4</v>
      </c>
    </row>
    <row r="8384" spans="1:8" x14ac:dyDescent="0.3">
      <c r="A8384"/>
      <c r="B8384" s="242"/>
      <c r="C8384" s="53"/>
      <c r="D8384" s="167"/>
      <c r="E8384" s="51"/>
      <c r="F8384" s="167"/>
      <c r="G8384" s="37">
        <v>8376</v>
      </c>
      <c r="H8384" s="167">
        <f t="shared" ca="1" si="254"/>
        <v>0.11579009689799756</v>
      </c>
    </row>
    <row r="8385" spans="1:8" x14ac:dyDescent="0.3">
      <c r="A8385"/>
      <c r="B8385" s="242"/>
      <c r="C8385" s="53"/>
      <c r="D8385" s="167"/>
      <c r="E8385" s="51"/>
      <c r="F8385" s="167"/>
      <c r="G8385" s="37">
        <v>8377</v>
      </c>
      <c r="H8385" s="167">
        <f t="shared" ca="1" si="254"/>
        <v>4.595685433792103E-2</v>
      </c>
    </row>
    <row r="8386" spans="1:8" x14ac:dyDescent="0.3">
      <c r="A8386"/>
      <c r="B8386" s="242"/>
      <c r="C8386" s="53"/>
      <c r="D8386" s="167"/>
      <c r="E8386" s="51"/>
      <c r="F8386" s="167"/>
      <c r="G8386" s="37">
        <v>8378</v>
      </c>
      <c r="H8386" s="167">
        <f t="shared" ca="1" si="254"/>
        <v>0.10919441573426776</v>
      </c>
    </row>
    <row r="8387" spans="1:8" x14ac:dyDescent="0.3">
      <c r="A8387"/>
      <c r="B8387" s="242"/>
      <c r="C8387" s="53"/>
      <c r="D8387" s="167"/>
      <c r="E8387" s="51"/>
      <c r="F8387" s="167"/>
      <c r="G8387" s="37">
        <v>8379</v>
      </c>
      <c r="H8387" s="167">
        <f t="shared" ca="1" si="254"/>
        <v>-4.2914650995758093E-2</v>
      </c>
    </row>
    <row r="8388" spans="1:8" x14ac:dyDescent="0.3">
      <c r="A8388"/>
      <c r="B8388" s="242"/>
      <c r="C8388" s="53"/>
      <c r="D8388" s="167"/>
      <c r="E8388" s="51"/>
      <c r="F8388" s="167"/>
      <c r="G8388" s="37">
        <v>8380</v>
      </c>
      <c r="H8388" s="167">
        <f t="shared" ca="1" si="254"/>
        <v>3.0385762263007137E-3</v>
      </c>
    </row>
    <row r="8389" spans="1:8" x14ac:dyDescent="0.3">
      <c r="A8389"/>
      <c r="B8389" s="242"/>
      <c r="C8389" s="53"/>
      <c r="D8389" s="167"/>
      <c r="E8389" s="51"/>
      <c r="F8389" s="167"/>
      <c r="G8389" s="37">
        <v>8381</v>
      </c>
      <c r="H8389" s="167">
        <f t="shared" ca="1" si="254"/>
        <v>-5.8111791603076078E-2</v>
      </c>
    </row>
    <row r="8390" spans="1:8" x14ac:dyDescent="0.3">
      <c r="A8390"/>
      <c r="B8390" s="242"/>
      <c r="C8390" s="53"/>
      <c r="D8390" s="167"/>
      <c r="E8390" s="51"/>
      <c r="F8390" s="167"/>
      <c r="G8390" s="37">
        <v>8382</v>
      </c>
      <c r="H8390" s="167">
        <f t="shared" ca="1" si="254"/>
        <v>-3.1159865510140557E-2</v>
      </c>
    </row>
    <row r="8391" spans="1:8" x14ac:dyDescent="0.3">
      <c r="A8391"/>
      <c r="B8391" s="242"/>
      <c r="C8391" s="53"/>
      <c r="D8391" s="167"/>
      <c r="E8391" s="51"/>
      <c r="F8391" s="167"/>
      <c r="G8391" s="37">
        <v>8383</v>
      </c>
      <c r="H8391" s="167">
        <f t="shared" ca="1" si="254"/>
        <v>-5.0696748443578132E-2</v>
      </c>
    </row>
    <row r="8392" spans="1:8" x14ac:dyDescent="0.3">
      <c r="A8392"/>
      <c r="B8392" s="242"/>
      <c r="C8392" s="53"/>
      <c r="D8392" s="167"/>
      <c r="E8392" s="51"/>
      <c r="F8392" s="167"/>
      <c r="G8392" s="37">
        <v>8384</v>
      </c>
      <c r="H8392" s="167">
        <f t="shared" ca="1" si="254"/>
        <v>7.4302826454359923E-4</v>
      </c>
    </row>
    <row r="8393" spans="1:8" x14ac:dyDescent="0.3">
      <c r="A8393"/>
      <c r="B8393" s="242"/>
      <c r="C8393" s="53"/>
      <c r="D8393" s="167"/>
      <c r="E8393" s="51"/>
      <c r="F8393" s="167"/>
      <c r="G8393" s="37">
        <v>8385</v>
      </c>
      <c r="H8393" s="167">
        <f t="shared" ca="1" si="254"/>
        <v>1.4625034313122566E-2</v>
      </c>
    </row>
    <row r="8394" spans="1:8" x14ac:dyDescent="0.3">
      <c r="A8394"/>
      <c r="B8394" s="242"/>
      <c r="C8394" s="53"/>
      <c r="D8394" s="167"/>
      <c r="E8394" s="51"/>
      <c r="F8394" s="167"/>
      <c r="G8394" s="37">
        <v>8386</v>
      </c>
      <c r="H8394" s="167">
        <f t="shared" ref="H8394:H8457" ca="1" si="255">_xlfn.NORM.INV(RAND(),N$11,N$12)</f>
        <v>-6.4986145403220383E-2</v>
      </c>
    </row>
    <row r="8395" spans="1:8" x14ac:dyDescent="0.3">
      <c r="A8395"/>
      <c r="B8395" s="242"/>
      <c r="C8395" s="53"/>
      <c r="D8395" s="167"/>
      <c r="E8395" s="51"/>
      <c r="F8395" s="167"/>
      <c r="G8395" s="37">
        <v>8387</v>
      </c>
      <c r="H8395" s="167">
        <f t="shared" ca="1" si="255"/>
        <v>-8.0533329975843782E-2</v>
      </c>
    </row>
    <row r="8396" spans="1:8" x14ac:dyDescent="0.3">
      <c r="A8396"/>
      <c r="B8396" s="242"/>
      <c r="C8396" s="53"/>
      <c r="D8396" s="167"/>
      <c r="E8396" s="51"/>
      <c r="F8396" s="167"/>
      <c r="G8396" s="37">
        <v>8388</v>
      </c>
      <c r="H8396" s="167">
        <f t="shared" ca="1" si="255"/>
        <v>4.7198582806202379E-2</v>
      </c>
    </row>
    <row r="8397" spans="1:8" x14ac:dyDescent="0.3">
      <c r="A8397"/>
      <c r="B8397" s="242"/>
      <c r="C8397" s="53"/>
      <c r="D8397" s="167"/>
      <c r="E8397" s="51"/>
      <c r="F8397" s="167"/>
      <c r="G8397" s="37">
        <v>8389</v>
      </c>
      <c r="H8397" s="167">
        <f t="shared" ca="1" si="255"/>
        <v>1.6794242443469391E-2</v>
      </c>
    </row>
    <row r="8398" spans="1:8" x14ac:dyDescent="0.3">
      <c r="A8398"/>
      <c r="B8398" s="242"/>
      <c r="C8398" s="53"/>
      <c r="D8398" s="167"/>
      <c r="E8398" s="51"/>
      <c r="F8398" s="167"/>
      <c r="G8398" s="37">
        <v>8390</v>
      </c>
      <c r="H8398" s="167">
        <f t="shared" ca="1" si="255"/>
        <v>1.3691770308968289E-2</v>
      </c>
    </row>
    <row r="8399" spans="1:8" x14ac:dyDescent="0.3">
      <c r="A8399"/>
      <c r="B8399" s="242"/>
      <c r="C8399" s="53"/>
      <c r="D8399" s="167"/>
      <c r="E8399" s="51"/>
      <c r="F8399" s="167"/>
      <c r="G8399" s="37">
        <v>8391</v>
      </c>
      <c r="H8399" s="167">
        <f t="shared" ca="1" si="255"/>
        <v>-1.6420710730048547E-2</v>
      </c>
    </row>
    <row r="8400" spans="1:8" x14ac:dyDescent="0.3">
      <c r="A8400"/>
      <c r="B8400" s="242"/>
      <c r="C8400" s="53"/>
      <c r="D8400" s="167"/>
      <c r="E8400" s="51"/>
      <c r="F8400" s="167"/>
      <c r="G8400" s="37">
        <v>8392</v>
      </c>
      <c r="H8400" s="167">
        <f t="shared" ca="1" si="255"/>
        <v>5.9861132916097229E-3</v>
      </c>
    </row>
    <row r="8401" spans="1:8" x14ac:dyDescent="0.3">
      <c r="A8401"/>
      <c r="B8401" s="242"/>
      <c r="C8401" s="53"/>
      <c r="D8401" s="167"/>
      <c r="E8401" s="51"/>
      <c r="F8401" s="167"/>
      <c r="G8401" s="37">
        <v>8393</v>
      </c>
      <c r="H8401" s="167">
        <f t="shared" ca="1" si="255"/>
        <v>4.1156751532791337E-2</v>
      </c>
    </row>
    <row r="8402" spans="1:8" x14ac:dyDescent="0.3">
      <c r="A8402"/>
      <c r="B8402" s="242"/>
      <c r="C8402" s="53"/>
      <c r="D8402" s="167"/>
      <c r="E8402" s="51"/>
      <c r="F8402" s="167"/>
      <c r="G8402" s="37">
        <v>8394</v>
      </c>
      <c r="H8402" s="167">
        <f t="shared" ca="1" si="255"/>
        <v>-1.0820772211409721E-2</v>
      </c>
    </row>
    <row r="8403" spans="1:8" x14ac:dyDescent="0.3">
      <c r="A8403"/>
      <c r="B8403" s="242"/>
      <c r="C8403" s="53"/>
      <c r="D8403" s="167"/>
      <c r="E8403" s="51"/>
      <c r="F8403" s="167"/>
      <c r="G8403" s="37">
        <v>8395</v>
      </c>
      <c r="H8403" s="167">
        <f t="shared" ca="1" si="255"/>
        <v>1.8773634308533342E-2</v>
      </c>
    </row>
    <row r="8404" spans="1:8" x14ac:dyDescent="0.3">
      <c r="A8404"/>
      <c r="B8404" s="242"/>
      <c r="C8404" s="53"/>
      <c r="D8404" s="167"/>
      <c r="E8404" s="51"/>
      <c r="F8404" s="167"/>
      <c r="G8404" s="37">
        <v>8396</v>
      </c>
      <c r="H8404" s="167">
        <f t="shared" ca="1" si="255"/>
        <v>-4.4977976106372802E-2</v>
      </c>
    </row>
    <row r="8405" spans="1:8" x14ac:dyDescent="0.3">
      <c r="A8405"/>
      <c r="B8405" s="242"/>
      <c r="C8405" s="53"/>
      <c r="D8405" s="167"/>
      <c r="E8405" s="51"/>
      <c r="F8405" s="167"/>
      <c r="G8405" s="37">
        <v>8397</v>
      </c>
      <c r="H8405" s="167">
        <f t="shared" ca="1" si="255"/>
        <v>-2.4089738920493136E-2</v>
      </c>
    </row>
    <row r="8406" spans="1:8" x14ac:dyDescent="0.3">
      <c r="A8406"/>
      <c r="B8406" s="242"/>
      <c r="C8406" s="53"/>
      <c r="D8406" s="167"/>
      <c r="E8406" s="51"/>
      <c r="F8406" s="167"/>
      <c r="G8406" s="37">
        <v>8398</v>
      </c>
      <c r="H8406" s="167">
        <f t="shared" ca="1" si="255"/>
        <v>4.5401254392720275E-2</v>
      </c>
    </row>
    <row r="8407" spans="1:8" x14ac:dyDescent="0.3">
      <c r="A8407"/>
      <c r="B8407" s="242"/>
      <c r="C8407" s="53"/>
      <c r="D8407" s="167"/>
      <c r="E8407" s="51"/>
      <c r="F8407" s="167"/>
      <c r="G8407" s="37">
        <v>8399</v>
      </c>
      <c r="H8407" s="167">
        <f t="shared" ca="1" si="255"/>
        <v>1.9335836857177362E-2</v>
      </c>
    </row>
    <row r="8408" spans="1:8" x14ac:dyDescent="0.3">
      <c r="A8408"/>
      <c r="B8408" s="242"/>
      <c r="C8408" s="53"/>
      <c r="D8408" s="167"/>
      <c r="E8408" s="51"/>
      <c r="F8408" s="167"/>
      <c r="G8408" s="37">
        <v>8400</v>
      </c>
      <c r="H8408" s="167">
        <f t="shared" ca="1" si="255"/>
        <v>2.6510441750634866E-2</v>
      </c>
    </row>
    <row r="8409" spans="1:8" x14ac:dyDescent="0.3">
      <c r="A8409"/>
      <c r="B8409" s="242"/>
      <c r="C8409" s="53"/>
      <c r="D8409" s="167"/>
      <c r="E8409" s="51"/>
      <c r="F8409" s="167"/>
      <c r="G8409" s="37">
        <v>8401</v>
      </c>
      <c r="H8409" s="167">
        <f t="shared" ca="1" si="255"/>
        <v>-7.9106552957133161E-2</v>
      </c>
    </row>
    <row r="8410" spans="1:8" x14ac:dyDescent="0.3">
      <c r="A8410"/>
      <c r="B8410" s="242"/>
      <c r="C8410" s="53"/>
      <c r="D8410" s="167"/>
      <c r="E8410" s="51"/>
      <c r="F8410" s="167"/>
      <c r="G8410" s="37">
        <v>8402</v>
      </c>
      <c r="H8410" s="167">
        <f t="shared" ca="1" si="255"/>
        <v>-5.3364557916021786E-2</v>
      </c>
    </row>
    <row r="8411" spans="1:8" x14ac:dyDescent="0.3">
      <c r="A8411"/>
      <c r="B8411" s="242"/>
      <c r="C8411" s="53"/>
      <c r="D8411" s="167"/>
      <c r="E8411" s="51"/>
      <c r="F8411" s="167"/>
      <c r="G8411" s="37">
        <v>8403</v>
      </c>
      <c r="H8411" s="167">
        <f t="shared" ca="1" si="255"/>
        <v>-4.710081589594995E-2</v>
      </c>
    </row>
    <row r="8412" spans="1:8" x14ac:dyDescent="0.3">
      <c r="A8412"/>
      <c r="B8412" s="242"/>
      <c r="C8412" s="53"/>
      <c r="D8412" s="167"/>
      <c r="E8412" s="51"/>
      <c r="F8412" s="167"/>
      <c r="G8412" s="37">
        <v>8404</v>
      </c>
      <c r="H8412" s="167">
        <f t="shared" ca="1" si="255"/>
        <v>2.739657030739908E-2</v>
      </c>
    </row>
    <row r="8413" spans="1:8" x14ac:dyDescent="0.3">
      <c r="A8413"/>
      <c r="B8413" s="242"/>
      <c r="C8413" s="53"/>
      <c r="D8413" s="167"/>
      <c r="E8413" s="51"/>
      <c r="F8413" s="167"/>
      <c r="G8413" s="37">
        <v>8405</v>
      </c>
      <c r="H8413" s="167">
        <f t="shared" ca="1" si="255"/>
        <v>0.10770119115682869</v>
      </c>
    </row>
    <row r="8414" spans="1:8" x14ac:dyDescent="0.3">
      <c r="A8414"/>
      <c r="B8414" s="242"/>
      <c r="C8414" s="53"/>
      <c r="D8414" s="167"/>
      <c r="E8414" s="51"/>
      <c r="F8414" s="167"/>
      <c r="G8414" s="37">
        <v>8406</v>
      </c>
      <c r="H8414" s="167">
        <f t="shared" ca="1" si="255"/>
        <v>-4.7064380765507299E-2</v>
      </c>
    </row>
    <row r="8415" spans="1:8" x14ac:dyDescent="0.3">
      <c r="A8415"/>
      <c r="B8415" s="242"/>
      <c r="C8415" s="53"/>
      <c r="D8415" s="167"/>
      <c r="E8415" s="51"/>
      <c r="F8415" s="167"/>
      <c r="G8415" s="37">
        <v>8407</v>
      </c>
      <c r="H8415" s="167">
        <f t="shared" ca="1" si="255"/>
        <v>-0.11790600596282752</v>
      </c>
    </row>
    <row r="8416" spans="1:8" x14ac:dyDescent="0.3">
      <c r="A8416"/>
      <c r="B8416" s="242"/>
      <c r="C8416" s="53"/>
      <c r="D8416" s="167"/>
      <c r="E8416" s="51"/>
      <c r="F8416" s="167"/>
      <c r="G8416" s="37">
        <v>8408</v>
      </c>
      <c r="H8416" s="167">
        <f t="shared" ca="1" si="255"/>
        <v>3.6379811916684303E-2</v>
      </c>
    </row>
    <row r="8417" spans="1:8" x14ac:dyDescent="0.3">
      <c r="A8417"/>
      <c r="B8417" s="242"/>
      <c r="C8417" s="53"/>
      <c r="D8417" s="167"/>
      <c r="E8417" s="51"/>
      <c r="F8417" s="167"/>
      <c r="G8417" s="37">
        <v>8409</v>
      </c>
      <c r="H8417" s="167">
        <f t="shared" ca="1" si="255"/>
        <v>-5.4333784443962613E-2</v>
      </c>
    </row>
    <row r="8418" spans="1:8" x14ac:dyDescent="0.3">
      <c r="A8418"/>
      <c r="B8418" s="242"/>
      <c r="C8418" s="53"/>
      <c r="D8418" s="167"/>
      <c r="E8418" s="51"/>
      <c r="F8418" s="167"/>
      <c r="G8418" s="37">
        <v>8410</v>
      </c>
      <c r="H8418" s="167">
        <f t="shared" ca="1" si="255"/>
        <v>-1.096294576555207E-2</v>
      </c>
    </row>
    <row r="8419" spans="1:8" x14ac:dyDescent="0.3">
      <c r="A8419"/>
      <c r="B8419" s="242"/>
      <c r="C8419" s="53"/>
      <c r="D8419" s="167"/>
      <c r="E8419" s="51"/>
      <c r="F8419" s="167"/>
      <c r="G8419" s="37">
        <v>8411</v>
      </c>
      <c r="H8419" s="167">
        <f t="shared" ca="1" si="255"/>
        <v>-2.1347552354132403E-2</v>
      </c>
    </row>
    <row r="8420" spans="1:8" x14ac:dyDescent="0.3">
      <c r="A8420"/>
      <c r="B8420" s="242"/>
      <c r="C8420" s="53"/>
      <c r="D8420" s="167"/>
      <c r="E8420" s="51"/>
      <c r="F8420" s="167"/>
      <c r="G8420" s="37">
        <v>8412</v>
      </c>
      <c r="H8420" s="167">
        <f t="shared" ca="1" si="255"/>
        <v>6.7398227252665269E-2</v>
      </c>
    </row>
    <row r="8421" spans="1:8" x14ac:dyDescent="0.3">
      <c r="A8421"/>
      <c r="B8421" s="242"/>
      <c r="C8421" s="53"/>
      <c r="D8421" s="167"/>
      <c r="E8421" s="51"/>
      <c r="F8421" s="167"/>
      <c r="G8421" s="37">
        <v>8413</v>
      </c>
      <c r="H8421" s="167">
        <f t="shared" ca="1" si="255"/>
        <v>6.647783172897501E-3</v>
      </c>
    </row>
    <row r="8422" spans="1:8" x14ac:dyDescent="0.3">
      <c r="A8422"/>
      <c r="B8422" s="242"/>
      <c r="C8422" s="53"/>
      <c r="D8422" s="167"/>
      <c r="E8422" s="51"/>
      <c r="F8422" s="167"/>
      <c r="G8422" s="37">
        <v>8414</v>
      </c>
      <c r="H8422" s="167">
        <f t="shared" ca="1" si="255"/>
        <v>7.2471779394243971E-2</v>
      </c>
    </row>
    <row r="8423" spans="1:8" x14ac:dyDescent="0.3">
      <c r="A8423"/>
      <c r="B8423" s="242"/>
      <c r="C8423" s="53"/>
      <c r="D8423" s="167"/>
      <c r="E8423" s="51"/>
      <c r="F8423" s="167"/>
      <c r="G8423" s="37">
        <v>8415</v>
      </c>
      <c r="H8423" s="167">
        <f t="shared" ca="1" si="255"/>
        <v>3.7840075256064878E-2</v>
      </c>
    </row>
    <row r="8424" spans="1:8" x14ac:dyDescent="0.3">
      <c r="A8424"/>
      <c r="B8424" s="242"/>
      <c r="C8424" s="53"/>
      <c r="D8424" s="167"/>
      <c r="E8424" s="51"/>
      <c r="F8424" s="167"/>
      <c r="G8424" s="37">
        <v>8416</v>
      </c>
      <c r="H8424" s="167">
        <f t="shared" ca="1" si="255"/>
        <v>-7.9677587418673437E-2</v>
      </c>
    </row>
    <row r="8425" spans="1:8" x14ac:dyDescent="0.3">
      <c r="A8425"/>
      <c r="B8425" s="242"/>
      <c r="C8425" s="53"/>
      <c r="D8425" s="167"/>
      <c r="E8425" s="51"/>
      <c r="F8425" s="167"/>
      <c r="G8425" s="37">
        <v>8417</v>
      </c>
      <c r="H8425" s="167">
        <f t="shared" ca="1" si="255"/>
        <v>-4.0141797139289634E-3</v>
      </c>
    </row>
    <row r="8426" spans="1:8" x14ac:dyDescent="0.3">
      <c r="A8426"/>
      <c r="B8426" s="242"/>
      <c r="C8426" s="53"/>
      <c r="D8426" s="167"/>
      <c r="E8426" s="51"/>
      <c r="F8426" s="167"/>
      <c r="G8426" s="37">
        <v>8418</v>
      </c>
      <c r="H8426" s="167">
        <f t="shared" ca="1" si="255"/>
        <v>0.10893917611165994</v>
      </c>
    </row>
    <row r="8427" spans="1:8" x14ac:dyDescent="0.3">
      <c r="A8427"/>
      <c r="B8427" s="242"/>
      <c r="C8427" s="53"/>
      <c r="D8427" s="167"/>
      <c r="E8427" s="51"/>
      <c r="F8427" s="167"/>
      <c r="G8427" s="37">
        <v>8419</v>
      </c>
      <c r="H8427" s="167">
        <f t="shared" ca="1" si="255"/>
        <v>0.11645154996121239</v>
      </c>
    </row>
    <row r="8428" spans="1:8" x14ac:dyDescent="0.3">
      <c r="A8428"/>
      <c r="B8428" s="242"/>
      <c r="C8428" s="53"/>
      <c r="D8428" s="167"/>
      <c r="E8428" s="51"/>
      <c r="F8428" s="167"/>
      <c r="G8428" s="37">
        <v>8420</v>
      </c>
      <c r="H8428" s="167">
        <f t="shared" ca="1" si="255"/>
        <v>2.8913870939449569E-3</v>
      </c>
    </row>
    <row r="8429" spans="1:8" x14ac:dyDescent="0.3">
      <c r="A8429"/>
      <c r="B8429" s="242"/>
      <c r="C8429" s="53"/>
      <c r="D8429" s="167"/>
      <c r="E8429" s="51"/>
      <c r="F8429" s="167"/>
      <c r="G8429" s="37">
        <v>8421</v>
      </c>
      <c r="H8429" s="167">
        <f t="shared" ca="1" si="255"/>
        <v>-9.8973228839148483E-2</v>
      </c>
    </row>
    <row r="8430" spans="1:8" x14ac:dyDescent="0.3">
      <c r="A8430"/>
      <c r="B8430" s="242"/>
      <c r="C8430" s="53"/>
      <c r="D8430" s="167"/>
      <c r="E8430" s="51"/>
      <c r="F8430" s="167"/>
      <c r="G8430" s="37">
        <v>8422</v>
      </c>
      <c r="H8430" s="167">
        <f t="shared" ca="1" si="255"/>
        <v>2.7700155024279662E-2</v>
      </c>
    </row>
    <row r="8431" spans="1:8" x14ac:dyDescent="0.3">
      <c r="A8431"/>
      <c r="B8431" s="242"/>
      <c r="C8431" s="53"/>
      <c r="D8431" s="167"/>
      <c r="E8431" s="51"/>
      <c r="F8431" s="167"/>
      <c r="G8431" s="37">
        <v>8423</v>
      </c>
      <c r="H8431" s="167">
        <f t="shared" ca="1" si="255"/>
        <v>-0.11179512127460495</v>
      </c>
    </row>
    <row r="8432" spans="1:8" x14ac:dyDescent="0.3">
      <c r="A8432"/>
      <c r="B8432" s="242"/>
      <c r="C8432" s="53"/>
      <c r="D8432" s="167"/>
      <c r="E8432" s="51"/>
      <c r="F8432" s="167"/>
      <c r="G8432" s="37">
        <v>8424</v>
      </c>
      <c r="H8432" s="167">
        <f t="shared" ca="1" si="255"/>
        <v>-4.9330388646719056E-2</v>
      </c>
    </row>
    <row r="8433" spans="1:8" x14ac:dyDescent="0.3">
      <c r="A8433"/>
      <c r="B8433" s="242"/>
      <c r="C8433" s="53"/>
      <c r="D8433" s="167"/>
      <c r="E8433" s="51"/>
      <c r="F8433" s="167"/>
      <c r="G8433" s="37">
        <v>8425</v>
      </c>
      <c r="H8433" s="167">
        <f t="shared" ca="1" si="255"/>
        <v>-2.3051467864552321E-2</v>
      </c>
    </row>
    <row r="8434" spans="1:8" x14ac:dyDescent="0.3">
      <c r="A8434"/>
      <c r="B8434" s="242"/>
      <c r="C8434" s="53"/>
      <c r="D8434" s="167"/>
      <c r="E8434" s="51"/>
      <c r="F8434" s="167"/>
      <c r="G8434" s="37">
        <v>8426</v>
      </c>
      <c r="H8434" s="167">
        <f t="shared" ca="1" si="255"/>
        <v>-5.3690769551653736E-2</v>
      </c>
    </row>
    <row r="8435" spans="1:8" x14ac:dyDescent="0.3">
      <c r="A8435"/>
      <c r="B8435" s="242"/>
      <c r="C8435" s="53"/>
      <c r="D8435" s="167"/>
      <c r="E8435" s="51"/>
      <c r="F8435" s="167"/>
      <c r="G8435" s="37">
        <v>8427</v>
      </c>
      <c r="H8435" s="167">
        <f t="shared" ca="1" si="255"/>
        <v>-3.4624965750454303E-2</v>
      </c>
    </row>
    <row r="8436" spans="1:8" x14ac:dyDescent="0.3">
      <c r="A8436"/>
      <c r="B8436" s="242"/>
      <c r="C8436" s="53"/>
      <c r="D8436" s="167"/>
      <c r="E8436" s="51"/>
      <c r="F8436" s="167"/>
      <c r="G8436" s="37">
        <v>8428</v>
      </c>
      <c r="H8436" s="167">
        <f t="shared" ca="1" si="255"/>
        <v>-0.10565118540092153</v>
      </c>
    </row>
    <row r="8437" spans="1:8" x14ac:dyDescent="0.3">
      <c r="A8437"/>
      <c r="B8437" s="242"/>
      <c r="C8437" s="53"/>
      <c r="D8437" s="167"/>
      <c r="E8437" s="51"/>
      <c r="F8437" s="167"/>
      <c r="G8437" s="37">
        <v>8429</v>
      </c>
      <c r="H8437" s="167">
        <f t="shared" ca="1" si="255"/>
        <v>4.4833547257711132E-2</v>
      </c>
    </row>
    <row r="8438" spans="1:8" x14ac:dyDescent="0.3">
      <c r="A8438"/>
      <c r="B8438" s="242"/>
      <c r="C8438" s="53"/>
      <c r="D8438" s="167"/>
      <c r="E8438" s="51"/>
      <c r="F8438" s="167"/>
      <c r="G8438" s="37">
        <v>8430</v>
      </c>
      <c r="H8438" s="167">
        <f t="shared" ca="1" si="255"/>
        <v>8.67585986557559E-2</v>
      </c>
    </row>
    <row r="8439" spans="1:8" x14ac:dyDescent="0.3">
      <c r="A8439"/>
      <c r="B8439" s="242"/>
      <c r="C8439" s="53"/>
      <c r="D8439" s="167"/>
      <c r="E8439" s="51"/>
      <c r="F8439" s="167"/>
      <c r="G8439" s="37">
        <v>8431</v>
      </c>
      <c r="H8439" s="167">
        <f t="shared" ca="1" si="255"/>
        <v>-3.2509781422142767E-2</v>
      </c>
    </row>
    <row r="8440" spans="1:8" x14ac:dyDescent="0.3">
      <c r="A8440"/>
      <c r="B8440" s="242"/>
      <c r="C8440" s="53"/>
      <c r="D8440" s="167"/>
      <c r="E8440" s="51"/>
      <c r="F8440" s="167"/>
      <c r="G8440" s="37">
        <v>8432</v>
      </c>
      <c r="H8440" s="167">
        <f t="shared" ca="1" si="255"/>
        <v>-6.2818950109781238E-2</v>
      </c>
    </row>
    <row r="8441" spans="1:8" x14ac:dyDescent="0.3">
      <c r="A8441"/>
      <c r="B8441" s="242"/>
      <c r="C8441" s="53"/>
      <c r="D8441" s="167"/>
      <c r="E8441" s="51"/>
      <c r="F8441" s="167"/>
      <c r="G8441" s="37">
        <v>8433</v>
      </c>
      <c r="H8441" s="167">
        <f t="shared" ca="1" si="255"/>
        <v>4.4355572811739491E-2</v>
      </c>
    </row>
    <row r="8442" spans="1:8" x14ac:dyDescent="0.3">
      <c r="A8442"/>
      <c r="B8442" s="242"/>
      <c r="C8442" s="53"/>
      <c r="D8442" s="167"/>
      <c r="E8442" s="51"/>
      <c r="F8442" s="167"/>
      <c r="G8442" s="37">
        <v>8434</v>
      </c>
      <c r="H8442" s="167">
        <f t="shared" ca="1" si="255"/>
        <v>-1.171026473779958E-2</v>
      </c>
    </row>
    <row r="8443" spans="1:8" x14ac:dyDescent="0.3">
      <c r="A8443"/>
      <c r="B8443" s="242"/>
      <c r="C8443" s="53"/>
      <c r="D8443" s="167"/>
      <c r="E8443" s="51"/>
      <c r="F8443" s="167"/>
      <c r="G8443" s="37">
        <v>8435</v>
      </c>
      <c r="H8443" s="167">
        <f t="shared" ca="1" si="255"/>
        <v>4.4133683680630413E-2</v>
      </c>
    </row>
    <row r="8444" spans="1:8" x14ac:dyDescent="0.3">
      <c r="A8444"/>
      <c r="B8444" s="242"/>
      <c r="C8444" s="53"/>
      <c r="D8444" s="167"/>
      <c r="E8444" s="51"/>
      <c r="F8444" s="167"/>
      <c r="G8444" s="37">
        <v>8436</v>
      </c>
      <c r="H8444" s="167">
        <f t="shared" ca="1" si="255"/>
        <v>-2.3744883562271876E-2</v>
      </c>
    </row>
    <row r="8445" spans="1:8" x14ac:dyDescent="0.3">
      <c r="A8445"/>
      <c r="B8445" s="242"/>
      <c r="C8445" s="53"/>
      <c r="D8445" s="167"/>
      <c r="E8445" s="51"/>
      <c r="F8445" s="167"/>
      <c r="G8445" s="37">
        <v>8437</v>
      </c>
      <c r="H8445" s="167">
        <f t="shared" ca="1" si="255"/>
        <v>2.168172080988864E-2</v>
      </c>
    </row>
    <row r="8446" spans="1:8" x14ac:dyDescent="0.3">
      <c r="A8446"/>
      <c r="B8446" s="242"/>
      <c r="C8446" s="53"/>
      <c r="D8446" s="167"/>
      <c r="E8446" s="51"/>
      <c r="F8446" s="167"/>
      <c r="G8446" s="37">
        <v>8438</v>
      </c>
      <c r="H8446" s="167">
        <f t="shared" ca="1" si="255"/>
        <v>-7.0307428523322238E-2</v>
      </c>
    </row>
    <row r="8447" spans="1:8" x14ac:dyDescent="0.3">
      <c r="A8447"/>
      <c r="B8447" s="242"/>
      <c r="C8447" s="53"/>
      <c r="D8447" s="167"/>
      <c r="E8447" s="51"/>
      <c r="F8447" s="167"/>
      <c r="G8447" s="37">
        <v>8439</v>
      </c>
      <c r="H8447" s="167">
        <f t="shared" ca="1" si="255"/>
        <v>-0.1178488186179974</v>
      </c>
    </row>
    <row r="8448" spans="1:8" x14ac:dyDescent="0.3">
      <c r="A8448"/>
      <c r="B8448" s="242"/>
      <c r="C8448" s="53"/>
      <c r="D8448" s="167"/>
      <c r="E8448" s="51"/>
      <c r="F8448" s="167"/>
      <c r="G8448" s="37">
        <v>8440</v>
      </c>
      <c r="H8448" s="167">
        <f t="shared" ca="1" si="255"/>
        <v>-3.6302046962457403E-2</v>
      </c>
    </row>
    <row r="8449" spans="1:8" x14ac:dyDescent="0.3">
      <c r="A8449"/>
      <c r="B8449" s="242"/>
      <c r="C8449" s="53"/>
      <c r="D8449" s="167"/>
      <c r="E8449" s="51"/>
      <c r="F8449" s="167"/>
      <c r="G8449" s="37">
        <v>8441</v>
      </c>
      <c r="H8449" s="167">
        <f t="shared" ca="1" si="255"/>
        <v>2.5456427944418998E-2</v>
      </c>
    </row>
    <row r="8450" spans="1:8" x14ac:dyDescent="0.3">
      <c r="A8450"/>
      <c r="B8450" s="242"/>
      <c r="C8450" s="53"/>
      <c r="D8450" s="167"/>
      <c r="E8450" s="51"/>
      <c r="F8450" s="167"/>
      <c r="G8450" s="37">
        <v>8442</v>
      </c>
      <c r="H8450" s="167">
        <f t="shared" ca="1" si="255"/>
        <v>-6.2339535893798641E-2</v>
      </c>
    </row>
    <row r="8451" spans="1:8" x14ac:dyDescent="0.3">
      <c r="A8451"/>
      <c r="B8451" s="242"/>
      <c r="C8451" s="53"/>
      <c r="D8451" s="167"/>
      <c r="E8451" s="51"/>
      <c r="F8451" s="167"/>
      <c r="G8451" s="37">
        <v>8443</v>
      </c>
      <c r="H8451" s="167">
        <f t="shared" ca="1" si="255"/>
        <v>3.1953587131553315E-2</v>
      </c>
    </row>
    <row r="8452" spans="1:8" x14ac:dyDescent="0.3">
      <c r="A8452"/>
      <c r="B8452" s="242"/>
      <c r="C8452" s="53"/>
      <c r="D8452" s="167"/>
      <c r="E8452" s="51"/>
      <c r="F8452" s="167"/>
      <c r="G8452" s="37">
        <v>8444</v>
      </c>
      <c r="H8452" s="167">
        <f t="shared" ca="1" si="255"/>
        <v>-2.0925761098250492E-2</v>
      </c>
    </row>
    <row r="8453" spans="1:8" x14ac:dyDescent="0.3">
      <c r="A8453"/>
      <c r="B8453" s="242"/>
      <c r="C8453" s="53"/>
      <c r="D8453" s="167"/>
      <c r="E8453" s="51"/>
      <c r="F8453" s="167"/>
      <c r="G8453" s="37">
        <v>8445</v>
      </c>
      <c r="H8453" s="167">
        <f t="shared" ca="1" si="255"/>
        <v>-4.9494028419625725E-2</v>
      </c>
    </row>
    <row r="8454" spans="1:8" x14ac:dyDescent="0.3">
      <c r="A8454"/>
      <c r="B8454" s="242"/>
      <c r="C8454" s="53"/>
      <c r="D8454" s="167"/>
      <c r="E8454" s="51"/>
      <c r="F8454" s="167"/>
      <c r="G8454" s="37">
        <v>8446</v>
      </c>
      <c r="H8454" s="167">
        <f t="shared" ca="1" si="255"/>
        <v>-6.1807378898774594E-3</v>
      </c>
    </row>
    <row r="8455" spans="1:8" x14ac:dyDescent="0.3">
      <c r="A8455"/>
      <c r="B8455" s="242"/>
      <c r="C8455" s="53"/>
      <c r="D8455" s="167"/>
      <c r="E8455" s="51"/>
      <c r="F8455" s="167"/>
      <c r="G8455" s="37">
        <v>8447</v>
      </c>
      <c r="H8455" s="167">
        <f t="shared" ca="1" si="255"/>
        <v>-5.5499728450606356E-2</v>
      </c>
    </row>
    <row r="8456" spans="1:8" x14ac:dyDescent="0.3">
      <c r="A8456"/>
      <c r="B8456" s="242"/>
      <c r="C8456" s="53"/>
      <c r="D8456" s="167"/>
      <c r="E8456" s="51"/>
      <c r="F8456" s="167"/>
      <c r="G8456" s="37">
        <v>8448</v>
      </c>
      <c r="H8456" s="167">
        <f t="shared" ca="1" si="255"/>
        <v>-3.0750464675194641E-2</v>
      </c>
    </row>
    <row r="8457" spans="1:8" x14ac:dyDescent="0.3">
      <c r="A8457"/>
      <c r="B8457" s="242"/>
      <c r="C8457" s="53"/>
      <c r="D8457" s="167"/>
      <c r="E8457" s="51"/>
      <c r="F8457" s="167"/>
      <c r="G8457" s="37">
        <v>8449</v>
      </c>
      <c r="H8457" s="167">
        <f t="shared" ca="1" si="255"/>
        <v>-2.9214364145420106E-2</v>
      </c>
    </row>
    <row r="8458" spans="1:8" x14ac:dyDescent="0.3">
      <c r="A8458"/>
      <c r="B8458" s="242"/>
      <c r="C8458" s="53"/>
      <c r="D8458" s="167"/>
      <c r="E8458" s="51"/>
      <c r="F8458" s="167"/>
      <c r="G8458" s="37">
        <v>8450</v>
      </c>
      <c r="H8458" s="167">
        <f t="shared" ref="H8458:H8521" ca="1" si="256">_xlfn.NORM.INV(RAND(),N$11,N$12)</f>
        <v>-1.3649525224003891E-2</v>
      </c>
    </row>
    <row r="8459" spans="1:8" x14ac:dyDescent="0.3">
      <c r="A8459"/>
      <c r="B8459" s="242"/>
      <c r="C8459" s="53"/>
      <c r="D8459" s="167"/>
      <c r="E8459" s="51"/>
      <c r="F8459" s="167"/>
      <c r="G8459" s="37">
        <v>8451</v>
      </c>
      <c r="H8459" s="167">
        <f t="shared" ca="1" si="256"/>
        <v>4.2536552036672663E-2</v>
      </c>
    </row>
    <row r="8460" spans="1:8" x14ac:dyDescent="0.3">
      <c r="A8460"/>
      <c r="B8460" s="242"/>
      <c r="C8460" s="53"/>
      <c r="D8460" s="167"/>
      <c r="E8460" s="51"/>
      <c r="F8460" s="167"/>
      <c r="G8460" s="37">
        <v>8452</v>
      </c>
      <c r="H8460" s="167">
        <f t="shared" ca="1" si="256"/>
        <v>-2.3128601454088793E-3</v>
      </c>
    </row>
    <row r="8461" spans="1:8" x14ac:dyDescent="0.3">
      <c r="A8461"/>
      <c r="B8461" s="242"/>
      <c r="C8461" s="53"/>
      <c r="D8461" s="167"/>
      <c r="E8461" s="51"/>
      <c r="F8461" s="167"/>
      <c r="G8461" s="37">
        <v>8453</v>
      </c>
      <c r="H8461" s="167">
        <f t="shared" ca="1" si="256"/>
        <v>-1.8276384399365748E-2</v>
      </c>
    </row>
    <row r="8462" spans="1:8" x14ac:dyDescent="0.3">
      <c r="A8462"/>
      <c r="B8462" s="242"/>
      <c r="C8462" s="53"/>
      <c r="D8462" s="167"/>
      <c r="E8462" s="51"/>
      <c r="F8462" s="167"/>
      <c r="G8462" s="37">
        <v>8454</v>
      </c>
      <c r="H8462" s="167">
        <f t="shared" ca="1" si="256"/>
        <v>-4.5541045124563362E-2</v>
      </c>
    </row>
    <row r="8463" spans="1:8" x14ac:dyDescent="0.3">
      <c r="A8463"/>
      <c r="B8463" s="242"/>
      <c r="C8463" s="53"/>
      <c r="D8463" s="167"/>
      <c r="E8463" s="51"/>
      <c r="F8463" s="167"/>
      <c r="G8463" s="37">
        <v>8455</v>
      </c>
      <c r="H8463" s="167">
        <f t="shared" ca="1" si="256"/>
        <v>1.8237414031908941E-3</v>
      </c>
    </row>
    <row r="8464" spans="1:8" x14ac:dyDescent="0.3">
      <c r="A8464"/>
      <c r="B8464" s="242"/>
      <c r="C8464" s="53"/>
      <c r="D8464" s="167"/>
      <c r="E8464" s="51"/>
      <c r="F8464" s="167"/>
      <c r="G8464" s="37">
        <v>8456</v>
      </c>
      <c r="H8464" s="167">
        <f t="shared" ca="1" si="256"/>
        <v>0.15926097208697165</v>
      </c>
    </row>
    <row r="8465" spans="1:8" x14ac:dyDescent="0.3">
      <c r="A8465"/>
      <c r="B8465" s="242"/>
      <c r="C8465" s="53"/>
      <c r="D8465" s="167"/>
      <c r="E8465" s="51"/>
      <c r="F8465" s="167"/>
      <c r="G8465" s="37">
        <v>8457</v>
      </c>
      <c r="H8465" s="167">
        <f t="shared" ca="1" si="256"/>
        <v>1.0980822694304582E-3</v>
      </c>
    </row>
    <row r="8466" spans="1:8" x14ac:dyDescent="0.3">
      <c r="A8466"/>
      <c r="B8466" s="242"/>
      <c r="C8466" s="53"/>
      <c r="D8466" s="167"/>
      <c r="E8466" s="51"/>
      <c r="F8466" s="167"/>
      <c r="G8466" s="37">
        <v>8458</v>
      </c>
      <c r="H8466" s="167">
        <f t="shared" ca="1" si="256"/>
        <v>-1.7929614767481828E-2</v>
      </c>
    </row>
    <row r="8467" spans="1:8" x14ac:dyDescent="0.3">
      <c r="A8467"/>
      <c r="B8467" s="242"/>
      <c r="C8467" s="53"/>
      <c r="D8467" s="167"/>
      <c r="E8467" s="51"/>
      <c r="F8467" s="167"/>
      <c r="G8467" s="37">
        <v>8459</v>
      </c>
      <c r="H8467" s="167">
        <f t="shared" ca="1" si="256"/>
        <v>-1.1065469886405853E-2</v>
      </c>
    </row>
    <row r="8468" spans="1:8" x14ac:dyDescent="0.3">
      <c r="A8468"/>
      <c r="B8468" s="242"/>
      <c r="C8468" s="53"/>
      <c r="D8468" s="167"/>
      <c r="E8468" s="51"/>
      <c r="F8468" s="167"/>
      <c r="G8468" s="37">
        <v>8460</v>
      </c>
      <c r="H8468" s="167">
        <f t="shared" ca="1" si="256"/>
        <v>-8.460005534999808E-2</v>
      </c>
    </row>
    <row r="8469" spans="1:8" x14ac:dyDescent="0.3">
      <c r="A8469"/>
      <c r="B8469" s="242"/>
      <c r="C8469" s="53"/>
      <c r="D8469" s="167"/>
      <c r="E8469" s="51"/>
      <c r="F8469" s="167"/>
      <c r="G8469" s="37">
        <v>8461</v>
      </c>
      <c r="H8469" s="167">
        <f t="shared" ca="1" si="256"/>
        <v>8.0209315451215055E-2</v>
      </c>
    </row>
    <row r="8470" spans="1:8" x14ac:dyDescent="0.3">
      <c r="A8470"/>
      <c r="B8470" s="242"/>
      <c r="C8470" s="53"/>
      <c r="D8470" s="167"/>
      <c r="E8470" s="51"/>
      <c r="F8470" s="167"/>
      <c r="G8470" s="37">
        <v>8462</v>
      </c>
      <c r="H8470" s="167">
        <f t="shared" ca="1" si="256"/>
        <v>9.042054551694538E-3</v>
      </c>
    </row>
    <row r="8471" spans="1:8" x14ac:dyDescent="0.3">
      <c r="A8471"/>
      <c r="B8471" s="242"/>
      <c r="C8471" s="53"/>
      <c r="D8471" s="167"/>
      <c r="E8471" s="51"/>
      <c r="F8471" s="167"/>
      <c r="G8471" s="37">
        <v>8463</v>
      </c>
      <c r="H8471" s="167">
        <f t="shared" ca="1" si="256"/>
        <v>5.1597277368815524E-2</v>
      </c>
    </row>
    <row r="8472" spans="1:8" x14ac:dyDescent="0.3">
      <c r="A8472"/>
      <c r="B8472" s="242"/>
      <c r="C8472" s="53"/>
      <c r="D8472" s="167"/>
      <c r="E8472" s="51"/>
      <c r="F8472" s="167"/>
      <c r="G8472" s="37">
        <v>8464</v>
      </c>
      <c r="H8472" s="167">
        <f t="shared" ca="1" si="256"/>
        <v>3.7669894986428192E-2</v>
      </c>
    </row>
    <row r="8473" spans="1:8" x14ac:dyDescent="0.3">
      <c r="A8473"/>
      <c r="B8473" s="242"/>
      <c r="C8473" s="53"/>
      <c r="D8473" s="167"/>
      <c r="E8473" s="51"/>
      <c r="F8473" s="167"/>
      <c r="G8473" s="37">
        <v>8465</v>
      </c>
      <c r="H8473" s="167">
        <f t="shared" ca="1" si="256"/>
        <v>-0.10986844517699081</v>
      </c>
    </row>
    <row r="8474" spans="1:8" x14ac:dyDescent="0.3">
      <c r="A8474"/>
      <c r="B8474" s="242"/>
      <c r="C8474" s="53"/>
      <c r="D8474" s="167"/>
      <c r="E8474" s="51"/>
      <c r="F8474" s="167"/>
      <c r="G8474" s="37">
        <v>8466</v>
      </c>
      <c r="H8474" s="167">
        <f t="shared" ca="1" si="256"/>
        <v>0.10240693116387005</v>
      </c>
    </row>
    <row r="8475" spans="1:8" x14ac:dyDescent="0.3">
      <c r="A8475"/>
      <c r="B8475" s="242"/>
      <c r="C8475" s="53"/>
      <c r="D8475" s="167"/>
      <c r="E8475" s="51"/>
      <c r="F8475" s="167"/>
      <c r="G8475" s="37">
        <v>8467</v>
      </c>
      <c r="H8475" s="167">
        <f t="shared" ca="1" si="256"/>
        <v>2.2411664282815425E-2</v>
      </c>
    </row>
    <row r="8476" spans="1:8" x14ac:dyDescent="0.3">
      <c r="A8476"/>
      <c r="B8476" s="242"/>
      <c r="C8476" s="53"/>
      <c r="D8476" s="167"/>
      <c r="E8476" s="51"/>
      <c r="F8476" s="167"/>
      <c r="G8476" s="37">
        <v>8468</v>
      </c>
      <c r="H8476" s="167">
        <f t="shared" ca="1" si="256"/>
        <v>-0.1001623164963249</v>
      </c>
    </row>
    <row r="8477" spans="1:8" x14ac:dyDescent="0.3">
      <c r="A8477"/>
      <c r="B8477" s="242"/>
      <c r="C8477" s="53"/>
      <c r="D8477" s="167"/>
      <c r="E8477" s="51"/>
      <c r="F8477" s="167"/>
      <c r="G8477" s="37">
        <v>8469</v>
      </c>
      <c r="H8477" s="167">
        <f t="shared" ca="1" si="256"/>
        <v>-1.1804558454933485E-2</v>
      </c>
    </row>
    <row r="8478" spans="1:8" x14ac:dyDescent="0.3">
      <c r="A8478"/>
      <c r="B8478" s="242"/>
      <c r="C8478" s="53"/>
      <c r="D8478" s="167"/>
      <c r="E8478" s="51"/>
      <c r="F8478" s="167"/>
      <c r="G8478" s="37">
        <v>8470</v>
      </c>
      <c r="H8478" s="167">
        <f t="shared" ca="1" si="256"/>
        <v>6.6131754807609147E-2</v>
      </c>
    </row>
    <row r="8479" spans="1:8" x14ac:dyDescent="0.3">
      <c r="A8479"/>
      <c r="B8479" s="242"/>
      <c r="C8479" s="53"/>
      <c r="D8479" s="167"/>
      <c r="E8479" s="51"/>
      <c r="F8479" s="167"/>
      <c r="G8479" s="37">
        <v>8471</v>
      </c>
      <c r="H8479" s="167">
        <f t="shared" ca="1" si="256"/>
        <v>2.2732670028736714E-2</v>
      </c>
    </row>
    <row r="8480" spans="1:8" x14ac:dyDescent="0.3">
      <c r="A8480"/>
      <c r="B8480" s="242"/>
      <c r="C8480" s="53"/>
      <c r="D8480" s="167"/>
      <c r="E8480" s="51"/>
      <c r="F8480" s="167"/>
      <c r="G8480" s="37">
        <v>8472</v>
      </c>
      <c r="H8480" s="167">
        <f t="shared" ca="1" si="256"/>
        <v>-8.1819566673915822E-2</v>
      </c>
    </row>
    <row r="8481" spans="1:8" x14ac:dyDescent="0.3">
      <c r="A8481"/>
      <c r="B8481" s="242"/>
      <c r="C8481" s="53"/>
      <c r="D8481" s="167"/>
      <c r="E8481" s="51"/>
      <c r="F8481" s="167"/>
      <c r="G8481" s="37">
        <v>8473</v>
      </c>
      <c r="H8481" s="167">
        <f t="shared" ca="1" si="256"/>
        <v>-1.2846750059642181E-2</v>
      </c>
    </row>
    <row r="8482" spans="1:8" x14ac:dyDescent="0.3">
      <c r="A8482"/>
      <c r="B8482" s="242"/>
      <c r="C8482" s="53"/>
      <c r="D8482" s="167"/>
      <c r="E8482" s="51"/>
      <c r="F8482" s="167"/>
      <c r="G8482" s="37">
        <v>8474</v>
      </c>
      <c r="H8482" s="167">
        <f t="shared" ca="1" si="256"/>
        <v>4.5320612193009112E-2</v>
      </c>
    </row>
    <row r="8483" spans="1:8" x14ac:dyDescent="0.3">
      <c r="A8483"/>
      <c r="B8483" s="242"/>
      <c r="C8483" s="53"/>
      <c r="D8483" s="167"/>
      <c r="E8483" s="51"/>
      <c r="F8483" s="167"/>
      <c r="G8483" s="37">
        <v>8475</v>
      </c>
      <c r="H8483" s="167">
        <f t="shared" ca="1" si="256"/>
        <v>4.8780892821419029E-2</v>
      </c>
    </row>
    <row r="8484" spans="1:8" x14ac:dyDescent="0.3">
      <c r="A8484"/>
      <c r="B8484" s="242"/>
      <c r="C8484" s="53"/>
      <c r="D8484" s="167"/>
      <c r="E8484" s="51"/>
      <c r="F8484" s="167"/>
      <c r="G8484" s="37">
        <v>8476</v>
      </c>
      <c r="H8484" s="167">
        <f t="shared" ca="1" si="256"/>
        <v>2.7053577802543079E-2</v>
      </c>
    </row>
    <row r="8485" spans="1:8" x14ac:dyDescent="0.3">
      <c r="A8485"/>
      <c r="B8485" s="242"/>
      <c r="C8485" s="53"/>
      <c r="D8485" s="167"/>
      <c r="E8485" s="51"/>
      <c r="F8485" s="167"/>
      <c r="G8485" s="37">
        <v>8477</v>
      </c>
      <c r="H8485" s="167">
        <f t="shared" ca="1" si="256"/>
        <v>0.10056647052949</v>
      </c>
    </row>
    <row r="8486" spans="1:8" x14ac:dyDescent="0.3">
      <c r="A8486"/>
      <c r="B8486" s="242"/>
      <c r="C8486" s="53"/>
      <c r="D8486" s="167"/>
      <c r="E8486" s="51"/>
      <c r="F8486" s="167"/>
      <c r="G8486" s="37">
        <v>8478</v>
      </c>
      <c r="H8486" s="167">
        <f t="shared" ca="1" si="256"/>
        <v>1.5877959565869813E-2</v>
      </c>
    </row>
    <row r="8487" spans="1:8" x14ac:dyDescent="0.3">
      <c r="A8487"/>
      <c r="B8487" s="242"/>
      <c r="C8487" s="53"/>
      <c r="D8487" s="167"/>
      <c r="E8487" s="51"/>
      <c r="F8487" s="167"/>
      <c r="G8487" s="37">
        <v>8479</v>
      </c>
      <c r="H8487" s="167">
        <f t="shared" ca="1" si="256"/>
        <v>5.9086297581162558E-2</v>
      </c>
    </row>
    <row r="8488" spans="1:8" x14ac:dyDescent="0.3">
      <c r="A8488"/>
      <c r="B8488" s="242"/>
      <c r="C8488" s="53"/>
      <c r="D8488" s="167"/>
      <c r="E8488" s="51"/>
      <c r="F8488" s="167"/>
      <c r="G8488" s="37">
        <v>8480</v>
      </c>
      <c r="H8488" s="167">
        <f t="shared" ca="1" si="256"/>
        <v>-3.1194004237046161E-3</v>
      </c>
    </row>
    <row r="8489" spans="1:8" x14ac:dyDescent="0.3">
      <c r="A8489"/>
      <c r="B8489" s="242"/>
      <c r="C8489" s="53"/>
      <c r="D8489" s="167"/>
      <c r="E8489" s="51"/>
      <c r="F8489" s="167"/>
      <c r="G8489" s="37">
        <v>8481</v>
      </c>
      <c r="H8489" s="167">
        <f t="shared" ca="1" si="256"/>
        <v>7.2051285646984639E-2</v>
      </c>
    </row>
    <row r="8490" spans="1:8" x14ac:dyDescent="0.3">
      <c r="A8490"/>
      <c r="B8490" s="242"/>
      <c r="C8490" s="53"/>
      <c r="D8490" s="167"/>
      <c r="E8490" s="51"/>
      <c r="F8490" s="167"/>
      <c r="G8490" s="37">
        <v>8482</v>
      </c>
      <c r="H8490" s="167">
        <f t="shared" ca="1" si="256"/>
        <v>7.6033402281264137E-2</v>
      </c>
    </row>
    <row r="8491" spans="1:8" x14ac:dyDescent="0.3">
      <c r="A8491"/>
      <c r="B8491" s="242"/>
      <c r="C8491" s="53"/>
      <c r="D8491" s="167"/>
      <c r="E8491" s="51"/>
      <c r="F8491" s="167"/>
      <c r="G8491" s="37">
        <v>8483</v>
      </c>
      <c r="H8491" s="167">
        <f t="shared" ca="1" si="256"/>
        <v>4.6430955839308341E-2</v>
      </c>
    </row>
    <row r="8492" spans="1:8" x14ac:dyDescent="0.3">
      <c r="A8492"/>
      <c r="B8492" s="242"/>
      <c r="C8492" s="53"/>
      <c r="D8492" s="167"/>
      <c r="E8492" s="51"/>
      <c r="F8492" s="167"/>
      <c r="G8492" s="37">
        <v>8484</v>
      </c>
      <c r="H8492" s="167">
        <f t="shared" ca="1" si="256"/>
        <v>7.8385044683314378E-2</v>
      </c>
    </row>
    <row r="8493" spans="1:8" x14ac:dyDescent="0.3">
      <c r="A8493"/>
      <c r="G8493" s="37">
        <v>8485</v>
      </c>
      <c r="H8493" s="167">
        <f t="shared" ca="1" si="256"/>
        <v>6.5112244468472621E-2</v>
      </c>
    </row>
    <row r="8494" spans="1:8" x14ac:dyDescent="0.3">
      <c r="A8494"/>
      <c r="G8494" s="37">
        <v>8486</v>
      </c>
      <c r="H8494" s="167">
        <f t="shared" ca="1" si="256"/>
        <v>-2.5391280517852496E-3</v>
      </c>
    </row>
    <row r="8495" spans="1:8" x14ac:dyDescent="0.3">
      <c r="A8495"/>
      <c r="G8495" s="37">
        <v>8487</v>
      </c>
      <c r="H8495" s="167">
        <f t="shared" ca="1" si="256"/>
        <v>-6.5629195534326099E-2</v>
      </c>
    </row>
    <row r="8496" spans="1:8" x14ac:dyDescent="0.3">
      <c r="A8496"/>
      <c r="G8496" s="37">
        <v>8488</v>
      </c>
      <c r="H8496" s="167">
        <f t="shared" ca="1" si="256"/>
        <v>2.4411995659952689E-2</v>
      </c>
    </row>
    <row r="8497" spans="1:8" x14ac:dyDescent="0.3">
      <c r="A8497"/>
      <c r="G8497" s="37">
        <v>8489</v>
      </c>
      <c r="H8497" s="167">
        <f t="shared" ca="1" si="256"/>
        <v>-7.1371107796728131E-2</v>
      </c>
    </row>
    <row r="8498" spans="1:8" x14ac:dyDescent="0.3">
      <c r="A8498"/>
      <c r="G8498" s="37">
        <v>8490</v>
      </c>
      <c r="H8498" s="167">
        <f t="shared" ca="1" si="256"/>
        <v>2.4826674277781294E-2</v>
      </c>
    </row>
    <row r="8499" spans="1:8" x14ac:dyDescent="0.3">
      <c r="A8499"/>
      <c r="G8499" s="37">
        <v>8491</v>
      </c>
      <c r="H8499" s="167">
        <f t="shared" ca="1" si="256"/>
        <v>6.2283626269479433E-2</v>
      </c>
    </row>
    <row r="8500" spans="1:8" x14ac:dyDescent="0.3">
      <c r="A8500"/>
      <c r="G8500" s="37">
        <v>8492</v>
      </c>
      <c r="H8500" s="167">
        <f t="shared" ca="1" si="256"/>
        <v>-8.297317867258773E-2</v>
      </c>
    </row>
    <row r="8501" spans="1:8" x14ac:dyDescent="0.3">
      <c r="A8501"/>
      <c r="G8501" s="37">
        <v>8493</v>
      </c>
      <c r="H8501" s="167">
        <f t="shared" ca="1" si="256"/>
        <v>-0.12059404799695723</v>
      </c>
    </row>
    <row r="8502" spans="1:8" x14ac:dyDescent="0.3">
      <c r="A8502"/>
      <c r="G8502" s="37">
        <v>8494</v>
      </c>
      <c r="H8502" s="167">
        <f t="shared" ca="1" si="256"/>
        <v>6.1923860774157645E-2</v>
      </c>
    </row>
    <row r="8503" spans="1:8" x14ac:dyDescent="0.3">
      <c r="A8503"/>
      <c r="G8503" s="37">
        <v>8495</v>
      </c>
      <c r="H8503" s="167">
        <f t="shared" ca="1" si="256"/>
        <v>-8.884952797361767E-2</v>
      </c>
    </row>
    <row r="8504" spans="1:8" x14ac:dyDescent="0.3">
      <c r="A8504"/>
      <c r="G8504" s="37">
        <v>8496</v>
      </c>
      <c r="H8504" s="167">
        <f t="shared" ca="1" si="256"/>
        <v>-6.4135917674189358E-2</v>
      </c>
    </row>
    <row r="8505" spans="1:8" x14ac:dyDescent="0.3">
      <c r="A8505"/>
      <c r="G8505" s="37">
        <v>8497</v>
      </c>
      <c r="H8505" s="167">
        <f t="shared" ca="1" si="256"/>
        <v>7.6397290045977714E-3</v>
      </c>
    </row>
    <row r="8506" spans="1:8" x14ac:dyDescent="0.3">
      <c r="A8506"/>
      <c r="G8506" s="37">
        <v>8498</v>
      </c>
      <c r="H8506" s="167">
        <f t="shared" ca="1" si="256"/>
        <v>1.0909785653345272E-2</v>
      </c>
    </row>
    <row r="8507" spans="1:8" x14ac:dyDescent="0.3">
      <c r="A8507"/>
      <c r="G8507" s="37">
        <v>8499</v>
      </c>
      <c r="H8507" s="167">
        <f t="shared" ca="1" si="256"/>
        <v>-4.3183449446404454E-2</v>
      </c>
    </row>
    <row r="8508" spans="1:8" x14ac:dyDescent="0.3">
      <c r="A8508"/>
      <c r="G8508" s="37">
        <v>8500</v>
      </c>
      <c r="H8508" s="167">
        <f t="shared" ca="1" si="256"/>
        <v>2.1924268947941094E-2</v>
      </c>
    </row>
    <row r="8509" spans="1:8" x14ac:dyDescent="0.3">
      <c r="A8509"/>
      <c r="G8509" s="37">
        <v>8501</v>
      </c>
      <c r="H8509" s="167">
        <f t="shared" ca="1" si="256"/>
        <v>3.4715660419113975E-2</v>
      </c>
    </row>
    <row r="8510" spans="1:8" x14ac:dyDescent="0.3">
      <c r="A8510"/>
      <c r="G8510" s="37">
        <v>8502</v>
      </c>
      <c r="H8510" s="167">
        <f t="shared" ca="1" si="256"/>
        <v>-1.455071217271282E-3</v>
      </c>
    </row>
    <row r="8511" spans="1:8" x14ac:dyDescent="0.3">
      <c r="A8511"/>
      <c r="G8511" s="37">
        <v>8503</v>
      </c>
      <c r="H8511" s="167">
        <f t="shared" ca="1" si="256"/>
        <v>4.7340337155206927E-2</v>
      </c>
    </row>
    <row r="8512" spans="1:8" x14ac:dyDescent="0.3">
      <c r="A8512"/>
      <c r="G8512" s="37">
        <v>8504</v>
      </c>
      <c r="H8512" s="167">
        <f t="shared" ca="1" si="256"/>
        <v>8.1435920462316833E-2</v>
      </c>
    </row>
    <row r="8513" spans="1:8" x14ac:dyDescent="0.3">
      <c r="A8513"/>
      <c r="G8513" s="37">
        <v>8505</v>
      </c>
      <c r="H8513" s="167">
        <f t="shared" ca="1" si="256"/>
        <v>-8.0260057263536619E-2</v>
      </c>
    </row>
    <row r="8514" spans="1:8" x14ac:dyDescent="0.3">
      <c r="A8514"/>
      <c r="G8514" s="37">
        <v>8506</v>
      </c>
      <c r="H8514" s="167">
        <f t="shared" ca="1" si="256"/>
        <v>-4.2110164743566755E-2</v>
      </c>
    </row>
    <row r="8515" spans="1:8" x14ac:dyDescent="0.3">
      <c r="A8515"/>
      <c r="G8515" s="37">
        <v>8507</v>
      </c>
      <c r="H8515" s="167">
        <f t="shared" ca="1" si="256"/>
        <v>6.2860675824619544E-2</v>
      </c>
    </row>
    <row r="8516" spans="1:8" x14ac:dyDescent="0.3">
      <c r="A8516"/>
      <c r="G8516" s="37">
        <v>8508</v>
      </c>
      <c r="H8516" s="167">
        <f t="shared" ca="1" si="256"/>
        <v>-0.11503633429781181</v>
      </c>
    </row>
    <row r="8517" spans="1:8" x14ac:dyDescent="0.3">
      <c r="A8517"/>
      <c r="G8517" s="37">
        <v>8509</v>
      </c>
      <c r="H8517" s="167">
        <f t="shared" ca="1" si="256"/>
        <v>1.9500966512614529E-2</v>
      </c>
    </row>
    <row r="8518" spans="1:8" x14ac:dyDescent="0.3">
      <c r="A8518"/>
      <c r="G8518" s="37">
        <v>8510</v>
      </c>
      <c r="H8518" s="167">
        <f t="shared" ca="1" si="256"/>
        <v>-8.6636353991702636E-2</v>
      </c>
    </row>
    <row r="8519" spans="1:8" x14ac:dyDescent="0.3">
      <c r="A8519"/>
      <c r="G8519" s="37">
        <v>8511</v>
      </c>
      <c r="H8519" s="167">
        <f t="shared" ca="1" si="256"/>
        <v>-3.7786608754141165E-2</v>
      </c>
    </row>
    <row r="8520" spans="1:8" x14ac:dyDescent="0.3">
      <c r="A8520"/>
      <c r="G8520" s="37">
        <v>8512</v>
      </c>
      <c r="H8520" s="167">
        <f t="shared" ca="1" si="256"/>
        <v>-1.4360932604624E-3</v>
      </c>
    </row>
    <row r="8521" spans="1:8" x14ac:dyDescent="0.3">
      <c r="A8521"/>
      <c r="G8521" s="37">
        <v>8513</v>
      </c>
      <c r="H8521" s="167">
        <f t="shared" ca="1" si="256"/>
        <v>-6.7525045006113518E-2</v>
      </c>
    </row>
    <row r="8522" spans="1:8" x14ac:dyDescent="0.3">
      <c r="A8522"/>
      <c r="G8522" s="37">
        <v>8514</v>
      </c>
      <c r="H8522" s="167">
        <f t="shared" ref="H8522:H8585" ca="1" si="257">_xlfn.NORM.INV(RAND(),N$11,N$12)</f>
        <v>8.6687674441290503E-3</v>
      </c>
    </row>
    <row r="8523" spans="1:8" x14ac:dyDescent="0.3">
      <c r="A8523"/>
      <c r="G8523" s="37">
        <v>8515</v>
      </c>
      <c r="H8523" s="167">
        <f t="shared" ca="1" si="257"/>
        <v>-1.9200131009577188E-2</v>
      </c>
    </row>
    <row r="8524" spans="1:8" x14ac:dyDescent="0.3">
      <c r="A8524"/>
      <c r="G8524" s="37">
        <v>8516</v>
      </c>
      <c r="H8524" s="167">
        <f t="shared" ca="1" si="257"/>
        <v>-2.7511231491076839E-2</v>
      </c>
    </row>
    <row r="8525" spans="1:8" x14ac:dyDescent="0.3">
      <c r="A8525"/>
      <c r="G8525" s="37">
        <v>8517</v>
      </c>
      <c r="H8525" s="167">
        <f t="shared" ca="1" si="257"/>
        <v>-5.3690875670498121E-2</v>
      </c>
    </row>
    <row r="8526" spans="1:8" x14ac:dyDescent="0.3">
      <c r="A8526"/>
      <c r="G8526" s="37">
        <v>8518</v>
      </c>
      <c r="H8526" s="167">
        <f t="shared" ca="1" si="257"/>
        <v>-2.2996442357707297E-2</v>
      </c>
    </row>
    <row r="8527" spans="1:8" x14ac:dyDescent="0.3">
      <c r="A8527"/>
      <c r="G8527" s="37">
        <v>8519</v>
      </c>
      <c r="H8527" s="167">
        <f t="shared" ca="1" si="257"/>
        <v>-1.0876952765890459E-2</v>
      </c>
    </row>
    <row r="8528" spans="1:8" x14ac:dyDescent="0.3">
      <c r="A8528"/>
      <c r="G8528" s="37">
        <v>8520</v>
      </c>
      <c r="H8528" s="167">
        <f t="shared" ca="1" si="257"/>
        <v>0.11231507428876462</v>
      </c>
    </row>
    <row r="8529" spans="1:8" x14ac:dyDescent="0.3">
      <c r="A8529"/>
      <c r="G8529" s="37">
        <v>8521</v>
      </c>
      <c r="H8529" s="167">
        <f t="shared" ca="1" si="257"/>
        <v>4.4513827430493105E-2</v>
      </c>
    </row>
    <row r="8530" spans="1:8" x14ac:dyDescent="0.3">
      <c r="A8530"/>
      <c r="G8530" s="37">
        <v>8522</v>
      </c>
      <c r="H8530" s="167">
        <f t="shared" ca="1" si="257"/>
        <v>1.573859955081364E-2</v>
      </c>
    </row>
    <row r="8531" spans="1:8" x14ac:dyDescent="0.3">
      <c r="A8531"/>
      <c r="G8531" s="37">
        <v>8523</v>
      </c>
      <c r="H8531" s="167">
        <f t="shared" ca="1" si="257"/>
        <v>-4.5330978248901331E-2</v>
      </c>
    </row>
    <row r="8532" spans="1:8" x14ac:dyDescent="0.3">
      <c r="A8532"/>
      <c r="G8532" s="37">
        <v>8524</v>
      </c>
      <c r="H8532" s="167">
        <f t="shared" ca="1" si="257"/>
        <v>3.4514527683854601E-2</v>
      </c>
    </row>
    <row r="8533" spans="1:8" x14ac:dyDescent="0.3">
      <c r="A8533"/>
      <c r="G8533" s="37">
        <v>8525</v>
      </c>
      <c r="H8533" s="167">
        <f t="shared" ca="1" si="257"/>
        <v>-2.1651217671526207E-2</v>
      </c>
    </row>
    <row r="8534" spans="1:8" x14ac:dyDescent="0.3">
      <c r="A8534"/>
      <c r="G8534" s="37">
        <v>8526</v>
      </c>
      <c r="H8534" s="167">
        <f t="shared" ca="1" si="257"/>
        <v>0.10105581337728425</v>
      </c>
    </row>
    <row r="8535" spans="1:8" x14ac:dyDescent="0.3">
      <c r="A8535"/>
      <c r="G8535" s="37">
        <v>8527</v>
      </c>
      <c r="H8535" s="167">
        <f t="shared" ca="1" si="257"/>
        <v>3.5540530305632582E-2</v>
      </c>
    </row>
    <row r="8536" spans="1:8" x14ac:dyDescent="0.3">
      <c r="A8536"/>
      <c r="G8536" s="37">
        <v>8528</v>
      </c>
      <c r="H8536" s="167">
        <f t="shared" ca="1" si="257"/>
        <v>9.6448059257876143E-3</v>
      </c>
    </row>
    <row r="8537" spans="1:8" x14ac:dyDescent="0.3">
      <c r="A8537"/>
      <c r="G8537" s="37">
        <v>8529</v>
      </c>
      <c r="H8537" s="167">
        <f t="shared" ca="1" si="257"/>
        <v>-9.6733584586298035E-2</v>
      </c>
    </row>
    <row r="8538" spans="1:8" x14ac:dyDescent="0.3">
      <c r="A8538"/>
      <c r="G8538" s="37">
        <v>8530</v>
      </c>
      <c r="H8538" s="167">
        <f t="shared" ca="1" si="257"/>
        <v>-1.2769100075130579E-2</v>
      </c>
    </row>
    <row r="8539" spans="1:8" x14ac:dyDescent="0.3">
      <c r="A8539"/>
      <c r="G8539" s="37">
        <v>8531</v>
      </c>
      <c r="H8539" s="167">
        <f t="shared" ca="1" si="257"/>
        <v>1.0787826494974437E-2</v>
      </c>
    </row>
    <row r="8540" spans="1:8" x14ac:dyDescent="0.3">
      <c r="A8540"/>
      <c r="G8540" s="37">
        <v>8532</v>
      </c>
      <c r="H8540" s="167">
        <f t="shared" ca="1" si="257"/>
        <v>2.1663713772181976E-2</v>
      </c>
    </row>
    <row r="8541" spans="1:8" x14ac:dyDescent="0.3">
      <c r="A8541"/>
      <c r="G8541" s="37">
        <v>8533</v>
      </c>
      <c r="H8541" s="167">
        <f t="shared" ca="1" si="257"/>
        <v>-4.314521116136228E-2</v>
      </c>
    </row>
    <row r="8542" spans="1:8" x14ac:dyDescent="0.3">
      <c r="A8542"/>
      <c r="G8542" s="37">
        <v>8534</v>
      </c>
      <c r="H8542" s="167">
        <f t="shared" ca="1" si="257"/>
        <v>5.9352896599684943E-2</v>
      </c>
    </row>
    <row r="8543" spans="1:8" x14ac:dyDescent="0.3">
      <c r="A8543"/>
      <c r="G8543" s="37">
        <v>8535</v>
      </c>
      <c r="H8543" s="167">
        <f t="shared" ca="1" si="257"/>
        <v>9.3590181246376067E-2</v>
      </c>
    </row>
    <row r="8544" spans="1:8" x14ac:dyDescent="0.3">
      <c r="A8544"/>
      <c r="G8544" s="37">
        <v>8536</v>
      </c>
      <c r="H8544" s="167">
        <f t="shared" ca="1" si="257"/>
        <v>-1.0535971064114316E-2</v>
      </c>
    </row>
    <row r="8545" spans="1:8" x14ac:dyDescent="0.3">
      <c r="A8545"/>
      <c r="G8545" s="37">
        <v>8537</v>
      </c>
      <c r="H8545" s="167">
        <f t="shared" ca="1" si="257"/>
        <v>2.7598125392255227E-3</v>
      </c>
    </row>
    <row r="8546" spans="1:8" x14ac:dyDescent="0.3">
      <c r="A8546"/>
      <c r="G8546" s="37">
        <v>8538</v>
      </c>
      <c r="H8546" s="167">
        <f t="shared" ca="1" si="257"/>
        <v>-5.4966042907942068E-2</v>
      </c>
    </row>
    <row r="8547" spans="1:8" x14ac:dyDescent="0.3">
      <c r="A8547"/>
      <c r="G8547" s="37">
        <v>8539</v>
      </c>
      <c r="H8547" s="167">
        <f t="shared" ca="1" si="257"/>
        <v>-4.171581040255265E-2</v>
      </c>
    </row>
    <row r="8548" spans="1:8" x14ac:dyDescent="0.3">
      <c r="A8548"/>
      <c r="G8548" s="37">
        <v>8540</v>
      </c>
      <c r="H8548" s="167">
        <f t="shared" ca="1" si="257"/>
        <v>2.5416996071680121E-2</v>
      </c>
    </row>
    <row r="8549" spans="1:8" x14ac:dyDescent="0.3">
      <c r="A8549"/>
      <c r="G8549" s="37">
        <v>8541</v>
      </c>
      <c r="H8549" s="167">
        <f t="shared" ca="1" si="257"/>
        <v>-4.1800521297071513E-2</v>
      </c>
    </row>
    <row r="8550" spans="1:8" x14ac:dyDescent="0.3">
      <c r="A8550"/>
      <c r="G8550" s="37">
        <v>8542</v>
      </c>
      <c r="H8550" s="167">
        <f t="shared" ca="1" si="257"/>
        <v>-3.9880883862149573E-2</v>
      </c>
    </row>
    <row r="8551" spans="1:8" x14ac:dyDescent="0.3">
      <c r="A8551"/>
      <c r="G8551" s="37">
        <v>8543</v>
      </c>
      <c r="H8551" s="167">
        <f t="shared" ca="1" si="257"/>
        <v>-8.9038406879860407E-2</v>
      </c>
    </row>
    <row r="8552" spans="1:8" x14ac:dyDescent="0.3">
      <c r="A8552"/>
      <c r="G8552" s="37">
        <v>8544</v>
      </c>
      <c r="H8552" s="167">
        <f t="shared" ca="1" si="257"/>
        <v>-3.4694457684581001E-2</v>
      </c>
    </row>
    <row r="8553" spans="1:8" x14ac:dyDescent="0.3">
      <c r="A8553"/>
      <c r="G8553" s="37">
        <v>8545</v>
      </c>
      <c r="H8553" s="167">
        <f t="shared" ca="1" si="257"/>
        <v>-1.7586502632715769E-2</v>
      </c>
    </row>
    <row r="8554" spans="1:8" x14ac:dyDescent="0.3">
      <c r="A8554"/>
      <c r="G8554" s="37">
        <v>8546</v>
      </c>
      <c r="H8554" s="167">
        <f t="shared" ca="1" si="257"/>
        <v>-8.517184988040985E-2</v>
      </c>
    </row>
    <row r="8555" spans="1:8" x14ac:dyDescent="0.3">
      <c r="A8555"/>
      <c r="G8555" s="37">
        <v>8547</v>
      </c>
      <c r="H8555" s="167">
        <f t="shared" ca="1" si="257"/>
        <v>-0.10043118661842772</v>
      </c>
    </row>
    <row r="8556" spans="1:8" x14ac:dyDescent="0.3">
      <c r="A8556"/>
      <c r="G8556" s="37">
        <v>8548</v>
      </c>
      <c r="H8556" s="167">
        <f t="shared" ca="1" si="257"/>
        <v>-7.703167372816272E-2</v>
      </c>
    </row>
    <row r="8557" spans="1:8" x14ac:dyDescent="0.3">
      <c r="A8557"/>
      <c r="G8557" s="37">
        <v>8549</v>
      </c>
      <c r="H8557" s="167">
        <f t="shared" ca="1" si="257"/>
        <v>-0.13432160420703229</v>
      </c>
    </row>
    <row r="8558" spans="1:8" x14ac:dyDescent="0.3">
      <c r="A8558"/>
      <c r="G8558" s="37">
        <v>8550</v>
      </c>
      <c r="H8558" s="167">
        <f t="shared" ca="1" si="257"/>
        <v>-9.3850776080914439E-3</v>
      </c>
    </row>
    <row r="8559" spans="1:8" x14ac:dyDescent="0.3">
      <c r="A8559"/>
      <c r="G8559" s="37">
        <v>8551</v>
      </c>
      <c r="H8559" s="167">
        <f t="shared" ca="1" si="257"/>
        <v>6.4462037977974881E-2</v>
      </c>
    </row>
    <row r="8560" spans="1:8" x14ac:dyDescent="0.3">
      <c r="A8560"/>
      <c r="G8560" s="37">
        <v>8552</v>
      </c>
      <c r="H8560" s="167">
        <f t="shared" ca="1" si="257"/>
        <v>6.0573993685799118E-2</v>
      </c>
    </row>
    <row r="8561" spans="1:8" x14ac:dyDescent="0.3">
      <c r="A8561"/>
      <c r="G8561" s="37">
        <v>8553</v>
      </c>
      <c r="H8561" s="167">
        <f t="shared" ca="1" si="257"/>
        <v>-2.5166413446461582E-2</v>
      </c>
    </row>
    <row r="8562" spans="1:8" x14ac:dyDescent="0.3">
      <c r="A8562"/>
      <c r="G8562" s="37">
        <v>8554</v>
      </c>
      <c r="H8562" s="167">
        <f t="shared" ca="1" si="257"/>
        <v>0.11267603524298989</v>
      </c>
    </row>
    <row r="8563" spans="1:8" x14ac:dyDescent="0.3">
      <c r="A8563"/>
      <c r="G8563" s="37">
        <v>8555</v>
      </c>
      <c r="H8563" s="167">
        <f t="shared" ca="1" si="257"/>
        <v>9.741648298780306E-2</v>
      </c>
    </row>
    <row r="8564" spans="1:8" x14ac:dyDescent="0.3">
      <c r="A8564"/>
      <c r="G8564" s="37">
        <v>8556</v>
      </c>
      <c r="H8564" s="167">
        <f t="shared" ca="1" si="257"/>
        <v>-3.9302041176798794E-2</v>
      </c>
    </row>
    <row r="8565" spans="1:8" x14ac:dyDescent="0.3">
      <c r="A8565"/>
      <c r="G8565" s="37">
        <v>8557</v>
      </c>
      <c r="H8565" s="167">
        <f t="shared" ca="1" si="257"/>
        <v>-9.9236229870813385E-3</v>
      </c>
    </row>
    <row r="8566" spans="1:8" x14ac:dyDescent="0.3">
      <c r="A8566"/>
      <c r="G8566" s="37">
        <v>8558</v>
      </c>
      <c r="H8566" s="167">
        <f t="shared" ca="1" si="257"/>
        <v>7.6516813609844955E-2</v>
      </c>
    </row>
    <row r="8567" spans="1:8" x14ac:dyDescent="0.3">
      <c r="A8567"/>
      <c r="G8567" s="37">
        <v>8559</v>
      </c>
      <c r="H8567" s="167">
        <f t="shared" ca="1" si="257"/>
        <v>-5.1965896795805044E-2</v>
      </c>
    </row>
    <row r="8568" spans="1:8" x14ac:dyDescent="0.3">
      <c r="A8568"/>
      <c r="G8568" s="37">
        <v>8560</v>
      </c>
      <c r="H8568" s="167">
        <f t="shared" ca="1" si="257"/>
        <v>9.5413133628489147E-2</v>
      </c>
    </row>
    <row r="8569" spans="1:8" x14ac:dyDescent="0.3">
      <c r="A8569"/>
      <c r="G8569" s="37">
        <v>8561</v>
      </c>
      <c r="H8569" s="167">
        <f t="shared" ca="1" si="257"/>
        <v>6.8601168981007141E-2</v>
      </c>
    </row>
    <row r="8570" spans="1:8" x14ac:dyDescent="0.3">
      <c r="A8570"/>
      <c r="G8570" s="37">
        <v>8562</v>
      </c>
      <c r="H8570" s="167">
        <f t="shared" ca="1" si="257"/>
        <v>2.9397568114482481E-2</v>
      </c>
    </row>
    <row r="8571" spans="1:8" x14ac:dyDescent="0.3">
      <c r="A8571"/>
      <c r="G8571" s="37">
        <v>8563</v>
      </c>
      <c r="H8571" s="167">
        <f t="shared" ca="1" si="257"/>
        <v>-5.4504039762122675E-2</v>
      </c>
    </row>
    <row r="8572" spans="1:8" x14ac:dyDescent="0.3">
      <c r="A8572"/>
      <c r="G8572" s="37">
        <v>8564</v>
      </c>
      <c r="H8572" s="167">
        <f t="shared" ca="1" si="257"/>
        <v>0.12022108792145202</v>
      </c>
    </row>
    <row r="8573" spans="1:8" x14ac:dyDescent="0.3">
      <c r="A8573"/>
      <c r="G8573" s="37">
        <v>8565</v>
      </c>
      <c r="H8573" s="167">
        <f t="shared" ca="1" si="257"/>
        <v>-4.8878726569134952E-2</v>
      </c>
    </row>
    <row r="8574" spans="1:8" x14ac:dyDescent="0.3">
      <c r="A8574"/>
      <c r="G8574" s="37">
        <v>8566</v>
      </c>
      <c r="H8574" s="167">
        <f t="shared" ca="1" si="257"/>
        <v>2.1058218578800442E-2</v>
      </c>
    </row>
    <row r="8575" spans="1:8" x14ac:dyDescent="0.3">
      <c r="A8575"/>
      <c r="G8575" s="37">
        <v>8567</v>
      </c>
      <c r="H8575" s="167">
        <f t="shared" ca="1" si="257"/>
        <v>0.13785573173807306</v>
      </c>
    </row>
    <row r="8576" spans="1:8" x14ac:dyDescent="0.3">
      <c r="A8576"/>
      <c r="G8576" s="37">
        <v>8568</v>
      </c>
      <c r="H8576" s="167">
        <f t="shared" ca="1" si="257"/>
        <v>5.273628452561651E-2</v>
      </c>
    </row>
    <row r="8577" spans="1:8" x14ac:dyDescent="0.3">
      <c r="A8577"/>
      <c r="G8577" s="37">
        <v>8569</v>
      </c>
      <c r="H8577" s="167">
        <f t="shared" ca="1" si="257"/>
        <v>3.4814039201191194E-2</v>
      </c>
    </row>
    <row r="8578" spans="1:8" x14ac:dyDescent="0.3">
      <c r="A8578"/>
      <c r="G8578" s="37">
        <v>8570</v>
      </c>
      <c r="H8578" s="167">
        <f t="shared" ca="1" si="257"/>
        <v>-4.8860723771060884E-2</v>
      </c>
    </row>
    <row r="8579" spans="1:8" x14ac:dyDescent="0.3">
      <c r="A8579"/>
      <c r="G8579" s="37">
        <v>8571</v>
      </c>
      <c r="H8579" s="167">
        <f t="shared" ca="1" si="257"/>
        <v>6.5366646743872284E-2</v>
      </c>
    </row>
    <row r="8580" spans="1:8" x14ac:dyDescent="0.3">
      <c r="A8580"/>
      <c r="G8580" s="37">
        <v>8572</v>
      </c>
      <c r="H8580" s="167">
        <f t="shared" ca="1" si="257"/>
        <v>-6.0862535133947411E-2</v>
      </c>
    </row>
    <row r="8581" spans="1:8" x14ac:dyDescent="0.3">
      <c r="A8581"/>
      <c r="G8581" s="37">
        <v>8573</v>
      </c>
      <c r="H8581" s="167">
        <f t="shared" ca="1" si="257"/>
        <v>3.2847691325358264E-4</v>
      </c>
    </row>
    <row r="8582" spans="1:8" x14ac:dyDescent="0.3">
      <c r="A8582"/>
      <c r="G8582" s="37">
        <v>8574</v>
      </c>
      <c r="H8582" s="167">
        <f t="shared" ca="1" si="257"/>
        <v>6.6998437486397505E-3</v>
      </c>
    </row>
    <row r="8583" spans="1:8" x14ac:dyDescent="0.3">
      <c r="A8583"/>
      <c r="G8583" s="37">
        <v>8575</v>
      </c>
      <c r="H8583" s="167">
        <f t="shared" ca="1" si="257"/>
        <v>-4.215341073265403E-2</v>
      </c>
    </row>
    <row r="8584" spans="1:8" x14ac:dyDescent="0.3">
      <c r="A8584"/>
      <c r="G8584" s="37">
        <v>8576</v>
      </c>
      <c r="H8584" s="167">
        <f t="shared" ca="1" si="257"/>
        <v>-6.8236645618438537E-3</v>
      </c>
    </row>
    <row r="8585" spans="1:8" x14ac:dyDescent="0.3">
      <c r="A8585"/>
      <c r="G8585" s="37">
        <v>8577</v>
      </c>
      <c r="H8585" s="167">
        <f t="shared" ca="1" si="257"/>
        <v>-4.3192466904822237E-2</v>
      </c>
    </row>
    <row r="8586" spans="1:8" x14ac:dyDescent="0.3">
      <c r="A8586"/>
      <c r="G8586" s="37">
        <v>8578</v>
      </c>
      <c r="H8586" s="167">
        <f t="shared" ref="H8586:H8649" ca="1" si="258">_xlfn.NORM.INV(RAND(),N$11,N$12)</f>
        <v>-0.11556304519818944</v>
      </c>
    </row>
    <row r="8587" spans="1:8" x14ac:dyDescent="0.3">
      <c r="A8587"/>
      <c r="G8587" s="37">
        <v>8579</v>
      </c>
      <c r="H8587" s="167">
        <f t="shared" ca="1" si="258"/>
        <v>-9.4418030930823002E-2</v>
      </c>
    </row>
    <row r="8588" spans="1:8" x14ac:dyDescent="0.3">
      <c r="A8588"/>
      <c r="G8588" s="37">
        <v>8580</v>
      </c>
      <c r="H8588" s="167">
        <f t="shared" ca="1" si="258"/>
        <v>3.6678811543762097E-2</v>
      </c>
    </row>
    <row r="8589" spans="1:8" x14ac:dyDescent="0.3">
      <c r="A8589"/>
      <c r="G8589" s="37">
        <v>8581</v>
      </c>
      <c r="H8589" s="167">
        <f t="shared" ca="1" si="258"/>
        <v>2.5985338233825223E-2</v>
      </c>
    </row>
    <row r="8590" spans="1:8" x14ac:dyDescent="0.3">
      <c r="A8590"/>
      <c r="G8590" s="37">
        <v>8582</v>
      </c>
      <c r="H8590" s="167">
        <f t="shared" ca="1" si="258"/>
        <v>-0.11197871421750258</v>
      </c>
    </row>
    <row r="8591" spans="1:8" x14ac:dyDescent="0.3">
      <c r="A8591"/>
      <c r="G8591" s="37">
        <v>8583</v>
      </c>
      <c r="H8591" s="167">
        <f t="shared" ca="1" si="258"/>
        <v>-4.0332540930282934E-2</v>
      </c>
    </row>
    <row r="8592" spans="1:8" x14ac:dyDescent="0.3">
      <c r="A8592"/>
      <c r="G8592" s="37">
        <v>8584</v>
      </c>
      <c r="H8592" s="167">
        <f t="shared" ca="1" si="258"/>
        <v>-3.405827214325817E-2</v>
      </c>
    </row>
    <row r="8593" spans="1:8" x14ac:dyDescent="0.3">
      <c r="A8593"/>
      <c r="G8593" s="37">
        <v>8585</v>
      </c>
      <c r="H8593" s="167">
        <f t="shared" ca="1" si="258"/>
        <v>-0.126218121063151</v>
      </c>
    </row>
    <row r="8594" spans="1:8" x14ac:dyDescent="0.3">
      <c r="A8594"/>
      <c r="G8594" s="37">
        <v>8586</v>
      </c>
      <c r="H8594" s="167">
        <f t="shared" ca="1" si="258"/>
        <v>-3.9863514067925827E-2</v>
      </c>
    </row>
    <row r="8595" spans="1:8" x14ac:dyDescent="0.3">
      <c r="A8595"/>
      <c r="G8595" s="37">
        <v>8587</v>
      </c>
      <c r="H8595" s="167">
        <f t="shared" ca="1" si="258"/>
        <v>-2.0684441822614669E-2</v>
      </c>
    </row>
    <row r="8596" spans="1:8" x14ac:dyDescent="0.3">
      <c r="A8596"/>
      <c r="G8596" s="37">
        <v>8588</v>
      </c>
      <c r="H8596" s="167">
        <f t="shared" ca="1" si="258"/>
        <v>9.6030197408699617E-3</v>
      </c>
    </row>
    <row r="8597" spans="1:8" x14ac:dyDescent="0.3">
      <c r="A8597"/>
      <c r="G8597" s="37">
        <v>8589</v>
      </c>
      <c r="H8597" s="167">
        <f t="shared" ca="1" si="258"/>
        <v>-7.5075660881618336E-2</v>
      </c>
    </row>
    <row r="8598" spans="1:8" x14ac:dyDescent="0.3">
      <c r="A8598"/>
      <c r="G8598" s="37">
        <v>8590</v>
      </c>
      <c r="H8598" s="167">
        <f t="shared" ca="1" si="258"/>
        <v>-3.3185895306019175E-2</v>
      </c>
    </row>
    <row r="8599" spans="1:8" x14ac:dyDescent="0.3">
      <c r="A8599"/>
      <c r="G8599" s="37">
        <v>8591</v>
      </c>
      <c r="H8599" s="167">
        <f t="shared" ca="1" si="258"/>
        <v>-7.2596419001840352E-4</v>
      </c>
    </row>
    <row r="8600" spans="1:8" x14ac:dyDescent="0.3">
      <c r="A8600"/>
      <c r="G8600" s="37">
        <v>8592</v>
      </c>
      <c r="H8600" s="167">
        <f t="shared" ca="1" si="258"/>
        <v>9.3458424787328118E-2</v>
      </c>
    </row>
    <row r="8601" spans="1:8" x14ac:dyDescent="0.3">
      <c r="A8601"/>
      <c r="G8601" s="37">
        <v>8593</v>
      </c>
      <c r="H8601" s="167">
        <f t="shared" ca="1" si="258"/>
        <v>-6.7158019285267254E-2</v>
      </c>
    </row>
    <row r="8602" spans="1:8" x14ac:dyDescent="0.3">
      <c r="A8602"/>
      <c r="G8602" s="37">
        <v>8594</v>
      </c>
      <c r="H8602" s="167">
        <f t="shared" ca="1" si="258"/>
        <v>1.8521746068371085E-2</v>
      </c>
    </row>
    <row r="8603" spans="1:8" x14ac:dyDescent="0.3">
      <c r="A8603"/>
      <c r="G8603" s="37">
        <v>8595</v>
      </c>
      <c r="H8603" s="167">
        <f t="shared" ca="1" si="258"/>
        <v>5.6483992996109785E-3</v>
      </c>
    </row>
    <row r="8604" spans="1:8" x14ac:dyDescent="0.3">
      <c r="A8604"/>
      <c r="G8604" s="37">
        <v>8596</v>
      </c>
      <c r="H8604" s="167">
        <f t="shared" ca="1" si="258"/>
        <v>0.16878019674129333</v>
      </c>
    </row>
    <row r="8605" spans="1:8" x14ac:dyDescent="0.3">
      <c r="A8605"/>
      <c r="G8605" s="37">
        <v>8597</v>
      </c>
      <c r="H8605" s="167">
        <f t="shared" ca="1" si="258"/>
        <v>-2.4738825937141308E-2</v>
      </c>
    </row>
    <row r="8606" spans="1:8" x14ac:dyDescent="0.3">
      <c r="A8606"/>
      <c r="G8606" s="37">
        <v>8598</v>
      </c>
      <c r="H8606" s="167">
        <f t="shared" ca="1" si="258"/>
        <v>9.9295700193875083E-2</v>
      </c>
    </row>
    <row r="8607" spans="1:8" x14ac:dyDescent="0.3">
      <c r="A8607"/>
      <c r="G8607" s="37">
        <v>8599</v>
      </c>
      <c r="H8607" s="167">
        <f t="shared" ca="1" si="258"/>
        <v>4.5210433857093705E-3</v>
      </c>
    </row>
    <row r="8608" spans="1:8" x14ac:dyDescent="0.3">
      <c r="A8608"/>
      <c r="G8608" s="37">
        <v>8600</v>
      </c>
      <c r="H8608" s="167">
        <f t="shared" ca="1" si="258"/>
        <v>5.9609387222415891E-2</v>
      </c>
    </row>
    <row r="8609" spans="1:8" x14ac:dyDescent="0.3">
      <c r="A8609"/>
      <c r="G8609" s="37">
        <v>8601</v>
      </c>
      <c r="H8609" s="167">
        <f t="shared" ca="1" si="258"/>
        <v>1.3484908144210028E-2</v>
      </c>
    </row>
    <row r="8610" spans="1:8" x14ac:dyDescent="0.3">
      <c r="A8610"/>
      <c r="G8610" s="37">
        <v>8602</v>
      </c>
      <c r="H8610" s="167">
        <f t="shared" ca="1" si="258"/>
        <v>2.8495726673615156E-2</v>
      </c>
    </row>
    <row r="8611" spans="1:8" x14ac:dyDescent="0.3">
      <c r="A8611"/>
      <c r="G8611" s="37">
        <v>8603</v>
      </c>
      <c r="H8611" s="167">
        <f t="shared" ca="1" si="258"/>
        <v>-1.7725955326668673E-2</v>
      </c>
    </row>
    <row r="8612" spans="1:8" x14ac:dyDescent="0.3">
      <c r="A8612"/>
      <c r="G8612" s="37">
        <v>8604</v>
      </c>
      <c r="H8612" s="167">
        <f t="shared" ca="1" si="258"/>
        <v>-6.9925166041560877E-2</v>
      </c>
    </row>
    <row r="8613" spans="1:8" x14ac:dyDescent="0.3">
      <c r="A8613"/>
      <c r="G8613" s="37">
        <v>8605</v>
      </c>
      <c r="H8613" s="167">
        <f t="shared" ca="1" si="258"/>
        <v>3.1163958757946648E-2</v>
      </c>
    </row>
    <row r="8614" spans="1:8" x14ac:dyDescent="0.3">
      <c r="A8614"/>
      <c r="G8614" s="37">
        <v>8606</v>
      </c>
      <c r="H8614" s="167">
        <f t="shared" ca="1" si="258"/>
        <v>5.245575624408616E-2</v>
      </c>
    </row>
    <row r="8615" spans="1:8" x14ac:dyDescent="0.3">
      <c r="A8615"/>
      <c r="G8615" s="37">
        <v>8607</v>
      </c>
      <c r="H8615" s="167">
        <f t="shared" ca="1" si="258"/>
        <v>-2.164932376336804E-2</v>
      </c>
    </row>
    <row r="8616" spans="1:8" x14ac:dyDescent="0.3">
      <c r="A8616"/>
      <c r="G8616" s="37">
        <v>8608</v>
      </c>
      <c r="H8616" s="167">
        <f t="shared" ca="1" si="258"/>
        <v>-7.8824795138251774E-2</v>
      </c>
    </row>
    <row r="8617" spans="1:8" x14ac:dyDescent="0.3">
      <c r="A8617"/>
      <c r="G8617" s="37">
        <v>8609</v>
      </c>
      <c r="H8617" s="167">
        <f t="shared" ca="1" si="258"/>
        <v>9.9243741190563374E-3</v>
      </c>
    </row>
    <row r="8618" spans="1:8" x14ac:dyDescent="0.3">
      <c r="A8618"/>
      <c r="G8618" s="37">
        <v>8610</v>
      </c>
      <c r="H8618" s="167">
        <f t="shared" ca="1" si="258"/>
        <v>-0.10738521543098026</v>
      </c>
    </row>
    <row r="8619" spans="1:8" x14ac:dyDescent="0.3">
      <c r="A8619"/>
      <c r="G8619" s="37">
        <v>8611</v>
      </c>
      <c r="H8619" s="167">
        <f t="shared" ca="1" si="258"/>
        <v>-3.2631219771429978E-2</v>
      </c>
    </row>
    <row r="8620" spans="1:8" x14ac:dyDescent="0.3">
      <c r="A8620"/>
      <c r="G8620" s="37">
        <v>8612</v>
      </c>
      <c r="H8620" s="167">
        <f t="shared" ca="1" si="258"/>
        <v>1.0082547775267134E-2</v>
      </c>
    </row>
    <row r="8621" spans="1:8" x14ac:dyDescent="0.3">
      <c r="A8621"/>
      <c r="G8621" s="37">
        <v>8613</v>
      </c>
      <c r="H8621" s="167">
        <f t="shared" ca="1" si="258"/>
        <v>-1.881012804787004E-2</v>
      </c>
    </row>
    <row r="8622" spans="1:8" x14ac:dyDescent="0.3">
      <c r="A8622"/>
      <c r="G8622" s="37">
        <v>8614</v>
      </c>
      <c r="H8622" s="167">
        <f t="shared" ca="1" si="258"/>
        <v>1.6057041777123274E-3</v>
      </c>
    </row>
    <row r="8623" spans="1:8" x14ac:dyDescent="0.3">
      <c r="A8623"/>
      <c r="G8623" s="37">
        <v>8615</v>
      </c>
      <c r="H8623" s="167">
        <f t="shared" ca="1" si="258"/>
        <v>4.6111661264403213E-2</v>
      </c>
    </row>
    <row r="8624" spans="1:8" x14ac:dyDescent="0.3">
      <c r="A8624"/>
      <c r="G8624" s="37">
        <v>8616</v>
      </c>
      <c r="H8624" s="167">
        <f t="shared" ca="1" si="258"/>
        <v>0.11121803878500458</v>
      </c>
    </row>
    <row r="8625" spans="1:8" x14ac:dyDescent="0.3">
      <c r="A8625"/>
      <c r="G8625" s="37">
        <v>8617</v>
      </c>
      <c r="H8625" s="167">
        <f t="shared" ca="1" si="258"/>
        <v>2.9169310423916947E-2</v>
      </c>
    </row>
    <row r="8626" spans="1:8" x14ac:dyDescent="0.3">
      <c r="A8626"/>
      <c r="G8626" s="37">
        <v>8618</v>
      </c>
      <c r="H8626" s="167">
        <f t="shared" ca="1" si="258"/>
        <v>2.8798557685979789E-2</v>
      </c>
    </row>
    <row r="8627" spans="1:8" x14ac:dyDescent="0.3">
      <c r="A8627"/>
      <c r="G8627" s="37">
        <v>8619</v>
      </c>
      <c r="H8627" s="167">
        <f t="shared" ca="1" si="258"/>
        <v>2.2467420913139028E-2</v>
      </c>
    </row>
    <row r="8628" spans="1:8" x14ac:dyDescent="0.3">
      <c r="A8628"/>
      <c r="G8628" s="37">
        <v>8620</v>
      </c>
      <c r="H8628" s="167">
        <f t="shared" ca="1" si="258"/>
        <v>4.2570687855599094E-2</v>
      </c>
    </row>
    <row r="8629" spans="1:8" x14ac:dyDescent="0.3">
      <c r="A8629"/>
      <c r="G8629" s="37">
        <v>8621</v>
      </c>
      <c r="H8629" s="167">
        <f t="shared" ca="1" si="258"/>
        <v>8.8211022662662165E-3</v>
      </c>
    </row>
    <row r="8630" spans="1:8" x14ac:dyDescent="0.3">
      <c r="A8630"/>
      <c r="G8630" s="37">
        <v>8622</v>
      </c>
      <c r="H8630" s="167">
        <f t="shared" ca="1" si="258"/>
        <v>-5.6996711551230879E-2</v>
      </c>
    </row>
    <row r="8631" spans="1:8" x14ac:dyDescent="0.3">
      <c r="A8631"/>
      <c r="G8631" s="37">
        <v>8623</v>
      </c>
      <c r="H8631" s="167">
        <f t="shared" ca="1" si="258"/>
        <v>4.8873147216660515E-2</v>
      </c>
    </row>
    <row r="8632" spans="1:8" x14ac:dyDescent="0.3">
      <c r="A8632"/>
      <c r="G8632" s="37">
        <v>8624</v>
      </c>
      <c r="H8632" s="167">
        <f t="shared" ca="1" si="258"/>
        <v>2.4735650019114337E-2</v>
      </c>
    </row>
    <row r="8633" spans="1:8" x14ac:dyDescent="0.3">
      <c r="A8633"/>
      <c r="G8633" s="37">
        <v>8625</v>
      </c>
      <c r="H8633" s="167">
        <f t="shared" ca="1" si="258"/>
        <v>6.4086115474937894E-2</v>
      </c>
    </row>
    <row r="8634" spans="1:8" x14ac:dyDescent="0.3">
      <c r="A8634"/>
      <c r="G8634" s="37">
        <v>8626</v>
      </c>
      <c r="H8634" s="167">
        <f t="shared" ca="1" si="258"/>
        <v>4.0872769273317532E-2</v>
      </c>
    </row>
    <row r="8635" spans="1:8" x14ac:dyDescent="0.3">
      <c r="A8635"/>
      <c r="G8635" s="37">
        <v>8627</v>
      </c>
      <c r="H8635" s="167">
        <f t="shared" ca="1" si="258"/>
        <v>-2.8870888964054736E-3</v>
      </c>
    </row>
    <row r="8636" spans="1:8" x14ac:dyDescent="0.3">
      <c r="A8636"/>
      <c r="G8636" s="37">
        <v>8628</v>
      </c>
      <c r="H8636" s="167">
        <f t="shared" ca="1" si="258"/>
        <v>-5.745505503239387E-2</v>
      </c>
    </row>
    <row r="8637" spans="1:8" x14ac:dyDescent="0.3">
      <c r="A8637"/>
      <c r="G8637" s="37">
        <v>8629</v>
      </c>
      <c r="H8637" s="167">
        <f t="shared" ca="1" si="258"/>
        <v>-5.8122176058306434E-2</v>
      </c>
    </row>
    <row r="8638" spans="1:8" x14ac:dyDescent="0.3">
      <c r="A8638"/>
      <c r="G8638" s="37">
        <v>8630</v>
      </c>
      <c r="H8638" s="167">
        <f t="shared" ca="1" si="258"/>
        <v>1.762153324566066E-2</v>
      </c>
    </row>
    <row r="8639" spans="1:8" x14ac:dyDescent="0.3">
      <c r="A8639"/>
      <c r="G8639" s="37">
        <v>8631</v>
      </c>
      <c r="H8639" s="167">
        <f t="shared" ca="1" si="258"/>
        <v>-0.10587103956177875</v>
      </c>
    </row>
    <row r="8640" spans="1:8" x14ac:dyDescent="0.3">
      <c r="A8640"/>
      <c r="G8640" s="37">
        <v>8632</v>
      </c>
      <c r="H8640" s="167">
        <f t="shared" ca="1" si="258"/>
        <v>-2.9305471867426214E-2</v>
      </c>
    </row>
    <row r="8641" spans="1:8" x14ac:dyDescent="0.3">
      <c r="A8641"/>
      <c r="G8641" s="37">
        <v>8633</v>
      </c>
      <c r="H8641" s="167">
        <f t="shared" ca="1" si="258"/>
        <v>-1.5956061475013623E-2</v>
      </c>
    </row>
    <row r="8642" spans="1:8" x14ac:dyDescent="0.3">
      <c r="A8642"/>
      <c r="G8642" s="37">
        <v>8634</v>
      </c>
      <c r="H8642" s="167">
        <f t="shared" ca="1" si="258"/>
        <v>7.2190757961949389E-2</v>
      </c>
    </row>
    <row r="8643" spans="1:8" x14ac:dyDescent="0.3">
      <c r="A8643"/>
      <c r="G8643" s="37">
        <v>8635</v>
      </c>
      <c r="H8643" s="167">
        <f t="shared" ca="1" si="258"/>
        <v>2.5283351371369729E-2</v>
      </c>
    </row>
    <row r="8644" spans="1:8" x14ac:dyDescent="0.3">
      <c r="A8644"/>
      <c r="G8644" s="37">
        <v>8636</v>
      </c>
      <c r="H8644" s="167">
        <f t="shared" ca="1" si="258"/>
        <v>-5.7713478442713252E-3</v>
      </c>
    </row>
    <row r="8645" spans="1:8" x14ac:dyDescent="0.3">
      <c r="A8645"/>
      <c r="G8645" s="37">
        <v>8637</v>
      </c>
      <c r="H8645" s="167">
        <f t="shared" ca="1" si="258"/>
        <v>-5.9611583960411843E-2</v>
      </c>
    </row>
    <row r="8646" spans="1:8" x14ac:dyDescent="0.3">
      <c r="A8646"/>
      <c r="G8646" s="37">
        <v>8638</v>
      </c>
      <c r="H8646" s="167">
        <f t="shared" ca="1" si="258"/>
        <v>-1.3882238437797602E-2</v>
      </c>
    </row>
    <row r="8647" spans="1:8" x14ac:dyDescent="0.3">
      <c r="A8647"/>
      <c r="G8647" s="37">
        <v>8639</v>
      </c>
      <c r="H8647" s="167">
        <f t="shared" ca="1" si="258"/>
        <v>-5.607210011005366E-2</v>
      </c>
    </row>
    <row r="8648" spans="1:8" x14ac:dyDescent="0.3">
      <c r="A8648"/>
      <c r="G8648" s="37">
        <v>8640</v>
      </c>
      <c r="H8648" s="167">
        <f t="shared" ca="1" si="258"/>
        <v>-8.8161387075495201E-2</v>
      </c>
    </row>
    <row r="8649" spans="1:8" x14ac:dyDescent="0.3">
      <c r="A8649"/>
      <c r="G8649" s="37">
        <v>8641</v>
      </c>
      <c r="H8649" s="167">
        <f t="shared" ca="1" si="258"/>
        <v>-6.379367467293505E-2</v>
      </c>
    </row>
    <row r="8650" spans="1:8" x14ac:dyDescent="0.3">
      <c r="A8650"/>
      <c r="G8650" s="37">
        <v>8642</v>
      </c>
      <c r="H8650" s="167">
        <f t="shared" ref="H8650:H8713" ca="1" si="259">_xlfn.NORM.INV(RAND(),N$11,N$12)</f>
        <v>-6.8251923840047982E-2</v>
      </c>
    </row>
    <row r="8651" spans="1:8" x14ac:dyDescent="0.3">
      <c r="A8651"/>
      <c r="G8651" s="37">
        <v>8643</v>
      </c>
      <c r="H8651" s="167">
        <f t="shared" ca="1" si="259"/>
        <v>3.9449700503368268E-2</v>
      </c>
    </row>
    <row r="8652" spans="1:8" x14ac:dyDescent="0.3">
      <c r="A8652"/>
      <c r="G8652" s="37">
        <v>8644</v>
      </c>
      <c r="H8652" s="167">
        <f t="shared" ca="1" si="259"/>
        <v>-3.055838948904354E-2</v>
      </c>
    </row>
    <row r="8653" spans="1:8" x14ac:dyDescent="0.3">
      <c r="A8653"/>
      <c r="G8653" s="37">
        <v>8645</v>
      </c>
      <c r="H8653" s="167">
        <f t="shared" ca="1" si="259"/>
        <v>1.0059386998114801E-2</v>
      </c>
    </row>
    <row r="8654" spans="1:8" x14ac:dyDescent="0.3">
      <c r="A8654"/>
      <c r="G8654" s="37">
        <v>8646</v>
      </c>
      <c r="H8654" s="167">
        <f t="shared" ca="1" si="259"/>
        <v>-7.0186714798654348E-2</v>
      </c>
    </row>
    <row r="8655" spans="1:8" x14ac:dyDescent="0.3">
      <c r="A8655"/>
      <c r="G8655" s="37">
        <v>8647</v>
      </c>
      <c r="H8655" s="167">
        <f t="shared" ca="1" si="259"/>
        <v>8.7586283801152857E-3</v>
      </c>
    </row>
    <row r="8656" spans="1:8" x14ac:dyDescent="0.3">
      <c r="A8656"/>
      <c r="G8656" s="37">
        <v>8648</v>
      </c>
      <c r="H8656" s="167">
        <f t="shared" ca="1" si="259"/>
        <v>5.024474924526031E-2</v>
      </c>
    </row>
    <row r="8657" spans="1:8" x14ac:dyDescent="0.3">
      <c r="A8657"/>
      <c r="G8657" s="37">
        <v>8649</v>
      </c>
      <c r="H8657" s="167">
        <f t="shared" ca="1" si="259"/>
        <v>4.4774732749252998E-2</v>
      </c>
    </row>
    <row r="8658" spans="1:8" x14ac:dyDescent="0.3">
      <c r="A8658"/>
      <c r="G8658" s="37">
        <v>8650</v>
      </c>
      <c r="H8658" s="167">
        <f t="shared" ca="1" si="259"/>
        <v>1.4904892827827776E-2</v>
      </c>
    </row>
    <row r="8659" spans="1:8" x14ac:dyDescent="0.3">
      <c r="A8659"/>
      <c r="G8659" s="37">
        <v>8651</v>
      </c>
      <c r="H8659" s="167">
        <f t="shared" ca="1" si="259"/>
        <v>-4.354349603852301E-3</v>
      </c>
    </row>
    <row r="8660" spans="1:8" x14ac:dyDescent="0.3">
      <c r="A8660"/>
      <c r="G8660" s="37">
        <v>8652</v>
      </c>
      <c r="H8660" s="167">
        <f t="shared" ca="1" si="259"/>
        <v>-2.0879843483077819E-2</v>
      </c>
    </row>
    <row r="8661" spans="1:8" x14ac:dyDescent="0.3">
      <c r="A8661"/>
      <c r="G8661" s="37">
        <v>8653</v>
      </c>
      <c r="H8661" s="167">
        <f t="shared" ca="1" si="259"/>
        <v>3.435058367876332E-2</v>
      </c>
    </row>
    <row r="8662" spans="1:8" x14ac:dyDescent="0.3">
      <c r="A8662"/>
      <c r="G8662" s="37">
        <v>8654</v>
      </c>
      <c r="H8662" s="167">
        <f t="shared" ca="1" si="259"/>
        <v>0.10011775298084774</v>
      </c>
    </row>
    <row r="8663" spans="1:8" x14ac:dyDescent="0.3">
      <c r="A8663"/>
      <c r="G8663" s="37">
        <v>8655</v>
      </c>
      <c r="H8663" s="167">
        <f t="shared" ca="1" si="259"/>
        <v>3.9345919808025542E-2</v>
      </c>
    </row>
    <row r="8664" spans="1:8" x14ac:dyDescent="0.3">
      <c r="A8664"/>
      <c r="G8664" s="37">
        <v>8656</v>
      </c>
      <c r="H8664" s="167">
        <f t="shared" ca="1" si="259"/>
        <v>9.1258649682247825E-3</v>
      </c>
    </row>
    <row r="8665" spans="1:8" x14ac:dyDescent="0.3">
      <c r="A8665"/>
      <c r="G8665" s="37">
        <v>8657</v>
      </c>
      <c r="H8665" s="167">
        <f t="shared" ca="1" si="259"/>
        <v>-2.8572221982918825E-3</v>
      </c>
    </row>
    <row r="8666" spans="1:8" x14ac:dyDescent="0.3">
      <c r="A8666"/>
      <c r="G8666" s="37">
        <v>8658</v>
      </c>
      <c r="H8666" s="167">
        <f t="shared" ca="1" si="259"/>
        <v>7.6576336035662712E-3</v>
      </c>
    </row>
    <row r="8667" spans="1:8" x14ac:dyDescent="0.3">
      <c r="A8667"/>
      <c r="G8667" s="37">
        <v>8659</v>
      </c>
      <c r="H8667" s="167">
        <f t="shared" ca="1" si="259"/>
        <v>-4.7084588956975648E-2</v>
      </c>
    </row>
    <row r="8668" spans="1:8" x14ac:dyDescent="0.3">
      <c r="A8668"/>
      <c r="G8668" s="37">
        <v>8660</v>
      </c>
      <c r="H8668" s="167">
        <f t="shared" ca="1" si="259"/>
        <v>8.7891138850788642E-2</v>
      </c>
    </row>
    <row r="8669" spans="1:8" x14ac:dyDescent="0.3">
      <c r="A8669"/>
      <c r="G8669" s="37">
        <v>8661</v>
      </c>
      <c r="H8669" s="167">
        <f t="shared" ca="1" si="259"/>
        <v>1.0202862180818846E-2</v>
      </c>
    </row>
    <row r="8670" spans="1:8" x14ac:dyDescent="0.3">
      <c r="A8670"/>
      <c r="G8670" s="37">
        <v>8662</v>
      </c>
      <c r="H8670" s="167">
        <f t="shared" ca="1" si="259"/>
        <v>-5.1877291534050574E-2</v>
      </c>
    </row>
    <row r="8671" spans="1:8" x14ac:dyDescent="0.3">
      <c r="A8671"/>
      <c r="G8671" s="37">
        <v>8663</v>
      </c>
      <c r="H8671" s="167">
        <f t="shared" ca="1" si="259"/>
        <v>-7.5667598593364443E-2</v>
      </c>
    </row>
    <row r="8672" spans="1:8" x14ac:dyDescent="0.3">
      <c r="A8672"/>
      <c r="G8672" s="37">
        <v>8664</v>
      </c>
      <c r="H8672" s="167">
        <f t="shared" ca="1" si="259"/>
        <v>-2.4311193268526522E-2</v>
      </c>
    </row>
    <row r="8673" spans="1:8" x14ac:dyDescent="0.3">
      <c r="A8673"/>
      <c r="G8673" s="37">
        <v>8665</v>
      </c>
      <c r="H8673" s="167">
        <f t="shared" ca="1" si="259"/>
        <v>3.6557907356220748E-2</v>
      </c>
    </row>
    <row r="8674" spans="1:8" x14ac:dyDescent="0.3">
      <c r="A8674"/>
      <c r="G8674" s="37">
        <v>8666</v>
      </c>
      <c r="H8674" s="167">
        <f t="shared" ca="1" si="259"/>
        <v>-5.0403928932315295E-2</v>
      </c>
    </row>
    <row r="8675" spans="1:8" x14ac:dyDescent="0.3">
      <c r="A8675"/>
      <c r="G8675" s="37">
        <v>8667</v>
      </c>
      <c r="H8675" s="167">
        <f t="shared" ca="1" si="259"/>
        <v>-0.11490572576992869</v>
      </c>
    </row>
    <row r="8676" spans="1:8" x14ac:dyDescent="0.3">
      <c r="A8676"/>
      <c r="G8676" s="37">
        <v>8668</v>
      </c>
      <c r="H8676" s="167">
        <f t="shared" ca="1" si="259"/>
        <v>-4.4627247908521649E-2</v>
      </c>
    </row>
    <row r="8677" spans="1:8" x14ac:dyDescent="0.3">
      <c r="A8677"/>
      <c r="G8677" s="37">
        <v>8669</v>
      </c>
      <c r="H8677" s="167">
        <f t="shared" ca="1" si="259"/>
        <v>3.7684163973027957E-2</v>
      </c>
    </row>
    <row r="8678" spans="1:8" x14ac:dyDescent="0.3">
      <c r="A8678"/>
      <c r="G8678" s="37">
        <v>8670</v>
      </c>
      <c r="H8678" s="167">
        <f t="shared" ca="1" si="259"/>
        <v>-7.9068371394999531E-2</v>
      </c>
    </row>
    <row r="8679" spans="1:8" x14ac:dyDescent="0.3">
      <c r="A8679"/>
      <c r="G8679" s="37">
        <v>8671</v>
      </c>
      <c r="H8679" s="167">
        <f t="shared" ca="1" si="259"/>
        <v>-5.3550367075731423E-2</v>
      </c>
    </row>
    <row r="8680" spans="1:8" x14ac:dyDescent="0.3">
      <c r="A8680"/>
      <c r="G8680" s="37">
        <v>8672</v>
      </c>
      <c r="H8680" s="167">
        <f t="shared" ca="1" si="259"/>
        <v>-4.2045456605794201E-2</v>
      </c>
    </row>
    <row r="8681" spans="1:8" x14ac:dyDescent="0.3">
      <c r="A8681"/>
      <c r="G8681" s="37">
        <v>8673</v>
      </c>
      <c r="H8681" s="167">
        <f t="shared" ca="1" si="259"/>
        <v>6.6762910528437927E-3</v>
      </c>
    </row>
    <row r="8682" spans="1:8" x14ac:dyDescent="0.3">
      <c r="A8682"/>
      <c r="G8682" s="37">
        <v>8674</v>
      </c>
      <c r="H8682" s="167">
        <f t="shared" ca="1" si="259"/>
        <v>8.9616777469877479E-2</v>
      </c>
    </row>
    <row r="8683" spans="1:8" x14ac:dyDescent="0.3">
      <c r="A8683"/>
      <c r="G8683" s="37">
        <v>8675</v>
      </c>
      <c r="H8683" s="167">
        <f t="shared" ca="1" si="259"/>
        <v>-3.5203021035265701E-2</v>
      </c>
    </row>
    <row r="8684" spans="1:8" x14ac:dyDescent="0.3">
      <c r="A8684"/>
      <c r="G8684" s="37">
        <v>8676</v>
      </c>
      <c r="H8684" s="167">
        <f t="shared" ca="1" si="259"/>
        <v>2.5485786850091573E-2</v>
      </c>
    </row>
    <row r="8685" spans="1:8" x14ac:dyDescent="0.3">
      <c r="A8685"/>
      <c r="G8685" s="37">
        <v>8677</v>
      </c>
      <c r="H8685" s="167">
        <f t="shared" ca="1" si="259"/>
        <v>2.1735564662969702E-2</v>
      </c>
    </row>
    <row r="8686" spans="1:8" x14ac:dyDescent="0.3">
      <c r="A8686"/>
      <c r="G8686" s="37">
        <v>8678</v>
      </c>
      <c r="H8686" s="167">
        <f t="shared" ca="1" si="259"/>
        <v>6.4595591907469857E-2</v>
      </c>
    </row>
    <row r="8687" spans="1:8" x14ac:dyDescent="0.3">
      <c r="A8687"/>
      <c r="G8687" s="37">
        <v>8679</v>
      </c>
      <c r="H8687" s="167">
        <f t="shared" ca="1" si="259"/>
        <v>-5.0762234203398987E-3</v>
      </c>
    </row>
    <row r="8688" spans="1:8" x14ac:dyDescent="0.3">
      <c r="A8688"/>
      <c r="G8688" s="37">
        <v>8680</v>
      </c>
      <c r="H8688" s="167">
        <f t="shared" ca="1" si="259"/>
        <v>5.8333925444807797E-2</v>
      </c>
    </row>
    <row r="8689" spans="1:8" x14ac:dyDescent="0.3">
      <c r="A8689"/>
      <c r="G8689" s="37">
        <v>8681</v>
      </c>
      <c r="H8689" s="167">
        <f t="shared" ca="1" si="259"/>
        <v>-6.685087789336186E-2</v>
      </c>
    </row>
    <row r="8690" spans="1:8" x14ac:dyDescent="0.3">
      <c r="A8690"/>
      <c r="G8690" s="37">
        <v>8682</v>
      </c>
      <c r="H8690" s="167">
        <f t="shared" ca="1" si="259"/>
        <v>-0.1051850537468219</v>
      </c>
    </row>
    <row r="8691" spans="1:8" x14ac:dyDescent="0.3">
      <c r="A8691"/>
      <c r="G8691" s="37">
        <v>8683</v>
      </c>
      <c r="H8691" s="167">
        <f t="shared" ca="1" si="259"/>
        <v>-9.6828960359376201E-2</v>
      </c>
    </row>
    <row r="8692" spans="1:8" x14ac:dyDescent="0.3">
      <c r="A8692"/>
      <c r="G8692" s="37">
        <v>8684</v>
      </c>
      <c r="H8692" s="167">
        <f t="shared" ca="1" si="259"/>
        <v>1.4651189535503723E-2</v>
      </c>
    </row>
    <row r="8693" spans="1:8" x14ac:dyDescent="0.3">
      <c r="A8693"/>
      <c r="G8693" s="37">
        <v>8685</v>
      </c>
      <c r="H8693" s="167">
        <f t="shared" ca="1" si="259"/>
        <v>-3.8199021438966259E-2</v>
      </c>
    </row>
    <row r="8694" spans="1:8" x14ac:dyDescent="0.3">
      <c r="A8694"/>
      <c r="G8694" s="37">
        <v>8686</v>
      </c>
      <c r="H8694" s="167">
        <f t="shared" ca="1" si="259"/>
        <v>3.4050031818933908E-2</v>
      </c>
    </row>
    <row r="8695" spans="1:8" x14ac:dyDescent="0.3">
      <c r="A8695"/>
      <c r="G8695" s="37">
        <v>8687</v>
      </c>
      <c r="H8695" s="167">
        <f t="shared" ca="1" si="259"/>
        <v>-1.7472388392007186E-2</v>
      </c>
    </row>
    <row r="8696" spans="1:8" x14ac:dyDescent="0.3">
      <c r="A8696"/>
      <c r="G8696" s="37">
        <v>8688</v>
      </c>
      <c r="H8696" s="167">
        <f t="shared" ca="1" si="259"/>
        <v>2.695117971556435E-2</v>
      </c>
    </row>
    <row r="8697" spans="1:8" x14ac:dyDescent="0.3">
      <c r="A8697"/>
      <c r="G8697" s="37">
        <v>8689</v>
      </c>
      <c r="H8697" s="167">
        <f t="shared" ca="1" si="259"/>
        <v>-6.8797993976033506E-2</v>
      </c>
    </row>
    <row r="8698" spans="1:8" x14ac:dyDescent="0.3">
      <c r="A8698"/>
      <c r="G8698" s="37">
        <v>8690</v>
      </c>
      <c r="H8698" s="167">
        <f t="shared" ca="1" si="259"/>
        <v>-6.1851880425545021E-2</v>
      </c>
    </row>
    <row r="8699" spans="1:8" x14ac:dyDescent="0.3">
      <c r="A8699"/>
      <c r="G8699" s="37">
        <v>8691</v>
      </c>
      <c r="H8699" s="167">
        <f t="shared" ca="1" si="259"/>
        <v>0.13350426447053756</v>
      </c>
    </row>
    <row r="8700" spans="1:8" x14ac:dyDescent="0.3">
      <c r="A8700"/>
      <c r="G8700" s="37">
        <v>8692</v>
      </c>
      <c r="H8700" s="167">
        <f t="shared" ca="1" si="259"/>
        <v>-0.10305033148756479</v>
      </c>
    </row>
    <row r="8701" spans="1:8" x14ac:dyDescent="0.3">
      <c r="A8701"/>
      <c r="G8701" s="37">
        <v>8693</v>
      </c>
      <c r="H8701" s="167">
        <f t="shared" ca="1" si="259"/>
        <v>6.5749069031541735E-2</v>
      </c>
    </row>
    <row r="8702" spans="1:8" x14ac:dyDescent="0.3">
      <c r="A8702"/>
      <c r="G8702" s="37">
        <v>8694</v>
      </c>
      <c r="H8702" s="167">
        <f t="shared" ca="1" si="259"/>
        <v>0.10175588906529776</v>
      </c>
    </row>
    <row r="8703" spans="1:8" x14ac:dyDescent="0.3">
      <c r="A8703"/>
      <c r="G8703" s="37">
        <v>8695</v>
      </c>
      <c r="H8703" s="167">
        <f t="shared" ca="1" si="259"/>
        <v>6.5317770589057959E-3</v>
      </c>
    </row>
    <row r="8704" spans="1:8" x14ac:dyDescent="0.3">
      <c r="A8704"/>
      <c r="G8704" s="37">
        <v>8696</v>
      </c>
      <c r="H8704" s="167">
        <f t="shared" ca="1" si="259"/>
        <v>-4.4667491590740599E-2</v>
      </c>
    </row>
    <row r="8705" spans="1:8" x14ac:dyDescent="0.3">
      <c r="A8705"/>
      <c r="G8705" s="37">
        <v>8697</v>
      </c>
      <c r="H8705" s="167">
        <f t="shared" ca="1" si="259"/>
        <v>-4.9613688228586132E-2</v>
      </c>
    </row>
    <row r="8706" spans="1:8" x14ac:dyDescent="0.3">
      <c r="A8706"/>
      <c r="G8706" s="37">
        <v>8698</v>
      </c>
      <c r="H8706" s="167">
        <f t="shared" ca="1" si="259"/>
        <v>1.3603768004126602E-2</v>
      </c>
    </row>
    <row r="8707" spans="1:8" x14ac:dyDescent="0.3">
      <c r="A8707"/>
      <c r="G8707" s="37">
        <v>8699</v>
      </c>
      <c r="H8707" s="167">
        <f t="shared" ca="1" si="259"/>
        <v>-1.5839379455197384E-2</v>
      </c>
    </row>
    <row r="8708" spans="1:8" x14ac:dyDescent="0.3">
      <c r="A8708"/>
      <c r="G8708" s="37">
        <v>8700</v>
      </c>
      <c r="H8708" s="167">
        <f t="shared" ca="1" si="259"/>
        <v>5.1193968912675115E-2</v>
      </c>
    </row>
    <row r="8709" spans="1:8" x14ac:dyDescent="0.3">
      <c r="A8709"/>
      <c r="G8709" s="37">
        <v>8701</v>
      </c>
      <c r="H8709" s="167">
        <f t="shared" ca="1" si="259"/>
        <v>2.8793853677602083E-2</v>
      </c>
    </row>
    <row r="8710" spans="1:8" x14ac:dyDescent="0.3">
      <c r="A8710"/>
      <c r="G8710" s="37">
        <v>8702</v>
      </c>
      <c r="H8710" s="167">
        <f t="shared" ca="1" si="259"/>
        <v>-0.11055881152527217</v>
      </c>
    </row>
    <row r="8711" spans="1:8" x14ac:dyDescent="0.3">
      <c r="A8711"/>
      <c r="G8711" s="37">
        <v>8703</v>
      </c>
      <c r="H8711" s="167">
        <f t="shared" ca="1" si="259"/>
        <v>-2.1352938771252647E-2</v>
      </c>
    </row>
    <row r="8712" spans="1:8" x14ac:dyDescent="0.3">
      <c r="A8712"/>
      <c r="G8712" s="37">
        <v>8704</v>
      </c>
      <c r="H8712" s="167">
        <f t="shared" ca="1" si="259"/>
        <v>-4.1643833082806822E-2</v>
      </c>
    </row>
    <row r="8713" spans="1:8" x14ac:dyDescent="0.3">
      <c r="A8713"/>
      <c r="G8713" s="37">
        <v>8705</v>
      </c>
      <c r="H8713" s="167">
        <f t="shared" ca="1" si="259"/>
        <v>-0.18424073823000048</v>
      </c>
    </row>
    <row r="8714" spans="1:8" x14ac:dyDescent="0.3">
      <c r="A8714"/>
      <c r="G8714" s="37">
        <v>8706</v>
      </c>
      <c r="H8714" s="167">
        <f t="shared" ref="H8714:H8777" ca="1" si="260">_xlfn.NORM.INV(RAND(),N$11,N$12)</f>
        <v>-3.1531914085017897E-2</v>
      </c>
    </row>
    <row r="8715" spans="1:8" x14ac:dyDescent="0.3">
      <c r="A8715"/>
      <c r="G8715" s="37">
        <v>8707</v>
      </c>
      <c r="H8715" s="167">
        <f t="shared" ca="1" si="260"/>
        <v>0.13934185038637686</v>
      </c>
    </row>
    <row r="8716" spans="1:8" x14ac:dyDescent="0.3">
      <c r="A8716"/>
      <c r="G8716" s="37">
        <v>8708</v>
      </c>
      <c r="H8716" s="167">
        <f t="shared" ca="1" si="260"/>
        <v>0.14290719747698952</v>
      </c>
    </row>
    <row r="8717" spans="1:8" x14ac:dyDescent="0.3">
      <c r="A8717"/>
      <c r="G8717" s="37">
        <v>8709</v>
      </c>
      <c r="H8717" s="167">
        <f t="shared" ca="1" si="260"/>
        <v>1.7184183267991555E-2</v>
      </c>
    </row>
    <row r="8718" spans="1:8" x14ac:dyDescent="0.3">
      <c r="A8718"/>
      <c r="G8718" s="37">
        <v>8710</v>
      </c>
      <c r="H8718" s="167">
        <f t="shared" ca="1" si="260"/>
        <v>0.10078297446924056</v>
      </c>
    </row>
    <row r="8719" spans="1:8" x14ac:dyDescent="0.3">
      <c r="A8719"/>
      <c r="G8719" s="37">
        <v>8711</v>
      </c>
      <c r="H8719" s="167">
        <f t="shared" ca="1" si="260"/>
        <v>-2.5432344762764958E-2</v>
      </c>
    </row>
    <row r="8720" spans="1:8" x14ac:dyDescent="0.3">
      <c r="A8720"/>
      <c r="G8720" s="37">
        <v>8712</v>
      </c>
      <c r="H8720" s="167">
        <f t="shared" ca="1" si="260"/>
        <v>3.5744903755481391E-3</v>
      </c>
    </row>
    <row r="8721" spans="1:8" x14ac:dyDescent="0.3">
      <c r="A8721"/>
      <c r="G8721" s="37">
        <v>8713</v>
      </c>
      <c r="H8721" s="167">
        <f t="shared" ca="1" si="260"/>
        <v>0.10547598745090023</v>
      </c>
    </row>
    <row r="8722" spans="1:8" x14ac:dyDescent="0.3">
      <c r="A8722"/>
      <c r="G8722" s="37">
        <v>8714</v>
      </c>
      <c r="H8722" s="167">
        <f t="shared" ca="1" si="260"/>
        <v>-7.3281017638255119E-2</v>
      </c>
    </row>
    <row r="8723" spans="1:8" x14ac:dyDescent="0.3">
      <c r="A8723"/>
      <c r="G8723" s="37">
        <v>8715</v>
      </c>
      <c r="H8723" s="167">
        <f t="shared" ca="1" si="260"/>
        <v>0.1121744052295781</v>
      </c>
    </row>
    <row r="8724" spans="1:8" x14ac:dyDescent="0.3">
      <c r="A8724"/>
      <c r="G8724" s="37">
        <v>8716</v>
      </c>
      <c r="H8724" s="167">
        <f t="shared" ca="1" si="260"/>
        <v>6.2909908250732532E-2</v>
      </c>
    </row>
    <row r="8725" spans="1:8" x14ac:dyDescent="0.3">
      <c r="A8725"/>
      <c r="G8725" s="37">
        <v>8717</v>
      </c>
      <c r="H8725" s="167">
        <f t="shared" ca="1" si="260"/>
        <v>5.7889875928256229E-2</v>
      </c>
    </row>
    <row r="8726" spans="1:8" x14ac:dyDescent="0.3">
      <c r="A8726"/>
      <c r="G8726" s="37">
        <v>8718</v>
      </c>
      <c r="H8726" s="167">
        <f t="shared" ca="1" si="260"/>
        <v>-2.5411533057339966E-2</v>
      </c>
    </row>
    <row r="8727" spans="1:8" x14ac:dyDescent="0.3">
      <c r="A8727"/>
      <c r="G8727" s="37">
        <v>8719</v>
      </c>
      <c r="H8727" s="167">
        <f t="shared" ca="1" si="260"/>
        <v>1.1339911066498691E-2</v>
      </c>
    </row>
    <row r="8728" spans="1:8" x14ac:dyDescent="0.3">
      <c r="A8728"/>
      <c r="G8728" s="37">
        <v>8720</v>
      </c>
      <c r="H8728" s="167">
        <f t="shared" ca="1" si="260"/>
        <v>7.8119327335561234E-2</v>
      </c>
    </row>
    <row r="8729" spans="1:8" x14ac:dyDescent="0.3">
      <c r="A8729"/>
      <c r="G8729" s="37">
        <v>8721</v>
      </c>
      <c r="H8729" s="167">
        <f t="shared" ca="1" si="260"/>
        <v>-7.3448231990799638E-3</v>
      </c>
    </row>
    <row r="8730" spans="1:8" x14ac:dyDescent="0.3">
      <c r="A8730"/>
      <c r="G8730" s="37">
        <v>8722</v>
      </c>
      <c r="H8730" s="167">
        <f t="shared" ca="1" si="260"/>
        <v>-4.9252919951470235E-2</v>
      </c>
    </row>
    <row r="8731" spans="1:8" x14ac:dyDescent="0.3">
      <c r="A8731"/>
      <c r="G8731" s="37">
        <v>8723</v>
      </c>
      <c r="H8731" s="167">
        <f t="shared" ca="1" si="260"/>
        <v>2.8194177729544592E-2</v>
      </c>
    </row>
    <row r="8732" spans="1:8" x14ac:dyDescent="0.3">
      <c r="A8732"/>
      <c r="G8732" s="37">
        <v>8724</v>
      </c>
      <c r="H8732" s="167">
        <f t="shared" ca="1" si="260"/>
        <v>5.2264646631864871E-2</v>
      </c>
    </row>
    <row r="8733" spans="1:8" x14ac:dyDescent="0.3">
      <c r="A8733"/>
      <c r="G8733" s="37">
        <v>8725</v>
      </c>
      <c r="H8733" s="167">
        <f t="shared" ca="1" si="260"/>
        <v>-2.0993291449758467E-2</v>
      </c>
    </row>
    <row r="8734" spans="1:8" x14ac:dyDescent="0.3">
      <c r="A8734"/>
      <c r="G8734" s="37">
        <v>8726</v>
      </c>
      <c r="H8734" s="167">
        <f t="shared" ca="1" si="260"/>
        <v>6.8475764426978572E-2</v>
      </c>
    </row>
    <row r="8735" spans="1:8" x14ac:dyDescent="0.3">
      <c r="A8735"/>
      <c r="G8735" s="37">
        <v>8727</v>
      </c>
      <c r="H8735" s="167">
        <f t="shared" ca="1" si="260"/>
        <v>-4.3534082916883189E-2</v>
      </c>
    </row>
    <row r="8736" spans="1:8" x14ac:dyDescent="0.3">
      <c r="A8736"/>
      <c r="G8736" s="37">
        <v>8728</v>
      </c>
      <c r="H8736" s="167">
        <f t="shared" ca="1" si="260"/>
        <v>5.2821377171642786E-3</v>
      </c>
    </row>
    <row r="8737" spans="1:8" x14ac:dyDescent="0.3">
      <c r="A8737"/>
      <c r="G8737" s="37">
        <v>8729</v>
      </c>
      <c r="H8737" s="167">
        <f t="shared" ca="1" si="260"/>
        <v>-2.6233839456758244E-2</v>
      </c>
    </row>
    <row r="8738" spans="1:8" x14ac:dyDescent="0.3">
      <c r="A8738"/>
      <c r="G8738" s="37">
        <v>8730</v>
      </c>
      <c r="H8738" s="167">
        <f t="shared" ca="1" si="260"/>
        <v>7.4740296827374569E-2</v>
      </c>
    </row>
    <row r="8739" spans="1:8" x14ac:dyDescent="0.3">
      <c r="A8739"/>
      <c r="G8739" s="37">
        <v>8731</v>
      </c>
      <c r="H8739" s="167">
        <f t="shared" ca="1" si="260"/>
        <v>8.0006871615808606E-2</v>
      </c>
    </row>
    <row r="8740" spans="1:8" x14ac:dyDescent="0.3">
      <c r="A8740"/>
      <c r="G8740" s="37">
        <v>8732</v>
      </c>
      <c r="H8740" s="167">
        <f t="shared" ca="1" si="260"/>
        <v>9.7721038321077897E-3</v>
      </c>
    </row>
    <row r="8741" spans="1:8" x14ac:dyDescent="0.3">
      <c r="A8741"/>
      <c r="G8741" s="37">
        <v>8733</v>
      </c>
      <c r="H8741" s="167">
        <f t="shared" ca="1" si="260"/>
        <v>4.7208817018253212E-2</v>
      </c>
    </row>
    <row r="8742" spans="1:8" x14ac:dyDescent="0.3">
      <c r="A8742"/>
      <c r="G8742" s="37">
        <v>8734</v>
      </c>
      <c r="H8742" s="167">
        <f t="shared" ca="1" si="260"/>
        <v>0.12438417197314239</v>
      </c>
    </row>
    <row r="8743" spans="1:8" x14ac:dyDescent="0.3">
      <c r="A8743"/>
      <c r="G8743" s="37">
        <v>8735</v>
      </c>
      <c r="H8743" s="167">
        <f t="shared" ca="1" si="260"/>
        <v>3.7941313405651052E-2</v>
      </c>
    </row>
    <row r="8744" spans="1:8" x14ac:dyDescent="0.3">
      <c r="A8744"/>
      <c r="G8744" s="37">
        <v>8736</v>
      </c>
      <c r="H8744" s="167">
        <f t="shared" ca="1" si="260"/>
        <v>-6.2187223397105591E-2</v>
      </c>
    </row>
    <row r="8745" spans="1:8" x14ac:dyDescent="0.3">
      <c r="A8745"/>
      <c r="G8745" s="37">
        <v>8737</v>
      </c>
      <c r="H8745" s="167">
        <f t="shared" ca="1" si="260"/>
        <v>-8.9759950466543878E-2</v>
      </c>
    </row>
    <row r="8746" spans="1:8" x14ac:dyDescent="0.3">
      <c r="A8746"/>
      <c r="G8746" s="37">
        <v>8738</v>
      </c>
      <c r="H8746" s="167">
        <f t="shared" ca="1" si="260"/>
        <v>-8.6673304809753493E-2</v>
      </c>
    </row>
    <row r="8747" spans="1:8" x14ac:dyDescent="0.3">
      <c r="A8747"/>
      <c r="G8747" s="37">
        <v>8739</v>
      </c>
      <c r="H8747" s="167">
        <f t="shared" ca="1" si="260"/>
        <v>-5.9713669162645588E-2</v>
      </c>
    </row>
    <row r="8748" spans="1:8" x14ac:dyDescent="0.3">
      <c r="A8748"/>
      <c r="G8748" s="37">
        <v>8740</v>
      </c>
      <c r="H8748" s="167">
        <f t="shared" ca="1" si="260"/>
        <v>-8.3805685394089377E-2</v>
      </c>
    </row>
    <row r="8749" spans="1:8" x14ac:dyDescent="0.3">
      <c r="A8749"/>
      <c r="G8749" s="37">
        <v>8741</v>
      </c>
      <c r="H8749" s="167">
        <f t="shared" ca="1" si="260"/>
        <v>-0.14973187444957878</v>
      </c>
    </row>
    <row r="8750" spans="1:8" x14ac:dyDescent="0.3">
      <c r="A8750"/>
      <c r="G8750" s="37">
        <v>8742</v>
      </c>
      <c r="H8750" s="167">
        <f t="shared" ca="1" si="260"/>
        <v>0.11211457713838284</v>
      </c>
    </row>
    <row r="8751" spans="1:8" x14ac:dyDescent="0.3">
      <c r="A8751"/>
      <c r="G8751" s="37">
        <v>8743</v>
      </c>
      <c r="H8751" s="167">
        <f t="shared" ca="1" si="260"/>
        <v>-3.4828620508299914E-2</v>
      </c>
    </row>
    <row r="8752" spans="1:8" x14ac:dyDescent="0.3">
      <c r="A8752"/>
      <c r="G8752" s="37">
        <v>8744</v>
      </c>
      <c r="H8752" s="167">
        <f t="shared" ca="1" si="260"/>
        <v>9.663917768912883E-2</v>
      </c>
    </row>
    <row r="8753" spans="1:8" x14ac:dyDescent="0.3">
      <c r="A8753"/>
      <c r="G8753" s="37">
        <v>8745</v>
      </c>
      <c r="H8753" s="167">
        <f t="shared" ca="1" si="260"/>
        <v>-0.13742457693211052</v>
      </c>
    </row>
    <row r="8754" spans="1:8" x14ac:dyDescent="0.3">
      <c r="A8754"/>
      <c r="G8754" s="37">
        <v>8746</v>
      </c>
      <c r="H8754" s="167">
        <f t="shared" ca="1" si="260"/>
        <v>-2.0998966936771564E-2</v>
      </c>
    </row>
    <row r="8755" spans="1:8" x14ac:dyDescent="0.3">
      <c r="A8755"/>
      <c r="G8755" s="37">
        <v>8747</v>
      </c>
      <c r="H8755" s="167">
        <f t="shared" ca="1" si="260"/>
        <v>-5.4764638871478734E-2</v>
      </c>
    </row>
    <row r="8756" spans="1:8" x14ac:dyDescent="0.3">
      <c r="A8756"/>
      <c r="G8756" s="37">
        <v>8748</v>
      </c>
      <c r="H8756" s="167">
        <f t="shared" ca="1" si="260"/>
        <v>-1.9148671341276655E-2</v>
      </c>
    </row>
    <row r="8757" spans="1:8" x14ac:dyDescent="0.3">
      <c r="A8757"/>
      <c r="G8757" s="37">
        <v>8749</v>
      </c>
      <c r="H8757" s="167">
        <f t="shared" ca="1" si="260"/>
        <v>3.0429275606855231E-2</v>
      </c>
    </row>
    <row r="8758" spans="1:8" x14ac:dyDescent="0.3">
      <c r="A8758"/>
      <c r="G8758" s="37">
        <v>8750</v>
      </c>
      <c r="H8758" s="167">
        <f t="shared" ca="1" si="260"/>
        <v>3.8960807800010329E-2</v>
      </c>
    </row>
    <row r="8759" spans="1:8" x14ac:dyDescent="0.3">
      <c r="A8759"/>
      <c r="G8759" s="37">
        <v>8751</v>
      </c>
      <c r="H8759" s="167">
        <f t="shared" ca="1" si="260"/>
        <v>3.6953613494528248E-2</v>
      </c>
    </row>
    <row r="8760" spans="1:8" x14ac:dyDescent="0.3">
      <c r="A8760"/>
      <c r="G8760" s="37">
        <v>8752</v>
      </c>
      <c r="H8760" s="167">
        <f t="shared" ca="1" si="260"/>
        <v>3.842332999797262E-2</v>
      </c>
    </row>
    <row r="8761" spans="1:8" x14ac:dyDescent="0.3">
      <c r="A8761"/>
      <c r="G8761" s="37">
        <v>8753</v>
      </c>
      <c r="H8761" s="167">
        <f t="shared" ca="1" si="260"/>
        <v>9.095511032748356E-4</v>
      </c>
    </row>
    <row r="8762" spans="1:8" x14ac:dyDescent="0.3">
      <c r="A8762"/>
      <c r="G8762" s="37">
        <v>8754</v>
      </c>
      <c r="H8762" s="167">
        <f t="shared" ca="1" si="260"/>
        <v>-3.8860550033177857E-2</v>
      </c>
    </row>
    <row r="8763" spans="1:8" x14ac:dyDescent="0.3">
      <c r="A8763"/>
      <c r="G8763" s="37">
        <v>8755</v>
      </c>
      <c r="H8763" s="167">
        <f t="shared" ca="1" si="260"/>
        <v>2.9114100906010298E-2</v>
      </c>
    </row>
    <row r="8764" spans="1:8" x14ac:dyDescent="0.3">
      <c r="A8764"/>
      <c r="G8764" s="37">
        <v>8756</v>
      </c>
      <c r="H8764" s="167">
        <f t="shared" ca="1" si="260"/>
        <v>-9.6328326169388737E-4</v>
      </c>
    </row>
    <row r="8765" spans="1:8" x14ac:dyDescent="0.3">
      <c r="A8765"/>
      <c r="G8765" s="37">
        <v>8757</v>
      </c>
      <c r="H8765" s="167">
        <f t="shared" ca="1" si="260"/>
        <v>-2.715041280803052E-2</v>
      </c>
    </row>
    <row r="8766" spans="1:8" x14ac:dyDescent="0.3">
      <c r="A8766"/>
      <c r="G8766" s="37">
        <v>8758</v>
      </c>
      <c r="H8766" s="167">
        <f t="shared" ca="1" si="260"/>
        <v>8.3178562037117709E-2</v>
      </c>
    </row>
    <row r="8767" spans="1:8" x14ac:dyDescent="0.3">
      <c r="A8767"/>
      <c r="G8767" s="37">
        <v>8759</v>
      </c>
      <c r="H8767" s="167">
        <f t="shared" ca="1" si="260"/>
        <v>3.0595076799043493E-2</v>
      </c>
    </row>
    <row r="8768" spans="1:8" x14ac:dyDescent="0.3">
      <c r="A8768"/>
      <c r="G8768" s="37">
        <v>8760</v>
      </c>
      <c r="H8768" s="167">
        <f t="shared" ca="1" si="260"/>
        <v>-2.0080365122117902E-2</v>
      </c>
    </row>
    <row r="8769" spans="1:8" x14ac:dyDescent="0.3">
      <c r="A8769"/>
      <c r="G8769" s="37">
        <v>8761</v>
      </c>
      <c r="H8769" s="167">
        <f t="shared" ca="1" si="260"/>
        <v>7.7121783483059449E-3</v>
      </c>
    </row>
    <row r="8770" spans="1:8" x14ac:dyDescent="0.3">
      <c r="A8770"/>
      <c r="G8770" s="37">
        <v>8762</v>
      </c>
      <c r="H8770" s="167">
        <f t="shared" ca="1" si="260"/>
        <v>-5.957139278399752E-2</v>
      </c>
    </row>
    <row r="8771" spans="1:8" x14ac:dyDescent="0.3">
      <c r="A8771"/>
      <c r="G8771" s="37">
        <v>8763</v>
      </c>
      <c r="H8771" s="167">
        <f t="shared" ca="1" si="260"/>
        <v>9.0738212080624034E-2</v>
      </c>
    </row>
    <row r="8772" spans="1:8" x14ac:dyDescent="0.3">
      <c r="A8772"/>
      <c r="G8772" s="37">
        <v>8764</v>
      </c>
      <c r="H8772" s="167">
        <f t="shared" ca="1" si="260"/>
        <v>-4.2545932361480179E-3</v>
      </c>
    </row>
    <row r="8773" spans="1:8" x14ac:dyDescent="0.3">
      <c r="A8773"/>
      <c r="G8773" s="37">
        <v>8765</v>
      </c>
      <c r="H8773" s="167">
        <f t="shared" ca="1" si="260"/>
        <v>-7.7646251041158285E-2</v>
      </c>
    </row>
    <row r="8774" spans="1:8" x14ac:dyDescent="0.3">
      <c r="A8774"/>
      <c r="G8774" s="37">
        <v>8766</v>
      </c>
      <c r="H8774" s="167">
        <f t="shared" ca="1" si="260"/>
        <v>3.2906336539794794E-3</v>
      </c>
    </row>
    <row r="8775" spans="1:8" x14ac:dyDescent="0.3">
      <c r="A8775"/>
      <c r="G8775" s="37">
        <v>8767</v>
      </c>
      <c r="H8775" s="167">
        <f t="shared" ca="1" si="260"/>
        <v>3.8104465954566416E-2</v>
      </c>
    </row>
    <row r="8776" spans="1:8" x14ac:dyDescent="0.3">
      <c r="A8776"/>
      <c r="G8776" s="37">
        <v>8768</v>
      </c>
      <c r="H8776" s="167">
        <f t="shared" ca="1" si="260"/>
        <v>1.3004682037376931E-2</v>
      </c>
    </row>
    <row r="8777" spans="1:8" x14ac:dyDescent="0.3">
      <c r="A8777"/>
      <c r="G8777" s="37">
        <v>8769</v>
      </c>
      <c r="H8777" s="167">
        <f t="shared" ca="1" si="260"/>
        <v>9.6768965046430344E-2</v>
      </c>
    </row>
    <row r="8778" spans="1:8" x14ac:dyDescent="0.3">
      <c r="A8778"/>
      <c r="G8778" s="37">
        <v>8770</v>
      </c>
      <c r="H8778" s="167">
        <f t="shared" ref="H8778:H8841" ca="1" si="261">_xlfn.NORM.INV(RAND(),N$11,N$12)</f>
        <v>-7.6702640262646726E-2</v>
      </c>
    </row>
    <row r="8779" spans="1:8" x14ac:dyDescent="0.3">
      <c r="A8779"/>
      <c r="G8779" s="37">
        <v>8771</v>
      </c>
      <c r="H8779" s="167">
        <f t="shared" ca="1" si="261"/>
        <v>7.9710362547421851E-2</v>
      </c>
    </row>
    <row r="8780" spans="1:8" x14ac:dyDescent="0.3">
      <c r="A8780"/>
      <c r="G8780" s="37">
        <v>8772</v>
      </c>
      <c r="H8780" s="167">
        <f t="shared" ca="1" si="261"/>
        <v>7.3530226853269331E-3</v>
      </c>
    </row>
    <row r="8781" spans="1:8" x14ac:dyDescent="0.3">
      <c r="A8781"/>
      <c r="G8781" s="37">
        <v>8773</v>
      </c>
      <c r="H8781" s="167">
        <f t="shared" ca="1" si="261"/>
        <v>5.9550047504829826E-2</v>
      </c>
    </row>
    <row r="8782" spans="1:8" x14ac:dyDescent="0.3">
      <c r="A8782"/>
      <c r="G8782" s="37">
        <v>8774</v>
      </c>
      <c r="H8782" s="167">
        <f t="shared" ca="1" si="261"/>
        <v>-4.9042745154757907E-3</v>
      </c>
    </row>
    <row r="8783" spans="1:8" x14ac:dyDescent="0.3">
      <c r="A8783"/>
      <c r="G8783" s="37">
        <v>8775</v>
      </c>
      <c r="H8783" s="167">
        <f t="shared" ca="1" si="261"/>
        <v>3.3848847418140419E-2</v>
      </c>
    </row>
    <row r="8784" spans="1:8" x14ac:dyDescent="0.3">
      <c r="A8784"/>
      <c r="G8784" s="37">
        <v>8776</v>
      </c>
      <c r="H8784" s="167">
        <f t="shared" ca="1" si="261"/>
        <v>0.13801513550805464</v>
      </c>
    </row>
    <row r="8785" spans="1:8" x14ac:dyDescent="0.3">
      <c r="A8785"/>
      <c r="G8785" s="37">
        <v>8777</v>
      </c>
      <c r="H8785" s="167">
        <f t="shared" ca="1" si="261"/>
        <v>8.5350444835364789E-2</v>
      </c>
    </row>
    <row r="8786" spans="1:8" x14ac:dyDescent="0.3">
      <c r="A8786"/>
      <c r="G8786" s="37">
        <v>8778</v>
      </c>
      <c r="H8786" s="167">
        <f t="shared" ca="1" si="261"/>
        <v>5.0761554110712453E-2</v>
      </c>
    </row>
    <row r="8787" spans="1:8" x14ac:dyDescent="0.3">
      <c r="A8787"/>
      <c r="G8787" s="37">
        <v>8779</v>
      </c>
      <c r="H8787" s="167">
        <f t="shared" ca="1" si="261"/>
        <v>1.0606505788436306E-2</v>
      </c>
    </row>
    <row r="8788" spans="1:8" x14ac:dyDescent="0.3">
      <c r="A8788"/>
      <c r="G8788" s="37">
        <v>8780</v>
      </c>
      <c r="H8788" s="167">
        <f t="shared" ca="1" si="261"/>
        <v>-1.3932068654460554E-2</v>
      </c>
    </row>
    <row r="8789" spans="1:8" x14ac:dyDescent="0.3">
      <c r="A8789"/>
      <c r="G8789" s="37">
        <v>8781</v>
      </c>
      <c r="H8789" s="167">
        <f t="shared" ca="1" si="261"/>
        <v>-5.0507254936771759E-2</v>
      </c>
    </row>
    <row r="8790" spans="1:8" x14ac:dyDescent="0.3">
      <c r="A8790"/>
      <c r="G8790" s="37">
        <v>8782</v>
      </c>
      <c r="H8790" s="167">
        <f t="shared" ca="1" si="261"/>
        <v>-7.5709867917052726E-2</v>
      </c>
    </row>
    <row r="8791" spans="1:8" x14ac:dyDescent="0.3">
      <c r="A8791"/>
      <c r="G8791" s="37">
        <v>8783</v>
      </c>
      <c r="H8791" s="167">
        <f t="shared" ca="1" si="261"/>
        <v>-8.9840982633460312E-2</v>
      </c>
    </row>
    <row r="8792" spans="1:8" x14ac:dyDescent="0.3">
      <c r="A8792"/>
      <c r="G8792" s="37">
        <v>8784</v>
      </c>
      <c r="H8792" s="167">
        <f t="shared" ca="1" si="261"/>
        <v>-2.6288552369743107E-2</v>
      </c>
    </row>
    <row r="8793" spans="1:8" x14ac:dyDescent="0.3">
      <c r="A8793"/>
      <c r="G8793" s="37">
        <v>8785</v>
      </c>
      <c r="H8793" s="167">
        <f t="shared" ca="1" si="261"/>
        <v>-6.2568509260315167E-2</v>
      </c>
    </row>
    <row r="8794" spans="1:8" x14ac:dyDescent="0.3">
      <c r="A8794"/>
      <c r="G8794" s="37">
        <v>8786</v>
      </c>
      <c r="H8794" s="167">
        <f t="shared" ca="1" si="261"/>
        <v>8.5018687059898665E-2</v>
      </c>
    </row>
    <row r="8795" spans="1:8" x14ac:dyDescent="0.3">
      <c r="A8795"/>
      <c r="G8795" s="37">
        <v>8787</v>
      </c>
      <c r="H8795" s="167">
        <f t="shared" ca="1" si="261"/>
        <v>-3.9757185252461677E-2</v>
      </c>
    </row>
    <row r="8796" spans="1:8" x14ac:dyDescent="0.3">
      <c r="A8796"/>
      <c r="G8796" s="37">
        <v>8788</v>
      </c>
      <c r="H8796" s="167">
        <f t="shared" ca="1" si="261"/>
        <v>1.0182757093503253E-3</v>
      </c>
    </row>
    <row r="8797" spans="1:8" x14ac:dyDescent="0.3">
      <c r="A8797"/>
      <c r="G8797" s="37">
        <v>8789</v>
      </c>
      <c r="H8797" s="167">
        <f t="shared" ca="1" si="261"/>
        <v>1.5059454867769098E-2</v>
      </c>
    </row>
    <row r="8798" spans="1:8" x14ac:dyDescent="0.3">
      <c r="A8798"/>
      <c r="G8798" s="37">
        <v>8790</v>
      </c>
      <c r="H8798" s="167">
        <f t="shared" ca="1" si="261"/>
        <v>0.13740117687627809</v>
      </c>
    </row>
    <row r="8799" spans="1:8" x14ac:dyDescent="0.3">
      <c r="A8799"/>
      <c r="G8799" s="37">
        <v>8791</v>
      </c>
      <c r="H8799" s="167">
        <f t="shared" ca="1" si="261"/>
        <v>1.2444135152498778E-2</v>
      </c>
    </row>
    <row r="8800" spans="1:8" x14ac:dyDescent="0.3">
      <c r="A8800"/>
      <c r="G8800" s="37">
        <v>8792</v>
      </c>
      <c r="H8800" s="167">
        <f t="shared" ca="1" si="261"/>
        <v>-1.0898586165912997E-2</v>
      </c>
    </row>
    <row r="8801" spans="1:8" x14ac:dyDescent="0.3">
      <c r="A8801"/>
      <c r="G8801" s="37">
        <v>8793</v>
      </c>
      <c r="H8801" s="167">
        <f t="shared" ca="1" si="261"/>
        <v>-3.0322026234934248E-2</v>
      </c>
    </row>
    <row r="8802" spans="1:8" x14ac:dyDescent="0.3">
      <c r="A8802"/>
      <c r="G8802" s="37">
        <v>8794</v>
      </c>
      <c r="H8802" s="167">
        <f t="shared" ca="1" si="261"/>
        <v>3.1587619598837172E-3</v>
      </c>
    </row>
    <row r="8803" spans="1:8" x14ac:dyDescent="0.3">
      <c r="A8803"/>
      <c r="G8803" s="37">
        <v>8795</v>
      </c>
      <c r="H8803" s="167">
        <f t="shared" ca="1" si="261"/>
        <v>-1.7510335066376573E-2</v>
      </c>
    </row>
    <row r="8804" spans="1:8" x14ac:dyDescent="0.3">
      <c r="A8804"/>
      <c r="G8804" s="37">
        <v>8796</v>
      </c>
      <c r="H8804" s="167">
        <f t="shared" ca="1" si="261"/>
        <v>-9.9818330861688023E-2</v>
      </c>
    </row>
    <row r="8805" spans="1:8" x14ac:dyDescent="0.3">
      <c r="A8805"/>
      <c r="G8805" s="37">
        <v>8797</v>
      </c>
      <c r="H8805" s="167">
        <f t="shared" ca="1" si="261"/>
        <v>-5.0218771785724682E-2</v>
      </c>
    </row>
    <row r="8806" spans="1:8" x14ac:dyDescent="0.3">
      <c r="A8806"/>
      <c r="G8806" s="37">
        <v>8798</v>
      </c>
      <c r="H8806" s="167">
        <f t="shared" ca="1" si="261"/>
        <v>-2.3216064419946766E-2</v>
      </c>
    </row>
    <row r="8807" spans="1:8" x14ac:dyDescent="0.3">
      <c r="A8807"/>
      <c r="G8807" s="37">
        <v>8799</v>
      </c>
      <c r="H8807" s="167">
        <f t="shared" ca="1" si="261"/>
        <v>5.740666109301798E-2</v>
      </c>
    </row>
    <row r="8808" spans="1:8" x14ac:dyDescent="0.3">
      <c r="A8808"/>
      <c r="G8808" s="37">
        <v>8800</v>
      </c>
      <c r="H8808" s="167">
        <f t="shared" ca="1" si="261"/>
        <v>-2.397416060050314E-3</v>
      </c>
    </row>
    <row r="8809" spans="1:8" x14ac:dyDescent="0.3">
      <c r="A8809"/>
      <c r="G8809" s="37">
        <v>8801</v>
      </c>
      <c r="H8809" s="167">
        <f t="shared" ca="1" si="261"/>
        <v>4.9678096842752824E-2</v>
      </c>
    </row>
    <row r="8810" spans="1:8" x14ac:dyDescent="0.3">
      <c r="A8810"/>
      <c r="G8810" s="37">
        <v>8802</v>
      </c>
      <c r="H8810" s="167">
        <f t="shared" ca="1" si="261"/>
        <v>-3.761344569430035E-3</v>
      </c>
    </row>
    <row r="8811" spans="1:8" x14ac:dyDescent="0.3">
      <c r="A8811"/>
      <c r="G8811" s="37">
        <v>8803</v>
      </c>
      <c r="H8811" s="167">
        <f t="shared" ca="1" si="261"/>
        <v>-3.7577611990342687E-2</v>
      </c>
    </row>
    <row r="8812" spans="1:8" x14ac:dyDescent="0.3">
      <c r="A8812"/>
      <c r="G8812" s="37">
        <v>8804</v>
      </c>
      <c r="H8812" s="167">
        <f t="shared" ca="1" si="261"/>
        <v>-9.9165325042338673E-2</v>
      </c>
    </row>
    <row r="8813" spans="1:8" x14ac:dyDescent="0.3">
      <c r="A8813"/>
      <c r="G8813" s="37">
        <v>8805</v>
      </c>
      <c r="H8813" s="167">
        <f t="shared" ca="1" si="261"/>
        <v>-3.4673917555485524E-2</v>
      </c>
    </row>
    <row r="8814" spans="1:8" x14ac:dyDescent="0.3">
      <c r="A8814"/>
      <c r="G8814" s="37">
        <v>8806</v>
      </c>
      <c r="H8814" s="167">
        <f t="shared" ca="1" si="261"/>
        <v>-2.1656287863182671E-2</v>
      </c>
    </row>
    <row r="8815" spans="1:8" x14ac:dyDescent="0.3">
      <c r="A8815"/>
      <c r="G8815" s="37">
        <v>8807</v>
      </c>
      <c r="H8815" s="167">
        <f t="shared" ca="1" si="261"/>
        <v>3.4353201446531534E-2</v>
      </c>
    </row>
    <row r="8816" spans="1:8" x14ac:dyDescent="0.3">
      <c r="A8816"/>
      <c r="G8816" s="37">
        <v>8808</v>
      </c>
      <c r="H8816" s="167">
        <f t="shared" ca="1" si="261"/>
        <v>7.1130301131919179E-3</v>
      </c>
    </row>
    <row r="8817" spans="1:8" x14ac:dyDescent="0.3">
      <c r="A8817"/>
      <c r="G8817" s="37">
        <v>8809</v>
      </c>
      <c r="H8817" s="167">
        <f t="shared" ca="1" si="261"/>
        <v>1.1562938809976261E-2</v>
      </c>
    </row>
    <row r="8818" spans="1:8" x14ac:dyDescent="0.3">
      <c r="A8818"/>
      <c r="G8818" s="37">
        <v>8810</v>
      </c>
      <c r="H8818" s="167">
        <f t="shared" ca="1" si="261"/>
        <v>-5.2531249986965671E-2</v>
      </c>
    </row>
    <row r="8819" spans="1:8" x14ac:dyDescent="0.3">
      <c r="A8819"/>
      <c r="G8819" s="37">
        <v>8811</v>
      </c>
      <c r="H8819" s="167">
        <f t="shared" ca="1" si="261"/>
        <v>-9.5392998664980314E-2</v>
      </c>
    </row>
    <row r="8820" spans="1:8" x14ac:dyDescent="0.3">
      <c r="A8820"/>
      <c r="G8820" s="37">
        <v>8812</v>
      </c>
      <c r="H8820" s="167">
        <f t="shared" ca="1" si="261"/>
        <v>-3.3927569004984217E-3</v>
      </c>
    </row>
    <row r="8821" spans="1:8" x14ac:dyDescent="0.3">
      <c r="A8821"/>
      <c r="G8821" s="37">
        <v>8813</v>
      </c>
      <c r="H8821" s="167">
        <f t="shared" ca="1" si="261"/>
        <v>5.5750947262025938E-2</v>
      </c>
    </row>
    <row r="8822" spans="1:8" x14ac:dyDescent="0.3">
      <c r="A8822"/>
      <c r="G8822" s="37">
        <v>8814</v>
      </c>
      <c r="H8822" s="167">
        <f t="shared" ca="1" si="261"/>
        <v>2.9673676264333902E-2</v>
      </c>
    </row>
    <row r="8823" spans="1:8" x14ac:dyDescent="0.3">
      <c r="A8823"/>
      <c r="G8823" s="37">
        <v>8815</v>
      </c>
      <c r="H8823" s="167">
        <f t="shared" ca="1" si="261"/>
        <v>-4.0928845188321572E-2</v>
      </c>
    </row>
    <row r="8824" spans="1:8" x14ac:dyDescent="0.3">
      <c r="A8824"/>
      <c r="G8824" s="37">
        <v>8816</v>
      </c>
      <c r="H8824" s="167">
        <f t="shared" ca="1" si="261"/>
        <v>6.9753177125060073E-2</v>
      </c>
    </row>
    <row r="8825" spans="1:8" x14ac:dyDescent="0.3">
      <c r="A8825"/>
      <c r="G8825" s="37">
        <v>8817</v>
      </c>
      <c r="H8825" s="167">
        <f t="shared" ca="1" si="261"/>
        <v>-7.1687033208957279E-2</v>
      </c>
    </row>
    <row r="8826" spans="1:8" x14ac:dyDescent="0.3">
      <c r="A8826"/>
      <c r="G8826" s="37">
        <v>8818</v>
      </c>
      <c r="H8826" s="167">
        <f t="shared" ca="1" si="261"/>
        <v>-1.3469236151559044E-2</v>
      </c>
    </row>
    <row r="8827" spans="1:8" x14ac:dyDescent="0.3">
      <c r="A8827"/>
      <c r="G8827" s="37">
        <v>8819</v>
      </c>
      <c r="H8827" s="167">
        <f t="shared" ca="1" si="261"/>
        <v>-6.575556591007016E-2</v>
      </c>
    </row>
    <row r="8828" spans="1:8" x14ac:dyDescent="0.3">
      <c r="A8828"/>
      <c r="G8828" s="37">
        <v>8820</v>
      </c>
      <c r="H8828" s="167">
        <f t="shared" ca="1" si="261"/>
        <v>-1.845932444406937E-3</v>
      </c>
    </row>
    <row r="8829" spans="1:8" x14ac:dyDescent="0.3">
      <c r="A8829"/>
      <c r="G8829" s="37">
        <v>8821</v>
      </c>
      <c r="H8829" s="167">
        <f t="shared" ca="1" si="261"/>
        <v>6.1987572517519372E-2</v>
      </c>
    </row>
    <row r="8830" spans="1:8" x14ac:dyDescent="0.3">
      <c r="A8830"/>
      <c r="G8830" s="37">
        <v>8822</v>
      </c>
      <c r="H8830" s="167">
        <f t="shared" ca="1" si="261"/>
        <v>5.6310159556395428E-2</v>
      </c>
    </row>
    <row r="8831" spans="1:8" x14ac:dyDescent="0.3">
      <c r="A8831"/>
      <c r="G8831" s="37">
        <v>8823</v>
      </c>
      <c r="H8831" s="167">
        <f t="shared" ca="1" si="261"/>
        <v>-8.1171436976576444E-2</v>
      </c>
    </row>
    <row r="8832" spans="1:8" x14ac:dyDescent="0.3">
      <c r="A8832"/>
      <c r="G8832" s="37">
        <v>8824</v>
      </c>
      <c r="H8832" s="167">
        <f t="shared" ca="1" si="261"/>
        <v>-4.1241125436765023E-2</v>
      </c>
    </row>
    <row r="8833" spans="1:8" x14ac:dyDescent="0.3">
      <c r="A8833"/>
      <c r="G8833" s="37">
        <v>8825</v>
      </c>
      <c r="H8833" s="167">
        <f t="shared" ca="1" si="261"/>
        <v>3.8131486348350438E-2</v>
      </c>
    </row>
    <row r="8834" spans="1:8" x14ac:dyDescent="0.3">
      <c r="A8834"/>
      <c r="G8834" s="37">
        <v>8826</v>
      </c>
      <c r="H8834" s="167">
        <f t="shared" ca="1" si="261"/>
        <v>-5.759351315300304E-2</v>
      </c>
    </row>
    <row r="8835" spans="1:8" x14ac:dyDescent="0.3">
      <c r="A8835"/>
      <c r="G8835" s="37">
        <v>8827</v>
      </c>
      <c r="H8835" s="167">
        <f t="shared" ca="1" si="261"/>
        <v>-8.0424594629269666E-2</v>
      </c>
    </row>
    <row r="8836" spans="1:8" x14ac:dyDescent="0.3">
      <c r="A8836"/>
      <c r="G8836" s="37">
        <v>8828</v>
      </c>
      <c r="H8836" s="167">
        <f t="shared" ca="1" si="261"/>
        <v>-8.0903940669909399E-2</v>
      </c>
    </row>
    <row r="8837" spans="1:8" x14ac:dyDescent="0.3">
      <c r="A8837"/>
      <c r="G8837" s="37">
        <v>8829</v>
      </c>
      <c r="H8837" s="167">
        <f t="shared" ca="1" si="261"/>
        <v>-2.4010111204180225E-2</v>
      </c>
    </row>
    <row r="8838" spans="1:8" x14ac:dyDescent="0.3">
      <c r="A8838"/>
      <c r="G8838" s="37">
        <v>8830</v>
      </c>
      <c r="H8838" s="167">
        <f t="shared" ca="1" si="261"/>
        <v>-6.8399831274097142E-2</v>
      </c>
    </row>
    <row r="8839" spans="1:8" x14ac:dyDescent="0.3">
      <c r="A8839"/>
      <c r="G8839" s="37">
        <v>8831</v>
      </c>
      <c r="H8839" s="167">
        <f t="shared" ca="1" si="261"/>
        <v>-0.11384103053420068</v>
      </c>
    </row>
    <row r="8840" spans="1:8" x14ac:dyDescent="0.3">
      <c r="A8840"/>
      <c r="G8840" s="37">
        <v>8832</v>
      </c>
      <c r="H8840" s="167">
        <f t="shared" ca="1" si="261"/>
        <v>5.1861729754175932E-2</v>
      </c>
    </row>
    <row r="8841" spans="1:8" x14ac:dyDescent="0.3">
      <c r="A8841"/>
      <c r="G8841" s="37">
        <v>8833</v>
      </c>
      <c r="H8841" s="167">
        <f t="shared" ca="1" si="261"/>
        <v>0.199221797565755</v>
      </c>
    </row>
    <row r="8842" spans="1:8" x14ac:dyDescent="0.3">
      <c r="A8842"/>
      <c r="G8842" s="37">
        <v>8834</v>
      </c>
      <c r="H8842" s="167">
        <f t="shared" ref="H8842:H8905" ca="1" si="262">_xlfn.NORM.INV(RAND(),N$11,N$12)</f>
        <v>4.4448019955029783E-2</v>
      </c>
    </row>
    <row r="8843" spans="1:8" x14ac:dyDescent="0.3">
      <c r="A8843"/>
      <c r="G8843" s="37">
        <v>8835</v>
      </c>
      <c r="H8843" s="167">
        <f t="shared" ca="1" si="262"/>
        <v>6.4490978573283994E-2</v>
      </c>
    </row>
    <row r="8844" spans="1:8" x14ac:dyDescent="0.3">
      <c r="A8844"/>
      <c r="G8844" s="37">
        <v>8836</v>
      </c>
      <c r="H8844" s="167">
        <f t="shared" ca="1" si="262"/>
        <v>6.752610780460834E-2</v>
      </c>
    </row>
    <row r="8845" spans="1:8" x14ac:dyDescent="0.3">
      <c r="A8845"/>
      <c r="G8845" s="37">
        <v>8837</v>
      </c>
      <c r="H8845" s="167">
        <f t="shared" ca="1" si="262"/>
        <v>-1.4727213265312322E-2</v>
      </c>
    </row>
    <row r="8846" spans="1:8" x14ac:dyDescent="0.3">
      <c r="A8846"/>
      <c r="G8846" s="37">
        <v>8838</v>
      </c>
      <c r="H8846" s="167">
        <f t="shared" ca="1" si="262"/>
        <v>-3.8139841282860847E-2</v>
      </c>
    </row>
    <row r="8847" spans="1:8" x14ac:dyDescent="0.3">
      <c r="A8847"/>
      <c r="G8847" s="37">
        <v>8839</v>
      </c>
      <c r="H8847" s="167">
        <f t="shared" ca="1" si="262"/>
        <v>1.4721370589025973E-2</v>
      </c>
    </row>
    <row r="8848" spans="1:8" x14ac:dyDescent="0.3">
      <c r="A8848"/>
      <c r="G8848" s="37">
        <v>8840</v>
      </c>
      <c r="H8848" s="167">
        <f t="shared" ca="1" si="262"/>
        <v>-3.2408545738346624E-2</v>
      </c>
    </row>
    <row r="8849" spans="1:8" x14ac:dyDescent="0.3">
      <c r="A8849"/>
      <c r="G8849" s="37">
        <v>8841</v>
      </c>
      <c r="H8849" s="167">
        <f t="shared" ca="1" si="262"/>
        <v>1.2898321449513568E-2</v>
      </c>
    </row>
    <row r="8850" spans="1:8" x14ac:dyDescent="0.3">
      <c r="A8850"/>
      <c r="G8850" s="37">
        <v>8842</v>
      </c>
      <c r="H8850" s="167">
        <f t="shared" ca="1" si="262"/>
        <v>-4.1800067540751929E-3</v>
      </c>
    </row>
    <row r="8851" spans="1:8" x14ac:dyDescent="0.3">
      <c r="A8851"/>
      <c r="G8851" s="37">
        <v>8843</v>
      </c>
      <c r="H8851" s="167">
        <f t="shared" ca="1" si="262"/>
        <v>-1.9330201277974149E-2</v>
      </c>
    </row>
    <row r="8852" spans="1:8" x14ac:dyDescent="0.3">
      <c r="A8852"/>
      <c r="G8852" s="37">
        <v>8844</v>
      </c>
      <c r="H8852" s="167">
        <f t="shared" ca="1" si="262"/>
        <v>-4.3421187472647033E-2</v>
      </c>
    </row>
    <row r="8853" spans="1:8" x14ac:dyDescent="0.3">
      <c r="A8853"/>
      <c r="G8853" s="37">
        <v>8845</v>
      </c>
      <c r="H8853" s="167">
        <f t="shared" ca="1" si="262"/>
        <v>-6.9402512340836055E-3</v>
      </c>
    </row>
    <row r="8854" spans="1:8" x14ac:dyDescent="0.3">
      <c r="A8854"/>
      <c r="G8854" s="37">
        <v>8846</v>
      </c>
      <c r="H8854" s="167">
        <f t="shared" ca="1" si="262"/>
        <v>-1.5781702661888549E-2</v>
      </c>
    </row>
    <row r="8855" spans="1:8" x14ac:dyDescent="0.3">
      <c r="A8855"/>
      <c r="G8855" s="37">
        <v>8847</v>
      </c>
      <c r="H8855" s="167">
        <f t="shared" ca="1" si="262"/>
        <v>7.923730158102596E-2</v>
      </c>
    </row>
    <row r="8856" spans="1:8" x14ac:dyDescent="0.3">
      <c r="A8856"/>
      <c r="G8856" s="37">
        <v>8848</v>
      </c>
      <c r="H8856" s="167">
        <f t="shared" ca="1" si="262"/>
        <v>5.5514729121586273E-3</v>
      </c>
    </row>
    <row r="8857" spans="1:8" x14ac:dyDescent="0.3">
      <c r="A8857"/>
      <c r="G8857" s="37">
        <v>8849</v>
      </c>
      <c r="H8857" s="167">
        <f t="shared" ca="1" si="262"/>
        <v>-1.6150262029499905E-2</v>
      </c>
    </row>
    <row r="8858" spans="1:8" x14ac:dyDescent="0.3">
      <c r="A8858"/>
      <c r="G8858" s="37">
        <v>8850</v>
      </c>
      <c r="H8858" s="167">
        <f t="shared" ca="1" si="262"/>
        <v>4.8548709374742295E-2</v>
      </c>
    </row>
    <row r="8859" spans="1:8" x14ac:dyDescent="0.3">
      <c r="A8859"/>
      <c r="G8859" s="37">
        <v>8851</v>
      </c>
      <c r="H8859" s="167">
        <f t="shared" ca="1" si="262"/>
        <v>-0.11152076098262313</v>
      </c>
    </row>
    <row r="8860" spans="1:8" x14ac:dyDescent="0.3">
      <c r="A8860"/>
      <c r="G8860" s="37">
        <v>8852</v>
      </c>
      <c r="H8860" s="167">
        <f t="shared" ca="1" si="262"/>
        <v>0.12958533778133396</v>
      </c>
    </row>
    <row r="8861" spans="1:8" x14ac:dyDescent="0.3">
      <c r="A8861"/>
      <c r="G8861" s="37">
        <v>8853</v>
      </c>
      <c r="H8861" s="167">
        <f t="shared" ca="1" si="262"/>
        <v>0.1607544214002769</v>
      </c>
    </row>
    <row r="8862" spans="1:8" x14ac:dyDescent="0.3">
      <c r="A8862"/>
      <c r="G8862" s="37">
        <v>8854</v>
      </c>
      <c r="H8862" s="167">
        <f t="shared" ca="1" si="262"/>
        <v>1.6829624974820805E-2</v>
      </c>
    </row>
    <row r="8863" spans="1:8" x14ac:dyDescent="0.3">
      <c r="A8863"/>
      <c r="G8863" s="37">
        <v>8855</v>
      </c>
      <c r="H8863" s="167">
        <f t="shared" ca="1" si="262"/>
        <v>3.5986412495937981E-2</v>
      </c>
    </row>
    <row r="8864" spans="1:8" x14ac:dyDescent="0.3">
      <c r="A8864"/>
      <c r="G8864" s="37">
        <v>8856</v>
      </c>
      <c r="H8864" s="167">
        <f t="shared" ca="1" si="262"/>
        <v>-5.9611820644381405E-2</v>
      </c>
    </row>
    <row r="8865" spans="1:8" x14ac:dyDescent="0.3">
      <c r="A8865"/>
      <c r="G8865" s="37">
        <v>8857</v>
      </c>
      <c r="H8865" s="167">
        <f t="shared" ca="1" si="262"/>
        <v>-5.7130525140046587E-2</v>
      </c>
    </row>
    <row r="8866" spans="1:8" x14ac:dyDescent="0.3">
      <c r="A8866"/>
      <c r="G8866" s="37">
        <v>8858</v>
      </c>
      <c r="H8866" s="167">
        <f t="shared" ca="1" si="262"/>
        <v>-3.690441297811045E-3</v>
      </c>
    </row>
    <row r="8867" spans="1:8" x14ac:dyDescent="0.3">
      <c r="A8867"/>
      <c r="G8867" s="37">
        <v>8859</v>
      </c>
      <c r="H8867" s="167">
        <f t="shared" ca="1" si="262"/>
        <v>2.7623648228200921E-2</v>
      </c>
    </row>
    <row r="8868" spans="1:8" x14ac:dyDescent="0.3">
      <c r="A8868"/>
      <c r="G8868" s="37">
        <v>8860</v>
      </c>
      <c r="H8868" s="167">
        <f t="shared" ca="1" si="262"/>
        <v>-4.7280165010061256E-2</v>
      </c>
    </row>
    <row r="8869" spans="1:8" x14ac:dyDescent="0.3">
      <c r="A8869"/>
      <c r="G8869" s="37">
        <v>8861</v>
      </c>
      <c r="H8869" s="167">
        <f t="shared" ca="1" si="262"/>
        <v>-5.1318294108810038E-2</v>
      </c>
    </row>
    <row r="8870" spans="1:8" x14ac:dyDescent="0.3">
      <c r="A8870"/>
      <c r="G8870" s="37">
        <v>8862</v>
      </c>
      <c r="H8870" s="167">
        <f t="shared" ca="1" si="262"/>
        <v>-9.5419851518416518E-2</v>
      </c>
    </row>
    <row r="8871" spans="1:8" x14ac:dyDescent="0.3">
      <c r="A8871"/>
      <c r="G8871" s="37">
        <v>8863</v>
      </c>
      <c r="H8871" s="167">
        <f t="shared" ca="1" si="262"/>
        <v>2.9163112358112166E-2</v>
      </c>
    </row>
    <row r="8872" spans="1:8" x14ac:dyDescent="0.3">
      <c r="A8872"/>
      <c r="G8872" s="37">
        <v>8864</v>
      </c>
      <c r="H8872" s="167">
        <f t="shared" ca="1" si="262"/>
        <v>-9.257876142011412E-2</v>
      </c>
    </row>
    <row r="8873" spans="1:8" x14ac:dyDescent="0.3">
      <c r="A8873"/>
      <c r="G8873" s="37">
        <v>8865</v>
      </c>
      <c r="H8873" s="167">
        <f t="shared" ca="1" si="262"/>
        <v>-2.4461673551049536E-2</v>
      </c>
    </row>
    <row r="8874" spans="1:8" x14ac:dyDescent="0.3">
      <c r="A8874"/>
      <c r="G8874" s="37">
        <v>8866</v>
      </c>
      <c r="H8874" s="167">
        <f t="shared" ca="1" si="262"/>
        <v>-1.63091888645918E-2</v>
      </c>
    </row>
    <row r="8875" spans="1:8" x14ac:dyDescent="0.3">
      <c r="A8875"/>
      <c r="G8875" s="37">
        <v>8867</v>
      </c>
      <c r="H8875" s="167">
        <f t="shared" ca="1" si="262"/>
        <v>-1.3392822721620477E-2</v>
      </c>
    </row>
    <row r="8876" spans="1:8" x14ac:dyDescent="0.3">
      <c r="A8876"/>
      <c r="G8876" s="37">
        <v>8868</v>
      </c>
      <c r="H8876" s="167">
        <f t="shared" ca="1" si="262"/>
        <v>5.6766066025748928E-2</v>
      </c>
    </row>
    <row r="8877" spans="1:8" x14ac:dyDescent="0.3">
      <c r="A8877"/>
      <c r="G8877" s="37">
        <v>8869</v>
      </c>
      <c r="H8877" s="167">
        <f t="shared" ca="1" si="262"/>
        <v>-1.751850768374991E-2</v>
      </c>
    </row>
    <row r="8878" spans="1:8" x14ac:dyDescent="0.3">
      <c r="A8878"/>
      <c r="G8878" s="37">
        <v>8870</v>
      </c>
      <c r="H8878" s="167">
        <f t="shared" ca="1" si="262"/>
        <v>9.579968869891679E-3</v>
      </c>
    </row>
    <row r="8879" spans="1:8" x14ac:dyDescent="0.3">
      <c r="A8879"/>
      <c r="G8879" s="37">
        <v>8871</v>
      </c>
      <c r="H8879" s="167">
        <f t="shared" ca="1" si="262"/>
        <v>-1.9565225948967736E-2</v>
      </c>
    </row>
    <row r="8880" spans="1:8" x14ac:dyDescent="0.3">
      <c r="A8880"/>
      <c r="G8880" s="37">
        <v>8872</v>
      </c>
      <c r="H8880" s="167">
        <f t="shared" ca="1" si="262"/>
        <v>1.6859449248647644E-3</v>
      </c>
    </row>
    <row r="8881" spans="1:8" x14ac:dyDescent="0.3">
      <c r="A8881"/>
      <c r="G8881" s="37">
        <v>8873</v>
      </c>
      <c r="H8881" s="167">
        <f t="shared" ca="1" si="262"/>
        <v>-0.21955901573554251</v>
      </c>
    </row>
    <row r="8882" spans="1:8" x14ac:dyDescent="0.3">
      <c r="A8882"/>
      <c r="G8882" s="37">
        <v>8874</v>
      </c>
      <c r="H8882" s="167">
        <f t="shared" ca="1" si="262"/>
        <v>4.3603943802589133E-2</v>
      </c>
    </row>
    <row r="8883" spans="1:8" x14ac:dyDescent="0.3">
      <c r="A8883"/>
      <c r="G8883" s="37">
        <v>8875</v>
      </c>
      <c r="H8883" s="167">
        <f t="shared" ca="1" si="262"/>
        <v>-0.12603503612544642</v>
      </c>
    </row>
    <row r="8884" spans="1:8" x14ac:dyDescent="0.3">
      <c r="A8884"/>
      <c r="G8884" s="37">
        <v>8876</v>
      </c>
      <c r="H8884" s="167">
        <f t="shared" ca="1" si="262"/>
        <v>-7.0534331368166869E-3</v>
      </c>
    </row>
    <row r="8885" spans="1:8" x14ac:dyDescent="0.3">
      <c r="A8885"/>
      <c r="G8885" s="37">
        <v>8877</v>
      </c>
      <c r="H8885" s="167">
        <f t="shared" ca="1" si="262"/>
        <v>-1.3440609592777949E-2</v>
      </c>
    </row>
    <row r="8886" spans="1:8" x14ac:dyDescent="0.3">
      <c r="A8886"/>
      <c r="G8886" s="37">
        <v>8878</v>
      </c>
      <c r="H8886" s="167">
        <f t="shared" ca="1" si="262"/>
        <v>-5.2473672790705306E-2</v>
      </c>
    </row>
    <row r="8887" spans="1:8" x14ac:dyDescent="0.3">
      <c r="A8887"/>
      <c r="G8887" s="37">
        <v>8879</v>
      </c>
      <c r="H8887" s="167">
        <f t="shared" ca="1" si="262"/>
        <v>2.8013833045876079E-2</v>
      </c>
    </row>
    <row r="8888" spans="1:8" x14ac:dyDescent="0.3">
      <c r="A8888"/>
      <c r="G8888" s="37">
        <v>8880</v>
      </c>
      <c r="H8888" s="167">
        <f t="shared" ca="1" si="262"/>
        <v>2.1017507506546688E-2</v>
      </c>
    </row>
    <row r="8889" spans="1:8" x14ac:dyDescent="0.3">
      <c r="A8889"/>
      <c r="G8889" s="37">
        <v>8881</v>
      </c>
      <c r="H8889" s="167">
        <f t="shared" ca="1" si="262"/>
        <v>-4.5536474231718818E-2</v>
      </c>
    </row>
    <row r="8890" spans="1:8" x14ac:dyDescent="0.3">
      <c r="A8890"/>
      <c r="G8890" s="37">
        <v>8882</v>
      </c>
      <c r="H8890" s="167">
        <f t="shared" ca="1" si="262"/>
        <v>-3.7774520615181696E-2</v>
      </c>
    </row>
    <row r="8891" spans="1:8" x14ac:dyDescent="0.3">
      <c r="A8891"/>
      <c r="G8891" s="37">
        <v>8883</v>
      </c>
      <c r="H8891" s="167">
        <f t="shared" ca="1" si="262"/>
        <v>-5.4296891098383336E-2</v>
      </c>
    </row>
    <row r="8892" spans="1:8" x14ac:dyDescent="0.3">
      <c r="A8892"/>
      <c r="G8892" s="37">
        <v>8884</v>
      </c>
      <c r="H8892" s="167">
        <f t="shared" ca="1" si="262"/>
        <v>-0.10127771060982535</v>
      </c>
    </row>
    <row r="8893" spans="1:8" x14ac:dyDescent="0.3">
      <c r="A8893"/>
      <c r="G8893" s="37">
        <v>8885</v>
      </c>
      <c r="H8893" s="167">
        <f t="shared" ca="1" si="262"/>
        <v>-4.5574278461250227E-3</v>
      </c>
    </row>
    <row r="8894" spans="1:8" x14ac:dyDescent="0.3">
      <c r="A8894"/>
      <c r="G8894" s="37">
        <v>8886</v>
      </c>
      <c r="H8894" s="167">
        <f t="shared" ca="1" si="262"/>
        <v>3.1083006259674376E-2</v>
      </c>
    </row>
    <row r="8895" spans="1:8" x14ac:dyDescent="0.3">
      <c r="A8895"/>
      <c r="G8895" s="37">
        <v>8887</v>
      </c>
      <c r="H8895" s="167">
        <f t="shared" ca="1" si="262"/>
        <v>-1.2190408805884385E-2</v>
      </c>
    </row>
    <row r="8896" spans="1:8" x14ac:dyDescent="0.3">
      <c r="A8896"/>
      <c r="G8896" s="37">
        <v>8888</v>
      </c>
      <c r="H8896" s="167">
        <f t="shared" ca="1" si="262"/>
        <v>2.7945549527165364E-2</v>
      </c>
    </row>
    <row r="8897" spans="1:8" x14ac:dyDescent="0.3">
      <c r="A8897"/>
      <c r="G8897" s="37">
        <v>8889</v>
      </c>
      <c r="H8897" s="167">
        <f t="shared" ca="1" si="262"/>
        <v>9.2209858906758032E-3</v>
      </c>
    </row>
    <row r="8898" spans="1:8" x14ac:dyDescent="0.3">
      <c r="A8898"/>
      <c r="G8898" s="37">
        <v>8890</v>
      </c>
      <c r="H8898" s="167">
        <f t="shared" ca="1" si="262"/>
        <v>-6.4812726099269941E-2</v>
      </c>
    </row>
    <row r="8899" spans="1:8" x14ac:dyDescent="0.3">
      <c r="A8899"/>
      <c r="G8899" s="37">
        <v>8891</v>
      </c>
      <c r="H8899" s="167">
        <f t="shared" ca="1" si="262"/>
        <v>-8.3348112073795236E-2</v>
      </c>
    </row>
    <row r="8900" spans="1:8" x14ac:dyDescent="0.3">
      <c r="A8900"/>
      <c r="G8900" s="37">
        <v>8892</v>
      </c>
      <c r="H8900" s="167">
        <f t="shared" ca="1" si="262"/>
        <v>5.761326526232375E-2</v>
      </c>
    </row>
    <row r="8901" spans="1:8" x14ac:dyDescent="0.3">
      <c r="A8901"/>
      <c r="G8901" s="37">
        <v>8893</v>
      </c>
      <c r="H8901" s="167">
        <f t="shared" ca="1" si="262"/>
        <v>-4.902126820689743E-2</v>
      </c>
    </row>
    <row r="8902" spans="1:8" x14ac:dyDescent="0.3">
      <c r="A8902"/>
      <c r="G8902" s="37">
        <v>8894</v>
      </c>
      <c r="H8902" s="167">
        <f t="shared" ca="1" si="262"/>
        <v>6.3092380990169408E-2</v>
      </c>
    </row>
    <row r="8903" spans="1:8" x14ac:dyDescent="0.3">
      <c r="A8903"/>
      <c r="G8903" s="37">
        <v>8895</v>
      </c>
      <c r="H8903" s="167">
        <f t="shared" ca="1" si="262"/>
        <v>9.2187969526857441E-2</v>
      </c>
    </row>
    <row r="8904" spans="1:8" x14ac:dyDescent="0.3">
      <c r="A8904"/>
      <c r="G8904" s="37">
        <v>8896</v>
      </c>
      <c r="H8904" s="167">
        <f t="shared" ca="1" si="262"/>
        <v>6.0778639255048825E-2</v>
      </c>
    </row>
    <row r="8905" spans="1:8" x14ac:dyDescent="0.3">
      <c r="A8905"/>
      <c r="G8905" s="37">
        <v>8897</v>
      </c>
      <c r="H8905" s="167">
        <f t="shared" ca="1" si="262"/>
        <v>-4.6692052044559613E-4</v>
      </c>
    </row>
    <row r="8906" spans="1:8" x14ac:dyDescent="0.3">
      <c r="A8906"/>
      <c r="G8906" s="37">
        <v>8898</v>
      </c>
      <c r="H8906" s="167">
        <f t="shared" ref="H8906:H8969" ca="1" si="263">_xlfn.NORM.INV(RAND(),N$11,N$12)</f>
        <v>-2.1231693360612657E-2</v>
      </c>
    </row>
    <row r="8907" spans="1:8" x14ac:dyDescent="0.3">
      <c r="A8907"/>
      <c r="G8907" s="37">
        <v>8899</v>
      </c>
      <c r="H8907" s="167">
        <f t="shared" ca="1" si="263"/>
        <v>-3.5942323471950853E-3</v>
      </c>
    </row>
    <row r="8908" spans="1:8" x14ac:dyDescent="0.3">
      <c r="A8908"/>
      <c r="G8908" s="37">
        <v>8900</v>
      </c>
      <c r="H8908" s="167">
        <f t="shared" ca="1" si="263"/>
        <v>9.7748291818758007E-2</v>
      </c>
    </row>
    <row r="8909" spans="1:8" x14ac:dyDescent="0.3">
      <c r="A8909"/>
      <c r="G8909" s="37">
        <v>8901</v>
      </c>
      <c r="H8909" s="167">
        <f t="shared" ca="1" si="263"/>
        <v>4.3589617272364427E-2</v>
      </c>
    </row>
    <row r="8910" spans="1:8" x14ac:dyDescent="0.3">
      <c r="A8910"/>
      <c r="G8910" s="37">
        <v>8902</v>
      </c>
      <c r="H8910" s="167">
        <f t="shared" ca="1" si="263"/>
        <v>7.6769193318203764E-4</v>
      </c>
    </row>
    <row r="8911" spans="1:8" x14ac:dyDescent="0.3">
      <c r="A8911"/>
      <c r="G8911" s="37">
        <v>8903</v>
      </c>
      <c r="H8911" s="167">
        <f t="shared" ca="1" si="263"/>
        <v>2.4226541343252911E-3</v>
      </c>
    </row>
    <row r="8912" spans="1:8" x14ac:dyDescent="0.3">
      <c r="A8912"/>
      <c r="G8912" s="37">
        <v>8904</v>
      </c>
      <c r="H8912" s="167">
        <f t="shared" ca="1" si="263"/>
        <v>2.6107977820237046E-2</v>
      </c>
    </row>
    <row r="8913" spans="1:8" x14ac:dyDescent="0.3">
      <c r="A8913"/>
      <c r="G8913" s="37">
        <v>8905</v>
      </c>
      <c r="H8913" s="167">
        <f t="shared" ca="1" si="263"/>
        <v>3.4385299876443669E-2</v>
      </c>
    </row>
    <row r="8914" spans="1:8" x14ac:dyDescent="0.3">
      <c r="A8914"/>
      <c r="G8914" s="37">
        <v>8906</v>
      </c>
      <c r="H8914" s="167">
        <f t="shared" ca="1" si="263"/>
        <v>7.3453842764722383E-3</v>
      </c>
    </row>
    <row r="8915" spans="1:8" x14ac:dyDescent="0.3">
      <c r="A8915"/>
      <c r="G8915" s="37">
        <v>8907</v>
      </c>
      <c r="H8915" s="167">
        <f t="shared" ca="1" si="263"/>
        <v>-3.1541731062831209E-2</v>
      </c>
    </row>
    <row r="8916" spans="1:8" x14ac:dyDescent="0.3">
      <c r="A8916"/>
      <c r="G8916" s="37">
        <v>8908</v>
      </c>
      <c r="H8916" s="167">
        <f t="shared" ca="1" si="263"/>
        <v>-9.1154545865521505E-2</v>
      </c>
    </row>
    <row r="8917" spans="1:8" x14ac:dyDescent="0.3">
      <c r="A8917"/>
      <c r="G8917" s="37">
        <v>8909</v>
      </c>
      <c r="H8917" s="167">
        <f t="shared" ca="1" si="263"/>
        <v>5.8703637474439893E-2</v>
      </c>
    </row>
    <row r="8918" spans="1:8" x14ac:dyDescent="0.3">
      <c r="A8918"/>
      <c r="G8918" s="37">
        <v>8910</v>
      </c>
      <c r="H8918" s="167">
        <f t="shared" ca="1" si="263"/>
        <v>-3.3414928217817226E-2</v>
      </c>
    </row>
    <row r="8919" spans="1:8" x14ac:dyDescent="0.3">
      <c r="A8919"/>
      <c r="G8919" s="37">
        <v>8911</v>
      </c>
      <c r="H8919" s="167">
        <f t="shared" ca="1" si="263"/>
        <v>8.0900080960202972E-2</v>
      </c>
    </row>
    <row r="8920" spans="1:8" x14ac:dyDescent="0.3">
      <c r="A8920"/>
      <c r="G8920" s="37">
        <v>8912</v>
      </c>
      <c r="H8920" s="167">
        <f t="shared" ca="1" si="263"/>
        <v>-1.1475893560831354E-2</v>
      </c>
    </row>
    <row r="8921" spans="1:8" x14ac:dyDescent="0.3">
      <c r="A8921"/>
      <c r="G8921" s="37">
        <v>8913</v>
      </c>
      <c r="H8921" s="167">
        <f t="shared" ca="1" si="263"/>
        <v>7.196240941812955E-2</v>
      </c>
    </row>
    <row r="8922" spans="1:8" x14ac:dyDescent="0.3">
      <c r="A8922"/>
      <c r="G8922" s="37">
        <v>8914</v>
      </c>
      <c r="H8922" s="167">
        <f t="shared" ca="1" si="263"/>
        <v>8.1743666763040929E-2</v>
      </c>
    </row>
    <row r="8923" spans="1:8" x14ac:dyDescent="0.3">
      <c r="A8923"/>
      <c r="G8923" s="37">
        <v>8915</v>
      </c>
      <c r="H8923" s="167">
        <f t="shared" ca="1" si="263"/>
        <v>2.6308959430085935E-2</v>
      </c>
    </row>
    <row r="8924" spans="1:8" x14ac:dyDescent="0.3">
      <c r="A8924"/>
      <c r="G8924" s="37">
        <v>8916</v>
      </c>
      <c r="H8924" s="167">
        <f t="shared" ca="1" si="263"/>
        <v>4.618439633904496E-3</v>
      </c>
    </row>
    <row r="8925" spans="1:8" x14ac:dyDescent="0.3">
      <c r="A8925"/>
      <c r="G8925" s="37">
        <v>8917</v>
      </c>
      <c r="H8925" s="167">
        <f t="shared" ca="1" si="263"/>
        <v>-1.3545568110531191E-2</v>
      </c>
    </row>
    <row r="8926" spans="1:8" x14ac:dyDescent="0.3">
      <c r="A8926"/>
      <c r="G8926" s="37">
        <v>8918</v>
      </c>
      <c r="H8926" s="167">
        <f t="shared" ca="1" si="263"/>
        <v>-2.8527069248359099E-2</v>
      </c>
    </row>
    <row r="8927" spans="1:8" x14ac:dyDescent="0.3">
      <c r="A8927"/>
      <c r="G8927" s="37">
        <v>8919</v>
      </c>
      <c r="H8927" s="167">
        <f t="shared" ca="1" si="263"/>
        <v>0.1127048033542047</v>
      </c>
    </row>
    <row r="8928" spans="1:8" x14ac:dyDescent="0.3">
      <c r="A8928"/>
      <c r="G8928" s="37">
        <v>8920</v>
      </c>
      <c r="H8928" s="167">
        <f t="shared" ca="1" si="263"/>
        <v>-7.0838294218399489E-2</v>
      </c>
    </row>
    <row r="8929" spans="1:8" x14ac:dyDescent="0.3">
      <c r="A8929"/>
      <c r="G8929" s="37">
        <v>8921</v>
      </c>
      <c r="H8929" s="167">
        <f t="shared" ca="1" si="263"/>
        <v>-5.2171579743502505E-2</v>
      </c>
    </row>
    <row r="8930" spans="1:8" x14ac:dyDescent="0.3">
      <c r="A8930"/>
      <c r="G8930" s="37">
        <v>8922</v>
      </c>
      <c r="H8930" s="167">
        <f t="shared" ca="1" si="263"/>
        <v>8.8025614815814529E-2</v>
      </c>
    </row>
    <row r="8931" spans="1:8" x14ac:dyDescent="0.3">
      <c r="A8931"/>
      <c r="G8931" s="37">
        <v>8923</v>
      </c>
      <c r="H8931" s="167">
        <f t="shared" ca="1" si="263"/>
        <v>-6.8684042102583637E-2</v>
      </c>
    </row>
    <row r="8932" spans="1:8" x14ac:dyDescent="0.3">
      <c r="A8932"/>
      <c r="G8932" s="37">
        <v>8924</v>
      </c>
      <c r="H8932" s="167">
        <f t="shared" ca="1" si="263"/>
        <v>2.7066718994028398E-2</v>
      </c>
    </row>
    <row r="8933" spans="1:8" x14ac:dyDescent="0.3">
      <c r="A8933"/>
      <c r="G8933" s="37">
        <v>8925</v>
      </c>
      <c r="H8933" s="167">
        <f t="shared" ca="1" si="263"/>
        <v>-5.4262427187339944E-2</v>
      </c>
    </row>
    <row r="8934" spans="1:8" x14ac:dyDescent="0.3">
      <c r="A8934"/>
      <c r="G8934" s="37">
        <v>8926</v>
      </c>
      <c r="H8934" s="167">
        <f t="shared" ca="1" si="263"/>
        <v>-7.2912729275852292E-4</v>
      </c>
    </row>
    <row r="8935" spans="1:8" x14ac:dyDescent="0.3">
      <c r="A8935"/>
      <c r="G8935" s="37">
        <v>8927</v>
      </c>
      <c r="H8935" s="167">
        <f t="shared" ca="1" si="263"/>
        <v>9.1445852698299371E-2</v>
      </c>
    </row>
    <row r="8936" spans="1:8" x14ac:dyDescent="0.3">
      <c r="A8936"/>
      <c r="G8936" s="37">
        <v>8928</v>
      </c>
      <c r="H8936" s="167">
        <f t="shared" ca="1" si="263"/>
        <v>-5.0301543141050231E-2</v>
      </c>
    </row>
    <row r="8937" spans="1:8" x14ac:dyDescent="0.3">
      <c r="A8937"/>
      <c r="G8937" s="37">
        <v>8929</v>
      </c>
      <c r="H8937" s="167">
        <f t="shared" ca="1" si="263"/>
        <v>-7.1640108603237357E-2</v>
      </c>
    </row>
    <row r="8938" spans="1:8" x14ac:dyDescent="0.3">
      <c r="A8938"/>
      <c r="G8938" s="37">
        <v>8930</v>
      </c>
      <c r="H8938" s="167">
        <f t="shared" ca="1" si="263"/>
        <v>-8.9403828215418465E-2</v>
      </c>
    </row>
    <row r="8939" spans="1:8" x14ac:dyDescent="0.3">
      <c r="A8939"/>
      <c r="G8939" s="37">
        <v>8931</v>
      </c>
      <c r="H8939" s="167">
        <f t="shared" ca="1" si="263"/>
        <v>1.0924955989243963E-2</v>
      </c>
    </row>
    <row r="8940" spans="1:8" x14ac:dyDescent="0.3">
      <c r="A8940"/>
      <c r="G8940" s="37">
        <v>8932</v>
      </c>
      <c r="H8940" s="167">
        <f t="shared" ca="1" si="263"/>
        <v>1.2461369119128412E-2</v>
      </c>
    </row>
    <row r="8941" spans="1:8" x14ac:dyDescent="0.3">
      <c r="A8941"/>
      <c r="G8941" s="37">
        <v>8933</v>
      </c>
      <c r="H8941" s="167">
        <f t="shared" ca="1" si="263"/>
        <v>1.7340960976173745E-2</v>
      </c>
    </row>
    <row r="8942" spans="1:8" x14ac:dyDescent="0.3">
      <c r="A8942"/>
      <c r="G8942" s="37">
        <v>8934</v>
      </c>
      <c r="H8942" s="167">
        <f t="shared" ca="1" si="263"/>
        <v>-7.5666769672117656E-4</v>
      </c>
    </row>
    <row r="8943" spans="1:8" x14ac:dyDescent="0.3">
      <c r="A8943"/>
      <c r="G8943" s="37">
        <v>8935</v>
      </c>
      <c r="H8943" s="167">
        <f t="shared" ca="1" si="263"/>
        <v>-6.2222018095276575E-2</v>
      </c>
    </row>
    <row r="8944" spans="1:8" x14ac:dyDescent="0.3">
      <c r="A8944"/>
      <c r="G8944" s="37">
        <v>8936</v>
      </c>
      <c r="H8944" s="167">
        <f t="shared" ca="1" si="263"/>
        <v>5.1058802844871146E-3</v>
      </c>
    </row>
    <row r="8945" spans="1:8" x14ac:dyDescent="0.3">
      <c r="A8945"/>
      <c r="G8945" s="37">
        <v>8937</v>
      </c>
      <c r="H8945" s="167">
        <f t="shared" ca="1" si="263"/>
        <v>-8.1173210245011184E-3</v>
      </c>
    </row>
    <row r="8946" spans="1:8" x14ac:dyDescent="0.3">
      <c r="A8946"/>
      <c r="G8946" s="37">
        <v>8938</v>
      </c>
      <c r="H8946" s="167">
        <f t="shared" ca="1" si="263"/>
        <v>-4.8421340718993781E-2</v>
      </c>
    </row>
    <row r="8947" spans="1:8" x14ac:dyDescent="0.3">
      <c r="A8947"/>
      <c r="G8947" s="37">
        <v>8939</v>
      </c>
      <c r="H8947" s="167">
        <f t="shared" ca="1" si="263"/>
        <v>2.010415957580259E-2</v>
      </c>
    </row>
    <row r="8948" spans="1:8" x14ac:dyDescent="0.3">
      <c r="A8948"/>
      <c r="G8948" s="37">
        <v>8940</v>
      </c>
      <c r="H8948" s="167">
        <f t="shared" ca="1" si="263"/>
        <v>0.16897227989504737</v>
      </c>
    </row>
    <row r="8949" spans="1:8" x14ac:dyDescent="0.3">
      <c r="A8949"/>
      <c r="G8949" s="37">
        <v>8941</v>
      </c>
      <c r="H8949" s="167">
        <f t="shared" ca="1" si="263"/>
        <v>-3.7257025761051332E-2</v>
      </c>
    </row>
    <row r="8950" spans="1:8" x14ac:dyDescent="0.3">
      <c r="A8950"/>
      <c r="G8950" s="37">
        <v>8942</v>
      </c>
      <c r="H8950" s="167">
        <f t="shared" ca="1" si="263"/>
        <v>-3.6322953558860754E-2</v>
      </c>
    </row>
    <row r="8951" spans="1:8" x14ac:dyDescent="0.3">
      <c r="A8951"/>
      <c r="G8951" s="37">
        <v>8943</v>
      </c>
      <c r="H8951" s="167">
        <f t="shared" ca="1" si="263"/>
        <v>5.3736849809791765E-2</v>
      </c>
    </row>
    <row r="8952" spans="1:8" x14ac:dyDescent="0.3">
      <c r="A8952"/>
      <c r="G8952" s="37">
        <v>8944</v>
      </c>
      <c r="H8952" s="167">
        <f t="shared" ca="1" si="263"/>
        <v>8.2602383808090998E-2</v>
      </c>
    </row>
    <row r="8953" spans="1:8" x14ac:dyDescent="0.3">
      <c r="A8953"/>
      <c r="G8953" s="37">
        <v>8945</v>
      </c>
      <c r="H8953" s="167">
        <f t="shared" ca="1" si="263"/>
        <v>-6.1904331013228044E-2</v>
      </c>
    </row>
    <row r="8954" spans="1:8" x14ac:dyDescent="0.3">
      <c r="A8954"/>
      <c r="G8954" s="37">
        <v>8946</v>
      </c>
      <c r="H8954" s="167">
        <f t="shared" ca="1" si="263"/>
        <v>-0.10482824780531202</v>
      </c>
    </row>
    <row r="8955" spans="1:8" x14ac:dyDescent="0.3">
      <c r="A8955"/>
      <c r="G8955" s="37">
        <v>8947</v>
      </c>
      <c r="H8955" s="167">
        <f t="shared" ca="1" si="263"/>
        <v>-2.1228628296935653E-2</v>
      </c>
    </row>
    <row r="8956" spans="1:8" x14ac:dyDescent="0.3">
      <c r="A8956"/>
      <c r="G8956" s="37">
        <v>8948</v>
      </c>
      <c r="H8956" s="167">
        <f t="shared" ca="1" si="263"/>
        <v>-2.3046742162420308E-3</v>
      </c>
    </row>
    <row r="8957" spans="1:8" x14ac:dyDescent="0.3">
      <c r="A8957"/>
      <c r="G8957" s="37">
        <v>8949</v>
      </c>
      <c r="H8957" s="167">
        <f t="shared" ca="1" si="263"/>
        <v>4.4384397903591104E-2</v>
      </c>
    </row>
    <row r="8958" spans="1:8" x14ac:dyDescent="0.3">
      <c r="A8958"/>
      <c r="G8958" s="37">
        <v>8950</v>
      </c>
      <c r="H8958" s="167">
        <f t="shared" ca="1" si="263"/>
        <v>-5.3863707086617169E-2</v>
      </c>
    </row>
    <row r="8959" spans="1:8" x14ac:dyDescent="0.3">
      <c r="A8959"/>
      <c r="G8959" s="37">
        <v>8951</v>
      </c>
      <c r="H8959" s="167">
        <f t="shared" ca="1" si="263"/>
        <v>-2.4387107944340951E-2</v>
      </c>
    </row>
    <row r="8960" spans="1:8" x14ac:dyDescent="0.3">
      <c r="A8960"/>
      <c r="G8960" s="37">
        <v>8952</v>
      </c>
      <c r="H8960" s="167">
        <f t="shared" ca="1" si="263"/>
        <v>-4.5347990984186591E-2</v>
      </c>
    </row>
    <row r="8961" spans="1:8" x14ac:dyDescent="0.3">
      <c r="A8961"/>
      <c r="G8961" s="37">
        <v>8953</v>
      </c>
      <c r="H8961" s="167">
        <f t="shared" ca="1" si="263"/>
        <v>1.4942284003328084E-2</v>
      </c>
    </row>
    <row r="8962" spans="1:8" x14ac:dyDescent="0.3">
      <c r="A8962"/>
      <c r="G8962" s="37">
        <v>8954</v>
      </c>
      <c r="H8962" s="167">
        <f t="shared" ca="1" si="263"/>
        <v>-5.0971806400919653E-2</v>
      </c>
    </row>
    <row r="8963" spans="1:8" x14ac:dyDescent="0.3">
      <c r="A8963"/>
      <c r="G8963" s="37">
        <v>8955</v>
      </c>
      <c r="H8963" s="167">
        <f t="shared" ca="1" si="263"/>
        <v>5.0653237620465398E-2</v>
      </c>
    </row>
    <row r="8964" spans="1:8" x14ac:dyDescent="0.3">
      <c r="A8964"/>
      <c r="G8964" s="37">
        <v>8956</v>
      </c>
      <c r="H8964" s="167">
        <f t="shared" ca="1" si="263"/>
        <v>-0.12343544232049269</v>
      </c>
    </row>
    <row r="8965" spans="1:8" x14ac:dyDescent="0.3">
      <c r="A8965"/>
      <c r="G8965" s="37">
        <v>8957</v>
      </c>
      <c r="H8965" s="167">
        <f t="shared" ca="1" si="263"/>
        <v>-9.4153364715155487E-3</v>
      </c>
    </row>
    <row r="8966" spans="1:8" x14ac:dyDescent="0.3">
      <c r="A8966"/>
      <c r="G8966" s="37">
        <v>8958</v>
      </c>
      <c r="H8966" s="167">
        <f t="shared" ca="1" si="263"/>
        <v>-3.6816083044885956E-2</v>
      </c>
    </row>
    <row r="8967" spans="1:8" x14ac:dyDescent="0.3">
      <c r="A8967"/>
      <c r="G8967" s="37">
        <v>8959</v>
      </c>
      <c r="H8967" s="167">
        <f t="shared" ca="1" si="263"/>
        <v>5.3981318852841152E-2</v>
      </c>
    </row>
    <row r="8968" spans="1:8" x14ac:dyDescent="0.3">
      <c r="A8968"/>
      <c r="G8968" s="37">
        <v>8960</v>
      </c>
      <c r="H8968" s="167">
        <f t="shared" ca="1" si="263"/>
        <v>-4.5036580728288228E-2</v>
      </c>
    </row>
    <row r="8969" spans="1:8" x14ac:dyDescent="0.3">
      <c r="A8969"/>
      <c r="G8969" s="37">
        <v>8961</v>
      </c>
      <c r="H8969" s="167">
        <f t="shared" ca="1" si="263"/>
        <v>-9.8823275987338609E-3</v>
      </c>
    </row>
    <row r="8970" spans="1:8" x14ac:dyDescent="0.3">
      <c r="A8970"/>
      <c r="G8970" s="37">
        <v>8962</v>
      </c>
      <c r="H8970" s="167">
        <f t="shared" ref="H8970:H9033" ca="1" si="264">_xlfn.NORM.INV(RAND(),N$11,N$12)</f>
        <v>-3.2653069143011353E-2</v>
      </c>
    </row>
    <row r="8971" spans="1:8" x14ac:dyDescent="0.3">
      <c r="A8971"/>
      <c r="G8971" s="37">
        <v>8963</v>
      </c>
      <c r="H8971" s="167">
        <f t="shared" ca="1" si="264"/>
        <v>4.2189983327324064E-2</v>
      </c>
    </row>
    <row r="8972" spans="1:8" x14ac:dyDescent="0.3">
      <c r="A8972"/>
      <c r="G8972" s="37">
        <v>8964</v>
      </c>
      <c r="H8972" s="167">
        <f t="shared" ca="1" si="264"/>
        <v>-7.4517759214215981E-2</v>
      </c>
    </row>
    <row r="8973" spans="1:8" x14ac:dyDescent="0.3">
      <c r="A8973"/>
      <c r="G8973" s="37">
        <v>8965</v>
      </c>
      <c r="H8973" s="167">
        <f t="shared" ca="1" si="264"/>
        <v>-1.6290050717771665E-2</v>
      </c>
    </row>
    <row r="8974" spans="1:8" x14ac:dyDescent="0.3">
      <c r="A8974"/>
      <c r="G8974" s="37">
        <v>8966</v>
      </c>
      <c r="H8974" s="167">
        <f t="shared" ca="1" si="264"/>
        <v>5.1746130014030785E-2</v>
      </c>
    </row>
    <row r="8975" spans="1:8" x14ac:dyDescent="0.3">
      <c r="A8975"/>
      <c r="G8975" s="37">
        <v>8967</v>
      </c>
      <c r="H8975" s="167">
        <f t="shared" ca="1" si="264"/>
        <v>6.2270188323265183E-2</v>
      </c>
    </row>
    <row r="8976" spans="1:8" x14ac:dyDescent="0.3">
      <c r="A8976"/>
      <c r="G8976" s="37">
        <v>8968</v>
      </c>
      <c r="H8976" s="167">
        <f t="shared" ca="1" si="264"/>
        <v>-1.5378930616279115E-2</v>
      </c>
    </row>
    <row r="8977" spans="1:8" x14ac:dyDescent="0.3">
      <c r="A8977"/>
      <c r="G8977" s="37">
        <v>8969</v>
      </c>
      <c r="H8977" s="167">
        <f t="shared" ca="1" si="264"/>
        <v>-2.1450929124294062E-2</v>
      </c>
    </row>
    <row r="8978" spans="1:8" x14ac:dyDescent="0.3">
      <c r="A8978"/>
      <c r="G8978" s="37">
        <v>8970</v>
      </c>
      <c r="H8978" s="167">
        <f t="shared" ca="1" si="264"/>
        <v>0.12059956674591869</v>
      </c>
    </row>
    <row r="8979" spans="1:8" x14ac:dyDescent="0.3">
      <c r="A8979"/>
      <c r="G8979" s="37">
        <v>8971</v>
      </c>
      <c r="H8979" s="167">
        <f t="shared" ca="1" si="264"/>
        <v>0.12909702322792585</v>
      </c>
    </row>
    <row r="8980" spans="1:8" x14ac:dyDescent="0.3">
      <c r="A8980"/>
      <c r="G8980" s="37">
        <v>8972</v>
      </c>
      <c r="H8980" s="167">
        <f t="shared" ca="1" si="264"/>
        <v>2.9179535010755143E-2</v>
      </c>
    </row>
    <row r="8981" spans="1:8" x14ac:dyDescent="0.3">
      <c r="A8981"/>
      <c r="G8981" s="37">
        <v>8973</v>
      </c>
      <c r="H8981" s="167">
        <f t="shared" ca="1" si="264"/>
        <v>-6.8590107286427338E-2</v>
      </c>
    </row>
    <row r="8982" spans="1:8" x14ac:dyDescent="0.3">
      <c r="A8982"/>
      <c r="G8982" s="37">
        <v>8974</v>
      </c>
      <c r="H8982" s="167">
        <f t="shared" ca="1" si="264"/>
        <v>7.3698156475198555E-3</v>
      </c>
    </row>
    <row r="8983" spans="1:8" x14ac:dyDescent="0.3">
      <c r="A8983"/>
      <c r="G8983" s="37">
        <v>8975</v>
      </c>
      <c r="H8983" s="167">
        <f t="shared" ca="1" si="264"/>
        <v>-4.7928917371761151E-2</v>
      </c>
    </row>
    <row r="8984" spans="1:8" x14ac:dyDescent="0.3">
      <c r="A8984"/>
      <c r="G8984" s="37">
        <v>8976</v>
      </c>
      <c r="H8984" s="167">
        <f t="shared" ca="1" si="264"/>
        <v>1.6543158761184672E-4</v>
      </c>
    </row>
    <row r="8985" spans="1:8" x14ac:dyDescent="0.3">
      <c r="A8985"/>
      <c r="G8985" s="37">
        <v>8977</v>
      </c>
      <c r="H8985" s="167">
        <f t="shared" ca="1" si="264"/>
        <v>5.3975351488647717E-2</v>
      </c>
    </row>
    <row r="8986" spans="1:8" x14ac:dyDescent="0.3">
      <c r="A8986"/>
      <c r="G8986" s="37">
        <v>8978</v>
      </c>
      <c r="H8986" s="167">
        <f t="shared" ca="1" si="264"/>
        <v>-0.14718185179180382</v>
      </c>
    </row>
    <row r="8987" spans="1:8" x14ac:dyDescent="0.3">
      <c r="A8987"/>
      <c r="G8987" s="37">
        <v>8979</v>
      </c>
      <c r="H8987" s="167">
        <f t="shared" ca="1" si="264"/>
        <v>1.6602037546496699E-2</v>
      </c>
    </row>
    <row r="8988" spans="1:8" x14ac:dyDescent="0.3">
      <c r="A8988"/>
      <c r="G8988" s="37">
        <v>8980</v>
      </c>
      <c r="H8988" s="167">
        <f t="shared" ca="1" si="264"/>
        <v>-6.7897048947080901E-2</v>
      </c>
    </row>
    <row r="8989" spans="1:8" x14ac:dyDescent="0.3">
      <c r="A8989"/>
      <c r="G8989" s="37">
        <v>8981</v>
      </c>
      <c r="H8989" s="167">
        <f t="shared" ca="1" si="264"/>
        <v>0.1362731131727131</v>
      </c>
    </row>
    <row r="8990" spans="1:8" x14ac:dyDescent="0.3">
      <c r="A8990"/>
      <c r="G8990" s="37">
        <v>8982</v>
      </c>
      <c r="H8990" s="167">
        <f t="shared" ca="1" si="264"/>
        <v>-4.6066850102865998E-3</v>
      </c>
    </row>
    <row r="8991" spans="1:8" x14ac:dyDescent="0.3">
      <c r="A8991"/>
      <c r="G8991" s="37">
        <v>8983</v>
      </c>
      <c r="H8991" s="167">
        <f t="shared" ca="1" si="264"/>
        <v>6.7943623603756456E-2</v>
      </c>
    </row>
    <row r="8992" spans="1:8" x14ac:dyDescent="0.3">
      <c r="A8992"/>
      <c r="G8992" s="37">
        <v>8984</v>
      </c>
      <c r="H8992" s="167">
        <f t="shared" ca="1" si="264"/>
        <v>6.5209887446088702E-2</v>
      </c>
    </row>
    <row r="8993" spans="1:8" x14ac:dyDescent="0.3">
      <c r="A8993"/>
      <c r="G8993" s="37">
        <v>8985</v>
      </c>
      <c r="H8993" s="167">
        <f t="shared" ca="1" si="264"/>
        <v>4.9078243999318712E-2</v>
      </c>
    </row>
    <row r="8994" spans="1:8" x14ac:dyDescent="0.3">
      <c r="A8994"/>
      <c r="G8994" s="37">
        <v>8986</v>
      </c>
      <c r="H8994" s="167">
        <f t="shared" ca="1" si="264"/>
        <v>1.3987098965136829E-3</v>
      </c>
    </row>
    <row r="8995" spans="1:8" x14ac:dyDescent="0.3">
      <c r="A8995"/>
      <c r="G8995" s="37">
        <v>8987</v>
      </c>
      <c r="H8995" s="167">
        <f t="shared" ca="1" si="264"/>
        <v>-1.5358647608651252E-2</v>
      </c>
    </row>
    <row r="8996" spans="1:8" x14ac:dyDescent="0.3">
      <c r="A8996"/>
      <c r="G8996" s="37">
        <v>8988</v>
      </c>
      <c r="H8996" s="167">
        <f t="shared" ca="1" si="264"/>
        <v>4.7820757445419852E-2</v>
      </c>
    </row>
    <row r="8997" spans="1:8" x14ac:dyDescent="0.3">
      <c r="A8997"/>
      <c r="G8997" s="37">
        <v>8989</v>
      </c>
      <c r="H8997" s="167">
        <f t="shared" ca="1" si="264"/>
        <v>-6.7365876728466929E-3</v>
      </c>
    </row>
    <row r="8998" spans="1:8" x14ac:dyDescent="0.3">
      <c r="A8998"/>
      <c r="G8998" s="37">
        <v>8990</v>
      </c>
      <c r="H8998" s="167">
        <f t="shared" ca="1" si="264"/>
        <v>8.0350287505769807E-2</v>
      </c>
    </row>
    <row r="8999" spans="1:8" x14ac:dyDescent="0.3">
      <c r="A8999"/>
      <c r="G8999" s="37">
        <v>8991</v>
      </c>
      <c r="H8999" s="167">
        <f t="shared" ca="1" si="264"/>
        <v>-5.2372124126111273E-2</v>
      </c>
    </row>
    <row r="9000" spans="1:8" x14ac:dyDescent="0.3">
      <c r="A9000"/>
      <c r="G9000" s="37">
        <v>8992</v>
      </c>
      <c r="H9000" s="167">
        <f t="shared" ca="1" si="264"/>
        <v>-5.5505706773557276E-2</v>
      </c>
    </row>
    <row r="9001" spans="1:8" x14ac:dyDescent="0.3">
      <c r="A9001"/>
      <c r="G9001" s="37">
        <v>8993</v>
      </c>
      <c r="H9001" s="167">
        <f t="shared" ca="1" si="264"/>
        <v>1.2878306415163231E-2</v>
      </c>
    </row>
    <row r="9002" spans="1:8" x14ac:dyDescent="0.3">
      <c r="A9002"/>
      <c r="G9002" s="37">
        <v>8994</v>
      </c>
      <c r="H9002" s="167">
        <f t="shared" ca="1" si="264"/>
        <v>4.3490875824064967E-2</v>
      </c>
    </row>
    <row r="9003" spans="1:8" x14ac:dyDescent="0.3">
      <c r="A9003"/>
      <c r="G9003" s="37">
        <v>8995</v>
      </c>
      <c r="H9003" s="167">
        <f t="shared" ca="1" si="264"/>
        <v>4.6357691145414735E-2</v>
      </c>
    </row>
    <row r="9004" spans="1:8" x14ac:dyDescent="0.3">
      <c r="A9004"/>
      <c r="G9004" s="37">
        <v>8996</v>
      </c>
      <c r="H9004" s="167">
        <f t="shared" ca="1" si="264"/>
        <v>9.3005339328742734E-2</v>
      </c>
    </row>
    <row r="9005" spans="1:8" x14ac:dyDescent="0.3">
      <c r="A9005"/>
      <c r="G9005" s="37">
        <v>8997</v>
      </c>
      <c r="H9005" s="167">
        <f t="shared" ca="1" si="264"/>
        <v>9.0682247320679824E-2</v>
      </c>
    </row>
    <row r="9006" spans="1:8" x14ac:dyDescent="0.3">
      <c r="A9006"/>
      <c r="G9006" s="37">
        <v>8998</v>
      </c>
      <c r="H9006" s="167">
        <f t="shared" ca="1" si="264"/>
        <v>-2.2663335097856632E-2</v>
      </c>
    </row>
    <row r="9007" spans="1:8" x14ac:dyDescent="0.3">
      <c r="A9007"/>
      <c r="G9007" s="37">
        <v>8999</v>
      </c>
      <c r="H9007" s="167">
        <f t="shared" ca="1" si="264"/>
        <v>8.0224481593091423E-2</v>
      </c>
    </row>
    <row r="9008" spans="1:8" x14ac:dyDescent="0.3">
      <c r="A9008"/>
      <c r="G9008" s="37">
        <v>9000</v>
      </c>
      <c r="H9008" s="167">
        <f t="shared" ca="1" si="264"/>
        <v>-3.6799254705649435E-3</v>
      </c>
    </row>
    <row r="9009" spans="1:8" x14ac:dyDescent="0.3">
      <c r="A9009"/>
      <c r="G9009" s="37">
        <v>9001</v>
      </c>
      <c r="H9009" s="167">
        <f t="shared" ca="1" si="264"/>
        <v>-6.3721027261340574E-2</v>
      </c>
    </row>
    <row r="9010" spans="1:8" x14ac:dyDescent="0.3">
      <c r="A9010"/>
      <c r="G9010" s="37">
        <v>9002</v>
      </c>
      <c r="H9010" s="167">
        <f t="shared" ca="1" si="264"/>
        <v>-3.2666528895819717E-2</v>
      </c>
    </row>
    <row r="9011" spans="1:8" x14ac:dyDescent="0.3">
      <c r="A9011"/>
      <c r="G9011" s="37">
        <v>9003</v>
      </c>
      <c r="H9011" s="167">
        <f t="shared" ca="1" si="264"/>
        <v>1.9694650941359214E-2</v>
      </c>
    </row>
    <row r="9012" spans="1:8" x14ac:dyDescent="0.3">
      <c r="A9012"/>
      <c r="G9012" s="37">
        <v>9004</v>
      </c>
      <c r="H9012" s="167">
        <f t="shared" ca="1" si="264"/>
        <v>4.4852369544425535E-2</v>
      </c>
    </row>
    <row r="9013" spans="1:8" x14ac:dyDescent="0.3">
      <c r="A9013"/>
      <c r="G9013" s="37">
        <v>9005</v>
      </c>
      <c r="H9013" s="167">
        <f t="shared" ca="1" si="264"/>
        <v>-3.909243655105607E-2</v>
      </c>
    </row>
    <row r="9014" spans="1:8" x14ac:dyDescent="0.3">
      <c r="A9014"/>
      <c r="G9014" s="37">
        <v>9006</v>
      </c>
      <c r="H9014" s="167">
        <f t="shared" ca="1" si="264"/>
        <v>4.6979137627917035E-2</v>
      </c>
    </row>
    <row r="9015" spans="1:8" x14ac:dyDescent="0.3">
      <c r="A9015"/>
      <c r="G9015" s="37">
        <v>9007</v>
      </c>
      <c r="H9015" s="167">
        <f t="shared" ca="1" si="264"/>
        <v>0.13536523116113366</v>
      </c>
    </row>
    <row r="9016" spans="1:8" x14ac:dyDescent="0.3">
      <c r="A9016"/>
      <c r="G9016" s="37">
        <v>9008</v>
      </c>
      <c r="H9016" s="167">
        <f t="shared" ca="1" si="264"/>
        <v>3.0709843549433541E-2</v>
      </c>
    </row>
    <row r="9017" spans="1:8" x14ac:dyDescent="0.3">
      <c r="A9017"/>
      <c r="G9017" s="37">
        <v>9009</v>
      </c>
      <c r="H9017" s="167">
        <f t="shared" ca="1" si="264"/>
        <v>2.9055698117086221E-2</v>
      </c>
    </row>
    <row r="9018" spans="1:8" x14ac:dyDescent="0.3">
      <c r="A9018"/>
      <c r="G9018" s="37">
        <v>9010</v>
      </c>
      <c r="H9018" s="167">
        <f t="shared" ca="1" si="264"/>
        <v>-5.2671160888323361E-2</v>
      </c>
    </row>
    <row r="9019" spans="1:8" x14ac:dyDescent="0.3">
      <c r="A9019"/>
      <c r="G9019" s="37">
        <v>9011</v>
      </c>
      <c r="H9019" s="167">
        <f t="shared" ca="1" si="264"/>
        <v>3.8364099852253974E-2</v>
      </c>
    </row>
    <row r="9020" spans="1:8" x14ac:dyDescent="0.3">
      <c r="A9020"/>
      <c r="G9020" s="37">
        <v>9012</v>
      </c>
      <c r="H9020" s="167">
        <f t="shared" ca="1" si="264"/>
        <v>0.10121005845851806</v>
      </c>
    </row>
    <row r="9021" spans="1:8" x14ac:dyDescent="0.3">
      <c r="A9021"/>
      <c r="G9021" s="37">
        <v>9013</v>
      </c>
      <c r="H9021" s="167">
        <f t="shared" ca="1" si="264"/>
        <v>2.996942744548594E-2</v>
      </c>
    </row>
    <row r="9022" spans="1:8" x14ac:dyDescent="0.3">
      <c r="A9022"/>
      <c r="G9022" s="37">
        <v>9014</v>
      </c>
      <c r="H9022" s="167">
        <f t="shared" ca="1" si="264"/>
        <v>1.5635260877721952E-2</v>
      </c>
    </row>
    <row r="9023" spans="1:8" x14ac:dyDescent="0.3">
      <c r="A9023"/>
      <c r="G9023" s="37">
        <v>9015</v>
      </c>
      <c r="H9023" s="167">
        <f t="shared" ca="1" si="264"/>
        <v>-1.7497459049263388E-2</v>
      </c>
    </row>
    <row r="9024" spans="1:8" x14ac:dyDescent="0.3">
      <c r="A9024"/>
      <c r="G9024" s="37">
        <v>9016</v>
      </c>
      <c r="H9024" s="167">
        <f t="shared" ca="1" si="264"/>
        <v>1.4441804928608432E-2</v>
      </c>
    </row>
    <row r="9025" spans="1:8" x14ac:dyDescent="0.3">
      <c r="A9025"/>
      <c r="G9025" s="37">
        <v>9017</v>
      </c>
      <c r="H9025" s="167">
        <f t="shared" ca="1" si="264"/>
        <v>4.530684811610864E-2</v>
      </c>
    </row>
    <row r="9026" spans="1:8" x14ac:dyDescent="0.3">
      <c r="A9026"/>
      <c r="G9026" s="37">
        <v>9018</v>
      </c>
      <c r="H9026" s="167">
        <f t="shared" ca="1" si="264"/>
        <v>-3.1684780238544659E-3</v>
      </c>
    </row>
    <row r="9027" spans="1:8" x14ac:dyDescent="0.3">
      <c r="A9027"/>
      <c r="G9027" s="37">
        <v>9019</v>
      </c>
      <c r="H9027" s="167">
        <f t="shared" ca="1" si="264"/>
        <v>0.10223895417226866</v>
      </c>
    </row>
    <row r="9028" spans="1:8" x14ac:dyDescent="0.3">
      <c r="A9028"/>
      <c r="G9028" s="37">
        <v>9020</v>
      </c>
      <c r="H9028" s="167">
        <f t="shared" ca="1" si="264"/>
        <v>-3.7827749923454175E-2</v>
      </c>
    </row>
    <row r="9029" spans="1:8" x14ac:dyDescent="0.3">
      <c r="A9029"/>
      <c r="G9029" s="37">
        <v>9021</v>
      </c>
      <c r="H9029" s="167">
        <f t="shared" ca="1" si="264"/>
        <v>-5.659560317392396E-2</v>
      </c>
    </row>
    <row r="9030" spans="1:8" x14ac:dyDescent="0.3">
      <c r="A9030"/>
      <c r="G9030" s="37">
        <v>9022</v>
      </c>
      <c r="H9030" s="167">
        <f t="shared" ca="1" si="264"/>
        <v>-9.9725614146320696E-2</v>
      </c>
    </row>
    <row r="9031" spans="1:8" x14ac:dyDescent="0.3">
      <c r="A9031"/>
      <c r="G9031" s="37">
        <v>9023</v>
      </c>
      <c r="H9031" s="167">
        <f t="shared" ca="1" si="264"/>
        <v>6.3746116669492425E-2</v>
      </c>
    </row>
    <row r="9032" spans="1:8" x14ac:dyDescent="0.3">
      <c r="A9032"/>
      <c r="G9032" s="37">
        <v>9024</v>
      </c>
      <c r="H9032" s="167">
        <f t="shared" ca="1" si="264"/>
        <v>3.6037666845733979E-2</v>
      </c>
    </row>
    <row r="9033" spans="1:8" x14ac:dyDescent="0.3">
      <c r="A9033"/>
      <c r="G9033" s="37">
        <v>9025</v>
      </c>
      <c r="H9033" s="167">
        <f t="shared" ca="1" si="264"/>
        <v>-9.0850838030145084E-2</v>
      </c>
    </row>
    <row r="9034" spans="1:8" x14ac:dyDescent="0.3">
      <c r="A9034"/>
      <c r="G9034" s="37">
        <v>9026</v>
      </c>
      <c r="H9034" s="167">
        <f t="shared" ref="H9034:H9097" ca="1" si="265">_xlfn.NORM.INV(RAND(),N$11,N$12)</f>
        <v>2.05955998651619E-2</v>
      </c>
    </row>
    <row r="9035" spans="1:8" x14ac:dyDescent="0.3">
      <c r="A9035"/>
      <c r="G9035" s="37">
        <v>9027</v>
      </c>
      <c r="H9035" s="167">
        <f t="shared" ca="1" si="265"/>
        <v>-4.1488788351175594E-2</v>
      </c>
    </row>
    <row r="9036" spans="1:8" x14ac:dyDescent="0.3">
      <c r="A9036"/>
      <c r="G9036" s="37">
        <v>9028</v>
      </c>
      <c r="H9036" s="167">
        <f t="shared" ca="1" si="265"/>
        <v>0.10094450827419027</v>
      </c>
    </row>
    <row r="9037" spans="1:8" x14ac:dyDescent="0.3">
      <c r="A9037"/>
      <c r="G9037" s="37">
        <v>9029</v>
      </c>
      <c r="H9037" s="167">
        <f t="shared" ca="1" si="265"/>
        <v>2.5701960821571258E-2</v>
      </c>
    </row>
    <row r="9038" spans="1:8" x14ac:dyDescent="0.3">
      <c r="A9038"/>
      <c r="G9038" s="37">
        <v>9030</v>
      </c>
      <c r="H9038" s="167">
        <f t="shared" ca="1" si="265"/>
        <v>-3.077001648520864E-3</v>
      </c>
    </row>
    <row r="9039" spans="1:8" x14ac:dyDescent="0.3">
      <c r="A9039"/>
      <c r="G9039" s="37">
        <v>9031</v>
      </c>
      <c r="H9039" s="167">
        <f t="shared" ca="1" si="265"/>
        <v>4.4669549094943448E-3</v>
      </c>
    </row>
    <row r="9040" spans="1:8" x14ac:dyDescent="0.3">
      <c r="A9040"/>
      <c r="G9040" s="37">
        <v>9032</v>
      </c>
      <c r="H9040" s="167">
        <f t="shared" ca="1" si="265"/>
        <v>-0.16415069643791794</v>
      </c>
    </row>
    <row r="9041" spans="1:8" x14ac:dyDescent="0.3">
      <c r="A9041"/>
      <c r="G9041" s="37">
        <v>9033</v>
      </c>
      <c r="H9041" s="167">
        <f t="shared" ca="1" si="265"/>
        <v>-2.6794864313125933E-2</v>
      </c>
    </row>
    <row r="9042" spans="1:8" x14ac:dyDescent="0.3">
      <c r="A9042"/>
      <c r="G9042" s="37">
        <v>9034</v>
      </c>
      <c r="H9042" s="167">
        <f t="shared" ca="1" si="265"/>
        <v>-6.2416175152935661E-2</v>
      </c>
    </row>
    <row r="9043" spans="1:8" x14ac:dyDescent="0.3">
      <c r="A9043"/>
      <c r="G9043" s="37">
        <v>9035</v>
      </c>
      <c r="H9043" s="167">
        <f t="shared" ca="1" si="265"/>
        <v>1.6494486503688666E-2</v>
      </c>
    </row>
    <row r="9044" spans="1:8" x14ac:dyDescent="0.3">
      <c r="A9044"/>
      <c r="G9044" s="37">
        <v>9036</v>
      </c>
      <c r="H9044" s="167">
        <f t="shared" ca="1" si="265"/>
        <v>0.13041436275230792</v>
      </c>
    </row>
    <row r="9045" spans="1:8" x14ac:dyDescent="0.3">
      <c r="A9045"/>
      <c r="G9045" s="37">
        <v>9037</v>
      </c>
      <c r="H9045" s="167">
        <f t="shared" ca="1" si="265"/>
        <v>-1.9678447700934777E-2</v>
      </c>
    </row>
    <row r="9046" spans="1:8" x14ac:dyDescent="0.3">
      <c r="A9046"/>
      <c r="G9046" s="37">
        <v>9038</v>
      </c>
      <c r="H9046" s="167">
        <f t="shared" ca="1" si="265"/>
        <v>-2.2254299609356053E-2</v>
      </c>
    </row>
    <row r="9047" spans="1:8" x14ac:dyDescent="0.3">
      <c r="A9047"/>
      <c r="G9047" s="37">
        <v>9039</v>
      </c>
      <c r="H9047" s="167">
        <f t="shared" ca="1" si="265"/>
        <v>-7.3672247467784857E-3</v>
      </c>
    </row>
    <row r="9048" spans="1:8" x14ac:dyDescent="0.3">
      <c r="A9048"/>
      <c r="G9048" s="37">
        <v>9040</v>
      </c>
      <c r="H9048" s="167">
        <f t="shared" ca="1" si="265"/>
        <v>1.1579918731326562E-2</v>
      </c>
    </row>
    <row r="9049" spans="1:8" x14ac:dyDescent="0.3">
      <c r="A9049"/>
      <c r="G9049" s="37">
        <v>9041</v>
      </c>
      <c r="H9049" s="167">
        <f t="shared" ca="1" si="265"/>
        <v>5.2111507767792664E-2</v>
      </c>
    </row>
    <row r="9050" spans="1:8" x14ac:dyDescent="0.3">
      <c r="A9050"/>
      <c r="G9050" s="37">
        <v>9042</v>
      </c>
      <c r="H9050" s="167">
        <f t="shared" ca="1" si="265"/>
        <v>8.4575875076578086E-2</v>
      </c>
    </row>
    <row r="9051" spans="1:8" x14ac:dyDescent="0.3">
      <c r="A9051"/>
      <c r="G9051" s="37">
        <v>9043</v>
      </c>
      <c r="H9051" s="167">
        <f t="shared" ca="1" si="265"/>
        <v>2.0306779922712676E-3</v>
      </c>
    </row>
    <row r="9052" spans="1:8" x14ac:dyDescent="0.3">
      <c r="A9052"/>
      <c r="G9052" s="37">
        <v>9044</v>
      </c>
      <c r="H9052" s="167">
        <f t="shared" ca="1" si="265"/>
        <v>-0.14535335936385238</v>
      </c>
    </row>
    <row r="9053" spans="1:8" x14ac:dyDescent="0.3">
      <c r="A9053"/>
      <c r="G9053" s="37">
        <v>9045</v>
      </c>
      <c r="H9053" s="167">
        <f t="shared" ca="1" si="265"/>
        <v>-1.7131143979838514E-2</v>
      </c>
    </row>
    <row r="9054" spans="1:8" x14ac:dyDescent="0.3">
      <c r="A9054"/>
      <c r="G9054" s="37">
        <v>9046</v>
      </c>
      <c r="H9054" s="167">
        <f t="shared" ca="1" si="265"/>
        <v>2.6634019077743185E-3</v>
      </c>
    </row>
    <row r="9055" spans="1:8" x14ac:dyDescent="0.3">
      <c r="A9055"/>
      <c r="G9055" s="37">
        <v>9047</v>
      </c>
      <c r="H9055" s="167">
        <f t="shared" ca="1" si="265"/>
        <v>-2.4391765843702486E-2</v>
      </c>
    </row>
    <row r="9056" spans="1:8" x14ac:dyDescent="0.3">
      <c r="A9056"/>
      <c r="G9056" s="37">
        <v>9048</v>
      </c>
      <c r="H9056" s="167">
        <f t="shared" ca="1" si="265"/>
        <v>2.3609195749856513E-2</v>
      </c>
    </row>
    <row r="9057" spans="1:8" x14ac:dyDescent="0.3">
      <c r="A9057"/>
      <c r="G9057" s="37">
        <v>9049</v>
      </c>
      <c r="H9057" s="167">
        <f t="shared" ca="1" si="265"/>
        <v>-4.9545623696542168E-2</v>
      </c>
    </row>
    <row r="9058" spans="1:8" x14ac:dyDescent="0.3">
      <c r="A9058"/>
      <c r="G9058" s="37">
        <v>9050</v>
      </c>
      <c r="H9058" s="167">
        <f t="shared" ca="1" si="265"/>
        <v>2.8490844042775524E-2</v>
      </c>
    </row>
    <row r="9059" spans="1:8" x14ac:dyDescent="0.3">
      <c r="A9059"/>
      <c r="G9059" s="37">
        <v>9051</v>
      </c>
      <c r="H9059" s="167">
        <f t="shared" ca="1" si="265"/>
        <v>5.5636857048367017E-2</v>
      </c>
    </row>
    <row r="9060" spans="1:8" x14ac:dyDescent="0.3">
      <c r="A9060"/>
      <c r="G9060" s="37">
        <v>9052</v>
      </c>
      <c r="H9060" s="167">
        <f t="shared" ca="1" si="265"/>
        <v>-7.2363125744435167E-2</v>
      </c>
    </row>
    <row r="9061" spans="1:8" x14ac:dyDescent="0.3">
      <c r="A9061"/>
      <c r="G9061" s="37">
        <v>9053</v>
      </c>
      <c r="H9061" s="167">
        <f t="shared" ca="1" si="265"/>
        <v>4.0628490139897958E-2</v>
      </c>
    </row>
    <row r="9062" spans="1:8" x14ac:dyDescent="0.3">
      <c r="A9062"/>
      <c r="G9062" s="37">
        <v>9054</v>
      </c>
      <c r="H9062" s="167">
        <f t="shared" ca="1" si="265"/>
        <v>8.7584916188249859E-2</v>
      </c>
    </row>
    <row r="9063" spans="1:8" x14ac:dyDescent="0.3">
      <c r="A9063"/>
      <c r="G9063" s="37">
        <v>9055</v>
      </c>
      <c r="H9063" s="167">
        <f t="shared" ca="1" si="265"/>
        <v>-7.5056991339030543E-2</v>
      </c>
    </row>
    <row r="9064" spans="1:8" x14ac:dyDescent="0.3">
      <c r="A9064"/>
      <c r="G9064" s="37">
        <v>9056</v>
      </c>
      <c r="H9064" s="167">
        <f t="shared" ca="1" si="265"/>
        <v>-4.2984682974107478E-2</v>
      </c>
    </row>
    <row r="9065" spans="1:8" x14ac:dyDescent="0.3">
      <c r="A9065"/>
      <c r="G9065" s="37">
        <v>9057</v>
      </c>
      <c r="H9065" s="167">
        <f t="shared" ca="1" si="265"/>
        <v>-4.8130813199176094E-2</v>
      </c>
    </row>
    <row r="9066" spans="1:8" x14ac:dyDescent="0.3">
      <c r="A9066"/>
      <c r="G9066" s="37">
        <v>9058</v>
      </c>
      <c r="H9066" s="167">
        <f t="shared" ca="1" si="265"/>
        <v>-0.14553550414766797</v>
      </c>
    </row>
    <row r="9067" spans="1:8" x14ac:dyDescent="0.3">
      <c r="A9067"/>
      <c r="G9067" s="37">
        <v>9059</v>
      </c>
      <c r="H9067" s="167">
        <f t="shared" ca="1" si="265"/>
        <v>1.3813796610401642E-2</v>
      </c>
    </row>
    <row r="9068" spans="1:8" x14ac:dyDescent="0.3">
      <c r="A9068"/>
      <c r="G9068" s="37">
        <v>9060</v>
      </c>
      <c r="H9068" s="167">
        <f t="shared" ca="1" si="265"/>
        <v>-6.7052803246850964E-2</v>
      </c>
    </row>
    <row r="9069" spans="1:8" x14ac:dyDescent="0.3">
      <c r="A9069"/>
      <c r="G9069" s="37">
        <v>9061</v>
      </c>
      <c r="H9069" s="167">
        <f t="shared" ca="1" si="265"/>
        <v>3.620545269181856E-2</v>
      </c>
    </row>
    <row r="9070" spans="1:8" x14ac:dyDescent="0.3">
      <c r="A9070"/>
      <c r="G9070" s="37">
        <v>9062</v>
      </c>
      <c r="H9070" s="167">
        <f t="shared" ca="1" si="265"/>
        <v>-1.7242249141014149E-2</v>
      </c>
    </row>
    <row r="9071" spans="1:8" x14ac:dyDescent="0.3">
      <c r="A9071"/>
      <c r="G9071" s="37">
        <v>9063</v>
      </c>
      <c r="H9071" s="167">
        <f t="shared" ca="1" si="265"/>
        <v>-1.1655006409472901E-2</v>
      </c>
    </row>
    <row r="9072" spans="1:8" x14ac:dyDescent="0.3">
      <c r="A9072"/>
      <c r="G9072" s="37">
        <v>9064</v>
      </c>
      <c r="H9072" s="167">
        <f t="shared" ca="1" si="265"/>
        <v>-1.5712889970541179E-2</v>
      </c>
    </row>
    <row r="9073" spans="1:8" x14ac:dyDescent="0.3">
      <c r="A9073"/>
      <c r="G9073" s="37">
        <v>9065</v>
      </c>
      <c r="H9073" s="167">
        <f t="shared" ca="1" si="265"/>
        <v>3.4657921293382221E-3</v>
      </c>
    </row>
    <row r="9074" spans="1:8" x14ac:dyDescent="0.3">
      <c r="A9074"/>
      <c r="G9074" s="37">
        <v>9066</v>
      </c>
      <c r="H9074" s="167">
        <f t="shared" ca="1" si="265"/>
        <v>-6.9966109638770146E-2</v>
      </c>
    </row>
    <row r="9075" spans="1:8" x14ac:dyDescent="0.3">
      <c r="A9075"/>
      <c r="G9075" s="37">
        <v>9067</v>
      </c>
      <c r="H9075" s="167">
        <f t="shared" ca="1" si="265"/>
        <v>5.1412372184077883E-2</v>
      </c>
    </row>
    <row r="9076" spans="1:8" x14ac:dyDescent="0.3">
      <c r="A9076"/>
      <c r="G9076" s="37">
        <v>9068</v>
      </c>
      <c r="H9076" s="167">
        <f t="shared" ca="1" si="265"/>
        <v>-6.9033969956334651E-2</v>
      </c>
    </row>
    <row r="9077" spans="1:8" x14ac:dyDescent="0.3">
      <c r="A9077"/>
      <c r="G9077" s="37">
        <v>9069</v>
      </c>
      <c r="H9077" s="167">
        <f t="shared" ca="1" si="265"/>
        <v>-3.7117029657260145E-2</v>
      </c>
    </row>
    <row r="9078" spans="1:8" x14ac:dyDescent="0.3">
      <c r="A9078"/>
      <c r="G9078" s="37">
        <v>9070</v>
      </c>
      <c r="H9078" s="167">
        <f t="shared" ca="1" si="265"/>
        <v>4.3684753376886723E-2</v>
      </c>
    </row>
    <row r="9079" spans="1:8" x14ac:dyDescent="0.3">
      <c r="A9079"/>
      <c r="G9079" s="37">
        <v>9071</v>
      </c>
      <c r="H9079" s="167">
        <f t="shared" ca="1" si="265"/>
        <v>8.2924839253095198E-2</v>
      </c>
    </row>
    <row r="9080" spans="1:8" x14ac:dyDescent="0.3">
      <c r="A9080"/>
      <c r="G9080" s="37">
        <v>9072</v>
      </c>
      <c r="H9080" s="167">
        <f t="shared" ca="1" si="265"/>
        <v>-5.4133798916536351E-2</v>
      </c>
    </row>
    <row r="9081" spans="1:8" x14ac:dyDescent="0.3">
      <c r="A9081"/>
      <c r="G9081" s="37">
        <v>9073</v>
      </c>
      <c r="H9081" s="167">
        <f t="shared" ca="1" si="265"/>
        <v>2.2274629614895541E-2</v>
      </c>
    </row>
    <row r="9082" spans="1:8" x14ac:dyDescent="0.3">
      <c r="A9082"/>
      <c r="G9082" s="37">
        <v>9074</v>
      </c>
      <c r="H9082" s="167">
        <f t="shared" ca="1" si="265"/>
        <v>4.0983988787026207E-2</v>
      </c>
    </row>
    <row r="9083" spans="1:8" x14ac:dyDescent="0.3">
      <c r="A9083"/>
      <c r="G9083" s="37">
        <v>9075</v>
      </c>
      <c r="H9083" s="167">
        <f t="shared" ca="1" si="265"/>
        <v>-7.9062972514184083E-3</v>
      </c>
    </row>
    <row r="9084" spans="1:8" x14ac:dyDescent="0.3">
      <c r="A9084"/>
      <c r="G9084" s="37">
        <v>9076</v>
      </c>
      <c r="H9084" s="167">
        <f t="shared" ca="1" si="265"/>
        <v>8.1505670761928606E-2</v>
      </c>
    </row>
    <row r="9085" spans="1:8" x14ac:dyDescent="0.3">
      <c r="A9085"/>
      <c r="G9085" s="37">
        <v>9077</v>
      </c>
      <c r="H9085" s="167">
        <f t="shared" ca="1" si="265"/>
        <v>-1.5136544996861146E-2</v>
      </c>
    </row>
    <row r="9086" spans="1:8" x14ac:dyDescent="0.3">
      <c r="A9086"/>
      <c r="G9086" s="37">
        <v>9078</v>
      </c>
      <c r="H9086" s="167">
        <f t="shared" ca="1" si="265"/>
        <v>-1.1248489414374067E-2</v>
      </c>
    </row>
    <row r="9087" spans="1:8" x14ac:dyDescent="0.3">
      <c r="A9087"/>
      <c r="G9087" s="37">
        <v>9079</v>
      </c>
      <c r="H9087" s="167">
        <f t="shared" ca="1" si="265"/>
        <v>9.2887987652866873E-3</v>
      </c>
    </row>
    <row r="9088" spans="1:8" x14ac:dyDescent="0.3">
      <c r="A9088"/>
      <c r="G9088" s="37">
        <v>9080</v>
      </c>
      <c r="H9088" s="167">
        <f t="shared" ca="1" si="265"/>
        <v>-3.9718437388249851E-2</v>
      </c>
    </row>
    <row r="9089" spans="1:8" x14ac:dyDescent="0.3">
      <c r="A9089"/>
      <c r="G9089" s="37">
        <v>9081</v>
      </c>
      <c r="H9089" s="167">
        <f t="shared" ca="1" si="265"/>
        <v>-1.952713934180204E-2</v>
      </c>
    </row>
    <row r="9090" spans="1:8" x14ac:dyDescent="0.3">
      <c r="A9090"/>
      <c r="G9090" s="37">
        <v>9082</v>
      </c>
      <c r="H9090" s="167">
        <f t="shared" ca="1" si="265"/>
        <v>3.7493726750319943E-2</v>
      </c>
    </row>
    <row r="9091" spans="1:8" x14ac:dyDescent="0.3">
      <c r="A9091"/>
      <c r="G9091" s="37">
        <v>9083</v>
      </c>
      <c r="H9091" s="167">
        <f t="shared" ca="1" si="265"/>
        <v>-0.10241493723467207</v>
      </c>
    </row>
    <row r="9092" spans="1:8" x14ac:dyDescent="0.3">
      <c r="A9092"/>
      <c r="G9092" s="37">
        <v>9084</v>
      </c>
      <c r="H9092" s="167">
        <f t="shared" ca="1" si="265"/>
        <v>5.1379500086692398E-2</v>
      </c>
    </row>
    <row r="9093" spans="1:8" x14ac:dyDescent="0.3">
      <c r="A9093"/>
      <c r="G9093" s="37">
        <v>9085</v>
      </c>
      <c r="H9093" s="167">
        <f t="shared" ca="1" si="265"/>
        <v>-3.2471728784760831E-2</v>
      </c>
    </row>
    <row r="9094" spans="1:8" x14ac:dyDescent="0.3">
      <c r="A9094"/>
      <c r="G9094" s="37">
        <v>9086</v>
      </c>
      <c r="H9094" s="167">
        <f t="shared" ca="1" si="265"/>
        <v>-1.2889245615965973E-2</v>
      </c>
    </row>
    <row r="9095" spans="1:8" x14ac:dyDescent="0.3">
      <c r="A9095"/>
      <c r="G9095" s="37">
        <v>9087</v>
      </c>
      <c r="H9095" s="167">
        <f t="shared" ca="1" si="265"/>
        <v>-1.2785931590973888E-2</v>
      </c>
    </row>
    <row r="9096" spans="1:8" x14ac:dyDescent="0.3">
      <c r="A9096"/>
      <c r="G9096" s="37">
        <v>9088</v>
      </c>
      <c r="H9096" s="167">
        <f t="shared" ca="1" si="265"/>
        <v>-1.1481032432148883E-2</v>
      </c>
    </row>
    <row r="9097" spans="1:8" x14ac:dyDescent="0.3">
      <c r="A9097"/>
      <c r="G9097" s="37">
        <v>9089</v>
      </c>
      <c r="H9097" s="167">
        <f t="shared" ca="1" si="265"/>
        <v>5.9779165666749387E-2</v>
      </c>
    </row>
    <row r="9098" spans="1:8" x14ac:dyDescent="0.3">
      <c r="A9098"/>
      <c r="G9098" s="37">
        <v>9090</v>
      </c>
      <c r="H9098" s="167">
        <f t="shared" ref="H9098:H9161" ca="1" si="266">_xlfn.NORM.INV(RAND(),N$11,N$12)</f>
        <v>-9.3476382722713247E-2</v>
      </c>
    </row>
    <row r="9099" spans="1:8" x14ac:dyDescent="0.3">
      <c r="A9099"/>
      <c r="G9099" s="37">
        <v>9091</v>
      </c>
      <c r="H9099" s="167">
        <f t="shared" ca="1" si="266"/>
        <v>8.5289117300308137E-2</v>
      </c>
    </row>
    <row r="9100" spans="1:8" x14ac:dyDescent="0.3">
      <c r="A9100"/>
      <c r="G9100" s="37">
        <v>9092</v>
      </c>
      <c r="H9100" s="167">
        <f t="shared" ca="1" si="266"/>
        <v>-8.2067407096924096E-3</v>
      </c>
    </row>
    <row r="9101" spans="1:8" x14ac:dyDescent="0.3">
      <c r="A9101"/>
      <c r="G9101" s="37">
        <v>9093</v>
      </c>
      <c r="H9101" s="167">
        <f t="shared" ca="1" si="266"/>
        <v>3.3562228201841855E-2</v>
      </c>
    </row>
    <row r="9102" spans="1:8" x14ac:dyDescent="0.3">
      <c r="A9102"/>
      <c r="G9102" s="37">
        <v>9094</v>
      </c>
      <c r="H9102" s="167">
        <f t="shared" ca="1" si="266"/>
        <v>1.4411269072580788E-2</v>
      </c>
    </row>
    <row r="9103" spans="1:8" x14ac:dyDescent="0.3">
      <c r="A9103"/>
      <c r="G9103" s="37">
        <v>9095</v>
      </c>
      <c r="H9103" s="167">
        <f t="shared" ca="1" si="266"/>
        <v>1.9586859010257859E-2</v>
      </c>
    </row>
    <row r="9104" spans="1:8" x14ac:dyDescent="0.3">
      <c r="A9104"/>
      <c r="G9104" s="37">
        <v>9096</v>
      </c>
      <c r="H9104" s="167">
        <f t="shared" ca="1" si="266"/>
        <v>0.13122999886781186</v>
      </c>
    </row>
    <row r="9105" spans="1:8" x14ac:dyDescent="0.3">
      <c r="A9105"/>
      <c r="G9105" s="37">
        <v>9097</v>
      </c>
      <c r="H9105" s="167">
        <f t="shared" ca="1" si="266"/>
        <v>-9.0445845815431247E-2</v>
      </c>
    </row>
    <row r="9106" spans="1:8" x14ac:dyDescent="0.3">
      <c r="A9106"/>
      <c r="G9106" s="37">
        <v>9098</v>
      </c>
      <c r="H9106" s="167">
        <f t="shared" ca="1" si="266"/>
        <v>-1.5615783983367064E-2</v>
      </c>
    </row>
    <row r="9107" spans="1:8" x14ac:dyDescent="0.3">
      <c r="A9107"/>
      <c r="G9107" s="37">
        <v>9099</v>
      </c>
      <c r="H9107" s="167">
        <f t="shared" ca="1" si="266"/>
        <v>7.4543287534335839E-2</v>
      </c>
    </row>
    <row r="9108" spans="1:8" x14ac:dyDescent="0.3">
      <c r="A9108"/>
      <c r="G9108" s="37">
        <v>9100</v>
      </c>
      <c r="H9108" s="167">
        <f t="shared" ca="1" si="266"/>
        <v>-1.5322825100713556E-2</v>
      </c>
    </row>
    <row r="9109" spans="1:8" x14ac:dyDescent="0.3">
      <c r="A9109"/>
      <c r="G9109" s="37">
        <v>9101</v>
      </c>
      <c r="H9109" s="167">
        <f t="shared" ca="1" si="266"/>
        <v>-8.0062898880124869E-2</v>
      </c>
    </row>
    <row r="9110" spans="1:8" x14ac:dyDescent="0.3">
      <c r="A9110"/>
      <c r="G9110" s="37">
        <v>9102</v>
      </c>
      <c r="H9110" s="167">
        <f t="shared" ca="1" si="266"/>
        <v>4.7275232001738325E-2</v>
      </c>
    </row>
    <row r="9111" spans="1:8" x14ac:dyDescent="0.3">
      <c r="A9111"/>
      <c r="G9111" s="37">
        <v>9103</v>
      </c>
      <c r="H9111" s="167">
        <f t="shared" ca="1" si="266"/>
        <v>0.16653804390013524</v>
      </c>
    </row>
    <row r="9112" spans="1:8" x14ac:dyDescent="0.3">
      <c r="A9112"/>
      <c r="G9112" s="37">
        <v>9104</v>
      </c>
      <c r="H9112" s="167">
        <f t="shared" ca="1" si="266"/>
        <v>-5.7348676037891913E-2</v>
      </c>
    </row>
    <row r="9113" spans="1:8" x14ac:dyDescent="0.3">
      <c r="A9113"/>
      <c r="G9113" s="37">
        <v>9105</v>
      </c>
      <c r="H9113" s="167">
        <f t="shared" ca="1" si="266"/>
        <v>7.7621233870013989E-2</v>
      </c>
    </row>
    <row r="9114" spans="1:8" x14ac:dyDescent="0.3">
      <c r="A9114"/>
      <c r="G9114" s="37">
        <v>9106</v>
      </c>
      <c r="H9114" s="167">
        <f t="shared" ca="1" si="266"/>
        <v>-8.9145221963414498E-2</v>
      </c>
    </row>
    <row r="9115" spans="1:8" x14ac:dyDescent="0.3">
      <c r="A9115"/>
      <c r="G9115" s="37">
        <v>9107</v>
      </c>
      <c r="H9115" s="167">
        <f t="shared" ca="1" si="266"/>
        <v>-6.8735948592121218E-2</v>
      </c>
    </row>
    <row r="9116" spans="1:8" x14ac:dyDescent="0.3">
      <c r="A9116"/>
      <c r="G9116" s="37">
        <v>9108</v>
      </c>
      <c r="H9116" s="167">
        <f t="shared" ca="1" si="266"/>
        <v>-8.2725093206873657E-2</v>
      </c>
    </row>
    <row r="9117" spans="1:8" x14ac:dyDescent="0.3">
      <c r="A9117"/>
      <c r="G9117" s="37">
        <v>9109</v>
      </c>
      <c r="H9117" s="167">
        <f t="shared" ca="1" si="266"/>
        <v>8.8876237042253697E-3</v>
      </c>
    </row>
    <row r="9118" spans="1:8" x14ac:dyDescent="0.3">
      <c r="A9118"/>
      <c r="G9118" s="37">
        <v>9110</v>
      </c>
      <c r="H9118" s="167">
        <f t="shared" ca="1" si="266"/>
        <v>1.8644073986211165E-2</v>
      </c>
    </row>
    <row r="9119" spans="1:8" x14ac:dyDescent="0.3">
      <c r="A9119"/>
      <c r="G9119" s="37">
        <v>9111</v>
      </c>
      <c r="H9119" s="167">
        <f t="shared" ca="1" si="266"/>
        <v>8.7655556941291807E-3</v>
      </c>
    </row>
    <row r="9120" spans="1:8" x14ac:dyDescent="0.3">
      <c r="A9120"/>
      <c r="G9120" s="37">
        <v>9112</v>
      </c>
      <c r="H9120" s="167">
        <f t="shared" ca="1" si="266"/>
        <v>1.0093132706667973E-3</v>
      </c>
    </row>
    <row r="9121" spans="1:8" x14ac:dyDescent="0.3">
      <c r="A9121"/>
      <c r="G9121" s="37">
        <v>9113</v>
      </c>
      <c r="H9121" s="167">
        <f t="shared" ca="1" si="266"/>
        <v>4.8548501199444316E-2</v>
      </c>
    </row>
    <row r="9122" spans="1:8" x14ac:dyDescent="0.3">
      <c r="A9122"/>
      <c r="G9122" s="37">
        <v>9114</v>
      </c>
      <c r="H9122" s="167">
        <f t="shared" ca="1" si="266"/>
        <v>-3.8648604608919314E-2</v>
      </c>
    </row>
    <row r="9123" spans="1:8" x14ac:dyDescent="0.3">
      <c r="A9123"/>
      <c r="G9123" s="37">
        <v>9115</v>
      </c>
      <c r="H9123" s="167">
        <f t="shared" ca="1" si="266"/>
        <v>-6.9426125958906917E-2</v>
      </c>
    </row>
    <row r="9124" spans="1:8" x14ac:dyDescent="0.3">
      <c r="A9124"/>
      <c r="G9124" s="37">
        <v>9116</v>
      </c>
      <c r="H9124" s="167">
        <f t="shared" ca="1" si="266"/>
        <v>1.5300328859933418E-2</v>
      </c>
    </row>
    <row r="9125" spans="1:8" x14ac:dyDescent="0.3">
      <c r="A9125"/>
      <c r="G9125" s="37">
        <v>9117</v>
      </c>
      <c r="H9125" s="167">
        <f t="shared" ca="1" si="266"/>
        <v>-1.0402541801856152E-2</v>
      </c>
    </row>
    <row r="9126" spans="1:8" x14ac:dyDescent="0.3">
      <c r="A9126"/>
      <c r="G9126" s="37">
        <v>9118</v>
      </c>
      <c r="H9126" s="167">
        <f t="shared" ca="1" si="266"/>
        <v>6.0785405448685013E-2</v>
      </c>
    </row>
    <row r="9127" spans="1:8" x14ac:dyDescent="0.3">
      <c r="A9127"/>
      <c r="G9127" s="37">
        <v>9119</v>
      </c>
      <c r="H9127" s="167">
        <f t="shared" ca="1" si="266"/>
        <v>-4.5828173069962029E-2</v>
      </c>
    </row>
    <row r="9128" spans="1:8" x14ac:dyDescent="0.3">
      <c r="A9128"/>
      <c r="G9128" s="37">
        <v>9120</v>
      </c>
      <c r="H9128" s="167">
        <f t="shared" ca="1" si="266"/>
        <v>1.4677872277792377E-2</v>
      </c>
    </row>
    <row r="9129" spans="1:8" x14ac:dyDescent="0.3">
      <c r="A9129"/>
      <c r="G9129" s="37">
        <v>9121</v>
      </c>
      <c r="H9129" s="167">
        <f t="shared" ca="1" si="266"/>
        <v>-1.0222331730894017E-2</v>
      </c>
    </row>
    <row r="9130" spans="1:8" x14ac:dyDescent="0.3">
      <c r="A9130"/>
      <c r="G9130" s="37">
        <v>9122</v>
      </c>
      <c r="H9130" s="167">
        <f t="shared" ca="1" si="266"/>
        <v>2.5581674122694853E-2</v>
      </c>
    </row>
    <row r="9131" spans="1:8" x14ac:dyDescent="0.3">
      <c r="A9131"/>
      <c r="G9131" s="37">
        <v>9123</v>
      </c>
      <c r="H9131" s="167">
        <f t="shared" ca="1" si="266"/>
        <v>-2.9334928481551427E-2</v>
      </c>
    </row>
    <row r="9132" spans="1:8" x14ac:dyDescent="0.3">
      <c r="A9132"/>
      <c r="G9132" s="37">
        <v>9124</v>
      </c>
      <c r="H9132" s="167">
        <f t="shared" ca="1" si="266"/>
        <v>-0.10145547547491492</v>
      </c>
    </row>
    <row r="9133" spans="1:8" x14ac:dyDescent="0.3">
      <c r="A9133"/>
      <c r="G9133" s="37">
        <v>9125</v>
      </c>
      <c r="H9133" s="167">
        <f t="shared" ca="1" si="266"/>
        <v>-1.099971625220726E-2</v>
      </c>
    </row>
    <row r="9134" spans="1:8" x14ac:dyDescent="0.3">
      <c r="A9134"/>
      <c r="G9134" s="37">
        <v>9126</v>
      </c>
      <c r="H9134" s="167">
        <f t="shared" ca="1" si="266"/>
        <v>-0.13139165959920582</v>
      </c>
    </row>
    <row r="9135" spans="1:8" x14ac:dyDescent="0.3">
      <c r="A9135"/>
      <c r="G9135" s="37">
        <v>9127</v>
      </c>
      <c r="H9135" s="167">
        <f t="shared" ca="1" si="266"/>
        <v>2.336491079738285E-2</v>
      </c>
    </row>
    <row r="9136" spans="1:8" x14ac:dyDescent="0.3">
      <c r="A9136"/>
      <c r="G9136" s="37">
        <v>9128</v>
      </c>
      <c r="H9136" s="167">
        <f t="shared" ca="1" si="266"/>
        <v>5.5222268579437933E-2</v>
      </c>
    </row>
    <row r="9137" spans="1:8" x14ac:dyDescent="0.3">
      <c r="A9137"/>
      <c r="G9137" s="37">
        <v>9129</v>
      </c>
      <c r="H9137" s="167">
        <f t="shared" ca="1" si="266"/>
        <v>-1.8479151025130286E-2</v>
      </c>
    </row>
    <row r="9138" spans="1:8" x14ac:dyDescent="0.3">
      <c r="A9138"/>
      <c r="G9138" s="37">
        <v>9130</v>
      </c>
      <c r="H9138" s="167">
        <f t="shared" ca="1" si="266"/>
        <v>6.6628111001270682E-2</v>
      </c>
    </row>
    <row r="9139" spans="1:8" x14ac:dyDescent="0.3">
      <c r="A9139"/>
      <c r="G9139" s="37">
        <v>9131</v>
      </c>
      <c r="H9139" s="167">
        <f t="shared" ca="1" si="266"/>
        <v>3.986524154098875E-2</v>
      </c>
    </row>
    <row r="9140" spans="1:8" x14ac:dyDescent="0.3">
      <c r="A9140"/>
      <c r="G9140" s="37">
        <v>9132</v>
      </c>
      <c r="H9140" s="167">
        <f t="shared" ca="1" si="266"/>
        <v>-5.1388620148963109E-2</v>
      </c>
    </row>
    <row r="9141" spans="1:8" x14ac:dyDescent="0.3">
      <c r="A9141"/>
      <c r="G9141" s="37">
        <v>9133</v>
      </c>
      <c r="H9141" s="167">
        <f t="shared" ca="1" si="266"/>
        <v>-2.9700910822698622E-3</v>
      </c>
    </row>
    <row r="9142" spans="1:8" x14ac:dyDescent="0.3">
      <c r="A9142"/>
      <c r="G9142" s="37">
        <v>9134</v>
      </c>
      <c r="H9142" s="167">
        <f t="shared" ca="1" si="266"/>
        <v>-4.1981991552947823E-2</v>
      </c>
    </row>
    <row r="9143" spans="1:8" x14ac:dyDescent="0.3">
      <c r="A9143"/>
      <c r="G9143" s="37">
        <v>9135</v>
      </c>
      <c r="H9143" s="167">
        <f t="shared" ca="1" si="266"/>
        <v>6.3721352177745244E-2</v>
      </c>
    </row>
    <row r="9144" spans="1:8" x14ac:dyDescent="0.3">
      <c r="A9144"/>
      <c r="G9144" s="37">
        <v>9136</v>
      </c>
      <c r="H9144" s="167">
        <f t="shared" ca="1" si="266"/>
        <v>0.14407692493371255</v>
      </c>
    </row>
    <row r="9145" spans="1:8" x14ac:dyDescent="0.3">
      <c r="A9145"/>
      <c r="G9145" s="37">
        <v>9137</v>
      </c>
      <c r="H9145" s="167">
        <f t="shared" ca="1" si="266"/>
        <v>-9.3560228718636618E-2</v>
      </c>
    </row>
    <row r="9146" spans="1:8" x14ac:dyDescent="0.3">
      <c r="A9146"/>
      <c r="G9146" s="37">
        <v>9138</v>
      </c>
      <c r="H9146" s="167">
        <f t="shared" ca="1" si="266"/>
        <v>2.2770989371445789E-3</v>
      </c>
    </row>
    <row r="9147" spans="1:8" x14ac:dyDescent="0.3">
      <c r="A9147"/>
      <c r="G9147" s="37">
        <v>9139</v>
      </c>
      <c r="H9147" s="167">
        <f t="shared" ca="1" si="266"/>
        <v>8.8350543716125315E-2</v>
      </c>
    </row>
    <row r="9148" spans="1:8" x14ac:dyDescent="0.3">
      <c r="A9148"/>
      <c r="G9148" s="37">
        <v>9140</v>
      </c>
      <c r="H9148" s="167">
        <f t="shared" ca="1" si="266"/>
        <v>-5.7889189949177591E-2</v>
      </c>
    </row>
    <row r="9149" spans="1:8" x14ac:dyDescent="0.3">
      <c r="A9149"/>
      <c r="G9149" s="37">
        <v>9141</v>
      </c>
      <c r="H9149" s="167">
        <f t="shared" ca="1" si="266"/>
        <v>-1.0523499759957794E-3</v>
      </c>
    </row>
    <row r="9150" spans="1:8" x14ac:dyDescent="0.3">
      <c r="A9150"/>
      <c r="G9150" s="37">
        <v>9142</v>
      </c>
      <c r="H9150" s="167">
        <f t="shared" ca="1" si="266"/>
        <v>-7.1304620791706699E-2</v>
      </c>
    </row>
    <row r="9151" spans="1:8" x14ac:dyDescent="0.3">
      <c r="A9151"/>
      <c r="G9151" s="37">
        <v>9143</v>
      </c>
      <c r="H9151" s="167">
        <f t="shared" ca="1" si="266"/>
        <v>-1.9538608323238355E-2</v>
      </c>
    </row>
    <row r="9152" spans="1:8" x14ac:dyDescent="0.3">
      <c r="A9152"/>
      <c r="G9152" s="37">
        <v>9144</v>
      </c>
      <c r="H9152" s="167">
        <f t="shared" ca="1" si="266"/>
        <v>-2.3873734788038153E-2</v>
      </c>
    </row>
    <row r="9153" spans="1:8" x14ac:dyDescent="0.3">
      <c r="A9153"/>
      <c r="G9153" s="37">
        <v>9145</v>
      </c>
      <c r="H9153" s="167">
        <f t="shared" ca="1" si="266"/>
        <v>-5.5013691754619452E-3</v>
      </c>
    </row>
    <row r="9154" spans="1:8" x14ac:dyDescent="0.3">
      <c r="A9154"/>
      <c r="G9154" s="37">
        <v>9146</v>
      </c>
      <c r="H9154" s="167">
        <f t="shared" ca="1" si="266"/>
        <v>8.1021614362785099E-2</v>
      </c>
    </row>
    <row r="9155" spans="1:8" x14ac:dyDescent="0.3">
      <c r="A9155"/>
      <c r="G9155" s="37">
        <v>9147</v>
      </c>
      <c r="H9155" s="167">
        <f t="shared" ca="1" si="266"/>
        <v>-0.13418527515276701</v>
      </c>
    </row>
    <row r="9156" spans="1:8" x14ac:dyDescent="0.3">
      <c r="A9156"/>
      <c r="G9156" s="37">
        <v>9148</v>
      </c>
      <c r="H9156" s="167">
        <f t="shared" ca="1" si="266"/>
        <v>-2.5877735224388573E-2</v>
      </c>
    </row>
    <row r="9157" spans="1:8" x14ac:dyDescent="0.3">
      <c r="A9157"/>
      <c r="G9157" s="37">
        <v>9149</v>
      </c>
      <c r="H9157" s="167">
        <f t="shared" ca="1" si="266"/>
        <v>1.9490796582420884E-2</v>
      </c>
    </row>
    <row r="9158" spans="1:8" x14ac:dyDescent="0.3">
      <c r="A9158"/>
      <c r="G9158" s="37">
        <v>9150</v>
      </c>
      <c r="H9158" s="167">
        <f t="shared" ca="1" si="266"/>
        <v>-3.4922143564200668E-2</v>
      </c>
    </row>
    <row r="9159" spans="1:8" x14ac:dyDescent="0.3">
      <c r="A9159"/>
      <c r="G9159" s="37">
        <v>9151</v>
      </c>
      <c r="H9159" s="167">
        <f t="shared" ca="1" si="266"/>
        <v>-4.9122033824212208E-2</v>
      </c>
    </row>
    <row r="9160" spans="1:8" x14ac:dyDescent="0.3">
      <c r="A9160"/>
      <c r="G9160" s="37">
        <v>9152</v>
      </c>
      <c r="H9160" s="167">
        <f t="shared" ca="1" si="266"/>
        <v>4.5935120343450347E-2</v>
      </c>
    </row>
    <row r="9161" spans="1:8" x14ac:dyDescent="0.3">
      <c r="A9161"/>
      <c r="G9161" s="37">
        <v>9153</v>
      </c>
      <c r="H9161" s="167">
        <f t="shared" ca="1" si="266"/>
        <v>-4.8597792688434074E-2</v>
      </c>
    </row>
    <row r="9162" spans="1:8" x14ac:dyDescent="0.3">
      <c r="A9162"/>
      <c r="G9162" s="37">
        <v>9154</v>
      </c>
      <c r="H9162" s="167">
        <f t="shared" ref="H9162:H9225" ca="1" si="267">_xlfn.NORM.INV(RAND(),N$11,N$12)</f>
        <v>-9.942370301256262E-3</v>
      </c>
    </row>
    <row r="9163" spans="1:8" x14ac:dyDescent="0.3">
      <c r="A9163"/>
      <c r="G9163" s="37">
        <v>9155</v>
      </c>
      <c r="H9163" s="167">
        <f t="shared" ca="1" si="267"/>
        <v>-9.8883098557735791E-2</v>
      </c>
    </row>
    <row r="9164" spans="1:8" x14ac:dyDescent="0.3">
      <c r="A9164"/>
      <c r="G9164" s="37">
        <v>9156</v>
      </c>
      <c r="H9164" s="167">
        <f t="shared" ca="1" si="267"/>
        <v>-5.7080167269078809E-2</v>
      </c>
    </row>
    <row r="9165" spans="1:8" x14ac:dyDescent="0.3">
      <c r="A9165"/>
      <c r="G9165" s="37">
        <v>9157</v>
      </c>
      <c r="H9165" s="167">
        <f t="shared" ca="1" si="267"/>
        <v>-1.2843412185211067E-2</v>
      </c>
    </row>
    <row r="9166" spans="1:8" x14ac:dyDescent="0.3">
      <c r="A9166"/>
      <c r="G9166" s="37">
        <v>9158</v>
      </c>
      <c r="H9166" s="167">
        <f t="shared" ca="1" si="267"/>
        <v>-4.8802485429814385E-2</v>
      </c>
    </row>
    <row r="9167" spans="1:8" x14ac:dyDescent="0.3">
      <c r="A9167"/>
      <c r="G9167" s="37">
        <v>9159</v>
      </c>
      <c r="H9167" s="167">
        <f t="shared" ca="1" si="267"/>
        <v>-3.942488820808733E-2</v>
      </c>
    </row>
    <row r="9168" spans="1:8" x14ac:dyDescent="0.3">
      <c r="A9168"/>
      <c r="G9168" s="37">
        <v>9160</v>
      </c>
      <c r="H9168" s="167">
        <f t="shared" ca="1" si="267"/>
        <v>-3.0113508058711984E-2</v>
      </c>
    </row>
    <row r="9169" spans="1:8" x14ac:dyDescent="0.3">
      <c r="A9169"/>
      <c r="G9169" s="37">
        <v>9161</v>
      </c>
      <c r="H9169" s="167">
        <f t="shared" ca="1" si="267"/>
        <v>1.7549644348857103E-2</v>
      </c>
    </row>
    <row r="9170" spans="1:8" x14ac:dyDescent="0.3">
      <c r="A9170"/>
      <c r="G9170" s="37">
        <v>9162</v>
      </c>
      <c r="H9170" s="167">
        <f t="shared" ca="1" si="267"/>
        <v>4.3329631314215571E-2</v>
      </c>
    </row>
    <row r="9171" spans="1:8" x14ac:dyDescent="0.3">
      <c r="A9171"/>
      <c r="G9171" s="37">
        <v>9163</v>
      </c>
      <c r="H9171" s="167">
        <f t="shared" ca="1" si="267"/>
        <v>-2.4801099004264797E-2</v>
      </c>
    </row>
    <row r="9172" spans="1:8" x14ac:dyDescent="0.3">
      <c r="A9172"/>
      <c r="G9172" s="37">
        <v>9164</v>
      </c>
      <c r="H9172" s="167">
        <f t="shared" ca="1" si="267"/>
        <v>6.626277804665133E-2</v>
      </c>
    </row>
    <row r="9173" spans="1:8" x14ac:dyDescent="0.3">
      <c r="A9173"/>
      <c r="G9173" s="37">
        <v>9165</v>
      </c>
      <c r="H9173" s="167">
        <f t="shared" ca="1" si="267"/>
        <v>1.5386118068626681E-2</v>
      </c>
    </row>
    <row r="9174" spans="1:8" x14ac:dyDescent="0.3">
      <c r="A9174"/>
      <c r="G9174" s="37">
        <v>9166</v>
      </c>
      <c r="H9174" s="167">
        <f t="shared" ca="1" si="267"/>
        <v>-3.1217605992029149E-2</v>
      </c>
    </row>
    <row r="9175" spans="1:8" x14ac:dyDescent="0.3">
      <c r="A9175"/>
      <c r="G9175" s="37">
        <v>9167</v>
      </c>
      <c r="H9175" s="167">
        <f t="shared" ca="1" si="267"/>
        <v>0.10446148913317194</v>
      </c>
    </row>
    <row r="9176" spans="1:8" x14ac:dyDescent="0.3">
      <c r="A9176"/>
      <c r="G9176" s="37">
        <v>9168</v>
      </c>
      <c r="H9176" s="167">
        <f t="shared" ca="1" si="267"/>
        <v>-8.5441416330193198E-2</v>
      </c>
    </row>
    <row r="9177" spans="1:8" x14ac:dyDescent="0.3">
      <c r="A9177"/>
      <c r="G9177" s="37">
        <v>9169</v>
      </c>
      <c r="H9177" s="167">
        <f t="shared" ca="1" si="267"/>
        <v>2.363328584587274E-2</v>
      </c>
    </row>
    <row r="9178" spans="1:8" x14ac:dyDescent="0.3">
      <c r="A9178"/>
      <c r="G9178" s="37">
        <v>9170</v>
      </c>
      <c r="H9178" s="167">
        <f t="shared" ca="1" si="267"/>
        <v>-2.8839539297934053E-2</v>
      </c>
    </row>
    <row r="9179" spans="1:8" x14ac:dyDescent="0.3">
      <c r="A9179"/>
      <c r="G9179" s="37">
        <v>9171</v>
      </c>
      <c r="H9179" s="167">
        <f t="shared" ca="1" si="267"/>
        <v>-1.0769846483033528E-2</v>
      </c>
    </row>
    <row r="9180" spans="1:8" x14ac:dyDescent="0.3">
      <c r="A9180"/>
      <c r="G9180" s="37">
        <v>9172</v>
      </c>
      <c r="H9180" s="167">
        <f t="shared" ca="1" si="267"/>
        <v>9.9695578629559772E-2</v>
      </c>
    </row>
    <row r="9181" spans="1:8" x14ac:dyDescent="0.3">
      <c r="A9181"/>
      <c r="G9181" s="37">
        <v>9173</v>
      </c>
      <c r="H9181" s="167">
        <f t="shared" ca="1" si="267"/>
        <v>1.9411884096819255E-2</v>
      </c>
    </row>
    <row r="9182" spans="1:8" x14ac:dyDescent="0.3">
      <c r="A9182"/>
      <c r="G9182" s="37">
        <v>9174</v>
      </c>
      <c r="H9182" s="167">
        <f t="shared" ca="1" si="267"/>
        <v>-3.6943929749646699E-2</v>
      </c>
    </row>
    <row r="9183" spans="1:8" x14ac:dyDescent="0.3">
      <c r="A9183"/>
      <c r="G9183" s="37">
        <v>9175</v>
      </c>
      <c r="H9183" s="167">
        <f t="shared" ca="1" si="267"/>
        <v>1.050477471818461E-2</v>
      </c>
    </row>
    <row r="9184" spans="1:8" x14ac:dyDescent="0.3">
      <c r="A9184"/>
      <c r="G9184" s="37">
        <v>9176</v>
      </c>
      <c r="H9184" s="167">
        <f t="shared" ca="1" si="267"/>
        <v>1.0045265135921029E-2</v>
      </c>
    </row>
    <row r="9185" spans="1:8" x14ac:dyDescent="0.3">
      <c r="A9185"/>
      <c r="G9185" s="37">
        <v>9177</v>
      </c>
      <c r="H9185" s="167">
        <f t="shared" ca="1" si="267"/>
        <v>-8.2420764422128489E-3</v>
      </c>
    </row>
    <row r="9186" spans="1:8" x14ac:dyDescent="0.3">
      <c r="A9186"/>
      <c r="G9186" s="37">
        <v>9178</v>
      </c>
      <c r="H9186" s="167">
        <f t="shared" ca="1" si="267"/>
        <v>4.8700282277808371E-2</v>
      </c>
    </row>
    <row r="9187" spans="1:8" x14ac:dyDescent="0.3">
      <c r="A9187"/>
      <c r="G9187" s="37">
        <v>9179</v>
      </c>
      <c r="H9187" s="167">
        <f t="shared" ca="1" si="267"/>
        <v>2.6783249373991659E-2</v>
      </c>
    </row>
    <row r="9188" spans="1:8" x14ac:dyDescent="0.3">
      <c r="A9188"/>
      <c r="G9188" s="37">
        <v>9180</v>
      </c>
      <c r="H9188" s="167">
        <f t="shared" ca="1" si="267"/>
        <v>0.12213429069874165</v>
      </c>
    </row>
    <row r="9189" spans="1:8" x14ac:dyDescent="0.3">
      <c r="A9189"/>
      <c r="G9189" s="37">
        <v>9181</v>
      </c>
      <c r="H9189" s="167">
        <f t="shared" ca="1" si="267"/>
        <v>1.5658739452307131E-2</v>
      </c>
    </row>
    <row r="9190" spans="1:8" x14ac:dyDescent="0.3">
      <c r="A9190"/>
      <c r="G9190" s="37">
        <v>9182</v>
      </c>
      <c r="H9190" s="167">
        <f t="shared" ca="1" si="267"/>
        <v>-5.5352388626459151E-2</v>
      </c>
    </row>
    <row r="9191" spans="1:8" x14ac:dyDescent="0.3">
      <c r="A9191"/>
      <c r="G9191" s="37">
        <v>9183</v>
      </c>
      <c r="H9191" s="167">
        <f t="shared" ca="1" si="267"/>
        <v>9.5211633776560098E-2</v>
      </c>
    </row>
    <row r="9192" spans="1:8" x14ac:dyDescent="0.3">
      <c r="A9192"/>
      <c r="G9192" s="37">
        <v>9184</v>
      </c>
      <c r="H9192" s="167">
        <f t="shared" ca="1" si="267"/>
        <v>-6.9101117675781878E-2</v>
      </c>
    </row>
    <row r="9193" spans="1:8" x14ac:dyDescent="0.3">
      <c r="A9193"/>
      <c r="G9193" s="37">
        <v>9185</v>
      </c>
      <c r="H9193" s="167">
        <f t="shared" ca="1" si="267"/>
        <v>-5.8587959693511618E-3</v>
      </c>
    </row>
    <row r="9194" spans="1:8" x14ac:dyDescent="0.3">
      <c r="A9194"/>
      <c r="G9194" s="37">
        <v>9186</v>
      </c>
      <c r="H9194" s="167">
        <f t="shared" ca="1" si="267"/>
        <v>2.4922411085206292E-2</v>
      </c>
    </row>
    <row r="9195" spans="1:8" x14ac:dyDescent="0.3">
      <c r="A9195"/>
      <c r="G9195" s="37">
        <v>9187</v>
      </c>
      <c r="H9195" s="167">
        <f t="shared" ca="1" si="267"/>
        <v>1.7685703415664951E-2</v>
      </c>
    </row>
    <row r="9196" spans="1:8" x14ac:dyDescent="0.3">
      <c r="A9196"/>
      <c r="G9196" s="37">
        <v>9188</v>
      </c>
      <c r="H9196" s="167">
        <f t="shared" ca="1" si="267"/>
        <v>4.9673374317436618E-2</v>
      </c>
    </row>
    <row r="9197" spans="1:8" x14ac:dyDescent="0.3">
      <c r="A9197"/>
      <c r="G9197" s="37">
        <v>9189</v>
      </c>
      <c r="H9197" s="167">
        <f t="shared" ca="1" si="267"/>
        <v>3.8115956499636637E-3</v>
      </c>
    </row>
    <row r="9198" spans="1:8" x14ac:dyDescent="0.3">
      <c r="A9198"/>
      <c r="G9198" s="37">
        <v>9190</v>
      </c>
      <c r="H9198" s="167">
        <f t="shared" ca="1" si="267"/>
        <v>3.1009947092560317E-2</v>
      </c>
    </row>
    <row r="9199" spans="1:8" x14ac:dyDescent="0.3">
      <c r="A9199"/>
      <c r="G9199" s="37">
        <v>9191</v>
      </c>
      <c r="H9199" s="167">
        <f t="shared" ca="1" si="267"/>
        <v>1.7237243428990471E-2</v>
      </c>
    </row>
    <row r="9200" spans="1:8" x14ac:dyDescent="0.3">
      <c r="A9200"/>
      <c r="G9200" s="37">
        <v>9192</v>
      </c>
      <c r="H9200" s="167">
        <f t="shared" ca="1" si="267"/>
        <v>-7.7636405499054567E-2</v>
      </c>
    </row>
    <row r="9201" spans="1:8" x14ac:dyDescent="0.3">
      <c r="A9201"/>
      <c r="G9201" s="37">
        <v>9193</v>
      </c>
      <c r="H9201" s="167">
        <f t="shared" ca="1" si="267"/>
        <v>-1.7323383615270836E-2</v>
      </c>
    </row>
    <row r="9202" spans="1:8" x14ac:dyDescent="0.3">
      <c r="A9202"/>
      <c r="G9202" s="37">
        <v>9194</v>
      </c>
      <c r="H9202" s="167">
        <f t="shared" ca="1" si="267"/>
        <v>4.9040089920526393E-3</v>
      </c>
    </row>
    <row r="9203" spans="1:8" x14ac:dyDescent="0.3">
      <c r="A9203"/>
      <c r="G9203" s="37">
        <v>9195</v>
      </c>
      <c r="H9203" s="167">
        <f t="shared" ca="1" si="267"/>
        <v>7.1521700459355866E-2</v>
      </c>
    </row>
    <row r="9204" spans="1:8" x14ac:dyDescent="0.3">
      <c r="A9204"/>
      <c r="G9204" s="37">
        <v>9196</v>
      </c>
      <c r="H9204" s="167">
        <f t="shared" ca="1" si="267"/>
        <v>-5.3598137417918269E-4</v>
      </c>
    </row>
    <row r="9205" spans="1:8" x14ac:dyDescent="0.3">
      <c r="A9205"/>
      <c r="G9205" s="37">
        <v>9197</v>
      </c>
      <c r="H9205" s="167">
        <f t="shared" ca="1" si="267"/>
        <v>1.4684926743643707E-2</v>
      </c>
    </row>
    <row r="9206" spans="1:8" x14ac:dyDescent="0.3">
      <c r="A9206"/>
      <c r="G9206" s="37">
        <v>9198</v>
      </c>
      <c r="H9206" s="167">
        <f t="shared" ca="1" si="267"/>
        <v>-2.967487523784372E-2</v>
      </c>
    </row>
    <row r="9207" spans="1:8" x14ac:dyDescent="0.3">
      <c r="A9207"/>
      <c r="G9207" s="37">
        <v>9199</v>
      </c>
      <c r="H9207" s="167">
        <f t="shared" ca="1" si="267"/>
        <v>-3.3016740295019407E-2</v>
      </c>
    </row>
    <row r="9208" spans="1:8" x14ac:dyDescent="0.3">
      <c r="A9208"/>
      <c r="G9208" s="37">
        <v>9200</v>
      </c>
      <c r="H9208" s="167">
        <f t="shared" ca="1" si="267"/>
        <v>-3.7862313367431892E-2</v>
      </c>
    </row>
    <row r="9209" spans="1:8" x14ac:dyDescent="0.3">
      <c r="A9209"/>
      <c r="G9209" s="37">
        <v>9201</v>
      </c>
      <c r="H9209" s="167">
        <f t="shared" ca="1" si="267"/>
        <v>-6.0361911890331438E-2</v>
      </c>
    </row>
    <row r="9210" spans="1:8" x14ac:dyDescent="0.3">
      <c r="A9210"/>
      <c r="G9210" s="37">
        <v>9202</v>
      </c>
      <c r="H9210" s="167">
        <f t="shared" ca="1" si="267"/>
        <v>-5.5646377496203908E-2</v>
      </c>
    </row>
    <row r="9211" spans="1:8" x14ac:dyDescent="0.3">
      <c r="A9211"/>
      <c r="G9211" s="37">
        <v>9203</v>
      </c>
      <c r="H9211" s="167">
        <f t="shared" ca="1" si="267"/>
        <v>-2.604738344630915E-2</v>
      </c>
    </row>
    <row r="9212" spans="1:8" x14ac:dyDescent="0.3">
      <c r="A9212"/>
      <c r="G9212" s="37">
        <v>9204</v>
      </c>
      <c r="H9212" s="167">
        <f t="shared" ca="1" si="267"/>
        <v>-4.9550440962260821E-2</v>
      </c>
    </row>
    <row r="9213" spans="1:8" x14ac:dyDescent="0.3">
      <c r="A9213"/>
      <c r="G9213" s="37">
        <v>9205</v>
      </c>
      <c r="H9213" s="167">
        <f t="shared" ca="1" si="267"/>
        <v>-4.6439134223952371E-2</v>
      </c>
    </row>
    <row r="9214" spans="1:8" x14ac:dyDescent="0.3">
      <c r="A9214"/>
      <c r="G9214" s="37">
        <v>9206</v>
      </c>
      <c r="H9214" s="167">
        <f t="shared" ca="1" si="267"/>
        <v>-5.5059088109542485E-3</v>
      </c>
    </row>
    <row r="9215" spans="1:8" x14ac:dyDescent="0.3">
      <c r="A9215"/>
      <c r="G9215" s="37">
        <v>9207</v>
      </c>
      <c r="H9215" s="167">
        <f t="shared" ca="1" si="267"/>
        <v>3.9712845353175895E-2</v>
      </c>
    </row>
    <row r="9216" spans="1:8" x14ac:dyDescent="0.3">
      <c r="A9216"/>
      <c r="G9216" s="37">
        <v>9208</v>
      </c>
      <c r="H9216" s="167">
        <f t="shared" ca="1" si="267"/>
        <v>3.1527331690675411E-2</v>
      </c>
    </row>
    <row r="9217" spans="1:8" x14ac:dyDescent="0.3">
      <c r="A9217"/>
      <c r="G9217" s="37">
        <v>9209</v>
      </c>
      <c r="H9217" s="167">
        <f t="shared" ca="1" si="267"/>
        <v>-2.1679862510129055E-2</v>
      </c>
    </row>
    <row r="9218" spans="1:8" x14ac:dyDescent="0.3">
      <c r="A9218"/>
      <c r="G9218" s="37">
        <v>9210</v>
      </c>
      <c r="H9218" s="167">
        <f t="shared" ca="1" si="267"/>
        <v>-5.9351073811733213E-2</v>
      </c>
    </row>
    <row r="9219" spans="1:8" x14ac:dyDescent="0.3">
      <c r="A9219"/>
      <c r="G9219" s="37">
        <v>9211</v>
      </c>
      <c r="H9219" s="167">
        <f t="shared" ca="1" si="267"/>
        <v>7.9151019611101797E-2</v>
      </c>
    </row>
    <row r="9220" spans="1:8" x14ac:dyDescent="0.3">
      <c r="A9220"/>
      <c r="G9220" s="37">
        <v>9212</v>
      </c>
      <c r="H9220" s="167">
        <f t="shared" ca="1" si="267"/>
        <v>-6.961291359080736E-2</v>
      </c>
    </row>
    <row r="9221" spans="1:8" x14ac:dyDescent="0.3">
      <c r="A9221"/>
      <c r="G9221" s="37">
        <v>9213</v>
      </c>
      <c r="H9221" s="167">
        <f t="shared" ca="1" si="267"/>
        <v>0.1023971082671582</v>
      </c>
    </row>
    <row r="9222" spans="1:8" x14ac:dyDescent="0.3">
      <c r="A9222"/>
      <c r="G9222" s="37">
        <v>9214</v>
      </c>
      <c r="H9222" s="167">
        <f t="shared" ca="1" si="267"/>
        <v>-1.3360556819676222E-2</v>
      </c>
    </row>
    <row r="9223" spans="1:8" x14ac:dyDescent="0.3">
      <c r="A9223"/>
      <c r="G9223" s="37">
        <v>9215</v>
      </c>
      <c r="H9223" s="167">
        <f t="shared" ca="1" si="267"/>
        <v>1.7321935813402637E-2</v>
      </c>
    </row>
    <row r="9224" spans="1:8" x14ac:dyDescent="0.3">
      <c r="A9224"/>
      <c r="G9224" s="37">
        <v>9216</v>
      </c>
      <c r="H9224" s="167">
        <f t="shared" ca="1" si="267"/>
        <v>1.4663384302278405E-3</v>
      </c>
    </row>
    <row r="9225" spans="1:8" x14ac:dyDescent="0.3">
      <c r="A9225"/>
      <c r="G9225" s="37">
        <v>9217</v>
      </c>
      <c r="H9225" s="167">
        <f t="shared" ca="1" si="267"/>
        <v>-6.9773568300253275E-2</v>
      </c>
    </row>
    <row r="9226" spans="1:8" x14ac:dyDescent="0.3">
      <c r="A9226"/>
      <c r="G9226" s="37">
        <v>9218</v>
      </c>
      <c r="H9226" s="167">
        <f t="shared" ref="H9226:H9289" ca="1" si="268">_xlfn.NORM.INV(RAND(),N$11,N$12)</f>
        <v>-6.1739457450818387E-2</v>
      </c>
    </row>
    <row r="9227" spans="1:8" x14ac:dyDescent="0.3">
      <c r="A9227"/>
      <c r="G9227" s="37">
        <v>9219</v>
      </c>
      <c r="H9227" s="167">
        <f t="shared" ca="1" si="268"/>
        <v>-2.4023905187998594E-2</v>
      </c>
    </row>
    <row r="9228" spans="1:8" x14ac:dyDescent="0.3">
      <c r="A9228"/>
      <c r="G9228" s="37">
        <v>9220</v>
      </c>
      <c r="H9228" s="167">
        <f t="shared" ca="1" si="268"/>
        <v>3.6934149643588168E-2</v>
      </c>
    </row>
    <row r="9229" spans="1:8" x14ac:dyDescent="0.3">
      <c r="A9229"/>
      <c r="G9229" s="37">
        <v>9221</v>
      </c>
      <c r="H9229" s="167">
        <f t="shared" ca="1" si="268"/>
        <v>-4.7835615970625994E-2</v>
      </c>
    </row>
    <row r="9230" spans="1:8" x14ac:dyDescent="0.3">
      <c r="A9230"/>
      <c r="G9230" s="37">
        <v>9222</v>
      </c>
      <c r="H9230" s="167">
        <f t="shared" ca="1" si="268"/>
        <v>-9.7295190108431018E-2</v>
      </c>
    </row>
    <row r="9231" spans="1:8" x14ac:dyDescent="0.3">
      <c r="A9231"/>
      <c r="G9231" s="37">
        <v>9223</v>
      </c>
      <c r="H9231" s="167">
        <f t="shared" ca="1" si="268"/>
        <v>7.9283892728436306E-2</v>
      </c>
    </row>
    <row r="9232" spans="1:8" x14ac:dyDescent="0.3">
      <c r="A9232"/>
      <c r="G9232" s="37">
        <v>9224</v>
      </c>
      <c r="H9232" s="167">
        <f t="shared" ca="1" si="268"/>
        <v>-1.5723643476000294E-2</v>
      </c>
    </row>
    <row r="9233" spans="1:8" x14ac:dyDescent="0.3">
      <c r="A9233"/>
      <c r="G9233" s="37">
        <v>9225</v>
      </c>
      <c r="H9233" s="167">
        <f t="shared" ca="1" si="268"/>
        <v>-6.4602194595372309E-2</v>
      </c>
    </row>
    <row r="9234" spans="1:8" x14ac:dyDescent="0.3">
      <c r="A9234"/>
      <c r="G9234" s="37">
        <v>9226</v>
      </c>
      <c r="H9234" s="167">
        <f t="shared" ca="1" si="268"/>
        <v>-0.1608680944673333</v>
      </c>
    </row>
    <row r="9235" spans="1:8" x14ac:dyDescent="0.3">
      <c r="A9235"/>
      <c r="G9235" s="37">
        <v>9227</v>
      </c>
      <c r="H9235" s="167">
        <f t="shared" ca="1" si="268"/>
        <v>2.7093834944946879E-3</v>
      </c>
    </row>
    <row r="9236" spans="1:8" x14ac:dyDescent="0.3">
      <c r="A9236"/>
      <c r="G9236" s="37">
        <v>9228</v>
      </c>
      <c r="H9236" s="167">
        <f t="shared" ca="1" si="268"/>
        <v>-8.0474069247773714E-2</v>
      </c>
    </row>
    <row r="9237" spans="1:8" x14ac:dyDescent="0.3">
      <c r="A9237"/>
      <c r="G9237" s="37">
        <v>9229</v>
      </c>
      <c r="H9237" s="167">
        <f t="shared" ca="1" si="268"/>
        <v>2.275649867860333E-2</v>
      </c>
    </row>
    <row r="9238" spans="1:8" x14ac:dyDescent="0.3">
      <c r="A9238"/>
      <c r="G9238" s="37">
        <v>9230</v>
      </c>
      <c r="H9238" s="167">
        <f t="shared" ca="1" si="268"/>
        <v>-3.7441011362348668E-2</v>
      </c>
    </row>
    <row r="9239" spans="1:8" x14ac:dyDescent="0.3">
      <c r="A9239"/>
      <c r="G9239" s="37">
        <v>9231</v>
      </c>
      <c r="H9239" s="167">
        <f t="shared" ca="1" si="268"/>
        <v>3.8098594167340787E-2</v>
      </c>
    </row>
    <row r="9240" spans="1:8" x14ac:dyDescent="0.3">
      <c r="A9240"/>
      <c r="G9240" s="37">
        <v>9232</v>
      </c>
      <c r="H9240" s="167">
        <f t="shared" ca="1" si="268"/>
        <v>8.7349313061103176E-2</v>
      </c>
    </row>
    <row r="9241" spans="1:8" x14ac:dyDescent="0.3">
      <c r="A9241"/>
      <c r="G9241" s="37">
        <v>9233</v>
      </c>
      <c r="H9241" s="167">
        <f t="shared" ca="1" si="268"/>
        <v>-2.8290137617354574E-2</v>
      </c>
    </row>
    <row r="9242" spans="1:8" x14ac:dyDescent="0.3">
      <c r="A9242"/>
      <c r="G9242" s="37">
        <v>9234</v>
      </c>
      <c r="H9242" s="167">
        <f t="shared" ca="1" si="268"/>
        <v>4.2634843345531652E-3</v>
      </c>
    </row>
    <row r="9243" spans="1:8" x14ac:dyDescent="0.3">
      <c r="A9243"/>
      <c r="G9243" s="37">
        <v>9235</v>
      </c>
      <c r="H9243" s="167">
        <f t="shared" ca="1" si="268"/>
        <v>-7.4082767492393661E-2</v>
      </c>
    </row>
    <row r="9244" spans="1:8" x14ac:dyDescent="0.3">
      <c r="A9244"/>
      <c r="G9244" s="37">
        <v>9236</v>
      </c>
      <c r="H9244" s="167">
        <f t="shared" ca="1" si="268"/>
        <v>1.9525237317672958E-2</v>
      </c>
    </row>
    <row r="9245" spans="1:8" x14ac:dyDescent="0.3">
      <c r="A9245"/>
      <c r="G9245" s="37">
        <v>9237</v>
      </c>
      <c r="H9245" s="167">
        <f t="shared" ca="1" si="268"/>
        <v>2.9581825438921286E-3</v>
      </c>
    </row>
    <row r="9246" spans="1:8" x14ac:dyDescent="0.3">
      <c r="A9246"/>
      <c r="G9246" s="37">
        <v>9238</v>
      </c>
      <c r="H9246" s="167">
        <f t="shared" ca="1" si="268"/>
        <v>3.6916071500525366E-2</v>
      </c>
    </row>
    <row r="9247" spans="1:8" x14ac:dyDescent="0.3">
      <c r="A9247"/>
      <c r="G9247" s="37">
        <v>9239</v>
      </c>
      <c r="H9247" s="167">
        <f t="shared" ca="1" si="268"/>
        <v>3.3019468057857923E-2</v>
      </c>
    </row>
    <row r="9248" spans="1:8" x14ac:dyDescent="0.3">
      <c r="A9248"/>
      <c r="G9248" s="37">
        <v>9240</v>
      </c>
      <c r="H9248" s="167">
        <f t="shared" ca="1" si="268"/>
        <v>-3.6891102656508266E-2</v>
      </c>
    </row>
    <row r="9249" spans="1:8" x14ac:dyDescent="0.3">
      <c r="A9249"/>
      <c r="G9249" s="37">
        <v>9241</v>
      </c>
      <c r="H9249" s="167">
        <f t="shared" ca="1" si="268"/>
        <v>7.5677730753393277E-2</v>
      </c>
    </row>
    <row r="9250" spans="1:8" x14ac:dyDescent="0.3">
      <c r="A9250"/>
      <c r="G9250" s="37">
        <v>9242</v>
      </c>
      <c r="H9250" s="167">
        <f t="shared" ca="1" si="268"/>
        <v>-3.9642303390568366E-2</v>
      </c>
    </row>
    <row r="9251" spans="1:8" x14ac:dyDescent="0.3">
      <c r="A9251"/>
      <c r="G9251" s="37">
        <v>9243</v>
      </c>
      <c r="H9251" s="167">
        <f t="shared" ca="1" si="268"/>
        <v>-4.1708361247278232E-2</v>
      </c>
    </row>
    <row r="9252" spans="1:8" x14ac:dyDescent="0.3">
      <c r="A9252"/>
      <c r="G9252" s="37">
        <v>9244</v>
      </c>
      <c r="H9252" s="167">
        <f t="shared" ca="1" si="268"/>
        <v>-0.13341775823638566</v>
      </c>
    </row>
    <row r="9253" spans="1:8" x14ac:dyDescent="0.3">
      <c r="A9253"/>
      <c r="G9253" s="37">
        <v>9245</v>
      </c>
      <c r="H9253" s="167">
        <f t="shared" ca="1" si="268"/>
        <v>-2.1946954675980748E-2</v>
      </c>
    </row>
    <row r="9254" spans="1:8" x14ac:dyDescent="0.3">
      <c r="A9254"/>
      <c r="G9254" s="37">
        <v>9246</v>
      </c>
      <c r="H9254" s="167">
        <f t="shared" ca="1" si="268"/>
        <v>5.1219629657443144E-2</v>
      </c>
    </row>
    <row r="9255" spans="1:8" x14ac:dyDescent="0.3">
      <c r="A9255"/>
      <c r="G9255" s="37">
        <v>9247</v>
      </c>
      <c r="H9255" s="167">
        <f t="shared" ca="1" si="268"/>
        <v>3.6692288336096633E-2</v>
      </c>
    </row>
    <row r="9256" spans="1:8" x14ac:dyDescent="0.3">
      <c r="A9256"/>
      <c r="G9256" s="37">
        <v>9248</v>
      </c>
      <c r="H9256" s="167">
        <f t="shared" ca="1" si="268"/>
        <v>4.4392381115117986E-2</v>
      </c>
    </row>
    <row r="9257" spans="1:8" x14ac:dyDescent="0.3">
      <c r="A9257"/>
      <c r="G9257" s="37">
        <v>9249</v>
      </c>
      <c r="H9257" s="167">
        <f t="shared" ca="1" si="268"/>
        <v>3.6166026504890134E-2</v>
      </c>
    </row>
    <row r="9258" spans="1:8" x14ac:dyDescent="0.3">
      <c r="A9258"/>
      <c r="G9258" s="37">
        <v>9250</v>
      </c>
      <c r="H9258" s="167">
        <f t="shared" ca="1" si="268"/>
        <v>3.423332145045358E-3</v>
      </c>
    </row>
    <row r="9259" spans="1:8" x14ac:dyDescent="0.3">
      <c r="A9259"/>
      <c r="G9259" s="37">
        <v>9251</v>
      </c>
      <c r="H9259" s="167">
        <f t="shared" ca="1" si="268"/>
        <v>-5.0417826852911247E-2</v>
      </c>
    </row>
    <row r="9260" spans="1:8" x14ac:dyDescent="0.3">
      <c r="A9260"/>
      <c r="G9260" s="37">
        <v>9252</v>
      </c>
      <c r="H9260" s="167">
        <f t="shared" ca="1" si="268"/>
        <v>3.875038414795693E-2</v>
      </c>
    </row>
    <row r="9261" spans="1:8" x14ac:dyDescent="0.3">
      <c r="A9261"/>
      <c r="G9261" s="37">
        <v>9253</v>
      </c>
      <c r="H9261" s="167">
        <f t="shared" ca="1" si="268"/>
        <v>3.2460655550497416E-2</v>
      </c>
    </row>
    <row r="9262" spans="1:8" x14ac:dyDescent="0.3">
      <c r="A9262"/>
      <c r="G9262" s="37">
        <v>9254</v>
      </c>
      <c r="H9262" s="167">
        <f t="shared" ca="1" si="268"/>
        <v>-9.0438708381047173E-2</v>
      </c>
    </row>
    <row r="9263" spans="1:8" x14ac:dyDescent="0.3">
      <c r="A9263"/>
      <c r="G9263" s="37">
        <v>9255</v>
      </c>
      <c r="H9263" s="167">
        <f t="shared" ca="1" si="268"/>
        <v>-8.5494823105703964E-3</v>
      </c>
    </row>
    <row r="9264" spans="1:8" x14ac:dyDescent="0.3">
      <c r="A9264"/>
      <c r="G9264" s="37">
        <v>9256</v>
      </c>
      <c r="H9264" s="167">
        <f t="shared" ca="1" si="268"/>
        <v>-6.1343597542526289E-3</v>
      </c>
    </row>
    <row r="9265" spans="1:8" x14ac:dyDescent="0.3">
      <c r="A9265"/>
      <c r="G9265" s="37">
        <v>9257</v>
      </c>
      <c r="H9265" s="167">
        <f t="shared" ca="1" si="268"/>
        <v>6.2037282041709409E-3</v>
      </c>
    </row>
    <row r="9266" spans="1:8" x14ac:dyDescent="0.3">
      <c r="A9266"/>
      <c r="G9266" s="37">
        <v>9258</v>
      </c>
      <c r="H9266" s="167">
        <f t="shared" ca="1" si="268"/>
        <v>0.17331844087017867</v>
      </c>
    </row>
    <row r="9267" spans="1:8" x14ac:dyDescent="0.3">
      <c r="A9267"/>
      <c r="G9267" s="37">
        <v>9259</v>
      </c>
      <c r="H9267" s="167">
        <f t="shared" ca="1" si="268"/>
        <v>-3.3927132626646393E-2</v>
      </c>
    </row>
    <row r="9268" spans="1:8" x14ac:dyDescent="0.3">
      <c r="A9268"/>
      <c r="G9268" s="37">
        <v>9260</v>
      </c>
      <c r="H9268" s="167">
        <f t="shared" ca="1" si="268"/>
        <v>7.3007898641498606E-2</v>
      </c>
    </row>
    <row r="9269" spans="1:8" x14ac:dyDescent="0.3">
      <c r="A9269"/>
      <c r="G9269" s="37">
        <v>9261</v>
      </c>
      <c r="H9269" s="167">
        <f t="shared" ca="1" si="268"/>
        <v>2.5276590971854807E-2</v>
      </c>
    </row>
    <row r="9270" spans="1:8" x14ac:dyDescent="0.3">
      <c r="A9270"/>
      <c r="G9270" s="37">
        <v>9262</v>
      </c>
      <c r="H9270" s="167">
        <f t="shared" ca="1" si="268"/>
        <v>-4.8517641574387545E-2</v>
      </c>
    </row>
    <row r="9271" spans="1:8" x14ac:dyDescent="0.3">
      <c r="A9271"/>
      <c r="G9271" s="37">
        <v>9263</v>
      </c>
      <c r="H9271" s="167">
        <f t="shared" ca="1" si="268"/>
        <v>7.5616391592562435E-2</v>
      </c>
    </row>
    <row r="9272" spans="1:8" x14ac:dyDescent="0.3">
      <c r="A9272"/>
      <c r="G9272" s="37">
        <v>9264</v>
      </c>
      <c r="H9272" s="167">
        <f t="shared" ca="1" si="268"/>
        <v>-0.1237844786030497</v>
      </c>
    </row>
    <row r="9273" spans="1:8" x14ac:dyDescent="0.3">
      <c r="A9273"/>
      <c r="G9273" s="37">
        <v>9265</v>
      </c>
      <c r="H9273" s="167">
        <f t="shared" ca="1" si="268"/>
        <v>8.7132145936566745E-3</v>
      </c>
    </row>
    <row r="9274" spans="1:8" x14ac:dyDescent="0.3">
      <c r="A9274"/>
      <c r="G9274" s="37">
        <v>9266</v>
      </c>
      <c r="H9274" s="167">
        <f t="shared" ca="1" si="268"/>
        <v>4.1966641170000894E-2</v>
      </c>
    </row>
    <row r="9275" spans="1:8" x14ac:dyDescent="0.3">
      <c r="A9275"/>
      <c r="G9275" s="37">
        <v>9267</v>
      </c>
      <c r="H9275" s="167">
        <f t="shared" ca="1" si="268"/>
        <v>-8.3279478783281263E-2</v>
      </c>
    </row>
    <row r="9276" spans="1:8" x14ac:dyDescent="0.3">
      <c r="A9276"/>
      <c r="G9276" s="37">
        <v>9268</v>
      </c>
      <c r="H9276" s="167">
        <f t="shared" ca="1" si="268"/>
        <v>-6.8769616570712164E-2</v>
      </c>
    </row>
    <row r="9277" spans="1:8" x14ac:dyDescent="0.3">
      <c r="A9277"/>
      <c r="G9277" s="37">
        <v>9269</v>
      </c>
      <c r="H9277" s="167">
        <f t="shared" ca="1" si="268"/>
        <v>6.7707438496771619E-2</v>
      </c>
    </row>
    <row r="9278" spans="1:8" x14ac:dyDescent="0.3">
      <c r="A9278"/>
      <c r="G9278" s="37">
        <v>9270</v>
      </c>
      <c r="H9278" s="167">
        <f t="shared" ca="1" si="268"/>
        <v>-3.8910498636240604E-2</v>
      </c>
    </row>
    <row r="9279" spans="1:8" x14ac:dyDescent="0.3">
      <c r="A9279"/>
      <c r="G9279" s="37">
        <v>9271</v>
      </c>
      <c r="H9279" s="167">
        <f t="shared" ca="1" si="268"/>
        <v>-0.12988740804051069</v>
      </c>
    </row>
    <row r="9280" spans="1:8" x14ac:dyDescent="0.3">
      <c r="A9280"/>
      <c r="G9280" s="37">
        <v>9272</v>
      </c>
      <c r="H9280" s="167">
        <f t="shared" ca="1" si="268"/>
        <v>-2.0359133388055822E-2</v>
      </c>
    </row>
    <row r="9281" spans="1:8" x14ac:dyDescent="0.3">
      <c r="A9281"/>
      <c r="G9281" s="37">
        <v>9273</v>
      </c>
      <c r="H9281" s="167">
        <f t="shared" ca="1" si="268"/>
        <v>-3.5130393570646082E-2</v>
      </c>
    </row>
    <row r="9282" spans="1:8" x14ac:dyDescent="0.3">
      <c r="A9282"/>
      <c r="G9282" s="37">
        <v>9274</v>
      </c>
      <c r="H9282" s="167">
        <f t="shared" ca="1" si="268"/>
        <v>-2.9089483592453259E-3</v>
      </c>
    </row>
    <row r="9283" spans="1:8" x14ac:dyDescent="0.3">
      <c r="A9283"/>
      <c r="G9283" s="37">
        <v>9275</v>
      </c>
      <c r="H9283" s="167">
        <f t="shared" ca="1" si="268"/>
        <v>1.2075804509219837E-2</v>
      </c>
    </row>
    <row r="9284" spans="1:8" x14ac:dyDescent="0.3">
      <c r="A9284"/>
      <c r="G9284" s="37">
        <v>9276</v>
      </c>
      <c r="H9284" s="167">
        <f t="shared" ca="1" si="268"/>
        <v>8.1159015305489302E-2</v>
      </c>
    </row>
    <row r="9285" spans="1:8" x14ac:dyDescent="0.3">
      <c r="A9285"/>
      <c r="G9285" s="37">
        <v>9277</v>
      </c>
      <c r="H9285" s="167">
        <f t="shared" ca="1" si="268"/>
        <v>-0.10905542761421592</v>
      </c>
    </row>
    <row r="9286" spans="1:8" x14ac:dyDescent="0.3">
      <c r="A9286"/>
      <c r="G9286" s="37">
        <v>9278</v>
      </c>
      <c r="H9286" s="167">
        <f t="shared" ca="1" si="268"/>
        <v>4.3779874644599703E-3</v>
      </c>
    </row>
    <row r="9287" spans="1:8" x14ac:dyDescent="0.3">
      <c r="A9287"/>
      <c r="G9287" s="37">
        <v>9279</v>
      </c>
      <c r="H9287" s="167">
        <f t="shared" ca="1" si="268"/>
        <v>-8.2774899192285895E-2</v>
      </c>
    </row>
    <row r="9288" spans="1:8" x14ac:dyDescent="0.3">
      <c r="A9288"/>
      <c r="G9288" s="37">
        <v>9280</v>
      </c>
      <c r="H9288" s="167">
        <f t="shared" ca="1" si="268"/>
        <v>9.6285130441891187E-2</v>
      </c>
    </row>
    <row r="9289" spans="1:8" x14ac:dyDescent="0.3">
      <c r="A9289"/>
      <c r="G9289" s="37">
        <v>9281</v>
      </c>
      <c r="H9289" s="167">
        <f t="shared" ca="1" si="268"/>
        <v>8.6444022264443046E-2</v>
      </c>
    </row>
    <row r="9290" spans="1:8" x14ac:dyDescent="0.3">
      <c r="A9290"/>
      <c r="G9290" s="37">
        <v>9282</v>
      </c>
      <c r="H9290" s="167">
        <f t="shared" ref="H9290:H9353" ca="1" si="269">_xlfn.NORM.INV(RAND(),N$11,N$12)</f>
        <v>-4.3933179873872248E-2</v>
      </c>
    </row>
    <row r="9291" spans="1:8" x14ac:dyDescent="0.3">
      <c r="A9291"/>
      <c r="G9291" s="37">
        <v>9283</v>
      </c>
      <c r="H9291" s="167">
        <f t="shared" ca="1" si="269"/>
        <v>-6.141517966311192E-2</v>
      </c>
    </row>
    <row r="9292" spans="1:8" x14ac:dyDescent="0.3">
      <c r="A9292"/>
      <c r="G9292" s="37">
        <v>9284</v>
      </c>
      <c r="H9292" s="167">
        <f t="shared" ca="1" si="269"/>
        <v>-4.1882050662171572E-2</v>
      </c>
    </row>
    <row r="9293" spans="1:8" x14ac:dyDescent="0.3">
      <c r="A9293"/>
      <c r="G9293" s="37">
        <v>9285</v>
      </c>
      <c r="H9293" s="167">
        <f t="shared" ca="1" si="269"/>
        <v>-5.9477132103112763E-2</v>
      </c>
    </row>
    <row r="9294" spans="1:8" x14ac:dyDescent="0.3">
      <c r="A9294"/>
      <c r="G9294" s="37">
        <v>9286</v>
      </c>
      <c r="H9294" s="167">
        <f t="shared" ca="1" si="269"/>
        <v>-1.8699809783656603E-2</v>
      </c>
    </row>
    <row r="9295" spans="1:8" x14ac:dyDescent="0.3">
      <c r="A9295"/>
      <c r="G9295" s="37">
        <v>9287</v>
      </c>
      <c r="H9295" s="167">
        <f t="shared" ca="1" si="269"/>
        <v>1.3753103274454398E-2</v>
      </c>
    </row>
    <row r="9296" spans="1:8" x14ac:dyDescent="0.3">
      <c r="A9296"/>
      <c r="G9296" s="37">
        <v>9288</v>
      </c>
      <c r="H9296" s="167">
        <f t="shared" ca="1" si="269"/>
        <v>-3.1513655610860662E-2</v>
      </c>
    </row>
    <row r="9297" spans="1:8" x14ac:dyDescent="0.3">
      <c r="A9297"/>
      <c r="G9297" s="37">
        <v>9289</v>
      </c>
      <c r="H9297" s="167">
        <f t="shared" ca="1" si="269"/>
        <v>-0.121288411264942</v>
      </c>
    </row>
    <row r="9298" spans="1:8" x14ac:dyDescent="0.3">
      <c r="A9298"/>
      <c r="G9298" s="37">
        <v>9290</v>
      </c>
      <c r="H9298" s="167">
        <f t="shared" ca="1" si="269"/>
        <v>4.8150579497422054E-2</v>
      </c>
    </row>
    <row r="9299" spans="1:8" x14ac:dyDescent="0.3">
      <c r="A9299"/>
      <c r="G9299" s="37">
        <v>9291</v>
      </c>
      <c r="H9299" s="167">
        <f t="shared" ca="1" si="269"/>
        <v>0.16831837327605606</v>
      </c>
    </row>
    <row r="9300" spans="1:8" x14ac:dyDescent="0.3">
      <c r="A9300"/>
      <c r="G9300" s="37">
        <v>9292</v>
      </c>
      <c r="H9300" s="167">
        <f t="shared" ca="1" si="269"/>
        <v>2.1616173723312204E-2</v>
      </c>
    </row>
    <row r="9301" spans="1:8" x14ac:dyDescent="0.3">
      <c r="A9301"/>
      <c r="G9301" s="37">
        <v>9293</v>
      </c>
      <c r="H9301" s="167">
        <f t="shared" ca="1" si="269"/>
        <v>-6.6027108163948462E-3</v>
      </c>
    </row>
    <row r="9302" spans="1:8" x14ac:dyDescent="0.3">
      <c r="A9302"/>
      <c r="G9302" s="37">
        <v>9294</v>
      </c>
      <c r="H9302" s="167">
        <f t="shared" ca="1" si="269"/>
        <v>-0.10141381277493931</v>
      </c>
    </row>
    <row r="9303" spans="1:8" x14ac:dyDescent="0.3">
      <c r="A9303"/>
      <c r="G9303" s="37">
        <v>9295</v>
      </c>
      <c r="H9303" s="167">
        <f t="shared" ca="1" si="269"/>
        <v>8.4955592904660954E-2</v>
      </c>
    </row>
    <row r="9304" spans="1:8" x14ac:dyDescent="0.3">
      <c r="A9304"/>
      <c r="G9304" s="37">
        <v>9296</v>
      </c>
      <c r="H9304" s="167">
        <f t="shared" ca="1" si="269"/>
        <v>-0.10331145246233364</v>
      </c>
    </row>
    <row r="9305" spans="1:8" x14ac:dyDescent="0.3">
      <c r="A9305"/>
      <c r="G9305" s="37">
        <v>9297</v>
      </c>
      <c r="H9305" s="167">
        <f t="shared" ca="1" si="269"/>
        <v>4.8138982882096323E-2</v>
      </c>
    </row>
    <row r="9306" spans="1:8" x14ac:dyDescent="0.3">
      <c r="A9306"/>
      <c r="G9306" s="37">
        <v>9298</v>
      </c>
      <c r="H9306" s="167">
        <f t="shared" ca="1" si="269"/>
        <v>-5.0498287003495672E-2</v>
      </c>
    </row>
    <row r="9307" spans="1:8" x14ac:dyDescent="0.3">
      <c r="A9307"/>
      <c r="G9307" s="37">
        <v>9299</v>
      </c>
      <c r="H9307" s="167">
        <f t="shared" ca="1" si="269"/>
        <v>-3.985998895408864E-2</v>
      </c>
    </row>
    <row r="9308" spans="1:8" x14ac:dyDescent="0.3">
      <c r="A9308"/>
      <c r="G9308" s="37">
        <v>9300</v>
      </c>
      <c r="H9308" s="167">
        <f t="shared" ca="1" si="269"/>
        <v>-6.7811363506731599E-3</v>
      </c>
    </row>
    <row r="9309" spans="1:8" x14ac:dyDescent="0.3">
      <c r="A9309"/>
      <c r="G9309" s="37">
        <v>9301</v>
      </c>
      <c r="H9309" s="167">
        <f t="shared" ca="1" si="269"/>
        <v>5.617150934917281E-2</v>
      </c>
    </row>
    <row r="9310" spans="1:8" x14ac:dyDescent="0.3">
      <c r="A9310"/>
      <c r="G9310" s="37">
        <v>9302</v>
      </c>
      <c r="H9310" s="167">
        <f t="shared" ca="1" si="269"/>
        <v>4.6718224903871869E-2</v>
      </c>
    </row>
    <row r="9311" spans="1:8" x14ac:dyDescent="0.3">
      <c r="A9311"/>
      <c r="G9311" s="37">
        <v>9303</v>
      </c>
      <c r="H9311" s="167">
        <f t="shared" ca="1" si="269"/>
        <v>2.4905647619870588E-2</v>
      </c>
    </row>
    <row r="9312" spans="1:8" x14ac:dyDescent="0.3">
      <c r="A9312"/>
      <c r="G9312" s="37">
        <v>9304</v>
      </c>
      <c r="H9312" s="167">
        <f t="shared" ca="1" si="269"/>
        <v>1.7148283218929952E-3</v>
      </c>
    </row>
    <row r="9313" spans="1:8" x14ac:dyDescent="0.3">
      <c r="A9313"/>
      <c r="G9313" s="37">
        <v>9305</v>
      </c>
      <c r="H9313" s="167">
        <f t="shared" ca="1" si="269"/>
        <v>-7.9619915158112373E-3</v>
      </c>
    </row>
    <row r="9314" spans="1:8" x14ac:dyDescent="0.3">
      <c r="A9314"/>
      <c r="G9314" s="37">
        <v>9306</v>
      </c>
      <c r="H9314" s="167">
        <f t="shared" ca="1" si="269"/>
        <v>-2.3658414918613414E-2</v>
      </c>
    </row>
    <row r="9315" spans="1:8" x14ac:dyDescent="0.3">
      <c r="A9315"/>
      <c r="G9315" s="37">
        <v>9307</v>
      </c>
      <c r="H9315" s="167">
        <f t="shared" ca="1" si="269"/>
        <v>-8.9108040266858174E-2</v>
      </c>
    </row>
    <row r="9316" spans="1:8" x14ac:dyDescent="0.3">
      <c r="A9316"/>
      <c r="G9316" s="37">
        <v>9308</v>
      </c>
      <c r="H9316" s="167">
        <f t="shared" ca="1" si="269"/>
        <v>7.0588060846179676E-2</v>
      </c>
    </row>
    <row r="9317" spans="1:8" x14ac:dyDescent="0.3">
      <c r="A9317"/>
      <c r="G9317" s="37">
        <v>9309</v>
      </c>
      <c r="H9317" s="167">
        <f t="shared" ca="1" si="269"/>
        <v>7.2920861901335454E-2</v>
      </c>
    </row>
    <row r="9318" spans="1:8" x14ac:dyDescent="0.3">
      <c r="A9318"/>
      <c r="G9318" s="37">
        <v>9310</v>
      </c>
      <c r="H9318" s="167">
        <f t="shared" ca="1" si="269"/>
        <v>-1.804479112333394E-3</v>
      </c>
    </row>
    <row r="9319" spans="1:8" x14ac:dyDescent="0.3">
      <c r="A9319"/>
      <c r="G9319" s="37">
        <v>9311</v>
      </c>
      <c r="H9319" s="167">
        <f t="shared" ca="1" si="269"/>
        <v>4.3625680442869352E-2</v>
      </c>
    </row>
    <row r="9320" spans="1:8" x14ac:dyDescent="0.3">
      <c r="A9320"/>
      <c r="G9320" s="37">
        <v>9312</v>
      </c>
      <c r="H9320" s="167">
        <f t="shared" ca="1" si="269"/>
        <v>0.16096510051165633</v>
      </c>
    </row>
    <row r="9321" spans="1:8" x14ac:dyDescent="0.3">
      <c r="A9321"/>
      <c r="G9321" s="37">
        <v>9313</v>
      </c>
      <c r="H9321" s="167">
        <f t="shared" ca="1" si="269"/>
        <v>7.7885853182696391E-2</v>
      </c>
    </row>
    <row r="9322" spans="1:8" x14ac:dyDescent="0.3">
      <c r="A9322"/>
      <c r="G9322" s="37">
        <v>9314</v>
      </c>
      <c r="H9322" s="167">
        <f t="shared" ca="1" si="269"/>
        <v>-5.193231995635126E-2</v>
      </c>
    </row>
    <row r="9323" spans="1:8" x14ac:dyDescent="0.3">
      <c r="A9323"/>
      <c r="G9323" s="37">
        <v>9315</v>
      </c>
      <c r="H9323" s="167">
        <f t="shared" ca="1" si="269"/>
        <v>-5.2765010340165348E-2</v>
      </c>
    </row>
    <row r="9324" spans="1:8" x14ac:dyDescent="0.3">
      <c r="A9324"/>
      <c r="G9324" s="37">
        <v>9316</v>
      </c>
      <c r="H9324" s="167">
        <f t="shared" ca="1" si="269"/>
        <v>-8.4101089726143829E-2</v>
      </c>
    </row>
    <row r="9325" spans="1:8" x14ac:dyDescent="0.3">
      <c r="A9325"/>
      <c r="G9325" s="37">
        <v>9317</v>
      </c>
      <c r="H9325" s="167">
        <f t="shared" ca="1" si="269"/>
        <v>3.320412823792173E-2</v>
      </c>
    </row>
    <row r="9326" spans="1:8" x14ac:dyDescent="0.3">
      <c r="A9326"/>
      <c r="G9326" s="37">
        <v>9318</v>
      </c>
      <c r="H9326" s="167">
        <f t="shared" ca="1" si="269"/>
        <v>8.5202628083236975E-2</v>
      </c>
    </row>
    <row r="9327" spans="1:8" x14ac:dyDescent="0.3">
      <c r="A9327"/>
      <c r="G9327" s="37">
        <v>9319</v>
      </c>
      <c r="H9327" s="167">
        <f t="shared" ca="1" si="269"/>
        <v>1.8088720300181093E-3</v>
      </c>
    </row>
    <row r="9328" spans="1:8" x14ac:dyDescent="0.3">
      <c r="A9328"/>
      <c r="G9328" s="37">
        <v>9320</v>
      </c>
      <c r="H9328" s="167">
        <f t="shared" ca="1" si="269"/>
        <v>1.8352703044132525E-2</v>
      </c>
    </row>
    <row r="9329" spans="1:8" x14ac:dyDescent="0.3">
      <c r="A9329"/>
      <c r="G9329" s="37">
        <v>9321</v>
      </c>
      <c r="H9329" s="167">
        <f t="shared" ca="1" si="269"/>
        <v>-4.6680972880279288E-2</v>
      </c>
    </row>
    <row r="9330" spans="1:8" x14ac:dyDescent="0.3">
      <c r="A9330"/>
      <c r="G9330" s="37">
        <v>9322</v>
      </c>
      <c r="H9330" s="167">
        <f t="shared" ca="1" si="269"/>
        <v>8.7765155516600801E-2</v>
      </c>
    </row>
    <row r="9331" spans="1:8" x14ac:dyDescent="0.3">
      <c r="A9331"/>
      <c r="G9331" s="37">
        <v>9323</v>
      </c>
      <c r="H9331" s="167">
        <f t="shared" ca="1" si="269"/>
        <v>-0.11259877792951303</v>
      </c>
    </row>
    <row r="9332" spans="1:8" x14ac:dyDescent="0.3">
      <c r="A9332"/>
      <c r="G9332" s="37">
        <v>9324</v>
      </c>
      <c r="H9332" s="167">
        <f t="shared" ca="1" si="269"/>
        <v>-1.4646718969411525E-2</v>
      </c>
    </row>
    <row r="9333" spans="1:8" x14ac:dyDescent="0.3">
      <c r="A9333"/>
      <c r="G9333" s="37">
        <v>9325</v>
      </c>
      <c r="H9333" s="167">
        <f t="shared" ca="1" si="269"/>
        <v>-1.2703751510877449E-2</v>
      </c>
    </row>
    <row r="9334" spans="1:8" x14ac:dyDescent="0.3">
      <c r="A9334"/>
      <c r="G9334" s="37">
        <v>9326</v>
      </c>
      <c r="H9334" s="167">
        <f t="shared" ca="1" si="269"/>
        <v>0.11096024137499587</v>
      </c>
    </row>
    <row r="9335" spans="1:8" x14ac:dyDescent="0.3">
      <c r="A9335"/>
      <c r="G9335" s="37">
        <v>9327</v>
      </c>
      <c r="H9335" s="167">
        <f t="shared" ca="1" si="269"/>
        <v>7.4710274972742116E-2</v>
      </c>
    </row>
    <row r="9336" spans="1:8" x14ac:dyDescent="0.3">
      <c r="A9336"/>
      <c r="G9336" s="37">
        <v>9328</v>
      </c>
      <c r="H9336" s="167">
        <f t="shared" ca="1" si="269"/>
        <v>-9.6082359040925117E-2</v>
      </c>
    </row>
    <row r="9337" spans="1:8" x14ac:dyDescent="0.3">
      <c r="A9337"/>
      <c r="G9337" s="37">
        <v>9329</v>
      </c>
      <c r="H9337" s="167">
        <f t="shared" ca="1" si="269"/>
        <v>-6.6133124702379281E-2</v>
      </c>
    </row>
    <row r="9338" spans="1:8" x14ac:dyDescent="0.3">
      <c r="A9338"/>
      <c r="G9338" s="37">
        <v>9330</v>
      </c>
      <c r="H9338" s="167">
        <f t="shared" ca="1" si="269"/>
        <v>4.444399932490483E-2</v>
      </c>
    </row>
    <row r="9339" spans="1:8" x14ac:dyDescent="0.3">
      <c r="A9339"/>
      <c r="G9339" s="37">
        <v>9331</v>
      </c>
      <c r="H9339" s="167">
        <f t="shared" ca="1" si="269"/>
        <v>0.10634332689985349</v>
      </c>
    </row>
    <row r="9340" spans="1:8" x14ac:dyDescent="0.3">
      <c r="A9340"/>
      <c r="G9340" s="37">
        <v>9332</v>
      </c>
      <c r="H9340" s="167">
        <f t="shared" ca="1" si="269"/>
        <v>-4.4048970010175215E-2</v>
      </c>
    </row>
    <row r="9341" spans="1:8" x14ac:dyDescent="0.3">
      <c r="A9341"/>
      <c r="G9341" s="37">
        <v>9333</v>
      </c>
      <c r="H9341" s="167">
        <f t="shared" ca="1" si="269"/>
        <v>-1.0801661332995673E-2</v>
      </c>
    </row>
    <row r="9342" spans="1:8" x14ac:dyDescent="0.3">
      <c r="A9342"/>
      <c r="G9342" s="37">
        <v>9334</v>
      </c>
      <c r="H9342" s="167">
        <f t="shared" ca="1" si="269"/>
        <v>6.5182102563757852E-3</v>
      </c>
    </row>
    <row r="9343" spans="1:8" x14ac:dyDescent="0.3">
      <c r="A9343"/>
      <c r="G9343" s="37">
        <v>9335</v>
      </c>
      <c r="H9343" s="167">
        <f t="shared" ca="1" si="269"/>
        <v>2.1532672207356506E-2</v>
      </c>
    </row>
    <row r="9344" spans="1:8" x14ac:dyDescent="0.3">
      <c r="A9344"/>
      <c r="G9344" s="37">
        <v>9336</v>
      </c>
      <c r="H9344" s="167">
        <f t="shared" ca="1" si="269"/>
        <v>-4.9206140883788295E-2</v>
      </c>
    </row>
    <row r="9345" spans="1:8" x14ac:dyDescent="0.3">
      <c r="A9345"/>
      <c r="G9345" s="37">
        <v>9337</v>
      </c>
      <c r="H9345" s="167">
        <f t="shared" ca="1" si="269"/>
        <v>2.0741879082649762E-3</v>
      </c>
    </row>
    <row r="9346" spans="1:8" x14ac:dyDescent="0.3">
      <c r="A9346"/>
      <c r="G9346" s="37">
        <v>9338</v>
      </c>
      <c r="H9346" s="167">
        <f t="shared" ca="1" si="269"/>
        <v>2.9072784524529716E-2</v>
      </c>
    </row>
    <row r="9347" spans="1:8" x14ac:dyDescent="0.3">
      <c r="A9347"/>
      <c r="G9347" s="37">
        <v>9339</v>
      </c>
      <c r="H9347" s="167">
        <f t="shared" ca="1" si="269"/>
        <v>8.9682142873561341E-2</v>
      </c>
    </row>
    <row r="9348" spans="1:8" x14ac:dyDescent="0.3">
      <c r="A9348"/>
      <c r="G9348" s="37">
        <v>9340</v>
      </c>
      <c r="H9348" s="167">
        <f t="shared" ca="1" si="269"/>
        <v>-1.6944809957039349E-2</v>
      </c>
    </row>
    <row r="9349" spans="1:8" x14ac:dyDescent="0.3">
      <c r="A9349"/>
      <c r="G9349" s="37">
        <v>9341</v>
      </c>
      <c r="H9349" s="167">
        <f t="shared" ca="1" si="269"/>
        <v>8.9561025367277933E-2</v>
      </c>
    </row>
    <row r="9350" spans="1:8" x14ac:dyDescent="0.3">
      <c r="A9350"/>
      <c r="G9350" s="37">
        <v>9342</v>
      </c>
      <c r="H9350" s="167">
        <f t="shared" ca="1" si="269"/>
        <v>-4.7219332254055571E-2</v>
      </c>
    </row>
    <row r="9351" spans="1:8" x14ac:dyDescent="0.3">
      <c r="A9351"/>
      <c r="G9351" s="37">
        <v>9343</v>
      </c>
      <c r="H9351" s="167">
        <f t="shared" ca="1" si="269"/>
        <v>-2.4421023250683217E-2</v>
      </c>
    </row>
    <row r="9352" spans="1:8" x14ac:dyDescent="0.3">
      <c r="A9352"/>
      <c r="G9352" s="37">
        <v>9344</v>
      </c>
      <c r="H9352" s="167">
        <f t="shared" ca="1" si="269"/>
        <v>-6.037994924111776E-2</v>
      </c>
    </row>
    <row r="9353" spans="1:8" x14ac:dyDescent="0.3">
      <c r="A9353"/>
      <c r="G9353" s="37">
        <v>9345</v>
      </c>
      <c r="H9353" s="167">
        <f t="shared" ca="1" si="269"/>
        <v>-5.3336724580364238E-2</v>
      </c>
    </row>
    <row r="9354" spans="1:8" x14ac:dyDescent="0.3">
      <c r="A9354"/>
      <c r="G9354" s="37">
        <v>9346</v>
      </c>
      <c r="H9354" s="167">
        <f t="shared" ref="H9354:H9417" ca="1" si="270">_xlfn.NORM.INV(RAND(),N$11,N$12)</f>
        <v>2.2541786961464548E-2</v>
      </c>
    </row>
    <row r="9355" spans="1:8" x14ac:dyDescent="0.3">
      <c r="A9355"/>
      <c r="G9355" s="37">
        <v>9347</v>
      </c>
      <c r="H9355" s="167">
        <f t="shared" ca="1" si="270"/>
        <v>8.8109129205872105E-2</v>
      </c>
    </row>
    <row r="9356" spans="1:8" x14ac:dyDescent="0.3">
      <c r="A9356"/>
      <c r="G9356" s="37">
        <v>9348</v>
      </c>
      <c r="H9356" s="167">
        <f t="shared" ca="1" si="270"/>
        <v>9.9512524954030804E-2</v>
      </c>
    </row>
    <row r="9357" spans="1:8" x14ac:dyDescent="0.3">
      <c r="A9357"/>
      <c r="G9357" s="37">
        <v>9349</v>
      </c>
      <c r="H9357" s="167">
        <f t="shared" ca="1" si="270"/>
        <v>0.1046250874508929</v>
      </c>
    </row>
    <row r="9358" spans="1:8" x14ac:dyDescent="0.3">
      <c r="A9358"/>
      <c r="G9358" s="37">
        <v>9350</v>
      </c>
      <c r="H9358" s="167">
        <f t="shared" ca="1" si="270"/>
        <v>8.0260489619042932E-2</v>
      </c>
    </row>
    <row r="9359" spans="1:8" x14ac:dyDescent="0.3">
      <c r="A9359"/>
      <c r="G9359" s="37">
        <v>9351</v>
      </c>
      <c r="H9359" s="167">
        <f t="shared" ca="1" si="270"/>
        <v>-0.10418461125217163</v>
      </c>
    </row>
    <row r="9360" spans="1:8" x14ac:dyDescent="0.3">
      <c r="A9360"/>
      <c r="G9360" s="37">
        <v>9352</v>
      </c>
      <c r="H9360" s="167">
        <f t="shared" ca="1" si="270"/>
        <v>-3.3046102241422008E-2</v>
      </c>
    </row>
    <row r="9361" spans="1:8" x14ac:dyDescent="0.3">
      <c r="A9361"/>
      <c r="G9361" s="37">
        <v>9353</v>
      </c>
      <c r="H9361" s="167">
        <f t="shared" ca="1" si="270"/>
        <v>-1.8869843364843559E-2</v>
      </c>
    </row>
    <row r="9362" spans="1:8" x14ac:dyDescent="0.3">
      <c r="A9362"/>
      <c r="G9362" s="37">
        <v>9354</v>
      </c>
      <c r="H9362" s="167">
        <f t="shared" ca="1" si="270"/>
        <v>1.2924904177633423E-2</v>
      </c>
    </row>
    <row r="9363" spans="1:8" x14ac:dyDescent="0.3">
      <c r="A9363"/>
      <c r="G9363" s="37">
        <v>9355</v>
      </c>
      <c r="H9363" s="167">
        <f t="shared" ca="1" si="270"/>
        <v>-9.2121206062822339E-4</v>
      </c>
    </row>
    <row r="9364" spans="1:8" x14ac:dyDescent="0.3">
      <c r="A9364"/>
      <c r="G9364" s="37">
        <v>9356</v>
      </c>
      <c r="H9364" s="167">
        <f t="shared" ca="1" si="270"/>
        <v>-8.5153379466121865E-2</v>
      </c>
    </row>
    <row r="9365" spans="1:8" x14ac:dyDescent="0.3">
      <c r="A9365"/>
      <c r="G9365" s="37">
        <v>9357</v>
      </c>
      <c r="H9365" s="167">
        <f t="shared" ca="1" si="270"/>
        <v>-3.309025517267606E-2</v>
      </c>
    </row>
    <row r="9366" spans="1:8" x14ac:dyDescent="0.3">
      <c r="A9366"/>
      <c r="G9366" s="37">
        <v>9358</v>
      </c>
      <c r="H9366" s="167">
        <f t="shared" ca="1" si="270"/>
        <v>-2.2226126790225457E-2</v>
      </c>
    </row>
    <row r="9367" spans="1:8" x14ac:dyDescent="0.3">
      <c r="A9367"/>
      <c r="G9367" s="37">
        <v>9359</v>
      </c>
      <c r="H9367" s="167">
        <f t="shared" ca="1" si="270"/>
        <v>-0.13835627581142534</v>
      </c>
    </row>
    <row r="9368" spans="1:8" x14ac:dyDescent="0.3">
      <c r="A9368"/>
      <c r="G9368" s="37">
        <v>9360</v>
      </c>
      <c r="H9368" s="167">
        <f t="shared" ca="1" si="270"/>
        <v>1.557882788565971E-2</v>
      </c>
    </row>
    <row r="9369" spans="1:8" x14ac:dyDescent="0.3">
      <c r="A9369"/>
      <c r="G9369" s="37">
        <v>9361</v>
      </c>
      <c r="H9369" s="167">
        <f t="shared" ca="1" si="270"/>
        <v>-2.0984379343001675E-3</v>
      </c>
    </row>
    <row r="9370" spans="1:8" x14ac:dyDescent="0.3">
      <c r="A9370"/>
      <c r="G9370" s="37">
        <v>9362</v>
      </c>
      <c r="H9370" s="167">
        <f t="shared" ca="1" si="270"/>
        <v>-3.158915873930581E-2</v>
      </c>
    </row>
    <row r="9371" spans="1:8" x14ac:dyDescent="0.3">
      <c r="A9371"/>
      <c r="G9371" s="37">
        <v>9363</v>
      </c>
      <c r="H9371" s="167">
        <f t="shared" ca="1" si="270"/>
        <v>4.6858398188197925E-2</v>
      </c>
    </row>
    <row r="9372" spans="1:8" x14ac:dyDescent="0.3">
      <c r="A9372"/>
      <c r="G9372" s="37">
        <v>9364</v>
      </c>
      <c r="H9372" s="167">
        <f t="shared" ca="1" si="270"/>
        <v>0.11394215358297369</v>
      </c>
    </row>
    <row r="9373" spans="1:8" x14ac:dyDescent="0.3">
      <c r="A9373"/>
      <c r="G9373" s="37">
        <v>9365</v>
      </c>
      <c r="H9373" s="167">
        <f t="shared" ca="1" si="270"/>
        <v>8.6739982197568927E-2</v>
      </c>
    </row>
    <row r="9374" spans="1:8" x14ac:dyDescent="0.3">
      <c r="A9374"/>
      <c r="G9374" s="37">
        <v>9366</v>
      </c>
      <c r="H9374" s="167">
        <f t="shared" ca="1" si="270"/>
        <v>2.8762847393266865E-2</v>
      </c>
    </row>
    <row r="9375" spans="1:8" x14ac:dyDescent="0.3">
      <c r="A9375"/>
      <c r="G9375" s="37">
        <v>9367</v>
      </c>
      <c r="H9375" s="167">
        <f t="shared" ca="1" si="270"/>
        <v>3.9027062857625514E-2</v>
      </c>
    </row>
    <row r="9376" spans="1:8" x14ac:dyDescent="0.3">
      <c r="A9376"/>
      <c r="G9376" s="37">
        <v>9368</v>
      </c>
      <c r="H9376" s="167">
        <f t="shared" ca="1" si="270"/>
        <v>5.8220547520227157E-2</v>
      </c>
    </row>
    <row r="9377" spans="1:8" x14ac:dyDescent="0.3">
      <c r="A9377"/>
      <c r="G9377" s="37">
        <v>9369</v>
      </c>
      <c r="H9377" s="167">
        <f t="shared" ca="1" si="270"/>
        <v>-1.4612724643493851E-2</v>
      </c>
    </row>
    <row r="9378" spans="1:8" x14ac:dyDescent="0.3">
      <c r="A9378"/>
      <c r="G9378" s="37">
        <v>9370</v>
      </c>
      <c r="H9378" s="167">
        <f t="shared" ca="1" si="270"/>
        <v>4.8719594893389749E-2</v>
      </c>
    </row>
    <row r="9379" spans="1:8" x14ac:dyDescent="0.3">
      <c r="A9379"/>
      <c r="G9379" s="37">
        <v>9371</v>
      </c>
      <c r="H9379" s="167">
        <f t="shared" ca="1" si="270"/>
        <v>5.6037055293181853E-3</v>
      </c>
    </row>
    <row r="9380" spans="1:8" x14ac:dyDescent="0.3">
      <c r="A9380"/>
      <c r="G9380" s="37">
        <v>9372</v>
      </c>
      <c r="H9380" s="167">
        <f t="shared" ca="1" si="270"/>
        <v>-0.10249193504809466</v>
      </c>
    </row>
    <row r="9381" spans="1:8" x14ac:dyDescent="0.3">
      <c r="A9381"/>
      <c r="G9381" s="37">
        <v>9373</v>
      </c>
      <c r="H9381" s="167">
        <f t="shared" ca="1" si="270"/>
        <v>-0.10710335192570464</v>
      </c>
    </row>
    <row r="9382" spans="1:8" x14ac:dyDescent="0.3">
      <c r="A9382"/>
      <c r="G9382" s="37">
        <v>9374</v>
      </c>
      <c r="H9382" s="167">
        <f t="shared" ca="1" si="270"/>
        <v>-5.9170554060750481E-2</v>
      </c>
    </row>
    <row r="9383" spans="1:8" x14ac:dyDescent="0.3">
      <c r="A9383"/>
      <c r="G9383" s="37">
        <v>9375</v>
      </c>
      <c r="H9383" s="167">
        <f t="shared" ca="1" si="270"/>
        <v>-5.1433062295787473E-2</v>
      </c>
    </row>
    <row r="9384" spans="1:8" x14ac:dyDescent="0.3">
      <c r="A9384"/>
      <c r="G9384" s="37">
        <v>9376</v>
      </c>
      <c r="H9384" s="167">
        <f t="shared" ca="1" si="270"/>
        <v>4.8877150354350272E-2</v>
      </c>
    </row>
    <row r="9385" spans="1:8" x14ac:dyDescent="0.3">
      <c r="A9385"/>
      <c r="G9385" s="37">
        <v>9377</v>
      </c>
      <c r="H9385" s="167">
        <f t="shared" ca="1" si="270"/>
        <v>-4.1976497148126846E-2</v>
      </c>
    </row>
    <row r="9386" spans="1:8" x14ac:dyDescent="0.3">
      <c r="A9386"/>
      <c r="G9386" s="37">
        <v>9378</v>
      </c>
      <c r="H9386" s="167">
        <f t="shared" ca="1" si="270"/>
        <v>-5.4537400178880204E-3</v>
      </c>
    </row>
    <row r="9387" spans="1:8" x14ac:dyDescent="0.3">
      <c r="A9387"/>
      <c r="G9387" s="37">
        <v>9379</v>
      </c>
      <c r="H9387" s="167">
        <f t="shared" ca="1" si="270"/>
        <v>-1.1723067645513823E-2</v>
      </c>
    </row>
    <row r="9388" spans="1:8" x14ac:dyDescent="0.3">
      <c r="A9388"/>
      <c r="G9388" s="37">
        <v>9380</v>
      </c>
      <c r="H9388" s="167">
        <f t="shared" ca="1" si="270"/>
        <v>-0.12664293731823201</v>
      </c>
    </row>
    <row r="9389" spans="1:8" x14ac:dyDescent="0.3">
      <c r="A9389"/>
      <c r="G9389" s="37">
        <v>9381</v>
      </c>
      <c r="H9389" s="167">
        <f t="shared" ca="1" si="270"/>
        <v>5.7348424977066513E-2</v>
      </c>
    </row>
    <row r="9390" spans="1:8" x14ac:dyDescent="0.3">
      <c r="A9390"/>
      <c r="G9390" s="37">
        <v>9382</v>
      </c>
      <c r="H9390" s="167">
        <f t="shared" ca="1" si="270"/>
        <v>-5.2468800322035949E-2</v>
      </c>
    </row>
    <row r="9391" spans="1:8" x14ac:dyDescent="0.3">
      <c r="A9391"/>
      <c r="G9391" s="37">
        <v>9383</v>
      </c>
      <c r="H9391" s="167">
        <f t="shared" ca="1" si="270"/>
        <v>-2.7019384992290247E-2</v>
      </c>
    </row>
    <row r="9392" spans="1:8" x14ac:dyDescent="0.3">
      <c r="A9392"/>
      <c r="G9392" s="37">
        <v>9384</v>
      </c>
      <c r="H9392" s="167">
        <f t="shared" ca="1" si="270"/>
        <v>-3.9891085287887297E-2</v>
      </c>
    </row>
    <row r="9393" spans="1:8" x14ac:dyDescent="0.3">
      <c r="A9393"/>
      <c r="G9393" s="37">
        <v>9385</v>
      </c>
      <c r="H9393" s="167">
        <f t="shared" ca="1" si="270"/>
        <v>-0.11813086280182207</v>
      </c>
    </row>
    <row r="9394" spans="1:8" x14ac:dyDescent="0.3">
      <c r="A9394"/>
      <c r="G9394" s="37">
        <v>9386</v>
      </c>
      <c r="H9394" s="167">
        <f t="shared" ca="1" si="270"/>
        <v>-4.3980233069833626E-2</v>
      </c>
    </row>
    <row r="9395" spans="1:8" x14ac:dyDescent="0.3">
      <c r="A9395"/>
      <c r="G9395" s="37">
        <v>9387</v>
      </c>
      <c r="H9395" s="167">
        <f t="shared" ca="1" si="270"/>
        <v>6.6358331089531916E-2</v>
      </c>
    </row>
    <row r="9396" spans="1:8" x14ac:dyDescent="0.3">
      <c r="A9396"/>
      <c r="G9396" s="37">
        <v>9388</v>
      </c>
      <c r="H9396" s="167">
        <f t="shared" ca="1" si="270"/>
        <v>-2.0804741130539081E-2</v>
      </c>
    </row>
    <row r="9397" spans="1:8" x14ac:dyDescent="0.3">
      <c r="A9397"/>
      <c r="G9397" s="37">
        <v>9389</v>
      </c>
      <c r="H9397" s="167">
        <f t="shared" ca="1" si="270"/>
        <v>-0.13679922597159605</v>
      </c>
    </row>
    <row r="9398" spans="1:8" x14ac:dyDescent="0.3">
      <c r="A9398"/>
      <c r="G9398" s="37">
        <v>9390</v>
      </c>
      <c r="H9398" s="167">
        <f t="shared" ca="1" si="270"/>
        <v>0.10719095686275541</v>
      </c>
    </row>
    <row r="9399" spans="1:8" x14ac:dyDescent="0.3">
      <c r="A9399"/>
      <c r="G9399" s="37">
        <v>9391</v>
      </c>
      <c r="H9399" s="167">
        <f t="shared" ca="1" si="270"/>
        <v>6.6293133125246345E-2</v>
      </c>
    </row>
    <row r="9400" spans="1:8" x14ac:dyDescent="0.3">
      <c r="A9400"/>
      <c r="G9400" s="37">
        <v>9392</v>
      </c>
      <c r="H9400" s="167">
        <f t="shared" ca="1" si="270"/>
        <v>7.2469672786335787E-2</v>
      </c>
    </row>
    <row r="9401" spans="1:8" x14ac:dyDescent="0.3">
      <c r="A9401"/>
      <c r="G9401" s="37">
        <v>9393</v>
      </c>
      <c r="H9401" s="167">
        <f t="shared" ca="1" si="270"/>
        <v>-9.5169558197544038E-2</v>
      </c>
    </row>
    <row r="9402" spans="1:8" x14ac:dyDescent="0.3">
      <c r="A9402"/>
      <c r="G9402" s="37">
        <v>9394</v>
      </c>
      <c r="H9402" s="167">
        <f t="shared" ca="1" si="270"/>
        <v>-1.2241654282459515E-2</v>
      </c>
    </row>
    <row r="9403" spans="1:8" x14ac:dyDescent="0.3">
      <c r="A9403"/>
      <c r="G9403" s="37">
        <v>9395</v>
      </c>
      <c r="H9403" s="167">
        <f t="shared" ca="1" si="270"/>
        <v>6.913101789414762E-2</v>
      </c>
    </row>
    <row r="9404" spans="1:8" x14ac:dyDescent="0.3">
      <c r="A9404"/>
      <c r="G9404" s="37">
        <v>9396</v>
      </c>
      <c r="H9404" s="167">
        <f t="shared" ca="1" si="270"/>
        <v>0.16045409554424833</v>
      </c>
    </row>
    <row r="9405" spans="1:8" x14ac:dyDescent="0.3">
      <c r="A9405"/>
      <c r="G9405" s="37">
        <v>9397</v>
      </c>
      <c r="H9405" s="167">
        <f t="shared" ca="1" si="270"/>
        <v>2.5331920364694137E-2</v>
      </c>
    </row>
    <row r="9406" spans="1:8" x14ac:dyDescent="0.3">
      <c r="A9406"/>
      <c r="G9406" s="37">
        <v>9398</v>
      </c>
      <c r="H9406" s="167">
        <f t="shared" ca="1" si="270"/>
        <v>-5.4047456032075412E-2</v>
      </c>
    </row>
    <row r="9407" spans="1:8" x14ac:dyDescent="0.3">
      <c r="A9407"/>
      <c r="G9407" s="37">
        <v>9399</v>
      </c>
      <c r="H9407" s="167">
        <f t="shared" ca="1" si="270"/>
        <v>-5.716580954312115E-2</v>
      </c>
    </row>
    <row r="9408" spans="1:8" x14ac:dyDescent="0.3">
      <c r="A9408"/>
      <c r="G9408" s="37">
        <v>9400</v>
      </c>
      <c r="H9408" s="167">
        <f t="shared" ca="1" si="270"/>
        <v>1.9393781795675916E-2</v>
      </c>
    </row>
    <row r="9409" spans="1:8" x14ac:dyDescent="0.3">
      <c r="A9409"/>
      <c r="G9409" s="37">
        <v>9401</v>
      </c>
      <c r="H9409" s="167">
        <f t="shared" ca="1" si="270"/>
        <v>4.5593300819717644E-2</v>
      </c>
    </row>
    <row r="9410" spans="1:8" x14ac:dyDescent="0.3">
      <c r="A9410"/>
      <c r="G9410" s="37">
        <v>9402</v>
      </c>
      <c r="H9410" s="167">
        <f t="shared" ca="1" si="270"/>
        <v>1.2328206037487952E-2</v>
      </c>
    </row>
    <row r="9411" spans="1:8" x14ac:dyDescent="0.3">
      <c r="A9411"/>
      <c r="G9411" s="37">
        <v>9403</v>
      </c>
      <c r="H9411" s="167">
        <f t="shared" ca="1" si="270"/>
        <v>1.9280178971420297E-2</v>
      </c>
    </row>
    <row r="9412" spans="1:8" x14ac:dyDescent="0.3">
      <c r="A9412"/>
      <c r="G9412" s="37">
        <v>9404</v>
      </c>
      <c r="H9412" s="167">
        <f t="shared" ca="1" si="270"/>
        <v>-0.11787453939689078</v>
      </c>
    </row>
    <row r="9413" spans="1:8" x14ac:dyDescent="0.3">
      <c r="A9413"/>
      <c r="G9413" s="37">
        <v>9405</v>
      </c>
      <c r="H9413" s="167">
        <f t="shared" ca="1" si="270"/>
        <v>-1.0420681035165814E-2</v>
      </c>
    </row>
    <row r="9414" spans="1:8" x14ac:dyDescent="0.3">
      <c r="A9414"/>
      <c r="G9414" s="37">
        <v>9406</v>
      </c>
      <c r="H9414" s="167">
        <f t="shared" ca="1" si="270"/>
        <v>5.0372008656954743E-2</v>
      </c>
    </row>
    <row r="9415" spans="1:8" x14ac:dyDescent="0.3">
      <c r="A9415"/>
      <c r="G9415" s="37">
        <v>9407</v>
      </c>
      <c r="H9415" s="167">
        <f t="shared" ca="1" si="270"/>
        <v>-0.12255056136574392</v>
      </c>
    </row>
    <row r="9416" spans="1:8" x14ac:dyDescent="0.3">
      <c r="A9416"/>
      <c r="G9416" s="37">
        <v>9408</v>
      </c>
      <c r="H9416" s="167">
        <f t="shared" ca="1" si="270"/>
        <v>-0.14415601402786729</v>
      </c>
    </row>
    <row r="9417" spans="1:8" x14ac:dyDescent="0.3">
      <c r="A9417"/>
      <c r="G9417" s="37">
        <v>9409</v>
      </c>
      <c r="H9417" s="167">
        <f t="shared" ca="1" si="270"/>
        <v>2.2023455290673889E-2</v>
      </c>
    </row>
    <row r="9418" spans="1:8" x14ac:dyDescent="0.3">
      <c r="A9418"/>
      <c r="G9418" s="37">
        <v>9410</v>
      </c>
      <c r="H9418" s="167">
        <f t="shared" ref="H9418:H9481" ca="1" si="271">_xlfn.NORM.INV(RAND(),N$11,N$12)</f>
        <v>2.8030464974539072E-2</v>
      </c>
    </row>
    <row r="9419" spans="1:8" x14ac:dyDescent="0.3">
      <c r="A9419"/>
      <c r="G9419" s="37">
        <v>9411</v>
      </c>
      <c r="H9419" s="167">
        <f t="shared" ca="1" si="271"/>
        <v>6.0153018473663791E-2</v>
      </c>
    </row>
    <row r="9420" spans="1:8" x14ac:dyDescent="0.3">
      <c r="A9420"/>
      <c r="G9420" s="37">
        <v>9412</v>
      </c>
      <c r="H9420" s="167">
        <f t="shared" ca="1" si="271"/>
        <v>-4.058919782589444E-3</v>
      </c>
    </row>
    <row r="9421" spans="1:8" x14ac:dyDescent="0.3">
      <c r="A9421"/>
      <c r="G9421" s="37">
        <v>9413</v>
      </c>
      <c r="H9421" s="167">
        <f t="shared" ca="1" si="271"/>
        <v>0.1216976618469634</v>
      </c>
    </row>
    <row r="9422" spans="1:8" x14ac:dyDescent="0.3">
      <c r="A9422"/>
      <c r="G9422" s="37">
        <v>9414</v>
      </c>
      <c r="H9422" s="167">
        <f t="shared" ca="1" si="271"/>
        <v>9.1405591334590364E-2</v>
      </c>
    </row>
    <row r="9423" spans="1:8" x14ac:dyDescent="0.3">
      <c r="A9423"/>
      <c r="G9423" s="37">
        <v>9415</v>
      </c>
      <c r="H9423" s="167">
        <f t="shared" ca="1" si="271"/>
        <v>-1.1916810022790087E-2</v>
      </c>
    </row>
    <row r="9424" spans="1:8" x14ac:dyDescent="0.3">
      <c r="A9424"/>
      <c r="G9424" s="37">
        <v>9416</v>
      </c>
      <c r="H9424" s="167">
        <f t="shared" ca="1" si="271"/>
        <v>9.1729498208485624E-2</v>
      </c>
    </row>
    <row r="9425" spans="1:8" x14ac:dyDescent="0.3">
      <c r="A9425"/>
      <c r="G9425" s="37">
        <v>9417</v>
      </c>
      <c r="H9425" s="167">
        <f t="shared" ca="1" si="271"/>
        <v>6.4256472534303818E-2</v>
      </c>
    </row>
    <row r="9426" spans="1:8" x14ac:dyDescent="0.3">
      <c r="A9426"/>
      <c r="G9426" s="37">
        <v>9418</v>
      </c>
      <c r="H9426" s="167">
        <f t="shared" ca="1" si="271"/>
        <v>9.6104247838220122E-2</v>
      </c>
    </row>
    <row r="9427" spans="1:8" x14ac:dyDescent="0.3">
      <c r="A9427"/>
      <c r="G9427" s="37">
        <v>9419</v>
      </c>
      <c r="H9427" s="167">
        <f t="shared" ca="1" si="271"/>
        <v>-0.11607927237171076</v>
      </c>
    </row>
    <row r="9428" spans="1:8" x14ac:dyDescent="0.3">
      <c r="A9428"/>
      <c r="G9428" s="37">
        <v>9420</v>
      </c>
      <c r="H9428" s="167">
        <f t="shared" ca="1" si="271"/>
        <v>-2.0791451617017547E-2</v>
      </c>
    </row>
    <row r="9429" spans="1:8" x14ac:dyDescent="0.3">
      <c r="A9429"/>
      <c r="G9429" s="37">
        <v>9421</v>
      </c>
      <c r="H9429" s="167">
        <f t="shared" ca="1" si="271"/>
        <v>-2.6821220689987071E-2</v>
      </c>
    </row>
    <row r="9430" spans="1:8" x14ac:dyDescent="0.3">
      <c r="A9430"/>
      <c r="G9430" s="37">
        <v>9422</v>
      </c>
      <c r="H9430" s="167">
        <f t="shared" ca="1" si="271"/>
        <v>-8.0660579250378714E-2</v>
      </c>
    </row>
    <row r="9431" spans="1:8" x14ac:dyDescent="0.3">
      <c r="A9431"/>
      <c r="G9431" s="37">
        <v>9423</v>
      </c>
      <c r="H9431" s="167">
        <f t="shared" ca="1" si="271"/>
        <v>-3.1055131577349362E-2</v>
      </c>
    </row>
    <row r="9432" spans="1:8" x14ac:dyDescent="0.3">
      <c r="A9432"/>
      <c r="G9432" s="37">
        <v>9424</v>
      </c>
      <c r="H9432" s="167">
        <f t="shared" ca="1" si="271"/>
        <v>-5.063814023238622E-2</v>
      </c>
    </row>
    <row r="9433" spans="1:8" x14ac:dyDescent="0.3">
      <c r="A9433"/>
      <c r="G9433" s="37">
        <v>9425</v>
      </c>
      <c r="H9433" s="167">
        <f t="shared" ca="1" si="271"/>
        <v>5.5456275218516357E-2</v>
      </c>
    </row>
    <row r="9434" spans="1:8" x14ac:dyDescent="0.3">
      <c r="A9434"/>
      <c r="G9434" s="37">
        <v>9426</v>
      </c>
      <c r="H9434" s="167">
        <f t="shared" ca="1" si="271"/>
        <v>6.975344492493335E-2</v>
      </c>
    </row>
    <row r="9435" spans="1:8" x14ac:dyDescent="0.3">
      <c r="A9435"/>
      <c r="G9435" s="37">
        <v>9427</v>
      </c>
      <c r="H9435" s="167">
        <f t="shared" ca="1" si="271"/>
        <v>2.2738542189356115E-3</v>
      </c>
    </row>
    <row r="9436" spans="1:8" x14ac:dyDescent="0.3">
      <c r="A9436"/>
      <c r="G9436" s="37">
        <v>9428</v>
      </c>
      <c r="H9436" s="167">
        <f t="shared" ca="1" si="271"/>
        <v>-7.19856291002368E-2</v>
      </c>
    </row>
    <row r="9437" spans="1:8" x14ac:dyDescent="0.3">
      <c r="A9437"/>
      <c r="G9437" s="37">
        <v>9429</v>
      </c>
      <c r="H9437" s="167">
        <f t="shared" ca="1" si="271"/>
        <v>-2.4021438134129509E-2</v>
      </c>
    </row>
    <row r="9438" spans="1:8" x14ac:dyDescent="0.3">
      <c r="A9438"/>
      <c r="G9438" s="37">
        <v>9430</v>
      </c>
      <c r="H9438" s="167">
        <f t="shared" ca="1" si="271"/>
        <v>8.8563334497203564E-2</v>
      </c>
    </row>
    <row r="9439" spans="1:8" x14ac:dyDescent="0.3">
      <c r="A9439"/>
      <c r="G9439" s="37">
        <v>9431</v>
      </c>
      <c r="H9439" s="167">
        <f t="shared" ca="1" si="271"/>
        <v>7.0938574047728534E-2</v>
      </c>
    </row>
    <row r="9440" spans="1:8" x14ac:dyDescent="0.3">
      <c r="A9440"/>
      <c r="G9440" s="37">
        <v>9432</v>
      </c>
      <c r="H9440" s="167">
        <f t="shared" ca="1" si="271"/>
        <v>6.7615472483060921E-2</v>
      </c>
    </row>
    <row r="9441" spans="1:8" x14ac:dyDescent="0.3">
      <c r="A9441"/>
      <c r="G9441" s="37">
        <v>9433</v>
      </c>
      <c r="H9441" s="167">
        <f t="shared" ca="1" si="271"/>
        <v>-4.4322829030452905E-2</v>
      </c>
    </row>
    <row r="9442" spans="1:8" x14ac:dyDescent="0.3">
      <c r="A9442"/>
      <c r="G9442" s="37">
        <v>9434</v>
      </c>
      <c r="H9442" s="167">
        <f t="shared" ca="1" si="271"/>
        <v>-1.9128411182522072E-2</v>
      </c>
    </row>
    <row r="9443" spans="1:8" x14ac:dyDescent="0.3">
      <c r="A9443"/>
      <c r="G9443" s="37">
        <v>9435</v>
      </c>
      <c r="H9443" s="167">
        <f t="shared" ca="1" si="271"/>
        <v>6.1030029223690371E-2</v>
      </c>
    </row>
    <row r="9444" spans="1:8" x14ac:dyDescent="0.3">
      <c r="A9444"/>
      <c r="G9444" s="37">
        <v>9436</v>
      </c>
      <c r="H9444" s="167">
        <f t="shared" ca="1" si="271"/>
        <v>7.1076524459648557E-2</v>
      </c>
    </row>
    <row r="9445" spans="1:8" x14ac:dyDescent="0.3">
      <c r="A9445"/>
      <c r="G9445" s="37">
        <v>9437</v>
      </c>
      <c r="H9445" s="167">
        <f t="shared" ca="1" si="271"/>
        <v>-2.2266433100258044E-2</v>
      </c>
    </row>
    <row r="9446" spans="1:8" x14ac:dyDescent="0.3">
      <c r="A9446"/>
      <c r="G9446" s="37">
        <v>9438</v>
      </c>
      <c r="H9446" s="167">
        <f t="shared" ca="1" si="271"/>
        <v>0.11439196434372403</v>
      </c>
    </row>
    <row r="9447" spans="1:8" x14ac:dyDescent="0.3">
      <c r="A9447"/>
      <c r="G9447" s="37">
        <v>9439</v>
      </c>
      <c r="H9447" s="167">
        <f t="shared" ca="1" si="271"/>
        <v>1.3335265493432764E-2</v>
      </c>
    </row>
    <row r="9448" spans="1:8" x14ac:dyDescent="0.3">
      <c r="A9448"/>
      <c r="G9448" s="37">
        <v>9440</v>
      </c>
      <c r="H9448" s="167">
        <f t="shared" ca="1" si="271"/>
        <v>-0.14906661560889564</v>
      </c>
    </row>
    <row r="9449" spans="1:8" x14ac:dyDescent="0.3">
      <c r="A9449"/>
      <c r="G9449" s="37">
        <v>9441</v>
      </c>
      <c r="H9449" s="167">
        <f t="shared" ca="1" si="271"/>
        <v>9.0397090013135645E-2</v>
      </c>
    </row>
    <row r="9450" spans="1:8" x14ac:dyDescent="0.3">
      <c r="A9450"/>
      <c r="G9450" s="37">
        <v>9442</v>
      </c>
      <c r="H9450" s="167">
        <f t="shared" ca="1" si="271"/>
        <v>-4.7151012943743451E-2</v>
      </c>
    </row>
    <row r="9451" spans="1:8" x14ac:dyDescent="0.3">
      <c r="A9451"/>
      <c r="G9451" s="37">
        <v>9443</v>
      </c>
      <c r="H9451" s="167">
        <f t="shared" ca="1" si="271"/>
        <v>-1.0696738751044356E-2</v>
      </c>
    </row>
    <row r="9452" spans="1:8" x14ac:dyDescent="0.3">
      <c r="A9452"/>
      <c r="G9452" s="37">
        <v>9444</v>
      </c>
      <c r="H9452" s="167">
        <f t="shared" ca="1" si="271"/>
        <v>-0.20046517138307896</v>
      </c>
    </row>
    <row r="9453" spans="1:8" x14ac:dyDescent="0.3">
      <c r="A9453"/>
      <c r="G9453" s="37">
        <v>9445</v>
      </c>
      <c r="H9453" s="167">
        <f t="shared" ca="1" si="271"/>
        <v>9.1937504590252392E-2</v>
      </c>
    </row>
    <row r="9454" spans="1:8" x14ac:dyDescent="0.3">
      <c r="A9454"/>
      <c r="G9454" s="37">
        <v>9446</v>
      </c>
      <c r="H9454" s="167">
        <f t="shared" ca="1" si="271"/>
        <v>0.12047212955109639</v>
      </c>
    </row>
    <row r="9455" spans="1:8" x14ac:dyDescent="0.3">
      <c r="A9455"/>
      <c r="G9455" s="37">
        <v>9447</v>
      </c>
      <c r="H9455" s="167">
        <f t="shared" ca="1" si="271"/>
        <v>4.9496254298489896E-2</v>
      </c>
    </row>
    <row r="9456" spans="1:8" x14ac:dyDescent="0.3">
      <c r="A9456"/>
      <c r="G9456" s="37">
        <v>9448</v>
      </c>
      <c r="H9456" s="167">
        <f t="shared" ca="1" si="271"/>
        <v>2.9798375974156358E-2</v>
      </c>
    </row>
    <row r="9457" spans="1:8" x14ac:dyDescent="0.3">
      <c r="A9457"/>
      <c r="G9457" s="37">
        <v>9449</v>
      </c>
      <c r="H9457" s="167">
        <f t="shared" ca="1" si="271"/>
        <v>3.6337947704720687E-2</v>
      </c>
    </row>
    <row r="9458" spans="1:8" x14ac:dyDescent="0.3">
      <c r="A9458"/>
      <c r="G9458" s="37">
        <v>9450</v>
      </c>
      <c r="H9458" s="167">
        <f t="shared" ca="1" si="271"/>
        <v>0.13059547946203037</v>
      </c>
    </row>
    <row r="9459" spans="1:8" x14ac:dyDescent="0.3">
      <c r="A9459"/>
      <c r="G9459" s="37">
        <v>9451</v>
      </c>
      <c r="H9459" s="167">
        <f t="shared" ca="1" si="271"/>
        <v>0.1082507005766384</v>
      </c>
    </row>
    <row r="9460" spans="1:8" x14ac:dyDescent="0.3">
      <c r="A9460"/>
      <c r="G9460" s="37">
        <v>9452</v>
      </c>
      <c r="H9460" s="167">
        <f t="shared" ca="1" si="271"/>
        <v>1.8944034971438525E-2</v>
      </c>
    </row>
    <row r="9461" spans="1:8" x14ac:dyDescent="0.3">
      <c r="A9461"/>
      <c r="G9461" s="37">
        <v>9453</v>
      </c>
      <c r="H9461" s="167">
        <f t="shared" ca="1" si="271"/>
        <v>4.754096149591519E-2</v>
      </c>
    </row>
    <row r="9462" spans="1:8" x14ac:dyDescent="0.3">
      <c r="A9462"/>
      <c r="G9462" s="37">
        <v>9454</v>
      </c>
      <c r="H9462" s="167">
        <f t="shared" ca="1" si="271"/>
        <v>4.9615614541468213E-2</v>
      </c>
    </row>
    <row r="9463" spans="1:8" x14ac:dyDescent="0.3">
      <c r="A9463"/>
      <c r="G9463" s="37">
        <v>9455</v>
      </c>
      <c r="H9463" s="167">
        <f t="shared" ca="1" si="271"/>
        <v>3.512460715090715E-2</v>
      </c>
    </row>
    <row r="9464" spans="1:8" x14ac:dyDescent="0.3">
      <c r="A9464"/>
      <c r="G9464" s="37">
        <v>9456</v>
      </c>
      <c r="H9464" s="167">
        <f t="shared" ca="1" si="271"/>
        <v>1.2245144973386177E-2</v>
      </c>
    </row>
    <row r="9465" spans="1:8" x14ac:dyDescent="0.3">
      <c r="A9465"/>
      <c r="G9465" s="37">
        <v>9457</v>
      </c>
      <c r="H9465" s="167">
        <f t="shared" ca="1" si="271"/>
        <v>-0.12033176848992022</v>
      </c>
    </row>
    <row r="9466" spans="1:8" x14ac:dyDescent="0.3">
      <c r="A9466"/>
      <c r="G9466" s="37">
        <v>9458</v>
      </c>
      <c r="H9466" s="167">
        <f t="shared" ca="1" si="271"/>
        <v>-6.6469178986091434E-2</v>
      </c>
    </row>
    <row r="9467" spans="1:8" x14ac:dyDescent="0.3">
      <c r="A9467"/>
      <c r="G9467" s="37">
        <v>9459</v>
      </c>
      <c r="H9467" s="167">
        <f t="shared" ca="1" si="271"/>
        <v>4.8749087649063487E-2</v>
      </c>
    </row>
    <row r="9468" spans="1:8" x14ac:dyDescent="0.3">
      <c r="A9468"/>
      <c r="G9468" s="37">
        <v>9460</v>
      </c>
      <c r="H9468" s="167">
        <f t="shared" ca="1" si="271"/>
        <v>4.3808454779033501E-2</v>
      </c>
    </row>
    <row r="9469" spans="1:8" x14ac:dyDescent="0.3">
      <c r="A9469"/>
      <c r="G9469" s="37">
        <v>9461</v>
      </c>
      <c r="H9469" s="167">
        <f t="shared" ca="1" si="271"/>
        <v>-1.4692245414823711E-2</v>
      </c>
    </row>
    <row r="9470" spans="1:8" x14ac:dyDescent="0.3">
      <c r="A9470"/>
      <c r="G9470" s="37">
        <v>9462</v>
      </c>
      <c r="H9470" s="167">
        <f t="shared" ca="1" si="271"/>
        <v>2.2621692751422135E-2</v>
      </c>
    </row>
    <row r="9471" spans="1:8" x14ac:dyDescent="0.3">
      <c r="A9471"/>
      <c r="G9471" s="37">
        <v>9463</v>
      </c>
      <c r="H9471" s="167">
        <f t="shared" ca="1" si="271"/>
        <v>6.4005767715111128E-2</v>
      </c>
    </row>
    <row r="9472" spans="1:8" x14ac:dyDescent="0.3">
      <c r="A9472"/>
      <c r="G9472" s="37">
        <v>9464</v>
      </c>
      <c r="H9472" s="167">
        <f t="shared" ca="1" si="271"/>
        <v>3.0598329455862522E-2</v>
      </c>
    </row>
    <row r="9473" spans="1:8" x14ac:dyDescent="0.3">
      <c r="A9473"/>
      <c r="G9473" s="37">
        <v>9465</v>
      </c>
      <c r="H9473" s="167">
        <f t="shared" ca="1" si="271"/>
        <v>3.579662153100184E-2</v>
      </c>
    </row>
    <row r="9474" spans="1:8" x14ac:dyDescent="0.3">
      <c r="A9474"/>
      <c r="G9474" s="37">
        <v>9466</v>
      </c>
      <c r="H9474" s="167">
        <f t="shared" ca="1" si="271"/>
        <v>3.6871549448456595E-2</v>
      </c>
    </row>
    <row r="9475" spans="1:8" x14ac:dyDescent="0.3">
      <c r="A9475"/>
      <c r="G9475" s="37">
        <v>9467</v>
      </c>
      <c r="H9475" s="167">
        <f t="shared" ca="1" si="271"/>
        <v>9.8265780572121958E-3</v>
      </c>
    </row>
    <row r="9476" spans="1:8" x14ac:dyDescent="0.3">
      <c r="A9476"/>
      <c r="G9476" s="37">
        <v>9468</v>
      </c>
      <c r="H9476" s="167">
        <f t="shared" ca="1" si="271"/>
        <v>-4.5108740812419494E-2</v>
      </c>
    </row>
    <row r="9477" spans="1:8" x14ac:dyDescent="0.3">
      <c r="A9477"/>
      <c r="G9477" s="37">
        <v>9469</v>
      </c>
      <c r="H9477" s="167">
        <f t="shared" ca="1" si="271"/>
        <v>-0.17960785317110786</v>
      </c>
    </row>
    <row r="9478" spans="1:8" x14ac:dyDescent="0.3">
      <c r="A9478"/>
      <c r="G9478" s="37">
        <v>9470</v>
      </c>
      <c r="H9478" s="167">
        <f t="shared" ca="1" si="271"/>
        <v>-2.0066440688062067E-2</v>
      </c>
    </row>
    <row r="9479" spans="1:8" x14ac:dyDescent="0.3">
      <c r="A9479"/>
      <c r="G9479" s="37">
        <v>9471</v>
      </c>
      <c r="H9479" s="167">
        <f t="shared" ca="1" si="271"/>
        <v>-1.0624953921310536E-3</v>
      </c>
    </row>
    <row r="9480" spans="1:8" x14ac:dyDescent="0.3">
      <c r="A9480"/>
      <c r="G9480" s="37">
        <v>9472</v>
      </c>
      <c r="H9480" s="167">
        <f t="shared" ca="1" si="271"/>
        <v>-5.8266945036963211E-2</v>
      </c>
    </row>
    <row r="9481" spans="1:8" x14ac:dyDescent="0.3">
      <c r="A9481"/>
      <c r="G9481" s="37">
        <v>9473</v>
      </c>
      <c r="H9481" s="167">
        <f t="shared" ca="1" si="271"/>
        <v>-0.14441298232677113</v>
      </c>
    </row>
    <row r="9482" spans="1:8" x14ac:dyDescent="0.3">
      <c r="A9482"/>
      <c r="G9482" s="37">
        <v>9474</v>
      </c>
      <c r="H9482" s="167">
        <f t="shared" ref="H9482:H9545" ca="1" si="272">_xlfn.NORM.INV(RAND(),N$11,N$12)</f>
        <v>-1.3252343950656125E-2</v>
      </c>
    </row>
    <row r="9483" spans="1:8" x14ac:dyDescent="0.3">
      <c r="A9483"/>
      <c r="G9483" s="37">
        <v>9475</v>
      </c>
      <c r="H9483" s="167">
        <f t="shared" ca="1" si="272"/>
        <v>5.1539594905325267E-2</v>
      </c>
    </row>
    <row r="9484" spans="1:8" x14ac:dyDescent="0.3">
      <c r="A9484"/>
      <c r="G9484" s="37">
        <v>9476</v>
      </c>
      <c r="H9484" s="167">
        <f t="shared" ca="1" si="272"/>
        <v>-2.478358693582865E-2</v>
      </c>
    </row>
    <row r="9485" spans="1:8" x14ac:dyDescent="0.3">
      <c r="A9485"/>
      <c r="G9485" s="37">
        <v>9477</v>
      </c>
      <c r="H9485" s="167">
        <f t="shared" ca="1" si="272"/>
        <v>1.0499833002753976E-2</v>
      </c>
    </row>
    <row r="9486" spans="1:8" x14ac:dyDescent="0.3">
      <c r="A9486"/>
      <c r="G9486" s="37">
        <v>9478</v>
      </c>
      <c r="H9486" s="167">
        <f t="shared" ca="1" si="272"/>
        <v>-0.15035747638313876</v>
      </c>
    </row>
    <row r="9487" spans="1:8" x14ac:dyDescent="0.3">
      <c r="A9487"/>
      <c r="G9487" s="37">
        <v>9479</v>
      </c>
      <c r="H9487" s="167">
        <f t="shared" ca="1" si="272"/>
        <v>2.4928949875258961E-2</v>
      </c>
    </row>
    <row r="9488" spans="1:8" x14ac:dyDescent="0.3">
      <c r="A9488"/>
      <c r="G9488" s="37">
        <v>9480</v>
      </c>
      <c r="H9488" s="167">
        <f t="shared" ca="1" si="272"/>
        <v>-1.3819343190731413E-2</v>
      </c>
    </row>
    <row r="9489" spans="1:8" x14ac:dyDescent="0.3">
      <c r="A9489"/>
      <c r="G9489" s="37">
        <v>9481</v>
      </c>
      <c r="H9489" s="167">
        <f t="shared" ca="1" si="272"/>
        <v>1.5136430670159757E-2</v>
      </c>
    </row>
    <row r="9490" spans="1:8" x14ac:dyDescent="0.3">
      <c r="A9490"/>
      <c r="G9490" s="37">
        <v>9482</v>
      </c>
      <c r="H9490" s="167">
        <f t="shared" ca="1" si="272"/>
        <v>5.3382099571142365E-2</v>
      </c>
    </row>
    <row r="9491" spans="1:8" x14ac:dyDescent="0.3">
      <c r="A9491"/>
      <c r="G9491" s="37">
        <v>9483</v>
      </c>
      <c r="H9491" s="167">
        <f t="shared" ca="1" si="272"/>
        <v>4.4631775492706013E-2</v>
      </c>
    </row>
    <row r="9492" spans="1:8" x14ac:dyDescent="0.3">
      <c r="A9492"/>
      <c r="G9492" s="37">
        <v>9484</v>
      </c>
      <c r="H9492" s="167">
        <f t="shared" ca="1" si="272"/>
        <v>8.1085249438038201E-2</v>
      </c>
    </row>
    <row r="9493" spans="1:8" x14ac:dyDescent="0.3">
      <c r="A9493"/>
      <c r="G9493" s="37">
        <v>9485</v>
      </c>
      <c r="H9493" s="167">
        <f t="shared" ca="1" si="272"/>
        <v>-3.5108624585556095E-2</v>
      </c>
    </row>
    <row r="9494" spans="1:8" x14ac:dyDescent="0.3">
      <c r="A9494"/>
      <c r="G9494" s="37">
        <v>9486</v>
      </c>
      <c r="H9494" s="167">
        <f t="shared" ca="1" si="272"/>
        <v>-4.0515618619322916E-2</v>
      </c>
    </row>
    <row r="9495" spans="1:8" x14ac:dyDescent="0.3">
      <c r="A9495"/>
      <c r="G9495" s="37">
        <v>9487</v>
      </c>
      <c r="H9495" s="167">
        <f t="shared" ca="1" si="272"/>
        <v>1.886763148192451E-2</v>
      </c>
    </row>
    <row r="9496" spans="1:8" x14ac:dyDescent="0.3">
      <c r="A9496"/>
      <c r="G9496" s="37">
        <v>9488</v>
      </c>
      <c r="H9496" s="167">
        <f t="shared" ca="1" si="272"/>
        <v>-8.8029317275855473E-2</v>
      </c>
    </row>
    <row r="9497" spans="1:8" x14ac:dyDescent="0.3">
      <c r="A9497"/>
      <c r="G9497" s="37">
        <v>9489</v>
      </c>
      <c r="H9497" s="167">
        <f t="shared" ca="1" si="272"/>
        <v>-2.8361478163854856E-2</v>
      </c>
    </row>
    <row r="9498" spans="1:8" x14ac:dyDescent="0.3">
      <c r="A9498"/>
      <c r="G9498" s="37">
        <v>9490</v>
      </c>
      <c r="H9498" s="167">
        <f t="shared" ca="1" si="272"/>
        <v>9.7724303927694614E-2</v>
      </c>
    </row>
    <row r="9499" spans="1:8" x14ac:dyDescent="0.3">
      <c r="A9499"/>
      <c r="G9499" s="37">
        <v>9491</v>
      </c>
      <c r="H9499" s="167">
        <f t="shared" ca="1" si="272"/>
        <v>-2.2179933808341427E-2</v>
      </c>
    </row>
    <row r="9500" spans="1:8" x14ac:dyDescent="0.3">
      <c r="A9500"/>
      <c r="G9500" s="37">
        <v>9492</v>
      </c>
      <c r="H9500" s="167">
        <f t="shared" ca="1" si="272"/>
        <v>-4.2818465389992288E-2</v>
      </c>
    </row>
    <row r="9501" spans="1:8" x14ac:dyDescent="0.3">
      <c r="A9501"/>
      <c r="G9501" s="37">
        <v>9493</v>
      </c>
      <c r="H9501" s="167">
        <f t="shared" ca="1" si="272"/>
        <v>-1.3177226284125506E-2</v>
      </c>
    </row>
    <row r="9502" spans="1:8" x14ac:dyDescent="0.3">
      <c r="A9502"/>
      <c r="G9502" s="37">
        <v>9494</v>
      </c>
      <c r="H9502" s="167">
        <f t="shared" ca="1" si="272"/>
        <v>-2.202417086907035E-2</v>
      </c>
    </row>
    <row r="9503" spans="1:8" x14ac:dyDescent="0.3">
      <c r="A9503"/>
      <c r="G9503" s="37">
        <v>9495</v>
      </c>
      <c r="H9503" s="167">
        <f t="shared" ca="1" si="272"/>
        <v>4.528422480383721E-2</v>
      </c>
    </row>
    <row r="9504" spans="1:8" x14ac:dyDescent="0.3">
      <c r="A9504"/>
      <c r="G9504" s="37">
        <v>9496</v>
      </c>
      <c r="H9504" s="167">
        <f t="shared" ca="1" si="272"/>
        <v>-8.1298414178662376E-2</v>
      </c>
    </row>
    <row r="9505" spans="1:8" x14ac:dyDescent="0.3">
      <c r="A9505"/>
      <c r="G9505" s="37">
        <v>9497</v>
      </c>
      <c r="H9505" s="167">
        <f t="shared" ca="1" si="272"/>
        <v>-5.1685858087257848E-2</v>
      </c>
    </row>
    <row r="9506" spans="1:8" x14ac:dyDescent="0.3">
      <c r="A9506"/>
      <c r="G9506" s="37">
        <v>9498</v>
      </c>
      <c r="H9506" s="167">
        <f t="shared" ca="1" si="272"/>
        <v>2.1019156928558366E-2</v>
      </c>
    </row>
    <row r="9507" spans="1:8" x14ac:dyDescent="0.3">
      <c r="A9507"/>
      <c r="G9507" s="37">
        <v>9499</v>
      </c>
      <c r="H9507" s="167">
        <f t="shared" ca="1" si="272"/>
        <v>-1.0976330163101461E-2</v>
      </c>
    </row>
    <row r="9508" spans="1:8" x14ac:dyDescent="0.3">
      <c r="A9508"/>
      <c r="G9508" s="37">
        <v>9500</v>
      </c>
      <c r="H9508" s="167">
        <f t="shared" ca="1" si="272"/>
        <v>2.5612734249639599E-2</v>
      </c>
    </row>
    <row r="9509" spans="1:8" x14ac:dyDescent="0.3">
      <c r="A9509"/>
      <c r="G9509" s="37">
        <v>9501</v>
      </c>
      <c r="H9509" s="167">
        <f t="shared" ca="1" si="272"/>
        <v>-3.0933005625355123E-3</v>
      </c>
    </row>
    <row r="9510" spans="1:8" x14ac:dyDescent="0.3">
      <c r="A9510"/>
      <c r="G9510" s="37">
        <v>9502</v>
      </c>
      <c r="H9510" s="167">
        <f t="shared" ca="1" si="272"/>
        <v>5.7086401816670261E-3</v>
      </c>
    </row>
    <row r="9511" spans="1:8" x14ac:dyDescent="0.3">
      <c r="A9511"/>
      <c r="G9511" s="37">
        <v>9503</v>
      </c>
      <c r="H9511" s="167">
        <f t="shared" ca="1" si="272"/>
        <v>-2.2067948858407314E-2</v>
      </c>
    </row>
    <row r="9512" spans="1:8" x14ac:dyDescent="0.3">
      <c r="A9512"/>
      <c r="G9512" s="37">
        <v>9504</v>
      </c>
      <c r="H9512" s="167">
        <f t="shared" ca="1" si="272"/>
        <v>5.6010482536248393E-2</v>
      </c>
    </row>
    <row r="9513" spans="1:8" x14ac:dyDescent="0.3">
      <c r="A9513"/>
      <c r="G9513" s="37">
        <v>9505</v>
      </c>
      <c r="H9513" s="167">
        <f t="shared" ca="1" si="272"/>
        <v>-6.441465601898802E-2</v>
      </c>
    </row>
    <row r="9514" spans="1:8" x14ac:dyDescent="0.3">
      <c r="A9514"/>
      <c r="G9514" s="37">
        <v>9506</v>
      </c>
      <c r="H9514" s="167">
        <f t="shared" ca="1" si="272"/>
        <v>0.17889371120463507</v>
      </c>
    </row>
    <row r="9515" spans="1:8" x14ac:dyDescent="0.3">
      <c r="A9515"/>
      <c r="G9515" s="37">
        <v>9507</v>
      </c>
      <c r="H9515" s="167">
        <f t="shared" ca="1" si="272"/>
        <v>-3.5499227742182081E-2</v>
      </c>
    </row>
    <row r="9516" spans="1:8" x14ac:dyDescent="0.3">
      <c r="A9516"/>
      <c r="G9516" s="37">
        <v>9508</v>
      </c>
      <c r="H9516" s="167">
        <f t="shared" ca="1" si="272"/>
        <v>-1.2702755873071599E-2</v>
      </c>
    </row>
    <row r="9517" spans="1:8" x14ac:dyDescent="0.3">
      <c r="A9517"/>
      <c r="G9517" s="37">
        <v>9509</v>
      </c>
      <c r="H9517" s="167">
        <f t="shared" ca="1" si="272"/>
        <v>1.1646463106755761E-2</v>
      </c>
    </row>
    <row r="9518" spans="1:8" x14ac:dyDescent="0.3">
      <c r="A9518"/>
      <c r="G9518" s="37">
        <v>9510</v>
      </c>
      <c r="H9518" s="167">
        <f t="shared" ca="1" si="272"/>
        <v>-2.3270666126258149E-2</v>
      </c>
    </row>
    <row r="9519" spans="1:8" x14ac:dyDescent="0.3">
      <c r="A9519"/>
      <c r="G9519" s="37">
        <v>9511</v>
      </c>
      <c r="H9519" s="167">
        <f t="shared" ca="1" si="272"/>
        <v>7.9996258453425735E-3</v>
      </c>
    </row>
    <row r="9520" spans="1:8" x14ac:dyDescent="0.3">
      <c r="A9520"/>
      <c r="G9520" s="37">
        <v>9512</v>
      </c>
      <c r="H9520" s="167">
        <f t="shared" ca="1" si="272"/>
        <v>1.8375761809036661E-2</v>
      </c>
    </row>
    <row r="9521" spans="1:8" x14ac:dyDescent="0.3">
      <c r="A9521"/>
      <c r="G9521" s="37">
        <v>9513</v>
      </c>
      <c r="H9521" s="167">
        <f t="shared" ca="1" si="272"/>
        <v>-1.7338761193967829E-2</v>
      </c>
    </row>
    <row r="9522" spans="1:8" x14ac:dyDescent="0.3">
      <c r="A9522"/>
      <c r="G9522" s="37">
        <v>9514</v>
      </c>
      <c r="H9522" s="167">
        <f t="shared" ca="1" si="272"/>
        <v>1.847446244883812E-2</v>
      </c>
    </row>
    <row r="9523" spans="1:8" x14ac:dyDescent="0.3">
      <c r="A9523"/>
      <c r="G9523" s="37">
        <v>9515</v>
      </c>
      <c r="H9523" s="167">
        <f t="shared" ca="1" si="272"/>
        <v>-2.1613732198880641E-2</v>
      </c>
    </row>
    <row r="9524" spans="1:8" x14ac:dyDescent="0.3">
      <c r="A9524"/>
      <c r="G9524" s="37">
        <v>9516</v>
      </c>
      <c r="H9524" s="167">
        <f t="shared" ca="1" si="272"/>
        <v>-1.8159166583430909E-2</v>
      </c>
    </row>
    <row r="9525" spans="1:8" x14ac:dyDescent="0.3">
      <c r="A9525"/>
      <c r="G9525" s="37">
        <v>9517</v>
      </c>
      <c r="H9525" s="167">
        <f t="shared" ca="1" si="272"/>
        <v>4.1234219630609754E-2</v>
      </c>
    </row>
    <row r="9526" spans="1:8" x14ac:dyDescent="0.3">
      <c r="A9526"/>
      <c r="G9526" s="37">
        <v>9518</v>
      </c>
      <c r="H9526" s="167">
        <f t="shared" ca="1" si="272"/>
        <v>-5.85338150341249E-2</v>
      </c>
    </row>
    <row r="9527" spans="1:8" x14ac:dyDescent="0.3">
      <c r="A9527"/>
      <c r="G9527" s="37">
        <v>9519</v>
      </c>
      <c r="H9527" s="167">
        <f t="shared" ca="1" si="272"/>
        <v>9.156514324198009E-2</v>
      </c>
    </row>
    <row r="9528" spans="1:8" x14ac:dyDescent="0.3">
      <c r="A9528"/>
      <c r="G9528" s="37">
        <v>9520</v>
      </c>
      <c r="H9528" s="167">
        <f t="shared" ca="1" si="272"/>
        <v>9.6218440450317171E-3</v>
      </c>
    </row>
    <row r="9529" spans="1:8" x14ac:dyDescent="0.3">
      <c r="A9529"/>
      <c r="G9529" s="37">
        <v>9521</v>
      </c>
      <c r="H9529" s="167">
        <f t="shared" ca="1" si="272"/>
        <v>4.3847477671774222E-2</v>
      </c>
    </row>
    <row r="9530" spans="1:8" x14ac:dyDescent="0.3">
      <c r="A9530"/>
      <c r="G9530" s="37">
        <v>9522</v>
      </c>
      <c r="H9530" s="167">
        <f t="shared" ca="1" si="272"/>
        <v>3.4323093423295994E-2</v>
      </c>
    </row>
    <row r="9531" spans="1:8" x14ac:dyDescent="0.3">
      <c r="A9531"/>
      <c r="G9531" s="37">
        <v>9523</v>
      </c>
      <c r="H9531" s="167">
        <f t="shared" ca="1" si="272"/>
        <v>4.915815169312214E-2</v>
      </c>
    </row>
    <row r="9532" spans="1:8" x14ac:dyDescent="0.3">
      <c r="A9532"/>
      <c r="G9532" s="37">
        <v>9524</v>
      </c>
      <c r="H9532" s="167">
        <f t="shared" ca="1" si="272"/>
        <v>-4.8016839404922601E-2</v>
      </c>
    </row>
    <row r="9533" spans="1:8" x14ac:dyDescent="0.3">
      <c r="A9533"/>
      <c r="G9533" s="37">
        <v>9525</v>
      </c>
      <c r="H9533" s="167">
        <f t="shared" ca="1" si="272"/>
        <v>-0.1785357733417072</v>
      </c>
    </row>
    <row r="9534" spans="1:8" x14ac:dyDescent="0.3">
      <c r="A9534"/>
      <c r="G9534" s="37">
        <v>9526</v>
      </c>
      <c r="H9534" s="167">
        <f t="shared" ca="1" si="272"/>
        <v>1.3472017662514406E-2</v>
      </c>
    </row>
    <row r="9535" spans="1:8" x14ac:dyDescent="0.3">
      <c r="A9535"/>
      <c r="G9535" s="37">
        <v>9527</v>
      </c>
      <c r="H9535" s="167">
        <f t="shared" ca="1" si="272"/>
        <v>-0.11499119584668291</v>
      </c>
    </row>
    <row r="9536" spans="1:8" x14ac:dyDescent="0.3">
      <c r="A9536"/>
      <c r="G9536" s="37">
        <v>9528</v>
      </c>
      <c r="H9536" s="167">
        <f t="shared" ca="1" si="272"/>
        <v>-2.0953387955867132E-2</v>
      </c>
    </row>
    <row r="9537" spans="1:8" x14ac:dyDescent="0.3">
      <c r="A9537"/>
      <c r="G9537" s="37">
        <v>9529</v>
      </c>
      <c r="H9537" s="167">
        <f t="shared" ca="1" si="272"/>
        <v>3.8836432380236811E-2</v>
      </c>
    </row>
    <row r="9538" spans="1:8" x14ac:dyDescent="0.3">
      <c r="A9538"/>
      <c r="G9538" s="37">
        <v>9530</v>
      </c>
      <c r="H9538" s="167">
        <f t="shared" ca="1" si="272"/>
        <v>-7.7648865374355482E-4</v>
      </c>
    </row>
    <row r="9539" spans="1:8" x14ac:dyDescent="0.3">
      <c r="A9539"/>
      <c r="G9539" s="37">
        <v>9531</v>
      </c>
      <c r="H9539" s="167">
        <f t="shared" ca="1" si="272"/>
        <v>-6.4942956008177239E-4</v>
      </c>
    </row>
    <row r="9540" spans="1:8" x14ac:dyDescent="0.3">
      <c r="A9540"/>
      <c r="G9540" s="37">
        <v>9532</v>
      </c>
      <c r="H9540" s="167">
        <f t="shared" ca="1" si="272"/>
        <v>7.2885209102587417E-2</v>
      </c>
    </row>
    <row r="9541" spans="1:8" x14ac:dyDescent="0.3">
      <c r="A9541"/>
      <c r="G9541" s="37">
        <v>9533</v>
      </c>
      <c r="H9541" s="167">
        <f t="shared" ca="1" si="272"/>
        <v>5.0805455166809968E-2</v>
      </c>
    </row>
    <row r="9542" spans="1:8" x14ac:dyDescent="0.3">
      <c r="A9542"/>
      <c r="G9542" s="37">
        <v>9534</v>
      </c>
      <c r="H9542" s="167">
        <f t="shared" ca="1" si="272"/>
        <v>7.3721266984827435E-2</v>
      </c>
    </row>
    <row r="9543" spans="1:8" x14ac:dyDescent="0.3">
      <c r="A9543"/>
      <c r="G9543" s="37">
        <v>9535</v>
      </c>
      <c r="H9543" s="167">
        <f t="shared" ca="1" si="272"/>
        <v>3.7971945808749394E-2</v>
      </c>
    </row>
    <row r="9544" spans="1:8" x14ac:dyDescent="0.3">
      <c r="A9544"/>
      <c r="G9544" s="37">
        <v>9536</v>
      </c>
      <c r="H9544" s="167">
        <f t="shared" ca="1" si="272"/>
        <v>-6.486001932314775E-2</v>
      </c>
    </row>
    <row r="9545" spans="1:8" x14ac:dyDescent="0.3">
      <c r="A9545"/>
      <c r="G9545" s="37">
        <v>9537</v>
      </c>
      <c r="H9545" s="167">
        <f t="shared" ca="1" si="272"/>
        <v>-3.1039288330738213E-2</v>
      </c>
    </row>
    <row r="9546" spans="1:8" x14ac:dyDescent="0.3">
      <c r="A9546"/>
      <c r="G9546" s="37">
        <v>9538</v>
      </c>
      <c r="H9546" s="167">
        <f t="shared" ref="H9546:H9609" ca="1" si="273">_xlfn.NORM.INV(RAND(),N$11,N$12)</f>
        <v>3.3543577357914071E-2</v>
      </c>
    </row>
    <row r="9547" spans="1:8" x14ac:dyDescent="0.3">
      <c r="A9547"/>
      <c r="G9547" s="37">
        <v>9539</v>
      </c>
      <c r="H9547" s="167">
        <f t="shared" ca="1" si="273"/>
        <v>2.4094909596197485E-2</v>
      </c>
    </row>
    <row r="9548" spans="1:8" x14ac:dyDescent="0.3">
      <c r="A9548"/>
      <c r="G9548" s="37">
        <v>9540</v>
      </c>
      <c r="H9548" s="167">
        <f t="shared" ca="1" si="273"/>
        <v>0.20788040372901981</v>
      </c>
    </row>
    <row r="9549" spans="1:8" x14ac:dyDescent="0.3">
      <c r="A9549"/>
      <c r="G9549" s="37">
        <v>9541</v>
      </c>
      <c r="H9549" s="167">
        <f t="shared" ca="1" si="273"/>
        <v>-3.2763670275525326E-2</v>
      </c>
    </row>
    <row r="9550" spans="1:8" x14ac:dyDescent="0.3">
      <c r="A9550"/>
      <c r="G9550" s="37">
        <v>9542</v>
      </c>
      <c r="H9550" s="167">
        <f t="shared" ca="1" si="273"/>
        <v>-2.3312187139472432E-2</v>
      </c>
    </row>
    <row r="9551" spans="1:8" x14ac:dyDescent="0.3">
      <c r="A9551"/>
      <c r="G9551" s="37">
        <v>9543</v>
      </c>
      <c r="H9551" s="167">
        <f t="shared" ca="1" si="273"/>
        <v>-7.8264442832887901E-2</v>
      </c>
    </row>
    <row r="9552" spans="1:8" x14ac:dyDescent="0.3">
      <c r="A9552"/>
      <c r="G9552" s="37">
        <v>9544</v>
      </c>
      <c r="H9552" s="167">
        <f t="shared" ca="1" si="273"/>
        <v>-6.7972276156664596E-2</v>
      </c>
    </row>
    <row r="9553" spans="1:8" x14ac:dyDescent="0.3">
      <c r="A9553"/>
      <c r="G9553" s="37">
        <v>9545</v>
      </c>
      <c r="H9553" s="167">
        <f t="shared" ca="1" si="273"/>
        <v>4.7561552656885039E-2</v>
      </c>
    </row>
    <row r="9554" spans="1:8" x14ac:dyDescent="0.3">
      <c r="A9554"/>
      <c r="G9554" s="37">
        <v>9546</v>
      </c>
      <c r="H9554" s="167">
        <f t="shared" ca="1" si="273"/>
        <v>-1.6826290876492331E-2</v>
      </c>
    </row>
    <row r="9555" spans="1:8" x14ac:dyDescent="0.3">
      <c r="A9555"/>
      <c r="G9555" s="37">
        <v>9547</v>
      </c>
      <c r="H9555" s="167">
        <f t="shared" ca="1" si="273"/>
        <v>-1.795824668107685E-3</v>
      </c>
    </row>
    <row r="9556" spans="1:8" x14ac:dyDescent="0.3">
      <c r="A9556"/>
      <c r="G9556" s="37">
        <v>9548</v>
      </c>
      <c r="H9556" s="167">
        <f t="shared" ca="1" si="273"/>
        <v>3.1669449620242568E-2</v>
      </c>
    </row>
    <row r="9557" spans="1:8" x14ac:dyDescent="0.3">
      <c r="A9557"/>
      <c r="G9557" s="37">
        <v>9549</v>
      </c>
      <c r="H9557" s="167">
        <f t="shared" ca="1" si="273"/>
        <v>-1.1967277472232522E-2</v>
      </c>
    </row>
    <row r="9558" spans="1:8" x14ac:dyDescent="0.3">
      <c r="A9558"/>
      <c r="G9558" s="37">
        <v>9550</v>
      </c>
      <c r="H9558" s="167">
        <f t="shared" ca="1" si="273"/>
        <v>8.5467881309102319E-3</v>
      </c>
    </row>
    <row r="9559" spans="1:8" x14ac:dyDescent="0.3">
      <c r="A9559"/>
      <c r="G9559" s="37">
        <v>9551</v>
      </c>
      <c r="H9559" s="167">
        <f t="shared" ca="1" si="273"/>
        <v>1.7861294444263921E-2</v>
      </c>
    </row>
    <row r="9560" spans="1:8" x14ac:dyDescent="0.3">
      <c r="A9560"/>
      <c r="G9560" s="37">
        <v>9552</v>
      </c>
      <c r="H9560" s="167">
        <f t="shared" ca="1" si="273"/>
        <v>-1.0238494292098827E-2</v>
      </c>
    </row>
    <row r="9561" spans="1:8" x14ac:dyDescent="0.3">
      <c r="A9561"/>
      <c r="G9561" s="37">
        <v>9553</v>
      </c>
      <c r="H9561" s="167">
        <f t="shared" ca="1" si="273"/>
        <v>2.7185047998120188E-2</v>
      </c>
    </row>
    <row r="9562" spans="1:8" x14ac:dyDescent="0.3">
      <c r="A9562"/>
      <c r="G9562" s="37">
        <v>9554</v>
      </c>
      <c r="H9562" s="167">
        <f t="shared" ca="1" si="273"/>
        <v>-2.5654003072113161E-2</v>
      </c>
    </row>
    <row r="9563" spans="1:8" x14ac:dyDescent="0.3">
      <c r="A9563"/>
      <c r="G9563" s="37">
        <v>9555</v>
      </c>
      <c r="H9563" s="167">
        <f t="shared" ca="1" si="273"/>
        <v>-2.7426871895335034E-2</v>
      </c>
    </row>
    <row r="9564" spans="1:8" x14ac:dyDescent="0.3">
      <c r="A9564"/>
      <c r="G9564" s="37">
        <v>9556</v>
      </c>
      <c r="H9564" s="167">
        <f t="shared" ca="1" si="273"/>
        <v>-0.10670478532725795</v>
      </c>
    </row>
    <row r="9565" spans="1:8" x14ac:dyDescent="0.3">
      <c r="A9565"/>
      <c r="G9565" s="37">
        <v>9557</v>
      </c>
      <c r="H9565" s="167">
        <f t="shared" ca="1" si="273"/>
        <v>-9.9821182063135096E-3</v>
      </c>
    </row>
    <row r="9566" spans="1:8" x14ac:dyDescent="0.3">
      <c r="A9566"/>
      <c r="G9566" s="37">
        <v>9558</v>
      </c>
      <c r="H9566" s="167">
        <f t="shared" ca="1" si="273"/>
        <v>-5.3603105064190991E-2</v>
      </c>
    </row>
    <row r="9567" spans="1:8" x14ac:dyDescent="0.3">
      <c r="A9567"/>
      <c r="G9567" s="37">
        <v>9559</v>
      </c>
      <c r="H9567" s="167">
        <f t="shared" ca="1" si="273"/>
        <v>-2.069427543009884E-2</v>
      </c>
    </row>
    <row r="9568" spans="1:8" x14ac:dyDescent="0.3">
      <c r="A9568"/>
      <c r="G9568" s="37">
        <v>9560</v>
      </c>
      <c r="H9568" s="167">
        <f t="shared" ca="1" si="273"/>
        <v>-2.4743514270479218E-3</v>
      </c>
    </row>
    <row r="9569" spans="1:8" x14ac:dyDescent="0.3">
      <c r="A9569"/>
      <c r="G9569" s="37">
        <v>9561</v>
      </c>
      <c r="H9569" s="167">
        <f t="shared" ca="1" si="273"/>
        <v>4.4924391101687007E-2</v>
      </c>
    </row>
    <row r="9570" spans="1:8" x14ac:dyDescent="0.3">
      <c r="A9570"/>
      <c r="G9570" s="37">
        <v>9562</v>
      </c>
      <c r="H9570" s="167">
        <f t="shared" ca="1" si="273"/>
        <v>1.0816735018180869E-2</v>
      </c>
    </row>
    <row r="9571" spans="1:8" x14ac:dyDescent="0.3">
      <c r="A9571"/>
      <c r="G9571" s="37">
        <v>9563</v>
      </c>
      <c r="H9571" s="167">
        <f t="shared" ca="1" si="273"/>
        <v>-2.4598961718282793E-2</v>
      </c>
    </row>
    <row r="9572" spans="1:8" x14ac:dyDescent="0.3">
      <c r="A9572"/>
      <c r="G9572" s="37">
        <v>9564</v>
      </c>
      <c r="H9572" s="167">
        <f t="shared" ca="1" si="273"/>
        <v>-5.825921853815242E-2</v>
      </c>
    </row>
    <row r="9573" spans="1:8" x14ac:dyDescent="0.3">
      <c r="A9573"/>
      <c r="G9573" s="37">
        <v>9565</v>
      </c>
      <c r="H9573" s="167">
        <f t="shared" ca="1" si="273"/>
        <v>-4.903439124660889E-2</v>
      </c>
    </row>
    <row r="9574" spans="1:8" x14ac:dyDescent="0.3">
      <c r="A9574"/>
      <c r="G9574" s="37">
        <v>9566</v>
      </c>
      <c r="H9574" s="167">
        <f t="shared" ca="1" si="273"/>
        <v>-3.3903987523610533E-2</v>
      </c>
    </row>
    <row r="9575" spans="1:8" x14ac:dyDescent="0.3">
      <c r="A9575"/>
      <c r="G9575" s="37">
        <v>9567</v>
      </c>
      <c r="H9575" s="167">
        <f t="shared" ca="1" si="273"/>
        <v>-1.0622141735072081E-2</v>
      </c>
    </row>
    <row r="9576" spans="1:8" x14ac:dyDescent="0.3">
      <c r="A9576"/>
      <c r="G9576" s="37">
        <v>9568</v>
      </c>
      <c r="H9576" s="167">
        <f t="shared" ca="1" si="273"/>
        <v>-2.328227715694026E-2</v>
      </c>
    </row>
    <row r="9577" spans="1:8" x14ac:dyDescent="0.3">
      <c r="A9577"/>
      <c r="G9577" s="37">
        <v>9569</v>
      </c>
      <c r="H9577" s="167">
        <f t="shared" ca="1" si="273"/>
        <v>-1.1501659528453953E-2</v>
      </c>
    </row>
    <row r="9578" spans="1:8" x14ac:dyDescent="0.3">
      <c r="A9578"/>
      <c r="G9578" s="37">
        <v>9570</v>
      </c>
      <c r="H9578" s="167">
        <f t="shared" ca="1" si="273"/>
        <v>-7.3600361796225819E-3</v>
      </c>
    </row>
    <row r="9579" spans="1:8" x14ac:dyDescent="0.3">
      <c r="A9579"/>
      <c r="G9579" s="37">
        <v>9571</v>
      </c>
      <c r="H9579" s="167">
        <f t="shared" ca="1" si="273"/>
        <v>-1.2208095619880057E-2</v>
      </c>
    </row>
    <row r="9580" spans="1:8" x14ac:dyDescent="0.3">
      <c r="A9580"/>
      <c r="G9580" s="37">
        <v>9572</v>
      </c>
      <c r="H9580" s="167">
        <f t="shared" ca="1" si="273"/>
        <v>-1.8344605929769046E-2</v>
      </c>
    </row>
    <row r="9581" spans="1:8" x14ac:dyDescent="0.3">
      <c r="A9581"/>
      <c r="G9581" s="37">
        <v>9573</v>
      </c>
      <c r="H9581" s="167">
        <f t="shared" ca="1" si="273"/>
        <v>-1.3221539580294071E-2</v>
      </c>
    </row>
    <row r="9582" spans="1:8" x14ac:dyDescent="0.3">
      <c r="A9582"/>
      <c r="G9582" s="37">
        <v>9574</v>
      </c>
      <c r="H9582" s="167">
        <f t="shared" ca="1" si="273"/>
        <v>-5.6801992975853338E-2</v>
      </c>
    </row>
    <row r="9583" spans="1:8" x14ac:dyDescent="0.3">
      <c r="A9583"/>
      <c r="G9583" s="37">
        <v>9575</v>
      </c>
      <c r="H9583" s="167">
        <f t="shared" ca="1" si="273"/>
        <v>1.5769029297618489E-2</v>
      </c>
    </row>
    <row r="9584" spans="1:8" x14ac:dyDescent="0.3">
      <c r="A9584"/>
      <c r="G9584" s="37">
        <v>9576</v>
      </c>
      <c r="H9584" s="167">
        <f t="shared" ca="1" si="273"/>
        <v>5.4873205611780593E-2</v>
      </c>
    </row>
    <row r="9585" spans="1:8" x14ac:dyDescent="0.3">
      <c r="A9585"/>
      <c r="G9585" s="37">
        <v>9577</v>
      </c>
      <c r="H9585" s="167">
        <f t="shared" ca="1" si="273"/>
        <v>2.2317365188964673E-2</v>
      </c>
    </row>
    <row r="9586" spans="1:8" x14ac:dyDescent="0.3">
      <c r="A9586"/>
      <c r="G9586" s="37">
        <v>9578</v>
      </c>
      <c r="H9586" s="167">
        <f t="shared" ca="1" si="273"/>
        <v>-9.1815969034525116E-2</v>
      </c>
    </row>
    <row r="9587" spans="1:8" x14ac:dyDescent="0.3">
      <c r="A9587"/>
      <c r="G9587" s="37">
        <v>9579</v>
      </c>
      <c r="H9587" s="167">
        <f t="shared" ca="1" si="273"/>
        <v>9.7717982754299427E-3</v>
      </c>
    </row>
    <row r="9588" spans="1:8" x14ac:dyDescent="0.3">
      <c r="A9588"/>
      <c r="G9588" s="37">
        <v>9580</v>
      </c>
      <c r="H9588" s="167">
        <f t="shared" ca="1" si="273"/>
        <v>-1.9355179632777209E-2</v>
      </c>
    </row>
    <row r="9589" spans="1:8" x14ac:dyDescent="0.3">
      <c r="A9589"/>
      <c r="G9589" s="37">
        <v>9581</v>
      </c>
      <c r="H9589" s="167">
        <f t="shared" ca="1" si="273"/>
        <v>8.7452427426506166E-3</v>
      </c>
    </row>
    <row r="9590" spans="1:8" x14ac:dyDescent="0.3">
      <c r="A9590"/>
      <c r="G9590" s="37">
        <v>9582</v>
      </c>
      <c r="H9590" s="167">
        <f t="shared" ca="1" si="273"/>
        <v>-3.6673408493631862E-2</v>
      </c>
    </row>
    <row r="9591" spans="1:8" x14ac:dyDescent="0.3">
      <c r="A9591"/>
      <c r="G9591" s="37">
        <v>9583</v>
      </c>
      <c r="H9591" s="167">
        <f t="shared" ca="1" si="273"/>
        <v>-9.1535113724824351E-3</v>
      </c>
    </row>
    <row r="9592" spans="1:8" x14ac:dyDescent="0.3">
      <c r="A9592"/>
      <c r="G9592" s="37">
        <v>9584</v>
      </c>
      <c r="H9592" s="167">
        <f t="shared" ca="1" si="273"/>
        <v>3.0441484765289205E-2</v>
      </c>
    </row>
    <row r="9593" spans="1:8" x14ac:dyDescent="0.3">
      <c r="A9593"/>
      <c r="G9593" s="37">
        <v>9585</v>
      </c>
      <c r="H9593" s="167">
        <f t="shared" ca="1" si="273"/>
        <v>-3.5965584328264084E-2</v>
      </c>
    </row>
    <row r="9594" spans="1:8" x14ac:dyDescent="0.3">
      <c r="A9594"/>
      <c r="G9594" s="37">
        <v>9586</v>
      </c>
      <c r="H9594" s="167">
        <f t="shared" ca="1" si="273"/>
        <v>-3.5503291982751241E-2</v>
      </c>
    </row>
    <row r="9595" spans="1:8" x14ac:dyDescent="0.3">
      <c r="A9595"/>
      <c r="G9595" s="37">
        <v>9587</v>
      </c>
      <c r="H9595" s="167">
        <f t="shared" ca="1" si="273"/>
        <v>-1.2497359631167264E-2</v>
      </c>
    </row>
    <row r="9596" spans="1:8" x14ac:dyDescent="0.3">
      <c r="A9596"/>
      <c r="G9596" s="37">
        <v>9588</v>
      </c>
      <c r="H9596" s="167">
        <f t="shared" ca="1" si="273"/>
        <v>-2.8263233828040291E-2</v>
      </c>
    </row>
    <row r="9597" spans="1:8" x14ac:dyDescent="0.3">
      <c r="A9597"/>
      <c r="G9597" s="37">
        <v>9589</v>
      </c>
      <c r="H9597" s="167">
        <f t="shared" ca="1" si="273"/>
        <v>-3.0689954555569408E-2</v>
      </c>
    </row>
    <row r="9598" spans="1:8" x14ac:dyDescent="0.3">
      <c r="A9598"/>
      <c r="G9598" s="37">
        <v>9590</v>
      </c>
      <c r="H9598" s="167">
        <f t="shared" ca="1" si="273"/>
        <v>7.4005366007106905E-3</v>
      </c>
    </row>
    <row r="9599" spans="1:8" x14ac:dyDescent="0.3">
      <c r="A9599"/>
      <c r="G9599" s="37">
        <v>9591</v>
      </c>
      <c r="H9599" s="167">
        <f t="shared" ca="1" si="273"/>
        <v>-3.6670941411248992E-2</v>
      </c>
    </row>
    <row r="9600" spans="1:8" x14ac:dyDescent="0.3">
      <c r="A9600"/>
      <c r="G9600" s="37">
        <v>9592</v>
      </c>
      <c r="H9600" s="167">
        <f t="shared" ca="1" si="273"/>
        <v>-1.7791600929893708E-2</v>
      </c>
    </row>
    <row r="9601" spans="1:8" x14ac:dyDescent="0.3">
      <c r="A9601"/>
      <c r="G9601" s="37">
        <v>9593</v>
      </c>
      <c r="H9601" s="167">
        <f t="shared" ca="1" si="273"/>
        <v>-4.0472051273816459E-3</v>
      </c>
    </row>
    <row r="9602" spans="1:8" x14ac:dyDescent="0.3">
      <c r="A9602"/>
      <c r="G9602" s="37">
        <v>9594</v>
      </c>
      <c r="H9602" s="167">
        <f t="shared" ca="1" si="273"/>
        <v>0.13505047057045422</v>
      </c>
    </row>
    <row r="9603" spans="1:8" x14ac:dyDescent="0.3">
      <c r="A9603"/>
      <c r="G9603" s="37">
        <v>9595</v>
      </c>
      <c r="H9603" s="167">
        <f t="shared" ca="1" si="273"/>
        <v>-3.4102354600132417E-2</v>
      </c>
    </row>
    <row r="9604" spans="1:8" x14ac:dyDescent="0.3">
      <c r="A9604"/>
      <c r="G9604" s="37">
        <v>9596</v>
      </c>
      <c r="H9604" s="167">
        <f t="shared" ca="1" si="273"/>
        <v>-8.3416046341919028E-2</v>
      </c>
    </row>
    <row r="9605" spans="1:8" x14ac:dyDescent="0.3">
      <c r="A9605"/>
      <c r="G9605" s="37">
        <v>9597</v>
      </c>
      <c r="H9605" s="167">
        <f t="shared" ca="1" si="273"/>
        <v>4.5963408474504572E-2</v>
      </c>
    </row>
    <row r="9606" spans="1:8" x14ac:dyDescent="0.3">
      <c r="A9606"/>
      <c r="G9606" s="37">
        <v>9598</v>
      </c>
      <c r="H9606" s="167">
        <f t="shared" ca="1" si="273"/>
        <v>-2.3478966508403858E-2</v>
      </c>
    </row>
    <row r="9607" spans="1:8" x14ac:dyDescent="0.3">
      <c r="A9607"/>
      <c r="G9607" s="37">
        <v>9599</v>
      </c>
      <c r="H9607" s="167">
        <f t="shared" ca="1" si="273"/>
        <v>-2.6654392152163604E-2</v>
      </c>
    </row>
    <row r="9608" spans="1:8" x14ac:dyDescent="0.3">
      <c r="A9608"/>
      <c r="G9608" s="37">
        <v>9600</v>
      </c>
      <c r="H9608" s="167">
        <f t="shared" ca="1" si="273"/>
        <v>-7.7229135150421622E-3</v>
      </c>
    </row>
    <row r="9609" spans="1:8" x14ac:dyDescent="0.3">
      <c r="A9609"/>
      <c r="G9609" s="37">
        <v>9601</v>
      </c>
      <c r="H9609" s="167">
        <f t="shared" ca="1" si="273"/>
        <v>0.1207043686199798</v>
      </c>
    </row>
    <row r="9610" spans="1:8" x14ac:dyDescent="0.3">
      <c r="A9610"/>
      <c r="G9610" s="37">
        <v>9602</v>
      </c>
      <c r="H9610" s="167">
        <f t="shared" ref="H9610:H9673" ca="1" si="274">_xlfn.NORM.INV(RAND(),N$11,N$12)</f>
        <v>-3.5101719356524515E-2</v>
      </c>
    </row>
    <row r="9611" spans="1:8" x14ac:dyDescent="0.3">
      <c r="A9611"/>
      <c r="G9611" s="37">
        <v>9603</v>
      </c>
      <c r="H9611" s="167">
        <f t="shared" ca="1" si="274"/>
        <v>-7.2425496869760369E-3</v>
      </c>
    </row>
    <row r="9612" spans="1:8" x14ac:dyDescent="0.3">
      <c r="A9612"/>
      <c r="G9612" s="37">
        <v>9604</v>
      </c>
      <c r="H9612" s="167">
        <f t="shared" ca="1" si="274"/>
        <v>2.6350143891608474E-2</v>
      </c>
    </row>
    <row r="9613" spans="1:8" x14ac:dyDescent="0.3">
      <c r="A9613"/>
      <c r="G9613" s="37">
        <v>9605</v>
      </c>
      <c r="H9613" s="167">
        <f t="shared" ca="1" si="274"/>
        <v>0.10087754487193698</v>
      </c>
    </row>
    <row r="9614" spans="1:8" x14ac:dyDescent="0.3">
      <c r="A9614"/>
      <c r="G9614" s="37">
        <v>9606</v>
      </c>
      <c r="H9614" s="167">
        <f t="shared" ca="1" si="274"/>
        <v>-2.7259523309794597E-2</v>
      </c>
    </row>
    <row r="9615" spans="1:8" x14ac:dyDescent="0.3">
      <c r="A9615"/>
      <c r="G9615" s="37">
        <v>9607</v>
      </c>
      <c r="H9615" s="167">
        <f t="shared" ca="1" si="274"/>
        <v>6.0847174857946135E-2</v>
      </c>
    </row>
    <row r="9616" spans="1:8" x14ac:dyDescent="0.3">
      <c r="A9616"/>
      <c r="G9616" s="37">
        <v>9608</v>
      </c>
      <c r="H9616" s="167">
        <f t="shared" ca="1" si="274"/>
        <v>7.2254035111544823E-2</v>
      </c>
    </row>
    <row r="9617" spans="1:8" x14ac:dyDescent="0.3">
      <c r="A9617"/>
      <c r="G9617" s="37">
        <v>9609</v>
      </c>
      <c r="H9617" s="167">
        <f t="shared" ca="1" si="274"/>
        <v>0.15578464680696838</v>
      </c>
    </row>
    <row r="9618" spans="1:8" x14ac:dyDescent="0.3">
      <c r="A9618"/>
      <c r="G9618" s="37">
        <v>9610</v>
      </c>
      <c r="H9618" s="167">
        <f t="shared" ca="1" si="274"/>
        <v>2.0443548337506761E-3</v>
      </c>
    </row>
    <row r="9619" spans="1:8" x14ac:dyDescent="0.3">
      <c r="A9619"/>
      <c r="G9619" s="37">
        <v>9611</v>
      </c>
      <c r="H9619" s="167">
        <f t="shared" ca="1" si="274"/>
        <v>0.11515981998205231</v>
      </c>
    </row>
    <row r="9620" spans="1:8" x14ac:dyDescent="0.3">
      <c r="A9620"/>
      <c r="G9620" s="37">
        <v>9612</v>
      </c>
      <c r="H9620" s="167">
        <f t="shared" ca="1" si="274"/>
        <v>0.12899856822463804</v>
      </c>
    </row>
    <row r="9621" spans="1:8" x14ac:dyDescent="0.3">
      <c r="A9621"/>
      <c r="G9621" s="37">
        <v>9613</v>
      </c>
      <c r="H9621" s="167">
        <f t="shared" ca="1" si="274"/>
        <v>0.14656088099155468</v>
      </c>
    </row>
    <row r="9622" spans="1:8" x14ac:dyDescent="0.3">
      <c r="A9622"/>
      <c r="G9622" s="37">
        <v>9614</v>
      </c>
      <c r="H9622" s="167">
        <f t="shared" ca="1" si="274"/>
        <v>4.9517431697216535E-2</v>
      </c>
    </row>
    <row r="9623" spans="1:8" x14ac:dyDescent="0.3">
      <c r="A9623"/>
      <c r="G9623" s="37">
        <v>9615</v>
      </c>
      <c r="H9623" s="167">
        <f t="shared" ca="1" si="274"/>
        <v>0.12215445753762882</v>
      </c>
    </row>
    <row r="9624" spans="1:8" x14ac:dyDescent="0.3">
      <c r="A9624"/>
      <c r="G9624" s="37">
        <v>9616</v>
      </c>
      <c r="H9624" s="167">
        <f t="shared" ca="1" si="274"/>
        <v>6.702258711724797E-2</v>
      </c>
    </row>
    <row r="9625" spans="1:8" x14ac:dyDescent="0.3">
      <c r="A9625"/>
      <c r="G9625" s="37">
        <v>9617</v>
      </c>
      <c r="H9625" s="167">
        <f t="shared" ca="1" si="274"/>
        <v>-3.0026339062064533E-2</v>
      </c>
    </row>
    <row r="9626" spans="1:8" x14ac:dyDescent="0.3">
      <c r="A9626"/>
      <c r="G9626" s="37">
        <v>9618</v>
      </c>
      <c r="H9626" s="167">
        <f t="shared" ca="1" si="274"/>
        <v>2.8327515131749886E-2</v>
      </c>
    </row>
    <row r="9627" spans="1:8" x14ac:dyDescent="0.3">
      <c r="A9627"/>
      <c r="G9627" s="37">
        <v>9619</v>
      </c>
      <c r="H9627" s="167">
        <f t="shared" ca="1" si="274"/>
        <v>-1.3419696749980585E-2</v>
      </c>
    </row>
    <row r="9628" spans="1:8" x14ac:dyDescent="0.3">
      <c r="A9628"/>
      <c r="G9628" s="37">
        <v>9620</v>
      </c>
      <c r="H9628" s="167">
        <f t="shared" ca="1" si="274"/>
        <v>8.8592938499089904E-2</v>
      </c>
    </row>
    <row r="9629" spans="1:8" x14ac:dyDescent="0.3">
      <c r="A9629"/>
      <c r="G9629" s="37">
        <v>9621</v>
      </c>
      <c r="H9629" s="167">
        <f t="shared" ca="1" si="274"/>
        <v>-8.7463445186663352E-2</v>
      </c>
    </row>
    <row r="9630" spans="1:8" x14ac:dyDescent="0.3">
      <c r="A9630"/>
      <c r="G9630" s="37">
        <v>9622</v>
      </c>
      <c r="H9630" s="167">
        <f t="shared" ca="1" si="274"/>
        <v>-1.8484447980604887E-2</v>
      </c>
    </row>
    <row r="9631" spans="1:8" x14ac:dyDescent="0.3">
      <c r="A9631"/>
      <c r="G9631" s="37">
        <v>9623</v>
      </c>
      <c r="H9631" s="167">
        <f t="shared" ca="1" si="274"/>
        <v>8.2009471328115147E-2</v>
      </c>
    </row>
    <row r="9632" spans="1:8" x14ac:dyDescent="0.3">
      <c r="A9632"/>
      <c r="G9632" s="37">
        <v>9624</v>
      </c>
      <c r="H9632" s="167">
        <f t="shared" ca="1" si="274"/>
        <v>0.14059171446554702</v>
      </c>
    </row>
    <row r="9633" spans="1:8" x14ac:dyDescent="0.3">
      <c r="A9633"/>
      <c r="G9633" s="37">
        <v>9625</v>
      </c>
      <c r="H9633" s="167">
        <f t="shared" ca="1" si="274"/>
        <v>-1.4974579012456994E-2</v>
      </c>
    </row>
    <row r="9634" spans="1:8" x14ac:dyDescent="0.3">
      <c r="A9634"/>
      <c r="G9634" s="37">
        <v>9626</v>
      </c>
      <c r="H9634" s="167">
        <f t="shared" ca="1" si="274"/>
        <v>-3.1534055113474312E-2</v>
      </c>
    </row>
    <row r="9635" spans="1:8" x14ac:dyDescent="0.3">
      <c r="A9635"/>
      <c r="G9635" s="37">
        <v>9627</v>
      </c>
      <c r="H9635" s="167">
        <f t="shared" ca="1" si="274"/>
        <v>1.6513972887703557E-3</v>
      </c>
    </row>
    <row r="9636" spans="1:8" x14ac:dyDescent="0.3">
      <c r="A9636"/>
      <c r="G9636" s="37">
        <v>9628</v>
      </c>
      <c r="H9636" s="167">
        <f t="shared" ca="1" si="274"/>
        <v>-2.7795885649258799E-2</v>
      </c>
    </row>
    <row r="9637" spans="1:8" x14ac:dyDescent="0.3">
      <c r="A9637"/>
      <c r="G9637" s="37">
        <v>9629</v>
      </c>
      <c r="H9637" s="167">
        <f t="shared" ca="1" si="274"/>
        <v>-0.15634619639759803</v>
      </c>
    </row>
    <row r="9638" spans="1:8" x14ac:dyDescent="0.3">
      <c r="A9638"/>
      <c r="G9638" s="37">
        <v>9630</v>
      </c>
      <c r="H9638" s="167">
        <f t="shared" ca="1" si="274"/>
        <v>5.3931011017473149E-2</v>
      </c>
    </row>
    <row r="9639" spans="1:8" x14ac:dyDescent="0.3">
      <c r="A9639"/>
      <c r="G9639" s="37">
        <v>9631</v>
      </c>
      <c r="H9639" s="167">
        <f t="shared" ca="1" si="274"/>
        <v>-3.1257815456760082E-2</v>
      </c>
    </row>
    <row r="9640" spans="1:8" x14ac:dyDescent="0.3">
      <c r="A9640"/>
      <c r="G9640" s="37">
        <v>9632</v>
      </c>
      <c r="H9640" s="167">
        <f t="shared" ca="1" si="274"/>
        <v>6.9970726796510549E-2</v>
      </c>
    </row>
    <row r="9641" spans="1:8" x14ac:dyDescent="0.3">
      <c r="A9641"/>
      <c r="G9641" s="37">
        <v>9633</v>
      </c>
      <c r="H9641" s="167">
        <f t="shared" ca="1" si="274"/>
        <v>-4.3944151614718388E-2</v>
      </c>
    </row>
    <row r="9642" spans="1:8" x14ac:dyDescent="0.3">
      <c r="A9642"/>
      <c r="G9642" s="37">
        <v>9634</v>
      </c>
      <c r="H9642" s="167">
        <f t="shared" ca="1" si="274"/>
        <v>-9.4422232424266322E-3</v>
      </c>
    </row>
    <row r="9643" spans="1:8" x14ac:dyDescent="0.3">
      <c r="A9643"/>
      <c r="G9643" s="37">
        <v>9635</v>
      </c>
      <c r="H9643" s="167">
        <f t="shared" ca="1" si="274"/>
        <v>-5.0460958672143182E-2</v>
      </c>
    </row>
    <row r="9644" spans="1:8" x14ac:dyDescent="0.3">
      <c r="A9644"/>
      <c r="G9644" s="37">
        <v>9636</v>
      </c>
      <c r="H9644" s="167">
        <f t="shared" ca="1" si="274"/>
        <v>5.8563284473532234E-2</v>
      </c>
    </row>
    <row r="9645" spans="1:8" x14ac:dyDescent="0.3">
      <c r="A9645"/>
      <c r="G9645" s="37">
        <v>9637</v>
      </c>
      <c r="H9645" s="167">
        <f t="shared" ca="1" si="274"/>
        <v>6.9276572453015606E-2</v>
      </c>
    </row>
    <row r="9646" spans="1:8" x14ac:dyDescent="0.3">
      <c r="A9646"/>
      <c r="G9646" s="37">
        <v>9638</v>
      </c>
      <c r="H9646" s="167">
        <f t="shared" ca="1" si="274"/>
        <v>0.14507817633287615</v>
      </c>
    </row>
    <row r="9647" spans="1:8" x14ac:dyDescent="0.3">
      <c r="A9647"/>
      <c r="G9647" s="37">
        <v>9639</v>
      </c>
      <c r="H9647" s="167">
        <f t="shared" ca="1" si="274"/>
        <v>-8.8342497340912554E-2</v>
      </c>
    </row>
    <row r="9648" spans="1:8" x14ac:dyDescent="0.3">
      <c r="A9648"/>
      <c r="G9648" s="37">
        <v>9640</v>
      </c>
      <c r="H9648" s="167">
        <f t="shared" ca="1" si="274"/>
        <v>4.6288903786346418E-2</v>
      </c>
    </row>
    <row r="9649" spans="1:8" x14ac:dyDescent="0.3">
      <c r="A9649"/>
      <c r="G9649" s="37">
        <v>9641</v>
      </c>
      <c r="H9649" s="167">
        <f t="shared" ca="1" si="274"/>
        <v>-1.7961934670302496E-2</v>
      </c>
    </row>
    <row r="9650" spans="1:8" x14ac:dyDescent="0.3">
      <c r="A9650"/>
      <c r="G9650" s="37">
        <v>9642</v>
      </c>
      <c r="H9650" s="167">
        <f t="shared" ca="1" si="274"/>
        <v>-1.9986053595706356E-2</v>
      </c>
    </row>
    <row r="9651" spans="1:8" x14ac:dyDescent="0.3">
      <c r="A9651"/>
      <c r="G9651" s="37">
        <v>9643</v>
      </c>
      <c r="H9651" s="167">
        <f t="shared" ca="1" si="274"/>
        <v>5.4112482684213405E-2</v>
      </c>
    </row>
    <row r="9652" spans="1:8" x14ac:dyDescent="0.3">
      <c r="A9652"/>
      <c r="G9652" s="37">
        <v>9644</v>
      </c>
      <c r="H9652" s="167">
        <f t="shared" ca="1" si="274"/>
        <v>-4.7584179658385177E-2</v>
      </c>
    </row>
    <row r="9653" spans="1:8" x14ac:dyDescent="0.3">
      <c r="A9653"/>
      <c r="G9653" s="37">
        <v>9645</v>
      </c>
      <c r="H9653" s="167">
        <f t="shared" ca="1" si="274"/>
        <v>-0.1018600305795121</v>
      </c>
    </row>
    <row r="9654" spans="1:8" x14ac:dyDescent="0.3">
      <c r="A9654"/>
      <c r="G9654" s="37">
        <v>9646</v>
      </c>
      <c r="H9654" s="167">
        <f t="shared" ca="1" si="274"/>
        <v>-3.5991326238667687E-2</v>
      </c>
    </row>
    <row r="9655" spans="1:8" x14ac:dyDescent="0.3">
      <c r="A9655"/>
      <c r="G9655" s="37">
        <v>9647</v>
      </c>
      <c r="H9655" s="167">
        <f t="shared" ca="1" si="274"/>
        <v>1.0354794743111212E-2</v>
      </c>
    </row>
    <row r="9656" spans="1:8" x14ac:dyDescent="0.3">
      <c r="A9656"/>
      <c r="G9656" s="37">
        <v>9648</v>
      </c>
      <c r="H9656" s="167">
        <f t="shared" ca="1" si="274"/>
        <v>3.2023225049906422E-2</v>
      </c>
    </row>
    <row r="9657" spans="1:8" x14ac:dyDescent="0.3">
      <c r="A9657"/>
      <c r="G9657" s="37">
        <v>9649</v>
      </c>
      <c r="H9657" s="167">
        <f t="shared" ca="1" si="274"/>
        <v>5.3056882841690259E-2</v>
      </c>
    </row>
    <row r="9658" spans="1:8" x14ac:dyDescent="0.3">
      <c r="A9658"/>
      <c r="G9658" s="37">
        <v>9650</v>
      </c>
      <c r="H9658" s="167">
        <f t="shared" ca="1" si="274"/>
        <v>4.9046360569478351E-2</v>
      </c>
    </row>
    <row r="9659" spans="1:8" x14ac:dyDescent="0.3">
      <c r="A9659"/>
      <c r="G9659" s="37">
        <v>9651</v>
      </c>
      <c r="H9659" s="167">
        <f t="shared" ca="1" si="274"/>
        <v>-9.3059335208164284E-2</v>
      </c>
    </row>
    <row r="9660" spans="1:8" x14ac:dyDescent="0.3">
      <c r="A9660"/>
      <c r="G9660" s="37">
        <v>9652</v>
      </c>
      <c r="H9660" s="167">
        <f t="shared" ca="1" si="274"/>
        <v>0.10303064276951993</v>
      </c>
    </row>
    <row r="9661" spans="1:8" x14ac:dyDescent="0.3">
      <c r="A9661"/>
      <c r="G9661" s="37">
        <v>9653</v>
      </c>
      <c r="H9661" s="167">
        <f t="shared" ca="1" si="274"/>
        <v>3.4019618496014245E-2</v>
      </c>
    </row>
    <row r="9662" spans="1:8" x14ac:dyDescent="0.3">
      <c r="A9662"/>
      <c r="G9662" s="37">
        <v>9654</v>
      </c>
      <c r="H9662" s="167">
        <f t="shared" ca="1" si="274"/>
        <v>-1.9182537770689907E-2</v>
      </c>
    </row>
    <row r="9663" spans="1:8" x14ac:dyDescent="0.3">
      <c r="A9663"/>
      <c r="G9663" s="37">
        <v>9655</v>
      </c>
      <c r="H9663" s="167">
        <f t="shared" ca="1" si="274"/>
        <v>-1.712291654239986E-2</v>
      </c>
    </row>
    <row r="9664" spans="1:8" x14ac:dyDescent="0.3">
      <c r="A9664"/>
      <c r="G9664" s="37">
        <v>9656</v>
      </c>
      <c r="H9664" s="167">
        <f t="shared" ca="1" si="274"/>
        <v>7.6949164565422029E-2</v>
      </c>
    </row>
    <row r="9665" spans="1:8" x14ac:dyDescent="0.3">
      <c r="A9665"/>
      <c r="G9665" s="37">
        <v>9657</v>
      </c>
      <c r="H9665" s="167">
        <f t="shared" ca="1" si="274"/>
        <v>1.497807248062027E-2</v>
      </c>
    </row>
    <row r="9666" spans="1:8" x14ac:dyDescent="0.3">
      <c r="A9666"/>
      <c r="G9666" s="37">
        <v>9658</v>
      </c>
      <c r="H9666" s="167">
        <f t="shared" ca="1" si="274"/>
        <v>2.4601721476004777E-2</v>
      </c>
    </row>
    <row r="9667" spans="1:8" x14ac:dyDescent="0.3">
      <c r="A9667"/>
      <c r="G9667" s="37">
        <v>9659</v>
      </c>
      <c r="H9667" s="167">
        <f t="shared" ca="1" si="274"/>
        <v>-4.9597807150773693E-2</v>
      </c>
    </row>
    <row r="9668" spans="1:8" x14ac:dyDescent="0.3">
      <c r="A9668"/>
      <c r="G9668" s="37">
        <v>9660</v>
      </c>
      <c r="H9668" s="167">
        <f t="shared" ca="1" si="274"/>
        <v>9.4633696905947612E-2</v>
      </c>
    </row>
    <row r="9669" spans="1:8" x14ac:dyDescent="0.3">
      <c r="A9669"/>
      <c r="G9669" s="37">
        <v>9661</v>
      </c>
      <c r="H9669" s="167">
        <f t="shared" ca="1" si="274"/>
        <v>-8.6462258807794665E-2</v>
      </c>
    </row>
    <row r="9670" spans="1:8" x14ac:dyDescent="0.3">
      <c r="A9670"/>
      <c r="G9670" s="37">
        <v>9662</v>
      </c>
      <c r="H9670" s="167">
        <f t="shared" ca="1" si="274"/>
        <v>3.4211784473586956E-2</v>
      </c>
    </row>
    <row r="9671" spans="1:8" x14ac:dyDescent="0.3">
      <c r="A9671"/>
      <c r="G9671" s="37">
        <v>9663</v>
      </c>
      <c r="H9671" s="167">
        <f t="shared" ca="1" si="274"/>
        <v>-2.6951991604187767E-2</v>
      </c>
    </row>
    <row r="9672" spans="1:8" x14ac:dyDescent="0.3">
      <c r="A9672"/>
      <c r="G9672" s="37">
        <v>9664</v>
      </c>
      <c r="H9672" s="167">
        <f t="shared" ca="1" si="274"/>
        <v>-4.8688984842023718E-3</v>
      </c>
    </row>
    <row r="9673" spans="1:8" x14ac:dyDescent="0.3">
      <c r="A9673"/>
      <c r="G9673" s="37">
        <v>9665</v>
      </c>
      <c r="H9673" s="167">
        <f t="shared" ca="1" si="274"/>
        <v>-4.9489088472758028E-2</v>
      </c>
    </row>
    <row r="9674" spans="1:8" x14ac:dyDescent="0.3">
      <c r="A9674"/>
      <c r="G9674" s="37">
        <v>9666</v>
      </c>
      <c r="H9674" s="167">
        <f t="shared" ref="H9674:H9737" ca="1" si="275">_xlfn.NORM.INV(RAND(),N$11,N$12)</f>
        <v>2.9547243479338119E-2</v>
      </c>
    </row>
    <row r="9675" spans="1:8" x14ac:dyDescent="0.3">
      <c r="A9675"/>
      <c r="G9675" s="37">
        <v>9667</v>
      </c>
      <c r="H9675" s="167">
        <f t="shared" ca="1" si="275"/>
        <v>4.3759434067571983E-2</v>
      </c>
    </row>
    <row r="9676" spans="1:8" x14ac:dyDescent="0.3">
      <c r="A9676"/>
      <c r="G9676" s="37">
        <v>9668</v>
      </c>
      <c r="H9676" s="167">
        <f t="shared" ca="1" si="275"/>
        <v>4.971994920998922E-2</v>
      </c>
    </row>
    <row r="9677" spans="1:8" x14ac:dyDescent="0.3">
      <c r="A9677"/>
      <c r="G9677" s="37">
        <v>9669</v>
      </c>
      <c r="H9677" s="167">
        <f t="shared" ca="1" si="275"/>
        <v>1.7832146199682666E-2</v>
      </c>
    </row>
    <row r="9678" spans="1:8" x14ac:dyDescent="0.3">
      <c r="A9678"/>
      <c r="G9678" s="37">
        <v>9670</v>
      </c>
      <c r="H9678" s="167">
        <f t="shared" ca="1" si="275"/>
        <v>4.5890555698979334E-3</v>
      </c>
    </row>
    <row r="9679" spans="1:8" x14ac:dyDescent="0.3">
      <c r="A9679"/>
      <c r="G9679" s="37">
        <v>9671</v>
      </c>
      <c r="H9679" s="167">
        <f t="shared" ca="1" si="275"/>
        <v>-6.9043685239957658E-2</v>
      </c>
    </row>
    <row r="9680" spans="1:8" x14ac:dyDescent="0.3">
      <c r="A9680"/>
      <c r="G9680" s="37">
        <v>9672</v>
      </c>
      <c r="H9680" s="167">
        <f t="shared" ca="1" si="275"/>
        <v>5.5667392756969102E-2</v>
      </c>
    </row>
    <row r="9681" spans="1:8" x14ac:dyDescent="0.3">
      <c r="A9681"/>
      <c r="G9681" s="37">
        <v>9673</v>
      </c>
      <c r="H9681" s="167">
        <f t="shared" ca="1" si="275"/>
        <v>-0.11715006640046707</v>
      </c>
    </row>
    <row r="9682" spans="1:8" x14ac:dyDescent="0.3">
      <c r="A9682"/>
      <c r="G9682" s="37">
        <v>9674</v>
      </c>
      <c r="H9682" s="167">
        <f t="shared" ca="1" si="275"/>
        <v>-9.9314234656784406E-2</v>
      </c>
    </row>
    <row r="9683" spans="1:8" x14ac:dyDescent="0.3">
      <c r="A9683"/>
      <c r="G9683" s="37">
        <v>9675</v>
      </c>
      <c r="H9683" s="167">
        <f t="shared" ca="1" si="275"/>
        <v>9.8535413548942102E-2</v>
      </c>
    </row>
    <row r="9684" spans="1:8" x14ac:dyDescent="0.3">
      <c r="A9684"/>
      <c r="G9684" s="37">
        <v>9676</v>
      </c>
      <c r="H9684" s="167">
        <f t="shared" ca="1" si="275"/>
        <v>-2.66877781250476E-2</v>
      </c>
    </row>
    <row r="9685" spans="1:8" x14ac:dyDescent="0.3">
      <c r="A9685"/>
      <c r="G9685" s="37">
        <v>9677</v>
      </c>
      <c r="H9685" s="167">
        <f t="shared" ca="1" si="275"/>
        <v>3.3215419940789193E-2</v>
      </c>
    </row>
    <row r="9686" spans="1:8" x14ac:dyDescent="0.3">
      <c r="A9686"/>
      <c r="G9686" s="37">
        <v>9678</v>
      </c>
      <c r="H9686" s="167">
        <f t="shared" ca="1" si="275"/>
        <v>-5.935630126768425E-2</v>
      </c>
    </row>
    <row r="9687" spans="1:8" x14ac:dyDescent="0.3">
      <c r="A9687"/>
      <c r="G9687" s="37">
        <v>9679</v>
      </c>
      <c r="H9687" s="167">
        <f t="shared" ca="1" si="275"/>
        <v>4.1308176527328426E-2</v>
      </c>
    </row>
    <row r="9688" spans="1:8" x14ac:dyDescent="0.3">
      <c r="A9688"/>
      <c r="G9688" s="37">
        <v>9680</v>
      </c>
      <c r="H9688" s="167">
        <f t="shared" ca="1" si="275"/>
        <v>4.6169519750684944E-2</v>
      </c>
    </row>
    <row r="9689" spans="1:8" x14ac:dyDescent="0.3">
      <c r="A9689"/>
      <c r="G9689" s="37">
        <v>9681</v>
      </c>
      <c r="H9689" s="167">
        <f t="shared" ca="1" si="275"/>
        <v>6.1818244742956451E-3</v>
      </c>
    </row>
    <row r="9690" spans="1:8" x14ac:dyDescent="0.3">
      <c r="A9690"/>
      <c r="G9690" s="37">
        <v>9682</v>
      </c>
      <c r="H9690" s="167">
        <f t="shared" ca="1" si="275"/>
        <v>-6.1766091383149676E-3</v>
      </c>
    </row>
    <row r="9691" spans="1:8" x14ac:dyDescent="0.3">
      <c r="A9691"/>
      <c r="G9691" s="37">
        <v>9683</v>
      </c>
      <c r="H9691" s="167">
        <f t="shared" ca="1" si="275"/>
        <v>4.2393008110647348E-2</v>
      </c>
    </row>
    <row r="9692" spans="1:8" x14ac:dyDescent="0.3">
      <c r="A9692"/>
      <c r="G9692" s="37">
        <v>9684</v>
      </c>
      <c r="H9692" s="167">
        <f t="shared" ca="1" si="275"/>
        <v>3.3379161157634951E-2</v>
      </c>
    </row>
    <row r="9693" spans="1:8" x14ac:dyDescent="0.3">
      <c r="A9693"/>
      <c r="G9693" s="37">
        <v>9685</v>
      </c>
      <c r="H9693" s="167">
        <f t="shared" ca="1" si="275"/>
        <v>6.0793839457568076E-2</v>
      </c>
    </row>
    <row r="9694" spans="1:8" x14ac:dyDescent="0.3">
      <c r="A9694"/>
      <c r="G9694" s="37">
        <v>9686</v>
      </c>
      <c r="H9694" s="167">
        <f t="shared" ca="1" si="275"/>
        <v>-2.6677342903220092E-2</v>
      </c>
    </row>
    <row r="9695" spans="1:8" x14ac:dyDescent="0.3">
      <c r="A9695"/>
      <c r="G9695" s="37">
        <v>9687</v>
      </c>
      <c r="H9695" s="167">
        <f t="shared" ca="1" si="275"/>
        <v>1.4686073820298526E-2</v>
      </c>
    </row>
    <row r="9696" spans="1:8" x14ac:dyDescent="0.3">
      <c r="A9696"/>
      <c r="G9696" s="37">
        <v>9688</v>
      </c>
      <c r="H9696" s="167">
        <f t="shared" ca="1" si="275"/>
        <v>-2.8904789775185413E-2</v>
      </c>
    </row>
    <row r="9697" spans="1:8" x14ac:dyDescent="0.3">
      <c r="A9697"/>
      <c r="G9697" s="37">
        <v>9689</v>
      </c>
      <c r="H9697" s="167">
        <f t="shared" ca="1" si="275"/>
        <v>-2.3055073526284695E-2</v>
      </c>
    </row>
    <row r="9698" spans="1:8" x14ac:dyDescent="0.3">
      <c r="A9698"/>
      <c r="G9698" s="37">
        <v>9690</v>
      </c>
      <c r="H9698" s="167">
        <f t="shared" ca="1" si="275"/>
        <v>3.1730982061801194E-2</v>
      </c>
    </row>
    <row r="9699" spans="1:8" x14ac:dyDescent="0.3">
      <c r="A9699"/>
      <c r="G9699" s="37">
        <v>9691</v>
      </c>
      <c r="H9699" s="167">
        <f t="shared" ca="1" si="275"/>
        <v>5.2700917505149221E-2</v>
      </c>
    </row>
    <row r="9700" spans="1:8" x14ac:dyDescent="0.3">
      <c r="A9700"/>
      <c r="G9700" s="37">
        <v>9692</v>
      </c>
      <c r="H9700" s="167">
        <f t="shared" ca="1" si="275"/>
        <v>4.3597838329164067E-3</v>
      </c>
    </row>
    <row r="9701" spans="1:8" x14ac:dyDescent="0.3">
      <c r="A9701"/>
      <c r="G9701" s="37">
        <v>9693</v>
      </c>
      <c r="H9701" s="167">
        <f t="shared" ca="1" si="275"/>
        <v>5.9774401740976563E-2</v>
      </c>
    </row>
    <row r="9702" spans="1:8" x14ac:dyDescent="0.3">
      <c r="A9702"/>
      <c r="G9702" s="37">
        <v>9694</v>
      </c>
      <c r="H9702" s="167">
        <f t="shared" ca="1" si="275"/>
        <v>-5.5651546809506104E-2</v>
      </c>
    </row>
    <row r="9703" spans="1:8" x14ac:dyDescent="0.3">
      <c r="A9703"/>
      <c r="G9703" s="37">
        <v>9695</v>
      </c>
      <c r="H9703" s="167">
        <f t="shared" ca="1" si="275"/>
        <v>-4.0113361508398136E-2</v>
      </c>
    </row>
    <row r="9704" spans="1:8" x14ac:dyDescent="0.3">
      <c r="A9704"/>
      <c r="G9704" s="37">
        <v>9696</v>
      </c>
      <c r="H9704" s="167">
        <f t="shared" ca="1" si="275"/>
        <v>0.12616626008262802</v>
      </c>
    </row>
    <row r="9705" spans="1:8" x14ac:dyDescent="0.3">
      <c r="A9705"/>
      <c r="G9705" s="37">
        <v>9697</v>
      </c>
      <c r="H9705" s="167">
        <f t="shared" ca="1" si="275"/>
        <v>8.8167062511687336E-2</v>
      </c>
    </row>
    <row r="9706" spans="1:8" x14ac:dyDescent="0.3">
      <c r="A9706"/>
      <c r="G9706" s="37">
        <v>9698</v>
      </c>
      <c r="H9706" s="167">
        <f t="shared" ca="1" si="275"/>
        <v>1.9264328220260387E-3</v>
      </c>
    </row>
    <row r="9707" spans="1:8" x14ac:dyDescent="0.3">
      <c r="A9707"/>
      <c r="G9707" s="37">
        <v>9699</v>
      </c>
      <c r="H9707" s="167">
        <f t="shared" ca="1" si="275"/>
        <v>7.2380395986939197E-2</v>
      </c>
    </row>
    <row r="9708" spans="1:8" x14ac:dyDescent="0.3">
      <c r="A9708"/>
      <c r="G9708" s="37">
        <v>9700</v>
      </c>
      <c r="H9708" s="167">
        <f t="shared" ca="1" si="275"/>
        <v>5.6258178419555258E-2</v>
      </c>
    </row>
    <row r="9709" spans="1:8" x14ac:dyDescent="0.3">
      <c r="A9709"/>
      <c r="G9709" s="37">
        <v>9701</v>
      </c>
      <c r="H9709" s="167">
        <f t="shared" ca="1" si="275"/>
        <v>0.11344369449760154</v>
      </c>
    </row>
    <row r="9710" spans="1:8" x14ac:dyDescent="0.3">
      <c r="A9710"/>
      <c r="G9710" s="37">
        <v>9702</v>
      </c>
      <c r="H9710" s="167">
        <f t="shared" ca="1" si="275"/>
        <v>0.12446566016646185</v>
      </c>
    </row>
    <row r="9711" spans="1:8" x14ac:dyDescent="0.3">
      <c r="A9711"/>
      <c r="G9711" s="37">
        <v>9703</v>
      </c>
      <c r="H9711" s="167">
        <f t="shared" ca="1" si="275"/>
        <v>-5.1911942562671655E-2</v>
      </c>
    </row>
    <row r="9712" spans="1:8" x14ac:dyDescent="0.3">
      <c r="A9712"/>
      <c r="G9712" s="37">
        <v>9704</v>
      </c>
      <c r="H9712" s="167">
        <f t="shared" ca="1" si="275"/>
        <v>2.7895486402654674E-2</v>
      </c>
    </row>
    <row r="9713" spans="1:8" x14ac:dyDescent="0.3">
      <c r="A9713"/>
      <c r="G9713" s="37">
        <v>9705</v>
      </c>
      <c r="H9713" s="167">
        <f t="shared" ca="1" si="275"/>
        <v>4.6506194331719201E-2</v>
      </c>
    </row>
    <row r="9714" spans="1:8" x14ac:dyDescent="0.3">
      <c r="A9714"/>
      <c r="G9714" s="37">
        <v>9706</v>
      </c>
      <c r="H9714" s="167">
        <f t="shared" ca="1" si="275"/>
        <v>4.119640524360136E-2</v>
      </c>
    </row>
    <row r="9715" spans="1:8" x14ac:dyDescent="0.3">
      <c r="A9715"/>
      <c r="G9715" s="37">
        <v>9707</v>
      </c>
      <c r="H9715" s="167">
        <f t="shared" ca="1" si="275"/>
        <v>1.7555404535836143E-2</v>
      </c>
    </row>
    <row r="9716" spans="1:8" x14ac:dyDescent="0.3">
      <c r="A9716"/>
      <c r="G9716" s="37">
        <v>9708</v>
      </c>
      <c r="H9716" s="167">
        <f t="shared" ca="1" si="275"/>
        <v>0.11171723122693905</v>
      </c>
    </row>
    <row r="9717" spans="1:8" x14ac:dyDescent="0.3">
      <c r="A9717"/>
      <c r="G9717" s="37">
        <v>9709</v>
      </c>
      <c r="H9717" s="167">
        <f t="shared" ca="1" si="275"/>
        <v>-2.2829213616491796E-2</v>
      </c>
    </row>
    <row r="9718" spans="1:8" x14ac:dyDescent="0.3">
      <c r="A9718"/>
      <c r="G9718" s="37">
        <v>9710</v>
      </c>
      <c r="H9718" s="167">
        <f t="shared" ca="1" si="275"/>
        <v>4.7701829633469146E-2</v>
      </c>
    </row>
    <row r="9719" spans="1:8" x14ac:dyDescent="0.3">
      <c r="A9719"/>
      <c r="G9719" s="37">
        <v>9711</v>
      </c>
      <c r="H9719" s="167">
        <f t="shared" ca="1" si="275"/>
        <v>-5.7353555008465493E-3</v>
      </c>
    </row>
    <row r="9720" spans="1:8" x14ac:dyDescent="0.3">
      <c r="A9720"/>
      <c r="G9720" s="37">
        <v>9712</v>
      </c>
      <c r="H9720" s="167">
        <f t="shared" ca="1" si="275"/>
        <v>0.11382955509473804</v>
      </c>
    </row>
    <row r="9721" spans="1:8" x14ac:dyDescent="0.3">
      <c r="A9721"/>
      <c r="G9721" s="37">
        <v>9713</v>
      </c>
      <c r="H9721" s="167">
        <f t="shared" ca="1" si="275"/>
        <v>-4.4515720965403287E-2</v>
      </c>
    </row>
    <row r="9722" spans="1:8" x14ac:dyDescent="0.3">
      <c r="A9722"/>
      <c r="G9722" s="37">
        <v>9714</v>
      </c>
      <c r="H9722" s="167">
        <f t="shared" ca="1" si="275"/>
        <v>8.8779762860990291E-2</v>
      </c>
    </row>
    <row r="9723" spans="1:8" x14ac:dyDescent="0.3">
      <c r="A9723"/>
      <c r="G9723" s="37">
        <v>9715</v>
      </c>
      <c r="H9723" s="167">
        <f t="shared" ca="1" si="275"/>
        <v>-3.400986702921599E-2</v>
      </c>
    </row>
    <row r="9724" spans="1:8" x14ac:dyDescent="0.3">
      <c r="A9724"/>
      <c r="G9724" s="37">
        <v>9716</v>
      </c>
      <c r="H9724" s="167">
        <f t="shared" ca="1" si="275"/>
        <v>1.4553943774521553E-2</v>
      </c>
    </row>
    <row r="9725" spans="1:8" x14ac:dyDescent="0.3">
      <c r="A9725"/>
      <c r="G9725" s="37">
        <v>9717</v>
      </c>
      <c r="H9725" s="167">
        <f t="shared" ca="1" si="275"/>
        <v>-8.8182204155627233E-2</v>
      </c>
    </row>
    <row r="9726" spans="1:8" x14ac:dyDescent="0.3">
      <c r="A9726"/>
      <c r="G9726" s="37">
        <v>9718</v>
      </c>
      <c r="H9726" s="167">
        <f t="shared" ca="1" si="275"/>
        <v>0.11797538634138469</v>
      </c>
    </row>
    <row r="9727" spans="1:8" x14ac:dyDescent="0.3">
      <c r="A9727"/>
      <c r="G9727" s="37">
        <v>9719</v>
      </c>
      <c r="H9727" s="167">
        <f t="shared" ca="1" si="275"/>
        <v>2.590430969585342E-2</v>
      </c>
    </row>
    <row r="9728" spans="1:8" x14ac:dyDescent="0.3">
      <c r="A9728"/>
      <c r="G9728" s="37">
        <v>9720</v>
      </c>
      <c r="H9728" s="167">
        <f t="shared" ca="1" si="275"/>
        <v>4.0156153286768026E-2</v>
      </c>
    </row>
    <row r="9729" spans="1:8" x14ac:dyDescent="0.3">
      <c r="A9729"/>
      <c r="G9729" s="37">
        <v>9721</v>
      </c>
      <c r="H9729" s="167">
        <f t="shared" ca="1" si="275"/>
        <v>-0.13058545429852028</v>
      </c>
    </row>
    <row r="9730" spans="1:8" x14ac:dyDescent="0.3">
      <c r="A9730"/>
      <c r="G9730" s="37">
        <v>9722</v>
      </c>
      <c r="H9730" s="167">
        <f t="shared" ca="1" si="275"/>
        <v>1.0160761749289687E-2</v>
      </c>
    </row>
    <row r="9731" spans="1:8" x14ac:dyDescent="0.3">
      <c r="A9731"/>
      <c r="G9731" s="37">
        <v>9723</v>
      </c>
      <c r="H9731" s="167">
        <f t="shared" ca="1" si="275"/>
        <v>-8.5324941593371437E-2</v>
      </c>
    </row>
    <row r="9732" spans="1:8" x14ac:dyDescent="0.3">
      <c r="A9732"/>
      <c r="G9732" s="37">
        <v>9724</v>
      </c>
      <c r="H9732" s="167">
        <f t="shared" ca="1" si="275"/>
        <v>0.12130203863867339</v>
      </c>
    </row>
    <row r="9733" spans="1:8" x14ac:dyDescent="0.3">
      <c r="A9733"/>
      <c r="G9733" s="37">
        <v>9725</v>
      </c>
      <c r="H9733" s="167">
        <f t="shared" ca="1" si="275"/>
        <v>4.9572133865845948E-2</v>
      </c>
    </row>
    <row r="9734" spans="1:8" x14ac:dyDescent="0.3">
      <c r="A9734"/>
      <c r="G9734" s="37">
        <v>9726</v>
      </c>
      <c r="H9734" s="167">
        <f t="shared" ca="1" si="275"/>
        <v>-8.3587834657396387E-2</v>
      </c>
    </row>
    <row r="9735" spans="1:8" x14ac:dyDescent="0.3">
      <c r="A9735"/>
      <c r="G9735" s="37">
        <v>9727</v>
      </c>
      <c r="H9735" s="167">
        <f t="shared" ca="1" si="275"/>
        <v>7.1108199992153346E-3</v>
      </c>
    </row>
    <row r="9736" spans="1:8" x14ac:dyDescent="0.3">
      <c r="A9736"/>
      <c r="G9736" s="37">
        <v>9728</v>
      </c>
      <c r="H9736" s="167">
        <f t="shared" ca="1" si="275"/>
        <v>8.2953492162248246E-2</v>
      </c>
    </row>
    <row r="9737" spans="1:8" x14ac:dyDescent="0.3">
      <c r="A9737"/>
      <c r="G9737" s="37">
        <v>9729</v>
      </c>
      <c r="H9737" s="167">
        <f t="shared" ca="1" si="275"/>
        <v>-4.8738249529253368E-2</v>
      </c>
    </row>
    <row r="9738" spans="1:8" x14ac:dyDescent="0.3">
      <c r="A9738"/>
      <c r="G9738" s="37">
        <v>9730</v>
      </c>
      <c r="H9738" s="167">
        <f t="shared" ref="H9738:H9801" ca="1" si="276">_xlfn.NORM.INV(RAND(),N$11,N$12)</f>
        <v>4.8325200518777187E-2</v>
      </c>
    </row>
    <row r="9739" spans="1:8" x14ac:dyDescent="0.3">
      <c r="A9739"/>
      <c r="G9739" s="37">
        <v>9731</v>
      </c>
      <c r="H9739" s="167">
        <f t="shared" ca="1" si="276"/>
        <v>-8.1228351217358788E-2</v>
      </c>
    </row>
    <row r="9740" spans="1:8" x14ac:dyDescent="0.3">
      <c r="A9740"/>
      <c r="G9740" s="37">
        <v>9732</v>
      </c>
      <c r="H9740" s="167">
        <f t="shared" ca="1" si="276"/>
        <v>-5.5013694936021564E-3</v>
      </c>
    </row>
    <row r="9741" spans="1:8" x14ac:dyDescent="0.3">
      <c r="A9741"/>
      <c r="G9741" s="37">
        <v>9733</v>
      </c>
      <c r="H9741" s="167">
        <f t="shared" ca="1" si="276"/>
        <v>-1.0459279051106652E-2</v>
      </c>
    </row>
    <row r="9742" spans="1:8" x14ac:dyDescent="0.3">
      <c r="A9742"/>
      <c r="G9742" s="37">
        <v>9734</v>
      </c>
      <c r="H9742" s="167">
        <f t="shared" ca="1" si="276"/>
        <v>3.7996202451033431E-3</v>
      </c>
    </row>
    <row r="9743" spans="1:8" x14ac:dyDescent="0.3">
      <c r="A9743"/>
      <c r="G9743" s="37">
        <v>9735</v>
      </c>
      <c r="H9743" s="167">
        <f t="shared" ca="1" si="276"/>
        <v>7.5764344049366189E-2</v>
      </c>
    </row>
    <row r="9744" spans="1:8" x14ac:dyDescent="0.3">
      <c r="A9744"/>
      <c r="G9744" s="37">
        <v>9736</v>
      </c>
      <c r="H9744" s="167">
        <f t="shared" ca="1" si="276"/>
        <v>-2.8086206537119934E-2</v>
      </c>
    </row>
    <row r="9745" spans="1:8" x14ac:dyDescent="0.3">
      <c r="A9745"/>
      <c r="G9745" s="37">
        <v>9737</v>
      </c>
      <c r="H9745" s="167">
        <f t="shared" ca="1" si="276"/>
        <v>-2.1338269747495888E-2</v>
      </c>
    </row>
    <row r="9746" spans="1:8" x14ac:dyDescent="0.3">
      <c r="A9746"/>
      <c r="G9746" s="37">
        <v>9738</v>
      </c>
      <c r="H9746" s="167">
        <f t="shared" ca="1" si="276"/>
        <v>-4.370790115058687E-2</v>
      </c>
    </row>
    <row r="9747" spans="1:8" x14ac:dyDescent="0.3">
      <c r="A9747"/>
      <c r="G9747" s="37">
        <v>9739</v>
      </c>
      <c r="H9747" s="167">
        <f t="shared" ca="1" si="276"/>
        <v>1.3606334925941257E-2</v>
      </c>
    </row>
    <row r="9748" spans="1:8" x14ac:dyDescent="0.3">
      <c r="A9748"/>
      <c r="G9748" s="37">
        <v>9740</v>
      </c>
      <c r="H9748" s="167">
        <f t="shared" ca="1" si="276"/>
        <v>-5.9178941466368366E-2</v>
      </c>
    </row>
    <row r="9749" spans="1:8" x14ac:dyDescent="0.3">
      <c r="A9749"/>
      <c r="G9749" s="37">
        <v>9741</v>
      </c>
      <c r="H9749" s="167">
        <f t="shared" ca="1" si="276"/>
        <v>-5.430557527464043E-2</v>
      </c>
    </row>
    <row r="9750" spans="1:8" x14ac:dyDescent="0.3">
      <c r="A9750"/>
      <c r="G9750" s="37">
        <v>9742</v>
      </c>
      <c r="H9750" s="167">
        <f t="shared" ca="1" si="276"/>
        <v>1.4098011853683062E-2</v>
      </c>
    </row>
    <row r="9751" spans="1:8" x14ac:dyDescent="0.3">
      <c r="A9751"/>
      <c r="G9751" s="37">
        <v>9743</v>
      </c>
      <c r="H9751" s="167">
        <f t="shared" ca="1" si="276"/>
        <v>-4.6811407589502647E-2</v>
      </c>
    </row>
    <row r="9752" spans="1:8" x14ac:dyDescent="0.3">
      <c r="A9752"/>
      <c r="G9752" s="37">
        <v>9744</v>
      </c>
      <c r="H9752" s="167">
        <f t="shared" ca="1" si="276"/>
        <v>-9.769933839417061E-2</v>
      </c>
    </row>
    <row r="9753" spans="1:8" x14ac:dyDescent="0.3">
      <c r="A9753"/>
      <c r="G9753" s="37">
        <v>9745</v>
      </c>
      <c r="H9753" s="167">
        <f t="shared" ca="1" si="276"/>
        <v>7.2323921412131453E-2</v>
      </c>
    </row>
    <row r="9754" spans="1:8" x14ac:dyDescent="0.3">
      <c r="A9754"/>
      <c r="G9754" s="37">
        <v>9746</v>
      </c>
      <c r="H9754" s="167">
        <f t="shared" ca="1" si="276"/>
        <v>3.1824633796857897E-2</v>
      </c>
    </row>
    <row r="9755" spans="1:8" x14ac:dyDescent="0.3">
      <c r="A9755"/>
      <c r="G9755" s="37">
        <v>9747</v>
      </c>
      <c r="H9755" s="167">
        <f t="shared" ca="1" si="276"/>
        <v>-1.695998744781127E-2</v>
      </c>
    </row>
    <row r="9756" spans="1:8" x14ac:dyDescent="0.3">
      <c r="A9756"/>
      <c r="G9756" s="37">
        <v>9748</v>
      </c>
      <c r="H9756" s="167">
        <f t="shared" ca="1" si="276"/>
        <v>4.0058003724721535E-2</v>
      </c>
    </row>
    <row r="9757" spans="1:8" x14ac:dyDescent="0.3">
      <c r="A9757"/>
      <c r="G9757" s="37">
        <v>9749</v>
      </c>
      <c r="H9757" s="167">
        <f t="shared" ca="1" si="276"/>
        <v>0.10276097911572674</v>
      </c>
    </row>
    <row r="9758" spans="1:8" x14ac:dyDescent="0.3">
      <c r="A9758"/>
      <c r="G9758" s="37">
        <v>9750</v>
      </c>
      <c r="H9758" s="167">
        <f t="shared" ca="1" si="276"/>
        <v>3.1064737516592569E-2</v>
      </c>
    </row>
    <row r="9759" spans="1:8" x14ac:dyDescent="0.3">
      <c r="A9759"/>
      <c r="G9759" s="37">
        <v>9751</v>
      </c>
      <c r="H9759" s="167">
        <f t="shared" ca="1" si="276"/>
        <v>-0.1223181005504681</v>
      </c>
    </row>
    <row r="9760" spans="1:8" x14ac:dyDescent="0.3">
      <c r="A9760"/>
      <c r="G9760" s="37">
        <v>9752</v>
      </c>
      <c r="H9760" s="167">
        <f t="shared" ca="1" si="276"/>
        <v>1.8757248635435844E-2</v>
      </c>
    </row>
    <row r="9761" spans="1:8" x14ac:dyDescent="0.3">
      <c r="A9761"/>
      <c r="G9761" s="37">
        <v>9753</v>
      </c>
      <c r="H9761" s="167">
        <f t="shared" ca="1" si="276"/>
        <v>7.6424680300779479E-2</v>
      </c>
    </row>
    <row r="9762" spans="1:8" x14ac:dyDescent="0.3">
      <c r="A9762"/>
      <c r="G9762" s="37">
        <v>9754</v>
      </c>
      <c r="H9762" s="167">
        <f t="shared" ca="1" si="276"/>
        <v>-9.5656618134158058E-2</v>
      </c>
    </row>
    <row r="9763" spans="1:8" x14ac:dyDescent="0.3">
      <c r="A9763"/>
      <c r="G9763" s="37">
        <v>9755</v>
      </c>
      <c r="H9763" s="167">
        <f t="shared" ca="1" si="276"/>
        <v>-2.2850067368706947E-3</v>
      </c>
    </row>
    <row r="9764" spans="1:8" x14ac:dyDescent="0.3">
      <c r="A9764"/>
      <c r="G9764" s="37">
        <v>9756</v>
      </c>
      <c r="H9764" s="167">
        <f t="shared" ca="1" si="276"/>
        <v>4.1696215699006736E-3</v>
      </c>
    </row>
    <row r="9765" spans="1:8" x14ac:dyDescent="0.3">
      <c r="A9765"/>
      <c r="G9765" s="37">
        <v>9757</v>
      </c>
      <c r="H9765" s="167">
        <f t="shared" ca="1" si="276"/>
        <v>0.12228913906507924</v>
      </c>
    </row>
    <row r="9766" spans="1:8" x14ac:dyDescent="0.3">
      <c r="A9766"/>
      <c r="G9766" s="37">
        <v>9758</v>
      </c>
      <c r="H9766" s="167">
        <f t="shared" ca="1" si="276"/>
        <v>-4.6070940917800939E-3</v>
      </c>
    </row>
    <row r="9767" spans="1:8" x14ac:dyDescent="0.3">
      <c r="A9767"/>
      <c r="G9767" s="37">
        <v>9759</v>
      </c>
      <c r="H9767" s="167">
        <f t="shared" ca="1" si="276"/>
        <v>3.5396241578540884E-2</v>
      </c>
    </row>
    <row r="9768" spans="1:8" x14ac:dyDescent="0.3">
      <c r="A9768"/>
      <c r="G9768" s="37">
        <v>9760</v>
      </c>
      <c r="H9768" s="167">
        <f t="shared" ca="1" si="276"/>
        <v>-8.7863547880567577E-2</v>
      </c>
    </row>
    <row r="9769" spans="1:8" x14ac:dyDescent="0.3">
      <c r="A9769"/>
      <c r="G9769" s="37">
        <v>9761</v>
      </c>
      <c r="H9769" s="167">
        <f t="shared" ca="1" si="276"/>
        <v>-4.3961367770818469E-3</v>
      </c>
    </row>
    <row r="9770" spans="1:8" x14ac:dyDescent="0.3">
      <c r="A9770"/>
      <c r="G9770" s="37">
        <v>9762</v>
      </c>
      <c r="H9770" s="167">
        <f t="shared" ca="1" si="276"/>
        <v>2.018718530154286E-3</v>
      </c>
    </row>
    <row r="9771" spans="1:8" x14ac:dyDescent="0.3">
      <c r="A9771"/>
      <c r="G9771" s="37">
        <v>9763</v>
      </c>
      <c r="H9771" s="167">
        <f t="shared" ca="1" si="276"/>
        <v>-3.1272479925519382E-2</v>
      </c>
    </row>
    <row r="9772" spans="1:8" x14ac:dyDescent="0.3">
      <c r="A9772"/>
      <c r="G9772" s="37">
        <v>9764</v>
      </c>
      <c r="H9772" s="167">
        <f t="shared" ca="1" si="276"/>
        <v>-5.1512248914622569E-2</v>
      </c>
    </row>
    <row r="9773" spans="1:8" x14ac:dyDescent="0.3">
      <c r="A9773"/>
      <c r="G9773" s="37">
        <v>9765</v>
      </c>
      <c r="H9773" s="167">
        <f t="shared" ca="1" si="276"/>
        <v>1.6990093413393793E-2</v>
      </c>
    </row>
    <row r="9774" spans="1:8" x14ac:dyDescent="0.3">
      <c r="A9774"/>
      <c r="G9774" s="37">
        <v>9766</v>
      </c>
      <c r="H9774" s="167">
        <f t="shared" ca="1" si="276"/>
        <v>1.74271718112529E-2</v>
      </c>
    </row>
    <row r="9775" spans="1:8" x14ac:dyDescent="0.3">
      <c r="A9775"/>
      <c r="G9775" s="37">
        <v>9767</v>
      </c>
      <c r="H9775" s="167">
        <f t="shared" ca="1" si="276"/>
        <v>-6.2508025287357868E-2</v>
      </c>
    </row>
    <row r="9776" spans="1:8" x14ac:dyDescent="0.3">
      <c r="A9776"/>
      <c r="G9776" s="37">
        <v>9768</v>
      </c>
      <c r="H9776" s="167">
        <f t="shared" ca="1" si="276"/>
        <v>1.9489152749237321E-2</v>
      </c>
    </row>
    <row r="9777" spans="1:8" x14ac:dyDescent="0.3">
      <c r="A9777"/>
      <c r="G9777" s="37">
        <v>9769</v>
      </c>
      <c r="H9777" s="167">
        <f t="shared" ca="1" si="276"/>
        <v>0.11595914728705833</v>
      </c>
    </row>
    <row r="9778" spans="1:8" x14ac:dyDescent="0.3">
      <c r="A9778"/>
      <c r="G9778" s="37">
        <v>9770</v>
      </c>
      <c r="H9778" s="167">
        <f t="shared" ca="1" si="276"/>
        <v>-3.0863289123138895E-3</v>
      </c>
    </row>
    <row r="9779" spans="1:8" x14ac:dyDescent="0.3">
      <c r="A9779"/>
      <c r="G9779" s="37">
        <v>9771</v>
      </c>
      <c r="H9779" s="167">
        <f t="shared" ca="1" si="276"/>
        <v>2.1015680609606985E-2</v>
      </c>
    </row>
    <row r="9780" spans="1:8" x14ac:dyDescent="0.3">
      <c r="A9780"/>
      <c r="G9780" s="37">
        <v>9772</v>
      </c>
      <c r="H9780" s="167">
        <f t="shared" ca="1" si="276"/>
        <v>-3.9067326359319067E-2</v>
      </c>
    </row>
    <row r="9781" spans="1:8" x14ac:dyDescent="0.3">
      <c r="A9781"/>
      <c r="G9781" s="37">
        <v>9773</v>
      </c>
      <c r="H9781" s="167">
        <f t="shared" ca="1" si="276"/>
        <v>8.2179198531544123E-2</v>
      </c>
    </row>
    <row r="9782" spans="1:8" x14ac:dyDescent="0.3">
      <c r="A9782"/>
      <c r="G9782" s="37">
        <v>9774</v>
      </c>
      <c r="H9782" s="167">
        <f t="shared" ca="1" si="276"/>
        <v>-6.3932329774844837E-2</v>
      </c>
    </row>
    <row r="9783" spans="1:8" x14ac:dyDescent="0.3">
      <c r="A9783"/>
      <c r="G9783" s="37">
        <v>9775</v>
      </c>
      <c r="H9783" s="167">
        <f t="shared" ca="1" si="276"/>
        <v>-6.6086163826589925E-2</v>
      </c>
    </row>
    <row r="9784" spans="1:8" x14ac:dyDescent="0.3">
      <c r="A9784"/>
      <c r="G9784" s="37">
        <v>9776</v>
      </c>
      <c r="H9784" s="167">
        <f t="shared" ca="1" si="276"/>
        <v>7.3238344630012817E-2</v>
      </c>
    </row>
    <row r="9785" spans="1:8" x14ac:dyDescent="0.3">
      <c r="A9785"/>
      <c r="G9785" s="37">
        <v>9777</v>
      </c>
      <c r="H9785" s="167">
        <f t="shared" ca="1" si="276"/>
        <v>5.2197863743146992E-2</v>
      </c>
    </row>
    <row r="9786" spans="1:8" x14ac:dyDescent="0.3">
      <c r="A9786"/>
      <c r="G9786" s="37">
        <v>9778</v>
      </c>
      <c r="H9786" s="167">
        <f t="shared" ca="1" si="276"/>
        <v>-1.4565072017087349E-2</v>
      </c>
    </row>
    <row r="9787" spans="1:8" x14ac:dyDescent="0.3">
      <c r="A9787"/>
      <c r="G9787" s="37">
        <v>9779</v>
      </c>
      <c r="H9787" s="167">
        <f t="shared" ca="1" si="276"/>
        <v>3.8485060313587435E-2</v>
      </c>
    </row>
    <row r="9788" spans="1:8" x14ac:dyDescent="0.3">
      <c r="A9788"/>
      <c r="G9788" s="37">
        <v>9780</v>
      </c>
      <c r="H9788" s="167">
        <f t="shared" ca="1" si="276"/>
        <v>-7.5168463143595349E-2</v>
      </c>
    </row>
    <row r="9789" spans="1:8" x14ac:dyDescent="0.3">
      <c r="A9789"/>
      <c r="G9789" s="37">
        <v>9781</v>
      </c>
      <c r="H9789" s="167">
        <f t="shared" ca="1" si="276"/>
        <v>-9.7616296886561968E-2</v>
      </c>
    </row>
    <row r="9790" spans="1:8" x14ac:dyDescent="0.3">
      <c r="A9790"/>
      <c r="G9790" s="37">
        <v>9782</v>
      </c>
      <c r="H9790" s="167">
        <f t="shared" ca="1" si="276"/>
        <v>5.5096786819323611E-2</v>
      </c>
    </row>
    <row r="9791" spans="1:8" x14ac:dyDescent="0.3">
      <c r="A9791"/>
      <c r="G9791" s="37">
        <v>9783</v>
      </c>
      <c r="H9791" s="167">
        <f t="shared" ca="1" si="276"/>
        <v>-2.1191921781026298E-2</v>
      </c>
    </row>
    <row r="9792" spans="1:8" x14ac:dyDescent="0.3">
      <c r="A9792"/>
      <c r="G9792" s="37">
        <v>9784</v>
      </c>
      <c r="H9792" s="167">
        <f t="shared" ca="1" si="276"/>
        <v>9.9592454825011473E-2</v>
      </c>
    </row>
    <row r="9793" spans="1:8" x14ac:dyDescent="0.3">
      <c r="A9793"/>
      <c r="G9793" s="37">
        <v>9785</v>
      </c>
      <c r="H9793" s="167">
        <f t="shared" ca="1" si="276"/>
        <v>-3.7925593345526615E-2</v>
      </c>
    </row>
    <row r="9794" spans="1:8" x14ac:dyDescent="0.3">
      <c r="A9794"/>
      <c r="G9794" s="37">
        <v>9786</v>
      </c>
      <c r="H9794" s="167">
        <f t="shared" ca="1" si="276"/>
        <v>-6.6070225938652138E-2</v>
      </c>
    </row>
    <row r="9795" spans="1:8" x14ac:dyDescent="0.3">
      <c r="A9795"/>
      <c r="G9795" s="37">
        <v>9787</v>
      </c>
      <c r="H9795" s="167">
        <f t="shared" ca="1" si="276"/>
        <v>4.7877407885166832E-2</v>
      </c>
    </row>
    <row r="9796" spans="1:8" x14ac:dyDescent="0.3">
      <c r="A9796"/>
      <c r="G9796" s="37">
        <v>9788</v>
      </c>
      <c r="H9796" s="167">
        <f t="shared" ca="1" si="276"/>
        <v>-3.3806980712185054E-2</v>
      </c>
    </row>
    <row r="9797" spans="1:8" x14ac:dyDescent="0.3">
      <c r="A9797"/>
      <c r="G9797" s="37">
        <v>9789</v>
      </c>
      <c r="H9797" s="167">
        <f t="shared" ca="1" si="276"/>
        <v>3.3272673410492511E-2</v>
      </c>
    </row>
    <row r="9798" spans="1:8" x14ac:dyDescent="0.3">
      <c r="A9798"/>
      <c r="G9798" s="37">
        <v>9790</v>
      </c>
      <c r="H9798" s="167">
        <f t="shared" ca="1" si="276"/>
        <v>6.1568796152336056E-2</v>
      </c>
    </row>
    <row r="9799" spans="1:8" x14ac:dyDescent="0.3">
      <c r="A9799"/>
      <c r="G9799" s="37">
        <v>9791</v>
      </c>
      <c r="H9799" s="167">
        <f t="shared" ca="1" si="276"/>
        <v>-0.10126570567366569</v>
      </c>
    </row>
    <row r="9800" spans="1:8" x14ac:dyDescent="0.3">
      <c r="A9800"/>
      <c r="G9800" s="37">
        <v>9792</v>
      </c>
      <c r="H9800" s="167">
        <f t="shared" ca="1" si="276"/>
        <v>8.380063287566579E-2</v>
      </c>
    </row>
    <row r="9801" spans="1:8" x14ac:dyDescent="0.3">
      <c r="A9801"/>
      <c r="G9801" s="37">
        <v>9793</v>
      </c>
      <c r="H9801" s="167">
        <f t="shared" ca="1" si="276"/>
        <v>-0.10268427397103051</v>
      </c>
    </row>
    <row r="9802" spans="1:8" x14ac:dyDescent="0.3">
      <c r="A9802"/>
      <c r="G9802" s="37">
        <v>9794</v>
      </c>
      <c r="H9802" s="167">
        <f t="shared" ref="H9802:H9865" ca="1" si="277">_xlfn.NORM.INV(RAND(),N$11,N$12)</f>
        <v>-5.0530043333070755E-2</v>
      </c>
    </row>
    <row r="9803" spans="1:8" x14ac:dyDescent="0.3">
      <c r="A9803"/>
      <c r="G9803" s="37">
        <v>9795</v>
      </c>
      <c r="H9803" s="167">
        <f t="shared" ca="1" si="277"/>
        <v>-5.7344336666286678E-3</v>
      </c>
    </row>
    <row r="9804" spans="1:8" x14ac:dyDescent="0.3">
      <c r="A9804"/>
      <c r="G9804" s="37">
        <v>9796</v>
      </c>
      <c r="H9804" s="167">
        <f t="shared" ca="1" si="277"/>
        <v>3.1681624014262298E-2</v>
      </c>
    </row>
    <row r="9805" spans="1:8" x14ac:dyDescent="0.3">
      <c r="A9805"/>
      <c r="G9805" s="37">
        <v>9797</v>
      </c>
      <c r="H9805" s="167">
        <f t="shared" ca="1" si="277"/>
        <v>7.7085163976663124E-2</v>
      </c>
    </row>
    <row r="9806" spans="1:8" x14ac:dyDescent="0.3">
      <c r="A9806"/>
      <c r="G9806" s="37">
        <v>9798</v>
      </c>
      <c r="H9806" s="167">
        <f t="shared" ca="1" si="277"/>
        <v>7.1741804322061221E-3</v>
      </c>
    </row>
    <row r="9807" spans="1:8" x14ac:dyDescent="0.3">
      <c r="A9807"/>
      <c r="G9807" s="37">
        <v>9799</v>
      </c>
      <c r="H9807" s="167">
        <f t="shared" ca="1" si="277"/>
        <v>2.7963510467105161E-2</v>
      </c>
    </row>
    <row r="9808" spans="1:8" x14ac:dyDescent="0.3">
      <c r="A9808"/>
      <c r="G9808" s="37">
        <v>9800</v>
      </c>
      <c r="H9808" s="167">
        <f t="shared" ca="1" si="277"/>
        <v>-8.0089219987048474E-2</v>
      </c>
    </row>
    <row r="9809" spans="1:8" x14ac:dyDescent="0.3">
      <c r="A9809"/>
      <c r="G9809" s="37">
        <v>9801</v>
      </c>
      <c r="H9809" s="167">
        <f t="shared" ca="1" si="277"/>
        <v>-7.794422387879496E-2</v>
      </c>
    </row>
    <row r="9810" spans="1:8" x14ac:dyDescent="0.3">
      <c r="A9810"/>
      <c r="G9810" s="37">
        <v>9802</v>
      </c>
      <c r="H9810" s="167">
        <f t="shared" ca="1" si="277"/>
        <v>-8.4233948091873914E-2</v>
      </c>
    </row>
    <row r="9811" spans="1:8" x14ac:dyDescent="0.3">
      <c r="A9811"/>
      <c r="G9811" s="37">
        <v>9803</v>
      </c>
      <c r="H9811" s="167">
        <f t="shared" ca="1" si="277"/>
        <v>1.9420429840847957E-2</v>
      </c>
    </row>
    <row r="9812" spans="1:8" x14ac:dyDescent="0.3">
      <c r="A9812"/>
      <c r="G9812" s="37">
        <v>9804</v>
      </c>
      <c r="H9812" s="167">
        <f t="shared" ca="1" si="277"/>
        <v>-0.10581324133978369</v>
      </c>
    </row>
    <row r="9813" spans="1:8" x14ac:dyDescent="0.3">
      <c r="A9813"/>
      <c r="G9813" s="37">
        <v>9805</v>
      </c>
      <c r="H9813" s="167">
        <f t="shared" ca="1" si="277"/>
        <v>-4.9896728891936769E-2</v>
      </c>
    </row>
    <row r="9814" spans="1:8" x14ac:dyDescent="0.3">
      <c r="A9814"/>
      <c r="G9814" s="37">
        <v>9806</v>
      </c>
      <c r="H9814" s="167">
        <f t="shared" ca="1" si="277"/>
        <v>-1.5982897771222811E-2</v>
      </c>
    </row>
    <row r="9815" spans="1:8" x14ac:dyDescent="0.3">
      <c r="A9815"/>
      <c r="G9815" s="37">
        <v>9807</v>
      </c>
      <c r="H9815" s="167">
        <f t="shared" ca="1" si="277"/>
        <v>-8.0678014019364183E-2</v>
      </c>
    </row>
    <row r="9816" spans="1:8" x14ac:dyDescent="0.3">
      <c r="A9816"/>
      <c r="G9816" s="37">
        <v>9808</v>
      </c>
      <c r="H9816" s="167">
        <f t="shared" ca="1" si="277"/>
        <v>8.5776444161356324E-2</v>
      </c>
    </row>
    <row r="9817" spans="1:8" x14ac:dyDescent="0.3">
      <c r="A9817"/>
      <c r="G9817" s="37">
        <v>9809</v>
      </c>
      <c r="H9817" s="167">
        <f t="shared" ca="1" si="277"/>
        <v>-6.7715281597904034E-2</v>
      </c>
    </row>
    <row r="9818" spans="1:8" x14ac:dyDescent="0.3">
      <c r="A9818"/>
      <c r="G9818" s="37">
        <v>9810</v>
      </c>
      <c r="H9818" s="167">
        <f t="shared" ca="1" si="277"/>
        <v>-2.1013679751728947E-2</v>
      </c>
    </row>
    <row r="9819" spans="1:8" x14ac:dyDescent="0.3">
      <c r="A9819"/>
      <c r="G9819" s="37">
        <v>9811</v>
      </c>
      <c r="H9819" s="167">
        <f t="shared" ca="1" si="277"/>
        <v>-0.10981877642717933</v>
      </c>
    </row>
    <row r="9820" spans="1:8" x14ac:dyDescent="0.3">
      <c r="A9820"/>
      <c r="G9820" s="37">
        <v>9812</v>
      </c>
      <c r="H9820" s="167">
        <f t="shared" ca="1" si="277"/>
        <v>-0.10264019081480898</v>
      </c>
    </row>
    <row r="9821" spans="1:8" x14ac:dyDescent="0.3">
      <c r="A9821"/>
      <c r="G9821" s="37">
        <v>9813</v>
      </c>
      <c r="H9821" s="167">
        <f t="shared" ca="1" si="277"/>
        <v>7.5847648656024017E-2</v>
      </c>
    </row>
    <row r="9822" spans="1:8" x14ac:dyDescent="0.3">
      <c r="A9822"/>
      <c r="G9822" s="37">
        <v>9814</v>
      </c>
      <c r="H9822" s="167">
        <f t="shared" ca="1" si="277"/>
        <v>-0.10659381842083769</v>
      </c>
    </row>
    <row r="9823" spans="1:8" x14ac:dyDescent="0.3">
      <c r="A9823"/>
      <c r="G9823" s="37">
        <v>9815</v>
      </c>
      <c r="H9823" s="167">
        <f t="shared" ca="1" si="277"/>
        <v>5.5853662307622363E-2</v>
      </c>
    </row>
    <row r="9824" spans="1:8" x14ac:dyDescent="0.3">
      <c r="A9824"/>
      <c r="G9824" s="37">
        <v>9816</v>
      </c>
      <c r="H9824" s="167">
        <f t="shared" ca="1" si="277"/>
        <v>5.023038045655126E-2</v>
      </c>
    </row>
    <row r="9825" spans="1:8" x14ac:dyDescent="0.3">
      <c r="A9825"/>
      <c r="G9825" s="37">
        <v>9817</v>
      </c>
      <c r="H9825" s="167">
        <f t="shared" ca="1" si="277"/>
        <v>-0.11170707982587172</v>
      </c>
    </row>
    <row r="9826" spans="1:8" x14ac:dyDescent="0.3">
      <c r="A9826"/>
      <c r="G9826" s="37">
        <v>9818</v>
      </c>
      <c r="H9826" s="167">
        <f t="shared" ca="1" si="277"/>
        <v>-3.2059423722869053E-2</v>
      </c>
    </row>
    <row r="9827" spans="1:8" x14ac:dyDescent="0.3">
      <c r="A9827"/>
      <c r="G9827" s="37">
        <v>9819</v>
      </c>
      <c r="H9827" s="167">
        <f t="shared" ca="1" si="277"/>
        <v>7.7804648788773892E-3</v>
      </c>
    </row>
    <row r="9828" spans="1:8" x14ac:dyDescent="0.3">
      <c r="A9828"/>
      <c r="G9828" s="37">
        <v>9820</v>
      </c>
      <c r="H9828" s="167">
        <f t="shared" ca="1" si="277"/>
        <v>-2.7452021986990524E-2</v>
      </c>
    </row>
    <row r="9829" spans="1:8" x14ac:dyDescent="0.3">
      <c r="A9829"/>
      <c r="G9829" s="37">
        <v>9821</v>
      </c>
      <c r="H9829" s="167">
        <f t="shared" ca="1" si="277"/>
        <v>6.6675958865748106E-2</v>
      </c>
    </row>
    <row r="9830" spans="1:8" x14ac:dyDescent="0.3">
      <c r="A9830"/>
      <c r="G9830" s="37">
        <v>9822</v>
      </c>
      <c r="H9830" s="167">
        <f t="shared" ca="1" si="277"/>
        <v>4.1392156368920935E-2</v>
      </c>
    </row>
    <row r="9831" spans="1:8" x14ac:dyDescent="0.3">
      <c r="A9831"/>
      <c r="G9831" s="37">
        <v>9823</v>
      </c>
      <c r="H9831" s="167">
        <f t="shared" ca="1" si="277"/>
        <v>4.8190541793909913E-2</v>
      </c>
    </row>
    <row r="9832" spans="1:8" x14ac:dyDescent="0.3">
      <c r="A9832"/>
      <c r="G9832" s="37">
        <v>9824</v>
      </c>
      <c r="H9832" s="167">
        <f t="shared" ca="1" si="277"/>
        <v>5.3873190984104091E-2</v>
      </c>
    </row>
    <row r="9833" spans="1:8" x14ac:dyDescent="0.3">
      <c r="A9833"/>
      <c r="G9833" s="37">
        <v>9825</v>
      </c>
      <c r="H9833" s="167">
        <f t="shared" ca="1" si="277"/>
        <v>-5.0561005032853532E-2</v>
      </c>
    </row>
    <row r="9834" spans="1:8" x14ac:dyDescent="0.3">
      <c r="A9834"/>
      <c r="G9834" s="37">
        <v>9826</v>
      </c>
      <c r="H9834" s="167">
        <f t="shared" ca="1" si="277"/>
        <v>-2.9862268327043563E-2</v>
      </c>
    </row>
    <row r="9835" spans="1:8" x14ac:dyDescent="0.3">
      <c r="A9835"/>
      <c r="G9835" s="37">
        <v>9827</v>
      </c>
      <c r="H9835" s="167">
        <f t="shared" ca="1" si="277"/>
        <v>5.9789303207577561E-2</v>
      </c>
    </row>
    <row r="9836" spans="1:8" x14ac:dyDescent="0.3">
      <c r="A9836"/>
      <c r="G9836" s="37">
        <v>9828</v>
      </c>
      <c r="H9836" s="167">
        <f t="shared" ca="1" si="277"/>
        <v>3.8722514287304242E-2</v>
      </c>
    </row>
    <row r="9837" spans="1:8" x14ac:dyDescent="0.3">
      <c r="A9837"/>
      <c r="G9837" s="37">
        <v>9829</v>
      </c>
      <c r="H9837" s="167">
        <f t="shared" ca="1" si="277"/>
        <v>-5.4510769031732943E-2</v>
      </c>
    </row>
    <row r="9838" spans="1:8" x14ac:dyDescent="0.3">
      <c r="A9838"/>
      <c r="G9838" s="37">
        <v>9830</v>
      </c>
      <c r="H9838" s="167">
        <f t="shared" ca="1" si="277"/>
        <v>-5.517442590905508E-2</v>
      </c>
    </row>
    <row r="9839" spans="1:8" x14ac:dyDescent="0.3">
      <c r="A9839"/>
      <c r="G9839" s="37">
        <v>9831</v>
      </c>
      <c r="H9839" s="167">
        <f t="shared" ca="1" si="277"/>
        <v>-8.6861308986488334E-2</v>
      </c>
    </row>
    <row r="9840" spans="1:8" x14ac:dyDescent="0.3">
      <c r="A9840"/>
      <c r="G9840" s="37">
        <v>9832</v>
      </c>
      <c r="H9840" s="167">
        <f t="shared" ca="1" si="277"/>
        <v>1.0915041940066537E-2</v>
      </c>
    </row>
    <row r="9841" spans="1:8" x14ac:dyDescent="0.3">
      <c r="A9841"/>
      <c r="G9841" s="37">
        <v>9833</v>
      </c>
      <c r="H9841" s="167">
        <f t="shared" ca="1" si="277"/>
        <v>2.6117687829515113E-2</v>
      </c>
    </row>
    <row r="9842" spans="1:8" x14ac:dyDescent="0.3">
      <c r="A9842"/>
      <c r="G9842" s="37">
        <v>9834</v>
      </c>
      <c r="H9842" s="167">
        <f t="shared" ca="1" si="277"/>
        <v>1.2312426374104006E-2</v>
      </c>
    </row>
    <row r="9843" spans="1:8" x14ac:dyDescent="0.3">
      <c r="A9843"/>
      <c r="G9843" s="37">
        <v>9835</v>
      </c>
      <c r="H9843" s="167">
        <f t="shared" ca="1" si="277"/>
        <v>8.3329608303610622E-2</v>
      </c>
    </row>
    <row r="9844" spans="1:8" x14ac:dyDescent="0.3">
      <c r="A9844"/>
      <c r="G9844" s="37">
        <v>9836</v>
      </c>
      <c r="H9844" s="167">
        <f t="shared" ca="1" si="277"/>
        <v>-1.8163334312615114E-2</v>
      </c>
    </row>
    <row r="9845" spans="1:8" x14ac:dyDescent="0.3">
      <c r="A9845"/>
      <c r="G9845" s="37">
        <v>9837</v>
      </c>
      <c r="H9845" s="167">
        <f t="shared" ca="1" si="277"/>
        <v>5.0205391753659644E-2</v>
      </c>
    </row>
    <row r="9846" spans="1:8" x14ac:dyDescent="0.3">
      <c r="A9846"/>
      <c r="G9846" s="37">
        <v>9838</v>
      </c>
      <c r="H9846" s="167">
        <f t="shared" ca="1" si="277"/>
        <v>1.9903695847086289E-2</v>
      </c>
    </row>
    <row r="9847" spans="1:8" x14ac:dyDescent="0.3">
      <c r="A9847"/>
      <c r="G9847" s="37">
        <v>9839</v>
      </c>
      <c r="H9847" s="167">
        <f t="shared" ca="1" si="277"/>
        <v>-3.1807554181342873E-2</v>
      </c>
    </row>
    <row r="9848" spans="1:8" x14ac:dyDescent="0.3">
      <c r="A9848"/>
      <c r="G9848" s="37">
        <v>9840</v>
      </c>
      <c r="H9848" s="167">
        <f t="shared" ca="1" si="277"/>
        <v>1.1631778273060998E-3</v>
      </c>
    </row>
    <row r="9849" spans="1:8" x14ac:dyDescent="0.3">
      <c r="A9849"/>
      <c r="G9849" s="37">
        <v>9841</v>
      </c>
      <c r="H9849" s="167">
        <f t="shared" ca="1" si="277"/>
        <v>5.99171936683566E-2</v>
      </c>
    </row>
    <row r="9850" spans="1:8" x14ac:dyDescent="0.3">
      <c r="A9850"/>
      <c r="G9850" s="37">
        <v>9842</v>
      </c>
      <c r="H9850" s="167">
        <f t="shared" ca="1" si="277"/>
        <v>5.362407539094826E-2</v>
      </c>
    </row>
    <row r="9851" spans="1:8" x14ac:dyDescent="0.3">
      <c r="A9851"/>
      <c r="G9851" s="37">
        <v>9843</v>
      </c>
      <c r="H9851" s="167">
        <f t="shared" ca="1" si="277"/>
        <v>-9.3233433745030556E-2</v>
      </c>
    </row>
    <row r="9852" spans="1:8" x14ac:dyDescent="0.3">
      <c r="A9852"/>
      <c r="G9852" s="37">
        <v>9844</v>
      </c>
      <c r="H9852" s="167">
        <f t="shared" ca="1" si="277"/>
        <v>-1.6694465229600693E-3</v>
      </c>
    </row>
    <row r="9853" spans="1:8" x14ac:dyDescent="0.3">
      <c r="A9853"/>
      <c r="G9853" s="37">
        <v>9845</v>
      </c>
      <c r="H9853" s="167">
        <f t="shared" ca="1" si="277"/>
        <v>6.4399254759735097E-2</v>
      </c>
    </row>
    <row r="9854" spans="1:8" x14ac:dyDescent="0.3">
      <c r="A9854"/>
      <c r="G9854" s="37">
        <v>9846</v>
      </c>
      <c r="H9854" s="167">
        <f t="shared" ca="1" si="277"/>
        <v>-5.3782910869057912E-2</v>
      </c>
    </row>
    <row r="9855" spans="1:8" x14ac:dyDescent="0.3">
      <c r="A9855"/>
      <c r="G9855" s="37">
        <v>9847</v>
      </c>
      <c r="H9855" s="167">
        <f t="shared" ca="1" si="277"/>
        <v>-1.0120269966918465E-2</v>
      </c>
    </row>
    <row r="9856" spans="1:8" x14ac:dyDescent="0.3">
      <c r="A9856"/>
      <c r="G9856" s="37">
        <v>9848</v>
      </c>
      <c r="H9856" s="167">
        <f t="shared" ca="1" si="277"/>
        <v>4.8166282952199928E-2</v>
      </c>
    </row>
    <row r="9857" spans="1:8" x14ac:dyDescent="0.3">
      <c r="A9857"/>
      <c r="G9857" s="37">
        <v>9849</v>
      </c>
      <c r="H9857" s="167">
        <f t="shared" ca="1" si="277"/>
        <v>-4.2612824166016507E-3</v>
      </c>
    </row>
    <row r="9858" spans="1:8" x14ac:dyDescent="0.3">
      <c r="A9858"/>
      <c r="G9858" s="37">
        <v>9850</v>
      </c>
      <c r="H9858" s="167">
        <f t="shared" ca="1" si="277"/>
        <v>5.0639857520898647E-2</v>
      </c>
    </row>
    <row r="9859" spans="1:8" x14ac:dyDescent="0.3">
      <c r="A9859"/>
      <c r="G9859" s="37">
        <v>9851</v>
      </c>
      <c r="H9859" s="167">
        <f t="shared" ca="1" si="277"/>
        <v>2.7579101354947028E-2</v>
      </c>
    </row>
    <row r="9860" spans="1:8" x14ac:dyDescent="0.3">
      <c r="A9860"/>
      <c r="G9860" s="37">
        <v>9852</v>
      </c>
      <c r="H9860" s="167">
        <f t="shared" ca="1" si="277"/>
        <v>-7.0666736188936569E-2</v>
      </c>
    </row>
    <row r="9861" spans="1:8" x14ac:dyDescent="0.3">
      <c r="A9861"/>
      <c r="G9861" s="37">
        <v>9853</v>
      </c>
      <c r="H9861" s="167">
        <f t="shared" ca="1" si="277"/>
        <v>-4.1808900600224227E-2</v>
      </c>
    </row>
    <row r="9862" spans="1:8" x14ac:dyDescent="0.3">
      <c r="A9862"/>
      <c r="G9862" s="37">
        <v>9854</v>
      </c>
      <c r="H9862" s="167">
        <f t="shared" ca="1" si="277"/>
        <v>1.9722761776172937E-2</v>
      </c>
    </row>
    <row r="9863" spans="1:8" x14ac:dyDescent="0.3">
      <c r="A9863"/>
      <c r="G9863" s="37">
        <v>9855</v>
      </c>
      <c r="H9863" s="167">
        <f t="shared" ca="1" si="277"/>
        <v>-9.1193539241653271E-2</v>
      </c>
    </row>
    <row r="9864" spans="1:8" x14ac:dyDescent="0.3">
      <c r="A9864"/>
      <c r="G9864" s="37">
        <v>9856</v>
      </c>
      <c r="H9864" s="167">
        <f t="shared" ca="1" si="277"/>
        <v>1.7469299226171051E-2</v>
      </c>
    </row>
    <row r="9865" spans="1:8" x14ac:dyDescent="0.3">
      <c r="A9865"/>
      <c r="G9865" s="37">
        <v>9857</v>
      </c>
      <c r="H9865" s="167">
        <f t="shared" ca="1" si="277"/>
        <v>6.3544366403254338E-2</v>
      </c>
    </row>
    <row r="9866" spans="1:8" x14ac:dyDescent="0.3">
      <c r="A9866"/>
      <c r="G9866" s="37">
        <v>9858</v>
      </c>
      <c r="H9866" s="167">
        <f t="shared" ref="H9866:H9929" ca="1" si="278">_xlfn.NORM.INV(RAND(),N$11,N$12)</f>
        <v>0.12357427191061396</v>
      </c>
    </row>
    <row r="9867" spans="1:8" x14ac:dyDescent="0.3">
      <c r="A9867"/>
      <c r="G9867" s="37">
        <v>9859</v>
      </c>
      <c r="H9867" s="167">
        <f t="shared" ca="1" si="278"/>
        <v>-2.9196496410599002E-2</v>
      </c>
    </row>
    <row r="9868" spans="1:8" x14ac:dyDescent="0.3">
      <c r="A9868"/>
      <c r="G9868" s="37">
        <v>9860</v>
      </c>
      <c r="H9868" s="167">
        <f t="shared" ca="1" si="278"/>
        <v>-0.1388393583157618</v>
      </c>
    </row>
    <row r="9869" spans="1:8" x14ac:dyDescent="0.3">
      <c r="A9869"/>
      <c r="G9869" s="37">
        <v>9861</v>
      </c>
      <c r="H9869" s="167">
        <f t="shared" ca="1" si="278"/>
        <v>1.3489171644273018E-2</v>
      </c>
    </row>
    <row r="9870" spans="1:8" x14ac:dyDescent="0.3">
      <c r="A9870"/>
      <c r="G9870" s="37">
        <v>9862</v>
      </c>
      <c r="H9870" s="167">
        <f t="shared" ca="1" si="278"/>
        <v>3.4850960007603189E-2</v>
      </c>
    </row>
    <row r="9871" spans="1:8" x14ac:dyDescent="0.3">
      <c r="A9871"/>
      <c r="G9871" s="37">
        <v>9863</v>
      </c>
      <c r="H9871" s="167">
        <f t="shared" ca="1" si="278"/>
        <v>6.9761419715495585E-2</v>
      </c>
    </row>
    <row r="9872" spans="1:8" x14ac:dyDescent="0.3">
      <c r="A9872"/>
      <c r="G9872" s="37">
        <v>9864</v>
      </c>
      <c r="H9872" s="167">
        <f t="shared" ca="1" si="278"/>
        <v>-2.7450551727262663E-2</v>
      </c>
    </row>
    <row r="9873" spans="1:8" x14ac:dyDescent="0.3">
      <c r="A9873"/>
      <c r="G9873" s="37">
        <v>9865</v>
      </c>
      <c r="H9873" s="167">
        <f t="shared" ca="1" si="278"/>
        <v>-5.8315307625926426E-2</v>
      </c>
    </row>
    <row r="9874" spans="1:8" x14ac:dyDescent="0.3">
      <c r="A9874"/>
      <c r="G9874" s="37">
        <v>9866</v>
      </c>
      <c r="H9874" s="167">
        <f t="shared" ca="1" si="278"/>
        <v>4.8517784290708584E-2</v>
      </c>
    </row>
    <row r="9875" spans="1:8" x14ac:dyDescent="0.3">
      <c r="A9875"/>
      <c r="G9875" s="37">
        <v>9867</v>
      </c>
      <c r="H9875" s="167">
        <f t="shared" ca="1" si="278"/>
        <v>-2.1478943250969277E-3</v>
      </c>
    </row>
    <row r="9876" spans="1:8" x14ac:dyDescent="0.3">
      <c r="A9876"/>
      <c r="G9876" s="37">
        <v>9868</v>
      </c>
      <c r="H9876" s="167">
        <f t="shared" ca="1" si="278"/>
        <v>7.0208004146313854E-2</v>
      </c>
    </row>
    <row r="9877" spans="1:8" x14ac:dyDescent="0.3">
      <c r="A9877"/>
      <c r="G9877" s="37">
        <v>9869</v>
      </c>
      <c r="H9877" s="167">
        <f t="shared" ca="1" si="278"/>
        <v>2.9707769601460852E-2</v>
      </c>
    </row>
    <row r="9878" spans="1:8" x14ac:dyDescent="0.3">
      <c r="A9878"/>
      <c r="G9878" s="37">
        <v>9870</v>
      </c>
      <c r="H9878" s="167">
        <f t="shared" ca="1" si="278"/>
        <v>1.6859108143735032E-3</v>
      </c>
    </row>
    <row r="9879" spans="1:8" x14ac:dyDescent="0.3">
      <c r="A9879"/>
      <c r="G9879" s="37">
        <v>9871</v>
      </c>
      <c r="H9879" s="167">
        <f t="shared" ca="1" si="278"/>
        <v>8.8829902289697546E-2</v>
      </c>
    </row>
    <row r="9880" spans="1:8" x14ac:dyDescent="0.3">
      <c r="A9880"/>
      <c r="G9880" s="37">
        <v>9872</v>
      </c>
      <c r="H9880" s="167">
        <f t="shared" ca="1" si="278"/>
        <v>1.6690339508613445E-2</v>
      </c>
    </row>
    <row r="9881" spans="1:8" x14ac:dyDescent="0.3">
      <c r="A9881"/>
      <c r="G9881" s="37">
        <v>9873</v>
      </c>
      <c r="H9881" s="167">
        <f t="shared" ca="1" si="278"/>
        <v>-5.4284062720628662E-2</v>
      </c>
    </row>
    <row r="9882" spans="1:8" x14ac:dyDescent="0.3">
      <c r="A9882"/>
      <c r="G9882" s="37">
        <v>9874</v>
      </c>
      <c r="H9882" s="167">
        <f t="shared" ca="1" si="278"/>
        <v>4.8574531746052321E-2</v>
      </c>
    </row>
    <row r="9883" spans="1:8" x14ac:dyDescent="0.3">
      <c r="A9883"/>
      <c r="G9883" s="37">
        <v>9875</v>
      </c>
      <c r="H9883" s="167">
        <f t="shared" ca="1" si="278"/>
        <v>-5.8889895208388388E-2</v>
      </c>
    </row>
    <row r="9884" spans="1:8" x14ac:dyDescent="0.3">
      <c r="A9884"/>
      <c r="G9884" s="37">
        <v>9876</v>
      </c>
      <c r="H9884" s="167">
        <f t="shared" ca="1" si="278"/>
        <v>-5.0051171322005622E-2</v>
      </c>
    </row>
    <row r="9885" spans="1:8" x14ac:dyDescent="0.3">
      <c r="A9885"/>
      <c r="G9885" s="37">
        <v>9877</v>
      </c>
      <c r="H9885" s="167">
        <f t="shared" ca="1" si="278"/>
        <v>-5.3919332405219893E-2</v>
      </c>
    </row>
    <row r="9886" spans="1:8" x14ac:dyDescent="0.3">
      <c r="A9886"/>
      <c r="G9886" s="37">
        <v>9878</v>
      </c>
      <c r="H9886" s="167">
        <f t="shared" ca="1" si="278"/>
        <v>-6.6445095189822043E-2</v>
      </c>
    </row>
    <row r="9887" spans="1:8" x14ac:dyDescent="0.3">
      <c r="A9887"/>
      <c r="G9887" s="37">
        <v>9879</v>
      </c>
      <c r="H9887" s="167">
        <f t="shared" ca="1" si="278"/>
        <v>-4.6729022644791347E-2</v>
      </c>
    </row>
    <row r="9888" spans="1:8" x14ac:dyDescent="0.3">
      <c r="A9888"/>
      <c r="G9888" s="37">
        <v>9880</v>
      </c>
      <c r="H9888" s="167">
        <f t="shared" ca="1" si="278"/>
        <v>-5.0379666595056924E-2</v>
      </c>
    </row>
    <row r="9889" spans="1:8" x14ac:dyDescent="0.3">
      <c r="A9889"/>
      <c r="G9889" s="37">
        <v>9881</v>
      </c>
      <c r="H9889" s="167">
        <f t="shared" ca="1" si="278"/>
        <v>-0.10289090157593243</v>
      </c>
    </row>
    <row r="9890" spans="1:8" x14ac:dyDescent="0.3">
      <c r="A9890"/>
      <c r="G9890" s="37">
        <v>9882</v>
      </c>
      <c r="H9890" s="167">
        <f t="shared" ca="1" si="278"/>
        <v>-0.15226961522733251</v>
      </c>
    </row>
    <row r="9891" spans="1:8" x14ac:dyDescent="0.3">
      <c r="A9891"/>
      <c r="G9891" s="37">
        <v>9883</v>
      </c>
      <c r="H9891" s="167">
        <f t="shared" ca="1" si="278"/>
        <v>6.2412211428140782E-3</v>
      </c>
    </row>
    <row r="9892" spans="1:8" x14ac:dyDescent="0.3">
      <c r="A9892"/>
      <c r="G9892" s="37">
        <v>9884</v>
      </c>
      <c r="H9892" s="167">
        <f t="shared" ca="1" si="278"/>
        <v>-5.9176543973350655E-2</v>
      </c>
    </row>
    <row r="9893" spans="1:8" x14ac:dyDescent="0.3">
      <c r="A9893"/>
      <c r="G9893" s="37">
        <v>9885</v>
      </c>
      <c r="H9893" s="167">
        <f t="shared" ca="1" si="278"/>
        <v>6.7034615674805287E-2</v>
      </c>
    </row>
    <row r="9894" spans="1:8" x14ac:dyDescent="0.3">
      <c r="A9894"/>
      <c r="G9894" s="37">
        <v>9886</v>
      </c>
      <c r="H9894" s="167">
        <f t="shared" ca="1" si="278"/>
        <v>3.2884929948279837E-2</v>
      </c>
    </row>
    <row r="9895" spans="1:8" x14ac:dyDescent="0.3">
      <c r="A9895"/>
      <c r="G9895" s="37">
        <v>9887</v>
      </c>
      <c r="H9895" s="167">
        <f t="shared" ca="1" si="278"/>
        <v>-5.3328572534432989E-2</v>
      </c>
    </row>
    <row r="9896" spans="1:8" x14ac:dyDescent="0.3">
      <c r="A9896"/>
      <c r="G9896" s="37">
        <v>9888</v>
      </c>
      <c r="H9896" s="167">
        <f t="shared" ca="1" si="278"/>
        <v>-2.8433548445707901E-2</v>
      </c>
    </row>
    <row r="9897" spans="1:8" x14ac:dyDescent="0.3">
      <c r="A9897"/>
      <c r="G9897" s="37">
        <v>9889</v>
      </c>
      <c r="H9897" s="167">
        <f t="shared" ca="1" si="278"/>
        <v>-7.7197527077252553E-2</v>
      </c>
    </row>
    <row r="9898" spans="1:8" x14ac:dyDescent="0.3">
      <c r="A9898"/>
      <c r="G9898" s="37">
        <v>9890</v>
      </c>
      <c r="H9898" s="167">
        <f t="shared" ca="1" si="278"/>
        <v>-4.5720100815886844E-2</v>
      </c>
    </row>
    <row r="9899" spans="1:8" x14ac:dyDescent="0.3">
      <c r="A9899"/>
      <c r="G9899" s="37">
        <v>9891</v>
      </c>
      <c r="H9899" s="167">
        <f t="shared" ca="1" si="278"/>
        <v>1.3183808464477484E-2</v>
      </c>
    </row>
    <row r="9900" spans="1:8" x14ac:dyDescent="0.3">
      <c r="A9900"/>
      <c r="G9900" s="37">
        <v>9892</v>
      </c>
      <c r="H9900" s="167">
        <f t="shared" ca="1" si="278"/>
        <v>-2.7632042672281323E-2</v>
      </c>
    </row>
    <row r="9901" spans="1:8" x14ac:dyDescent="0.3">
      <c r="A9901"/>
      <c r="G9901" s="37">
        <v>9893</v>
      </c>
      <c r="H9901" s="167">
        <f t="shared" ca="1" si="278"/>
        <v>5.9016041817453579E-3</v>
      </c>
    </row>
    <row r="9902" spans="1:8" x14ac:dyDescent="0.3">
      <c r="A9902"/>
      <c r="G9902" s="37">
        <v>9894</v>
      </c>
      <c r="H9902" s="167">
        <f t="shared" ca="1" si="278"/>
        <v>-5.3153503182887918E-2</v>
      </c>
    </row>
    <row r="9903" spans="1:8" x14ac:dyDescent="0.3">
      <c r="A9903"/>
      <c r="G9903" s="37">
        <v>9895</v>
      </c>
      <c r="H9903" s="167">
        <f t="shared" ca="1" si="278"/>
        <v>-3.7341290115619825E-2</v>
      </c>
    </row>
    <row r="9904" spans="1:8" x14ac:dyDescent="0.3">
      <c r="A9904"/>
      <c r="G9904" s="37">
        <v>9896</v>
      </c>
      <c r="H9904" s="167">
        <f t="shared" ca="1" si="278"/>
        <v>-1.326944793376502E-2</v>
      </c>
    </row>
    <row r="9905" spans="1:8" x14ac:dyDescent="0.3">
      <c r="A9905"/>
      <c r="G9905" s="37">
        <v>9897</v>
      </c>
      <c r="H9905" s="167">
        <f t="shared" ca="1" si="278"/>
        <v>4.2997316366584576E-2</v>
      </c>
    </row>
    <row r="9906" spans="1:8" x14ac:dyDescent="0.3">
      <c r="A9906"/>
      <c r="G9906" s="37">
        <v>9898</v>
      </c>
      <c r="H9906" s="167">
        <f t="shared" ca="1" si="278"/>
        <v>5.2323983873905355E-2</v>
      </c>
    </row>
    <row r="9907" spans="1:8" x14ac:dyDescent="0.3">
      <c r="A9907"/>
      <c r="G9907" s="37">
        <v>9899</v>
      </c>
      <c r="H9907" s="167">
        <f t="shared" ca="1" si="278"/>
        <v>5.1283806264185106E-2</v>
      </c>
    </row>
    <row r="9908" spans="1:8" x14ac:dyDescent="0.3">
      <c r="A9908"/>
      <c r="G9908" s="37">
        <v>9900</v>
      </c>
      <c r="H9908" s="167">
        <f t="shared" ca="1" si="278"/>
        <v>-7.7854611761359891E-3</v>
      </c>
    </row>
    <row r="9909" spans="1:8" x14ac:dyDescent="0.3">
      <c r="A9909"/>
      <c r="G9909" s="37">
        <v>9901</v>
      </c>
      <c r="H9909" s="167">
        <f t="shared" ca="1" si="278"/>
        <v>2.1606369601199694E-2</v>
      </c>
    </row>
    <row r="9910" spans="1:8" x14ac:dyDescent="0.3">
      <c r="A9910"/>
      <c r="G9910" s="37">
        <v>9902</v>
      </c>
      <c r="H9910" s="167">
        <f t="shared" ca="1" si="278"/>
        <v>-8.8068788840498777E-2</v>
      </c>
    </row>
    <row r="9911" spans="1:8" x14ac:dyDescent="0.3">
      <c r="A9911"/>
      <c r="G9911" s="37">
        <v>9903</v>
      </c>
      <c r="H9911" s="167">
        <f t="shared" ca="1" si="278"/>
        <v>-6.6437249657870208E-3</v>
      </c>
    </row>
    <row r="9912" spans="1:8" x14ac:dyDescent="0.3">
      <c r="A9912"/>
      <c r="G9912" s="37">
        <v>9904</v>
      </c>
      <c r="H9912" s="167">
        <f t="shared" ca="1" si="278"/>
        <v>0.12353419531610943</v>
      </c>
    </row>
    <row r="9913" spans="1:8" x14ac:dyDescent="0.3">
      <c r="A9913"/>
      <c r="G9913" s="37">
        <v>9905</v>
      </c>
      <c r="H9913" s="167">
        <f t="shared" ca="1" si="278"/>
        <v>-9.1175816647106629E-3</v>
      </c>
    </row>
    <row r="9914" spans="1:8" x14ac:dyDescent="0.3">
      <c r="A9914"/>
      <c r="G9914" s="37">
        <v>9906</v>
      </c>
      <c r="H9914" s="167">
        <f t="shared" ca="1" si="278"/>
        <v>-8.3929946558133309E-2</v>
      </c>
    </row>
    <row r="9915" spans="1:8" x14ac:dyDescent="0.3">
      <c r="A9915"/>
      <c r="G9915" s="37">
        <v>9907</v>
      </c>
      <c r="H9915" s="167">
        <f t="shared" ca="1" si="278"/>
        <v>0.10140379019101972</v>
      </c>
    </row>
    <row r="9916" spans="1:8" x14ac:dyDescent="0.3">
      <c r="A9916"/>
      <c r="G9916" s="37">
        <v>9908</v>
      </c>
      <c r="H9916" s="167">
        <f t="shared" ca="1" si="278"/>
        <v>1.3971364496553531E-2</v>
      </c>
    </row>
    <row r="9917" spans="1:8" x14ac:dyDescent="0.3">
      <c r="A9917"/>
      <c r="G9917" s="37">
        <v>9909</v>
      </c>
      <c r="H9917" s="167">
        <f t="shared" ca="1" si="278"/>
        <v>-5.1301881358885415E-2</v>
      </c>
    </row>
    <row r="9918" spans="1:8" x14ac:dyDescent="0.3">
      <c r="A9918"/>
      <c r="G9918" s="37">
        <v>9910</v>
      </c>
      <c r="H9918" s="167">
        <f t="shared" ca="1" si="278"/>
        <v>-6.5692771699777637E-3</v>
      </c>
    </row>
    <row r="9919" spans="1:8" x14ac:dyDescent="0.3">
      <c r="A9919"/>
      <c r="G9919" s="37">
        <v>9911</v>
      </c>
      <c r="H9919" s="167">
        <f t="shared" ca="1" si="278"/>
        <v>-0.13586707109795207</v>
      </c>
    </row>
    <row r="9920" spans="1:8" x14ac:dyDescent="0.3">
      <c r="A9920"/>
      <c r="G9920" s="37">
        <v>9912</v>
      </c>
      <c r="H9920" s="167">
        <f t="shared" ca="1" si="278"/>
        <v>2.5903411829591463E-2</v>
      </c>
    </row>
    <row r="9921" spans="1:8" x14ac:dyDescent="0.3">
      <c r="A9921"/>
      <c r="G9921" s="37">
        <v>9913</v>
      </c>
      <c r="H9921" s="167">
        <f t="shared" ca="1" si="278"/>
        <v>3.6093878652096241E-2</v>
      </c>
    </row>
    <row r="9922" spans="1:8" x14ac:dyDescent="0.3">
      <c r="A9922"/>
      <c r="G9922" s="37">
        <v>9914</v>
      </c>
      <c r="H9922" s="167">
        <f t="shared" ca="1" si="278"/>
        <v>1.0231758823298961E-2</v>
      </c>
    </row>
    <row r="9923" spans="1:8" x14ac:dyDescent="0.3">
      <c r="A9923"/>
      <c r="G9923" s="37">
        <v>9915</v>
      </c>
      <c r="H9923" s="167">
        <f t="shared" ca="1" si="278"/>
        <v>-4.2412400207799239E-2</v>
      </c>
    </row>
    <row r="9924" spans="1:8" x14ac:dyDescent="0.3">
      <c r="A9924"/>
      <c r="G9924" s="37">
        <v>9916</v>
      </c>
      <c r="H9924" s="167">
        <f t="shared" ca="1" si="278"/>
        <v>4.7000947904015503E-2</v>
      </c>
    </row>
    <row r="9925" spans="1:8" x14ac:dyDescent="0.3">
      <c r="A9925"/>
      <c r="G9925" s="37">
        <v>9917</v>
      </c>
      <c r="H9925" s="167">
        <f t="shared" ca="1" si="278"/>
        <v>-7.4623113708037314E-2</v>
      </c>
    </row>
    <row r="9926" spans="1:8" x14ac:dyDescent="0.3">
      <c r="A9926"/>
      <c r="G9926" s="37">
        <v>9918</v>
      </c>
      <c r="H9926" s="167">
        <f t="shared" ca="1" si="278"/>
        <v>-7.7920520012566163E-2</v>
      </c>
    </row>
    <row r="9927" spans="1:8" x14ac:dyDescent="0.3">
      <c r="A9927"/>
      <c r="G9927" s="37">
        <v>9919</v>
      </c>
      <c r="H9927" s="167">
        <f t="shared" ca="1" si="278"/>
        <v>-3.5321047830281359E-2</v>
      </c>
    </row>
    <row r="9928" spans="1:8" x14ac:dyDescent="0.3">
      <c r="A9928"/>
      <c r="G9928" s="37">
        <v>9920</v>
      </c>
      <c r="H9928" s="167">
        <f t="shared" ca="1" si="278"/>
        <v>-0.10180821922466289</v>
      </c>
    </row>
    <row r="9929" spans="1:8" x14ac:dyDescent="0.3">
      <c r="A9929"/>
      <c r="G9929" s="37">
        <v>9921</v>
      </c>
      <c r="H9929" s="167">
        <f t="shared" ca="1" si="278"/>
        <v>-3.7822193776258027E-2</v>
      </c>
    </row>
    <row r="9930" spans="1:8" x14ac:dyDescent="0.3">
      <c r="A9930"/>
      <c r="G9930" s="37">
        <v>9922</v>
      </c>
      <c r="H9930" s="167">
        <f t="shared" ref="H9930:H9993" ca="1" si="279">_xlfn.NORM.INV(RAND(),N$11,N$12)</f>
        <v>-4.2479718184218314E-2</v>
      </c>
    </row>
    <row r="9931" spans="1:8" x14ac:dyDescent="0.3">
      <c r="A9931"/>
      <c r="G9931" s="37">
        <v>9923</v>
      </c>
      <c r="H9931" s="167">
        <f t="shared" ca="1" si="279"/>
        <v>7.9623339249850766E-2</v>
      </c>
    </row>
    <row r="9932" spans="1:8" x14ac:dyDescent="0.3">
      <c r="A9932"/>
      <c r="G9932" s="37">
        <v>9924</v>
      </c>
      <c r="H9932" s="167">
        <f t="shared" ca="1" si="279"/>
        <v>-0.16915706868279076</v>
      </c>
    </row>
    <row r="9933" spans="1:8" x14ac:dyDescent="0.3">
      <c r="A9933"/>
      <c r="G9933" s="37">
        <v>9925</v>
      </c>
      <c r="H9933" s="167">
        <f t="shared" ca="1" si="279"/>
        <v>4.2073686069914809E-2</v>
      </c>
    </row>
    <row r="9934" spans="1:8" x14ac:dyDescent="0.3">
      <c r="A9934"/>
      <c r="G9934" s="37">
        <v>9926</v>
      </c>
      <c r="H9934" s="167">
        <f t="shared" ca="1" si="279"/>
        <v>-9.2904422772544293E-2</v>
      </c>
    </row>
    <row r="9935" spans="1:8" x14ac:dyDescent="0.3">
      <c r="A9935"/>
      <c r="G9935" s="37">
        <v>9927</v>
      </c>
      <c r="H9935" s="167">
        <f t="shared" ca="1" si="279"/>
        <v>-8.4682954282427864E-2</v>
      </c>
    </row>
    <row r="9936" spans="1:8" x14ac:dyDescent="0.3">
      <c r="A9936"/>
      <c r="G9936" s="37">
        <v>9928</v>
      </c>
      <c r="H9936" s="167">
        <f t="shared" ca="1" si="279"/>
        <v>-5.2156127949569003E-2</v>
      </c>
    </row>
    <row r="9937" spans="1:8" x14ac:dyDescent="0.3">
      <c r="A9937"/>
      <c r="G9937" s="37">
        <v>9929</v>
      </c>
      <c r="H9937" s="167">
        <f t="shared" ca="1" si="279"/>
        <v>-6.2957666845406796E-2</v>
      </c>
    </row>
    <row r="9938" spans="1:8" x14ac:dyDescent="0.3">
      <c r="A9938"/>
      <c r="G9938" s="37">
        <v>9930</v>
      </c>
      <c r="H9938" s="167">
        <f t="shared" ca="1" si="279"/>
        <v>1.5529937642334773E-2</v>
      </c>
    </row>
    <row r="9939" spans="1:8" x14ac:dyDescent="0.3">
      <c r="A9939"/>
      <c r="G9939" s="37">
        <v>9931</v>
      </c>
      <c r="H9939" s="167">
        <f t="shared" ca="1" si="279"/>
        <v>-0.10815735662984698</v>
      </c>
    </row>
    <row r="9940" spans="1:8" x14ac:dyDescent="0.3">
      <c r="A9940"/>
      <c r="G9940" s="37">
        <v>9932</v>
      </c>
      <c r="H9940" s="167">
        <f t="shared" ca="1" si="279"/>
        <v>9.4865348930490159E-2</v>
      </c>
    </row>
    <row r="9941" spans="1:8" x14ac:dyDescent="0.3">
      <c r="A9941"/>
      <c r="G9941" s="37">
        <v>9933</v>
      </c>
      <c r="H9941" s="167">
        <f t="shared" ca="1" si="279"/>
        <v>6.449185530208093E-2</v>
      </c>
    </row>
    <row r="9942" spans="1:8" x14ac:dyDescent="0.3">
      <c r="A9942"/>
      <c r="G9942" s="37">
        <v>9934</v>
      </c>
      <c r="H9942" s="167">
        <f t="shared" ca="1" si="279"/>
        <v>-7.7796200817299979E-3</v>
      </c>
    </row>
    <row r="9943" spans="1:8" x14ac:dyDescent="0.3">
      <c r="A9943"/>
      <c r="G9943" s="37">
        <v>9935</v>
      </c>
      <c r="H9943" s="167">
        <f t="shared" ca="1" si="279"/>
        <v>-3.4109335438094364E-2</v>
      </c>
    </row>
    <row r="9944" spans="1:8" x14ac:dyDescent="0.3">
      <c r="A9944"/>
      <c r="G9944" s="37">
        <v>9936</v>
      </c>
      <c r="H9944" s="167">
        <f t="shared" ca="1" si="279"/>
        <v>2.9968351202470735E-2</v>
      </c>
    </row>
    <row r="9945" spans="1:8" x14ac:dyDescent="0.3">
      <c r="A9945"/>
      <c r="G9945" s="37">
        <v>9937</v>
      </c>
      <c r="H9945" s="167">
        <f t="shared" ca="1" si="279"/>
        <v>3.0127603016288671E-2</v>
      </c>
    </row>
    <row r="9946" spans="1:8" x14ac:dyDescent="0.3">
      <c r="A9946"/>
      <c r="G9946" s="37">
        <v>9938</v>
      </c>
      <c r="H9946" s="167">
        <f t="shared" ca="1" si="279"/>
        <v>-3.6391108270276314E-3</v>
      </c>
    </row>
    <row r="9947" spans="1:8" x14ac:dyDescent="0.3">
      <c r="A9947"/>
      <c r="G9947" s="37">
        <v>9939</v>
      </c>
      <c r="H9947" s="167">
        <f t="shared" ca="1" si="279"/>
        <v>0.12362500908723462</v>
      </c>
    </row>
    <row r="9948" spans="1:8" x14ac:dyDescent="0.3">
      <c r="A9948"/>
      <c r="G9948" s="37">
        <v>9940</v>
      </c>
      <c r="H9948" s="167">
        <f t="shared" ca="1" si="279"/>
        <v>2.2837407583011234E-2</v>
      </c>
    </row>
    <row r="9949" spans="1:8" x14ac:dyDescent="0.3">
      <c r="A9949"/>
      <c r="G9949" s="37">
        <v>9941</v>
      </c>
      <c r="H9949" s="167">
        <f t="shared" ca="1" si="279"/>
        <v>-2.6718663933850653E-2</v>
      </c>
    </row>
    <row r="9950" spans="1:8" x14ac:dyDescent="0.3">
      <c r="A9950"/>
      <c r="G9950" s="37">
        <v>9942</v>
      </c>
      <c r="H9950" s="167">
        <f t="shared" ca="1" si="279"/>
        <v>-2.2112322264131252E-2</v>
      </c>
    </row>
    <row r="9951" spans="1:8" x14ac:dyDescent="0.3">
      <c r="A9951"/>
      <c r="G9951" s="37">
        <v>9943</v>
      </c>
      <c r="H9951" s="167">
        <f t="shared" ca="1" si="279"/>
        <v>-1.6583934589384317E-2</v>
      </c>
    </row>
    <row r="9952" spans="1:8" x14ac:dyDescent="0.3">
      <c r="A9952"/>
      <c r="G9952" s="37">
        <v>9944</v>
      </c>
      <c r="H9952" s="167">
        <f t="shared" ca="1" si="279"/>
        <v>4.1806470932893667E-3</v>
      </c>
    </row>
    <row r="9953" spans="1:8" x14ac:dyDescent="0.3">
      <c r="A9953"/>
      <c r="G9953" s="37">
        <v>9945</v>
      </c>
      <c r="H9953" s="167">
        <f t="shared" ca="1" si="279"/>
        <v>-9.4506781792791129E-3</v>
      </c>
    </row>
    <row r="9954" spans="1:8" x14ac:dyDescent="0.3">
      <c r="A9954"/>
      <c r="G9954" s="37">
        <v>9946</v>
      </c>
      <c r="H9954" s="167">
        <f t="shared" ca="1" si="279"/>
        <v>5.782931522668204E-2</v>
      </c>
    </row>
    <row r="9955" spans="1:8" x14ac:dyDescent="0.3">
      <c r="A9955"/>
      <c r="G9955" s="37">
        <v>9947</v>
      </c>
      <c r="H9955" s="167">
        <f t="shared" ca="1" si="279"/>
        <v>7.4782995136212661E-3</v>
      </c>
    </row>
    <row r="9956" spans="1:8" x14ac:dyDescent="0.3">
      <c r="A9956"/>
      <c r="G9956" s="37">
        <v>9948</v>
      </c>
      <c r="H9956" s="167">
        <f t="shared" ca="1" si="279"/>
        <v>2.3099419802627807E-2</v>
      </c>
    </row>
    <row r="9957" spans="1:8" x14ac:dyDescent="0.3">
      <c r="A9957"/>
      <c r="G9957" s="37">
        <v>9949</v>
      </c>
      <c r="H9957" s="167">
        <f t="shared" ca="1" si="279"/>
        <v>5.7829288193917007E-2</v>
      </c>
    </row>
    <row r="9958" spans="1:8" x14ac:dyDescent="0.3">
      <c r="A9958"/>
      <c r="G9958" s="37">
        <v>9950</v>
      </c>
      <c r="H9958" s="167">
        <f t="shared" ca="1" si="279"/>
        <v>6.0079951048449265E-3</v>
      </c>
    </row>
    <row r="9959" spans="1:8" x14ac:dyDescent="0.3">
      <c r="A9959"/>
      <c r="G9959" s="37">
        <v>9951</v>
      </c>
      <c r="H9959" s="167">
        <f t="shared" ca="1" si="279"/>
        <v>-9.5620935394067783E-2</v>
      </c>
    </row>
    <row r="9960" spans="1:8" x14ac:dyDescent="0.3">
      <c r="A9960"/>
      <c r="G9960" s="37">
        <v>9952</v>
      </c>
      <c r="H9960" s="167">
        <f t="shared" ca="1" si="279"/>
        <v>-1.6624815153145549E-2</v>
      </c>
    </row>
    <row r="9961" spans="1:8" x14ac:dyDescent="0.3">
      <c r="A9961"/>
      <c r="G9961" s="37">
        <v>9953</v>
      </c>
      <c r="H9961" s="167">
        <f t="shared" ca="1" si="279"/>
        <v>-8.8015604621536243E-3</v>
      </c>
    </row>
    <row r="9962" spans="1:8" x14ac:dyDescent="0.3">
      <c r="A9962"/>
      <c r="G9962" s="37">
        <v>9954</v>
      </c>
      <c r="H9962" s="167">
        <f t="shared" ca="1" si="279"/>
        <v>8.2590609322766989E-3</v>
      </c>
    </row>
    <row r="9963" spans="1:8" x14ac:dyDescent="0.3">
      <c r="A9963"/>
      <c r="G9963" s="37">
        <v>9955</v>
      </c>
      <c r="H9963" s="167">
        <f t="shared" ca="1" si="279"/>
        <v>-1.5491336785871388E-2</v>
      </c>
    </row>
    <row r="9964" spans="1:8" x14ac:dyDescent="0.3">
      <c r="A9964"/>
      <c r="G9964" s="37">
        <v>9956</v>
      </c>
      <c r="H9964" s="167">
        <f t="shared" ca="1" si="279"/>
        <v>-5.8624044087902456E-2</v>
      </c>
    </row>
    <row r="9965" spans="1:8" x14ac:dyDescent="0.3">
      <c r="A9965"/>
      <c r="G9965" s="37">
        <v>9957</v>
      </c>
      <c r="H9965" s="167">
        <f t="shared" ca="1" si="279"/>
        <v>6.8354764470497043E-2</v>
      </c>
    </row>
    <row r="9966" spans="1:8" x14ac:dyDescent="0.3">
      <c r="A9966"/>
      <c r="G9966" s="37">
        <v>9958</v>
      </c>
      <c r="H9966" s="167">
        <f t="shared" ca="1" si="279"/>
        <v>-4.9852580844355315E-2</v>
      </c>
    </row>
    <row r="9967" spans="1:8" x14ac:dyDescent="0.3">
      <c r="A9967"/>
      <c r="G9967" s="37">
        <v>9959</v>
      </c>
      <c r="H9967" s="167">
        <f t="shared" ca="1" si="279"/>
        <v>4.8583910755219291E-2</v>
      </c>
    </row>
    <row r="9968" spans="1:8" x14ac:dyDescent="0.3">
      <c r="A9968"/>
      <c r="G9968" s="37">
        <v>9960</v>
      </c>
      <c r="H9968" s="167">
        <f t="shared" ca="1" si="279"/>
        <v>2.7635692480363306E-3</v>
      </c>
    </row>
    <row r="9969" spans="1:8" x14ac:dyDescent="0.3">
      <c r="A9969"/>
      <c r="G9969" s="37">
        <v>9961</v>
      </c>
      <c r="H9969" s="167">
        <f t="shared" ca="1" si="279"/>
        <v>-8.0147240516993318E-2</v>
      </c>
    </row>
    <row r="9970" spans="1:8" x14ac:dyDescent="0.3">
      <c r="A9970"/>
      <c r="G9970" s="37">
        <v>9962</v>
      </c>
      <c r="H9970" s="167">
        <f t="shared" ca="1" si="279"/>
        <v>0.1820799589569278</v>
      </c>
    </row>
    <row r="9971" spans="1:8" x14ac:dyDescent="0.3">
      <c r="A9971"/>
      <c r="G9971" s="37">
        <v>9963</v>
      </c>
      <c r="H9971" s="167">
        <f t="shared" ca="1" si="279"/>
        <v>2.7427689034763489E-2</v>
      </c>
    </row>
    <row r="9972" spans="1:8" x14ac:dyDescent="0.3">
      <c r="A9972"/>
      <c r="G9972" s="37">
        <v>9964</v>
      </c>
      <c r="H9972" s="167">
        <f t="shared" ca="1" si="279"/>
        <v>1.4450748765818196E-2</v>
      </c>
    </row>
    <row r="9973" spans="1:8" x14ac:dyDescent="0.3">
      <c r="A9973"/>
      <c r="G9973" s="37">
        <v>9965</v>
      </c>
      <c r="H9973" s="167">
        <f t="shared" ca="1" si="279"/>
        <v>2.0302524347950674E-2</v>
      </c>
    </row>
    <row r="9974" spans="1:8" x14ac:dyDescent="0.3">
      <c r="A9974"/>
      <c r="G9974" s="37">
        <v>9966</v>
      </c>
      <c r="H9974" s="167">
        <f t="shared" ca="1" si="279"/>
        <v>9.4363955307138508E-2</v>
      </c>
    </row>
    <row r="9975" spans="1:8" x14ac:dyDescent="0.3">
      <c r="A9975"/>
      <c r="G9975" s="37">
        <v>9967</v>
      </c>
      <c r="H9975" s="167">
        <f t="shared" ca="1" si="279"/>
        <v>-4.0537409366690938E-2</v>
      </c>
    </row>
    <row r="9976" spans="1:8" x14ac:dyDescent="0.3">
      <c r="A9976"/>
      <c r="G9976" s="37">
        <v>9968</v>
      </c>
      <c r="H9976" s="167">
        <f t="shared" ca="1" si="279"/>
        <v>-5.3057887238599756E-2</v>
      </c>
    </row>
    <row r="9977" spans="1:8" x14ac:dyDescent="0.3">
      <c r="A9977"/>
      <c r="G9977" s="37">
        <v>9969</v>
      </c>
      <c r="H9977" s="167">
        <f t="shared" ca="1" si="279"/>
        <v>7.4364477988747832E-2</v>
      </c>
    </row>
    <row r="9978" spans="1:8" x14ac:dyDescent="0.3">
      <c r="A9978"/>
      <c r="G9978" s="37">
        <v>9970</v>
      </c>
      <c r="H9978" s="167">
        <f t="shared" ca="1" si="279"/>
        <v>0.12013517082432769</v>
      </c>
    </row>
    <row r="9979" spans="1:8" x14ac:dyDescent="0.3">
      <c r="A9979"/>
      <c r="G9979" s="37">
        <v>9971</v>
      </c>
      <c r="H9979" s="167">
        <f t="shared" ca="1" si="279"/>
        <v>-5.3873297295297377E-2</v>
      </c>
    </row>
    <row r="9980" spans="1:8" x14ac:dyDescent="0.3">
      <c r="A9980"/>
      <c r="G9980" s="37">
        <v>9972</v>
      </c>
      <c r="H9980" s="167">
        <f t="shared" ca="1" si="279"/>
        <v>6.2001497549989321E-2</v>
      </c>
    </row>
    <row r="9981" spans="1:8" x14ac:dyDescent="0.3">
      <c r="A9981"/>
      <c r="G9981" s="37">
        <v>9973</v>
      </c>
      <c r="H9981" s="167">
        <f t="shared" ca="1" si="279"/>
        <v>-1.9334370002977788E-2</v>
      </c>
    </row>
    <row r="9982" spans="1:8" x14ac:dyDescent="0.3">
      <c r="A9982"/>
      <c r="G9982" s="37">
        <v>9974</v>
      </c>
      <c r="H9982" s="167">
        <f t="shared" ca="1" si="279"/>
        <v>-2.7887554166531693E-2</v>
      </c>
    </row>
    <row r="9983" spans="1:8" x14ac:dyDescent="0.3">
      <c r="A9983"/>
      <c r="G9983" s="37">
        <v>9975</v>
      </c>
      <c r="H9983" s="167">
        <f t="shared" ca="1" si="279"/>
        <v>3.6161349580746321E-2</v>
      </c>
    </row>
    <row r="9984" spans="1:8" x14ac:dyDescent="0.3">
      <c r="A9984"/>
      <c r="G9984" s="37">
        <v>9976</v>
      </c>
      <c r="H9984" s="167">
        <f t="shared" ca="1" si="279"/>
        <v>0.10743945799306771</v>
      </c>
    </row>
    <row r="9985" spans="1:8" x14ac:dyDescent="0.3">
      <c r="A9985"/>
      <c r="G9985" s="37">
        <v>9977</v>
      </c>
      <c r="H9985" s="167">
        <f t="shared" ca="1" si="279"/>
        <v>-6.4072530913384537E-2</v>
      </c>
    </row>
    <row r="9986" spans="1:8" x14ac:dyDescent="0.3">
      <c r="A9986"/>
      <c r="G9986" s="37">
        <v>9978</v>
      </c>
      <c r="H9986" s="167">
        <f t="shared" ca="1" si="279"/>
        <v>7.7453820296566639E-2</v>
      </c>
    </row>
    <row r="9987" spans="1:8" x14ac:dyDescent="0.3">
      <c r="A9987"/>
      <c r="G9987" s="37">
        <v>9979</v>
      </c>
      <c r="H9987" s="167">
        <f t="shared" ca="1" si="279"/>
        <v>8.9070211313301978E-3</v>
      </c>
    </row>
    <row r="9988" spans="1:8" x14ac:dyDescent="0.3">
      <c r="A9988"/>
      <c r="G9988" s="37">
        <v>9980</v>
      </c>
      <c r="H9988" s="167">
        <f t="shared" ca="1" si="279"/>
        <v>-6.4068325754493352E-2</v>
      </c>
    </row>
    <row r="9989" spans="1:8" x14ac:dyDescent="0.3">
      <c r="A9989"/>
      <c r="G9989" s="37">
        <v>9981</v>
      </c>
      <c r="H9989" s="167">
        <f t="shared" ca="1" si="279"/>
        <v>-4.869785802408598E-2</v>
      </c>
    </row>
    <row r="9990" spans="1:8" x14ac:dyDescent="0.3">
      <c r="A9990"/>
      <c r="G9990" s="37">
        <v>9982</v>
      </c>
      <c r="H9990" s="167">
        <f t="shared" ca="1" si="279"/>
        <v>-5.8506483782235594E-2</v>
      </c>
    </row>
    <row r="9991" spans="1:8" x14ac:dyDescent="0.3">
      <c r="A9991"/>
      <c r="G9991" s="37">
        <v>9983</v>
      </c>
      <c r="H9991" s="167">
        <f t="shared" ca="1" si="279"/>
        <v>-7.3892438013304251E-2</v>
      </c>
    </row>
    <row r="9992" spans="1:8" x14ac:dyDescent="0.3">
      <c r="A9992"/>
      <c r="G9992" s="37">
        <v>9984</v>
      </c>
      <c r="H9992" s="167">
        <f t="shared" ca="1" si="279"/>
        <v>-8.8519728667929756E-3</v>
      </c>
    </row>
    <row r="9993" spans="1:8" x14ac:dyDescent="0.3">
      <c r="A9993"/>
      <c r="G9993" s="37">
        <v>9985</v>
      </c>
      <c r="H9993" s="167">
        <f t="shared" ca="1" si="279"/>
        <v>8.1744728914854188E-3</v>
      </c>
    </row>
    <row r="9994" spans="1:8" x14ac:dyDescent="0.3">
      <c r="A9994"/>
      <c r="G9994" s="37">
        <v>9986</v>
      </c>
      <c r="H9994" s="167">
        <f t="shared" ref="H9994:H10008" ca="1" si="280">_xlfn.NORM.INV(RAND(),N$11,N$12)</f>
        <v>4.727969009077003E-2</v>
      </c>
    </row>
    <row r="9995" spans="1:8" x14ac:dyDescent="0.3">
      <c r="A9995"/>
      <c r="G9995" s="37">
        <v>9987</v>
      </c>
      <c r="H9995" s="167">
        <f t="shared" ca="1" si="280"/>
        <v>1.8302224868734104E-2</v>
      </c>
    </row>
    <row r="9996" spans="1:8" x14ac:dyDescent="0.3">
      <c r="A9996"/>
      <c r="G9996" s="37">
        <v>9988</v>
      </c>
      <c r="H9996" s="167">
        <f t="shared" ca="1" si="280"/>
        <v>-5.3647582519431802E-2</v>
      </c>
    </row>
    <row r="9997" spans="1:8" x14ac:dyDescent="0.3">
      <c r="A9997"/>
      <c r="G9997" s="37">
        <v>9989</v>
      </c>
      <c r="H9997" s="167">
        <f t="shared" ca="1" si="280"/>
        <v>-9.5168210580510015E-3</v>
      </c>
    </row>
    <row r="9998" spans="1:8" x14ac:dyDescent="0.3">
      <c r="A9998"/>
      <c r="G9998" s="37">
        <v>9990</v>
      </c>
      <c r="H9998" s="167">
        <f t="shared" ca="1" si="280"/>
        <v>4.5375655365026427E-2</v>
      </c>
    </row>
    <row r="9999" spans="1:8" x14ac:dyDescent="0.3">
      <c r="A9999"/>
      <c r="G9999" s="37">
        <v>9991</v>
      </c>
      <c r="H9999" s="167">
        <f t="shared" ca="1" si="280"/>
        <v>-0.11017528428722635</v>
      </c>
    </row>
    <row r="10000" spans="1:8" x14ac:dyDescent="0.3">
      <c r="A10000"/>
      <c r="G10000" s="37">
        <v>9992</v>
      </c>
      <c r="H10000" s="167">
        <f t="shared" ca="1" si="280"/>
        <v>7.2574998325542428E-2</v>
      </c>
    </row>
    <row r="10001" spans="1:8" x14ac:dyDescent="0.3">
      <c r="A10001"/>
      <c r="G10001" s="37">
        <v>9993</v>
      </c>
      <c r="H10001" s="167">
        <f t="shared" ca="1" si="280"/>
        <v>2.2810173704001492E-2</v>
      </c>
    </row>
    <row r="10002" spans="1:8" x14ac:dyDescent="0.3">
      <c r="A10002"/>
      <c r="G10002" s="37">
        <v>9994</v>
      </c>
      <c r="H10002" s="167">
        <f t="shared" ca="1" si="280"/>
        <v>-7.5943338106253437E-3</v>
      </c>
    </row>
    <row r="10003" spans="1:8" x14ac:dyDescent="0.3">
      <c r="A10003"/>
      <c r="G10003" s="37">
        <v>9995</v>
      </c>
      <c r="H10003" s="167">
        <f t="shared" ca="1" si="280"/>
        <v>-1.8901869163272925E-2</v>
      </c>
    </row>
    <row r="10004" spans="1:8" x14ac:dyDescent="0.3">
      <c r="A10004"/>
      <c r="G10004" s="37">
        <v>9996</v>
      </c>
      <c r="H10004" s="167">
        <f t="shared" ca="1" si="280"/>
        <v>3.2567781976309169E-2</v>
      </c>
    </row>
    <row r="10005" spans="1:8" x14ac:dyDescent="0.3">
      <c r="A10005"/>
      <c r="G10005" s="37">
        <v>9997</v>
      </c>
      <c r="H10005" s="167">
        <f t="shared" ca="1" si="280"/>
        <v>-1.9810730207113179E-2</v>
      </c>
    </row>
    <row r="10006" spans="1:8" x14ac:dyDescent="0.3">
      <c r="A10006"/>
      <c r="G10006" s="37">
        <v>9998</v>
      </c>
      <c r="H10006" s="167">
        <f t="shared" ca="1" si="280"/>
        <v>5.3379797295462689E-2</v>
      </c>
    </row>
    <row r="10007" spans="1:8" x14ac:dyDescent="0.3">
      <c r="A10007"/>
      <c r="G10007" s="37">
        <v>9999</v>
      </c>
      <c r="H10007" s="167">
        <f t="shared" ca="1" si="280"/>
        <v>-1.0558301155832044E-2</v>
      </c>
    </row>
    <row r="10008" spans="1:8" x14ac:dyDescent="0.3">
      <c r="A10008"/>
      <c r="G10008" s="37">
        <v>10000</v>
      </c>
      <c r="H10008" s="167">
        <f t="shared" ca="1" si="280"/>
        <v>-8.2762406082516046E-2</v>
      </c>
    </row>
  </sheetData>
  <autoFilter ref="B8:E8" xr:uid="{FDE96C53-2CB7-4708-A748-4C07E384FD9B}">
    <sortState xmlns:xlrd2="http://schemas.microsoft.com/office/spreadsheetml/2017/richdata2" ref="B9:E8493">
      <sortCondition descending="1" ref="E8"/>
    </sortState>
  </autoFilter>
  <pageMargins left="0.23622047244094491" right="0.23622047244094491" top="0.23622047244094491" bottom="0.23622047244094491" header="0" footer="0"/>
  <pageSetup paperSize="9" scale="89" orientation="landscape" r:id="rId1"/>
  <rowBreaks count="1" manualBreakCount="1">
    <brk id="44" min="1" max="13"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1D04-D396-4EC1-9AFB-3A935A32AA5F}">
  <sheetPr>
    <tabColor rgb="FF92D050"/>
    <pageSetUpPr autoPageBreaks="0"/>
  </sheetPr>
  <dimension ref="A1:I119"/>
  <sheetViews>
    <sheetView showGridLines="0" zoomScale="57" zoomScaleNormal="71" workbookViewId="0">
      <selection activeCell="S1" sqref="S1"/>
    </sheetView>
  </sheetViews>
  <sheetFormatPr defaultRowHeight="14.4" x14ac:dyDescent="0.3"/>
  <cols>
    <col min="1" max="1" width="1.77734375" customWidth="1"/>
    <col min="2" max="2" width="34.21875" customWidth="1"/>
    <col min="3" max="3" width="10.6640625" customWidth="1"/>
    <col min="4" max="7" width="11.21875" bestFit="1" customWidth="1"/>
    <col min="8" max="8" width="10.21875" bestFit="1" customWidth="1"/>
    <col min="9" max="9" width="10.6640625" customWidth="1"/>
  </cols>
  <sheetData>
    <row r="1" spans="1:9" x14ac:dyDescent="0.3">
      <c r="A1" s="104"/>
      <c r="B1" s="1"/>
      <c r="C1" s="1"/>
      <c r="D1" s="1"/>
      <c r="E1" s="1"/>
      <c r="F1" s="1"/>
      <c r="G1" s="1"/>
      <c r="H1" s="1"/>
      <c r="I1" s="1"/>
    </row>
    <row r="2" spans="1:9" ht="19.05" customHeight="1" x14ac:dyDescent="0.4">
      <c r="A2" s="104"/>
      <c r="B2" s="138" t="s">
        <v>187</v>
      </c>
    </row>
    <row r="3" spans="1:9" x14ac:dyDescent="0.3">
      <c r="A3" s="104"/>
      <c r="B3" t="s">
        <v>293</v>
      </c>
    </row>
    <row r="4" spans="1:9" ht="15.6" x14ac:dyDescent="0.3">
      <c r="A4" s="104"/>
      <c r="B4" s="139" t="s">
        <v>437</v>
      </c>
    </row>
    <row r="5" spans="1:9" x14ac:dyDescent="0.3">
      <c r="A5" s="104"/>
      <c r="B5" t="s">
        <v>438</v>
      </c>
    </row>
    <row r="6" spans="1:9" ht="3" customHeight="1" thickBot="1" x14ac:dyDescent="0.35">
      <c r="A6" s="104"/>
      <c r="B6" s="6"/>
      <c r="C6" s="6"/>
      <c r="D6" s="6"/>
      <c r="E6" s="6"/>
      <c r="F6" s="6"/>
      <c r="G6" s="6"/>
      <c r="H6" s="6"/>
      <c r="I6" s="6"/>
    </row>
    <row r="7" spans="1:9" ht="27.45" customHeight="1" x14ac:dyDescent="0.4">
      <c r="B7" s="188" t="s">
        <v>362</v>
      </c>
      <c r="C7" s="192"/>
      <c r="D7" s="192"/>
      <c r="E7" s="192"/>
      <c r="F7" s="192"/>
      <c r="G7" s="192"/>
      <c r="H7" s="192"/>
      <c r="I7" s="192"/>
    </row>
    <row r="8" spans="1:9" ht="19.95" customHeight="1" x14ac:dyDescent="0.3">
      <c r="B8" s="329" t="s">
        <v>355</v>
      </c>
      <c r="C8" s="329"/>
      <c r="D8" s="329"/>
      <c r="E8" s="329"/>
      <c r="F8" s="329"/>
      <c r="G8" s="329"/>
      <c r="H8" s="329"/>
      <c r="I8" s="329"/>
    </row>
    <row r="9" spans="1:9" x14ac:dyDescent="0.3">
      <c r="B9" s="329"/>
      <c r="C9" s="329"/>
      <c r="D9" s="329"/>
      <c r="E9" s="329"/>
      <c r="F9" s="329"/>
      <c r="G9" s="329"/>
      <c r="H9" s="329"/>
      <c r="I9" s="329"/>
    </row>
    <row r="10" spans="1:9" x14ac:dyDescent="0.3">
      <c r="B10" s="329"/>
      <c r="C10" s="329"/>
      <c r="D10" s="329"/>
      <c r="E10" s="329"/>
      <c r="F10" s="329"/>
      <c r="G10" s="329"/>
      <c r="H10" s="329"/>
      <c r="I10" s="329"/>
    </row>
    <row r="11" spans="1:9" ht="40.5" customHeight="1" x14ac:dyDescent="0.3">
      <c r="B11" s="329"/>
      <c r="C11" s="329"/>
      <c r="D11" s="329"/>
      <c r="E11" s="329"/>
      <c r="F11" s="329"/>
      <c r="G11" s="329"/>
      <c r="H11" s="329"/>
      <c r="I11" s="329"/>
    </row>
    <row r="12" spans="1:9" ht="3" customHeight="1" x14ac:dyDescent="0.3">
      <c r="B12" s="192"/>
      <c r="C12" s="192"/>
      <c r="D12" s="192"/>
      <c r="E12" s="192"/>
      <c r="F12" s="192"/>
      <c r="G12" s="192"/>
      <c r="H12" s="192"/>
      <c r="I12" s="192"/>
    </row>
    <row r="13" spans="1:9" ht="22.5" customHeight="1" x14ac:dyDescent="0.35">
      <c r="B13" s="243" t="s">
        <v>370</v>
      </c>
      <c r="C13" s="192"/>
      <c r="D13" s="192"/>
      <c r="E13" s="192"/>
      <c r="F13" s="192"/>
      <c r="G13" s="192"/>
      <c r="H13" s="192"/>
      <c r="I13" s="192"/>
    </row>
    <row r="56" spans="2:9" ht="8.5500000000000007" customHeight="1" x14ac:dyDescent="0.3"/>
    <row r="57" spans="2:9" ht="1.95" customHeight="1" x14ac:dyDescent="0.3"/>
    <row r="58" spans="2:9" x14ac:dyDescent="0.3">
      <c r="B58" s="1"/>
      <c r="C58" s="1"/>
      <c r="D58" s="1"/>
      <c r="E58" s="1"/>
      <c r="F58" s="1"/>
      <c r="G58" s="1"/>
      <c r="H58" s="1"/>
      <c r="I58" s="1"/>
    </row>
    <row r="60" spans="2:9" ht="7.5" customHeight="1" x14ac:dyDescent="0.3">
      <c r="B60" s="1"/>
      <c r="C60" s="1"/>
      <c r="D60" s="1"/>
      <c r="E60" s="1"/>
      <c r="F60" s="1"/>
      <c r="G60" s="1"/>
      <c r="H60" s="1"/>
      <c r="I60" s="1"/>
    </row>
    <row r="64" spans="2:9" x14ac:dyDescent="0.3">
      <c r="B64" s="184" t="s">
        <v>357</v>
      </c>
      <c r="C64" s="184"/>
      <c r="D64" s="184"/>
      <c r="E64" s="184"/>
      <c r="F64" s="184"/>
      <c r="G64" s="184"/>
      <c r="H64" s="184"/>
      <c r="I64" s="184"/>
    </row>
    <row r="65" spans="2:9" x14ac:dyDescent="0.3">
      <c r="C65" s="185">
        <f>'Historical FS'!F9</f>
        <v>43555</v>
      </c>
      <c r="D65" s="185">
        <f>'Historical FS'!G9</f>
        <v>43921</v>
      </c>
      <c r="E65" s="185">
        <f>'Historical FS'!H9</f>
        <v>44286</v>
      </c>
      <c r="F65" s="185">
        <f>'Historical FS'!I9</f>
        <v>44651</v>
      </c>
      <c r="G65" s="185">
        <f>'Historical FS'!J9</f>
        <v>45016</v>
      </c>
      <c r="H65" s="185">
        <f>'Historical FS'!K9</f>
        <v>45382</v>
      </c>
      <c r="I65" s="185">
        <f>'Historical FS'!L9</f>
        <v>45747</v>
      </c>
    </row>
    <row r="66" spans="2:9" x14ac:dyDescent="0.3">
      <c r="B66" t="s">
        <v>128</v>
      </c>
      <c r="C66" s="92">
        <f>'Data Sheet'!E30</f>
        <v>-28826.23</v>
      </c>
      <c r="D66" s="193">
        <f>'Data Sheet'!F30</f>
        <v>-12070.85</v>
      </c>
      <c r="E66" s="193">
        <f>'Data Sheet'!G30</f>
        <v>-13451.39</v>
      </c>
      <c r="F66" s="193">
        <f>'Data Sheet'!H30</f>
        <v>-11441.47</v>
      </c>
      <c r="G66" s="193">
        <f>'Data Sheet'!I30</f>
        <v>2414.29</v>
      </c>
      <c r="H66" s="193">
        <f>'Data Sheet'!J30</f>
        <v>31399</v>
      </c>
      <c r="I66" s="193">
        <f>'Data Sheet'!K30</f>
        <v>27830</v>
      </c>
    </row>
    <row r="67" spans="2:9" x14ac:dyDescent="0.3">
      <c r="B67" t="s">
        <v>358</v>
      </c>
      <c r="C67" s="92">
        <f>(('Data Sheet'!E59+'Data Sheet'!E60)+('Data Sheet'!D59+'Data Sheet'!D60)/2)</f>
        <v>107893.515</v>
      </c>
      <c r="D67" s="92">
        <f>(('Data Sheet'!F59+'Data Sheet'!F60)+('Data Sheet'!E59+'Data Sheet'!E60)/2)</f>
        <v>93168.31</v>
      </c>
      <c r="E67" s="92">
        <f>(('Data Sheet'!G59+'Data Sheet'!G60)+('Data Sheet'!F59+'Data Sheet'!F60)/2)</f>
        <v>86785.985000000001</v>
      </c>
      <c r="F67" s="92">
        <f>(('Data Sheet'!H59+'Data Sheet'!H60)+('Data Sheet'!G59+'Data Sheet'!G60)/2)</f>
        <v>72184.600000000006</v>
      </c>
      <c r="G67" s="92">
        <f>(('Data Sheet'!I59+'Data Sheet'!I60)+('Data Sheet'!H59+'Data Sheet'!H60)/2)</f>
        <v>67602.409999999989</v>
      </c>
      <c r="H67" s="92">
        <f>(('Data Sheet'!J59+'Data Sheet'!J60)+('Data Sheet'!I59+'Data Sheet'!I60)/2)</f>
        <v>107578.89499999999</v>
      </c>
      <c r="I67" s="92">
        <f>(('Data Sheet'!K59+'Data Sheet'!K60)+('Data Sheet'!J59+'Data Sheet'!J60)/2)</f>
        <v>158603</v>
      </c>
    </row>
    <row r="68" spans="2:9" x14ac:dyDescent="0.3">
      <c r="B68" s="186" t="s">
        <v>356</v>
      </c>
      <c r="C68" s="187">
        <f>C66/C67</f>
        <v>-0.26717296215625191</v>
      </c>
      <c r="D68" s="187">
        <f t="shared" ref="D68:I68" si="0">D66/D67</f>
        <v>-0.12955961098789923</v>
      </c>
      <c r="E68" s="187">
        <f t="shared" si="0"/>
        <v>-0.15499495684700704</v>
      </c>
      <c r="F68" s="187">
        <f t="shared" si="0"/>
        <v>-0.15850292167581448</v>
      </c>
      <c r="G68" s="187">
        <f t="shared" si="0"/>
        <v>3.5713075909571866E-2</v>
      </c>
      <c r="H68" s="187">
        <f t="shared" si="0"/>
        <v>0.29186951585624676</v>
      </c>
      <c r="I68" s="187">
        <f t="shared" si="0"/>
        <v>0.17546956867146271</v>
      </c>
    </row>
    <row r="70" spans="2:9" x14ac:dyDescent="0.3">
      <c r="B70" s="184" t="s">
        <v>359</v>
      </c>
      <c r="C70" s="184"/>
      <c r="D70" s="184"/>
      <c r="E70" s="184"/>
      <c r="F70" s="184"/>
      <c r="G70" s="184"/>
      <c r="H70" s="184"/>
      <c r="I70" s="184"/>
    </row>
    <row r="71" spans="2:9" x14ac:dyDescent="0.3">
      <c r="C71" s="185">
        <f>C65</f>
        <v>43555</v>
      </c>
      <c r="D71" s="185">
        <f t="shared" ref="D71:I71" si="1">D65</f>
        <v>43921</v>
      </c>
      <c r="E71" s="185">
        <f t="shared" si="1"/>
        <v>44286</v>
      </c>
      <c r="F71" s="185">
        <f t="shared" si="1"/>
        <v>44651</v>
      </c>
      <c r="G71" s="185">
        <f t="shared" si="1"/>
        <v>45016</v>
      </c>
      <c r="H71" s="185">
        <f t="shared" si="1"/>
        <v>45382</v>
      </c>
      <c r="I71" s="185">
        <f t="shared" si="1"/>
        <v>45747</v>
      </c>
    </row>
    <row r="72" spans="2:9" x14ac:dyDescent="0.3">
      <c r="B72" t="str">
        <f>B66</f>
        <v>Net Profit</v>
      </c>
      <c r="C72" s="92">
        <f t="shared" ref="C72:I72" si="2">C66</f>
        <v>-28826.23</v>
      </c>
      <c r="D72" s="193">
        <f t="shared" si="2"/>
        <v>-12070.85</v>
      </c>
      <c r="E72" s="193">
        <f t="shared" si="2"/>
        <v>-13451.39</v>
      </c>
      <c r="F72" s="193">
        <f t="shared" si="2"/>
        <v>-11441.47</v>
      </c>
      <c r="G72" s="193">
        <f t="shared" si="2"/>
        <v>2414.29</v>
      </c>
      <c r="H72" s="193">
        <f t="shared" si="2"/>
        <v>31399</v>
      </c>
      <c r="I72" s="193">
        <f t="shared" si="2"/>
        <v>27830</v>
      </c>
    </row>
    <row r="73" spans="2:9" x14ac:dyDescent="0.3">
      <c r="B73" t="s">
        <v>360</v>
      </c>
      <c r="C73" s="92">
        <f>'Data Sheet'!E44</f>
        <v>110577</v>
      </c>
      <c r="D73" s="92">
        <f>'Data Sheet'!F44</f>
        <v>119033</v>
      </c>
      <c r="E73" s="92">
        <f>'Data Sheet'!G44</f>
        <v>107102</v>
      </c>
      <c r="F73" s="92">
        <f>'Data Sheet'!H44</f>
        <v>101450</v>
      </c>
      <c r="G73" s="92">
        <f>'Data Sheet'!I44</f>
        <v>112608</v>
      </c>
      <c r="H73" s="92">
        <f>'Data Sheet'!J44</f>
        <v>119503</v>
      </c>
      <c r="I73" s="92">
        <f>'Data Sheet'!K44</f>
        <v>104407</v>
      </c>
    </row>
    <row r="74" spans="2:9" x14ac:dyDescent="0.3">
      <c r="B74" s="186" t="s">
        <v>361</v>
      </c>
      <c r="C74" s="187">
        <f t="shared" ref="C74:H74" si="3">C72/C73</f>
        <v>-0.26068920299881532</v>
      </c>
      <c r="D74" s="187">
        <f t="shared" si="3"/>
        <v>-0.10140759285240228</v>
      </c>
      <c r="E74" s="187">
        <f t="shared" si="3"/>
        <v>-0.12559419992157009</v>
      </c>
      <c r="F74" s="187">
        <f t="shared" si="3"/>
        <v>-0.11277939871858057</v>
      </c>
      <c r="G74" s="187">
        <f t="shared" si="3"/>
        <v>2.1439773373117362E-2</v>
      </c>
      <c r="H74" s="187">
        <f t="shared" si="3"/>
        <v>0.26274654192781771</v>
      </c>
      <c r="I74" s="187">
        <f>I72/I73</f>
        <v>0.26655300889787081</v>
      </c>
    </row>
    <row r="76" spans="2:9" x14ac:dyDescent="0.3">
      <c r="B76" t="str">
        <f>B73</f>
        <v>Revenues</v>
      </c>
      <c r="C76" s="92">
        <f>C73</f>
        <v>110577</v>
      </c>
      <c r="D76" s="92">
        <f t="shared" ref="D76:I76" si="4">D73</f>
        <v>119033</v>
      </c>
      <c r="E76" s="92">
        <f t="shared" si="4"/>
        <v>107102</v>
      </c>
      <c r="F76" s="92">
        <f t="shared" si="4"/>
        <v>101450</v>
      </c>
      <c r="G76" s="92">
        <f t="shared" si="4"/>
        <v>112608</v>
      </c>
      <c r="H76" s="92">
        <f t="shared" si="4"/>
        <v>119503</v>
      </c>
      <c r="I76" s="92">
        <f t="shared" si="4"/>
        <v>104407</v>
      </c>
    </row>
    <row r="77" spans="2:9" x14ac:dyDescent="0.3">
      <c r="B77" t="s">
        <v>363</v>
      </c>
      <c r="C77" s="92">
        <f>('Data Sheet'!E68+'Data Sheet'!D68)/2</f>
        <v>316447.65000000002</v>
      </c>
      <c r="D77" s="92">
        <f>('Data Sheet'!F68+'Data Sheet'!E68)/2</f>
        <v>312941.44</v>
      </c>
      <c r="E77" s="92">
        <f>('Data Sheet'!G68+'Data Sheet'!F68)/2</f>
        <v>330874.65000000002</v>
      </c>
      <c r="F77" s="92">
        <f>('Data Sheet'!H68+'Data Sheet'!G68)/2</f>
        <v>335315.69999999995</v>
      </c>
      <c r="G77" s="92">
        <f>('Data Sheet'!I68+'Data Sheet'!H68)/2</f>
        <v>331867.95999999996</v>
      </c>
      <c r="H77" s="92">
        <f>('Data Sheet'!J68+'Data Sheet'!I68)/2</f>
        <v>352097.71499999997</v>
      </c>
      <c r="I77" s="92">
        <f>('Data Sheet'!K68+'Data Sheet'!J68)/2</f>
        <v>373247</v>
      </c>
    </row>
    <row r="78" spans="2:9" x14ac:dyDescent="0.3">
      <c r="B78" s="186" t="s">
        <v>364</v>
      </c>
      <c r="C78" s="191">
        <f t="shared" ref="C78:H78" si="5">C76/C77</f>
        <v>0.34943220466323577</v>
      </c>
      <c r="D78" s="191">
        <f t="shared" si="5"/>
        <v>0.38036828871241851</v>
      </c>
      <c r="E78" s="191">
        <f t="shared" si="5"/>
        <v>0.32369358003098753</v>
      </c>
      <c r="F78" s="191">
        <f t="shared" si="5"/>
        <v>0.30255070072770235</v>
      </c>
      <c r="G78" s="191">
        <f t="shared" si="5"/>
        <v>0.33931567241381183</v>
      </c>
      <c r="H78" s="191">
        <f t="shared" si="5"/>
        <v>0.33940294102732249</v>
      </c>
      <c r="I78" s="191">
        <f>I76/I77</f>
        <v>0.27972629384830955</v>
      </c>
    </row>
    <row r="80" spans="2:9" x14ac:dyDescent="0.3">
      <c r="B80" t="str">
        <f>B77</f>
        <v>Average Total Assets</v>
      </c>
      <c r="C80" s="92">
        <f>C77</f>
        <v>316447.65000000002</v>
      </c>
      <c r="D80" s="92">
        <f t="shared" ref="D80:I80" si="6">D77</f>
        <v>312941.44</v>
      </c>
      <c r="E80" s="92">
        <f t="shared" si="6"/>
        <v>330874.65000000002</v>
      </c>
      <c r="F80" s="92">
        <f t="shared" si="6"/>
        <v>335315.69999999995</v>
      </c>
      <c r="G80" s="92">
        <f t="shared" si="6"/>
        <v>331867.95999999996</v>
      </c>
      <c r="H80" s="92">
        <f t="shared" si="6"/>
        <v>352097.71499999997</v>
      </c>
      <c r="I80" s="92">
        <f t="shared" si="6"/>
        <v>373247</v>
      </c>
    </row>
    <row r="81" spans="2:9" x14ac:dyDescent="0.3">
      <c r="B81" t="str">
        <f>B67</f>
        <v>Average Shareholder Equity</v>
      </c>
      <c r="C81" s="92">
        <f>C67</f>
        <v>107893.515</v>
      </c>
      <c r="D81" s="92">
        <f t="shared" ref="D81:I81" si="7">D67</f>
        <v>93168.31</v>
      </c>
      <c r="E81" s="92">
        <f t="shared" si="7"/>
        <v>86785.985000000001</v>
      </c>
      <c r="F81" s="92">
        <f t="shared" si="7"/>
        <v>72184.600000000006</v>
      </c>
      <c r="G81" s="92">
        <f t="shared" si="7"/>
        <v>67602.409999999989</v>
      </c>
      <c r="H81" s="92">
        <f t="shared" si="7"/>
        <v>107578.89499999999</v>
      </c>
      <c r="I81" s="92">
        <f t="shared" si="7"/>
        <v>158603</v>
      </c>
    </row>
    <row r="82" spans="2:9" x14ac:dyDescent="0.3">
      <c r="B82" s="186" t="s">
        <v>365</v>
      </c>
      <c r="C82" s="191">
        <f t="shared" ref="C82" si="8">C80/C81</f>
        <v>2.9329626530380444</v>
      </c>
      <c r="D82" s="191">
        <f t="shared" ref="D82" si="9">D80/D81</f>
        <v>3.3588828647852473</v>
      </c>
      <c r="E82" s="191">
        <f t="shared" ref="E82" si="10">E80/E81</f>
        <v>3.8125355148069131</v>
      </c>
      <c r="F82" s="191">
        <f t="shared" ref="F82" si="11">F80/F81</f>
        <v>4.645252588502256</v>
      </c>
      <c r="G82" s="191">
        <f t="shared" ref="G82" si="12">G80/G81</f>
        <v>4.9091143348291872</v>
      </c>
      <c r="H82" s="191">
        <f t="shared" ref="H82" si="13">H80/H81</f>
        <v>3.2729255584936059</v>
      </c>
      <c r="I82" s="191">
        <f>I80/I81</f>
        <v>2.3533413617649099</v>
      </c>
    </row>
    <row r="84" spans="2:9" x14ac:dyDescent="0.3">
      <c r="B84" s="186" t="s">
        <v>366</v>
      </c>
      <c r="C84" s="187">
        <f>C74*C78*C82</f>
        <v>-0.26717296215625197</v>
      </c>
      <c r="D84" s="187">
        <f t="shared" ref="D84:I84" si="14">D74*D78*D82</f>
        <v>-0.12955961098789923</v>
      </c>
      <c r="E84" s="187">
        <f t="shared" si="14"/>
        <v>-0.15499495684700701</v>
      </c>
      <c r="F84" s="187">
        <f t="shared" si="14"/>
        <v>-0.15850292167581451</v>
      </c>
      <c r="G84" s="187">
        <f t="shared" si="14"/>
        <v>3.5713075909571866E-2</v>
      </c>
      <c r="H84" s="187">
        <f t="shared" si="14"/>
        <v>0.29186951585624671</v>
      </c>
      <c r="I84" s="187">
        <f t="shared" si="14"/>
        <v>0.17546956867146271</v>
      </c>
    </row>
    <row r="86" spans="2:9" x14ac:dyDescent="0.3">
      <c r="B86" s="184" t="s">
        <v>367</v>
      </c>
      <c r="C86" s="184"/>
      <c r="D86" s="184"/>
      <c r="E86" s="184"/>
      <c r="F86" s="184"/>
      <c r="G86" s="184"/>
      <c r="H86" s="184"/>
      <c r="I86" s="184"/>
    </row>
    <row r="87" spans="2:9" x14ac:dyDescent="0.3">
      <c r="C87" s="185">
        <f t="shared" ref="C87:H87" si="15">C71</f>
        <v>43555</v>
      </c>
      <c r="D87" s="185">
        <f t="shared" si="15"/>
        <v>43921</v>
      </c>
      <c r="E87" s="185">
        <f t="shared" si="15"/>
        <v>44286</v>
      </c>
      <c r="F87" s="185">
        <f t="shared" si="15"/>
        <v>44651</v>
      </c>
      <c r="G87" s="185">
        <f t="shared" si="15"/>
        <v>45016</v>
      </c>
      <c r="H87" s="185">
        <f t="shared" si="15"/>
        <v>45382</v>
      </c>
      <c r="I87" s="185">
        <f>I71</f>
        <v>45747</v>
      </c>
    </row>
    <row r="88" spans="2:9" x14ac:dyDescent="0.3">
      <c r="B88" t="s">
        <v>128</v>
      </c>
      <c r="C88" s="193">
        <f>C72</f>
        <v>-28826.23</v>
      </c>
      <c r="D88" s="193">
        <f t="shared" ref="D88:I88" si="16">D72</f>
        <v>-12070.85</v>
      </c>
      <c r="E88" s="193">
        <f t="shared" si="16"/>
        <v>-13451.39</v>
      </c>
      <c r="F88" s="193">
        <f t="shared" si="16"/>
        <v>-11441.47</v>
      </c>
      <c r="G88" s="193">
        <f t="shared" si="16"/>
        <v>2414.29</v>
      </c>
      <c r="H88" s="193">
        <f t="shared" si="16"/>
        <v>31399</v>
      </c>
      <c r="I88" s="193">
        <f t="shared" si="16"/>
        <v>27830</v>
      </c>
    </row>
    <row r="89" spans="2:9" x14ac:dyDescent="0.3">
      <c r="B89" t="str">
        <f>B80</f>
        <v>Average Total Assets</v>
      </c>
      <c r="C89" s="92">
        <f>C80</f>
        <v>316447.65000000002</v>
      </c>
      <c r="D89" s="92">
        <f t="shared" ref="D89:I89" si="17">D80</f>
        <v>312941.44</v>
      </c>
      <c r="E89" s="92">
        <f t="shared" si="17"/>
        <v>330874.65000000002</v>
      </c>
      <c r="F89" s="92">
        <f t="shared" si="17"/>
        <v>335315.69999999995</v>
      </c>
      <c r="G89" s="92">
        <f t="shared" si="17"/>
        <v>331867.95999999996</v>
      </c>
      <c r="H89" s="92">
        <f t="shared" si="17"/>
        <v>352097.71499999997</v>
      </c>
      <c r="I89" s="92">
        <f t="shared" si="17"/>
        <v>373247</v>
      </c>
    </row>
    <row r="90" spans="2:9" x14ac:dyDescent="0.3">
      <c r="B90" s="186" t="s">
        <v>367</v>
      </c>
      <c r="C90" s="187">
        <f t="shared" ref="C90:H90" si="18">C88/C89</f>
        <v>-9.1093202935777842E-2</v>
      </c>
      <c r="D90" s="187">
        <f t="shared" si="18"/>
        <v>-3.8572232555713938E-2</v>
      </c>
      <c r="E90" s="187">
        <f t="shared" si="18"/>
        <v>-4.0654036203740598E-2</v>
      </c>
      <c r="F90" s="187">
        <f t="shared" si="18"/>
        <v>-3.4121486109955489E-2</v>
      </c>
      <c r="G90" s="187">
        <f t="shared" si="18"/>
        <v>7.2748511184990566E-3</v>
      </c>
      <c r="H90" s="187">
        <f t="shared" si="18"/>
        <v>8.9176949075060033E-2</v>
      </c>
      <c r="I90" s="187">
        <f>I88/I89</f>
        <v>7.4561885293116886E-2</v>
      </c>
    </row>
    <row r="92" spans="2:9" x14ac:dyDescent="0.3">
      <c r="B92" s="184" t="s">
        <v>368</v>
      </c>
      <c r="C92" s="184"/>
      <c r="D92" s="184"/>
      <c r="E92" s="184"/>
      <c r="F92" s="184"/>
      <c r="G92" s="184"/>
      <c r="H92" s="184"/>
      <c r="I92" s="184"/>
    </row>
    <row r="93" spans="2:9" x14ac:dyDescent="0.3">
      <c r="C93" s="185">
        <f>C87</f>
        <v>43555</v>
      </c>
      <c r="D93" s="185">
        <f t="shared" ref="D93:I93" si="19">D87</f>
        <v>43921</v>
      </c>
      <c r="E93" s="185">
        <f t="shared" si="19"/>
        <v>44286</v>
      </c>
      <c r="F93" s="185">
        <f t="shared" si="19"/>
        <v>44651</v>
      </c>
      <c r="G93" s="185">
        <f t="shared" si="19"/>
        <v>45016</v>
      </c>
      <c r="H93" s="185">
        <f t="shared" si="19"/>
        <v>45382</v>
      </c>
      <c r="I93" s="185">
        <f t="shared" si="19"/>
        <v>45747</v>
      </c>
    </row>
    <row r="94" spans="2:9" x14ac:dyDescent="0.3">
      <c r="B94" t="str">
        <f>B88</f>
        <v>Net Profit</v>
      </c>
      <c r="C94" s="92">
        <f>C88</f>
        <v>-28826.23</v>
      </c>
      <c r="D94" s="193">
        <f t="shared" ref="D94:I94" si="20">D88</f>
        <v>-12070.85</v>
      </c>
      <c r="E94" s="193">
        <f t="shared" si="20"/>
        <v>-13451.39</v>
      </c>
      <c r="F94" s="193">
        <f t="shared" si="20"/>
        <v>-11441.47</v>
      </c>
      <c r="G94" s="193">
        <f t="shared" si="20"/>
        <v>2414.29</v>
      </c>
      <c r="H94" s="193">
        <f t="shared" si="20"/>
        <v>31399</v>
      </c>
      <c r="I94" s="193">
        <f t="shared" si="20"/>
        <v>27830</v>
      </c>
    </row>
    <row r="95" spans="2:9" x14ac:dyDescent="0.3">
      <c r="B95" t="s">
        <v>360</v>
      </c>
      <c r="C95" s="92">
        <f>C73</f>
        <v>110577</v>
      </c>
      <c r="D95" s="92">
        <f t="shared" ref="D95:I95" si="21">D73</f>
        <v>119033</v>
      </c>
      <c r="E95" s="92">
        <f t="shared" si="21"/>
        <v>107102</v>
      </c>
      <c r="F95" s="92">
        <f t="shared" si="21"/>
        <v>101450</v>
      </c>
      <c r="G95" s="92">
        <f t="shared" si="21"/>
        <v>112608</v>
      </c>
      <c r="H95" s="92">
        <f t="shared" si="21"/>
        <v>119503</v>
      </c>
      <c r="I95" s="92">
        <f t="shared" si="21"/>
        <v>104407</v>
      </c>
    </row>
    <row r="96" spans="2:9" x14ac:dyDescent="0.3">
      <c r="B96" s="186" t="s">
        <v>361</v>
      </c>
      <c r="C96" s="187">
        <f t="shared" ref="C96:H96" si="22">C94/C95</f>
        <v>-0.26068920299881532</v>
      </c>
      <c r="D96" s="187">
        <f t="shared" si="22"/>
        <v>-0.10140759285240228</v>
      </c>
      <c r="E96" s="187">
        <f t="shared" si="22"/>
        <v>-0.12559419992157009</v>
      </c>
      <c r="F96" s="187">
        <f t="shared" si="22"/>
        <v>-0.11277939871858057</v>
      </c>
      <c r="G96" s="187">
        <f t="shared" si="22"/>
        <v>2.1439773373117362E-2</v>
      </c>
      <c r="H96" s="187">
        <f t="shared" si="22"/>
        <v>0.26274654192781771</v>
      </c>
      <c r="I96" s="187">
        <f>I94/I95</f>
        <v>0.26655300889787081</v>
      </c>
    </row>
    <row r="98" spans="2:9" x14ac:dyDescent="0.3">
      <c r="B98" t="s">
        <v>360</v>
      </c>
      <c r="C98" s="92">
        <f>C95</f>
        <v>110577</v>
      </c>
      <c r="D98" s="92">
        <f t="shared" ref="D98:I98" si="23">D95</f>
        <v>119033</v>
      </c>
      <c r="E98" s="92">
        <f t="shared" si="23"/>
        <v>107102</v>
      </c>
      <c r="F98" s="92">
        <f t="shared" si="23"/>
        <v>101450</v>
      </c>
      <c r="G98" s="92">
        <f t="shared" si="23"/>
        <v>112608</v>
      </c>
      <c r="H98" s="92">
        <f t="shared" si="23"/>
        <v>119503</v>
      </c>
      <c r="I98" s="92">
        <f t="shared" si="23"/>
        <v>104407</v>
      </c>
    </row>
    <row r="99" spans="2:9" x14ac:dyDescent="0.3">
      <c r="B99" t="s">
        <v>363</v>
      </c>
      <c r="C99" s="92">
        <f>C89</f>
        <v>316447.65000000002</v>
      </c>
      <c r="D99" s="92">
        <f t="shared" ref="D99:I99" si="24">D89</f>
        <v>312941.44</v>
      </c>
      <c r="E99" s="92">
        <f t="shared" si="24"/>
        <v>330874.65000000002</v>
      </c>
      <c r="F99" s="92">
        <f t="shared" si="24"/>
        <v>335315.69999999995</v>
      </c>
      <c r="G99" s="92">
        <f t="shared" si="24"/>
        <v>331867.95999999996</v>
      </c>
      <c r="H99" s="92">
        <f t="shared" si="24"/>
        <v>352097.71499999997</v>
      </c>
      <c r="I99" s="92">
        <f t="shared" si="24"/>
        <v>373247</v>
      </c>
    </row>
    <row r="100" spans="2:9" x14ac:dyDescent="0.3">
      <c r="B100" s="186" t="s">
        <v>364</v>
      </c>
      <c r="C100" s="191">
        <f t="shared" ref="C100" si="25">C98/C99</f>
        <v>0.34943220466323577</v>
      </c>
      <c r="D100" s="191">
        <f t="shared" ref="D100" si="26">D98/D99</f>
        <v>0.38036828871241851</v>
      </c>
      <c r="E100" s="191">
        <f t="shared" ref="E100" si="27">E98/E99</f>
        <v>0.32369358003098753</v>
      </c>
      <c r="F100" s="191">
        <f t="shared" ref="F100" si="28">F98/F99</f>
        <v>0.30255070072770235</v>
      </c>
      <c r="G100" s="191">
        <f t="shared" ref="G100" si="29">G98/G99</f>
        <v>0.33931567241381183</v>
      </c>
      <c r="H100" s="191">
        <f t="shared" ref="H100" si="30">H98/H99</f>
        <v>0.33940294102732249</v>
      </c>
      <c r="I100" s="191">
        <f>I98/I99</f>
        <v>0.27972629384830955</v>
      </c>
    </row>
    <row r="102" spans="2:9" x14ac:dyDescent="0.3">
      <c r="B102" s="186" t="s">
        <v>369</v>
      </c>
      <c r="C102" s="187">
        <f>C96*C100</f>
        <v>-9.1093202935777856E-2</v>
      </c>
      <c r="D102" s="187">
        <f t="shared" ref="D102:I102" si="31">D96*D100</f>
        <v>-3.8572232555713938E-2</v>
      </c>
      <c r="E102" s="187">
        <f t="shared" si="31"/>
        <v>-4.0654036203740591E-2</v>
      </c>
      <c r="F102" s="187">
        <f t="shared" si="31"/>
        <v>-3.4121486109955489E-2</v>
      </c>
      <c r="G102" s="187">
        <f t="shared" si="31"/>
        <v>7.2748511184990566E-3</v>
      </c>
      <c r="H102" s="187">
        <f t="shared" si="31"/>
        <v>8.9176949075060033E-2</v>
      </c>
      <c r="I102" s="187">
        <f t="shared" si="31"/>
        <v>7.4561885293116886E-2</v>
      </c>
    </row>
    <row r="117" spans="2:9" ht="13.95" customHeight="1" x14ac:dyDescent="0.3"/>
    <row r="118" spans="2:9" hidden="1" x14ac:dyDescent="0.3"/>
    <row r="119" spans="2:9" x14ac:dyDescent="0.3">
      <c r="B119" s="1"/>
      <c r="C119" s="1"/>
      <c r="D119" s="1"/>
      <c r="E119" s="1"/>
      <c r="F119" s="1"/>
      <c r="G119" s="1"/>
      <c r="H119" s="1"/>
      <c r="I119" s="1"/>
    </row>
  </sheetData>
  <mergeCells count="1">
    <mergeCell ref="B8:I11"/>
  </mergeCells>
  <pageMargins left="0.19685039370078741" right="0.19685039370078741" top="0.23622047244094491" bottom="0.23622047244094491" header="0.31496062992125984" footer="0"/>
  <pageSetup paperSize="9" scale="88" orientation="portrait" r:id="rId1"/>
  <rowBreaks count="1" manualBreakCount="1">
    <brk id="59" max="8"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D0D6-75C5-484F-9219-97E17AC2958B}">
  <sheetPr>
    <tabColor rgb="FF92D050"/>
    <pageSetUpPr autoPageBreaks="0"/>
  </sheetPr>
  <dimension ref="A1:I105"/>
  <sheetViews>
    <sheetView showGridLines="0" view="pageBreakPreview" zoomScale="62" zoomScaleNormal="67" zoomScaleSheetLayoutView="62" workbookViewId="0">
      <selection activeCell="S1" sqref="S1"/>
    </sheetView>
  </sheetViews>
  <sheetFormatPr defaultRowHeight="14.4" x14ac:dyDescent="0.3"/>
  <cols>
    <col min="1" max="1" width="1.77734375" customWidth="1"/>
    <col min="2" max="2" width="34.21875" customWidth="1"/>
    <col min="3" max="3" width="11.109375" bestFit="1" customWidth="1"/>
    <col min="4" max="7" width="11.21875" bestFit="1" customWidth="1"/>
    <col min="8" max="9" width="11.109375" bestFit="1" customWidth="1"/>
  </cols>
  <sheetData>
    <row r="1" spans="1:9" x14ac:dyDescent="0.3">
      <c r="A1" s="104"/>
      <c r="B1" s="1"/>
      <c r="C1" s="1"/>
      <c r="D1" s="1"/>
      <c r="E1" s="1"/>
      <c r="F1" s="1"/>
      <c r="G1" s="1"/>
      <c r="H1" s="1"/>
      <c r="I1" s="1"/>
    </row>
    <row r="2" spans="1:9" ht="19.05" customHeight="1" x14ac:dyDescent="0.4">
      <c r="A2" s="104"/>
      <c r="B2" s="138" t="s">
        <v>187</v>
      </c>
    </row>
    <row r="3" spans="1:9" x14ac:dyDescent="0.3">
      <c r="A3" s="104"/>
      <c r="B3" t="s">
        <v>293</v>
      </c>
    </row>
    <row r="4" spans="1:9" ht="15.6" x14ac:dyDescent="0.3">
      <c r="A4" s="104"/>
      <c r="B4" s="139" t="s">
        <v>437</v>
      </c>
    </row>
    <row r="5" spans="1:9" x14ac:dyDescent="0.3">
      <c r="A5" s="104"/>
      <c r="B5" t="s">
        <v>438</v>
      </c>
    </row>
    <row r="6" spans="1:9" ht="3" customHeight="1" thickBot="1" x14ac:dyDescent="0.35">
      <c r="A6" s="104"/>
      <c r="B6" s="190"/>
      <c r="C6" s="6"/>
      <c r="D6" s="6"/>
      <c r="E6" s="6"/>
      <c r="F6" s="6"/>
      <c r="G6" s="6"/>
      <c r="H6" s="6"/>
      <c r="I6" s="6"/>
    </row>
    <row r="7" spans="1:9" ht="25.05" customHeight="1" x14ac:dyDescent="0.4">
      <c r="B7" s="195" t="s">
        <v>362</v>
      </c>
      <c r="C7" s="196"/>
      <c r="D7" s="196"/>
      <c r="E7" s="196"/>
      <c r="F7" s="196"/>
      <c r="G7" s="196"/>
      <c r="H7" s="196"/>
      <c r="I7" s="196"/>
    </row>
    <row r="8" spans="1:9" ht="14.55" customHeight="1" x14ac:dyDescent="0.3">
      <c r="B8" s="329" t="s">
        <v>355</v>
      </c>
      <c r="C8" s="329"/>
      <c r="D8" s="329"/>
      <c r="E8" s="329"/>
      <c r="F8" s="329"/>
      <c r="G8" s="329"/>
      <c r="H8" s="329"/>
      <c r="I8" s="329"/>
    </row>
    <row r="9" spans="1:9" x14ac:dyDescent="0.3">
      <c r="B9" s="329"/>
      <c r="C9" s="329"/>
      <c r="D9" s="329"/>
      <c r="E9" s="329"/>
      <c r="F9" s="329"/>
      <c r="G9" s="329"/>
      <c r="H9" s="329"/>
      <c r="I9" s="329"/>
    </row>
    <row r="10" spans="1:9" x14ac:dyDescent="0.3">
      <c r="B10" s="329"/>
      <c r="C10" s="329"/>
      <c r="D10" s="329"/>
      <c r="E10" s="329"/>
      <c r="F10" s="329"/>
      <c r="G10" s="329"/>
      <c r="H10" s="329"/>
      <c r="I10" s="329"/>
    </row>
    <row r="11" spans="1:9" ht="40.5" customHeight="1" x14ac:dyDescent="0.3">
      <c r="B11" s="329"/>
      <c r="C11" s="329"/>
      <c r="D11" s="329"/>
      <c r="E11" s="329"/>
      <c r="F11" s="329"/>
      <c r="G11" s="329"/>
      <c r="H11" s="329"/>
      <c r="I11" s="329"/>
    </row>
    <row r="12" spans="1:9" ht="3" customHeight="1" x14ac:dyDescent="0.3">
      <c r="B12" s="192"/>
      <c r="C12" s="192"/>
      <c r="D12" s="192"/>
      <c r="E12" s="192"/>
      <c r="F12" s="192"/>
      <c r="G12" s="192"/>
      <c r="H12" s="192"/>
      <c r="I12" s="192"/>
    </row>
    <row r="13" spans="1:9" ht="15.6" x14ac:dyDescent="0.3">
      <c r="B13" s="139" t="s">
        <v>370</v>
      </c>
      <c r="C13" s="192"/>
      <c r="D13" s="192"/>
      <c r="E13" s="192"/>
      <c r="F13" s="192"/>
      <c r="G13" s="192"/>
      <c r="H13" s="192"/>
      <c r="I13" s="192"/>
    </row>
    <row r="61" spans="2:9" x14ac:dyDescent="0.3">
      <c r="B61" s="1"/>
      <c r="C61" s="1"/>
      <c r="D61" s="1"/>
      <c r="E61" s="1"/>
      <c r="F61" s="1"/>
      <c r="G61" s="1"/>
      <c r="H61" s="1"/>
      <c r="I61" s="1"/>
    </row>
    <row r="63" spans="2:9" ht="7.5" customHeight="1" x14ac:dyDescent="0.3">
      <c r="B63" s="1"/>
      <c r="C63" s="1"/>
      <c r="D63" s="1"/>
      <c r="E63" s="1"/>
      <c r="F63" s="1"/>
      <c r="G63" s="1"/>
      <c r="H63" s="1"/>
      <c r="I63" s="1"/>
    </row>
    <row r="67" spans="2:9" x14ac:dyDescent="0.3">
      <c r="B67" s="184" t="s">
        <v>371</v>
      </c>
      <c r="C67" s="184"/>
      <c r="D67" s="184"/>
      <c r="E67" s="184"/>
      <c r="F67" s="184"/>
      <c r="G67" s="184"/>
      <c r="H67" s="184"/>
      <c r="I67" s="184"/>
    </row>
    <row r="68" spans="2:9" x14ac:dyDescent="0.3">
      <c r="C68" s="185">
        <f>'Historical FS'!F9</f>
        <v>43555</v>
      </c>
      <c r="D68" s="185">
        <f>'Historical FS'!G9</f>
        <v>43921</v>
      </c>
      <c r="E68" s="185">
        <f>'Historical FS'!H9</f>
        <v>44286</v>
      </c>
      <c r="F68" s="185">
        <f>'Historical FS'!I9</f>
        <v>44651</v>
      </c>
      <c r="G68" s="185">
        <f>'Historical FS'!J9</f>
        <v>45016</v>
      </c>
      <c r="H68" s="185">
        <f>'Historical FS'!K9</f>
        <v>45382</v>
      </c>
      <c r="I68" s="185">
        <f>'Historical FS'!L9</f>
        <v>45747</v>
      </c>
    </row>
    <row r="69" spans="2:9" x14ac:dyDescent="0.3">
      <c r="B69" t="s">
        <v>372</v>
      </c>
      <c r="C69" s="245">
        <f>'Data Sheet'!E67-'Data Sheet'!E62</f>
        <v>7465.8699999999953</v>
      </c>
      <c r="D69" s="193">
        <f>'Data Sheet'!F67-'Data Sheet'!F62</f>
        <v>8828.2600000000093</v>
      </c>
      <c r="E69" s="193">
        <f>'Data Sheet'!G67-'Data Sheet'!G62</f>
        <v>13085.470000000001</v>
      </c>
      <c r="F69" s="193">
        <f>'Data Sheet'!H67-'Data Sheet'!H62</f>
        <v>12524.200000000012</v>
      </c>
      <c r="G69" s="193">
        <f>'Data Sheet'!I67-'Data Sheet'!I62</f>
        <v>6701.8099999999977</v>
      </c>
      <c r="H69" s="193">
        <f>'Data Sheet'!J67-'Data Sheet'!J62</f>
        <v>12228</v>
      </c>
      <c r="I69" s="193">
        <f>'Data Sheet'!K67-'Data Sheet'!K62</f>
        <v>-29475</v>
      </c>
    </row>
    <row r="70" spans="2:9" x14ac:dyDescent="0.3">
      <c r="B70" t="s">
        <v>105</v>
      </c>
      <c r="C70" s="92">
        <f>'Data Sheet'!E68</f>
        <v>305703.49</v>
      </c>
      <c r="D70" s="92">
        <f>'Data Sheet'!F68</f>
        <v>320179.39</v>
      </c>
      <c r="E70" s="92">
        <f>'Data Sheet'!G68</f>
        <v>341569.91</v>
      </c>
      <c r="F70" s="92">
        <f>'Data Sheet'!H68</f>
        <v>329061.49</v>
      </c>
      <c r="G70" s="92">
        <f>'Data Sheet'!I68</f>
        <v>334674.43</v>
      </c>
      <c r="H70" s="92">
        <f>'Data Sheet'!J68</f>
        <v>369521</v>
      </c>
      <c r="I70" s="92">
        <f>'Data Sheet'!K68</f>
        <v>376973</v>
      </c>
    </row>
    <row r="71" spans="2:9" x14ac:dyDescent="0.3">
      <c r="B71" s="186" t="s">
        <v>380</v>
      </c>
      <c r="C71" s="187">
        <f t="shared" ref="C71:H71" si="0">C69/C70</f>
        <v>2.4421932507214739E-2</v>
      </c>
      <c r="D71" s="187">
        <f t="shared" si="0"/>
        <v>2.7572855329632582E-2</v>
      </c>
      <c r="E71" s="187">
        <f t="shared" si="0"/>
        <v>3.8309785542877596E-2</v>
      </c>
      <c r="F71" s="187">
        <f t="shared" si="0"/>
        <v>3.8060363733234209E-2</v>
      </c>
      <c r="G71" s="187">
        <f t="shared" si="0"/>
        <v>2.002486416425658E-2</v>
      </c>
      <c r="H71" s="187">
        <f t="shared" si="0"/>
        <v>3.3091488711061073E-2</v>
      </c>
      <c r="I71" s="187">
        <f>I69/I70</f>
        <v>-7.8188623588426751E-2</v>
      </c>
    </row>
    <row r="73" spans="2:9" x14ac:dyDescent="0.3">
      <c r="B73" s="184" t="s">
        <v>373</v>
      </c>
      <c r="C73" s="184"/>
      <c r="D73" s="184"/>
      <c r="E73" s="184"/>
      <c r="F73" s="184"/>
      <c r="G73" s="184"/>
      <c r="H73" s="184"/>
      <c r="I73" s="184"/>
    </row>
    <row r="74" spans="2:9" x14ac:dyDescent="0.3">
      <c r="C74" s="185">
        <f>C68</f>
        <v>43555</v>
      </c>
      <c r="D74" s="185">
        <f t="shared" ref="D74:I74" si="1">D68</f>
        <v>43921</v>
      </c>
      <c r="E74" s="185">
        <f t="shared" si="1"/>
        <v>44286</v>
      </c>
      <c r="F74" s="185">
        <f t="shared" si="1"/>
        <v>44651</v>
      </c>
      <c r="G74" s="185">
        <f t="shared" si="1"/>
        <v>45016</v>
      </c>
      <c r="H74" s="185">
        <f t="shared" si="1"/>
        <v>45382</v>
      </c>
      <c r="I74" s="185">
        <f t="shared" si="1"/>
        <v>45747</v>
      </c>
    </row>
    <row r="75" spans="2:9" x14ac:dyDescent="0.3">
      <c r="B75" t="s">
        <v>121</v>
      </c>
      <c r="C75" s="92">
        <f>'Historical FS'!F42*'Historical FS'!F44*'Historical FS'!F50</f>
        <v>0</v>
      </c>
      <c r="D75" s="92">
        <f>'Historical FS'!G42*'Historical FS'!G44*'Historical FS'!G50</f>
        <v>0</v>
      </c>
      <c r="E75" s="92">
        <f>'Historical FS'!H42*'Historical FS'!H44*'Historical FS'!H50</f>
        <v>0</v>
      </c>
      <c r="F75" s="92">
        <f>'Historical FS'!I42*'Historical FS'!I44*'Historical FS'!I50</f>
        <v>0</v>
      </c>
      <c r="G75" s="92">
        <f>'Historical FS'!J42*'Historical FS'!J44*'Historical FS'!J50</f>
        <v>0</v>
      </c>
      <c r="H75" s="92">
        <f>'Historical FS'!K42*'Historical FS'!K44*'Historical FS'!K50</f>
        <v>24714</v>
      </c>
      <c r="I75" s="92">
        <f>'Historical FS'!L42*'Historical FS'!L44*'Historical FS'!L50</f>
        <v>14167</v>
      </c>
    </row>
    <row r="76" spans="2:9" x14ac:dyDescent="0.3">
      <c r="B76" t="s">
        <v>105</v>
      </c>
      <c r="C76" s="92">
        <f>C70</f>
        <v>305703.49</v>
      </c>
      <c r="D76" s="92">
        <f t="shared" ref="D76:I76" si="2">D70</f>
        <v>320179.39</v>
      </c>
      <c r="E76" s="92">
        <f t="shared" si="2"/>
        <v>341569.91</v>
      </c>
      <c r="F76" s="92">
        <f t="shared" si="2"/>
        <v>329061.49</v>
      </c>
      <c r="G76" s="92">
        <f t="shared" si="2"/>
        <v>334674.43</v>
      </c>
      <c r="H76" s="92">
        <f t="shared" si="2"/>
        <v>369521</v>
      </c>
      <c r="I76" s="92">
        <f t="shared" si="2"/>
        <v>376973</v>
      </c>
    </row>
    <row r="77" spans="2:9" x14ac:dyDescent="0.3">
      <c r="B77" s="186" t="s">
        <v>381</v>
      </c>
      <c r="C77" s="278">
        <f t="shared" ref="C77:H77" si="3">C75/C76</f>
        <v>0</v>
      </c>
      <c r="D77" s="278">
        <f t="shared" si="3"/>
        <v>0</v>
      </c>
      <c r="E77" s="278">
        <f t="shared" si="3"/>
        <v>0</v>
      </c>
      <c r="F77" s="278">
        <f t="shared" si="3"/>
        <v>0</v>
      </c>
      <c r="G77" s="278">
        <f t="shared" si="3"/>
        <v>0</v>
      </c>
      <c r="H77" s="187">
        <f t="shared" si="3"/>
        <v>6.6881178606899197E-2</v>
      </c>
      <c r="I77" s="187">
        <f>I75/I76</f>
        <v>3.7580940810084541E-2</v>
      </c>
    </row>
    <row r="79" spans="2:9" x14ac:dyDescent="0.3">
      <c r="B79" s="184" t="s">
        <v>374</v>
      </c>
      <c r="C79" s="184"/>
      <c r="D79" s="184"/>
      <c r="E79" s="184"/>
      <c r="F79" s="184"/>
      <c r="G79" s="184"/>
      <c r="H79" s="184"/>
      <c r="I79" s="184"/>
    </row>
    <row r="80" spans="2:9" x14ac:dyDescent="0.3">
      <c r="B80" s="198"/>
      <c r="C80" s="185">
        <f>C74</f>
        <v>43555</v>
      </c>
      <c r="D80" s="185">
        <f t="shared" ref="D80:I80" si="4">D74</f>
        <v>43921</v>
      </c>
      <c r="E80" s="185">
        <f t="shared" si="4"/>
        <v>44286</v>
      </c>
      <c r="F80" s="185">
        <f t="shared" si="4"/>
        <v>44651</v>
      </c>
      <c r="G80" s="185">
        <f t="shared" si="4"/>
        <v>45016</v>
      </c>
      <c r="H80" s="185">
        <f t="shared" si="4"/>
        <v>45382</v>
      </c>
      <c r="I80" s="185">
        <f t="shared" si="4"/>
        <v>45747</v>
      </c>
    </row>
    <row r="81" spans="2:9" x14ac:dyDescent="0.3">
      <c r="B81" t="s">
        <v>227</v>
      </c>
      <c r="C81" s="92">
        <f>'Historical FS'!F24-'Historical FS'!F30</f>
        <v>1073.7000000000226</v>
      </c>
      <c r="D81" s="92">
        <f>'Historical FS'!G24-'Historical FS'!G30</f>
        <v>-3438.360000000037</v>
      </c>
      <c r="E81" s="92">
        <f>'Historical FS'!H24-'Historical FS'!H30</f>
        <v>8740.7199999999903</v>
      </c>
      <c r="F81" s="92">
        <f>'Historical FS'!I24-'Historical FS'!I30</f>
        <v>-115.59999999998399</v>
      </c>
      <c r="G81" s="92">
        <f>'Historical FS'!J24-'Historical FS'!J30</f>
        <v>6955.4399999999587</v>
      </c>
      <c r="H81" s="92">
        <f>'Historical FS'!K24-'Historical FS'!K30</f>
        <v>30585</v>
      </c>
      <c r="I81" s="92">
        <f>'Historical FS'!L24-'Historical FS'!L30</f>
        <v>31960</v>
      </c>
    </row>
    <row r="82" spans="2:9" x14ac:dyDescent="0.3">
      <c r="B82" t="str">
        <f>B76</f>
        <v>Total Assets</v>
      </c>
      <c r="C82" s="92">
        <f>C76</f>
        <v>305703.49</v>
      </c>
      <c r="D82" s="92">
        <f t="shared" ref="D82:I82" si="5">D76</f>
        <v>320179.39</v>
      </c>
      <c r="E82" s="92">
        <f t="shared" si="5"/>
        <v>341569.91</v>
      </c>
      <c r="F82" s="92">
        <f t="shared" si="5"/>
        <v>329061.49</v>
      </c>
      <c r="G82" s="92">
        <f t="shared" si="5"/>
        <v>334674.43</v>
      </c>
      <c r="H82" s="92">
        <f t="shared" si="5"/>
        <v>369521</v>
      </c>
      <c r="I82" s="92">
        <f t="shared" si="5"/>
        <v>376973</v>
      </c>
    </row>
    <row r="83" spans="2:9" x14ac:dyDescent="0.3">
      <c r="B83" s="186" t="s">
        <v>382</v>
      </c>
      <c r="C83" s="191">
        <f t="shared" ref="C83:H83" si="6">C81/C82</f>
        <v>3.5122268312999063E-3</v>
      </c>
      <c r="D83" s="191">
        <f t="shared" si="6"/>
        <v>-1.0738854865080593E-2</v>
      </c>
      <c r="E83" s="191">
        <f t="shared" si="6"/>
        <v>2.5589841915524675E-2</v>
      </c>
      <c r="F83" s="191">
        <f t="shared" si="6"/>
        <v>-3.5130212289497626E-4</v>
      </c>
      <c r="G83" s="191">
        <f t="shared" si="6"/>
        <v>2.0782705150196142E-2</v>
      </c>
      <c r="H83" s="191">
        <f t="shared" si="6"/>
        <v>8.2769314869790889E-2</v>
      </c>
      <c r="I83" s="191">
        <f>I81/I82</f>
        <v>8.4780607629724142E-2</v>
      </c>
    </row>
    <row r="84" spans="2:9" x14ac:dyDescent="0.3">
      <c r="B84" s="65"/>
      <c r="C84" s="199"/>
      <c r="D84" s="199"/>
      <c r="E84" s="199"/>
      <c r="F84" s="199"/>
      <c r="G84" s="199"/>
      <c r="H84" s="199"/>
      <c r="I84" s="199"/>
    </row>
    <row r="85" spans="2:9" x14ac:dyDescent="0.3">
      <c r="B85" s="184" t="s">
        <v>375</v>
      </c>
      <c r="C85" s="184"/>
      <c r="D85" s="184"/>
      <c r="E85" s="184"/>
      <c r="F85" s="184"/>
      <c r="G85" s="184"/>
      <c r="H85" s="184"/>
      <c r="I85" s="184"/>
    </row>
    <row r="86" spans="2:9" x14ac:dyDescent="0.3">
      <c r="C86" s="185">
        <f>C80</f>
        <v>43555</v>
      </c>
      <c r="D86" s="185">
        <f t="shared" ref="D86:I86" si="7">D80</f>
        <v>43921</v>
      </c>
      <c r="E86" s="185">
        <f t="shared" si="7"/>
        <v>44286</v>
      </c>
      <c r="F86" s="185">
        <f t="shared" si="7"/>
        <v>44651</v>
      </c>
      <c r="G86" s="185">
        <f t="shared" si="7"/>
        <v>45016</v>
      </c>
      <c r="H86" s="185">
        <f t="shared" si="7"/>
        <v>45382</v>
      </c>
      <c r="I86" s="185">
        <f t="shared" si="7"/>
        <v>45747</v>
      </c>
    </row>
    <row r="87" spans="2:9" x14ac:dyDescent="0.3">
      <c r="B87" t="s">
        <v>376</v>
      </c>
      <c r="C87" s="92">
        <f>('Data Sheet'!E72*'Data Sheet'!E93)/10000000</f>
        <v>111001.55200051502</v>
      </c>
      <c r="D87" s="92">
        <f>('Data Sheet'!F72*'Data Sheet'!F93)/10000000</f>
        <v>62690.378773625001</v>
      </c>
      <c r="E87" s="92">
        <f>('Data Sheet'!G72*'Data Sheet'!G93)/10000000</f>
        <v>27205.475996404999</v>
      </c>
      <c r="F87" s="92">
        <f>('Data Sheet'!H72*'Data Sheet'!H93)/10000000</f>
        <v>115571.74177254002</v>
      </c>
      <c r="G87" s="92">
        <f>('Data Sheet'!I72*'Data Sheet'!I93)/10000000</f>
        <v>166130.466960875</v>
      </c>
      <c r="H87" s="92">
        <f>('Data Sheet'!J72*'Data Sheet'!J93)/10000000</f>
        <v>161271.25902576002</v>
      </c>
      <c r="I87" s="92">
        <f>('Data Sheet'!K72*'Data Sheet'!K93)/10000000</f>
        <v>365484.30310575996</v>
      </c>
    </row>
    <row r="88" spans="2:9" x14ac:dyDescent="0.3">
      <c r="B88" t="s">
        <v>377</v>
      </c>
      <c r="C88" s="92">
        <f>'Data Sheet'!E61</f>
        <v>106175.34</v>
      </c>
      <c r="D88" s="92">
        <f>'Data Sheet'!F61</f>
        <v>124787.64</v>
      </c>
      <c r="E88" s="92">
        <f>'Data Sheet'!G61</f>
        <v>142130.57</v>
      </c>
      <c r="F88" s="92">
        <f>'Data Sheet'!H61</f>
        <v>146449.03</v>
      </c>
      <c r="G88" s="92">
        <f>'Data Sheet'!I61</f>
        <v>134113.44</v>
      </c>
      <c r="H88" s="92">
        <f>'Data Sheet'!J61</f>
        <v>107264</v>
      </c>
      <c r="I88" s="92">
        <f>'Data Sheet'!K61</f>
        <v>71540</v>
      </c>
    </row>
    <row r="89" spans="2:9" x14ac:dyDescent="0.3">
      <c r="B89" s="186" t="s">
        <v>383</v>
      </c>
      <c r="C89" s="200">
        <f t="shared" ref="C89:H89" si="8">C87/C88</f>
        <v>1.0454551122747997</v>
      </c>
      <c r="D89" s="200">
        <f t="shared" si="8"/>
        <v>0.5023765075902149</v>
      </c>
      <c r="E89" s="200">
        <f t="shared" si="8"/>
        <v>0.19141185458135429</v>
      </c>
      <c r="F89" s="200">
        <f t="shared" si="8"/>
        <v>0.78916017246778636</v>
      </c>
      <c r="G89" s="200">
        <f t="shared" si="8"/>
        <v>1.2387309352505982</v>
      </c>
      <c r="H89" s="200">
        <f t="shared" si="8"/>
        <v>1.5034984619794154</v>
      </c>
      <c r="I89" s="200">
        <f>I87/I88</f>
        <v>5.1088104991020407</v>
      </c>
    </row>
    <row r="92" spans="2:9" x14ac:dyDescent="0.3">
      <c r="B92" s="184" t="s">
        <v>378</v>
      </c>
      <c r="C92" s="184"/>
      <c r="D92" s="184"/>
      <c r="E92" s="184"/>
      <c r="F92" s="184"/>
      <c r="G92" s="184"/>
      <c r="H92" s="184"/>
      <c r="I92" s="184"/>
    </row>
    <row r="93" spans="2:9" x14ac:dyDescent="0.3">
      <c r="C93" s="185">
        <f t="shared" ref="C93:I93" si="9">C74</f>
        <v>43555</v>
      </c>
      <c r="D93" s="185">
        <f t="shared" si="9"/>
        <v>43921</v>
      </c>
      <c r="E93" s="185">
        <f t="shared" si="9"/>
        <v>44286</v>
      </c>
      <c r="F93" s="185">
        <f t="shared" si="9"/>
        <v>44651</v>
      </c>
      <c r="G93" s="185">
        <f t="shared" si="9"/>
        <v>45016</v>
      </c>
      <c r="H93" s="185">
        <f t="shared" si="9"/>
        <v>45382</v>
      </c>
      <c r="I93" s="185">
        <f t="shared" si="9"/>
        <v>45747</v>
      </c>
    </row>
    <row r="94" spans="2:9" x14ac:dyDescent="0.3">
      <c r="B94" t="s">
        <v>379</v>
      </c>
      <c r="C94" s="193">
        <f>'Data Sheet'!E17</f>
        <v>301938.40000000002</v>
      </c>
      <c r="D94" s="193">
        <f>'Data Sheet'!F17</f>
        <v>261067.97</v>
      </c>
      <c r="E94" s="193">
        <f>'Data Sheet'!G17</f>
        <v>249794.75</v>
      </c>
      <c r="F94" s="193">
        <f>'Data Sheet'!H17</f>
        <v>278453.62</v>
      </c>
      <c r="G94" s="193">
        <f>'Data Sheet'!I17</f>
        <v>345966.97</v>
      </c>
      <c r="H94" s="193">
        <f>'Data Sheet'!J17</f>
        <v>434016</v>
      </c>
      <c r="I94" s="193">
        <f>'Data Sheet'!K17</f>
        <v>439695</v>
      </c>
    </row>
    <row r="95" spans="2:9" x14ac:dyDescent="0.3">
      <c r="B95" t="str">
        <f>B82</f>
        <v>Total Assets</v>
      </c>
      <c r="C95" s="92">
        <f>C82</f>
        <v>305703.49</v>
      </c>
      <c r="D95" s="92">
        <f t="shared" ref="D95:I95" si="10">D82</f>
        <v>320179.39</v>
      </c>
      <c r="E95" s="92">
        <f t="shared" si="10"/>
        <v>341569.91</v>
      </c>
      <c r="F95" s="92">
        <f t="shared" si="10"/>
        <v>329061.49</v>
      </c>
      <c r="G95" s="92">
        <f t="shared" si="10"/>
        <v>334674.43</v>
      </c>
      <c r="H95" s="92">
        <f t="shared" si="10"/>
        <v>369521</v>
      </c>
      <c r="I95" s="92">
        <f t="shared" si="10"/>
        <v>376973</v>
      </c>
    </row>
    <row r="96" spans="2:9" x14ac:dyDescent="0.3">
      <c r="B96" s="186" t="s">
        <v>384</v>
      </c>
      <c r="C96" s="187">
        <f t="shared" ref="C96:H96" si="11">C94/C95</f>
        <v>0.98768385012549265</v>
      </c>
      <c r="D96" s="187">
        <f t="shared" si="11"/>
        <v>0.81538030914482029</v>
      </c>
      <c r="E96" s="187">
        <f t="shared" si="11"/>
        <v>0.73131368626703686</v>
      </c>
      <c r="F96" s="187">
        <f t="shared" si="11"/>
        <v>0.84620543108827473</v>
      </c>
      <c r="G96" s="187">
        <f t="shared" si="11"/>
        <v>1.0337418666851841</v>
      </c>
      <c r="H96" s="187">
        <f t="shared" si="11"/>
        <v>1.1745367651635497</v>
      </c>
      <c r="I96" s="187">
        <f>I94/I95</f>
        <v>1.1663832688282716</v>
      </c>
    </row>
    <row r="98" spans="2:9" x14ac:dyDescent="0.3">
      <c r="B98" s="184" t="s">
        <v>385</v>
      </c>
      <c r="C98" s="184"/>
      <c r="D98" s="184"/>
      <c r="E98" s="184"/>
      <c r="F98" s="184"/>
      <c r="G98" s="184"/>
      <c r="H98" s="184"/>
      <c r="I98" s="184"/>
    </row>
    <row r="99" spans="2:9" x14ac:dyDescent="0.3">
      <c r="C99" s="185">
        <f>C93</f>
        <v>43555</v>
      </c>
      <c r="D99" s="185">
        <f t="shared" ref="D99:I99" si="12">D93</f>
        <v>43921</v>
      </c>
      <c r="E99" s="185">
        <f t="shared" si="12"/>
        <v>44286</v>
      </c>
      <c r="F99" s="185">
        <f t="shared" si="12"/>
        <v>44651</v>
      </c>
      <c r="G99" s="185">
        <f t="shared" si="12"/>
        <v>45016</v>
      </c>
      <c r="H99" s="185">
        <f t="shared" si="12"/>
        <v>45382</v>
      </c>
      <c r="I99" s="185">
        <f t="shared" si="12"/>
        <v>45747</v>
      </c>
    </row>
    <row r="100" spans="2:9" x14ac:dyDescent="0.3">
      <c r="B100" s="186" t="s">
        <v>386</v>
      </c>
      <c r="C100" s="202">
        <f>(C71*1.2)+(C77*1.4)+(C83*3.3)+(C89*0.6)+(C96*1)</f>
        <v>1.6558535850423199</v>
      </c>
      <c r="D100" s="202">
        <f t="shared" ref="D100:I100" si="13">(D71*1.2)+(D77*1.4)+(D83*3.3)+(D89*0.6)+(D96*1)</f>
        <v>1.1144554190397424</v>
      </c>
      <c r="E100" s="202">
        <f t="shared" si="13"/>
        <v>0.97657901998853403</v>
      </c>
      <c r="F100" s="202">
        <f t="shared" si="13"/>
        <v>1.3642146740432741</v>
      </c>
      <c r="G100" s="202">
        <f t="shared" si="13"/>
        <v>1.8695931918282982</v>
      </c>
      <c r="H100" s="202">
        <f t="shared" si="13"/>
        <v>2.4831180179244408</v>
      </c>
      <c r="I100" s="202">
        <f t="shared" si="13"/>
        <v>4.4702325422955917</v>
      </c>
    </row>
    <row r="101" spans="2:9" x14ac:dyDescent="0.3">
      <c r="B101" s="203" t="s">
        <v>387</v>
      </c>
      <c r="C101" s="279" t="str">
        <f>IF(C100&lt;1.81,"Distressed",IF(C100&gt;3,"Stong","Grey Zone"))</f>
        <v>Distressed</v>
      </c>
      <c r="D101" s="279" t="str">
        <f t="shared" ref="D101:I101" si="14">IF(D100&lt;1.81,"Distressed",IF(D100&gt;3,"Stong","Grey Zone"))</f>
        <v>Distressed</v>
      </c>
      <c r="E101" s="279" t="str">
        <f t="shared" si="14"/>
        <v>Distressed</v>
      </c>
      <c r="F101" s="279" t="str">
        <f t="shared" si="14"/>
        <v>Distressed</v>
      </c>
      <c r="G101" s="279" t="str">
        <f t="shared" si="14"/>
        <v>Grey Zone</v>
      </c>
      <c r="H101" s="279" t="str">
        <f t="shared" si="14"/>
        <v>Grey Zone</v>
      </c>
      <c r="I101" s="279" t="str">
        <f t="shared" si="14"/>
        <v>Stong</v>
      </c>
    </row>
    <row r="105" spans="2:9" x14ac:dyDescent="0.3">
      <c r="B105" s="1"/>
      <c r="C105" s="1"/>
      <c r="D105" s="1"/>
      <c r="E105" s="1"/>
      <c r="F105" s="1"/>
      <c r="G105" s="1"/>
      <c r="H105" s="1"/>
      <c r="I105" s="1"/>
    </row>
  </sheetData>
  <mergeCells count="1">
    <mergeCell ref="B8:I11"/>
  </mergeCells>
  <pageMargins left="0.23622047244094491" right="0.23622047244094491" top="0.23622047244094491" bottom="0.23622047244094491" header="0.31496062992125984" footer="0"/>
  <pageSetup paperSize="9" scale="86" orientation="portrait" r:id="rId1"/>
  <rowBreaks count="1" manualBreakCount="1">
    <brk id="62" min="1" max="8" man="1"/>
  </rowBreaks>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6C53-2CB7-4708-A748-4C07E384FD9B}">
  <sheetPr>
    <tabColor rgb="FF92D050"/>
  </sheetPr>
  <dimension ref="A2:K8492"/>
  <sheetViews>
    <sheetView showGridLines="0" zoomScale="72" workbookViewId="0">
      <selection activeCell="L7" sqref="A7:L7"/>
    </sheetView>
  </sheetViews>
  <sheetFormatPr defaultRowHeight="14.4" x14ac:dyDescent="0.3"/>
  <cols>
    <col min="1" max="1" width="3.21875" style="104" customWidth="1"/>
    <col min="2" max="2" width="10.21875" bestFit="1" customWidth="1"/>
    <col min="3" max="3" width="12" bestFit="1" customWidth="1"/>
    <col min="4" max="4" width="11.44140625" bestFit="1" customWidth="1"/>
    <col min="5" max="5" width="17.21875" bestFit="1" customWidth="1"/>
    <col min="7" max="7" width="9.5546875" bestFit="1" customWidth="1"/>
    <col min="8" max="10" width="10.44140625" bestFit="1" customWidth="1"/>
    <col min="11" max="11" width="9.21875" bestFit="1" customWidth="1"/>
  </cols>
  <sheetData>
    <row r="2" spans="1:11" ht="9" customHeight="1" x14ac:dyDescent="0.3">
      <c r="B2" s="1"/>
      <c r="C2" s="1"/>
      <c r="D2" s="1"/>
      <c r="E2" s="1"/>
      <c r="F2" s="1"/>
      <c r="G2" s="1"/>
      <c r="H2" s="1"/>
      <c r="I2" s="1"/>
      <c r="J2" s="1"/>
      <c r="K2" s="1"/>
    </row>
    <row r="3" spans="1:11" ht="19.05" customHeight="1" x14ac:dyDescent="0.4">
      <c r="B3" s="138" t="s">
        <v>187</v>
      </c>
    </row>
    <row r="4" spans="1:11" x14ac:dyDescent="0.3">
      <c r="B4" t="s">
        <v>293</v>
      </c>
    </row>
    <row r="5" spans="1:11" ht="15.6" x14ac:dyDescent="0.3">
      <c r="B5" s="139" t="s">
        <v>294</v>
      </c>
    </row>
    <row r="6" spans="1:11" x14ac:dyDescent="0.3">
      <c r="B6" t="s">
        <v>295</v>
      </c>
    </row>
    <row r="7" spans="1:11" ht="2.5499999999999998" customHeight="1" thickBot="1" x14ac:dyDescent="0.35">
      <c r="B7" s="190"/>
      <c r="C7" s="6"/>
      <c r="D7" s="6"/>
      <c r="E7" s="6"/>
      <c r="F7" s="6"/>
      <c r="G7" s="6"/>
      <c r="H7" s="6"/>
      <c r="I7" s="6"/>
      <c r="J7" s="6"/>
      <c r="K7" s="6"/>
    </row>
    <row r="9" spans="1:11" x14ac:dyDescent="0.3">
      <c r="A9" s="104" t="s">
        <v>103</v>
      </c>
      <c r="B9" s="86" t="s">
        <v>49</v>
      </c>
      <c r="C9" s="86" t="s">
        <v>337</v>
      </c>
      <c r="D9" s="86" t="s">
        <v>56</v>
      </c>
      <c r="E9" s="86" t="s">
        <v>338</v>
      </c>
      <c r="F9" s="77"/>
      <c r="G9" s="86" t="s">
        <v>339</v>
      </c>
      <c r="H9" s="168"/>
      <c r="I9" s="168"/>
      <c r="J9" s="168"/>
      <c r="K9" s="168"/>
    </row>
    <row r="10" spans="1:11" x14ac:dyDescent="0.3">
      <c r="B10" s="166">
        <v>37753</v>
      </c>
      <c r="C10" s="197">
        <v>30.21</v>
      </c>
      <c r="D10" s="197">
        <f t="shared" ref="D10:D73" si="0">C10/C11-1</f>
        <v>-0.19867374005305038</v>
      </c>
      <c r="E10" s="197">
        <v>2.1468750000000001</v>
      </c>
    </row>
    <row r="11" spans="1:11" x14ac:dyDescent="0.3">
      <c r="B11" s="166">
        <v>37790</v>
      </c>
      <c r="C11" s="197">
        <v>37.700000000000003</v>
      </c>
      <c r="D11" s="197">
        <f t="shared" si="0"/>
        <v>7.041453719477575E-2</v>
      </c>
      <c r="E11" s="197">
        <v>1.8155339805825244</v>
      </c>
      <c r="G11" s="100" t="s">
        <v>340</v>
      </c>
      <c r="H11" s="100"/>
      <c r="I11" s="100"/>
      <c r="J11" s="100"/>
      <c r="K11" s="169">
        <f>AVERAGE(E10:E8492)</f>
        <v>1.6628630036047201E-3</v>
      </c>
    </row>
    <row r="12" spans="1:11" x14ac:dyDescent="0.3">
      <c r="B12" s="166">
        <v>37788</v>
      </c>
      <c r="C12" s="197">
        <v>35.22</v>
      </c>
      <c r="D12" s="197">
        <f t="shared" si="0"/>
        <v>-5.9294871794871806E-2</v>
      </c>
      <c r="E12" s="197">
        <v>1.738724727838258</v>
      </c>
      <c r="G12" s="100" t="s">
        <v>341</v>
      </c>
      <c r="H12" s="100"/>
      <c r="I12" s="100"/>
      <c r="J12" s="100"/>
      <c r="K12" s="169">
        <f>_xlfn.STDEV.S(E10:E8492)</f>
        <v>6.1125678804046832E-2</v>
      </c>
    </row>
    <row r="13" spans="1:11" x14ac:dyDescent="0.3">
      <c r="B13" s="166">
        <v>37798</v>
      </c>
      <c r="C13" s="197">
        <v>37.44</v>
      </c>
      <c r="D13" s="197">
        <f t="shared" si="0"/>
        <v>2.6780931976431166E-3</v>
      </c>
      <c r="E13" s="197">
        <v>1.6819484240687674</v>
      </c>
      <c r="G13" s="100" t="s">
        <v>342</v>
      </c>
      <c r="H13" s="100"/>
      <c r="I13" s="100"/>
      <c r="J13" s="100"/>
      <c r="K13" s="169">
        <f>MIN(E10:E8492)</f>
        <v>-0.68306371739848137</v>
      </c>
    </row>
    <row r="14" spans="1:11" x14ac:dyDescent="0.3">
      <c r="B14" s="166">
        <v>37792</v>
      </c>
      <c r="C14" s="197">
        <v>37.340000000000003</v>
      </c>
      <c r="D14" s="197">
        <f t="shared" si="0"/>
        <v>-7.8707130520601964E-2</v>
      </c>
      <c r="E14" s="197">
        <v>1.6444759206798869</v>
      </c>
      <c r="G14" s="100" t="s">
        <v>343</v>
      </c>
      <c r="H14" s="100"/>
      <c r="I14" s="100"/>
      <c r="J14" s="100"/>
      <c r="K14" s="169">
        <f>MAX(E10:E8492)</f>
        <v>2.1468750000000001</v>
      </c>
    </row>
    <row r="15" spans="1:11" x14ac:dyDescent="0.3">
      <c r="B15" s="166">
        <v>37809</v>
      </c>
      <c r="C15" s="197">
        <v>40.53</v>
      </c>
      <c r="D15" s="197">
        <f t="shared" si="0"/>
        <v>-1.9356399709653971E-2</v>
      </c>
      <c r="E15" s="197">
        <v>1.4313137372525495</v>
      </c>
      <c r="G15" s="100" t="s">
        <v>346</v>
      </c>
      <c r="H15" s="100"/>
      <c r="I15" s="100"/>
      <c r="J15" s="100"/>
      <c r="K15" s="170">
        <v>716</v>
      </c>
    </row>
    <row r="16" spans="1:11" x14ac:dyDescent="0.3">
      <c r="B16" s="166">
        <v>37823</v>
      </c>
      <c r="C16" s="197">
        <v>41.33</v>
      </c>
      <c r="D16" s="197">
        <f t="shared" si="0"/>
        <v>-0.67971171729696223</v>
      </c>
      <c r="E16" s="197">
        <v>1.0623752495009979</v>
      </c>
    </row>
    <row r="17" spans="2:11" x14ac:dyDescent="0.3">
      <c r="B17" s="166">
        <v>34976</v>
      </c>
      <c r="C17" s="197">
        <v>129.04</v>
      </c>
      <c r="D17" s="197">
        <f t="shared" si="0"/>
        <v>-0.74543302426514102</v>
      </c>
      <c r="E17" s="197">
        <v>0.60218524956543318</v>
      </c>
      <c r="G17" s="179" t="s">
        <v>344</v>
      </c>
      <c r="H17" s="90" t="s">
        <v>349</v>
      </c>
      <c r="I17" s="180" t="s">
        <v>345</v>
      </c>
      <c r="J17" s="180" t="s">
        <v>347</v>
      </c>
      <c r="K17" s="180" t="s">
        <v>348</v>
      </c>
    </row>
    <row r="18" spans="2:11" x14ac:dyDescent="0.3">
      <c r="B18" s="166">
        <v>44482</v>
      </c>
      <c r="C18" s="197">
        <v>506.9</v>
      </c>
      <c r="D18" s="197">
        <f t="shared" si="0"/>
        <v>4.4359249329758708</v>
      </c>
      <c r="E18" s="197">
        <v>0.20446714981584879</v>
      </c>
      <c r="G18" s="174">
        <v>0.05</v>
      </c>
      <c r="H18" s="175">
        <f>100%-G18</f>
        <v>0.95</v>
      </c>
      <c r="I18" s="176">
        <f>_xlfn.PERCENTILE.INC($E$10:$E$8492,G18)</f>
        <v>-4.2127521145087776E-2</v>
      </c>
      <c r="J18" s="276">
        <f>$K$15*(1-I18)</f>
        <v>746.16330513988282</v>
      </c>
      <c r="K18" s="178">
        <f>$K$15-J18</f>
        <v>-30.163305139882823</v>
      </c>
    </row>
    <row r="19" spans="2:11" x14ac:dyDescent="0.3">
      <c r="B19" s="166">
        <v>43951</v>
      </c>
      <c r="C19" s="197">
        <v>93.25</v>
      </c>
      <c r="D19" s="197">
        <f t="shared" si="0"/>
        <v>0.29730105731775192</v>
      </c>
      <c r="E19" s="197">
        <v>0.19321817018554044</v>
      </c>
      <c r="G19" s="171">
        <v>0.01</v>
      </c>
      <c r="H19" s="116">
        <f t="shared" ref="H19:H21" si="1">100%-G19</f>
        <v>0.99</v>
      </c>
      <c r="I19" s="169">
        <f>_xlfn.PERCENTILE.INC($E$10:$E$8492,G19)</f>
        <v>-7.444718556968262E-2</v>
      </c>
      <c r="J19" s="277">
        <f>$K$15*(1-I19)</f>
        <v>769.30418486789279</v>
      </c>
      <c r="K19" s="172">
        <f>$K$15-J19</f>
        <v>-53.304184867892786</v>
      </c>
    </row>
    <row r="20" spans="2:11" x14ac:dyDescent="0.3">
      <c r="B20" s="166">
        <v>39953</v>
      </c>
      <c r="C20" s="197">
        <v>71.88</v>
      </c>
      <c r="D20" s="197">
        <f t="shared" si="0"/>
        <v>-0.58318353145839374</v>
      </c>
      <c r="E20" s="197">
        <v>0.18829558604728036</v>
      </c>
      <c r="G20" s="173">
        <v>5.0000000000000001E-3</v>
      </c>
      <c r="H20" s="116">
        <f t="shared" si="1"/>
        <v>0.995</v>
      </c>
      <c r="I20" s="169">
        <f>_xlfn.PERCENTILE.INC($E$10:$E$8492,G20)</f>
        <v>-8.8398139523174143E-2</v>
      </c>
      <c r="J20" s="277">
        <f>$K$15*(1-I20)</f>
        <v>779.29306789859265</v>
      </c>
      <c r="K20" s="172">
        <f>$K$15-J20</f>
        <v>-63.293067898592653</v>
      </c>
    </row>
    <row r="21" spans="2:11" x14ac:dyDescent="0.3">
      <c r="B21" s="166">
        <v>43767</v>
      </c>
      <c r="C21" s="197">
        <v>172.45</v>
      </c>
      <c r="D21" s="197">
        <f t="shared" si="0"/>
        <v>0.16756939742721744</v>
      </c>
      <c r="E21" s="197">
        <v>0.16756939742721744</v>
      </c>
      <c r="G21" s="171">
        <v>0.1</v>
      </c>
      <c r="H21" s="116">
        <f t="shared" si="1"/>
        <v>0.9</v>
      </c>
      <c r="I21" s="169">
        <f>_xlfn.PERCENTILE.INC($E$10:$E$8492,G21)</f>
        <v>-3.0116450274394357E-2</v>
      </c>
      <c r="J21" s="277">
        <f>$K$15*(1-I21)</f>
        <v>737.56337839646631</v>
      </c>
      <c r="K21" s="172">
        <f>$K$15-J21</f>
        <v>-21.563378396466305</v>
      </c>
    </row>
    <row r="22" spans="2:11" x14ac:dyDescent="0.3">
      <c r="B22" s="166">
        <v>43765</v>
      </c>
      <c r="C22" s="197">
        <v>147.69999999999999</v>
      </c>
      <c r="D22" s="197">
        <f t="shared" si="0"/>
        <v>-0.54130434782608705</v>
      </c>
      <c r="E22" s="197">
        <v>0.16436736302719734</v>
      </c>
    </row>
    <row r="23" spans="2:11" x14ac:dyDescent="0.3">
      <c r="B23" s="166">
        <v>44229</v>
      </c>
      <c r="C23" s="197">
        <v>322</v>
      </c>
      <c r="D23" s="197">
        <f t="shared" si="0"/>
        <v>4.4008721905400874</v>
      </c>
      <c r="E23" s="197">
        <v>0.15164520743919874</v>
      </c>
    </row>
    <row r="24" spans="2:11" x14ac:dyDescent="0.3">
      <c r="B24" s="166">
        <v>39951</v>
      </c>
      <c r="C24" s="197">
        <v>59.62</v>
      </c>
      <c r="D24" s="197">
        <f t="shared" si="0"/>
        <v>0.99598259122865729</v>
      </c>
      <c r="E24" s="197">
        <v>0.13583539721851778</v>
      </c>
    </row>
    <row r="25" spans="2:11" x14ac:dyDescent="0.3">
      <c r="B25" s="166">
        <v>39786</v>
      </c>
      <c r="C25" s="197">
        <v>29.87</v>
      </c>
      <c r="D25" s="197">
        <f t="shared" si="0"/>
        <v>-0.25880893300248131</v>
      </c>
      <c r="E25" s="197">
        <v>0.13272658323852871</v>
      </c>
    </row>
    <row r="26" spans="2:11" x14ac:dyDescent="0.3">
      <c r="B26" s="166">
        <v>39905</v>
      </c>
      <c r="C26" s="197">
        <v>40.299999999999997</v>
      </c>
      <c r="D26" s="197">
        <f t="shared" si="0"/>
        <v>-0.63611738148984198</v>
      </c>
      <c r="E26" s="197">
        <v>0.13138686131386867</v>
      </c>
    </row>
    <row r="27" spans="2:11" x14ac:dyDescent="0.3">
      <c r="B27" s="166">
        <v>43987</v>
      </c>
      <c r="C27" s="197">
        <v>110.75</v>
      </c>
      <c r="D27" s="197">
        <f t="shared" si="0"/>
        <v>1.9384452109312815</v>
      </c>
      <c r="E27" s="197">
        <v>0.12436548223350252</v>
      </c>
    </row>
    <row r="28" spans="2:11" x14ac:dyDescent="0.3">
      <c r="B28" s="166">
        <v>39755</v>
      </c>
      <c r="C28" s="197">
        <v>37.69</v>
      </c>
      <c r="D28" s="197">
        <f t="shared" si="0"/>
        <v>-0.76133485309017224</v>
      </c>
      <c r="E28" s="197">
        <v>0.12339791356184793</v>
      </c>
    </row>
    <row r="29" spans="2:11" x14ac:dyDescent="0.3">
      <c r="B29" s="166">
        <v>40239</v>
      </c>
      <c r="C29" s="197">
        <v>157.91999999999999</v>
      </c>
      <c r="D29" s="197">
        <f t="shared" si="0"/>
        <v>-0.58055776892430289</v>
      </c>
      <c r="E29" s="197">
        <v>0.12214879556597746</v>
      </c>
    </row>
    <row r="30" spans="2:11" x14ac:dyDescent="0.3">
      <c r="B30" s="166">
        <v>44476</v>
      </c>
      <c r="C30" s="197">
        <v>376.5</v>
      </c>
      <c r="D30" s="197">
        <f t="shared" si="0"/>
        <v>21.72178636089318</v>
      </c>
      <c r="E30" s="197">
        <v>0.12036899270941825</v>
      </c>
    </row>
    <row r="31" spans="2:11" x14ac:dyDescent="0.3">
      <c r="B31" s="166">
        <v>36833</v>
      </c>
      <c r="C31" s="197">
        <v>16.57</v>
      </c>
      <c r="D31" s="197">
        <f t="shared" si="0"/>
        <v>-0.70251346499102341</v>
      </c>
      <c r="E31" s="197">
        <v>0.11808367071524972</v>
      </c>
    </row>
    <row r="32" spans="2:11" x14ac:dyDescent="0.3">
      <c r="B32" s="166">
        <v>39918</v>
      </c>
      <c r="C32" s="197">
        <v>55.7</v>
      </c>
      <c r="D32" s="197">
        <f t="shared" si="0"/>
        <v>-0.74756401540901884</v>
      </c>
      <c r="E32" s="197">
        <v>0.11645620364802567</v>
      </c>
    </row>
    <row r="33" spans="2:5" x14ac:dyDescent="0.3">
      <c r="B33" s="166">
        <v>44207</v>
      </c>
      <c r="C33" s="197">
        <v>220.65</v>
      </c>
      <c r="D33" s="197">
        <f t="shared" si="0"/>
        <v>0.97008928571428577</v>
      </c>
      <c r="E33" s="197">
        <v>0.11355034065102187</v>
      </c>
    </row>
    <row r="34" spans="2:5" x14ac:dyDescent="0.3">
      <c r="B34" s="166">
        <v>40063</v>
      </c>
      <c r="C34" s="197">
        <v>112</v>
      </c>
      <c r="D34" s="197">
        <f t="shared" si="0"/>
        <v>1.2449388655041091</v>
      </c>
      <c r="E34" s="197">
        <v>0.11354145953469885</v>
      </c>
    </row>
    <row r="35" spans="2:5" x14ac:dyDescent="0.3">
      <c r="B35" s="166">
        <v>39916</v>
      </c>
      <c r="C35" s="197">
        <v>49.89</v>
      </c>
      <c r="D35" s="197">
        <f t="shared" si="0"/>
        <v>-0.72848979591836738</v>
      </c>
      <c r="E35" s="197">
        <v>0.1116310160427807</v>
      </c>
    </row>
    <row r="36" spans="2:5" x14ac:dyDescent="0.3">
      <c r="B36" s="166">
        <v>43866</v>
      </c>
      <c r="C36" s="197">
        <v>183.75</v>
      </c>
      <c r="D36" s="197">
        <f t="shared" si="0"/>
        <v>0.31720430107526876</v>
      </c>
      <c r="E36" s="197">
        <v>0.10893180446590223</v>
      </c>
    </row>
    <row r="37" spans="2:5" x14ac:dyDescent="0.3">
      <c r="B37" s="166">
        <v>43755</v>
      </c>
      <c r="C37" s="197">
        <v>139.5</v>
      </c>
      <c r="D37" s="197">
        <f t="shared" si="0"/>
        <v>8.4002695417789752</v>
      </c>
      <c r="E37" s="197">
        <v>0.10846245530393328</v>
      </c>
    </row>
    <row r="38" spans="2:5" x14ac:dyDescent="0.3">
      <c r="B38" s="166">
        <v>37096</v>
      </c>
      <c r="C38" s="197">
        <v>14.84</v>
      </c>
      <c r="D38" s="197">
        <f t="shared" si="0"/>
        <v>-0.81900231735577511</v>
      </c>
      <c r="E38" s="197">
        <v>0.10828976848394323</v>
      </c>
    </row>
    <row r="39" spans="2:5" x14ac:dyDescent="0.3">
      <c r="B39" s="166">
        <v>40022</v>
      </c>
      <c r="C39" s="197">
        <v>81.99</v>
      </c>
      <c r="D39" s="197">
        <f t="shared" si="0"/>
        <v>1.5621874999999998</v>
      </c>
      <c r="E39" s="197">
        <v>0.10752397676617576</v>
      </c>
    </row>
    <row r="40" spans="2:5" x14ac:dyDescent="0.3">
      <c r="B40" s="166">
        <v>39885</v>
      </c>
      <c r="C40" s="197">
        <v>32</v>
      </c>
      <c r="D40" s="197">
        <f t="shared" si="0"/>
        <v>7.2745558162923274E-2</v>
      </c>
      <c r="E40" s="197">
        <v>0.10726643598615926</v>
      </c>
    </row>
    <row r="41" spans="2:5" x14ac:dyDescent="0.3">
      <c r="B41" s="166">
        <v>37418</v>
      </c>
      <c r="C41" s="197">
        <v>29.83</v>
      </c>
      <c r="D41" s="197">
        <f t="shared" si="0"/>
        <v>1.088935574229692</v>
      </c>
      <c r="E41" s="197">
        <v>0.1064540059347181</v>
      </c>
    </row>
    <row r="42" spans="2:5" x14ac:dyDescent="0.3">
      <c r="B42" s="166">
        <v>36964</v>
      </c>
      <c r="C42" s="197">
        <v>14.28</v>
      </c>
      <c r="D42" s="197">
        <f t="shared" si="0"/>
        <v>-0.84016118200134327</v>
      </c>
      <c r="E42" s="197">
        <v>0.10526315789473673</v>
      </c>
    </row>
    <row r="43" spans="2:5" x14ac:dyDescent="0.3">
      <c r="B43" s="166">
        <v>38009</v>
      </c>
      <c r="C43" s="197">
        <v>89.34</v>
      </c>
      <c r="D43" s="197">
        <f t="shared" si="0"/>
        <v>0.19758713136729233</v>
      </c>
      <c r="E43" s="197">
        <v>0.10418984056358926</v>
      </c>
    </row>
    <row r="44" spans="2:5" x14ac:dyDescent="0.3">
      <c r="B44" s="166">
        <v>43930</v>
      </c>
      <c r="C44" s="197">
        <v>74.599999999999994</v>
      </c>
      <c r="D44" s="197">
        <f t="shared" si="0"/>
        <v>1.4418985270049096</v>
      </c>
      <c r="E44" s="197">
        <v>0.10355029585798814</v>
      </c>
    </row>
    <row r="45" spans="2:5" x14ac:dyDescent="0.3">
      <c r="B45" s="166">
        <v>39749</v>
      </c>
      <c r="C45" s="197">
        <v>30.55</v>
      </c>
      <c r="D45" s="197">
        <f t="shared" si="0"/>
        <v>-0.77260885746185337</v>
      </c>
      <c r="E45" s="197">
        <v>0.10288808664259941</v>
      </c>
    </row>
    <row r="46" spans="2:5" x14ac:dyDescent="0.3">
      <c r="B46" s="166">
        <v>43719</v>
      </c>
      <c r="C46" s="197">
        <v>134.35</v>
      </c>
      <c r="D46" s="197">
        <f t="shared" si="0"/>
        <v>7.3034610630407908</v>
      </c>
      <c r="E46" s="197">
        <v>0.10213289581624263</v>
      </c>
    </row>
    <row r="47" spans="2:5" x14ac:dyDescent="0.3">
      <c r="B47" s="166">
        <v>37186</v>
      </c>
      <c r="C47" s="197">
        <v>16.18</v>
      </c>
      <c r="D47" s="197">
        <f t="shared" si="0"/>
        <v>-0.95322212264014572</v>
      </c>
      <c r="E47" s="197">
        <v>0.10068027210884356</v>
      </c>
    </row>
    <row r="48" spans="2:5" x14ac:dyDescent="0.3">
      <c r="B48" s="166">
        <v>41527</v>
      </c>
      <c r="C48" s="197">
        <v>345.89</v>
      </c>
      <c r="D48" s="197">
        <f t="shared" si="0"/>
        <v>0.99360230547550432</v>
      </c>
      <c r="E48" s="197">
        <v>0.10005406608784151</v>
      </c>
    </row>
    <row r="49" spans="2:5" x14ac:dyDescent="0.3">
      <c r="B49" s="166">
        <v>44153</v>
      </c>
      <c r="C49" s="197">
        <v>173.5</v>
      </c>
      <c r="D49" s="197">
        <f t="shared" si="0"/>
        <v>-0.45044502866554748</v>
      </c>
      <c r="E49" s="197">
        <v>9.8101265822784889E-2</v>
      </c>
    </row>
    <row r="50" spans="2:5" x14ac:dyDescent="0.3">
      <c r="B50" s="166">
        <v>41500</v>
      </c>
      <c r="C50" s="197">
        <v>315.70999999999998</v>
      </c>
      <c r="D50" s="197">
        <f t="shared" si="0"/>
        <v>8.0695202528009187</v>
      </c>
      <c r="E50" s="197">
        <v>9.7129552404781716E-2</v>
      </c>
    </row>
    <row r="51" spans="2:5" x14ac:dyDescent="0.3">
      <c r="B51" s="166">
        <v>39898</v>
      </c>
      <c r="C51" s="197">
        <v>34.81</v>
      </c>
      <c r="D51" s="197">
        <f t="shared" si="0"/>
        <v>0.7344294967613354</v>
      </c>
      <c r="E51" s="197">
        <v>9.7069019855026806E-2</v>
      </c>
    </row>
    <row r="52" spans="2:5" x14ac:dyDescent="0.3">
      <c r="B52" s="166">
        <v>36766</v>
      </c>
      <c r="C52" s="197">
        <v>20.07</v>
      </c>
      <c r="D52" s="197">
        <f t="shared" si="0"/>
        <v>-0.72797506099213871</v>
      </c>
      <c r="E52" s="197">
        <v>9.5524017467248923E-2</v>
      </c>
    </row>
    <row r="53" spans="2:5" x14ac:dyDescent="0.3">
      <c r="B53" s="166">
        <v>40018</v>
      </c>
      <c r="C53" s="197">
        <v>73.78</v>
      </c>
      <c r="D53" s="197">
        <f t="shared" si="0"/>
        <v>-0.24575751380085864</v>
      </c>
      <c r="E53" s="197">
        <v>9.5471417965850236E-2</v>
      </c>
    </row>
    <row r="54" spans="2:5" x14ac:dyDescent="0.3">
      <c r="B54" s="166">
        <v>38013</v>
      </c>
      <c r="C54" s="197">
        <v>97.82</v>
      </c>
      <c r="D54" s="197">
        <f t="shared" si="0"/>
        <v>-0.78718590231698027</v>
      </c>
      <c r="E54" s="197">
        <v>9.491828967987459E-2</v>
      </c>
    </row>
    <row r="55" spans="2:5" x14ac:dyDescent="0.3">
      <c r="B55" s="166">
        <v>42521</v>
      </c>
      <c r="C55" s="197">
        <v>459.65</v>
      </c>
      <c r="D55" s="197">
        <f t="shared" si="0"/>
        <v>10.988784559207092</v>
      </c>
      <c r="E55" s="197">
        <v>9.1157270029673443E-2</v>
      </c>
    </row>
    <row r="56" spans="2:5" x14ac:dyDescent="0.3">
      <c r="B56" s="166">
        <v>35963</v>
      </c>
      <c r="C56" s="197">
        <v>38.340000000000003</v>
      </c>
      <c r="D56" s="197">
        <f t="shared" si="0"/>
        <v>-0.33425942003820108</v>
      </c>
      <c r="E56" s="197">
        <v>8.9823763501989839E-2</v>
      </c>
    </row>
    <row r="57" spans="2:5" x14ac:dyDescent="0.3">
      <c r="B57" s="166">
        <v>35793</v>
      </c>
      <c r="C57" s="197">
        <v>57.59</v>
      </c>
      <c r="D57" s="197">
        <f t="shared" si="0"/>
        <v>-0.52147901952638132</v>
      </c>
      <c r="E57" s="197">
        <v>8.8657844990548407E-2</v>
      </c>
    </row>
    <row r="58" spans="2:5" x14ac:dyDescent="0.3">
      <c r="B58" s="166">
        <v>43704</v>
      </c>
      <c r="C58" s="197">
        <v>120.35</v>
      </c>
      <c r="D58" s="197">
        <f t="shared" si="0"/>
        <v>3.650309119010819</v>
      </c>
      <c r="E58" s="197">
        <v>8.8647670737223017E-2</v>
      </c>
    </row>
    <row r="59" spans="2:5" x14ac:dyDescent="0.3">
      <c r="B59" s="166">
        <v>37293</v>
      </c>
      <c r="C59" s="197">
        <v>25.88</v>
      </c>
      <c r="D59" s="197">
        <f t="shared" si="0"/>
        <v>-8.0312722103766943E-2</v>
      </c>
      <c r="E59" s="197">
        <v>8.6938261234775327E-2</v>
      </c>
    </row>
    <row r="60" spans="2:5" x14ac:dyDescent="0.3">
      <c r="B60" s="166">
        <v>37298</v>
      </c>
      <c r="C60" s="197">
        <v>28.14</v>
      </c>
      <c r="D60" s="197">
        <f t="shared" si="0"/>
        <v>-0.93039821914419985</v>
      </c>
      <c r="E60" s="197">
        <v>8.6486486486486491E-2</v>
      </c>
    </row>
    <row r="61" spans="2:5" x14ac:dyDescent="0.3">
      <c r="B61" s="166">
        <v>44694</v>
      </c>
      <c r="C61" s="197">
        <v>404.3</v>
      </c>
      <c r="D61" s="197">
        <f t="shared" si="0"/>
        <v>-2.75405892964522E-2</v>
      </c>
      <c r="E61" s="197">
        <v>8.5952189094816056E-2</v>
      </c>
    </row>
    <row r="62" spans="2:5" x14ac:dyDescent="0.3">
      <c r="B62" s="166">
        <v>44480</v>
      </c>
      <c r="C62" s="197">
        <v>415.75</v>
      </c>
      <c r="D62" s="197">
        <f t="shared" si="0"/>
        <v>2.0148658448150831</v>
      </c>
      <c r="E62" s="197">
        <v>8.5650868259564028E-2</v>
      </c>
    </row>
    <row r="63" spans="2:5" x14ac:dyDescent="0.3">
      <c r="B63" s="166">
        <v>44069</v>
      </c>
      <c r="C63" s="197">
        <v>137.9</v>
      </c>
      <c r="D63" s="197">
        <f t="shared" si="0"/>
        <v>9.1621223286661753</v>
      </c>
      <c r="E63" s="197">
        <v>8.4972462627852074E-2</v>
      </c>
    </row>
    <row r="64" spans="2:5" x14ac:dyDescent="0.3">
      <c r="B64" s="166">
        <v>37153</v>
      </c>
      <c r="C64" s="197">
        <v>13.57</v>
      </c>
      <c r="D64" s="197">
        <f t="shared" si="0"/>
        <v>-0.30338809034907599</v>
      </c>
      <c r="E64" s="197">
        <v>8.4732214228617098E-2</v>
      </c>
    </row>
    <row r="65" spans="2:5" x14ac:dyDescent="0.3">
      <c r="B65" s="166">
        <v>36894</v>
      </c>
      <c r="C65" s="197">
        <v>19.48</v>
      </c>
      <c r="D65" s="197">
        <f t="shared" si="0"/>
        <v>-0.67881286067600988</v>
      </c>
      <c r="E65" s="197">
        <v>8.4632516703786242E-2</v>
      </c>
    </row>
    <row r="66" spans="2:5" x14ac:dyDescent="0.3">
      <c r="B66" s="166">
        <v>35887</v>
      </c>
      <c r="C66" s="197">
        <v>60.65</v>
      </c>
      <c r="D66" s="197">
        <f t="shared" si="0"/>
        <v>-0.70115792067011573</v>
      </c>
      <c r="E66" s="197">
        <v>8.3422650946766819E-2</v>
      </c>
    </row>
    <row r="67" spans="2:5" x14ac:dyDescent="0.3">
      <c r="B67" s="166">
        <v>43557</v>
      </c>
      <c r="C67" s="197">
        <v>202.95</v>
      </c>
      <c r="D67" s="197">
        <f t="shared" si="0"/>
        <v>-0.467741935483871</v>
      </c>
      <c r="E67" s="197">
        <v>8.3266613290632563E-2</v>
      </c>
    </row>
    <row r="68" spans="2:5" x14ac:dyDescent="0.3">
      <c r="B68" s="166">
        <v>42292</v>
      </c>
      <c r="C68" s="197">
        <v>381.3</v>
      </c>
      <c r="D68" s="197">
        <f t="shared" si="0"/>
        <v>1.63419689119171</v>
      </c>
      <c r="E68" s="197">
        <v>8.2316207777462402E-2</v>
      </c>
    </row>
    <row r="69" spans="2:5" x14ac:dyDescent="0.3">
      <c r="B69" s="166">
        <v>44110</v>
      </c>
      <c r="C69" s="197">
        <v>144.75</v>
      </c>
      <c r="D69" s="197">
        <f t="shared" si="0"/>
        <v>3.2901600474214581</v>
      </c>
      <c r="E69" s="197">
        <v>8.1030619865571252E-2</v>
      </c>
    </row>
    <row r="70" spans="2:5" x14ac:dyDescent="0.3">
      <c r="B70" s="166">
        <v>39762</v>
      </c>
      <c r="C70" s="197">
        <v>33.74</v>
      </c>
      <c r="D70" s="197">
        <f t="shared" si="0"/>
        <v>0.15271609156132571</v>
      </c>
      <c r="E70" s="197">
        <v>8.0717488789237679E-2</v>
      </c>
    </row>
    <row r="71" spans="2:5" x14ac:dyDescent="0.3">
      <c r="B71" s="166">
        <v>36150</v>
      </c>
      <c r="C71" s="197">
        <v>29.27</v>
      </c>
      <c r="D71" s="197">
        <f t="shared" si="0"/>
        <v>0.20205338809034901</v>
      </c>
      <c r="E71" s="197">
        <v>8.047249907715015E-2</v>
      </c>
    </row>
    <row r="72" spans="2:5" x14ac:dyDescent="0.3">
      <c r="B72" s="166">
        <v>36004</v>
      </c>
      <c r="C72" s="197">
        <v>24.35</v>
      </c>
      <c r="D72" s="197">
        <f t="shared" si="0"/>
        <v>-0.78460858027421487</v>
      </c>
      <c r="E72" s="197">
        <v>8.030168589174802E-2</v>
      </c>
    </row>
    <row r="73" spans="2:5" x14ac:dyDescent="0.3">
      <c r="B73" s="166">
        <v>44046</v>
      </c>
      <c r="C73" s="197">
        <v>113.05</v>
      </c>
      <c r="D73" s="197">
        <f t="shared" si="0"/>
        <v>2.542776559072391</v>
      </c>
      <c r="E73" s="197">
        <v>8.026755852842804E-2</v>
      </c>
    </row>
    <row r="74" spans="2:5" x14ac:dyDescent="0.3">
      <c r="B74" s="166">
        <v>36577</v>
      </c>
      <c r="C74" s="197">
        <v>31.91</v>
      </c>
      <c r="D74" s="197">
        <f t="shared" ref="D74:D137" si="2">C74/C75-1</f>
        <v>-7.4267478967217859E-2</v>
      </c>
      <c r="E74" s="197">
        <v>8.0230196343940463E-2</v>
      </c>
    </row>
    <row r="75" spans="2:5" x14ac:dyDescent="0.3">
      <c r="B75" s="166">
        <v>36578</v>
      </c>
      <c r="C75" s="197">
        <v>34.47</v>
      </c>
      <c r="D75" s="197">
        <f t="shared" si="2"/>
        <v>0.38378161380971498</v>
      </c>
      <c r="E75" s="197">
        <v>8.0225634597304918E-2</v>
      </c>
    </row>
    <row r="76" spans="2:5" x14ac:dyDescent="0.3">
      <c r="B76" s="166">
        <v>36599</v>
      </c>
      <c r="C76" s="197">
        <v>24.91</v>
      </c>
      <c r="D76" s="197">
        <f t="shared" si="2"/>
        <v>-0.49869188971624068</v>
      </c>
      <c r="E76" s="197">
        <v>8.0225498699046049E-2</v>
      </c>
    </row>
    <row r="77" spans="2:5" x14ac:dyDescent="0.3">
      <c r="B77" s="166">
        <v>36350</v>
      </c>
      <c r="C77" s="197">
        <v>49.69</v>
      </c>
      <c r="D77" s="197">
        <f t="shared" si="2"/>
        <v>0.45249926921952643</v>
      </c>
      <c r="E77" s="197">
        <v>8.0217391304347796E-2</v>
      </c>
    </row>
    <row r="78" spans="2:5" x14ac:dyDescent="0.3">
      <c r="B78" s="166">
        <v>36165</v>
      </c>
      <c r="C78" s="197">
        <v>34.21</v>
      </c>
      <c r="D78" s="197">
        <f t="shared" si="2"/>
        <v>-7.6902320561252013E-2</v>
      </c>
      <c r="E78" s="197">
        <v>8.0202083991158801E-2</v>
      </c>
    </row>
    <row r="79" spans="2:5" x14ac:dyDescent="0.3">
      <c r="B79" s="166">
        <v>36229</v>
      </c>
      <c r="C79" s="197">
        <v>37.06</v>
      </c>
      <c r="D79" s="197">
        <f t="shared" si="2"/>
        <v>-0.13793905559432429</v>
      </c>
      <c r="E79" s="197">
        <v>8.0151559312153786E-2</v>
      </c>
    </row>
    <row r="80" spans="2:5" x14ac:dyDescent="0.3">
      <c r="B80" s="166">
        <v>36174</v>
      </c>
      <c r="C80" s="197">
        <v>42.99</v>
      </c>
      <c r="D80" s="197">
        <f t="shared" si="2"/>
        <v>-0.28635458167330674</v>
      </c>
      <c r="E80" s="197">
        <v>8.0150753768844396E-2</v>
      </c>
    </row>
    <row r="81" spans="2:5" x14ac:dyDescent="0.3">
      <c r="B81" s="166">
        <v>34836</v>
      </c>
      <c r="C81" s="197">
        <v>60.24</v>
      </c>
      <c r="D81" s="197">
        <f t="shared" si="2"/>
        <v>0.31070496083550925</v>
      </c>
      <c r="E81" s="197">
        <v>8.0150618612156999E-2</v>
      </c>
    </row>
    <row r="82" spans="2:5" x14ac:dyDescent="0.3">
      <c r="B82" s="166">
        <v>36532</v>
      </c>
      <c r="C82" s="197">
        <v>45.96</v>
      </c>
      <c r="D82" s="197">
        <f t="shared" si="2"/>
        <v>0.15972747918243746</v>
      </c>
      <c r="E82" s="197">
        <v>8.014101057579337E-2</v>
      </c>
    </row>
    <row r="83" spans="2:5" x14ac:dyDescent="0.3">
      <c r="B83" s="166">
        <v>36168</v>
      </c>
      <c r="C83" s="197">
        <v>39.630000000000003</v>
      </c>
      <c r="D83" s="197">
        <f t="shared" si="2"/>
        <v>0.13487972508591062</v>
      </c>
      <c r="E83" s="197">
        <v>8.013082583810327E-2</v>
      </c>
    </row>
    <row r="84" spans="2:5" x14ac:dyDescent="0.3">
      <c r="B84" s="166">
        <v>36293</v>
      </c>
      <c r="C84" s="197">
        <v>34.92</v>
      </c>
      <c r="D84" s="197">
        <f t="shared" si="2"/>
        <v>-0.20310360565951613</v>
      </c>
      <c r="E84" s="197">
        <v>8.0111351685741017E-2</v>
      </c>
    </row>
    <row r="85" spans="2:5" x14ac:dyDescent="0.3">
      <c r="B85" s="166">
        <v>36181</v>
      </c>
      <c r="C85" s="197">
        <v>43.82</v>
      </c>
      <c r="D85" s="197">
        <f t="shared" si="2"/>
        <v>0.26428159261396433</v>
      </c>
      <c r="E85" s="197">
        <v>8.0108454523046602E-2</v>
      </c>
    </row>
    <row r="86" spans="2:5" x14ac:dyDescent="0.3">
      <c r="B86" s="166">
        <v>36242</v>
      </c>
      <c r="C86" s="197">
        <v>34.659999999999997</v>
      </c>
      <c r="D86" s="197">
        <f t="shared" si="2"/>
        <v>-1.5340909090909238E-2</v>
      </c>
      <c r="E86" s="197">
        <v>8.0087254596447277E-2</v>
      </c>
    </row>
    <row r="87" spans="2:5" x14ac:dyDescent="0.3">
      <c r="B87" s="166">
        <v>36311</v>
      </c>
      <c r="C87" s="197">
        <v>35.200000000000003</v>
      </c>
      <c r="D87" s="197">
        <f t="shared" si="2"/>
        <v>-0.39726027397260266</v>
      </c>
      <c r="E87" s="197">
        <v>8.0085915925130369E-2</v>
      </c>
    </row>
    <row r="88" spans="2:5" x14ac:dyDescent="0.3">
      <c r="B88" s="166">
        <v>36395</v>
      </c>
      <c r="C88" s="197">
        <v>58.4</v>
      </c>
      <c r="D88" s="197">
        <f t="shared" si="2"/>
        <v>0.26956521739130435</v>
      </c>
      <c r="E88" s="197">
        <v>8.0081375994081716E-2</v>
      </c>
    </row>
    <row r="89" spans="2:5" x14ac:dyDescent="0.3">
      <c r="B89" s="166">
        <v>36349</v>
      </c>
      <c r="C89" s="197">
        <v>46</v>
      </c>
      <c r="D89" s="197">
        <f t="shared" si="2"/>
        <v>0.64697457930540647</v>
      </c>
      <c r="E89" s="197">
        <v>8.0065743132190503E-2</v>
      </c>
    </row>
    <row r="90" spans="2:5" x14ac:dyDescent="0.3">
      <c r="B90" s="166">
        <v>36284</v>
      </c>
      <c r="C90" s="197">
        <v>27.93</v>
      </c>
      <c r="D90" s="197">
        <f t="shared" si="2"/>
        <v>-4.6106557377049273E-2</v>
      </c>
      <c r="E90" s="197">
        <v>8.0046403712296987E-2</v>
      </c>
    </row>
    <row r="91" spans="2:5" x14ac:dyDescent="0.3">
      <c r="B91" s="166">
        <v>36266</v>
      </c>
      <c r="C91" s="197">
        <v>29.28</v>
      </c>
      <c r="D91" s="197">
        <f t="shared" si="2"/>
        <v>-0.31588785046728962</v>
      </c>
      <c r="E91" s="197">
        <v>8.004426410918497E-2</v>
      </c>
    </row>
    <row r="92" spans="2:5" x14ac:dyDescent="0.3">
      <c r="B92" s="166">
        <v>36171</v>
      </c>
      <c r="C92" s="197">
        <v>42.8</v>
      </c>
      <c r="D92" s="197">
        <f t="shared" si="2"/>
        <v>0.13497745955979834</v>
      </c>
      <c r="E92" s="197">
        <v>7.9989906636386499E-2</v>
      </c>
    </row>
    <row r="93" spans="2:5" x14ac:dyDescent="0.3">
      <c r="B93" s="166">
        <v>36294</v>
      </c>
      <c r="C93" s="197">
        <v>37.71</v>
      </c>
      <c r="D93" s="197">
        <f t="shared" si="2"/>
        <v>-0.29724189340290719</v>
      </c>
      <c r="E93" s="197">
        <v>7.9896907216494784E-2</v>
      </c>
    </row>
    <row r="94" spans="2:5" x14ac:dyDescent="0.3">
      <c r="B94" s="166">
        <v>36353</v>
      </c>
      <c r="C94" s="197">
        <v>53.66</v>
      </c>
      <c r="D94" s="197">
        <f t="shared" si="2"/>
        <v>1.3079569892473115</v>
      </c>
      <c r="E94" s="197">
        <v>7.989535117729929E-2</v>
      </c>
    </row>
    <row r="95" spans="2:5" x14ac:dyDescent="0.3">
      <c r="B95" s="166">
        <v>36104</v>
      </c>
      <c r="C95" s="197">
        <v>23.25</v>
      </c>
      <c r="D95" s="197">
        <f t="shared" si="2"/>
        <v>-0.20020639834881326</v>
      </c>
      <c r="E95" s="197">
        <v>7.9888527635856965E-2</v>
      </c>
    </row>
    <row r="96" spans="2:5" x14ac:dyDescent="0.3">
      <c r="B96" s="166">
        <v>36286</v>
      </c>
      <c r="C96" s="197">
        <v>29.07</v>
      </c>
      <c r="D96" s="197">
        <f t="shared" si="2"/>
        <v>-0.13327370304114483</v>
      </c>
      <c r="E96" s="197">
        <v>7.9866270430906328E-2</v>
      </c>
    </row>
    <row r="97" spans="2:5" x14ac:dyDescent="0.3">
      <c r="B97" s="166">
        <v>35985</v>
      </c>
      <c r="C97" s="197">
        <v>33.54</v>
      </c>
      <c r="D97" s="197">
        <f t="shared" si="2"/>
        <v>0.27141774071266123</v>
      </c>
      <c r="E97" s="197">
        <v>7.9845460399227353E-2</v>
      </c>
    </row>
    <row r="98" spans="2:5" x14ac:dyDescent="0.3">
      <c r="B98" s="166">
        <v>36594</v>
      </c>
      <c r="C98" s="197">
        <v>26.38</v>
      </c>
      <c r="D98" s="197">
        <f t="shared" si="2"/>
        <v>-0.83246538803505654</v>
      </c>
      <c r="E98" s="197">
        <v>7.9819893573475298E-2</v>
      </c>
    </row>
    <row r="99" spans="2:5" x14ac:dyDescent="0.3">
      <c r="B99" s="166">
        <v>40823</v>
      </c>
      <c r="C99" s="197">
        <v>157.46</v>
      </c>
      <c r="D99" s="197">
        <f t="shared" si="2"/>
        <v>2.7724005749880209</v>
      </c>
      <c r="E99" s="197">
        <v>7.9676357652221697E-2</v>
      </c>
    </row>
    <row r="100" spans="2:5" x14ac:dyDescent="0.3">
      <c r="B100" s="166">
        <v>36516</v>
      </c>
      <c r="C100" s="197">
        <v>41.74</v>
      </c>
      <c r="D100" s="197">
        <f t="shared" si="2"/>
        <v>-0.48929401688486485</v>
      </c>
      <c r="E100" s="197">
        <v>7.9668908432488417E-2</v>
      </c>
    </row>
    <row r="101" spans="2:5" x14ac:dyDescent="0.3">
      <c r="B101" s="166">
        <v>35103</v>
      </c>
      <c r="C101" s="197">
        <v>81.73</v>
      </c>
      <c r="D101" s="197">
        <f t="shared" si="2"/>
        <v>-0.72605999664823195</v>
      </c>
      <c r="E101" s="197">
        <v>7.9656538969616886E-2</v>
      </c>
    </row>
    <row r="102" spans="2:5" x14ac:dyDescent="0.3">
      <c r="B102" s="166">
        <v>42412</v>
      </c>
      <c r="C102" s="197">
        <v>298.35000000000002</v>
      </c>
      <c r="D102" s="197">
        <f t="shared" si="2"/>
        <v>0.8882911392405064</v>
      </c>
      <c r="E102" s="197">
        <v>7.9609191242989041E-2</v>
      </c>
    </row>
    <row r="103" spans="2:5" x14ac:dyDescent="0.3">
      <c r="B103" s="166">
        <v>44152</v>
      </c>
      <c r="C103" s="197">
        <v>158</v>
      </c>
      <c r="D103" s="197">
        <f t="shared" si="2"/>
        <v>2.1861262351280497</v>
      </c>
      <c r="E103" s="197">
        <v>7.960368978476251E-2</v>
      </c>
    </row>
    <row r="104" spans="2:5" x14ac:dyDescent="0.3">
      <c r="B104" s="166">
        <v>36535</v>
      </c>
      <c r="C104" s="197">
        <v>49.59</v>
      </c>
      <c r="D104" s="197">
        <f t="shared" si="2"/>
        <v>-0.63568909785483396</v>
      </c>
      <c r="E104" s="197">
        <v>7.8981723237598001E-2</v>
      </c>
    </row>
    <row r="105" spans="2:5" x14ac:dyDescent="0.3">
      <c r="B105" s="166">
        <v>39472</v>
      </c>
      <c r="C105" s="197">
        <v>136.12</v>
      </c>
      <c r="D105" s="197">
        <f t="shared" si="2"/>
        <v>4.032162661737523</v>
      </c>
      <c r="E105" s="197">
        <v>7.8861853055401498E-2</v>
      </c>
    </row>
    <row r="106" spans="2:5" x14ac:dyDescent="0.3">
      <c r="B106" s="166">
        <v>36651</v>
      </c>
      <c r="C106" s="197">
        <v>27.05</v>
      </c>
      <c r="D106" s="197">
        <f t="shared" si="2"/>
        <v>-0.65329402717251983</v>
      </c>
      <c r="E106" s="197">
        <v>7.8548644338118034E-2</v>
      </c>
    </row>
    <row r="107" spans="2:5" x14ac:dyDescent="0.3">
      <c r="B107" s="166">
        <v>39638</v>
      </c>
      <c r="C107" s="197">
        <v>78.02</v>
      </c>
      <c r="D107" s="197">
        <f t="shared" si="2"/>
        <v>0.2477210938749399</v>
      </c>
      <c r="E107" s="197">
        <v>7.8518108930052399E-2</v>
      </c>
    </row>
    <row r="108" spans="2:5" x14ac:dyDescent="0.3">
      <c r="B108" s="166">
        <v>35732</v>
      </c>
      <c r="C108" s="197">
        <v>62.53</v>
      </c>
      <c r="D108" s="197">
        <f t="shared" si="2"/>
        <v>1.351635953365927</v>
      </c>
      <c r="E108" s="197">
        <v>7.8289360234523153E-2</v>
      </c>
    </row>
    <row r="109" spans="2:5" x14ac:dyDescent="0.3">
      <c r="B109" s="166">
        <v>36623</v>
      </c>
      <c r="C109" s="197">
        <v>26.59</v>
      </c>
      <c r="D109" s="197">
        <f t="shared" si="2"/>
        <v>-0.87004545232393338</v>
      </c>
      <c r="E109" s="197">
        <v>7.8264395782643881E-2</v>
      </c>
    </row>
    <row r="110" spans="2:5" x14ac:dyDescent="0.3">
      <c r="B110" s="166">
        <v>40844</v>
      </c>
      <c r="C110" s="197">
        <v>204.61</v>
      </c>
      <c r="D110" s="197">
        <f t="shared" si="2"/>
        <v>0.73324862346463382</v>
      </c>
      <c r="E110" s="197">
        <v>7.8256745362563329E-2</v>
      </c>
    </row>
    <row r="111" spans="2:5" x14ac:dyDescent="0.3">
      <c r="B111" s="166">
        <v>43713</v>
      </c>
      <c r="C111" s="197">
        <v>118.05</v>
      </c>
      <c r="D111" s="197">
        <f t="shared" si="2"/>
        <v>0.55882741317839679</v>
      </c>
      <c r="E111" s="197">
        <v>7.8082191780821875E-2</v>
      </c>
    </row>
    <row r="112" spans="2:5" x14ac:dyDescent="0.3">
      <c r="B112" s="166">
        <v>38139</v>
      </c>
      <c r="C112" s="197">
        <v>75.73</v>
      </c>
      <c r="D112" s="197">
        <f t="shared" si="2"/>
        <v>-0.68153910849453325</v>
      </c>
      <c r="E112" s="197">
        <v>7.7853686307998826E-2</v>
      </c>
    </row>
    <row r="113" spans="2:5" x14ac:dyDescent="0.3">
      <c r="B113" s="166">
        <v>44208</v>
      </c>
      <c r="C113" s="197">
        <v>237.8</v>
      </c>
      <c r="D113" s="197">
        <f t="shared" si="2"/>
        <v>1.4642487046632127</v>
      </c>
      <c r="E113" s="197">
        <v>7.7724903693632497E-2</v>
      </c>
    </row>
    <row r="114" spans="2:5" x14ac:dyDescent="0.3">
      <c r="B114" s="166">
        <v>43984</v>
      </c>
      <c r="C114" s="197">
        <v>96.5</v>
      </c>
      <c r="D114" s="197">
        <f t="shared" si="2"/>
        <v>-0.33153228041008598</v>
      </c>
      <c r="E114" s="197">
        <v>7.761027359017314E-2</v>
      </c>
    </row>
    <row r="115" spans="2:5" x14ac:dyDescent="0.3">
      <c r="B115" s="166">
        <v>39479</v>
      </c>
      <c r="C115" s="197">
        <v>144.36000000000001</v>
      </c>
      <c r="D115" s="197">
        <f t="shared" si="2"/>
        <v>2.0156674326300403</v>
      </c>
      <c r="E115" s="197">
        <v>7.7233042310275613E-2</v>
      </c>
    </row>
    <row r="116" spans="2:5" x14ac:dyDescent="0.3">
      <c r="B116" s="166">
        <v>36376</v>
      </c>
      <c r="C116" s="197">
        <v>47.87</v>
      </c>
      <c r="D116" s="197">
        <f t="shared" si="2"/>
        <v>4.155787641427322E-2</v>
      </c>
      <c r="E116" s="197">
        <v>7.6940382452193257E-2</v>
      </c>
    </row>
    <row r="117" spans="2:5" x14ac:dyDescent="0.3">
      <c r="B117" s="166">
        <v>36488</v>
      </c>
      <c r="C117" s="197">
        <v>45.96</v>
      </c>
      <c r="D117" s="197">
        <f t="shared" si="2"/>
        <v>0.20471821756225439</v>
      </c>
      <c r="E117" s="197">
        <v>7.6598735066760515E-2</v>
      </c>
    </row>
    <row r="118" spans="2:5" x14ac:dyDescent="0.3">
      <c r="B118" s="166">
        <v>36201</v>
      </c>
      <c r="C118" s="197">
        <v>38.15</v>
      </c>
      <c r="D118" s="197">
        <f t="shared" si="2"/>
        <v>-0.80340118526153059</v>
      </c>
      <c r="E118" s="197">
        <v>7.6467268623024776E-2</v>
      </c>
    </row>
    <row r="119" spans="2:5" x14ac:dyDescent="0.3">
      <c r="B119" s="166">
        <v>43529</v>
      </c>
      <c r="C119" s="197">
        <v>194.05</v>
      </c>
      <c r="D119" s="197">
        <f t="shared" si="2"/>
        <v>2.6277808936249767</v>
      </c>
      <c r="E119" s="197">
        <v>7.6261785912368207E-2</v>
      </c>
    </row>
    <row r="120" spans="2:5" x14ac:dyDescent="0.3">
      <c r="B120" s="166">
        <v>36381</v>
      </c>
      <c r="C120" s="197">
        <v>53.49</v>
      </c>
      <c r="D120" s="197">
        <f t="shared" si="2"/>
        <v>-0.30424037460978137</v>
      </c>
      <c r="E120" s="197">
        <v>7.6257545271629867E-2</v>
      </c>
    </row>
    <row r="121" spans="2:5" x14ac:dyDescent="0.3">
      <c r="B121" s="166">
        <v>38125</v>
      </c>
      <c r="C121" s="197">
        <v>76.88</v>
      </c>
      <c r="D121" s="197">
        <f t="shared" si="2"/>
        <v>1.7595118449389804</v>
      </c>
      <c r="E121" s="197">
        <v>7.6147816349384057E-2</v>
      </c>
    </row>
    <row r="122" spans="2:5" x14ac:dyDescent="0.3">
      <c r="B122" s="166">
        <v>36601</v>
      </c>
      <c r="C122" s="197">
        <v>27.86</v>
      </c>
      <c r="D122" s="197">
        <f t="shared" si="2"/>
        <v>6.7024128686327122E-2</v>
      </c>
      <c r="E122" s="197">
        <v>7.5675675675675791E-2</v>
      </c>
    </row>
    <row r="123" spans="2:5" x14ac:dyDescent="0.3">
      <c r="B123" s="166">
        <v>36616</v>
      </c>
      <c r="C123" s="197">
        <v>26.11</v>
      </c>
      <c r="D123" s="197">
        <f t="shared" si="2"/>
        <v>-0.37129785697086448</v>
      </c>
      <c r="E123" s="197">
        <v>7.5370675453047653E-2</v>
      </c>
    </row>
    <row r="124" spans="2:5" x14ac:dyDescent="0.3">
      <c r="B124" s="166">
        <v>36528</v>
      </c>
      <c r="C124" s="197">
        <v>41.53</v>
      </c>
      <c r="D124" s="197">
        <f t="shared" si="2"/>
        <v>-0.78159347883250063</v>
      </c>
      <c r="E124" s="197">
        <v>7.5349559813568279E-2</v>
      </c>
    </row>
    <row r="125" spans="2:5" x14ac:dyDescent="0.3">
      <c r="B125" s="166">
        <v>43605</v>
      </c>
      <c r="C125" s="197">
        <v>190.15</v>
      </c>
      <c r="D125" s="197">
        <f t="shared" si="2"/>
        <v>1.4945289564985309E-2</v>
      </c>
      <c r="E125" s="197">
        <v>7.5204975968334864E-2</v>
      </c>
    </row>
    <row r="126" spans="2:5" x14ac:dyDescent="0.3">
      <c r="B126" s="166">
        <v>43556</v>
      </c>
      <c r="C126" s="197">
        <v>187.35</v>
      </c>
      <c r="D126" s="197">
        <f t="shared" si="2"/>
        <v>2.2475299011960477</v>
      </c>
      <c r="E126" s="197">
        <v>7.5179340028694419E-2</v>
      </c>
    </row>
    <row r="127" spans="2:5" x14ac:dyDescent="0.3">
      <c r="B127" s="166">
        <v>36354</v>
      </c>
      <c r="C127" s="197">
        <v>57.69</v>
      </c>
      <c r="D127" s="197">
        <f t="shared" si="2"/>
        <v>1.2334494773519165</v>
      </c>
      <c r="E127" s="197">
        <v>7.5102497204621699E-2</v>
      </c>
    </row>
    <row r="128" spans="2:5" x14ac:dyDescent="0.3">
      <c r="B128" s="166">
        <v>37412</v>
      </c>
      <c r="C128" s="197">
        <v>25.83</v>
      </c>
      <c r="D128" s="197">
        <f t="shared" si="2"/>
        <v>-0.20129870129870142</v>
      </c>
      <c r="E128" s="197">
        <v>7.4459234608984959E-2</v>
      </c>
    </row>
    <row r="129" spans="2:5" x14ac:dyDescent="0.3">
      <c r="B129" s="166">
        <v>39792</v>
      </c>
      <c r="C129" s="197">
        <v>32.340000000000003</v>
      </c>
      <c r="D129" s="197">
        <f t="shared" si="2"/>
        <v>-0.92965742251223493</v>
      </c>
      <c r="E129" s="197">
        <v>7.441860465116279E-2</v>
      </c>
    </row>
    <row r="130" spans="2:5" x14ac:dyDescent="0.3">
      <c r="B130" s="166">
        <v>44617</v>
      </c>
      <c r="C130" s="197">
        <v>459.75</v>
      </c>
      <c r="D130" s="197">
        <f t="shared" si="2"/>
        <v>0.61429073033707859</v>
      </c>
      <c r="E130" s="197">
        <v>7.4307746232036509E-2</v>
      </c>
    </row>
    <row r="131" spans="2:5" x14ac:dyDescent="0.3">
      <c r="B131" s="166">
        <v>40954</v>
      </c>
      <c r="C131" s="197">
        <v>284.8</v>
      </c>
      <c r="D131" s="197">
        <f t="shared" si="2"/>
        <v>7.1278538812785399</v>
      </c>
      <c r="E131" s="197">
        <v>7.4271057296971144E-2</v>
      </c>
    </row>
    <row r="132" spans="2:5" x14ac:dyDescent="0.3">
      <c r="B132" s="166">
        <v>36581</v>
      </c>
      <c r="C132" s="197">
        <v>35.04</v>
      </c>
      <c r="D132" s="197">
        <f t="shared" si="2"/>
        <v>-6.2600321027287409E-2</v>
      </c>
      <c r="E132" s="197">
        <v>7.4187614960147252E-2</v>
      </c>
    </row>
    <row r="133" spans="2:5" x14ac:dyDescent="0.3">
      <c r="B133" s="166">
        <v>39899</v>
      </c>
      <c r="C133" s="197">
        <v>37.380000000000003</v>
      </c>
      <c r="D133" s="197">
        <f t="shared" si="2"/>
        <v>0.92879256965944301</v>
      </c>
      <c r="E133" s="197">
        <v>7.3829359379488757E-2</v>
      </c>
    </row>
    <row r="134" spans="2:5" x14ac:dyDescent="0.3">
      <c r="B134" s="166">
        <v>37214</v>
      </c>
      <c r="C134" s="197">
        <v>19.38</v>
      </c>
      <c r="D134" s="197">
        <f t="shared" si="2"/>
        <v>-0.9163754045307444</v>
      </c>
      <c r="E134" s="197">
        <v>7.3684210526315796E-2</v>
      </c>
    </row>
    <row r="135" spans="2:5" x14ac:dyDescent="0.3">
      <c r="B135" s="166">
        <v>43570</v>
      </c>
      <c r="C135" s="197">
        <v>231.75</v>
      </c>
      <c r="D135" s="197">
        <f t="shared" si="2"/>
        <v>8.7251363827108701</v>
      </c>
      <c r="E135" s="197">
        <v>7.3165084510303346E-2</v>
      </c>
    </row>
    <row r="136" spans="2:5" x14ac:dyDescent="0.3">
      <c r="B136" s="166">
        <v>37272</v>
      </c>
      <c r="C136" s="197">
        <v>23.83</v>
      </c>
      <c r="D136" s="197">
        <f t="shared" si="2"/>
        <v>-0.85894400378832725</v>
      </c>
      <c r="E136" s="197">
        <v>7.2940117064385301E-2</v>
      </c>
    </row>
    <row r="137" spans="2:5" x14ac:dyDescent="0.3">
      <c r="B137" s="166">
        <v>40826</v>
      </c>
      <c r="C137" s="197">
        <v>168.94</v>
      </c>
      <c r="D137" s="197">
        <f t="shared" si="2"/>
        <v>0.26784240150093797</v>
      </c>
      <c r="E137" s="197">
        <v>7.2907405055252061E-2</v>
      </c>
    </row>
    <row r="138" spans="2:5" x14ac:dyDescent="0.3">
      <c r="B138" s="166">
        <v>43728</v>
      </c>
      <c r="C138" s="197">
        <v>133.25</v>
      </c>
      <c r="D138" s="197">
        <f t="shared" ref="D138:D201" si="3">C138/C139-1</f>
        <v>1.3401826484018264</v>
      </c>
      <c r="E138" s="197">
        <v>7.286634460547492E-2</v>
      </c>
    </row>
    <row r="139" spans="2:5" x14ac:dyDescent="0.3">
      <c r="B139" s="166">
        <v>36390</v>
      </c>
      <c r="C139" s="197">
        <v>56.94</v>
      </c>
      <c r="D139" s="197">
        <f t="shared" si="3"/>
        <v>2.0695417789757409</v>
      </c>
      <c r="E139" s="197">
        <v>7.2720422004521446E-2</v>
      </c>
    </row>
    <row r="140" spans="2:5" x14ac:dyDescent="0.3">
      <c r="B140" s="166">
        <v>36927</v>
      </c>
      <c r="C140" s="197">
        <v>18.55</v>
      </c>
      <c r="D140" s="197">
        <f t="shared" si="3"/>
        <v>0.36900369003690026</v>
      </c>
      <c r="E140" s="197">
        <v>7.225433526011571E-2</v>
      </c>
    </row>
    <row r="141" spans="2:5" x14ac:dyDescent="0.3">
      <c r="B141" s="166">
        <v>37103</v>
      </c>
      <c r="C141" s="197">
        <v>13.55</v>
      </c>
      <c r="D141" s="197">
        <f t="shared" si="3"/>
        <v>-0.55028211085297041</v>
      </c>
      <c r="E141" s="197">
        <v>7.1993670886076E-2</v>
      </c>
    </row>
    <row r="142" spans="2:5" x14ac:dyDescent="0.3">
      <c r="B142" s="166">
        <v>37575</v>
      </c>
      <c r="C142" s="197">
        <v>30.13</v>
      </c>
      <c r="D142" s="197">
        <f t="shared" si="3"/>
        <v>-0.82618978944332278</v>
      </c>
      <c r="E142" s="197">
        <v>7.1860547847740985E-2</v>
      </c>
    </row>
    <row r="143" spans="2:5" x14ac:dyDescent="0.3">
      <c r="B143" s="166">
        <v>43811</v>
      </c>
      <c r="C143" s="197">
        <v>173.35</v>
      </c>
      <c r="D143" s="197">
        <f t="shared" si="3"/>
        <v>1.6518280556830347</v>
      </c>
      <c r="E143" s="197">
        <v>7.1384425216316272E-2</v>
      </c>
    </row>
    <row r="144" spans="2:5" x14ac:dyDescent="0.3">
      <c r="B144" s="166">
        <v>37900</v>
      </c>
      <c r="C144" s="197">
        <v>65.37</v>
      </c>
      <c r="D144" s="197">
        <f t="shared" si="3"/>
        <v>1.3573746844572665</v>
      </c>
      <c r="E144" s="197">
        <v>7.1112567589709963E-2</v>
      </c>
    </row>
    <row r="145" spans="2:5" x14ac:dyDescent="0.3">
      <c r="B145" s="166">
        <v>37560</v>
      </c>
      <c r="C145" s="197">
        <v>27.73</v>
      </c>
      <c r="D145" s="197">
        <f t="shared" si="3"/>
        <v>-0.51196761703625482</v>
      </c>
      <c r="E145" s="197">
        <v>7.1069911162610966E-2</v>
      </c>
    </row>
    <row r="146" spans="2:5" x14ac:dyDescent="0.3">
      <c r="B146" s="166">
        <v>34823</v>
      </c>
      <c r="C146" s="197">
        <v>56.82</v>
      </c>
      <c r="D146" s="197">
        <f t="shared" si="3"/>
        <v>-0.66458087367178276</v>
      </c>
      <c r="E146" s="197">
        <v>7.1065032987747578E-2</v>
      </c>
    </row>
    <row r="147" spans="2:5" x14ac:dyDescent="0.3">
      <c r="B147" s="166">
        <v>43803</v>
      </c>
      <c r="C147" s="197">
        <v>169.4</v>
      </c>
      <c r="D147" s="197">
        <f t="shared" si="3"/>
        <v>-0.71224732461355522</v>
      </c>
      <c r="E147" s="197">
        <v>7.079646017699126E-2</v>
      </c>
    </row>
    <row r="148" spans="2:5" x14ac:dyDescent="0.3">
      <c r="B148" s="166">
        <v>42619</v>
      </c>
      <c r="C148" s="197">
        <v>588.70000000000005</v>
      </c>
      <c r="D148" s="197">
        <f t="shared" si="3"/>
        <v>41.628530050687907</v>
      </c>
      <c r="E148" s="197">
        <v>7.0655633354551384E-2</v>
      </c>
    </row>
    <row r="149" spans="2:5" x14ac:dyDescent="0.3">
      <c r="B149" s="166">
        <v>37082</v>
      </c>
      <c r="C149" s="197">
        <v>13.81</v>
      </c>
      <c r="D149" s="197">
        <f t="shared" si="3"/>
        <v>-0.91375757197277208</v>
      </c>
      <c r="E149" s="197">
        <v>7.0542635658914721E-2</v>
      </c>
    </row>
    <row r="150" spans="2:5" x14ac:dyDescent="0.3">
      <c r="B150" s="166">
        <v>40802</v>
      </c>
      <c r="C150" s="197">
        <v>160.13</v>
      </c>
      <c r="D150" s="197">
        <f t="shared" si="3"/>
        <v>4.3970340411189746</v>
      </c>
      <c r="E150" s="197">
        <v>7.038770053475929E-2</v>
      </c>
    </row>
    <row r="151" spans="2:5" x14ac:dyDescent="0.3">
      <c r="B151" s="166">
        <v>39870</v>
      </c>
      <c r="C151" s="197">
        <v>29.67</v>
      </c>
      <c r="D151" s="197">
        <f t="shared" si="3"/>
        <v>-0.56251843114125621</v>
      </c>
      <c r="E151" s="197">
        <v>7.0346320346320379E-2</v>
      </c>
    </row>
    <row r="152" spans="2:5" x14ac:dyDescent="0.3">
      <c r="B152" s="166">
        <v>34850</v>
      </c>
      <c r="C152" s="197">
        <v>67.819999999999993</v>
      </c>
      <c r="D152" s="197">
        <f t="shared" si="3"/>
        <v>0.97380675203725242</v>
      </c>
      <c r="E152" s="197">
        <v>7.0222502761559058E-2</v>
      </c>
    </row>
    <row r="153" spans="2:5" x14ac:dyDescent="0.3">
      <c r="B153" s="166">
        <v>39800</v>
      </c>
      <c r="C153" s="197">
        <v>34.36</v>
      </c>
      <c r="D153" s="197">
        <f t="shared" si="3"/>
        <v>0.65112926477654987</v>
      </c>
      <c r="E153" s="197">
        <v>7.0071628776082306E-2</v>
      </c>
    </row>
    <row r="154" spans="2:5" x14ac:dyDescent="0.3">
      <c r="B154" s="166">
        <v>36094</v>
      </c>
      <c r="C154" s="197">
        <v>20.81</v>
      </c>
      <c r="D154" s="197">
        <f t="shared" si="3"/>
        <v>-0.7536111768884679</v>
      </c>
      <c r="E154" s="197">
        <v>6.9922879177377828E-2</v>
      </c>
    </row>
    <row r="155" spans="2:5" x14ac:dyDescent="0.3">
      <c r="B155" s="166">
        <v>39652</v>
      </c>
      <c r="C155" s="197">
        <v>84.46</v>
      </c>
      <c r="D155" s="197">
        <f t="shared" si="3"/>
        <v>0.18924246691072932</v>
      </c>
      <c r="E155" s="197">
        <v>6.9791006966434255E-2</v>
      </c>
    </row>
    <row r="156" spans="2:5" x14ac:dyDescent="0.3">
      <c r="B156" s="166">
        <v>35445</v>
      </c>
      <c r="C156" s="197">
        <v>71.02</v>
      </c>
      <c r="D156" s="197">
        <f t="shared" si="3"/>
        <v>0.10176853862860691</v>
      </c>
      <c r="E156" s="197">
        <v>6.9739418587136504E-2</v>
      </c>
    </row>
    <row r="157" spans="2:5" x14ac:dyDescent="0.3">
      <c r="B157" s="166">
        <v>35415</v>
      </c>
      <c r="C157" s="197">
        <v>64.459999999999994</v>
      </c>
      <c r="D157" s="197">
        <f t="shared" si="3"/>
        <v>3.0617517328292374</v>
      </c>
      <c r="E157" s="197">
        <v>6.9697975439760862E-2</v>
      </c>
    </row>
    <row r="158" spans="2:5" x14ac:dyDescent="0.3">
      <c r="B158" s="166">
        <v>36850</v>
      </c>
      <c r="C158" s="197">
        <v>15.87</v>
      </c>
      <c r="D158" s="197">
        <f t="shared" si="3"/>
        <v>-0.96851190476190474</v>
      </c>
      <c r="E158" s="197">
        <v>6.9407008086253219E-2</v>
      </c>
    </row>
    <row r="159" spans="2:5" x14ac:dyDescent="0.3">
      <c r="B159" s="166">
        <v>44607</v>
      </c>
      <c r="C159" s="197">
        <v>504</v>
      </c>
      <c r="D159" s="197">
        <f t="shared" si="3"/>
        <v>16.439446366782008</v>
      </c>
      <c r="E159" s="197">
        <v>6.9042316258351999E-2</v>
      </c>
    </row>
    <row r="160" spans="2:5" x14ac:dyDescent="0.3">
      <c r="B160" s="166">
        <v>39884</v>
      </c>
      <c r="C160" s="197">
        <v>28.9</v>
      </c>
      <c r="D160" s="197">
        <f t="shared" si="3"/>
        <v>-0.70215397299804194</v>
      </c>
      <c r="E160" s="197">
        <v>6.8786982248520756E-2</v>
      </c>
    </row>
    <row r="161" spans="2:5" x14ac:dyDescent="0.3">
      <c r="B161" s="166">
        <v>40050</v>
      </c>
      <c r="C161" s="197">
        <v>97.03</v>
      </c>
      <c r="D161" s="197">
        <f t="shared" si="3"/>
        <v>2.1239536381197683</v>
      </c>
      <c r="E161" s="197">
        <v>6.8612334801762209E-2</v>
      </c>
    </row>
    <row r="162" spans="2:5" x14ac:dyDescent="0.3">
      <c r="B162" s="166">
        <v>36287</v>
      </c>
      <c r="C162" s="197">
        <v>31.06</v>
      </c>
      <c r="D162" s="197">
        <f t="shared" si="3"/>
        <v>1.5170178282009723</v>
      </c>
      <c r="E162" s="197">
        <v>6.8455452356381175E-2</v>
      </c>
    </row>
    <row r="163" spans="2:5" x14ac:dyDescent="0.3">
      <c r="B163" s="166">
        <v>37077</v>
      </c>
      <c r="C163" s="197">
        <v>12.34</v>
      </c>
      <c r="D163" s="197">
        <f t="shared" si="3"/>
        <v>-0.82128892107168716</v>
      </c>
      <c r="E163" s="197">
        <v>6.8398268398268236E-2</v>
      </c>
    </row>
    <row r="164" spans="2:5" x14ac:dyDescent="0.3">
      <c r="B164" s="166">
        <v>35431</v>
      </c>
      <c r="C164" s="197">
        <v>69.05</v>
      </c>
      <c r="D164" s="197">
        <f t="shared" si="3"/>
        <v>-0.33796740172579098</v>
      </c>
      <c r="E164" s="197">
        <v>6.838929289803497E-2</v>
      </c>
    </row>
    <row r="165" spans="2:5" x14ac:dyDescent="0.3">
      <c r="B165" s="166">
        <v>38021</v>
      </c>
      <c r="C165" s="197">
        <v>104.3</v>
      </c>
      <c r="D165" s="197">
        <f t="shared" si="3"/>
        <v>3.1209008297115766</v>
      </c>
      <c r="E165" s="197">
        <v>6.8319164191334547E-2</v>
      </c>
    </row>
    <row r="166" spans="2:5" x14ac:dyDescent="0.3">
      <c r="B166" s="166">
        <v>37473</v>
      </c>
      <c r="C166" s="197">
        <v>25.31</v>
      </c>
      <c r="D166" s="197">
        <f t="shared" si="3"/>
        <v>-0.86540813613400691</v>
      </c>
      <c r="E166" s="197">
        <v>6.7932489451476785E-2</v>
      </c>
    </row>
    <row r="167" spans="2:5" x14ac:dyDescent="0.3">
      <c r="B167" s="166">
        <v>43859</v>
      </c>
      <c r="C167" s="197">
        <v>188.05</v>
      </c>
      <c r="D167" s="197">
        <f t="shared" si="3"/>
        <v>2.0054339140163018</v>
      </c>
      <c r="E167" s="197">
        <v>6.7859170925610446E-2</v>
      </c>
    </row>
    <row r="168" spans="2:5" x14ac:dyDescent="0.3">
      <c r="B168" s="166">
        <v>35410</v>
      </c>
      <c r="C168" s="197">
        <v>62.57</v>
      </c>
      <c r="D168" s="197">
        <f t="shared" si="3"/>
        <v>-0.63327863087563008</v>
      </c>
      <c r="E168" s="197">
        <v>6.7747440273037585E-2</v>
      </c>
    </row>
    <row r="169" spans="2:5" x14ac:dyDescent="0.3">
      <c r="B169" s="166">
        <v>40869</v>
      </c>
      <c r="C169" s="197">
        <v>170.62</v>
      </c>
      <c r="D169" s="197">
        <f t="shared" si="3"/>
        <v>10.25461741424802</v>
      </c>
      <c r="E169" s="197">
        <v>6.7442442442442463E-2</v>
      </c>
    </row>
    <row r="170" spans="2:5" x14ac:dyDescent="0.3">
      <c r="B170" s="166">
        <v>37027</v>
      </c>
      <c r="C170" s="197">
        <v>15.16</v>
      </c>
      <c r="D170" s="197">
        <f t="shared" si="3"/>
        <v>-0.9719363198815254</v>
      </c>
      <c r="E170" s="197">
        <v>6.6854327938071778E-2</v>
      </c>
    </row>
    <row r="171" spans="2:5" x14ac:dyDescent="0.3">
      <c r="B171" s="166">
        <v>42682</v>
      </c>
      <c r="C171" s="197">
        <v>540.20000000000005</v>
      </c>
      <c r="D171" s="197">
        <f t="shared" si="3"/>
        <v>0.64269423749429833</v>
      </c>
      <c r="E171" s="197">
        <v>6.6850992396563669E-2</v>
      </c>
    </row>
    <row r="172" spans="2:5" x14ac:dyDescent="0.3">
      <c r="B172" s="166">
        <v>42241</v>
      </c>
      <c r="C172" s="197">
        <v>328.85</v>
      </c>
      <c r="D172" s="197">
        <f t="shared" si="3"/>
        <v>8.7465915826911687</v>
      </c>
      <c r="E172" s="197">
        <v>6.6828872668288852E-2</v>
      </c>
    </row>
    <row r="173" spans="2:5" x14ac:dyDescent="0.3">
      <c r="B173" s="166">
        <v>39814</v>
      </c>
      <c r="C173" s="197">
        <v>33.74</v>
      </c>
      <c r="D173" s="197">
        <f t="shared" si="3"/>
        <v>-0.79042176532703889</v>
      </c>
      <c r="E173" s="197">
        <v>6.6708820739804109E-2</v>
      </c>
    </row>
    <row r="174" spans="2:5" x14ac:dyDescent="0.3">
      <c r="B174" s="166">
        <v>40308</v>
      </c>
      <c r="C174" s="197">
        <v>160.99</v>
      </c>
      <c r="D174" s="197">
        <f t="shared" si="3"/>
        <v>0.88977579528113648</v>
      </c>
      <c r="E174" s="197">
        <v>6.6653415490624868E-2</v>
      </c>
    </row>
    <row r="175" spans="2:5" x14ac:dyDescent="0.3">
      <c r="B175" s="166">
        <v>40036</v>
      </c>
      <c r="C175" s="197">
        <v>85.19</v>
      </c>
      <c r="D175" s="197">
        <f t="shared" si="3"/>
        <v>2.1217933349316764E-2</v>
      </c>
      <c r="E175" s="197">
        <v>6.6074333625328441E-2</v>
      </c>
    </row>
    <row r="176" spans="2:5" x14ac:dyDescent="0.3">
      <c r="B176" s="166">
        <v>40025</v>
      </c>
      <c r="C176" s="197">
        <v>83.42</v>
      </c>
      <c r="D176" s="197">
        <f t="shared" si="3"/>
        <v>-0.82538253825382535</v>
      </c>
      <c r="E176" s="197">
        <v>6.6070287539936157E-2</v>
      </c>
    </row>
    <row r="177" spans="2:5" x14ac:dyDescent="0.3">
      <c r="B177" s="166">
        <v>44774</v>
      </c>
      <c r="C177" s="197">
        <v>477.73</v>
      </c>
      <c r="D177" s="197">
        <f t="shared" si="3"/>
        <v>2.3946564343068291</v>
      </c>
      <c r="E177" s="197">
        <v>6.5838204453170235E-2</v>
      </c>
    </row>
    <row r="178" spans="2:5" x14ac:dyDescent="0.3">
      <c r="B178" s="166">
        <v>40235</v>
      </c>
      <c r="C178" s="197">
        <v>140.72999999999999</v>
      </c>
      <c r="D178" s="197">
        <f t="shared" si="3"/>
        <v>1.4793868921775899</v>
      </c>
      <c r="E178" s="197">
        <v>6.5651976374375254E-2</v>
      </c>
    </row>
    <row r="179" spans="2:5" x14ac:dyDescent="0.3">
      <c r="B179" s="166">
        <v>34753</v>
      </c>
      <c r="C179" s="197">
        <v>56.76</v>
      </c>
      <c r="D179" s="197">
        <f t="shared" si="3"/>
        <v>0.28300180831826394</v>
      </c>
      <c r="E179" s="197">
        <v>6.4915572232645324E-2</v>
      </c>
    </row>
    <row r="180" spans="2:5" x14ac:dyDescent="0.3">
      <c r="B180" s="166">
        <v>39911</v>
      </c>
      <c r="C180" s="197">
        <v>44.24</v>
      </c>
      <c r="D180" s="197">
        <f t="shared" si="3"/>
        <v>-0.20273923229410706</v>
      </c>
      <c r="E180" s="197">
        <v>6.4485081809432243E-2</v>
      </c>
    </row>
    <row r="181" spans="2:5" x14ac:dyDescent="0.3">
      <c r="B181" s="166">
        <v>37887</v>
      </c>
      <c r="C181" s="197">
        <v>55.49</v>
      </c>
      <c r="D181" s="197">
        <f t="shared" si="3"/>
        <v>-0.11201792286765877</v>
      </c>
      <c r="E181" s="197">
        <v>6.4454248992902308E-2</v>
      </c>
    </row>
    <row r="182" spans="2:5" x14ac:dyDescent="0.3">
      <c r="B182" s="166">
        <v>40011</v>
      </c>
      <c r="C182" s="197">
        <v>62.49</v>
      </c>
      <c r="D182" s="197">
        <f t="shared" si="3"/>
        <v>-0.7765021459227468</v>
      </c>
      <c r="E182" s="197">
        <v>6.4384261624936157E-2</v>
      </c>
    </row>
    <row r="183" spans="2:5" x14ac:dyDescent="0.3">
      <c r="B183" s="166">
        <v>44228</v>
      </c>
      <c r="C183" s="197">
        <v>279.60000000000002</v>
      </c>
      <c r="D183" s="197">
        <f t="shared" si="3"/>
        <v>12.952095808383236</v>
      </c>
      <c r="E183" s="197">
        <v>6.4331937571374231E-2</v>
      </c>
    </row>
    <row r="184" spans="2:5" x14ac:dyDescent="0.3">
      <c r="B184" s="166">
        <v>37820</v>
      </c>
      <c r="C184" s="197">
        <v>20.04</v>
      </c>
      <c r="D184" s="197">
        <f t="shared" si="3"/>
        <v>-0.93814814814814818</v>
      </c>
      <c r="E184" s="197">
        <v>6.4259160913435975E-2</v>
      </c>
    </row>
    <row r="185" spans="2:5" x14ac:dyDescent="0.3">
      <c r="B185" s="166">
        <v>44250</v>
      </c>
      <c r="C185" s="197">
        <v>324</v>
      </c>
      <c r="D185" s="197">
        <f t="shared" si="3"/>
        <v>11.166729252722494</v>
      </c>
      <c r="E185" s="197">
        <v>6.4039408866995107E-2</v>
      </c>
    </row>
    <row r="186" spans="2:5" x14ac:dyDescent="0.3">
      <c r="B186" s="166">
        <v>36012</v>
      </c>
      <c r="C186" s="197">
        <v>26.63</v>
      </c>
      <c r="D186" s="197">
        <f t="shared" si="3"/>
        <v>-0.7401951219512195</v>
      </c>
      <c r="E186" s="197">
        <v>6.3923292049540503E-2</v>
      </c>
    </row>
    <row r="187" spans="2:5" x14ac:dyDescent="0.3">
      <c r="B187" s="166">
        <v>44001</v>
      </c>
      <c r="C187" s="197">
        <v>102.5</v>
      </c>
      <c r="D187" s="197">
        <f t="shared" si="3"/>
        <v>-0.32267230555739124</v>
      </c>
      <c r="E187" s="197">
        <v>6.3829787234042534E-2</v>
      </c>
    </row>
    <row r="188" spans="2:5" x14ac:dyDescent="0.3">
      <c r="B188" s="166">
        <v>38870</v>
      </c>
      <c r="C188" s="197">
        <v>151.33000000000001</v>
      </c>
      <c r="D188" s="197">
        <f t="shared" si="3"/>
        <v>-0.54954606340229195</v>
      </c>
      <c r="E188" s="197">
        <v>6.3756502179108887E-2</v>
      </c>
    </row>
    <row r="189" spans="2:5" x14ac:dyDescent="0.3">
      <c r="B189" s="166">
        <v>44235</v>
      </c>
      <c r="C189" s="197">
        <v>335.95</v>
      </c>
      <c r="D189" s="197">
        <f t="shared" si="3"/>
        <v>-0.24374760822096664</v>
      </c>
      <c r="E189" s="197">
        <v>6.3469452358341227E-2</v>
      </c>
    </row>
    <row r="190" spans="2:5" x14ac:dyDescent="0.3">
      <c r="B190" s="166">
        <v>44953</v>
      </c>
      <c r="C190" s="197">
        <v>444.23</v>
      </c>
      <c r="D190" s="197">
        <f t="shared" si="3"/>
        <v>0.40025216706067779</v>
      </c>
      <c r="E190" s="197">
        <v>6.3361738797395706E-2</v>
      </c>
    </row>
    <row r="191" spans="2:5" x14ac:dyDescent="0.3">
      <c r="B191" s="166">
        <v>42415</v>
      </c>
      <c r="C191" s="197">
        <v>317.25</v>
      </c>
      <c r="D191" s="197">
        <f t="shared" si="3"/>
        <v>0.89913199640826091</v>
      </c>
      <c r="E191" s="197">
        <v>6.3348416289592757E-2</v>
      </c>
    </row>
    <row r="192" spans="2:5" x14ac:dyDescent="0.3">
      <c r="B192" s="166">
        <v>40765</v>
      </c>
      <c r="C192" s="197">
        <v>167.05</v>
      </c>
      <c r="D192" s="197">
        <f t="shared" si="3"/>
        <v>-0.39232448162968347</v>
      </c>
      <c r="E192" s="197">
        <v>6.320010183299396E-2</v>
      </c>
    </row>
    <row r="193" spans="2:5" x14ac:dyDescent="0.3">
      <c r="B193" s="166">
        <v>44216</v>
      </c>
      <c r="C193" s="197">
        <v>274.89999999999998</v>
      </c>
      <c r="D193" s="197">
        <f t="shared" si="3"/>
        <v>1.2971504972006347</v>
      </c>
      <c r="E193" s="197">
        <v>6.2826213029190114E-2</v>
      </c>
    </row>
    <row r="194" spans="2:5" x14ac:dyDescent="0.3">
      <c r="B194" s="166">
        <v>40072</v>
      </c>
      <c r="C194" s="197">
        <v>119.67</v>
      </c>
      <c r="D194" s="197">
        <f t="shared" si="3"/>
        <v>1.8520019065776929</v>
      </c>
      <c r="E194" s="197">
        <v>6.2788632326820748E-2</v>
      </c>
    </row>
    <row r="195" spans="2:5" x14ac:dyDescent="0.3">
      <c r="B195" s="166">
        <v>36346</v>
      </c>
      <c r="C195" s="197">
        <v>41.96</v>
      </c>
      <c r="D195" s="197">
        <f t="shared" si="3"/>
        <v>-0.54559237600173272</v>
      </c>
      <c r="E195" s="197">
        <v>6.2547480374778308E-2</v>
      </c>
    </row>
    <row r="196" spans="2:5" x14ac:dyDescent="0.3">
      <c r="B196" s="166">
        <v>35326</v>
      </c>
      <c r="C196" s="197">
        <v>92.34</v>
      </c>
      <c r="D196" s="197">
        <f t="shared" si="3"/>
        <v>7.2473867595818975E-2</v>
      </c>
      <c r="E196" s="197">
        <v>6.235618959963185E-2</v>
      </c>
    </row>
    <row r="197" spans="2:5" x14ac:dyDescent="0.3">
      <c r="B197" s="166">
        <v>43962</v>
      </c>
      <c r="C197" s="197">
        <v>86.1</v>
      </c>
      <c r="D197" s="197">
        <f t="shared" si="3"/>
        <v>-0.66922781406069931</v>
      </c>
      <c r="E197" s="197">
        <v>6.2307217766810474E-2</v>
      </c>
    </row>
    <row r="198" spans="2:5" x14ac:dyDescent="0.3">
      <c r="B198" s="166">
        <v>44211</v>
      </c>
      <c r="C198" s="197">
        <v>260.3</v>
      </c>
      <c r="D198" s="197">
        <f t="shared" si="3"/>
        <v>8.2600498043400936</v>
      </c>
      <c r="E198" s="197">
        <v>6.2015503875969102E-2</v>
      </c>
    </row>
    <row r="199" spans="2:5" x14ac:dyDescent="0.3">
      <c r="B199" s="166">
        <v>36116</v>
      </c>
      <c r="C199" s="197">
        <v>28.11</v>
      </c>
      <c r="D199" s="197">
        <f t="shared" si="3"/>
        <v>-0.91651321651321649</v>
      </c>
      <c r="E199" s="197">
        <v>6.1956932376274976E-2</v>
      </c>
    </row>
    <row r="200" spans="2:5" x14ac:dyDescent="0.3">
      <c r="B200" s="166">
        <v>42432</v>
      </c>
      <c r="C200" s="197">
        <v>336.7</v>
      </c>
      <c r="D200" s="197">
        <f t="shared" si="3"/>
        <v>1.7508169934640523</v>
      </c>
      <c r="E200" s="197">
        <v>6.1810154525386185E-2</v>
      </c>
    </row>
    <row r="201" spans="2:5" x14ac:dyDescent="0.3">
      <c r="B201" s="166">
        <v>43741</v>
      </c>
      <c r="C201" s="197">
        <v>122.4</v>
      </c>
      <c r="D201" s="197">
        <f t="shared" si="3"/>
        <v>-0.88780420734222465</v>
      </c>
      <c r="E201" s="197">
        <v>6.1578490893321902E-2</v>
      </c>
    </row>
    <row r="202" spans="2:5" x14ac:dyDescent="0.3">
      <c r="B202" s="166">
        <v>45498</v>
      </c>
      <c r="C202" s="197">
        <v>1090.95</v>
      </c>
      <c r="D202" s="197">
        <f t="shared" ref="D202:D265" si="4">C202/C203-1</f>
        <v>1.3262682047892187</v>
      </c>
      <c r="E202" s="197">
        <v>6.1545198014984814E-2</v>
      </c>
    </row>
    <row r="203" spans="2:5" x14ac:dyDescent="0.3">
      <c r="B203" s="166">
        <v>41863</v>
      </c>
      <c r="C203" s="197">
        <v>468.97</v>
      </c>
      <c r="D203" s="197">
        <f t="shared" si="4"/>
        <v>2.0432835820895527</v>
      </c>
      <c r="E203" s="197">
        <v>6.1474389443425981E-2</v>
      </c>
    </row>
    <row r="204" spans="2:5" x14ac:dyDescent="0.3">
      <c r="B204" s="166">
        <v>40813</v>
      </c>
      <c r="C204" s="197">
        <v>154.1</v>
      </c>
      <c r="D204" s="197">
        <f t="shared" si="4"/>
        <v>3.0080213903743269E-2</v>
      </c>
      <c r="E204" s="197">
        <v>6.1367862800468354E-2</v>
      </c>
    </row>
    <row r="205" spans="2:5" x14ac:dyDescent="0.3">
      <c r="B205" s="166">
        <v>40801</v>
      </c>
      <c r="C205" s="197">
        <v>149.6</v>
      </c>
      <c r="D205" s="197">
        <f t="shared" si="4"/>
        <v>3.4590163934426235</v>
      </c>
      <c r="E205" s="197">
        <v>6.1068160862472354E-2</v>
      </c>
    </row>
    <row r="206" spans="2:5" x14ac:dyDescent="0.3">
      <c r="B206" s="166">
        <v>39752</v>
      </c>
      <c r="C206" s="197">
        <v>33.549999999999997</v>
      </c>
      <c r="D206" s="197">
        <f t="shared" si="4"/>
        <v>0.34630818619582637</v>
      </c>
      <c r="E206" s="197">
        <v>6.1037318153067455E-2</v>
      </c>
    </row>
    <row r="207" spans="2:5" x14ac:dyDescent="0.3">
      <c r="B207" s="166">
        <v>36136</v>
      </c>
      <c r="C207" s="197">
        <v>24.92</v>
      </c>
      <c r="D207" s="197">
        <f t="shared" si="4"/>
        <v>-0.86904887020493959</v>
      </c>
      <c r="E207" s="197">
        <v>6.0876968922946029E-2</v>
      </c>
    </row>
    <row r="208" spans="2:5" x14ac:dyDescent="0.3">
      <c r="B208" s="166">
        <v>43406</v>
      </c>
      <c r="C208" s="197">
        <v>190.3</v>
      </c>
      <c r="D208" s="197">
        <f t="shared" si="4"/>
        <v>5.8650793650793656</v>
      </c>
      <c r="E208" s="197">
        <v>6.0462524380050287E-2</v>
      </c>
    </row>
    <row r="209" spans="2:5" x14ac:dyDescent="0.3">
      <c r="B209" s="166">
        <v>39869</v>
      </c>
      <c r="C209" s="197">
        <v>27.72</v>
      </c>
      <c r="D209" s="197">
        <f t="shared" si="4"/>
        <v>-0.6806451612903226</v>
      </c>
      <c r="E209" s="197">
        <v>6.0443764345829987E-2</v>
      </c>
    </row>
    <row r="210" spans="2:5" x14ac:dyDescent="0.3">
      <c r="B210" s="166">
        <v>35620</v>
      </c>
      <c r="C210" s="197">
        <v>86.8</v>
      </c>
      <c r="D210" s="197">
        <f t="shared" si="4"/>
        <v>-0.78913101571799915</v>
      </c>
      <c r="E210" s="197">
        <v>6.0346933789396484E-2</v>
      </c>
    </row>
    <row r="211" spans="2:5" x14ac:dyDescent="0.3">
      <c r="B211" s="166">
        <v>44936</v>
      </c>
      <c r="C211" s="197">
        <v>411.63</v>
      </c>
      <c r="D211" s="197">
        <f t="shared" si="4"/>
        <v>3.5333700440528633</v>
      </c>
      <c r="E211" s="197">
        <v>6.0218931101094553E-2</v>
      </c>
    </row>
    <row r="212" spans="2:5" x14ac:dyDescent="0.3">
      <c r="B212" s="166">
        <v>40049</v>
      </c>
      <c r="C212" s="197">
        <v>90.8</v>
      </c>
      <c r="D212" s="197">
        <f t="shared" si="4"/>
        <v>-0.34727913162245716</v>
      </c>
      <c r="E212" s="197">
        <v>6.0128429655574855E-2</v>
      </c>
    </row>
    <row r="213" spans="2:5" x14ac:dyDescent="0.3">
      <c r="B213" s="166">
        <v>40148</v>
      </c>
      <c r="C213" s="197">
        <v>139.11000000000001</v>
      </c>
      <c r="D213" s="197">
        <f t="shared" si="4"/>
        <v>0.64861341550130391</v>
      </c>
      <c r="E213" s="197">
        <v>6.0128029263831761E-2</v>
      </c>
    </row>
    <row r="214" spans="2:5" x14ac:dyDescent="0.3">
      <c r="B214" s="166">
        <v>39689</v>
      </c>
      <c r="C214" s="197">
        <v>84.38</v>
      </c>
      <c r="D214" s="197">
        <f t="shared" si="4"/>
        <v>4.192615384615384</v>
      </c>
      <c r="E214" s="197">
        <v>6.0050251256281495E-2</v>
      </c>
    </row>
    <row r="215" spans="2:5" x14ac:dyDescent="0.3">
      <c r="B215" s="166">
        <v>37195</v>
      </c>
      <c r="C215" s="197">
        <v>16.25</v>
      </c>
      <c r="D215" s="197">
        <f t="shared" si="4"/>
        <v>-0.93165089379600419</v>
      </c>
      <c r="E215" s="197">
        <v>6.0013046314416174E-2</v>
      </c>
    </row>
    <row r="216" spans="2:5" x14ac:dyDescent="0.3">
      <c r="B216" s="166">
        <v>41075</v>
      </c>
      <c r="C216" s="197">
        <v>237.75</v>
      </c>
      <c r="D216" s="197">
        <f t="shared" si="4"/>
        <v>0.61569826707441377</v>
      </c>
      <c r="E216" s="197">
        <v>6.0011592135182257E-2</v>
      </c>
    </row>
    <row r="217" spans="2:5" x14ac:dyDescent="0.3">
      <c r="B217" s="166">
        <v>38887</v>
      </c>
      <c r="C217" s="197">
        <v>147.15</v>
      </c>
      <c r="D217" s="197">
        <f t="shared" si="4"/>
        <v>-0.71070480684163961</v>
      </c>
      <c r="E217" s="197">
        <v>5.9929410069869515E-2</v>
      </c>
    </row>
    <row r="218" spans="2:5" x14ac:dyDescent="0.3">
      <c r="B218" s="166">
        <v>44495</v>
      </c>
      <c r="C218" s="197">
        <v>508.65</v>
      </c>
      <c r="D218" s="197">
        <f t="shared" si="4"/>
        <v>7.9080560420315233</v>
      </c>
      <c r="E218" s="197">
        <v>5.9908314232131721E-2</v>
      </c>
    </row>
    <row r="219" spans="2:5" x14ac:dyDescent="0.3">
      <c r="B219" s="166">
        <v>40009</v>
      </c>
      <c r="C219" s="197">
        <v>57.1</v>
      </c>
      <c r="D219" s="197">
        <f t="shared" si="4"/>
        <v>0.11697965571205016</v>
      </c>
      <c r="E219" s="197">
        <v>5.9762435040831452E-2</v>
      </c>
    </row>
    <row r="220" spans="2:5" x14ac:dyDescent="0.3">
      <c r="B220" s="166">
        <v>39937</v>
      </c>
      <c r="C220" s="197">
        <v>51.12</v>
      </c>
      <c r="D220" s="197">
        <f t="shared" si="4"/>
        <v>-0.87373101148573551</v>
      </c>
      <c r="E220" s="197">
        <v>5.9701492537313383E-2</v>
      </c>
    </row>
    <row r="221" spans="2:5" x14ac:dyDescent="0.3">
      <c r="B221" s="166">
        <v>42312</v>
      </c>
      <c r="C221" s="197">
        <v>404.85</v>
      </c>
      <c r="D221" s="197">
        <f t="shared" si="4"/>
        <v>15.397326852976914</v>
      </c>
      <c r="E221" s="197">
        <v>5.9678052610914856E-2</v>
      </c>
    </row>
    <row r="222" spans="2:5" x14ac:dyDescent="0.3">
      <c r="B222" s="166">
        <v>36685</v>
      </c>
      <c r="C222" s="197">
        <v>24.69</v>
      </c>
      <c r="D222" s="197">
        <f t="shared" si="4"/>
        <v>-0.68059508408796887</v>
      </c>
      <c r="E222" s="197">
        <v>5.9656652360515094E-2</v>
      </c>
    </row>
    <row r="223" spans="2:5" x14ac:dyDescent="0.3">
      <c r="B223" s="166">
        <v>43910</v>
      </c>
      <c r="C223" s="197">
        <v>77.3</v>
      </c>
      <c r="D223" s="197">
        <f t="shared" si="4"/>
        <v>3.2425905598243689</v>
      </c>
      <c r="E223" s="197">
        <v>5.9629883481836732E-2</v>
      </c>
    </row>
    <row r="224" spans="2:5" x14ac:dyDescent="0.3">
      <c r="B224" s="166">
        <v>37812</v>
      </c>
      <c r="C224" s="197">
        <v>18.22</v>
      </c>
      <c r="D224" s="197">
        <f t="shared" si="4"/>
        <v>-7.277353689567434E-2</v>
      </c>
      <c r="E224" s="197">
        <v>5.9302325581395365E-2</v>
      </c>
    </row>
    <row r="225" spans="2:5" x14ac:dyDescent="0.3">
      <c r="B225" s="166">
        <v>36928</v>
      </c>
      <c r="C225" s="197">
        <v>19.649999999999999</v>
      </c>
      <c r="D225" s="197">
        <f t="shared" si="4"/>
        <v>5.6451612903225756E-2</v>
      </c>
      <c r="E225" s="197">
        <v>5.9299191374662996E-2</v>
      </c>
    </row>
    <row r="226" spans="2:5" x14ac:dyDescent="0.3">
      <c r="B226" s="166">
        <v>36867</v>
      </c>
      <c r="C226" s="197">
        <v>18.600000000000001</v>
      </c>
      <c r="D226" s="197">
        <f t="shared" si="4"/>
        <v>-0.90018781862087471</v>
      </c>
      <c r="E226" s="197">
        <v>5.9225512528473967E-2</v>
      </c>
    </row>
    <row r="227" spans="2:5" x14ac:dyDescent="0.3">
      <c r="B227" s="166">
        <v>44193</v>
      </c>
      <c r="C227" s="197">
        <v>186.35</v>
      </c>
      <c r="D227" s="197">
        <f t="shared" si="4"/>
        <v>2.9216834198608099E-2</v>
      </c>
      <c r="E227" s="197">
        <v>5.9107701051435146E-2</v>
      </c>
    </row>
    <row r="228" spans="2:5" x14ac:dyDescent="0.3">
      <c r="B228" s="166">
        <v>40878</v>
      </c>
      <c r="C228" s="197">
        <v>181.06</v>
      </c>
      <c r="D228" s="197">
        <f t="shared" si="4"/>
        <v>1.1251173708920188</v>
      </c>
      <c r="E228" s="197">
        <v>5.9016201672808188E-2</v>
      </c>
    </row>
    <row r="229" spans="2:5" x14ac:dyDescent="0.3">
      <c r="B229" s="166">
        <v>38131</v>
      </c>
      <c r="C229" s="197">
        <v>85.2</v>
      </c>
      <c r="D229" s="197">
        <f t="shared" si="4"/>
        <v>-0.74468085106382975</v>
      </c>
      <c r="E229" s="197">
        <v>5.8911260253542208E-2</v>
      </c>
    </row>
    <row r="230" spans="2:5" x14ac:dyDescent="0.3">
      <c r="B230" s="166">
        <v>42283</v>
      </c>
      <c r="C230" s="197">
        <v>333.7</v>
      </c>
      <c r="D230" s="197">
        <f t="shared" si="4"/>
        <v>5.6013847675568744</v>
      </c>
      <c r="E230" s="197">
        <v>5.886085990798029E-2</v>
      </c>
    </row>
    <row r="231" spans="2:5" x14ac:dyDescent="0.3">
      <c r="B231" s="166">
        <v>36388</v>
      </c>
      <c r="C231" s="197">
        <v>50.55</v>
      </c>
      <c r="D231" s="197">
        <f t="shared" si="4"/>
        <v>-0.8808906691800189</v>
      </c>
      <c r="E231" s="197">
        <v>5.8860494344365133E-2</v>
      </c>
    </row>
    <row r="232" spans="2:5" x14ac:dyDescent="0.3">
      <c r="B232" s="166">
        <v>42334</v>
      </c>
      <c r="C232" s="197">
        <v>424.4</v>
      </c>
      <c r="D232" s="197">
        <f t="shared" si="4"/>
        <v>0.34666032048230999</v>
      </c>
      <c r="E232" s="197">
        <v>5.8486095523132553E-2</v>
      </c>
    </row>
    <row r="233" spans="2:5" x14ac:dyDescent="0.3">
      <c r="B233" s="166">
        <v>42282</v>
      </c>
      <c r="C233" s="197">
        <v>315.14999999999998</v>
      </c>
      <c r="D233" s="197">
        <f t="shared" si="4"/>
        <v>7.2241649269311061</v>
      </c>
      <c r="E233" s="197">
        <v>5.8438287153652402E-2</v>
      </c>
    </row>
    <row r="234" spans="2:5" x14ac:dyDescent="0.3">
      <c r="B234" s="166">
        <v>36315</v>
      </c>
      <c r="C234" s="197">
        <v>38.32</v>
      </c>
      <c r="D234" s="197">
        <f t="shared" si="4"/>
        <v>-0.83985289200936142</v>
      </c>
      <c r="E234" s="197">
        <v>5.8271195802264586E-2</v>
      </c>
    </row>
    <row r="235" spans="2:5" x14ac:dyDescent="0.3">
      <c r="B235" s="166">
        <v>40588</v>
      </c>
      <c r="C235" s="197">
        <v>239.28</v>
      </c>
      <c r="D235" s="197">
        <f t="shared" si="4"/>
        <v>0.32992441084926649</v>
      </c>
      <c r="E235" s="197">
        <v>5.8245986466763933E-2</v>
      </c>
    </row>
    <row r="236" spans="2:5" x14ac:dyDescent="0.3">
      <c r="B236" s="166">
        <v>40875</v>
      </c>
      <c r="C236" s="197">
        <v>179.92</v>
      </c>
      <c r="D236" s="197">
        <f t="shared" si="4"/>
        <v>1.429381582500675</v>
      </c>
      <c r="E236" s="197">
        <v>5.8166205963653406E-2</v>
      </c>
    </row>
    <row r="237" spans="2:5" x14ac:dyDescent="0.3">
      <c r="B237" s="166">
        <v>37942</v>
      </c>
      <c r="C237" s="197">
        <v>74.06</v>
      </c>
      <c r="D237" s="197">
        <f t="shared" si="4"/>
        <v>1.7831642239759491</v>
      </c>
      <c r="E237" s="197">
        <v>5.8151164452064696E-2</v>
      </c>
    </row>
    <row r="238" spans="2:5" x14ac:dyDescent="0.3">
      <c r="B238" s="166">
        <v>36026</v>
      </c>
      <c r="C238" s="197">
        <v>26.61</v>
      </c>
      <c r="D238" s="197">
        <f t="shared" si="4"/>
        <v>-5.2336448598131469E-3</v>
      </c>
      <c r="E238" s="197">
        <v>5.8051689860834976E-2</v>
      </c>
    </row>
    <row r="239" spans="2:5" x14ac:dyDescent="0.3">
      <c r="B239" s="166">
        <v>36279</v>
      </c>
      <c r="C239" s="197">
        <v>26.75</v>
      </c>
      <c r="D239" s="197">
        <f t="shared" si="4"/>
        <v>-0.7873608903020668</v>
      </c>
      <c r="E239" s="197">
        <v>5.7730328192961755E-2</v>
      </c>
    </row>
    <row r="240" spans="2:5" x14ac:dyDescent="0.3">
      <c r="B240" s="166">
        <v>39318</v>
      </c>
      <c r="C240" s="197">
        <v>125.8</v>
      </c>
      <c r="D240" s="197">
        <f t="shared" si="4"/>
        <v>0.7066883733550402</v>
      </c>
      <c r="E240" s="197">
        <v>5.7676139229863699E-2</v>
      </c>
    </row>
    <row r="241" spans="2:5" x14ac:dyDescent="0.3">
      <c r="B241" s="166">
        <v>35490</v>
      </c>
      <c r="C241" s="197">
        <v>73.709999999999994</v>
      </c>
      <c r="D241" s="197">
        <f t="shared" si="4"/>
        <v>-0.68216118321762753</v>
      </c>
      <c r="E241" s="197">
        <v>5.7532281205164848E-2</v>
      </c>
    </row>
    <row r="242" spans="2:5" x14ac:dyDescent="0.3">
      <c r="B242" s="166">
        <v>41066</v>
      </c>
      <c r="C242" s="197">
        <v>231.91</v>
      </c>
      <c r="D242" s="197">
        <f t="shared" si="4"/>
        <v>-0.20196145905024099</v>
      </c>
      <c r="E242" s="197">
        <v>5.7501139990880024E-2</v>
      </c>
    </row>
    <row r="243" spans="2:5" x14ac:dyDescent="0.3">
      <c r="B243" s="166">
        <v>44217</v>
      </c>
      <c r="C243" s="197">
        <v>290.60000000000002</v>
      </c>
      <c r="D243" s="197">
        <f t="shared" si="4"/>
        <v>1.4246975385899043</v>
      </c>
      <c r="E243" s="197">
        <v>5.7111676973444991E-2</v>
      </c>
    </row>
    <row r="244" spans="2:5" x14ac:dyDescent="0.3">
      <c r="B244" s="166">
        <v>38699</v>
      </c>
      <c r="C244" s="197">
        <v>119.85</v>
      </c>
      <c r="D244" s="197">
        <f t="shared" si="4"/>
        <v>-0.68702668825403457</v>
      </c>
      <c r="E244" s="197">
        <v>5.6971514242878607E-2</v>
      </c>
    </row>
    <row r="245" spans="2:5" x14ac:dyDescent="0.3">
      <c r="B245" s="166">
        <v>41592</v>
      </c>
      <c r="C245" s="197">
        <v>382.94</v>
      </c>
      <c r="D245" s="197">
        <f t="shared" si="4"/>
        <v>0.26445435033845133</v>
      </c>
      <c r="E245" s="197">
        <v>5.694018934061984E-2</v>
      </c>
    </row>
    <row r="246" spans="2:5" x14ac:dyDescent="0.3">
      <c r="B246" s="166">
        <v>44299</v>
      </c>
      <c r="C246" s="197">
        <v>302.85000000000002</v>
      </c>
      <c r="D246" s="197">
        <f t="shared" si="4"/>
        <v>4.4186795491143318</v>
      </c>
      <c r="E246" s="197">
        <v>5.6883615424882183E-2</v>
      </c>
    </row>
    <row r="247" spans="2:5" x14ac:dyDescent="0.3">
      <c r="B247" s="166">
        <v>35881</v>
      </c>
      <c r="C247" s="197">
        <v>55.89</v>
      </c>
      <c r="D247" s="197">
        <f t="shared" si="4"/>
        <v>0.75423728813559321</v>
      </c>
      <c r="E247" s="197">
        <v>5.6721497447532521E-2</v>
      </c>
    </row>
    <row r="248" spans="2:5" x14ac:dyDescent="0.3">
      <c r="B248" s="166">
        <v>36153</v>
      </c>
      <c r="C248" s="197">
        <v>31.86</v>
      </c>
      <c r="D248" s="197">
        <f t="shared" si="4"/>
        <v>0.44884038199181453</v>
      </c>
      <c r="E248" s="197">
        <v>5.6716417910447792E-2</v>
      </c>
    </row>
    <row r="249" spans="2:5" x14ac:dyDescent="0.3">
      <c r="B249" s="166">
        <v>36095</v>
      </c>
      <c r="C249" s="197">
        <v>21.99</v>
      </c>
      <c r="D249" s="197">
        <f t="shared" si="4"/>
        <v>-0.82273276904474002</v>
      </c>
      <c r="E249" s="197">
        <v>5.6703507928880237E-2</v>
      </c>
    </row>
    <row r="250" spans="2:5" x14ac:dyDescent="0.3">
      <c r="B250" s="166">
        <v>43685</v>
      </c>
      <c r="C250" s="197">
        <v>124.05</v>
      </c>
      <c r="D250" s="197">
        <f t="shared" si="4"/>
        <v>0.83018589554440836</v>
      </c>
      <c r="E250" s="197">
        <v>5.6643952299829659E-2</v>
      </c>
    </row>
    <row r="251" spans="2:5" x14ac:dyDescent="0.3">
      <c r="B251" s="166">
        <v>35457</v>
      </c>
      <c r="C251" s="197">
        <v>67.78</v>
      </c>
      <c r="D251" s="197">
        <f t="shared" si="4"/>
        <v>-0.28381234150464918</v>
      </c>
      <c r="E251" s="197">
        <v>5.6421446384040008E-2</v>
      </c>
    </row>
    <row r="252" spans="2:5" x14ac:dyDescent="0.3">
      <c r="B252" s="166">
        <v>37999</v>
      </c>
      <c r="C252" s="197">
        <v>94.64</v>
      </c>
      <c r="D252" s="197">
        <f t="shared" si="4"/>
        <v>-0.44329411764705884</v>
      </c>
      <c r="E252" s="197">
        <v>5.6250000000000133E-2</v>
      </c>
    </row>
    <row r="253" spans="2:5" x14ac:dyDescent="0.3">
      <c r="B253" s="166">
        <v>43662</v>
      </c>
      <c r="C253" s="197">
        <v>170</v>
      </c>
      <c r="D253" s="197">
        <f t="shared" si="4"/>
        <v>2.7190986654998905</v>
      </c>
      <c r="E253" s="197">
        <v>5.6228642435539156E-2</v>
      </c>
    </row>
    <row r="254" spans="2:5" x14ac:dyDescent="0.3">
      <c r="B254" s="166">
        <v>37834</v>
      </c>
      <c r="C254" s="197">
        <v>45.71</v>
      </c>
      <c r="D254" s="197">
        <f t="shared" si="4"/>
        <v>-0.93636806570613207</v>
      </c>
      <c r="E254" s="197">
        <v>5.6146025878003769E-2</v>
      </c>
    </row>
    <row r="255" spans="2:5" x14ac:dyDescent="0.3">
      <c r="B255" s="166">
        <v>45931</v>
      </c>
      <c r="C255" s="197">
        <v>718.35</v>
      </c>
      <c r="D255" s="197">
        <f t="shared" si="4"/>
        <v>9.5577601410934729</v>
      </c>
      <c r="E255" s="197">
        <v>5.6086445163187282E-2</v>
      </c>
    </row>
    <row r="256" spans="2:5" x14ac:dyDescent="0.3">
      <c r="B256" s="166">
        <v>39960</v>
      </c>
      <c r="C256" s="197">
        <v>68.040000000000006</v>
      </c>
      <c r="D256" s="197">
        <f t="shared" si="4"/>
        <v>-7.5417855686913948E-2</v>
      </c>
      <c r="E256" s="197">
        <v>5.6029799782709944E-2</v>
      </c>
    </row>
    <row r="257" spans="2:5" x14ac:dyDescent="0.3">
      <c r="B257" s="166">
        <v>35529</v>
      </c>
      <c r="C257" s="197">
        <v>73.59</v>
      </c>
      <c r="D257" s="197">
        <f t="shared" si="4"/>
        <v>0.74715099715099731</v>
      </c>
      <c r="E257" s="197">
        <v>5.5962117950925538E-2</v>
      </c>
    </row>
    <row r="258" spans="2:5" x14ac:dyDescent="0.3">
      <c r="B258" s="166">
        <v>36333</v>
      </c>
      <c r="C258" s="197">
        <v>42.12</v>
      </c>
      <c r="D258" s="197">
        <f t="shared" si="4"/>
        <v>0.18115535614133482</v>
      </c>
      <c r="E258" s="197">
        <v>5.590373527199799E-2</v>
      </c>
    </row>
    <row r="259" spans="2:5" x14ac:dyDescent="0.3">
      <c r="B259" s="166">
        <v>36222</v>
      </c>
      <c r="C259" s="197">
        <v>35.659999999999997</v>
      </c>
      <c r="D259" s="197">
        <f t="shared" si="4"/>
        <v>1.5710165825522711</v>
      </c>
      <c r="E259" s="197">
        <v>5.5654233274126552E-2</v>
      </c>
    </row>
    <row r="260" spans="2:5" x14ac:dyDescent="0.3">
      <c r="B260" s="166">
        <v>37005</v>
      </c>
      <c r="C260" s="197">
        <v>13.87</v>
      </c>
      <c r="D260" s="197">
        <f t="shared" si="4"/>
        <v>-0.88104631217838769</v>
      </c>
      <c r="E260" s="197">
        <v>5.5555555555555358E-2</v>
      </c>
    </row>
    <row r="261" spans="2:5" x14ac:dyDescent="0.3">
      <c r="B261" s="166">
        <v>40094</v>
      </c>
      <c r="C261" s="197">
        <v>116.6</v>
      </c>
      <c r="D261" s="197">
        <f t="shared" si="4"/>
        <v>0.24559341950646285</v>
      </c>
      <c r="E261" s="197">
        <v>5.5490178328958084E-2</v>
      </c>
    </row>
    <row r="262" spans="2:5" x14ac:dyDescent="0.3">
      <c r="B262" s="166">
        <v>40038</v>
      </c>
      <c r="C262" s="197">
        <v>93.61</v>
      </c>
      <c r="D262" s="197">
        <f t="shared" si="4"/>
        <v>-0.60575303234501354</v>
      </c>
      <c r="E262" s="197">
        <v>5.5355129650507262E-2</v>
      </c>
    </row>
    <row r="263" spans="2:5" x14ac:dyDescent="0.3">
      <c r="B263" s="166">
        <v>40669</v>
      </c>
      <c r="C263" s="197">
        <v>237.44</v>
      </c>
      <c r="D263" s="197">
        <f t="shared" si="4"/>
        <v>3.5443062200956934</v>
      </c>
      <c r="E263" s="197">
        <v>5.519509376944276E-2</v>
      </c>
    </row>
    <row r="264" spans="2:5" x14ac:dyDescent="0.3">
      <c r="B264" s="166">
        <v>35929</v>
      </c>
      <c r="C264" s="197">
        <v>52.25</v>
      </c>
      <c r="D264" s="197">
        <f t="shared" si="4"/>
        <v>-0.35109289617486339</v>
      </c>
      <c r="E264" s="197">
        <v>5.4916212396527442E-2</v>
      </c>
    </row>
    <row r="265" spans="2:5" x14ac:dyDescent="0.3">
      <c r="B265" s="166">
        <v>35380</v>
      </c>
      <c r="C265" s="197">
        <v>80.52</v>
      </c>
      <c r="D265" s="197">
        <f t="shared" si="4"/>
        <v>0.65815485996705081</v>
      </c>
      <c r="E265" s="197">
        <v>5.4893226778461868E-2</v>
      </c>
    </row>
    <row r="266" spans="2:5" x14ac:dyDescent="0.3">
      <c r="B266" s="166">
        <v>39926</v>
      </c>
      <c r="C266" s="197">
        <v>48.56</v>
      </c>
      <c r="D266" s="197">
        <f t="shared" ref="D266:D329" si="5">C266/C267-1</f>
        <v>0.73738819320214688</v>
      </c>
      <c r="E266" s="197">
        <v>5.4735013032146007E-2</v>
      </c>
    </row>
    <row r="267" spans="2:5" x14ac:dyDescent="0.3">
      <c r="B267" s="166">
        <v>36145</v>
      </c>
      <c r="C267" s="197">
        <v>27.95</v>
      </c>
      <c r="D267" s="197">
        <f t="shared" si="5"/>
        <v>-0.96974944531630503</v>
      </c>
      <c r="E267" s="197">
        <v>5.4716981132075349E-2</v>
      </c>
    </row>
    <row r="268" spans="2:5" x14ac:dyDescent="0.3">
      <c r="B268" s="166">
        <v>45327</v>
      </c>
      <c r="C268" s="197">
        <v>923.95</v>
      </c>
      <c r="D268" s="197">
        <f t="shared" si="5"/>
        <v>3.0891790219075022</v>
      </c>
      <c r="E268" s="197">
        <v>5.4677244449517826E-2</v>
      </c>
    </row>
    <row r="269" spans="2:5" x14ac:dyDescent="0.3">
      <c r="B269" s="166">
        <v>40603</v>
      </c>
      <c r="C269" s="197">
        <v>225.95</v>
      </c>
      <c r="D269" s="197">
        <f t="shared" si="5"/>
        <v>1.934034540968705</v>
      </c>
      <c r="E269" s="197">
        <v>5.4609101516919445E-2</v>
      </c>
    </row>
    <row r="270" spans="2:5" x14ac:dyDescent="0.3">
      <c r="B270" s="166">
        <v>39969</v>
      </c>
      <c r="C270" s="197">
        <v>77.010000000000005</v>
      </c>
      <c r="D270" s="197">
        <f t="shared" si="5"/>
        <v>-0.59867632497785184</v>
      </c>
      <c r="E270" s="197">
        <v>5.4498151444611898E-2</v>
      </c>
    </row>
    <row r="271" spans="2:5" x14ac:dyDescent="0.3">
      <c r="B271" s="166">
        <v>40911</v>
      </c>
      <c r="C271" s="197">
        <v>191.89</v>
      </c>
      <c r="D271" s="197">
        <f t="shared" si="5"/>
        <v>-0.31697159535843955</v>
      </c>
      <c r="E271" s="197">
        <v>5.4340659340659236E-2</v>
      </c>
    </row>
    <row r="272" spans="2:5" x14ac:dyDescent="0.3">
      <c r="B272" s="166">
        <v>41221</v>
      </c>
      <c r="C272" s="197">
        <v>280.94</v>
      </c>
      <c r="D272" s="197">
        <f t="shared" si="5"/>
        <v>9.6740121580547118</v>
      </c>
      <c r="E272" s="197">
        <v>5.4223423017749184E-2</v>
      </c>
    </row>
    <row r="273" spans="2:5" x14ac:dyDescent="0.3">
      <c r="B273" s="166">
        <v>39773</v>
      </c>
      <c r="C273" s="197">
        <v>26.32</v>
      </c>
      <c r="D273" s="197">
        <f t="shared" si="5"/>
        <v>-0.94276767852483256</v>
      </c>
      <c r="E273" s="197">
        <v>5.4064877853424065E-2</v>
      </c>
    </row>
    <row r="274" spans="2:5" x14ac:dyDescent="0.3">
      <c r="B274" s="166">
        <v>45026</v>
      </c>
      <c r="C274" s="197">
        <v>459.88</v>
      </c>
      <c r="D274" s="197">
        <f t="shared" si="5"/>
        <v>2.5970277669143527</v>
      </c>
      <c r="E274" s="197">
        <v>5.4045381618152533E-2</v>
      </c>
    </row>
    <row r="275" spans="2:5" x14ac:dyDescent="0.3">
      <c r="B275" s="166">
        <v>43752</v>
      </c>
      <c r="C275" s="197">
        <v>127.85</v>
      </c>
      <c r="D275" s="197">
        <f t="shared" si="5"/>
        <v>-2.5682060661484596E-2</v>
      </c>
      <c r="E275" s="197">
        <v>5.3998351195383432E-2</v>
      </c>
    </row>
    <row r="276" spans="2:5" x14ac:dyDescent="0.3">
      <c r="B276" s="166">
        <v>40147</v>
      </c>
      <c r="C276" s="197">
        <v>131.22</v>
      </c>
      <c r="D276" s="197">
        <f t="shared" si="5"/>
        <v>-0.49619903248099517</v>
      </c>
      <c r="E276" s="197">
        <v>5.3891253714561049E-2</v>
      </c>
    </row>
    <row r="277" spans="2:5" x14ac:dyDescent="0.3">
      <c r="B277" s="166">
        <v>41164</v>
      </c>
      <c r="C277" s="197">
        <v>260.45999999999998</v>
      </c>
      <c r="D277" s="197">
        <f t="shared" si="5"/>
        <v>1.5510284035259549</v>
      </c>
      <c r="E277" s="197">
        <v>5.3853934857373886E-2</v>
      </c>
    </row>
    <row r="278" spans="2:5" x14ac:dyDescent="0.3">
      <c r="B278" s="166">
        <v>40057</v>
      </c>
      <c r="C278" s="197">
        <v>102.1</v>
      </c>
      <c r="D278" s="197">
        <f t="shared" si="5"/>
        <v>-6.3302752293578068E-2</v>
      </c>
      <c r="E278" s="197">
        <v>5.3663570691434348E-2</v>
      </c>
    </row>
    <row r="279" spans="2:5" x14ac:dyDescent="0.3">
      <c r="B279" s="166">
        <v>44018</v>
      </c>
      <c r="C279" s="197">
        <v>109</v>
      </c>
      <c r="D279" s="197">
        <f t="shared" si="5"/>
        <v>1.3088328743910189</v>
      </c>
      <c r="E279" s="197">
        <v>5.364910584823579E-2</v>
      </c>
    </row>
    <row r="280" spans="2:5" x14ac:dyDescent="0.3">
      <c r="B280" s="166">
        <v>35851</v>
      </c>
      <c r="C280" s="197">
        <v>47.21</v>
      </c>
      <c r="D280" s="197">
        <f t="shared" si="5"/>
        <v>-0.66372248735664929</v>
      </c>
      <c r="E280" s="197">
        <v>5.3559473331845631E-2</v>
      </c>
    </row>
    <row r="281" spans="2:5" x14ac:dyDescent="0.3">
      <c r="B281" s="166">
        <v>40324</v>
      </c>
      <c r="C281" s="197">
        <v>140.38999999999999</v>
      </c>
      <c r="D281" s="197">
        <f t="shared" si="5"/>
        <v>-0.3612248612248613</v>
      </c>
      <c r="E281" s="197">
        <v>5.3504427435089319E-2</v>
      </c>
    </row>
    <row r="282" spans="2:5" x14ac:dyDescent="0.3">
      <c r="B282" s="166">
        <v>40599</v>
      </c>
      <c r="C282" s="197">
        <v>219.78</v>
      </c>
      <c r="D282" s="197">
        <f t="shared" si="5"/>
        <v>1.7610552763819096</v>
      </c>
      <c r="E282" s="197">
        <v>5.3393404907975617E-2</v>
      </c>
    </row>
    <row r="283" spans="2:5" x14ac:dyDescent="0.3">
      <c r="B283" s="166">
        <v>38177</v>
      </c>
      <c r="C283" s="197">
        <v>79.599999999999994</v>
      </c>
      <c r="D283" s="197">
        <f t="shared" si="5"/>
        <v>-0.76977584960231382</v>
      </c>
      <c r="E283" s="197">
        <v>5.3188674252447665E-2</v>
      </c>
    </row>
    <row r="284" spans="2:5" x14ac:dyDescent="0.3">
      <c r="B284" s="166">
        <v>44257</v>
      </c>
      <c r="C284" s="197">
        <v>345.75</v>
      </c>
      <c r="D284" s="197">
        <f t="shared" si="5"/>
        <v>23.434628975265017</v>
      </c>
      <c r="E284" s="197">
        <v>5.3152604325312103E-2</v>
      </c>
    </row>
    <row r="285" spans="2:5" x14ac:dyDescent="0.3">
      <c r="B285" s="166">
        <v>36831</v>
      </c>
      <c r="C285" s="197">
        <v>14.15</v>
      </c>
      <c r="D285" s="197">
        <f t="shared" si="5"/>
        <v>-0.21213808463251671</v>
      </c>
      <c r="E285" s="197">
        <v>5.2827380952380931E-2</v>
      </c>
    </row>
    <row r="286" spans="2:5" x14ac:dyDescent="0.3">
      <c r="B286" s="166">
        <v>36893</v>
      </c>
      <c r="C286" s="197">
        <v>17.96</v>
      </c>
      <c r="D286" s="197">
        <f t="shared" si="5"/>
        <v>-0.86514491665415227</v>
      </c>
      <c r="E286" s="197">
        <v>5.275498241500598E-2</v>
      </c>
    </row>
    <row r="287" spans="2:5" x14ac:dyDescent="0.3">
      <c r="B287" s="166">
        <v>38883</v>
      </c>
      <c r="C287" s="197">
        <v>133.18</v>
      </c>
      <c r="D287" s="197">
        <f t="shared" si="5"/>
        <v>-0.7407436246836675</v>
      </c>
      <c r="E287" s="197">
        <v>5.2473526157736705E-2</v>
      </c>
    </row>
    <row r="288" spans="2:5" x14ac:dyDescent="0.3">
      <c r="B288" s="166">
        <v>42132</v>
      </c>
      <c r="C288" s="197">
        <v>513.70000000000005</v>
      </c>
      <c r="D288" s="197">
        <f t="shared" si="5"/>
        <v>34.476519337016576</v>
      </c>
      <c r="E288" s="197">
        <v>5.244826879737774E-2</v>
      </c>
    </row>
    <row r="289" spans="2:5" x14ac:dyDescent="0.3">
      <c r="B289" s="166">
        <v>37011</v>
      </c>
      <c r="C289" s="197">
        <v>14.48</v>
      </c>
      <c r="D289" s="197">
        <f t="shared" si="5"/>
        <v>-0.95408276518154433</v>
      </c>
      <c r="E289" s="197">
        <v>5.232558139534893E-2</v>
      </c>
    </row>
    <row r="290" spans="2:5" x14ac:dyDescent="0.3">
      <c r="B290" s="166">
        <v>42430</v>
      </c>
      <c r="C290" s="197">
        <v>315.35000000000002</v>
      </c>
      <c r="D290" s="197">
        <f t="shared" si="5"/>
        <v>0.64244791666666679</v>
      </c>
      <c r="E290" s="197">
        <v>5.2218885552218985E-2</v>
      </c>
    </row>
    <row r="291" spans="2:5" x14ac:dyDescent="0.3">
      <c r="B291" s="166">
        <v>43839</v>
      </c>
      <c r="C291" s="197">
        <v>192</v>
      </c>
      <c r="D291" s="197">
        <f t="shared" si="5"/>
        <v>-0.20335255798514584</v>
      </c>
      <c r="E291" s="197">
        <v>5.1766639276910276E-2</v>
      </c>
    </row>
    <row r="292" spans="2:5" x14ac:dyDescent="0.3">
      <c r="B292" s="166">
        <v>40555</v>
      </c>
      <c r="C292" s="197">
        <v>241.01</v>
      </c>
      <c r="D292" s="197">
        <f t="shared" si="5"/>
        <v>2.4757715604268817</v>
      </c>
      <c r="E292" s="197">
        <v>5.1756491381191205E-2</v>
      </c>
    </row>
    <row r="293" spans="2:5" x14ac:dyDescent="0.3">
      <c r="B293" s="166">
        <v>35027</v>
      </c>
      <c r="C293" s="197">
        <v>69.34</v>
      </c>
      <c r="D293" s="197">
        <f t="shared" si="5"/>
        <v>-0.73191571621882856</v>
      </c>
      <c r="E293" s="197">
        <v>5.1721522827240962E-2</v>
      </c>
    </row>
    <row r="294" spans="2:5" x14ac:dyDescent="0.3">
      <c r="B294" s="166">
        <v>44215</v>
      </c>
      <c r="C294" s="197">
        <v>258.64999999999998</v>
      </c>
      <c r="D294" s="197">
        <f t="shared" si="5"/>
        <v>0.29844377510040165</v>
      </c>
      <c r="E294" s="197">
        <v>5.1636511486074399E-2</v>
      </c>
    </row>
    <row r="295" spans="2:5" x14ac:dyDescent="0.3">
      <c r="B295" s="166">
        <v>40401</v>
      </c>
      <c r="C295" s="197">
        <v>199.2</v>
      </c>
      <c r="D295" s="197">
        <f t="shared" si="5"/>
        <v>0.97325408618127773</v>
      </c>
      <c r="E295" s="197">
        <v>5.1575779971493318E-2</v>
      </c>
    </row>
    <row r="296" spans="2:5" x14ac:dyDescent="0.3">
      <c r="B296" s="166">
        <v>38566</v>
      </c>
      <c r="C296" s="197">
        <v>100.95</v>
      </c>
      <c r="D296" s="197">
        <f t="shared" si="5"/>
        <v>-0.62673322240709928</v>
      </c>
      <c r="E296" s="197">
        <v>5.1562499999999956E-2</v>
      </c>
    </row>
    <row r="297" spans="2:5" x14ac:dyDescent="0.3">
      <c r="B297" s="166">
        <v>40967</v>
      </c>
      <c r="C297" s="197">
        <v>270.45</v>
      </c>
      <c r="D297" s="197">
        <f t="shared" si="5"/>
        <v>0.86440093754308545</v>
      </c>
      <c r="E297" s="197">
        <v>5.1557214510673077E-2</v>
      </c>
    </row>
    <row r="298" spans="2:5" x14ac:dyDescent="0.3">
      <c r="B298" s="166">
        <v>38877</v>
      </c>
      <c r="C298" s="197">
        <v>145.06</v>
      </c>
      <c r="D298" s="197">
        <f t="shared" si="5"/>
        <v>5.4585930543187891</v>
      </c>
      <c r="E298" s="197">
        <v>5.154041319318603E-2</v>
      </c>
    </row>
    <row r="299" spans="2:5" x14ac:dyDescent="0.3">
      <c r="B299" s="166">
        <v>37270</v>
      </c>
      <c r="C299" s="197">
        <v>22.46</v>
      </c>
      <c r="D299" s="197">
        <f t="shared" si="5"/>
        <v>0.19404572036151002</v>
      </c>
      <c r="E299" s="197">
        <v>5.1498127340823929E-2</v>
      </c>
    </row>
    <row r="300" spans="2:5" x14ac:dyDescent="0.3">
      <c r="B300" s="166">
        <v>36090</v>
      </c>
      <c r="C300" s="197">
        <v>18.809999999999999</v>
      </c>
      <c r="D300" s="197">
        <f t="shared" si="5"/>
        <v>7.4857142857142733E-2</v>
      </c>
      <c r="E300" s="197">
        <v>5.1425377305757358E-2</v>
      </c>
    </row>
    <row r="301" spans="2:5" x14ac:dyDescent="0.3">
      <c r="B301" s="166">
        <v>37204</v>
      </c>
      <c r="C301" s="197">
        <v>17.5</v>
      </c>
      <c r="D301" s="197">
        <f t="shared" si="5"/>
        <v>-0.31533646322378717</v>
      </c>
      <c r="E301" s="197">
        <v>5.1051051051051122E-2</v>
      </c>
    </row>
    <row r="302" spans="2:5" x14ac:dyDescent="0.3">
      <c r="B302" s="166">
        <v>36108</v>
      </c>
      <c r="C302" s="197">
        <v>25.56</v>
      </c>
      <c r="D302" s="197">
        <f t="shared" si="5"/>
        <v>-0.19546742209631729</v>
      </c>
      <c r="E302" s="197">
        <v>5.0986842105263053E-2</v>
      </c>
    </row>
    <row r="303" spans="2:5" x14ac:dyDescent="0.3">
      <c r="B303" s="166">
        <v>36571</v>
      </c>
      <c r="C303" s="197">
        <v>31.77</v>
      </c>
      <c r="D303" s="197">
        <f t="shared" si="5"/>
        <v>0.63510036026762728</v>
      </c>
      <c r="E303" s="197">
        <v>5.0942772080714516E-2</v>
      </c>
    </row>
    <row r="304" spans="2:5" x14ac:dyDescent="0.3">
      <c r="B304" s="166">
        <v>37818</v>
      </c>
      <c r="C304" s="197">
        <v>19.43</v>
      </c>
      <c r="D304" s="197">
        <f t="shared" si="5"/>
        <v>0.46752265861027187</v>
      </c>
      <c r="E304" s="197">
        <v>5.0838290968090893E-2</v>
      </c>
    </row>
    <row r="305" spans="2:5" x14ac:dyDescent="0.3">
      <c r="B305" s="166">
        <v>36999</v>
      </c>
      <c r="C305" s="197">
        <v>13.24</v>
      </c>
      <c r="D305" s="197">
        <f t="shared" si="5"/>
        <v>-0.48402182385035075</v>
      </c>
      <c r="E305" s="197">
        <v>5.0793650793650835E-2</v>
      </c>
    </row>
    <row r="306" spans="2:5" x14ac:dyDescent="0.3">
      <c r="B306" s="166">
        <v>36642</v>
      </c>
      <c r="C306" s="197">
        <v>25.66</v>
      </c>
      <c r="D306" s="197">
        <f t="shared" si="5"/>
        <v>2.4760383386581486E-2</v>
      </c>
      <c r="E306" s="197">
        <v>5.0778050778050643E-2</v>
      </c>
    </row>
    <row r="307" spans="2:5" x14ac:dyDescent="0.3">
      <c r="B307" s="166">
        <v>37273</v>
      </c>
      <c r="C307" s="197">
        <v>25.04</v>
      </c>
      <c r="D307" s="197">
        <f t="shared" si="5"/>
        <v>-0.30962227736421288</v>
      </c>
      <c r="E307" s="197">
        <v>5.0776332354175446E-2</v>
      </c>
    </row>
    <row r="308" spans="2:5" x14ac:dyDescent="0.3">
      <c r="B308" s="166">
        <v>36327</v>
      </c>
      <c r="C308" s="197">
        <v>36.270000000000003</v>
      </c>
      <c r="D308" s="197">
        <f t="shared" si="5"/>
        <v>4.0447504302926207E-2</v>
      </c>
      <c r="E308" s="197">
        <v>5.069524913093848E-2</v>
      </c>
    </row>
    <row r="309" spans="2:5" x14ac:dyDescent="0.3">
      <c r="B309" s="166">
        <v>37777</v>
      </c>
      <c r="C309" s="197">
        <v>34.86</v>
      </c>
      <c r="D309" s="197">
        <f t="shared" si="5"/>
        <v>-0.57611867704280151</v>
      </c>
      <c r="E309" s="197">
        <v>5.0632911392405111E-2</v>
      </c>
    </row>
    <row r="310" spans="2:5" x14ac:dyDescent="0.3">
      <c r="B310" s="166">
        <v>39666</v>
      </c>
      <c r="C310" s="197">
        <v>82.24</v>
      </c>
      <c r="D310" s="197">
        <f t="shared" si="5"/>
        <v>-0.57553548387096776</v>
      </c>
      <c r="E310" s="197">
        <v>5.0453442329799314E-2</v>
      </c>
    </row>
    <row r="311" spans="2:5" x14ac:dyDescent="0.3">
      <c r="B311" s="166">
        <v>43832</v>
      </c>
      <c r="C311" s="197">
        <v>193.75</v>
      </c>
      <c r="D311" s="197">
        <f t="shared" si="5"/>
        <v>0.55422749879672706</v>
      </c>
      <c r="E311" s="197">
        <v>5.0420168067226934E-2</v>
      </c>
    </row>
    <row r="312" spans="2:5" x14ac:dyDescent="0.3">
      <c r="B312" s="166">
        <v>39526</v>
      </c>
      <c r="C312" s="197">
        <v>124.66</v>
      </c>
      <c r="D312" s="197">
        <f t="shared" si="5"/>
        <v>5.1018110621634847</v>
      </c>
      <c r="E312" s="197">
        <v>5.0387596899224674E-2</v>
      </c>
    </row>
    <row r="313" spans="2:5" x14ac:dyDescent="0.3">
      <c r="B313" s="166">
        <v>37266</v>
      </c>
      <c r="C313" s="197">
        <v>20.43</v>
      </c>
      <c r="D313" s="197">
        <f t="shared" si="5"/>
        <v>-0.61948221270255166</v>
      </c>
      <c r="E313" s="197">
        <v>5.0385604113110549E-2</v>
      </c>
    </row>
    <row r="314" spans="2:5" x14ac:dyDescent="0.3">
      <c r="B314" s="166">
        <v>39938</v>
      </c>
      <c r="C314" s="197">
        <v>53.69</v>
      </c>
      <c r="D314" s="197">
        <f t="shared" si="5"/>
        <v>1.149208741522223E-2</v>
      </c>
      <c r="E314" s="197">
        <v>5.0273865414710572E-2</v>
      </c>
    </row>
    <row r="315" spans="2:5" x14ac:dyDescent="0.3">
      <c r="B315" s="166">
        <v>36389</v>
      </c>
      <c r="C315" s="197">
        <v>53.08</v>
      </c>
      <c r="D315" s="197">
        <f t="shared" si="5"/>
        <v>-0.43771186440677967</v>
      </c>
      <c r="E315" s="197">
        <v>5.0049455984174207E-2</v>
      </c>
    </row>
    <row r="316" spans="2:5" x14ac:dyDescent="0.3">
      <c r="B316" s="166">
        <v>38597</v>
      </c>
      <c r="C316" s="197">
        <v>94.4</v>
      </c>
      <c r="D316" s="197">
        <f t="shared" si="5"/>
        <v>-0.64324855447639928</v>
      </c>
      <c r="E316" s="197">
        <v>4.9938827716605516E-2</v>
      </c>
    </row>
    <row r="317" spans="2:5" x14ac:dyDescent="0.3">
      <c r="B317" s="166">
        <v>41214</v>
      </c>
      <c r="C317" s="197">
        <v>264.61</v>
      </c>
      <c r="D317" s="197">
        <f t="shared" si="5"/>
        <v>10.202794242167654</v>
      </c>
      <c r="E317" s="197">
        <v>4.9831382662170132E-2</v>
      </c>
    </row>
    <row r="318" spans="2:5" x14ac:dyDescent="0.3">
      <c r="B318" s="166">
        <v>37342</v>
      </c>
      <c r="C318" s="197">
        <v>23.62</v>
      </c>
      <c r="D318" s="197">
        <f t="shared" si="5"/>
        <v>-0.3645412967446866</v>
      </c>
      <c r="E318" s="197">
        <v>4.9777777777777921E-2</v>
      </c>
    </row>
    <row r="319" spans="2:5" x14ac:dyDescent="0.3">
      <c r="B319" s="166">
        <v>39804</v>
      </c>
      <c r="C319" s="197">
        <v>37.17</v>
      </c>
      <c r="D319" s="197">
        <f t="shared" si="5"/>
        <v>-0.64474816018350367</v>
      </c>
      <c r="E319" s="197">
        <v>4.9703473595029912E-2</v>
      </c>
    </row>
    <row r="320" spans="2:5" x14ac:dyDescent="0.3">
      <c r="B320" s="166">
        <v>38622</v>
      </c>
      <c r="C320" s="197">
        <v>104.63</v>
      </c>
      <c r="D320" s="197">
        <f t="shared" si="5"/>
        <v>2.3827998706757194</v>
      </c>
      <c r="E320" s="197">
        <v>4.9553616210251672E-2</v>
      </c>
    </row>
    <row r="321" spans="2:5" x14ac:dyDescent="0.3">
      <c r="B321" s="166">
        <v>39812</v>
      </c>
      <c r="C321" s="197">
        <v>30.93</v>
      </c>
      <c r="D321" s="197">
        <f t="shared" si="5"/>
        <v>-0.95453476407467297</v>
      </c>
      <c r="E321" s="197">
        <v>4.9541907024092335E-2</v>
      </c>
    </row>
    <row r="322" spans="2:5" x14ac:dyDescent="0.3">
      <c r="B322" s="166">
        <v>45784</v>
      </c>
      <c r="C322" s="197">
        <v>680.3</v>
      </c>
      <c r="D322" s="197">
        <f t="shared" si="5"/>
        <v>3.4865791729868754</v>
      </c>
      <c r="E322" s="197">
        <v>4.95217525455105E-2</v>
      </c>
    </row>
    <row r="323" spans="2:5" x14ac:dyDescent="0.3">
      <c r="B323" s="166">
        <v>38761</v>
      </c>
      <c r="C323" s="197">
        <v>151.63</v>
      </c>
      <c r="D323" s="197">
        <f t="shared" si="5"/>
        <v>-0.29817171950937293</v>
      </c>
      <c r="E323" s="197">
        <v>4.9415184441829796E-2</v>
      </c>
    </row>
    <row r="324" spans="2:5" x14ac:dyDescent="0.3">
      <c r="B324" s="166">
        <v>43565</v>
      </c>
      <c r="C324" s="197">
        <v>216.05</v>
      </c>
      <c r="D324" s="197">
        <f t="shared" si="5"/>
        <v>1.3013421389007247</v>
      </c>
      <c r="E324" s="197">
        <v>4.9295774647887258E-2</v>
      </c>
    </row>
    <row r="325" spans="2:5" x14ac:dyDescent="0.3">
      <c r="B325" s="166">
        <v>38320</v>
      </c>
      <c r="C325" s="197">
        <v>93.88</v>
      </c>
      <c r="D325" s="197">
        <f t="shared" si="5"/>
        <v>-0.74469010905333</v>
      </c>
      <c r="E325" s="197">
        <v>4.9290264893260272E-2</v>
      </c>
    </row>
    <row r="326" spans="2:5" x14ac:dyDescent="0.3">
      <c r="B326" s="166">
        <v>41557</v>
      </c>
      <c r="C326" s="197">
        <v>367.71</v>
      </c>
      <c r="D326" s="197">
        <f t="shared" si="5"/>
        <v>-0.26304713804713808</v>
      </c>
      <c r="E326" s="197">
        <v>4.9280904006391957E-2</v>
      </c>
    </row>
    <row r="327" spans="2:5" x14ac:dyDescent="0.3">
      <c r="B327" s="166">
        <v>45054</v>
      </c>
      <c r="C327" s="197">
        <v>498.96</v>
      </c>
      <c r="D327" s="197">
        <f t="shared" si="5"/>
        <v>5.2636203866432334</v>
      </c>
      <c r="E327" s="197">
        <v>4.9050732712402567E-2</v>
      </c>
    </row>
    <row r="328" spans="2:5" x14ac:dyDescent="0.3">
      <c r="B328" s="166">
        <v>39659</v>
      </c>
      <c r="C328" s="197">
        <v>79.66</v>
      </c>
      <c r="D328" s="197">
        <f t="shared" si="5"/>
        <v>-2.1255682516279739E-2</v>
      </c>
      <c r="E328" s="197">
        <v>4.898604161179887E-2</v>
      </c>
    </row>
    <row r="329" spans="2:5" x14ac:dyDescent="0.3">
      <c r="B329" s="166">
        <v>35594</v>
      </c>
      <c r="C329" s="197">
        <v>81.39</v>
      </c>
      <c r="D329" s="197">
        <f t="shared" si="5"/>
        <v>1.9911797133406837</v>
      </c>
      <c r="E329" s="197">
        <v>4.8975383425699182E-2</v>
      </c>
    </row>
    <row r="330" spans="2:5" x14ac:dyDescent="0.3">
      <c r="B330" s="166">
        <v>39850</v>
      </c>
      <c r="C330" s="197">
        <v>27.21</v>
      </c>
      <c r="D330" s="197">
        <f t="shared" ref="D330:D393" si="6">C330/C331-1</f>
        <v>-0.9073386684828878</v>
      </c>
      <c r="E330" s="197">
        <v>4.8959136468774034E-2</v>
      </c>
    </row>
    <row r="331" spans="2:5" x14ac:dyDescent="0.3">
      <c r="B331" s="166">
        <v>41439</v>
      </c>
      <c r="C331" s="197">
        <v>293.64999999999998</v>
      </c>
      <c r="D331" s="197">
        <f t="shared" si="6"/>
        <v>2.6414930555555554</v>
      </c>
      <c r="E331" s="197">
        <v>4.8937310233970299E-2</v>
      </c>
    </row>
    <row r="332" spans="2:5" x14ac:dyDescent="0.3">
      <c r="B332" s="166">
        <v>38126</v>
      </c>
      <c r="C332" s="197">
        <v>80.64</v>
      </c>
      <c r="D332" s="197">
        <f t="shared" si="6"/>
        <v>0.17929219069903479</v>
      </c>
      <c r="E332" s="197">
        <v>4.8907388137356955E-2</v>
      </c>
    </row>
    <row r="333" spans="2:5" x14ac:dyDescent="0.3">
      <c r="B333" s="166">
        <v>39983</v>
      </c>
      <c r="C333" s="197">
        <v>68.38</v>
      </c>
      <c r="D333" s="197">
        <f t="shared" si="6"/>
        <v>3.0702380952380945</v>
      </c>
      <c r="E333" s="197">
        <v>4.8773006134969155E-2</v>
      </c>
    </row>
    <row r="334" spans="2:5" x14ac:dyDescent="0.3">
      <c r="B334" s="166">
        <v>36854</v>
      </c>
      <c r="C334" s="197">
        <v>16.8</v>
      </c>
      <c r="D334" s="197">
        <f t="shared" si="6"/>
        <v>-0.68680089485458606</v>
      </c>
      <c r="E334" s="197">
        <v>4.8689138576779145E-2</v>
      </c>
    </row>
    <row r="335" spans="2:5" x14ac:dyDescent="0.3">
      <c r="B335" s="166">
        <v>35933</v>
      </c>
      <c r="C335" s="197">
        <v>53.64</v>
      </c>
      <c r="D335" s="197">
        <f t="shared" si="6"/>
        <v>-0.5779701022816679</v>
      </c>
      <c r="E335" s="197">
        <v>4.8680351906158492E-2</v>
      </c>
    </row>
    <row r="336" spans="2:5" x14ac:dyDescent="0.3">
      <c r="B336" s="166">
        <v>44068</v>
      </c>
      <c r="C336" s="197">
        <v>127.1</v>
      </c>
      <c r="D336" s="197">
        <f t="shared" si="6"/>
        <v>-0.33055935952807336</v>
      </c>
      <c r="E336" s="197">
        <v>4.8679867986798575E-2</v>
      </c>
    </row>
    <row r="337" spans="2:5" x14ac:dyDescent="0.3">
      <c r="B337" s="166">
        <v>40879</v>
      </c>
      <c r="C337" s="197">
        <v>189.86</v>
      </c>
      <c r="D337" s="197">
        <f t="shared" si="6"/>
        <v>6.2659778032912365</v>
      </c>
      <c r="E337" s="197">
        <v>4.8602673147023046E-2</v>
      </c>
    </row>
    <row r="338" spans="2:5" x14ac:dyDescent="0.3">
      <c r="B338" s="166">
        <v>37333</v>
      </c>
      <c r="C338" s="197">
        <v>26.13</v>
      </c>
      <c r="D338" s="197">
        <f t="shared" si="6"/>
        <v>-0.93748803827751193</v>
      </c>
      <c r="E338" s="197">
        <v>4.8555377207062378E-2</v>
      </c>
    </row>
    <row r="339" spans="2:5" x14ac:dyDescent="0.3">
      <c r="B339" s="166">
        <v>44701</v>
      </c>
      <c r="C339" s="197">
        <v>418</v>
      </c>
      <c r="D339" s="197">
        <f t="shared" si="6"/>
        <v>10.715246636771301</v>
      </c>
      <c r="E339" s="197">
        <v>4.8538818512479764E-2</v>
      </c>
    </row>
    <row r="340" spans="2:5" x14ac:dyDescent="0.3">
      <c r="B340" s="166">
        <v>39903</v>
      </c>
      <c r="C340" s="197">
        <v>35.68</v>
      </c>
      <c r="D340" s="197">
        <f t="shared" si="6"/>
        <v>-0.2569762598917118</v>
      </c>
      <c r="E340" s="197">
        <v>4.8486629444607576E-2</v>
      </c>
    </row>
    <row r="341" spans="2:5" x14ac:dyDescent="0.3">
      <c r="B341" s="166">
        <v>36542</v>
      </c>
      <c r="C341" s="197">
        <v>48.02</v>
      </c>
      <c r="D341" s="197">
        <f t="shared" si="6"/>
        <v>-4.560530679933672E-3</v>
      </c>
      <c r="E341" s="197">
        <v>4.8471615720524053E-2</v>
      </c>
    </row>
    <row r="342" spans="2:5" x14ac:dyDescent="0.3">
      <c r="B342" s="166">
        <v>39932</v>
      </c>
      <c r="C342" s="197">
        <v>48.24</v>
      </c>
      <c r="D342" s="197">
        <f t="shared" si="6"/>
        <v>-6.8725868725868611E-2</v>
      </c>
      <c r="E342" s="197">
        <v>4.8467724407737611E-2</v>
      </c>
    </row>
    <row r="343" spans="2:5" x14ac:dyDescent="0.3">
      <c r="B343" s="166">
        <v>37859</v>
      </c>
      <c r="C343" s="197">
        <v>51.8</v>
      </c>
      <c r="D343" s="197">
        <f t="shared" si="6"/>
        <v>-0.83203087000226983</v>
      </c>
      <c r="E343" s="197">
        <v>4.8370775146731493E-2</v>
      </c>
    </row>
    <row r="344" spans="2:5" x14ac:dyDescent="0.3">
      <c r="B344" s="166">
        <v>41521</v>
      </c>
      <c r="C344" s="197">
        <v>308.39</v>
      </c>
      <c r="D344" s="197">
        <f t="shared" si="6"/>
        <v>1.7115976435417215</v>
      </c>
      <c r="E344" s="197">
        <v>4.8268126040993842E-2</v>
      </c>
    </row>
    <row r="345" spans="2:5" x14ac:dyDescent="0.3">
      <c r="B345" s="166">
        <v>40100</v>
      </c>
      <c r="C345" s="197">
        <v>113.73</v>
      </c>
      <c r="D345" s="197">
        <f t="shared" si="6"/>
        <v>8.6299745977984763</v>
      </c>
      <c r="E345" s="197">
        <v>4.8202764976958523E-2</v>
      </c>
    </row>
    <row r="346" spans="2:5" x14ac:dyDescent="0.3">
      <c r="B346" s="166">
        <v>36985</v>
      </c>
      <c r="C346" s="197">
        <v>11.81</v>
      </c>
      <c r="D346" s="197">
        <f t="shared" si="6"/>
        <v>-0.78686157733261142</v>
      </c>
      <c r="E346" s="197">
        <v>4.79148181011535E-2</v>
      </c>
    </row>
    <row r="347" spans="2:5" x14ac:dyDescent="0.3">
      <c r="B347" s="166">
        <v>35780</v>
      </c>
      <c r="C347" s="197">
        <v>55.41</v>
      </c>
      <c r="D347" s="197">
        <f t="shared" si="6"/>
        <v>1.0714018691588785</v>
      </c>
      <c r="E347" s="197">
        <v>4.7844175491679186E-2</v>
      </c>
    </row>
    <row r="348" spans="2:5" x14ac:dyDescent="0.3">
      <c r="B348" s="166">
        <v>36139</v>
      </c>
      <c r="C348" s="197">
        <v>26.75</v>
      </c>
      <c r="D348" s="197">
        <f t="shared" si="6"/>
        <v>-0.67642433772831745</v>
      </c>
      <c r="E348" s="197">
        <v>4.7786917352134806E-2</v>
      </c>
    </row>
    <row r="349" spans="2:5" x14ac:dyDescent="0.3">
      <c r="B349" s="166">
        <v>39708</v>
      </c>
      <c r="C349" s="197">
        <v>82.67</v>
      </c>
      <c r="D349" s="197">
        <f t="shared" si="6"/>
        <v>-0.52318606529011413</v>
      </c>
      <c r="E349" s="197">
        <v>4.7516472377090668E-2</v>
      </c>
    </row>
    <row r="350" spans="2:5" x14ac:dyDescent="0.3">
      <c r="B350" s="166">
        <v>38779</v>
      </c>
      <c r="C350" s="197">
        <v>173.38</v>
      </c>
      <c r="D350" s="197">
        <f t="shared" si="6"/>
        <v>-0.37558972881478014</v>
      </c>
      <c r="E350" s="197">
        <v>4.7423427777442129E-2</v>
      </c>
    </row>
    <row r="351" spans="2:5" x14ac:dyDescent="0.3">
      <c r="B351" s="166">
        <v>40977</v>
      </c>
      <c r="C351" s="197">
        <v>277.67</v>
      </c>
      <c r="D351" s="197">
        <f t="shared" si="6"/>
        <v>17.736167341430502</v>
      </c>
      <c r="E351" s="197">
        <v>4.737656067292817E-2</v>
      </c>
    </row>
    <row r="352" spans="2:5" x14ac:dyDescent="0.3">
      <c r="B352" s="166">
        <v>36832</v>
      </c>
      <c r="C352" s="197">
        <v>14.82</v>
      </c>
      <c r="D352" s="197">
        <f t="shared" si="6"/>
        <v>-0.97771596120592441</v>
      </c>
      <c r="E352" s="197">
        <v>4.7349823321554796E-2</v>
      </c>
    </row>
    <row r="353" spans="2:5" x14ac:dyDescent="0.3">
      <c r="B353" s="166">
        <v>45212</v>
      </c>
      <c r="C353" s="197">
        <v>665.05</v>
      </c>
      <c r="D353" s="197">
        <f t="shared" si="6"/>
        <v>32.74175545408422</v>
      </c>
      <c r="E353" s="197">
        <v>4.7339328178396478E-2</v>
      </c>
    </row>
    <row r="354" spans="2:5" x14ac:dyDescent="0.3">
      <c r="B354" s="166">
        <v>36950</v>
      </c>
      <c r="C354" s="197">
        <v>19.71</v>
      </c>
      <c r="D354" s="197">
        <f t="shared" si="6"/>
        <v>0.45891931902294614</v>
      </c>
      <c r="E354" s="197">
        <v>4.72901168969182E-2</v>
      </c>
    </row>
    <row r="355" spans="2:5" x14ac:dyDescent="0.3">
      <c r="B355" s="166">
        <v>37167</v>
      </c>
      <c r="C355" s="197">
        <v>13.51</v>
      </c>
      <c r="D355" s="197">
        <f t="shared" si="6"/>
        <v>-0.83722891566265056</v>
      </c>
      <c r="E355" s="197">
        <v>4.7286821705426307E-2</v>
      </c>
    </row>
    <row r="356" spans="2:5" x14ac:dyDescent="0.3">
      <c r="B356" s="166">
        <v>38443</v>
      </c>
      <c r="C356" s="197">
        <v>83</v>
      </c>
      <c r="D356" s="197">
        <f t="shared" si="6"/>
        <v>-0.32520325203252032</v>
      </c>
      <c r="E356" s="197">
        <v>4.7186474892757957E-2</v>
      </c>
    </row>
    <row r="357" spans="2:5" x14ac:dyDescent="0.3">
      <c r="B357" s="166">
        <v>40128</v>
      </c>
      <c r="C357" s="197">
        <v>123</v>
      </c>
      <c r="D357" s="197">
        <f t="shared" si="6"/>
        <v>3.4989027066569127</v>
      </c>
      <c r="E357" s="197">
        <v>4.7164992337817235E-2</v>
      </c>
    </row>
    <row r="358" spans="2:5" x14ac:dyDescent="0.3">
      <c r="B358" s="166">
        <v>36619</v>
      </c>
      <c r="C358" s="197">
        <v>27.34</v>
      </c>
      <c r="D358" s="197">
        <f t="shared" si="6"/>
        <v>-0.59406087602078683</v>
      </c>
      <c r="E358" s="197">
        <v>4.7108387590961254E-2</v>
      </c>
    </row>
    <row r="359" spans="2:5" x14ac:dyDescent="0.3">
      <c r="B359" s="166">
        <v>40017</v>
      </c>
      <c r="C359" s="197">
        <v>67.349999999999994</v>
      </c>
      <c r="D359" s="197">
        <f t="shared" si="6"/>
        <v>2.6783178590933914</v>
      </c>
      <c r="E359" s="197">
        <v>4.710820895522394E-2</v>
      </c>
    </row>
    <row r="360" spans="2:5" x14ac:dyDescent="0.3">
      <c r="B360" s="166">
        <v>36913</v>
      </c>
      <c r="C360" s="197">
        <v>18.309999999999999</v>
      </c>
      <c r="D360" s="197">
        <f t="shared" si="6"/>
        <v>-0.89168884945282456</v>
      </c>
      <c r="E360" s="197">
        <v>4.6883933676386436E-2</v>
      </c>
    </row>
    <row r="361" spans="2:5" x14ac:dyDescent="0.3">
      <c r="B361" s="166">
        <v>39055</v>
      </c>
      <c r="C361" s="197">
        <v>169.05</v>
      </c>
      <c r="D361" s="197">
        <f t="shared" si="6"/>
        <v>1.1013051584835303</v>
      </c>
      <c r="E361" s="197">
        <v>4.6878870448352927E-2</v>
      </c>
    </row>
    <row r="362" spans="2:5" x14ac:dyDescent="0.3">
      <c r="B362" s="166">
        <v>43941</v>
      </c>
      <c r="C362" s="197">
        <v>80.45</v>
      </c>
      <c r="D362" s="197">
        <f t="shared" si="6"/>
        <v>0.13150492264416336</v>
      </c>
      <c r="E362" s="197">
        <v>4.6844502277163524E-2</v>
      </c>
    </row>
    <row r="363" spans="2:5" x14ac:dyDescent="0.3">
      <c r="B363" s="166">
        <v>34866</v>
      </c>
      <c r="C363" s="197">
        <v>71.099999999999994</v>
      </c>
      <c r="D363" s="197">
        <f t="shared" si="6"/>
        <v>-0.33208078910286531</v>
      </c>
      <c r="E363" s="197">
        <v>4.6819787985865613E-2</v>
      </c>
    </row>
    <row r="364" spans="2:5" x14ac:dyDescent="0.3">
      <c r="B364" s="166">
        <v>44040</v>
      </c>
      <c r="C364" s="197">
        <v>106.45</v>
      </c>
      <c r="D364" s="197">
        <f t="shared" si="6"/>
        <v>4.9171762090050031</v>
      </c>
      <c r="E364" s="197">
        <v>4.6705998033431673E-2</v>
      </c>
    </row>
    <row r="365" spans="2:5" x14ac:dyDescent="0.3">
      <c r="B365" s="166">
        <v>37209</v>
      </c>
      <c r="C365" s="197">
        <v>17.989999999999998</v>
      </c>
      <c r="D365" s="197">
        <f t="shared" si="6"/>
        <v>0.30931586608442485</v>
      </c>
      <c r="E365" s="197">
        <v>4.6538685282140557E-2</v>
      </c>
    </row>
    <row r="366" spans="2:5" x14ac:dyDescent="0.3">
      <c r="B366" s="166">
        <v>36824</v>
      </c>
      <c r="C366" s="197">
        <v>13.74</v>
      </c>
      <c r="D366" s="197">
        <f t="shared" si="6"/>
        <v>-0.65555277011782409</v>
      </c>
      <c r="E366" s="197">
        <v>4.6458492003046414E-2</v>
      </c>
    </row>
    <row r="367" spans="2:5" x14ac:dyDescent="0.3">
      <c r="B367" s="166">
        <v>36332</v>
      </c>
      <c r="C367" s="197">
        <v>39.89</v>
      </c>
      <c r="D367" s="197">
        <f t="shared" si="6"/>
        <v>-0.5726376687379473</v>
      </c>
      <c r="E367" s="197">
        <v>4.6432318992654764E-2</v>
      </c>
    </row>
    <row r="368" spans="2:5" x14ac:dyDescent="0.3">
      <c r="B368" s="166">
        <v>35200</v>
      </c>
      <c r="C368" s="197">
        <v>93.34</v>
      </c>
      <c r="D368" s="197">
        <f t="shared" si="6"/>
        <v>-0.77993634327478478</v>
      </c>
      <c r="E368" s="197">
        <v>4.641255605381156E-2</v>
      </c>
    </row>
    <row r="369" spans="2:5" x14ac:dyDescent="0.3">
      <c r="B369" s="166">
        <v>44698</v>
      </c>
      <c r="C369" s="197">
        <v>424.15</v>
      </c>
      <c r="D369" s="197">
        <f t="shared" si="6"/>
        <v>2.2340831109416697</v>
      </c>
      <c r="E369" s="197">
        <v>4.6379671888491236E-2</v>
      </c>
    </row>
    <row r="370" spans="2:5" x14ac:dyDescent="0.3">
      <c r="B370" s="166">
        <v>44056</v>
      </c>
      <c r="C370" s="197">
        <v>131.15</v>
      </c>
      <c r="D370" s="197">
        <f t="shared" si="6"/>
        <v>-0.6904284196860615</v>
      </c>
      <c r="E370" s="197">
        <v>4.6270442760271369E-2</v>
      </c>
    </row>
    <row r="371" spans="2:5" x14ac:dyDescent="0.3">
      <c r="B371" s="166">
        <v>42997</v>
      </c>
      <c r="C371" s="197">
        <v>423.65</v>
      </c>
      <c r="D371" s="197">
        <f t="shared" si="6"/>
        <v>-0.3580087892104864</v>
      </c>
      <c r="E371" s="197">
        <v>4.6178540560563031E-2</v>
      </c>
    </row>
    <row r="372" spans="2:5" x14ac:dyDescent="0.3">
      <c r="B372" s="166">
        <v>45770</v>
      </c>
      <c r="C372" s="197">
        <v>659.9</v>
      </c>
      <c r="D372" s="197">
        <f t="shared" si="6"/>
        <v>3.5746967071057192</v>
      </c>
      <c r="E372" s="197">
        <v>4.6048981532852418E-2</v>
      </c>
    </row>
    <row r="373" spans="2:5" x14ac:dyDescent="0.3">
      <c r="B373" s="166">
        <v>44070</v>
      </c>
      <c r="C373" s="197">
        <v>144.25</v>
      </c>
      <c r="D373" s="197">
        <f t="shared" si="6"/>
        <v>4.9313322368421053</v>
      </c>
      <c r="E373" s="197">
        <v>4.6047860768672955E-2</v>
      </c>
    </row>
    <row r="374" spans="2:5" x14ac:dyDescent="0.3">
      <c r="B374" s="166">
        <v>36105</v>
      </c>
      <c r="C374" s="197">
        <v>24.32</v>
      </c>
      <c r="D374" s="197">
        <f t="shared" si="6"/>
        <v>-0.83178862913266016</v>
      </c>
      <c r="E374" s="197">
        <v>4.6021505376344196E-2</v>
      </c>
    </row>
    <row r="375" spans="2:5" x14ac:dyDescent="0.3">
      <c r="B375" s="166">
        <v>40784</v>
      </c>
      <c r="C375" s="197">
        <v>144.58000000000001</v>
      </c>
      <c r="D375" s="197">
        <f t="shared" si="6"/>
        <v>-0.46471677156608659</v>
      </c>
      <c r="E375" s="197">
        <v>4.6013601504847346E-2</v>
      </c>
    </row>
    <row r="376" spans="2:5" x14ac:dyDescent="0.3">
      <c r="B376" s="166">
        <v>43332</v>
      </c>
      <c r="C376" s="197">
        <v>270.10000000000002</v>
      </c>
      <c r="D376" s="197">
        <f t="shared" si="6"/>
        <v>7.3674101610904597</v>
      </c>
      <c r="E376" s="197">
        <v>4.588576960309787E-2</v>
      </c>
    </row>
    <row r="377" spans="2:5" x14ac:dyDescent="0.3">
      <c r="B377" s="166">
        <v>36250</v>
      </c>
      <c r="C377" s="197">
        <v>32.28</v>
      </c>
      <c r="D377" s="197">
        <f t="shared" si="6"/>
        <v>-0.17611026033690658</v>
      </c>
      <c r="E377" s="197">
        <v>4.5675413022351785E-2</v>
      </c>
    </row>
    <row r="378" spans="2:5" x14ac:dyDescent="0.3">
      <c r="B378" s="166">
        <v>36319</v>
      </c>
      <c r="C378" s="197">
        <v>39.18</v>
      </c>
      <c r="D378" s="197">
        <f t="shared" si="6"/>
        <v>-0.93702989392478298</v>
      </c>
      <c r="E378" s="197">
        <v>4.5636509207365838E-2</v>
      </c>
    </row>
    <row r="379" spans="2:5" x14ac:dyDescent="0.3">
      <c r="B379" s="166">
        <v>45762</v>
      </c>
      <c r="C379" s="197">
        <v>622.20000000000005</v>
      </c>
      <c r="D379" s="197">
        <f t="shared" si="6"/>
        <v>7.2127771911298844</v>
      </c>
      <c r="E379" s="197">
        <v>4.5626417948071651E-2</v>
      </c>
    </row>
    <row r="380" spans="2:5" x14ac:dyDescent="0.3">
      <c r="B380" s="166">
        <v>35097</v>
      </c>
      <c r="C380" s="197">
        <v>75.760000000000005</v>
      </c>
      <c r="D380" s="197">
        <f t="shared" si="6"/>
        <v>2.5468164794007495</v>
      </c>
      <c r="E380" s="197">
        <v>4.5542368203146832E-2</v>
      </c>
    </row>
    <row r="381" spans="2:5" x14ac:dyDescent="0.3">
      <c r="B381" s="166">
        <v>37267</v>
      </c>
      <c r="C381" s="197">
        <v>21.36</v>
      </c>
      <c r="D381" s="197">
        <f t="shared" si="6"/>
        <v>-0.85447608666030794</v>
      </c>
      <c r="E381" s="197">
        <v>4.5521292217327369E-2</v>
      </c>
    </row>
    <row r="382" spans="2:5" x14ac:dyDescent="0.3">
      <c r="B382" s="166">
        <v>40325</v>
      </c>
      <c r="C382" s="197">
        <v>146.78</v>
      </c>
      <c r="D382" s="197">
        <f t="shared" si="6"/>
        <v>4.4362962962962964</v>
      </c>
      <c r="E382" s="197">
        <v>4.5516062397606749E-2</v>
      </c>
    </row>
    <row r="383" spans="2:5" x14ac:dyDescent="0.3">
      <c r="B383" s="166">
        <v>37413</v>
      </c>
      <c r="C383" s="197">
        <v>27</v>
      </c>
      <c r="D383" s="197">
        <f t="shared" si="6"/>
        <v>-0.85302923085297477</v>
      </c>
      <c r="E383" s="197">
        <v>4.5296167247386832E-2</v>
      </c>
    </row>
    <row r="384" spans="2:5" x14ac:dyDescent="0.3">
      <c r="B384" s="166">
        <v>38833</v>
      </c>
      <c r="C384" s="197">
        <v>183.71</v>
      </c>
      <c r="D384" s="197">
        <f t="shared" si="6"/>
        <v>-0.58811264068875824</v>
      </c>
      <c r="E384" s="197">
        <v>4.5232134729176199E-2</v>
      </c>
    </row>
    <row r="385" spans="2:5" x14ac:dyDescent="0.3">
      <c r="B385" s="166">
        <v>41821</v>
      </c>
      <c r="C385" s="197">
        <v>446.02</v>
      </c>
      <c r="D385" s="197">
        <f t="shared" si="6"/>
        <v>1.9675316034597468</v>
      </c>
      <c r="E385" s="197">
        <v>4.5228721409823702E-2</v>
      </c>
    </row>
    <row r="386" spans="2:5" x14ac:dyDescent="0.3">
      <c r="B386" s="166">
        <v>44076</v>
      </c>
      <c r="C386" s="197">
        <v>150.30000000000001</v>
      </c>
      <c r="D386" s="197">
        <f t="shared" si="6"/>
        <v>-0.69940000000000002</v>
      </c>
      <c r="E386" s="197">
        <v>4.5201668984701016E-2</v>
      </c>
    </row>
    <row r="387" spans="2:5" x14ac:dyDescent="0.3">
      <c r="B387" s="166">
        <v>42586</v>
      </c>
      <c r="C387" s="197">
        <v>500</v>
      </c>
      <c r="D387" s="197">
        <f t="shared" si="6"/>
        <v>16.229496898690559</v>
      </c>
      <c r="E387" s="197">
        <v>4.5150501672240884E-2</v>
      </c>
    </row>
    <row r="388" spans="2:5" x14ac:dyDescent="0.3">
      <c r="B388" s="166">
        <v>39841</v>
      </c>
      <c r="C388" s="197">
        <v>29.02</v>
      </c>
      <c r="D388" s="197">
        <f t="shared" si="6"/>
        <v>-0.80499932804730545</v>
      </c>
      <c r="E388" s="197">
        <v>4.5012603528988171E-2</v>
      </c>
    </row>
    <row r="389" spans="2:5" x14ac:dyDescent="0.3">
      <c r="B389" s="166">
        <v>39282</v>
      </c>
      <c r="C389" s="197">
        <v>148.82</v>
      </c>
      <c r="D389" s="197">
        <f t="shared" si="6"/>
        <v>-0.19194222729000376</v>
      </c>
      <c r="E389" s="197">
        <v>4.4937508776857316E-2</v>
      </c>
    </row>
    <row r="390" spans="2:5" x14ac:dyDescent="0.3">
      <c r="B390" s="166">
        <v>40840</v>
      </c>
      <c r="C390" s="197">
        <v>184.17</v>
      </c>
      <c r="D390" s="197">
        <f t="shared" si="6"/>
        <v>10.460485376477909</v>
      </c>
      <c r="E390" s="197">
        <v>4.4876886417791972E-2</v>
      </c>
    </row>
    <row r="391" spans="2:5" x14ac:dyDescent="0.3">
      <c r="B391" s="166">
        <v>37040</v>
      </c>
      <c r="C391" s="197">
        <v>16.07</v>
      </c>
      <c r="D391" s="197">
        <f t="shared" si="6"/>
        <v>-0.56438059094605586</v>
      </c>
      <c r="E391" s="197">
        <v>4.4863459037711273E-2</v>
      </c>
    </row>
    <row r="392" spans="2:5" x14ac:dyDescent="0.3">
      <c r="B392" s="166">
        <v>39819</v>
      </c>
      <c r="C392" s="197">
        <v>36.89</v>
      </c>
      <c r="D392" s="197">
        <f t="shared" si="6"/>
        <v>-0.80177324019344431</v>
      </c>
      <c r="E392" s="197">
        <v>4.4746530727839184E-2</v>
      </c>
    </row>
    <row r="393" spans="2:5" x14ac:dyDescent="0.3">
      <c r="B393" s="166">
        <v>40833</v>
      </c>
      <c r="C393" s="197">
        <v>186.1</v>
      </c>
      <c r="D393" s="197">
        <f t="shared" si="6"/>
        <v>0.20609202851587805</v>
      </c>
      <c r="E393" s="197">
        <v>4.4683956438756001E-2</v>
      </c>
    </row>
    <row r="394" spans="2:5" x14ac:dyDescent="0.3">
      <c r="B394" s="166">
        <v>40171</v>
      </c>
      <c r="C394" s="197">
        <v>154.30000000000001</v>
      </c>
      <c r="D394" s="197">
        <f t="shared" ref="D394:D457" si="7">C394/C395-1</f>
        <v>1.876584638329605</v>
      </c>
      <c r="E394" s="197">
        <v>4.4614447227675935E-2</v>
      </c>
    </row>
    <row r="395" spans="2:5" x14ac:dyDescent="0.3">
      <c r="B395" s="166">
        <v>36427</v>
      </c>
      <c r="C395" s="197">
        <v>53.64</v>
      </c>
      <c r="D395" s="197">
        <f t="shared" si="7"/>
        <v>-0.59342075342984923</v>
      </c>
      <c r="E395" s="197">
        <v>4.4595910418695262E-2</v>
      </c>
    </row>
    <row r="396" spans="2:5" x14ac:dyDescent="0.3">
      <c r="B396" s="166">
        <v>38918</v>
      </c>
      <c r="C396" s="197">
        <v>131.93</v>
      </c>
      <c r="D396" s="197">
        <f t="shared" si="7"/>
        <v>0.41677405498281783</v>
      </c>
      <c r="E396" s="197">
        <v>4.4576405384006312E-2</v>
      </c>
    </row>
    <row r="397" spans="2:5" x14ac:dyDescent="0.3">
      <c r="B397" s="166">
        <v>35172</v>
      </c>
      <c r="C397" s="197">
        <v>93.12</v>
      </c>
      <c r="D397" s="197">
        <f t="shared" si="7"/>
        <v>1.1838649155722325</v>
      </c>
      <c r="E397" s="197">
        <v>4.4414535666218224E-2</v>
      </c>
    </row>
    <row r="398" spans="2:5" x14ac:dyDescent="0.3">
      <c r="B398" s="166">
        <v>37827</v>
      </c>
      <c r="C398" s="197">
        <v>42.64</v>
      </c>
      <c r="D398" s="197">
        <f t="shared" si="7"/>
        <v>-4.7576502121956743E-2</v>
      </c>
      <c r="E398" s="197">
        <v>4.4330149399951058E-2</v>
      </c>
    </row>
    <row r="399" spans="2:5" x14ac:dyDescent="0.3">
      <c r="B399" s="166">
        <v>36469</v>
      </c>
      <c r="C399" s="197">
        <v>44.77</v>
      </c>
      <c r="D399" s="197">
        <f t="shared" si="7"/>
        <v>-0.14902109865044666</v>
      </c>
      <c r="E399" s="197">
        <v>4.4320037322136852E-2</v>
      </c>
    </row>
    <row r="400" spans="2:5" x14ac:dyDescent="0.3">
      <c r="B400" s="166">
        <v>35874</v>
      </c>
      <c r="C400" s="197">
        <v>52.61</v>
      </c>
      <c r="D400" s="197">
        <f t="shared" si="7"/>
        <v>-0.80903118080511094</v>
      </c>
      <c r="E400" s="197">
        <v>4.4263596665343297E-2</v>
      </c>
    </row>
    <row r="401" spans="2:5" x14ac:dyDescent="0.3">
      <c r="B401" s="166">
        <v>41242</v>
      </c>
      <c r="C401" s="197">
        <v>275.49</v>
      </c>
      <c r="D401" s="197">
        <f t="shared" si="7"/>
        <v>16.403032217308908</v>
      </c>
      <c r="E401" s="197">
        <v>4.4234705481009939E-2</v>
      </c>
    </row>
    <row r="402" spans="2:5" x14ac:dyDescent="0.3">
      <c r="B402" s="166">
        <v>37028</v>
      </c>
      <c r="C402" s="197">
        <v>15.83</v>
      </c>
      <c r="D402" s="197">
        <f t="shared" si="7"/>
        <v>-0.93053361418290326</v>
      </c>
      <c r="E402" s="197">
        <v>4.4195250659630592E-2</v>
      </c>
    </row>
    <row r="403" spans="2:5" x14ac:dyDescent="0.3">
      <c r="B403" s="166">
        <v>40462</v>
      </c>
      <c r="C403" s="197">
        <v>227.88</v>
      </c>
      <c r="D403" s="197">
        <f t="shared" si="7"/>
        <v>0.39342056989115815</v>
      </c>
      <c r="E403" s="197">
        <v>4.4123711340206206E-2</v>
      </c>
    </row>
    <row r="404" spans="2:5" x14ac:dyDescent="0.3">
      <c r="B404" s="166">
        <v>40182</v>
      </c>
      <c r="C404" s="197">
        <v>163.54</v>
      </c>
      <c r="D404" s="197">
        <f t="shared" si="7"/>
        <v>12.263584752635847</v>
      </c>
      <c r="E404" s="197">
        <v>4.4116708165740981E-2</v>
      </c>
    </row>
    <row r="405" spans="2:5" x14ac:dyDescent="0.3">
      <c r="B405" s="166">
        <v>36987</v>
      </c>
      <c r="C405" s="197">
        <v>12.33</v>
      </c>
      <c r="D405" s="197">
        <f t="shared" si="7"/>
        <v>-0.90718855852465186</v>
      </c>
      <c r="E405" s="197">
        <v>4.4030482641828961E-2</v>
      </c>
    </row>
    <row r="406" spans="2:5" x14ac:dyDescent="0.3">
      <c r="B406" s="166">
        <v>44102</v>
      </c>
      <c r="C406" s="197">
        <v>132.85</v>
      </c>
      <c r="D406" s="197">
        <f t="shared" si="7"/>
        <v>-0.44811399135925556</v>
      </c>
      <c r="E406" s="197">
        <v>4.4007858546168954E-2</v>
      </c>
    </row>
    <row r="407" spans="2:5" x14ac:dyDescent="0.3">
      <c r="B407" s="166">
        <v>41159</v>
      </c>
      <c r="C407" s="197">
        <v>240.72</v>
      </c>
      <c r="D407" s="197">
        <f t="shared" si="7"/>
        <v>3.4643916913946589</v>
      </c>
      <c r="E407" s="197">
        <v>4.3976060369502967E-2</v>
      </c>
    </row>
    <row r="408" spans="2:5" x14ac:dyDescent="0.3">
      <c r="B408" s="166">
        <v>37880</v>
      </c>
      <c r="C408" s="197">
        <v>53.92</v>
      </c>
      <c r="D408" s="197">
        <f t="shared" si="7"/>
        <v>3.2793650793650793</v>
      </c>
      <c r="E408" s="197">
        <v>4.3949661181026167E-2</v>
      </c>
    </row>
    <row r="409" spans="2:5" x14ac:dyDescent="0.3">
      <c r="B409" s="166">
        <v>36998</v>
      </c>
      <c r="C409" s="197">
        <v>12.6</v>
      </c>
      <c r="D409" s="197">
        <f t="shared" si="7"/>
        <v>-0.2432432432432432</v>
      </c>
      <c r="E409" s="197">
        <v>4.3910521955260906E-2</v>
      </c>
    </row>
    <row r="410" spans="2:5" x14ac:dyDescent="0.3">
      <c r="B410" s="166">
        <v>37203</v>
      </c>
      <c r="C410" s="197">
        <v>16.649999999999999</v>
      </c>
      <c r="D410" s="197">
        <f t="shared" si="7"/>
        <v>-0.98515579726296076</v>
      </c>
      <c r="E410" s="197">
        <v>4.3887147335423204E-2</v>
      </c>
    </row>
    <row r="411" spans="2:5" x14ac:dyDescent="0.3">
      <c r="B411" s="166">
        <v>45533</v>
      </c>
      <c r="C411" s="197">
        <v>1121.6500000000001</v>
      </c>
      <c r="D411" s="197">
        <f t="shared" si="7"/>
        <v>42.52541715172682</v>
      </c>
      <c r="E411" s="197">
        <v>4.3832301893816039E-2</v>
      </c>
    </row>
    <row r="412" spans="2:5" x14ac:dyDescent="0.3">
      <c r="B412" s="166">
        <v>36686</v>
      </c>
      <c r="C412" s="197">
        <v>25.77</v>
      </c>
      <c r="D412" s="197">
        <f t="shared" si="7"/>
        <v>0.47933409873708355</v>
      </c>
      <c r="E412" s="197">
        <v>4.3742405832320808E-2</v>
      </c>
    </row>
    <row r="413" spans="2:5" x14ac:dyDescent="0.3">
      <c r="B413" s="166">
        <v>36909</v>
      </c>
      <c r="C413" s="197">
        <v>17.420000000000002</v>
      </c>
      <c r="D413" s="197">
        <f t="shared" si="7"/>
        <v>-0.41148648648648645</v>
      </c>
      <c r="E413" s="197">
        <v>4.3738765727980855E-2</v>
      </c>
    </row>
    <row r="414" spans="2:5" x14ac:dyDescent="0.3">
      <c r="B414" s="166">
        <v>36257</v>
      </c>
      <c r="C414" s="197">
        <v>29.6</v>
      </c>
      <c r="D414" s="197">
        <f t="shared" si="7"/>
        <v>-0.9302791190672477</v>
      </c>
      <c r="E414" s="197">
        <v>4.3723554301833722E-2</v>
      </c>
    </row>
    <row r="415" spans="2:5" x14ac:dyDescent="0.3">
      <c r="B415" s="166">
        <v>41746</v>
      </c>
      <c r="C415" s="197">
        <v>424.55</v>
      </c>
      <c r="D415" s="197">
        <f t="shared" si="7"/>
        <v>4.2374784110535408</v>
      </c>
      <c r="E415" s="197">
        <v>4.3658890336537359E-2</v>
      </c>
    </row>
    <row r="416" spans="2:5" x14ac:dyDescent="0.3">
      <c r="B416" s="166">
        <v>38198</v>
      </c>
      <c r="C416" s="197">
        <v>81.06</v>
      </c>
      <c r="D416" s="197">
        <f t="shared" si="7"/>
        <v>0.13736495018942052</v>
      </c>
      <c r="E416" s="197">
        <v>4.3646195442255786E-2</v>
      </c>
    </row>
    <row r="417" spans="2:5" x14ac:dyDescent="0.3">
      <c r="B417" s="166">
        <v>37904</v>
      </c>
      <c r="C417" s="197">
        <v>71.27</v>
      </c>
      <c r="D417" s="197">
        <f t="shared" si="7"/>
        <v>-0.77280117313271068</v>
      </c>
      <c r="E417" s="197">
        <v>4.3637428613266804E-2</v>
      </c>
    </row>
    <row r="418" spans="2:5" x14ac:dyDescent="0.3">
      <c r="B418" s="166">
        <v>41424</v>
      </c>
      <c r="C418" s="197">
        <v>313.69</v>
      </c>
      <c r="D418" s="197">
        <f t="shared" si="7"/>
        <v>3.1897956457860293</v>
      </c>
      <c r="E418" s="197">
        <v>4.3615676359039179E-2</v>
      </c>
    </row>
    <row r="419" spans="2:5" x14ac:dyDescent="0.3">
      <c r="B419" s="166">
        <v>37928</v>
      </c>
      <c r="C419" s="197">
        <v>74.87</v>
      </c>
      <c r="D419" s="197">
        <f t="shared" si="7"/>
        <v>-0.59807816190680696</v>
      </c>
      <c r="E419" s="197">
        <v>4.3484320557491296E-2</v>
      </c>
    </row>
    <row r="420" spans="2:5" x14ac:dyDescent="0.3">
      <c r="B420" s="166">
        <v>38810</v>
      </c>
      <c r="C420" s="197">
        <v>186.28</v>
      </c>
      <c r="D420" s="197">
        <f t="shared" si="7"/>
        <v>1.635167633328618</v>
      </c>
      <c r="E420" s="197">
        <v>4.3410071136503747E-2</v>
      </c>
    </row>
    <row r="421" spans="2:5" x14ac:dyDescent="0.3">
      <c r="B421" s="166">
        <v>39988</v>
      </c>
      <c r="C421" s="197">
        <v>70.69</v>
      </c>
      <c r="D421" s="197">
        <f t="shared" si="7"/>
        <v>-0.81809058157488423</v>
      </c>
      <c r="E421" s="197">
        <v>4.3394833948339429E-2</v>
      </c>
    </row>
    <row r="422" spans="2:5" x14ac:dyDescent="0.3">
      <c r="B422" s="166">
        <v>42459</v>
      </c>
      <c r="C422" s="197">
        <v>388.6</v>
      </c>
      <c r="D422" s="197">
        <f t="shared" si="7"/>
        <v>-0.2350393700787401</v>
      </c>
      <c r="E422" s="197">
        <v>4.3361525036917703E-2</v>
      </c>
    </row>
    <row r="423" spans="2:5" x14ac:dyDescent="0.3">
      <c r="B423" s="166">
        <v>44490</v>
      </c>
      <c r="C423" s="197">
        <v>508</v>
      </c>
      <c r="D423" s="197">
        <f t="shared" si="7"/>
        <v>14.563725490196077</v>
      </c>
      <c r="E423" s="197">
        <v>4.333538714315055E-2</v>
      </c>
    </row>
    <row r="424" spans="2:5" x14ac:dyDescent="0.3">
      <c r="B424" s="166">
        <v>39798</v>
      </c>
      <c r="C424" s="197">
        <v>32.64</v>
      </c>
      <c r="D424" s="197">
        <f t="shared" si="7"/>
        <v>-0.90158299412030751</v>
      </c>
      <c r="E424" s="197">
        <v>4.3144774688398835E-2</v>
      </c>
    </row>
    <row r="425" spans="2:5" x14ac:dyDescent="0.3">
      <c r="B425" s="166">
        <v>44466</v>
      </c>
      <c r="C425" s="197">
        <v>331.65</v>
      </c>
      <c r="D425" s="197">
        <f t="shared" si="7"/>
        <v>4.8678343949044578</v>
      </c>
      <c r="E425" s="197">
        <v>4.3088535933322847E-2</v>
      </c>
    </row>
    <row r="426" spans="2:5" x14ac:dyDescent="0.3">
      <c r="B426" s="166">
        <v>34794</v>
      </c>
      <c r="C426" s="197">
        <v>56.52</v>
      </c>
      <c r="D426" s="197">
        <f t="shared" si="7"/>
        <v>-0.86582789317507414</v>
      </c>
      <c r="E426" s="197">
        <v>4.2996862889832066E-2</v>
      </c>
    </row>
    <row r="427" spans="2:5" x14ac:dyDescent="0.3">
      <c r="B427" s="166">
        <v>42520</v>
      </c>
      <c r="C427" s="197">
        <v>421.25</v>
      </c>
      <c r="D427" s="197">
        <f t="shared" si="7"/>
        <v>1.3680364270054528</v>
      </c>
      <c r="E427" s="197">
        <v>4.2956177271601836E-2</v>
      </c>
    </row>
    <row r="428" spans="2:5" x14ac:dyDescent="0.3">
      <c r="B428" s="166">
        <v>40896</v>
      </c>
      <c r="C428" s="197">
        <v>177.89</v>
      </c>
      <c r="D428" s="197">
        <f t="shared" si="7"/>
        <v>2.6557747636662556</v>
      </c>
      <c r="E428" s="197">
        <v>4.2914932285865071E-2</v>
      </c>
    </row>
    <row r="429" spans="2:5" x14ac:dyDescent="0.3">
      <c r="B429" s="166">
        <v>39923</v>
      </c>
      <c r="C429" s="197">
        <v>48.66</v>
      </c>
      <c r="D429" s="197">
        <f t="shared" si="7"/>
        <v>-0.73511159499183454</v>
      </c>
      <c r="E429" s="197">
        <v>4.2863266180882986E-2</v>
      </c>
    </row>
    <row r="430" spans="2:5" x14ac:dyDescent="0.3">
      <c r="B430" s="166">
        <v>43829</v>
      </c>
      <c r="C430" s="197">
        <v>183.7</v>
      </c>
      <c r="D430" s="197">
        <f t="shared" si="7"/>
        <v>13.240310077519378</v>
      </c>
      <c r="E430" s="197">
        <v>4.2861197842747556E-2</v>
      </c>
    </row>
    <row r="431" spans="2:5" x14ac:dyDescent="0.3">
      <c r="B431" s="166">
        <v>37081</v>
      </c>
      <c r="C431" s="197">
        <v>12.9</v>
      </c>
      <c r="D431" s="197">
        <f t="shared" si="7"/>
        <v>-0.83404091084523346</v>
      </c>
      <c r="E431" s="197">
        <v>4.284559417946654E-2</v>
      </c>
    </row>
    <row r="432" spans="2:5" x14ac:dyDescent="0.3">
      <c r="B432" s="166">
        <v>38247</v>
      </c>
      <c r="C432" s="197">
        <v>77.73</v>
      </c>
      <c r="D432" s="197">
        <f t="shared" si="7"/>
        <v>-0.85202741290691031</v>
      </c>
      <c r="E432" s="197">
        <v>4.2795814327877713E-2</v>
      </c>
    </row>
    <row r="433" spans="2:5" x14ac:dyDescent="0.3">
      <c r="B433" s="166">
        <v>42611</v>
      </c>
      <c r="C433" s="197">
        <v>525.29999999999995</v>
      </c>
      <c r="D433" s="197">
        <f t="shared" si="7"/>
        <v>4.3937775952356501</v>
      </c>
      <c r="E433" s="197">
        <v>4.2779156327543255E-2</v>
      </c>
    </row>
    <row r="434" spans="2:5" x14ac:dyDescent="0.3">
      <c r="B434" s="166">
        <v>38005</v>
      </c>
      <c r="C434" s="197">
        <v>97.39</v>
      </c>
      <c r="D434" s="197">
        <f t="shared" si="7"/>
        <v>1.7699089874857794</v>
      </c>
      <c r="E434" s="197">
        <v>4.2719486081370439E-2</v>
      </c>
    </row>
    <row r="435" spans="2:5" x14ac:dyDescent="0.3">
      <c r="B435" s="166">
        <v>36305</v>
      </c>
      <c r="C435" s="197">
        <v>35.159999999999997</v>
      </c>
      <c r="D435" s="197">
        <f t="shared" si="7"/>
        <v>-0.76592770121829445</v>
      </c>
      <c r="E435" s="197">
        <v>4.2704626334519435E-2</v>
      </c>
    </row>
    <row r="436" spans="2:5" x14ac:dyDescent="0.3">
      <c r="B436" s="166">
        <v>40339</v>
      </c>
      <c r="C436" s="197">
        <v>150.21</v>
      </c>
      <c r="D436" s="197">
        <f t="shared" si="7"/>
        <v>3.5645339216767935E-2</v>
      </c>
      <c r="E436" s="197">
        <v>4.269054560599761E-2</v>
      </c>
    </row>
    <row r="437" spans="2:5" x14ac:dyDescent="0.3">
      <c r="B437" s="166">
        <v>40149</v>
      </c>
      <c r="C437" s="197">
        <v>145.04</v>
      </c>
      <c r="D437" s="197">
        <f t="shared" si="7"/>
        <v>-0.3861260422398104</v>
      </c>
      <c r="E437" s="197">
        <v>4.2628136007475836E-2</v>
      </c>
    </row>
    <row r="438" spans="2:5" x14ac:dyDescent="0.3">
      <c r="B438" s="166">
        <v>41128</v>
      </c>
      <c r="C438" s="197">
        <v>236.27</v>
      </c>
      <c r="D438" s="197">
        <f t="shared" si="7"/>
        <v>2.3254046446164676</v>
      </c>
      <c r="E438" s="197">
        <v>4.2582296355131888E-2</v>
      </c>
    </row>
    <row r="439" spans="2:5" x14ac:dyDescent="0.3">
      <c r="B439" s="166">
        <v>43921</v>
      </c>
      <c r="C439" s="197">
        <v>71.05</v>
      </c>
      <c r="D439" s="197">
        <f t="shared" si="7"/>
        <v>-0.3845820701602426</v>
      </c>
      <c r="E439" s="197">
        <v>4.2553191489361541E-2</v>
      </c>
    </row>
    <row r="440" spans="2:5" x14ac:dyDescent="0.3">
      <c r="B440" s="166">
        <v>43990</v>
      </c>
      <c r="C440" s="197">
        <v>115.45</v>
      </c>
      <c r="D440" s="197">
        <f t="shared" si="7"/>
        <v>-0.16840740473960969</v>
      </c>
      <c r="E440" s="197">
        <v>4.243792325056428E-2</v>
      </c>
    </row>
    <row r="441" spans="2:5" x14ac:dyDescent="0.3">
      <c r="B441" s="166">
        <v>38884</v>
      </c>
      <c r="C441" s="197">
        <v>138.83000000000001</v>
      </c>
      <c r="D441" s="197">
        <f t="shared" si="7"/>
        <v>0.54926905479299193</v>
      </c>
      <c r="E441" s="197">
        <v>4.2423787355458709E-2</v>
      </c>
    </row>
    <row r="442" spans="2:5" x14ac:dyDescent="0.3">
      <c r="B442" s="166">
        <v>38545</v>
      </c>
      <c r="C442" s="197">
        <v>89.61</v>
      </c>
      <c r="D442" s="197">
        <f t="shared" si="7"/>
        <v>-0.74018556103218325</v>
      </c>
      <c r="E442" s="197">
        <v>4.2340351285332201E-2</v>
      </c>
    </row>
    <row r="443" spans="2:5" x14ac:dyDescent="0.3">
      <c r="B443" s="166">
        <v>42256</v>
      </c>
      <c r="C443" s="197">
        <v>344.9</v>
      </c>
      <c r="D443" s="197">
        <f t="shared" si="7"/>
        <v>-0.26546693642849539</v>
      </c>
      <c r="E443" s="197">
        <v>4.2308854638863691E-2</v>
      </c>
    </row>
    <row r="444" spans="2:5" x14ac:dyDescent="0.3">
      <c r="B444" s="166">
        <v>42879</v>
      </c>
      <c r="C444" s="197">
        <v>469.55</v>
      </c>
      <c r="D444" s="197">
        <f t="shared" si="7"/>
        <v>1.1296716255442671</v>
      </c>
      <c r="E444" s="197">
        <v>4.2286348501664905E-2</v>
      </c>
    </row>
    <row r="445" spans="2:5" x14ac:dyDescent="0.3">
      <c r="B445" s="166">
        <v>40576</v>
      </c>
      <c r="C445" s="197">
        <v>220.48</v>
      </c>
      <c r="D445" s="197">
        <f t="shared" si="7"/>
        <v>0.5049829351535835</v>
      </c>
      <c r="E445" s="197">
        <v>4.2261510825375881E-2</v>
      </c>
    </row>
    <row r="446" spans="2:5" x14ac:dyDescent="0.3">
      <c r="B446" s="166">
        <v>38755</v>
      </c>
      <c r="C446" s="197">
        <v>146.5</v>
      </c>
      <c r="D446" s="197">
        <f t="shared" si="7"/>
        <v>1.4792689118294127</v>
      </c>
      <c r="E446" s="197">
        <v>4.2259533295389895E-2</v>
      </c>
    </row>
    <row r="447" spans="2:5" x14ac:dyDescent="0.3">
      <c r="B447" s="166">
        <v>35404</v>
      </c>
      <c r="C447" s="197">
        <v>59.09</v>
      </c>
      <c r="D447" s="197">
        <f t="shared" si="7"/>
        <v>0.15885467738772308</v>
      </c>
      <c r="E447" s="197">
        <v>4.2151675485008866E-2</v>
      </c>
    </row>
    <row r="448" spans="2:5" x14ac:dyDescent="0.3">
      <c r="B448" s="166">
        <v>36440</v>
      </c>
      <c r="C448" s="197">
        <v>50.99</v>
      </c>
      <c r="D448" s="197">
        <f t="shared" si="7"/>
        <v>-0.78856360922209323</v>
      </c>
      <c r="E448" s="197">
        <v>4.2100960555896183E-2</v>
      </c>
    </row>
    <row r="449" spans="2:5" x14ac:dyDescent="0.3">
      <c r="B449" s="166">
        <v>40939</v>
      </c>
      <c r="C449" s="197">
        <v>241.16</v>
      </c>
      <c r="D449" s="197">
        <f t="shared" si="7"/>
        <v>5.572908149359499</v>
      </c>
      <c r="E449" s="197">
        <v>4.2087978567107553E-2</v>
      </c>
    </row>
    <row r="450" spans="2:5" x14ac:dyDescent="0.3">
      <c r="B450" s="166">
        <v>36167</v>
      </c>
      <c r="C450" s="197">
        <v>36.69</v>
      </c>
      <c r="D450" s="197">
        <f t="shared" si="7"/>
        <v>-0.51008145279743622</v>
      </c>
      <c r="E450" s="197">
        <v>4.2033513206475304E-2</v>
      </c>
    </row>
    <row r="451" spans="2:5" x14ac:dyDescent="0.3">
      <c r="B451" s="166">
        <v>38142</v>
      </c>
      <c r="C451" s="197">
        <v>74.89</v>
      </c>
      <c r="D451" s="197">
        <f t="shared" si="7"/>
        <v>-0.7687723848338891</v>
      </c>
      <c r="E451" s="197">
        <v>4.202031445665777E-2</v>
      </c>
    </row>
    <row r="452" spans="2:5" x14ac:dyDescent="0.3">
      <c r="B452" s="166">
        <v>41283</v>
      </c>
      <c r="C452" s="197">
        <v>323.88</v>
      </c>
      <c r="D452" s="197">
        <f t="shared" si="7"/>
        <v>0.21108327412780903</v>
      </c>
      <c r="E452" s="197">
        <v>4.2017888166784534E-2</v>
      </c>
    </row>
    <row r="453" spans="2:5" x14ac:dyDescent="0.3">
      <c r="B453" s="166">
        <v>41166</v>
      </c>
      <c r="C453" s="197">
        <v>267.43</v>
      </c>
      <c r="D453" s="197">
        <f t="shared" si="7"/>
        <v>7.9696394686907146E-2</v>
      </c>
      <c r="E453" s="197">
        <v>4.2002727449834465E-2</v>
      </c>
    </row>
    <row r="454" spans="2:5" x14ac:dyDescent="0.3">
      <c r="B454" s="166">
        <v>40653</v>
      </c>
      <c r="C454" s="197">
        <v>247.69</v>
      </c>
      <c r="D454" s="197">
        <f t="shared" si="7"/>
        <v>-2.7217029298562623E-2</v>
      </c>
      <c r="E454" s="197">
        <v>4.1983929998737901E-2</v>
      </c>
    </row>
    <row r="455" spans="2:5" x14ac:dyDescent="0.3">
      <c r="B455" s="166">
        <v>40513</v>
      </c>
      <c r="C455" s="197">
        <v>254.62</v>
      </c>
      <c r="D455" s="197">
        <f t="shared" si="7"/>
        <v>-0.12257486474378854</v>
      </c>
      <c r="E455" s="197">
        <v>4.1944592216720533E-2</v>
      </c>
    </row>
    <row r="456" spans="2:5" x14ac:dyDescent="0.3">
      <c r="B456" s="166">
        <v>41389</v>
      </c>
      <c r="C456" s="197">
        <v>290.19</v>
      </c>
      <c r="D456" s="197">
        <f t="shared" si="7"/>
        <v>0.66823799942512219</v>
      </c>
      <c r="E456" s="197">
        <v>4.1937452874223569E-2</v>
      </c>
    </row>
    <row r="457" spans="2:5" x14ac:dyDescent="0.3">
      <c r="B457" s="166">
        <v>43451</v>
      </c>
      <c r="C457" s="197">
        <v>173.95</v>
      </c>
      <c r="D457" s="197">
        <f t="shared" si="7"/>
        <v>0.81197916666666647</v>
      </c>
      <c r="E457" s="197">
        <v>4.1928721174004258E-2</v>
      </c>
    </row>
    <row r="458" spans="2:5" x14ac:dyDescent="0.3">
      <c r="B458" s="166">
        <v>38565</v>
      </c>
      <c r="C458" s="197">
        <v>96</v>
      </c>
      <c r="D458" s="197">
        <f t="shared" ref="D458:D521" si="8">C458/C459-1</f>
        <v>-0.35126368428165966</v>
      </c>
      <c r="E458" s="197">
        <v>4.1892771868895062E-2</v>
      </c>
    </row>
    <row r="459" spans="2:5" x14ac:dyDescent="0.3">
      <c r="B459" s="166">
        <v>39421</v>
      </c>
      <c r="C459" s="197">
        <v>147.97999999999999</v>
      </c>
      <c r="D459" s="197">
        <f t="shared" si="8"/>
        <v>0.78525757027385668</v>
      </c>
      <c r="E459" s="197">
        <v>4.1892557910300665E-2</v>
      </c>
    </row>
    <row r="460" spans="2:5" x14ac:dyDescent="0.3">
      <c r="B460" s="166">
        <v>38462</v>
      </c>
      <c r="C460" s="197">
        <v>82.89</v>
      </c>
      <c r="D460" s="197">
        <f t="shared" si="8"/>
        <v>-0.80095094013399615</v>
      </c>
      <c r="E460" s="197">
        <v>4.1855203619909576E-2</v>
      </c>
    </row>
    <row r="461" spans="2:5" x14ac:dyDescent="0.3">
      <c r="B461" s="166">
        <v>41738</v>
      </c>
      <c r="C461" s="197">
        <v>416.43</v>
      </c>
      <c r="D461" s="197">
        <f t="shared" si="8"/>
        <v>-0.42805933250927075</v>
      </c>
      <c r="E461" s="197">
        <v>4.183032698706568E-2</v>
      </c>
    </row>
    <row r="462" spans="2:5" x14ac:dyDescent="0.3">
      <c r="B462" s="166">
        <v>45792</v>
      </c>
      <c r="C462" s="197">
        <v>728.1</v>
      </c>
      <c r="D462" s="197">
        <f t="shared" si="8"/>
        <v>3.7731742493772131</v>
      </c>
      <c r="E462" s="197">
        <v>4.1705415265755663E-2</v>
      </c>
    </row>
    <row r="463" spans="2:5" x14ac:dyDescent="0.3">
      <c r="B463" s="166">
        <v>39364</v>
      </c>
      <c r="C463" s="197">
        <v>152.54</v>
      </c>
      <c r="D463" s="197">
        <f t="shared" si="8"/>
        <v>-5.5362893237552613E-2</v>
      </c>
      <c r="E463" s="197">
        <v>4.1655285441136281E-2</v>
      </c>
    </row>
    <row r="464" spans="2:5" x14ac:dyDescent="0.3">
      <c r="B464" s="166">
        <v>39052</v>
      </c>
      <c r="C464" s="197">
        <v>161.47999999999999</v>
      </c>
      <c r="D464" s="197">
        <f t="shared" si="8"/>
        <v>-0.26382493731479373</v>
      </c>
      <c r="E464" s="197">
        <v>4.1604850674062943E-2</v>
      </c>
    </row>
    <row r="465" spans="2:5" x14ac:dyDescent="0.3">
      <c r="B465" s="166">
        <v>41120</v>
      </c>
      <c r="C465" s="197">
        <v>219.35</v>
      </c>
      <c r="D465" s="197">
        <f t="shared" si="8"/>
        <v>-0.2150653068527465</v>
      </c>
      <c r="E465" s="197">
        <v>4.159741678142348E-2</v>
      </c>
    </row>
    <row r="466" spans="2:5" x14ac:dyDescent="0.3">
      <c r="B466" s="166">
        <v>41382</v>
      </c>
      <c r="C466" s="197">
        <v>279.45</v>
      </c>
      <c r="D466" s="197">
        <f t="shared" si="8"/>
        <v>1.8460128322639782</v>
      </c>
      <c r="E466" s="197">
        <v>4.1480322003577763E-2</v>
      </c>
    </row>
    <row r="467" spans="2:5" x14ac:dyDescent="0.3">
      <c r="B467" s="166">
        <v>38098</v>
      </c>
      <c r="C467" s="197">
        <v>98.19</v>
      </c>
      <c r="D467" s="197">
        <f t="shared" si="8"/>
        <v>-0.77708409008354518</v>
      </c>
      <c r="E467" s="197">
        <v>4.1472210436996226E-2</v>
      </c>
    </row>
    <row r="468" spans="2:5" x14ac:dyDescent="0.3">
      <c r="B468" s="166">
        <v>41771</v>
      </c>
      <c r="C468" s="197">
        <v>440.48</v>
      </c>
      <c r="D468" s="197">
        <f t="shared" si="8"/>
        <v>1.1235115460637322</v>
      </c>
      <c r="E468" s="197">
        <v>4.1422356724040155E-2</v>
      </c>
    </row>
    <row r="469" spans="2:5" x14ac:dyDescent="0.3">
      <c r="B469" s="166">
        <v>40408</v>
      </c>
      <c r="C469" s="197">
        <v>207.43</v>
      </c>
      <c r="D469" s="197">
        <f t="shared" si="8"/>
        <v>3.8749706227967105</v>
      </c>
      <c r="E469" s="197">
        <v>4.1367538531050796E-2</v>
      </c>
    </row>
    <row r="470" spans="2:5" x14ac:dyDescent="0.3">
      <c r="B470" s="166">
        <v>36531</v>
      </c>
      <c r="C470" s="197">
        <v>42.55</v>
      </c>
      <c r="D470" s="197">
        <f t="shared" si="8"/>
        <v>-0.82587879035888201</v>
      </c>
      <c r="E470" s="197">
        <v>4.136074400391565E-2</v>
      </c>
    </row>
    <row r="471" spans="2:5" x14ac:dyDescent="0.3">
      <c r="B471" s="166">
        <v>40512</v>
      </c>
      <c r="C471" s="197">
        <v>244.37</v>
      </c>
      <c r="D471" s="197">
        <f t="shared" si="8"/>
        <v>0.29002797867286056</v>
      </c>
      <c r="E471" s="197">
        <v>4.1290267598431907E-2</v>
      </c>
    </row>
    <row r="472" spans="2:5" x14ac:dyDescent="0.3">
      <c r="B472" s="166">
        <v>40400</v>
      </c>
      <c r="C472" s="197">
        <v>189.43</v>
      </c>
      <c r="D472" s="197">
        <f t="shared" si="8"/>
        <v>1.1356257046223224</v>
      </c>
      <c r="E472" s="197">
        <v>4.1224646842191959E-2</v>
      </c>
    </row>
    <row r="473" spans="2:5" x14ac:dyDescent="0.3">
      <c r="B473" s="166">
        <v>40037</v>
      </c>
      <c r="C473" s="197">
        <v>88.7</v>
      </c>
      <c r="D473" s="197">
        <f t="shared" si="8"/>
        <v>0.23143134804942389</v>
      </c>
      <c r="E473" s="197">
        <v>4.1202019016316482E-2</v>
      </c>
    </row>
    <row r="474" spans="2:5" x14ac:dyDescent="0.3">
      <c r="B474" s="166">
        <v>37918</v>
      </c>
      <c r="C474" s="197">
        <v>72.03</v>
      </c>
      <c r="D474" s="197">
        <f t="shared" si="8"/>
        <v>-0.74712119084398254</v>
      </c>
      <c r="E474" s="197">
        <v>4.1196877710320878E-2</v>
      </c>
    </row>
    <row r="475" spans="2:5" x14ac:dyDescent="0.3">
      <c r="B475" s="166">
        <v>41256</v>
      </c>
      <c r="C475" s="197">
        <v>284.83999999999997</v>
      </c>
      <c r="D475" s="197">
        <f t="shared" si="8"/>
        <v>9.6283582089552233</v>
      </c>
      <c r="E475" s="197">
        <v>4.1196037577219569E-2</v>
      </c>
    </row>
    <row r="476" spans="2:5" x14ac:dyDescent="0.3">
      <c r="B476" s="166">
        <v>37383</v>
      </c>
      <c r="C476" s="197">
        <v>26.8</v>
      </c>
      <c r="D476" s="197">
        <f t="shared" si="8"/>
        <v>-0.94823756639304679</v>
      </c>
      <c r="E476" s="197">
        <v>4.1181041181041378E-2</v>
      </c>
    </row>
    <row r="477" spans="2:5" x14ac:dyDescent="0.3">
      <c r="B477" s="166">
        <v>44592</v>
      </c>
      <c r="C477" s="197">
        <v>517.75</v>
      </c>
      <c r="D477" s="197">
        <f t="shared" si="8"/>
        <v>0.46195115064238323</v>
      </c>
      <c r="E477" s="197">
        <v>4.1122059119243826E-2</v>
      </c>
    </row>
    <row r="478" spans="2:5" x14ac:dyDescent="0.3">
      <c r="B478" s="166">
        <v>42388</v>
      </c>
      <c r="C478" s="197">
        <v>354.15</v>
      </c>
      <c r="D478" s="197">
        <f t="shared" si="8"/>
        <v>1.3293212312549327</v>
      </c>
      <c r="E478" s="197">
        <v>4.1005291005290934E-2</v>
      </c>
    </row>
    <row r="479" spans="2:5" x14ac:dyDescent="0.3">
      <c r="B479" s="166">
        <v>39449</v>
      </c>
      <c r="C479" s="197">
        <v>152.04</v>
      </c>
      <c r="D479" s="197">
        <f t="shared" si="8"/>
        <v>-0.37737008067488431</v>
      </c>
      <c r="E479" s="197">
        <v>4.0942078597836495E-2</v>
      </c>
    </row>
    <row r="480" spans="2:5" x14ac:dyDescent="0.3">
      <c r="B480" s="166">
        <v>40486</v>
      </c>
      <c r="C480" s="197">
        <v>244.19</v>
      </c>
      <c r="D480" s="197">
        <f t="shared" si="8"/>
        <v>-0.36844691581533684</v>
      </c>
      <c r="E480" s="197">
        <v>4.092246046293524E-2</v>
      </c>
    </row>
    <row r="481" spans="2:5" x14ac:dyDescent="0.3">
      <c r="B481" s="166">
        <v>42471</v>
      </c>
      <c r="C481" s="197">
        <v>386.65</v>
      </c>
      <c r="D481" s="197">
        <f t="shared" si="8"/>
        <v>4.5473457675753224</v>
      </c>
      <c r="E481" s="197">
        <v>4.0920716112532007E-2</v>
      </c>
    </row>
    <row r="482" spans="2:5" x14ac:dyDescent="0.3">
      <c r="B482" s="166">
        <v>35489</v>
      </c>
      <c r="C482" s="197">
        <v>69.7</v>
      </c>
      <c r="D482" s="197">
        <f t="shared" si="8"/>
        <v>0.67066155321188892</v>
      </c>
      <c r="E482" s="197">
        <v>4.0919952210275001E-2</v>
      </c>
    </row>
    <row r="483" spans="2:5" x14ac:dyDescent="0.3">
      <c r="B483" s="166">
        <v>36509</v>
      </c>
      <c r="C483" s="197">
        <v>41.72</v>
      </c>
      <c r="D483" s="197">
        <f t="shared" si="8"/>
        <v>-0.53144654088050314</v>
      </c>
      <c r="E483" s="197">
        <v>4.0918163672654773E-2</v>
      </c>
    </row>
    <row r="484" spans="2:5" x14ac:dyDescent="0.3">
      <c r="B484" s="166">
        <v>37994</v>
      </c>
      <c r="C484" s="197">
        <v>89.04</v>
      </c>
      <c r="D484" s="197">
        <f t="shared" si="8"/>
        <v>-0.51157432803071856</v>
      </c>
      <c r="E484" s="197">
        <v>4.0916530278232388E-2</v>
      </c>
    </row>
    <row r="485" spans="2:5" x14ac:dyDescent="0.3">
      <c r="B485" s="166">
        <v>43609</v>
      </c>
      <c r="C485" s="197">
        <v>182.3</v>
      </c>
      <c r="D485" s="197">
        <f t="shared" si="8"/>
        <v>-0.65881868543195088</v>
      </c>
      <c r="E485" s="197">
        <v>4.0822152440765036E-2</v>
      </c>
    </row>
    <row r="486" spans="2:5" x14ac:dyDescent="0.3">
      <c r="B486" s="166">
        <v>41904</v>
      </c>
      <c r="C486" s="197">
        <v>534.32000000000005</v>
      </c>
      <c r="D486" s="197">
        <f t="shared" si="8"/>
        <v>-9.5280465650835477E-3</v>
      </c>
      <c r="E486" s="197">
        <v>4.0768226884045466E-2</v>
      </c>
    </row>
    <row r="487" spans="2:5" x14ac:dyDescent="0.3">
      <c r="B487" s="166">
        <v>41960</v>
      </c>
      <c r="C487" s="197">
        <v>539.46</v>
      </c>
      <c r="D487" s="197">
        <f t="shared" si="8"/>
        <v>16.169318905155951</v>
      </c>
      <c r="E487" s="197">
        <v>4.074545665007534E-2</v>
      </c>
    </row>
    <row r="488" spans="2:5" x14ac:dyDescent="0.3">
      <c r="B488" s="166">
        <v>37603</v>
      </c>
      <c r="C488" s="197">
        <v>31.42</v>
      </c>
      <c r="D488" s="197">
        <f t="shared" si="8"/>
        <v>-0.7628500264170881</v>
      </c>
      <c r="E488" s="197">
        <v>4.0741967538920232E-2</v>
      </c>
    </row>
    <row r="489" spans="2:5" x14ac:dyDescent="0.3">
      <c r="B489" s="166">
        <v>39570</v>
      </c>
      <c r="C489" s="197">
        <v>132.49</v>
      </c>
      <c r="D489" s="197">
        <f t="shared" si="8"/>
        <v>-0.52394811541087272</v>
      </c>
      <c r="E489" s="197">
        <v>4.0688084203911679E-2</v>
      </c>
    </row>
    <row r="490" spans="2:5" x14ac:dyDescent="0.3">
      <c r="B490" s="166">
        <v>41453</v>
      </c>
      <c r="C490" s="197">
        <v>278.31</v>
      </c>
      <c r="D490" s="197">
        <f t="shared" si="8"/>
        <v>0.58716852010265197</v>
      </c>
      <c r="E490" s="197">
        <v>4.0683543357140195E-2</v>
      </c>
    </row>
    <row r="491" spans="2:5" x14ac:dyDescent="0.3">
      <c r="B491" s="166">
        <v>43402</v>
      </c>
      <c r="C491" s="197">
        <v>175.35</v>
      </c>
      <c r="D491" s="197">
        <f t="shared" si="8"/>
        <v>9.4500967480182219E-2</v>
      </c>
      <c r="E491" s="197">
        <v>4.0652818991097961E-2</v>
      </c>
    </row>
    <row r="492" spans="2:5" x14ac:dyDescent="0.3">
      <c r="B492" s="166">
        <v>40277</v>
      </c>
      <c r="C492" s="197">
        <v>160.21</v>
      </c>
      <c r="D492" s="197">
        <f t="shared" si="8"/>
        <v>-0.29886214442013126</v>
      </c>
      <c r="E492" s="197">
        <v>4.0594959729799873E-2</v>
      </c>
    </row>
    <row r="493" spans="2:5" x14ac:dyDescent="0.3">
      <c r="B493" s="166">
        <v>40933</v>
      </c>
      <c r="C493" s="197">
        <v>228.5</v>
      </c>
      <c r="D493" s="197">
        <f t="shared" si="8"/>
        <v>5.4914772727272725</v>
      </c>
      <c r="E493" s="197">
        <v>4.0575618197550067E-2</v>
      </c>
    </row>
    <row r="494" spans="2:5" x14ac:dyDescent="0.3">
      <c r="B494" s="166">
        <v>36313</v>
      </c>
      <c r="C494" s="197">
        <v>35.200000000000003</v>
      </c>
      <c r="D494" s="197">
        <f t="shared" si="8"/>
        <v>-0.35043365934674287</v>
      </c>
      <c r="E494" s="197">
        <v>4.0496600650310466E-2</v>
      </c>
    </row>
    <row r="495" spans="2:5" x14ac:dyDescent="0.3">
      <c r="B495" s="166">
        <v>34793</v>
      </c>
      <c r="C495" s="197">
        <v>54.19</v>
      </c>
      <c r="D495" s="197">
        <f t="shared" si="8"/>
        <v>-0.14701715724854403</v>
      </c>
      <c r="E495" s="197">
        <v>4.031483970051819E-2</v>
      </c>
    </row>
    <row r="496" spans="2:5" x14ac:dyDescent="0.3">
      <c r="B496" s="166">
        <v>35472</v>
      </c>
      <c r="C496" s="197">
        <v>63.53</v>
      </c>
      <c r="D496" s="197">
        <f t="shared" si="8"/>
        <v>1.2951589595375723</v>
      </c>
      <c r="E496" s="197">
        <v>4.0281644015064622E-2</v>
      </c>
    </row>
    <row r="497" spans="2:5" x14ac:dyDescent="0.3">
      <c r="B497" s="166">
        <v>36027</v>
      </c>
      <c r="C497" s="197">
        <v>27.68</v>
      </c>
      <c r="D497" s="197">
        <f t="shared" si="8"/>
        <v>-0.96152883947185541</v>
      </c>
      <c r="E497" s="197">
        <v>4.0210447200300647E-2</v>
      </c>
    </row>
    <row r="498" spans="2:5" x14ac:dyDescent="0.3">
      <c r="B498" s="166">
        <v>45908</v>
      </c>
      <c r="C498" s="197">
        <v>719.5</v>
      </c>
      <c r="D498" s="197">
        <f t="shared" si="8"/>
        <v>3.2068642928141262</v>
      </c>
      <c r="E498" s="197">
        <v>4.0190834176666135E-2</v>
      </c>
    </row>
    <row r="499" spans="2:5" x14ac:dyDescent="0.3">
      <c r="B499" s="166">
        <v>39069</v>
      </c>
      <c r="C499" s="197">
        <v>171.03</v>
      </c>
      <c r="D499" s="197">
        <f t="shared" si="8"/>
        <v>1.3642521426596628</v>
      </c>
      <c r="E499" s="197">
        <v>4.0138660828316075E-2</v>
      </c>
    </row>
    <row r="500" spans="2:5" x14ac:dyDescent="0.3">
      <c r="B500" s="166">
        <v>35038</v>
      </c>
      <c r="C500" s="197">
        <v>72.34</v>
      </c>
      <c r="D500" s="197">
        <f t="shared" si="8"/>
        <v>-0.15421489535835375</v>
      </c>
      <c r="E500" s="197">
        <v>4.0115025161754136E-2</v>
      </c>
    </row>
    <row r="501" spans="2:5" x14ac:dyDescent="0.3">
      <c r="B501" s="166">
        <v>39667</v>
      </c>
      <c r="C501" s="197">
        <v>85.53</v>
      </c>
      <c r="D501" s="197">
        <f t="shared" si="8"/>
        <v>1.6308828052906801</v>
      </c>
      <c r="E501" s="197">
        <v>4.0004863813229541E-2</v>
      </c>
    </row>
    <row r="502" spans="2:5" x14ac:dyDescent="0.3">
      <c r="B502" s="166">
        <v>37588</v>
      </c>
      <c r="C502" s="197">
        <v>32.51</v>
      </c>
      <c r="D502" s="197">
        <f t="shared" si="8"/>
        <v>-0.89674448149912656</v>
      </c>
      <c r="E502" s="197">
        <v>3.9987204094689588E-2</v>
      </c>
    </row>
    <row r="503" spans="2:5" x14ac:dyDescent="0.3">
      <c r="B503" s="166">
        <v>44326</v>
      </c>
      <c r="C503" s="197">
        <v>314.85000000000002</v>
      </c>
      <c r="D503" s="197">
        <f t="shared" si="8"/>
        <v>10.188699360341152</v>
      </c>
      <c r="E503" s="197">
        <v>3.9966969446738387E-2</v>
      </c>
    </row>
    <row r="504" spans="2:5" x14ac:dyDescent="0.3">
      <c r="B504" s="166">
        <v>37313</v>
      </c>
      <c r="C504" s="197">
        <v>28.14</v>
      </c>
      <c r="D504" s="197">
        <f t="shared" si="8"/>
        <v>-0.48090758162700609</v>
      </c>
      <c r="E504" s="197">
        <v>3.9911308203991247E-2</v>
      </c>
    </row>
    <row r="505" spans="2:5" x14ac:dyDescent="0.3">
      <c r="B505" s="166">
        <v>36453</v>
      </c>
      <c r="C505" s="197">
        <v>54.21</v>
      </c>
      <c r="D505" s="197">
        <f t="shared" si="8"/>
        <v>-0.69190110826939466</v>
      </c>
      <c r="E505" s="197">
        <v>3.9900249376558561E-2</v>
      </c>
    </row>
    <row r="506" spans="2:5" x14ac:dyDescent="0.3">
      <c r="B506" s="166">
        <v>44189</v>
      </c>
      <c r="C506" s="197">
        <v>175.95</v>
      </c>
      <c r="D506" s="197">
        <f t="shared" si="8"/>
        <v>0.42067016552280978</v>
      </c>
      <c r="E506" s="197">
        <v>3.9893617021276695E-2</v>
      </c>
    </row>
    <row r="507" spans="2:5" x14ac:dyDescent="0.3">
      <c r="B507" s="166">
        <v>44053</v>
      </c>
      <c r="C507" s="197">
        <v>123.85</v>
      </c>
      <c r="D507" s="197">
        <f t="shared" si="8"/>
        <v>-0.597497562560936</v>
      </c>
      <c r="E507" s="197">
        <v>3.9882451721242607E-2</v>
      </c>
    </row>
    <row r="508" spans="2:5" x14ac:dyDescent="0.3">
      <c r="B508" s="166">
        <v>43242</v>
      </c>
      <c r="C508" s="197">
        <v>307.7</v>
      </c>
      <c r="D508" s="197">
        <f t="shared" si="8"/>
        <v>0.78999418266433952</v>
      </c>
      <c r="E508" s="197">
        <v>3.9878337276106901E-2</v>
      </c>
    </row>
    <row r="509" spans="2:5" x14ac:dyDescent="0.3">
      <c r="B509" s="166">
        <v>38964</v>
      </c>
      <c r="C509" s="197">
        <v>171.9</v>
      </c>
      <c r="D509" s="197">
        <f t="shared" si="8"/>
        <v>5.6370656370656373</v>
      </c>
      <c r="E509" s="197">
        <v>3.9864497005625887E-2</v>
      </c>
    </row>
    <row r="510" spans="2:5" x14ac:dyDescent="0.3">
      <c r="B510" s="166">
        <v>36600</v>
      </c>
      <c r="C510" s="197">
        <v>25.9</v>
      </c>
      <c r="D510" s="197">
        <f t="shared" si="8"/>
        <v>-0.53550932568149212</v>
      </c>
      <c r="E510" s="197">
        <v>3.9743075070252765E-2</v>
      </c>
    </row>
    <row r="511" spans="2:5" x14ac:dyDescent="0.3">
      <c r="B511" s="166">
        <v>36447</v>
      </c>
      <c r="C511" s="197">
        <v>55.76</v>
      </c>
      <c r="D511" s="197">
        <f t="shared" si="8"/>
        <v>-0.39424225964149917</v>
      </c>
      <c r="E511" s="197">
        <v>3.9716576542979665E-2</v>
      </c>
    </row>
    <row r="512" spans="2:5" x14ac:dyDescent="0.3">
      <c r="B512" s="166">
        <v>35298</v>
      </c>
      <c r="C512" s="197">
        <v>92.05</v>
      </c>
      <c r="D512" s="197">
        <f t="shared" si="8"/>
        <v>-0.81191254597466278</v>
      </c>
      <c r="E512" s="197">
        <v>3.9643099164219375E-2</v>
      </c>
    </row>
    <row r="513" spans="2:5" x14ac:dyDescent="0.3">
      <c r="B513" s="166">
        <v>41932</v>
      </c>
      <c r="C513" s="197">
        <v>489.4</v>
      </c>
      <c r="D513" s="197">
        <f t="shared" si="8"/>
        <v>-1.8156284481893881E-2</v>
      </c>
      <c r="E513" s="197">
        <v>3.9617631439192724E-2</v>
      </c>
    </row>
    <row r="514" spans="2:5" x14ac:dyDescent="0.3">
      <c r="B514" s="166">
        <v>41869</v>
      </c>
      <c r="C514" s="197">
        <v>498.45</v>
      </c>
      <c r="D514" s="197">
        <f t="shared" si="8"/>
        <v>15.353346456692911</v>
      </c>
      <c r="E514" s="197">
        <v>3.9607057940182822E-2</v>
      </c>
    </row>
    <row r="515" spans="2:5" x14ac:dyDescent="0.3">
      <c r="B515" s="166">
        <v>37700</v>
      </c>
      <c r="C515" s="197">
        <v>30.48</v>
      </c>
      <c r="D515" s="197">
        <f t="shared" si="8"/>
        <v>-0.53244362632305564</v>
      </c>
      <c r="E515" s="197">
        <v>3.9563437926330103E-2</v>
      </c>
    </row>
    <row r="516" spans="2:5" x14ac:dyDescent="0.3">
      <c r="B516" s="166">
        <v>35738</v>
      </c>
      <c r="C516" s="197">
        <v>65.19</v>
      </c>
      <c r="D516" s="197">
        <f t="shared" si="8"/>
        <v>0.67497430626927013</v>
      </c>
      <c r="E516" s="197">
        <v>3.9547121671184682E-2</v>
      </c>
    </row>
    <row r="517" spans="2:5" x14ac:dyDescent="0.3">
      <c r="B517" s="166">
        <v>37799</v>
      </c>
      <c r="C517" s="197">
        <v>38.92</v>
      </c>
      <c r="D517" s="197">
        <f t="shared" si="8"/>
        <v>-0.93026464317070112</v>
      </c>
      <c r="E517" s="197">
        <v>3.9529914529914612E-2</v>
      </c>
    </row>
    <row r="518" spans="2:5" x14ac:dyDescent="0.3">
      <c r="B518" s="166">
        <v>42045</v>
      </c>
      <c r="C518" s="197">
        <v>558.11</v>
      </c>
      <c r="D518" s="197">
        <f t="shared" si="8"/>
        <v>19.199420919290628</v>
      </c>
      <c r="E518" s="197">
        <v>3.9523924826314616E-2</v>
      </c>
    </row>
    <row r="519" spans="2:5" x14ac:dyDescent="0.3">
      <c r="B519" s="166">
        <v>36046</v>
      </c>
      <c r="C519" s="197">
        <v>27.63</v>
      </c>
      <c r="D519" s="197">
        <f t="shared" si="8"/>
        <v>0.20655021834061138</v>
      </c>
      <c r="E519" s="197">
        <v>3.950338600451464E-2</v>
      </c>
    </row>
    <row r="520" spans="2:5" x14ac:dyDescent="0.3">
      <c r="B520" s="166">
        <v>36129</v>
      </c>
      <c r="C520" s="197">
        <v>22.9</v>
      </c>
      <c r="D520" s="197">
        <f t="shared" si="8"/>
        <v>-0.82431914077483692</v>
      </c>
      <c r="E520" s="197">
        <v>3.9491602360417488E-2</v>
      </c>
    </row>
    <row r="521" spans="2:5" x14ac:dyDescent="0.3">
      <c r="B521" s="166">
        <v>43893</v>
      </c>
      <c r="C521" s="197">
        <v>130.35</v>
      </c>
      <c r="D521" s="197">
        <f t="shared" si="8"/>
        <v>5.5109890109890109</v>
      </c>
      <c r="E521" s="197">
        <v>3.9473684210526327E-2</v>
      </c>
    </row>
    <row r="522" spans="2:5" x14ac:dyDescent="0.3">
      <c r="B522" s="166">
        <v>36937</v>
      </c>
      <c r="C522" s="197">
        <v>20.02</v>
      </c>
      <c r="D522" s="197">
        <f t="shared" ref="D522:D585" si="9">C522/C523-1</f>
        <v>-0.56600910470409715</v>
      </c>
      <c r="E522" s="197">
        <v>3.9460020768431914E-2</v>
      </c>
    </row>
    <row r="523" spans="2:5" x14ac:dyDescent="0.3">
      <c r="B523" s="166">
        <v>37840</v>
      </c>
      <c r="C523" s="197">
        <v>46.13</v>
      </c>
      <c r="D523" s="197">
        <f t="shared" si="9"/>
        <v>-0.84494638835669389</v>
      </c>
      <c r="E523" s="197">
        <v>3.9432176656151396E-2</v>
      </c>
    </row>
    <row r="524" spans="2:5" x14ac:dyDescent="0.3">
      <c r="B524" s="166">
        <v>41015</v>
      </c>
      <c r="C524" s="197">
        <v>297.51</v>
      </c>
      <c r="D524" s="197">
        <f t="shared" si="9"/>
        <v>-0.27744990892531873</v>
      </c>
      <c r="E524" s="197">
        <v>3.9408866995073843E-2</v>
      </c>
    </row>
    <row r="525" spans="2:5" x14ac:dyDescent="0.3">
      <c r="B525" s="166">
        <v>42317</v>
      </c>
      <c r="C525" s="197">
        <v>411.75</v>
      </c>
      <c r="D525" s="197">
        <f t="shared" si="9"/>
        <v>13.827151602448685</v>
      </c>
      <c r="E525" s="197">
        <v>3.9379023097311672E-2</v>
      </c>
    </row>
    <row r="526" spans="2:5" x14ac:dyDescent="0.3">
      <c r="B526" s="166">
        <v>39840</v>
      </c>
      <c r="C526" s="197">
        <v>27.77</v>
      </c>
      <c r="D526" s="197">
        <f t="shared" si="9"/>
        <v>-0.84796058034492194</v>
      </c>
      <c r="E526" s="197">
        <v>3.9296407185628768E-2</v>
      </c>
    </row>
    <row r="527" spans="2:5" x14ac:dyDescent="0.3">
      <c r="B527" s="166">
        <v>43522</v>
      </c>
      <c r="C527" s="197">
        <v>182.65</v>
      </c>
      <c r="D527" s="197">
        <f t="shared" si="9"/>
        <v>-0.55723358867448847</v>
      </c>
      <c r="E527" s="197">
        <v>3.9260312944523479E-2</v>
      </c>
    </row>
    <row r="528" spans="2:5" x14ac:dyDescent="0.3">
      <c r="B528" s="166">
        <v>41698</v>
      </c>
      <c r="C528" s="197">
        <v>412.52</v>
      </c>
      <c r="D528" s="197">
        <f t="shared" si="9"/>
        <v>-0.14874122988031369</v>
      </c>
      <c r="E528" s="197">
        <v>3.9250264523605471E-2</v>
      </c>
    </row>
    <row r="529" spans="2:5" x14ac:dyDescent="0.3">
      <c r="B529" s="166">
        <v>42562</v>
      </c>
      <c r="C529" s="197">
        <v>484.6</v>
      </c>
      <c r="D529" s="197">
        <f t="shared" si="9"/>
        <v>2.1596792071461173</v>
      </c>
      <c r="E529" s="197">
        <v>3.9245121166630925E-2</v>
      </c>
    </row>
    <row r="530" spans="2:5" x14ac:dyDescent="0.3">
      <c r="B530" s="166">
        <v>38764</v>
      </c>
      <c r="C530" s="197">
        <v>153.37</v>
      </c>
      <c r="D530" s="197">
        <f t="shared" si="9"/>
        <v>0.8855421686746987</v>
      </c>
      <c r="E530" s="197">
        <v>3.9232958395446493E-2</v>
      </c>
    </row>
    <row r="531" spans="2:5" x14ac:dyDescent="0.3">
      <c r="B531" s="166">
        <v>37956</v>
      </c>
      <c r="C531" s="197">
        <v>81.34</v>
      </c>
      <c r="D531" s="197">
        <f t="shared" si="9"/>
        <v>-0.82680719684871717</v>
      </c>
      <c r="E531" s="197">
        <v>3.9223201737575097E-2</v>
      </c>
    </row>
    <row r="532" spans="2:5" x14ac:dyDescent="0.3">
      <c r="B532" s="166">
        <v>44803</v>
      </c>
      <c r="C532" s="197">
        <v>469.65</v>
      </c>
      <c r="D532" s="197">
        <f t="shared" si="9"/>
        <v>5.3414798811774231</v>
      </c>
      <c r="E532" s="197">
        <v>3.9163624294722865E-2</v>
      </c>
    </row>
    <row r="533" spans="2:5" x14ac:dyDescent="0.3">
      <c r="B533" s="166">
        <v>37907</v>
      </c>
      <c r="C533" s="197">
        <v>74.06</v>
      </c>
      <c r="D533" s="197">
        <f t="shared" si="9"/>
        <v>1.6290379836705715</v>
      </c>
      <c r="E533" s="197">
        <v>3.9146906131612313E-2</v>
      </c>
    </row>
    <row r="534" spans="2:5" x14ac:dyDescent="0.3">
      <c r="B534" s="166">
        <v>36269</v>
      </c>
      <c r="C534" s="197">
        <v>28.17</v>
      </c>
      <c r="D534" s="197">
        <f t="shared" si="9"/>
        <v>-7.8508341511285495E-2</v>
      </c>
      <c r="E534" s="197">
        <v>3.9099963113242486E-2</v>
      </c>
    </row>
    <row r="535" spans="2:5" x14ac:dyDescent="0.3">
      <c r="B535" s="166">
        <v>37747</v>
      </c>
      <c r="C535" s="197">
        <v>30.57</v>
      </c>
      <c r="D535" s="197">
        <f t="shared" si="9"/>
        <v>-0.63441760344415221</v>
      </c>
      <c r="E535" s="197">
        <v>3.9089055064581935E-2</v>
      </c>
    </row>
    <row r="536" spans="2:5" x14ac:dyDescent="0.3">
      <c r="B536" s="166">
        <v>39699</v>
      </c>
      <c r="C536" s="197">
        <v>83.62</v>
      </c>
      <c r="D536" s="197">
        <f t="shared" si="9"/>
        <v>0.65978562921794359</v>
      </c>
      <c r="E536" s="197">
        <v>3.9015904572564652E-2</v>
      </c>
    </row>
    <row r="537" spans="2:5" x14ac:dyDescent="0.3">
      <c r="B537" s="166">
        <v>35873</v>
      </c>
      <c r="C537" s="197">
        <v>50.38</v>
      </c>
      <c r="D537" s="197">
        <f t="shared" si="9"/>
        <v>-0.15639651707970526</v>
      </c>
      <c r="E537" s="197">
        <v>3.897710868220261E-2</v>
      </c>
    </row>
    <row r="538" spans="2:5" x14ac:dyDescent="0.3">
      <c r="B538" s="166">
        <v>34705</v>
      </c>
      <c r="C538" s="197">
        <v>59.72</v>
      </c>
      <c r="D538" s="197">
        <f t="shared" si="9"/>
        <v>-0.84979879275653925</v>
      </c>
      <c r="E538" s="197">
        <v>3.8970076548364707E-2</v>
      </c>
    </row>
    <row r="539" spans="2:5" x14ac:dyDescent="0.3">
      <c r="B539" s="166">
        <v>44733</v>
      </c>
      <c r="C539" s="197">
        <v>397.6</v>
      </c>
      <c r="D539" s="197">
        <f t="shared" si="9"/>
        <v>1.6108083262197126</v>
      </c>
      <c r="E539" s="197">
        <v>3.8933890776064795E-2</v>
      </c>
    </row>
    <row r="540" spans="2:5" x14ac:dyDescent="0.3">
      <c r="B540" s="166">
        <v>38898</v>
      </c>
      <c r="C540" s="197">
        <v>152.29</v>
      </c>
      <c r="D540" s="197">
        <f t="shared" si="9"/>
        <v>-0.7384232222603917</v>
      </c>
      <c r="E540" s="197">
        <v>3.8813096862210017E-2</v>
      </c>
    </row>
    <row r="541" spans="2:5" x14ac:dyDescent="0.3">
      <c r="B541" s="166">
        <v>42027</v>
      </c>
      <c r="C541" s="197">
        <v>582.20000000000005</v>
      </c>
      <c r="D541" s="197">
        <f t="shared" si="9"/>
        <v>3.7402703142810623</v>
      </c>
      <c r="E541" s="197">
        <v>3.8733964923549191E-2</v>
      </c>
    </row>
    <row r="542" spans="2:5" x14ac:dyDescent="0.3">
      <c r="B542" s="166">
        <v>38736</v>
      </c>
      <c r="C542" s="197">
        <v>122.82</v>
      </c>
      <c r="D542" s="197">
        <f t="shared" si="9"/>
        <v>1.2530915086562233E-2</v>
      </c>
      <c r="E542" s="197">
        <v>3.8646934460887961E-2</v>
      </c>
    </row>
    <row r="543" spans="2:5" x14ac:dyDescent="0.3">
      <c r="B543" s="166">
        <v>43749</v>
      </c>
      <c r="C543" s="197">
        <v>121.3</v>
      </c>
      <c r="D543" s="197">
        <f t="shared" si="9"/>
        <v>-0.13127551385805347</v>
      </c>
      <c r="E543" s="197">
        <v>3.8527397260273988E-2</v>
      </c>
    </row>
    <row r="544" spans="2:5" x14ac:dyDescent="0.3">
      <c r="B544" s="166">
        <v>38924</v>
      </c>
      <c r="C544" s="197">
        <v>139.63</v>
      </c>
      <c r="D544" s="197">
        <f t="shared" si="9"/>
        <v>-0.41158870627897182</v>
      </c>
      <c r="E544" s="197">
        <v>3.8527333581257039E-2</v>
      </c>
    </row>
    <row r="545" spans="2:5" x14ac:dyDescent="0.3">
      <c r="B545" s="166">
        <v>40935</v>
      </c>
      <c r="C545" s="197">
        <v>237.3</v>
      </c>
      <c r="D545" s="197">
        <f t="shared" si="9"/>
        <v>0.86395412771973934</v>
      </c>
      <c r="E545" s="197">
        <v>3.8512035010940915E-2</v>
      </c>
    </row>
    <row r="546" spans="2:5" x14ac:dyDescent="0.3">
      <c r="B546" s="166">
        <v>39568</v>
      </c>
      <c r="C546" s="197">
        <v>127.31</v>
      </c>
      <c r="D546" s="197">
        <f t="shared" si="9"/>
        <v>1.4079818422545869</v>
      </c>
      <c r="E546" s="197">
        <v>3.8502324822579315E-2</v>
      </c>
    </row>
    <row r="547" spans="2:5" x14ac:dyDescent="0.3">
      <c r="B547" s="166">
        <v>39945</v>
      </c>
      <c r="C547" s="197">
        <v>52.87</v>
      </c>
      <c r="D547" s="197">
        <f t="shared" si="9"/>
        <v>1.543049543049543</v>
      </c>
      <c r="E547" s="197">
        <v>3.8499312512276562E-2</v>
      </c>
    </row>
    <row r="548" spans="2:5" x14ac:dyDescent="0.3">
      <c r="B548" s="166">
        <v>36938</v>
      </c>
      <c r="C548" s="197">
        <v>20.79</v>
      </c>
      <c r="D548" s="197">
        <f t="shared" si="9"/>
        <v>-0.96242340990836306</v>
      </c>
      <c r="E548" s="197">
        <v>3.8461538461538547E-2</v>
      </c>
    </row>
    <row r="549" spans="2:5" x14ac:dyDescent="0.3">
      <c r="B549" s="166">
        <v>42024</v>
      </c>
      <c r="C549" s="197">
        <v>553.27</v>
      </c>
      <c r="D549" s="197">
        <f t="shared" si="9"/>
        <v>0.55216720437649047</v>
      </c>
      <c r="E549" s="197">
        <v>3.8458650850257126E-2</v>
      </c>
    </row>
    <row r="550" spans="2:5" x14ac:dyDescent="0.3">
      <c r="B550" s="166">
        <v>42286</v>
      </c>
      <c r="C550" s="197">
        <v>356.45</v>
      </c>
      <c r="D550" s="197">
        <f t="shared" si="9"/>
        <v>4.4931422407150556</v>
      </c>
      <c r="E550" s="197">
        <v>3.8455935906773542E-2</v>
      </c>
    </row>
    <row r="551" spans="2:5" x14ac:dyDescent="0.3">
      <c r="B551" s="166">
        <v>40014</v>
      </c>
      <c r="C551" s="197">
        <v>64.89</v>
      </c>
      <c r="D551" s="197">
        <f t="shared" si="9"/>
        <v>-0.17568597560975607</v>
      </c>
      <c r="E551" s="197">
        <v>3.8406144983197388E-2</v>
      </c>
    </row>
    <row r="552" spans="2:5" x14ac:dyDescent="0.3">
      <c r="B552" s="166">
        <v>39646</v>
      </c>
      <c r="C552" s="197">
        <v>78.72</v>
      </c>
      <c r="D552" s="197">
        <f t="shared" si="9"/>
        <v>-7.333725721012363E-2</v>
      </c>
      <c r="E552" s="197">
        <v>3.8385437277403955E-2</v>
      </c>
    </row>
    <row r="553" spans="2:5" x14ac:dyDescent="0.3">
      <c r="B553" s="166">
        <v>38538</v>
      </c>
      <c r="C553" s="197">
        <v>84.95</v>
      </c>
      <c r="D553" s="197">
        <f t="shared" si="9"/>
        <v>4.9239888423988845</v>
      </c>
      <c r="E553" s="197">
        <v>3.8381615939371727E-2</v>
      </c>
    </row>
    <row r="554" spans="2:5" x14ac:dyDescent="0.3">
      <c r="B554" s="166">
        <v>37083</v>
      </c>
      <c r="C554" s="197">
        <v>14.34</v>
      </c>
      <c r="D554" s="197">
        <f t="shared" si="9"/>
        <v>-0.72968897266729504</v>
      </c>
      <c r="E554" s="197">
        <v>3.8377986965966615E-2</v>
      </c>
    </row>
    <row r="555" spans="2:5" x14ac:dyDescent="0.3">
      <c r="B555" s="166">
        <v>34822</v>
      </c>
      <c r="C555" s="197">
        <v>53.05</v>
      </c>
      <c r="D555" s="197">
        <f t="shared" si="9"/>
        <v>-0.80216296848778668</v>
      </c>
      <c r="E555" s="197">
        <v>3.8363671951458178E-2</v>
      </c>
    </row>
    <row r="556" spans="2:5" x14ac:dyDescent="0.3">
      <c r="B556" s="166">
        <v>43308</v>
      </c>
      <c r="C556" s="197">
        <v>268.14999999999998</v>
      </c>
      <c r="D556" s="197">
        <f t="shared" si="9"/>
        <v>0.82514293493057456</v>
      </c>
      <c r="E556" s="197">
        <v>3.8334946757018207E-2</v>
      </c>
    </row>
    <row r="557" spans="2:5" x14ac:dyDescent="0.3">
      <c r="B557" s="166">
        <v>39149</v>
      </c>
      <c r="C557" s="197">
        <v>146.91999999999999</v>
      </c>
      <c r="D557" s="197">
        <f t="shared" si="9"/>
        <v>-0.35814766273481879</v>
      </c>
      <c r="E557" s="197">
        <v>3.8230513744611727E-2</v>
      </c>
    </row>
    <row r="558" spans="2:5" x14ac:dyDescent="0.3">
      <c r="B558" s="166">
        <v>40577</v>
      </c>
      <c r="C558" s="197">
        <v>228.9</v>
      </c>
      <c r="D558" s="197">
        <f t="shared" si="9"/>
        <v>-0.52515299242817137</v>
      </c>
      <c r="E558" s="197">
        <v>3.8189404934688032E-2</v>
      </c>
    </row>
    <row r="559" spans="2:5" x14ac:dyDescent="0.3">
      <c r="B559" s="166">
        <v>42541</v>
      </c>
      <c r="C559" s="197">
        <v>482.05</v>
      </c>
      <c r="D559" s="197">
        <f t="shared" si="9"/>
        <v>0.62634952766531726</v>
      </c>
      <c r="E559" s="197">
        <v>3.8006029285099219E-2</v>
      </c>
    </row>
    <row r="560" spans="2:5" x14ac:dyDescent="0.3">
      <c r="B560" s="166">
        <v>44281</v>
      </c>
      <c r="C560" s="197">
        <v>296.39999999999998</v>
      </c>
      <c r="D560" s="197">
        <f t="shared" si="9"/>
        <v>0.64347102855558624</v>
      </c>
      <c r="E560" s="197">
        <v>3.7996848187707766E-2</v>
      </c>
    </row>
    <row r="561" spans="2:5" x14ac:dyDescent="0.3">
      <c r="B561" s="166">
        <v>44162</v>
      </c>
      <c r="C561" s="197">
        <v>180.35</v>
      </c>
      <c r="D561" s="197">
        <f t="shared" si="9"/>
        <v>-0.53856978380452869</v>
      </c>
      <c r="E561" s="197">
        <v>3.7985611510791273E-2</v>
      </c>
    </row>
    <row r="562" spans="2:5" x14ac:dyDescent="0.3">
      <c r="B562" s="166">
        <v>42979</v>
      </c>
      <c r="C562" s="197">
        <v>390.85</v>
      </c>
      <c r="D562" s="197">
        <f t="shared" si="9"/>
        <v>1.2101900022619319</v>
      </c>
      <c r="E562" s="197">
        <v>3.7976364360642778E-2</v>
      </c>
    </row>
    <row r="563" spans="2:5" x14ac:dyDescent="0.3">
      <c r="B563" s="166">
        <v>40396</v>
      </c>
      <c r="C563" s="197">
        <v>176.84</v>
      </c>
      <c r="D563" s="197">
        <f t="shared" si="9"/>
        <v>7.763558805606352E-2</v>
      </c>
      <c r="E563" s="197">
        <v>3.7976169513411984E-2</v>
      </c>
    </row>
    <row r="564" spans="2:5" x14ac:dyDescent="0.3">
      <c r="B564" s="166">
        <v>43446</v>
      </c>
      <c r="C564" s="197">
        <v>164.1</v>
      </c>
      <c r="D564" s="197">
        <f t="shared" si="9"/>
        <v>-0.40370639534883723</v>
      </c>
      <c r="E564" s="197">
        <v>3.7950664136622292E-2</v>
      </c>
    </row>
    <row r="565" spans="2:5" x14ac:dyDescent="0.3">
      <c r="B565" s="166">
        <v>41375</v>
      </c>
      <c r="C565" s="197">
        <v>275.2</v>
      </c>
      <c r="D565" s="197">
        <f t="shared" si="9"/>
        <v>-0.31948565776458948</v>
      </c>
      <c r="E565" s="197">
        <v>3.7863931211344015E-2</v>
      </c>
    </row>
    <row r="566" spans="2:5" x14ac:dyDescent="0.3">
      <c r="B566" s="166">
        <v>42992</v>
      </c>
      <c r="C566" s="197">
        <v>404.4</v>
      </c>
      <c r="D566" s="197">
        <f t="shared" si="9"/>
        <v>1.5860084409771069</v>
      </c>
      <c r="E566" s="197">
        <v>3.7854484794045851E-2</v>
      </c>
    </row>
    <row r="567" spans="2:5" x14ac:dyDescent="0.3">
      <c r="B567" s="166">
        <v>38776</v>
      </c>
      <c r="C567" s="197">
        <v>156.38</v>
      </c>
      <c r="D567" s="197">
        <f t="shared" si="9"/>
        <v>1.6384342837860637</v>
      </c>
      <c r="E567" s="197">
        <v>3.7828510751260813E-2</v>
      </c>
    </row>
    <row r="568" spans="2:5" x14ac:dyDescent="0.3">
      <c r="B568" s="166">
        <v>34808</v>
      </c>
      <c r="C568" s="197">
        <v>59.27</v>
      </c>
      <c r="D568" s="197">
        <f t="shared" si="9"/>
        <v>-0.2424591002044989</v>
      </c>
      <c r="E568" s="197">
        <v>3.7821747504815262E-2</v>
      </c>
    </row>
    <row r="569" spans="2:5" x14ac:dyDescent="0.3">
      <c r="B569" s="166">
        <v>37950</v>
      </c>
      <c r="C569" s="197">
        <v>78.239999999999995</v>
      </c>
      <c r="D569" s="197">
        <f t="shared" si="9"/>
        <v>-0.5682119205298013</v>
      </c>
      <c r="E569" s="197">
        <v>3.7803422204536252E-2</v>
      </c>
    </row>
    <row r="570" spans="2:5" x14ac:dyDescent="0.3">
      <c r="B570" s="166">
        <v>43496</v>
      </c>
      <c r="C570" s="197">
        <v>181.2</v>
      </c>
      <c r="D570" s="197">
        <f t="shared" si="9"/>
        <v>-0.13956028301438816</v>
      </c>
      <c r="E570" s="197">
        <v>3.7800687285223233E-2</v>
      </c>
    </row>
    <row r="571" spans="2:5" x14ac:dyDescent="0.3">
      <c r="B571" s="166">
        <v>41117</v>
      </c>
      <c r="C571" s="197">
        <v>210.59</v>
      </c>
      <c r="D571" s="197">
        <f t="shared" si="9"/>
        <v>0.36525121555915718</v>
      </c>
      <c r="E571" s="197">
        <v>3.7798147053025977E-2</v>
      </c>
    </row>
    <row r="572" spans="2:5" x14ac:dyDescent="0.3">
      <c r="B572" s="166">
        <v>39163</v>
      </c>
      <c r="C572" s="197">
        <v>154.25</v>
      </c>
      <c r="D572" s="197">
        <f t="shared" si="9"/>
        <v>5.437813021702838</v>
      </c>
      <c r="E572" s="197">
        <v>3.7742195909580278E-2</v>
      </c>
    </row>
    <row r="573" spans="2:5" x14ac:dyDescent="0.3">
      <c r="B573" s="166">
        <v>37287</v>
      </c>
      <c r="C573" s="197">
        <v>23.96</v>
      </c>
      <c r="D573" s="197">
        <f t="shared" si="9"/>
        <v>-0.77174430789749449</v>
      </c>
      <c r="E573" s="197">
        <v>3.7678648765699485E-2</v>
      </c>
    </row>
    <row r="574" spans="2:5" x14ac:dyDescent="0.3">
      <c r="B574" s="166">
        <v>35263</v>
      </c>
      <c r="C574" s="197">
        <v>104.97</v>
      </c>
      <c r="D574" s="197">
        <f t="shared" si="9"/>
        <v>-0.69049093321539146</v>
      </c>
      <c r="E574" s="197">
        <v>3.7663107947805585E-2</v>
      </c>
    </row>
    <row r="575" spans="2:5" x14ac:dyDescent="0.3">
      <c r="B575" s="166">
        <v>43192</v>
      </c>
      <c r="C575" s="197">
        <v>339.15</v>
      </c>
      <c r="D575" s="197">
        <f t="shared" si="9"/>
        <v>2.7957470621152769</v>
      </c>
      <c r="E575" s="197">
        <v>3.7631941257457502E-2</v>
      </c>
    </row>
    <row r="576" spans="2:5" x14ac:dyDescent="0.3">
      <c r="B576" s="166">
        <v>38072</v>
      </c>
      <c r="C576" s="197">
        <v>89.35</v>
      </c>
      <c r="D576" s="197">
        <f t="shared" si="9"/>
        <v>-0.3725421348314607</v>
      </c>
      <c r="E576" s="197">
        <v>3.7626291952154167E-2</v>
      </c>
    </row>
    <row r="577" spans="2:5" x14ac:dyDescent="0.3">
      <c r="B577" s="166">
        <v>39273</v>
      </c>
      <c r="C577" s="197">
        <v>142.4</v>
      </c>
      <c r="D577" s="197">
        <f t="shared" si="9"/>
        <v>-0.79901199717713478</v>
      </c>
      <c r="E577" s="197">
        <v>3.7598367822792245E-2</v>
      </c>
    </row>
    <row r="578" spans="2:5" x14ac:dyDescent="0.3">
      <c r="B578" s="166">
        <v>45786</v>
      </c>
      <c r="C578" s="197">
        <v>708.5</v>
      </c>
      <c r="D578" s="197">
        <f t="shared" si="9"/>
        <v>1.3964146795197023</v>
      </c>
      <c r="E578" s="197">
        <v>3.7563154426301537E-2</v>
      </c>
    </row>
    <row r="579" spans="2:5" x14ac:dyDescent="0.3">
      <c r="B579" s="166">
        <v>43257</v>
      </c>
      <c r="C579" s="197">
        <v>295.64999999999998</v>
      </c>
      <c r="D579" s="197">
        <f t="shared" si="9"/>
        <v>19.18088737201365</v>
      </c>
      <c r="E579" s="197">
        <v>3.7550447446920376E-2</v>
      </c>
    </row>
    <row r="580" spans="2:5" x14ac:dyDescent="0.3">
      <c r="B580" s="166">
        <v>37180</v>
      </c>
      <c r="C580" s="197">
        <v>14.65</v>
      </c>
      <c r="D580" s="197">
        <f t="shared" si="9"/>
        <v>-0.45921004060538939</v>
      </c>
      <c r="E580" s="197">
        <v>3.7535410764872656E-2</v>
      </c>
    </row>
    <row r="581" spans="2:5" x14ac:dyDescent="0.3">
      <c r="B581" s="166">
        <v>36147</v>
      </c>
      <c r="C581" s="197">
        <v>27.09</v>
      </c>
      <c r="D581" s="197">
        <f t="shared" si="9"/>
        <v>-0.68489007793416312</v>
      </c>
      <c r="E581" s="197">
        <v>3.7533512064343189E-2</v>
      </c>
    </row>
    <row r="582" spans="2:5" x14ac:dyDescent="0.3">
      <c r="B582" s="166">
        <v>38488</v>
      </c>
      <c r="C582" s="197">
        <v>85.97</v>
      </c>
      <c r="D582" s="197">
        <f t="shared" si="9"/>
        <v>0.2432393347794648</v>
      </c>
      <c r="E582" s="197">
        <v>3.7533188510741056E-2</v>
      </c>
    </row>
    <row r="583" spans="2:5" x14ac:dyDescent="0.3">
      <c r="B583" s="166">
        <v>39966</v>
      </c>
      <c r="C583" s="197">
        <v>69.150000000000006</v>
      </c>
      <c r="D583" s="197">
        <f t="shared" si="9"/>
        <v>0.2234607218683653</v>
      </c>
      <c r="E583" s="197">
        <v>3.7509377344336015E-2</v>
      </c>
    </row>
    <row r="584" spans="2:5" x14ac:dyDescent="0.3">
      <c r="B584" s="166">
        <v>36458</v>
      </c>
      <c r="C584" s="197">
        <v>56.52</v>
      </c>
      <c r="D584" s="197">
        <f t="shared" si="9"/>
        <v>-0.78680547697182301</v>
      </c>
      <c r="E584" s="197">
        <v>3.7444933920705026E-2</v>
      </c>
    </row>
    <row r="585" spans="2:5" x14ac:dyDescent="0.3">
      <c r="B585" s="166">
        <v>40953</v>
      </c>
      <c r="C585" s="197">
        <v>265.11</v>
      </c>
      <c r="D585" s="197">
        <f t="shared" si="9"/>
        <v>0.33180950467195824</v>
      </c>
      <c r="E585" s="197">
        <v>3.7368915323211738E-2</v>
      </c>
    </row>
    <row r="586" spans="2:5" x14ac:dyDescent="0.3">
      <c r="B586" s="166">
        <v>40912</v>
      </c>
      <c r="C586" s="197">
        <v>199.06</v>
      </c>
      <c r="D586" s="197">
        <f t="shared" ref="D586:D649" si="10">C586/C587-1</f>
        <v>5.6353333333333335</v>
      </c>
      <c r="E586" s="197">
        <v>3.7365157121267423E-2</v>
      </c>
    </row>
    <row r="587" spans="2:5" x14ac:dyDescent="0.3">
      <c r="B587" s="166">
        <v>35982</v>
      </c>
      <c r="C587" s="197">
        <v>30</v>
      </c>
      <c r="D587" s="197">
        <f t="shared" si="10"/>
        <v>0.63487738419618522</v>
      </c>
      <c r="E587" s="197">
        <v>3.734439834024883E-2</v>
      </c>
    </row>
    <row r="588" spans="2:5" x14ac:dyDescent="0.3">
      <c r="B588" s="166">
        <v>36761</v>
      </c>
      <c r="C588" s="197">
        <v>18.350000000000001</v>
      </c>
      <c r="D588" s="197">
        <f t="shared" si="10"/>
        <v>-0.89898155794109547</v>
      </c>
      <c r="E588" s="197">
        <v>3.7309214245336397E-2</v>
      </c>
    </row>
    <row r="589" spans="2:5" x14ac:dyDescent="0.3">
      <c r="B589" s="166">
        <v>40899</v>
      </c>
      <c r="C589" s="197">
        <v>181.65</v>
      </c>
      <c r="D589" s="197">
        <f t="shared" si="10"/>
        <v>-0.61392136025504773</v>
      </c>
      <c r="E589" s="197">
        <v>3.7288716308816916E-2</v>
      </c>
    </row>
    <row r="590" spans="2:5" x14ac:dyDescent="0.3">
      <c r="B590" s="166">
        <v>44552</v>
      </c>
      <c r="C590" s="197">
        <v>470.5</v>
      </c>
      <c r="D590" s="197">
        <f t="shared" si="10"/>
        <v>0.58252329218660659</v>
      </c>
      <c r="E590" s="197">
        <v>3.7257495590828915E-2</v>
      </c>
    </row>
    <row r="591" spans="2:5" x14ac:dyDescent="0.3">
      <c r="B591" s="166">
        <v>41338</v>
      </c>
      <c r="C591" s="197">
        <v>297.31</v>
      </c>
      <c r="D591" s="197">
        <f t="shared" si="10"/>
        <v>-0.23619781631342329</v>
      </c>
      <c r="E591" s="197">
        <v>3.7115847490145404E-2</v>
      </c>
    </row>
    <row r="592" spans="2:5" x14ac:dyDescent="0.3">
      <c r="B592" s="166">
        <v>42963</v>
      </c>
      <c r="C592" s="197">
        <v>389.25</v>
      </c>
      <c r="D592" s="197">
        <f t="shared" si="10"/>
        <v>19.660828025477706</v>
      </c>
      <c r="E592" s="197">
        <v>3.6893979754928141E-2</v>
      </c>
    </row>
    <row r="593" spans="2:5" x14ac:dyDescent="0.3">
      <c r="B593" s="166">
        <v>36740</v>
      </c>
      <c r="C593" s="197">
        <v>18.84</v>
      </c>
      <c r="D593" s="197">
        <f t="shared" si="10"/>
        <v>-0.37387836490528414</v>
      </c>
      <c r="E593" s="197">
        <v>3.6873968079251362E-2</v>
      </c>
    </row>
    <row r="594" spans="2:5" x14ac:dyDescent="0.3">
      <c r="B594" s="166">
        <v>39842</v>
      </c>
      <c r="C594" s="197">
        <v>30.09</v>
      </c>
      <c r="D594" s="197">
        <f t="shared" si="10"/>
        <v>-0.90640746500777603</v>
      </c>
      <c r="E594" s="197">
        <v>3.6871123363197755E-2</v>
      </c>
    </row>
    <row r="595" spans="2:5" x14ac:dyDescent="0.3">
      <c r="B595" s="166">
        <v>44462</v>
      </c>
      <c r="C595" s="197">
        <v>321.5</v>
      </c>
      <c r="D595" s="197">
        <f t="shared" si="10"/>
        <v>-0.36533943976153349</v>
      </c>
      <c r="E595" s="197">
        <v>3.6762334730731983E-2</v>
      </c>
    </row>
    <row r="596" spans="2:5" x14ac:dyDescent="0.3">
      <c r="B596" s="166">
        <v>42012</v>
      </c>
      <c r="C596" s="197">
        <v>506.57</v>
      </c>
      <c r="D596" s="197">
        <f t="shared" si="10"/>
        <v>2.4469923788786061</v>
      </c>
      <c r="E596" s="197">
        <v>3.6757332023495071E-2</v>
      </c>
    </row>
    <row r="597" spans="2:5" x14ac:dyDescent="0.3">
      <c r="B597" s="166">
        <v>39276</v>
      </c>
      <c r="C597" s="197">
        <v>146.96</v>
      </c>
      <c r="D597" s="197">
        <f t="shared" si="10"/>
        <v>1.7275426874536004</v>
      </c>
      <c r="E597" s="197">
        <v>3.6754850088183577E-2</v>
      </c>
    </row>
    <row r="598" spans="2:5" x14ac:dyDescent="0.3">
      <c r="B598" s="166">
        <v>40008</v>
      </c>
      <c r="C598" s="197">
        <v>53.88</v>
      </c>
      <c r="D598" s="197">
        <f t="shared" si="10"/>
        <v>-0.81349948078920042</v>
      </c>
      <c r="E598" s="197">
        <v>3.6751972291706902E-2</v>
      </c>
    </row>
    <row r="599" spans="2:5" x14ac:dyDescent="0.3">
      <c r="B599" s="166">
        <v>41309</v>
      </c>
      <c r="C599" s="197">
        <v>288.89999999999998</v>
      </c>
      <c r="D599" s="197">
        <f t="shared" si="10"/>
        <v>3.0298507462686564</v>
      </c>
      <c r="E599" s="197">
        <v>3.6747290605038119E-2</v>
      </c>
    </row>
    <row r="600" spans="2:5" x14ac:dyDescent="0.3">
      <c r="B600" s="166">
        <v>39967</v>
      </c>
      <c r="C600" s="197">
        <v>71.69</v>
      </c>
      <c r="D600" s="197">
        <f t="shared" si="10"/>
        <v>-0.81194092494950287</v>
      </c>
      <c r="E600" s="197">
        <v>3.6731742588575367E-2</v>
      </c>
    </row>
    <row r="601" spans="2:5" x14ac:dyDescent="0.3">
      <c r="B601" s="166">
        <v>41558</v>
      </c>
      <c r="C601" s="197">
        <v>381.21</v>
      </c>
      <c r="D601" s="197">
        <f t="shared" si="10"/>
        <v>16.998583569405099</v>
      </c>
      <c r="E601" s="197">
        <v>3.6713714612058412E-2</v>
      </c>
    </row>
    <row r="602" spans="2:5" x14ac:dyDescent="0.3">
      <c r="B602" s="166">
        <v>37229</v>
      </c>
      <c r="C602" s="197">
        <v>21.18</v>
      </c>
      <c r="D602" s="197">
        <f t="shared" si="10"/>
        <v>-0.95192373169901257</v>
      </c>
      <c r="E602" s="197">
        <v>3.6710719530102853E-2</v>
      </c>
    </row>
    <row r="603" spans="2:5" x14ac:dyDescent="0.3">
      <c r="B603" s="166">
        <v>44671</v>
      </c>
      <c r="C603" s="197">
        <v>440.55</v>
      </c>
      <c r="D603" s="197">
        <f t="shared" si="10"/>
        <v>17.56510745891277</v>
      </c>
      <c r="E603" s="197">
        <v>3.6710201200141235E-2</v>
      </c>
    </row>
    <row r="604" spans="2:5" x14ac:dyDescent="0.3">
      <c r="B604" s="166">
        <v>37405</v>
      </c>
      <c r="C604" s="197">
        <v>23.73</v>
      </c>
      <c r="D604" s="197">
        <f t="shared" si="10"/>
        <v>-0.57587131367292232</v>
      </c>
      <c r="E604" s="197">
        <v>3.669724770642202E-2</v>
      </c>
    </row>
    <row r="605" spans="2:5" x14ac:dyDescent="0.3">
      <c r="B605" s="166">
        <v>35900</v>
      </c>
      <c r="C605" s="197">
        <v>55.95</v>
      </c>
      <c r="D605" s="197">
        <f t="shared" si="10"/>
        <v>-0.60720303285593924</v>
      </c>
      <c r="E605" s="197">
        <v>3.6687048360200203E-2</v>
      </c>
    </row>
    <row r="606" spans="2:5" x14ac:dyDescent="0.3">
      <c r="B606" s="166">
        <v>40210</v>
      </c>
      <c r="C606" s="197">
        <v>142.44</v>
      </c>
      <c r="D606" s="197">
        <f t="shared" si="10"/>
        <v>-0.12133736351859858</v>
      </c>
      <c r="E606" s="197">
        <v>3.6681222707423577E-2</v>
      </c>
    </row>
    <row r="607" spans="2:5" x14ac:dyDescent="0.3">
      <c r="B607" s="166">
        <v>38777</v>
      </c>
      <c r="C607" s="197">
        <v>162.11000000000001</v>
      </c>
      <c r="D607" s="197">
        <f t="shared" si="10"/>
        <v>-0.2846615479657576</v>
      </c>
      <c r="E607" s="197">
        <v>3.6641514260135732E-2</v>
      </c>
    </row>
    <row r="608" spans="2:5" x14ac:dyDescent="0.3">
      <c r="B608" s="166">
        <v>41127</v>
      </c>
      <c r="C608" s="197">
        <v>226.62</v>
      </c>
      <c r="D608" s="197">
        <f t="shared" si="10"/>
        <v>0.55977699772868061</v>
      </c>
      <c r="E608" s="197">
        <v>3.6640592836558294E-2</v>
      </c>
    </row>
    <row r="609" spans="2:5" x14ac:dyDescent="0.3">
      <c r="B609" s="166">
        <v>38931</v>
      </c>
      <c r="C609" s="197">
        <v>145.29</v>
      </c>
      <c r="D609" s="197">
        <f t="shared" si="10"/>
        <v>-0.57940597498842061</v>
      </c>
      <c r="E609" s="197">
        <v>3.6527074266961668E-2</v>
      </c>
    </row>
    <row r="610" spans="2:5" x14ac:dyDescent="0.3">
      <c r="B610" s="166">
        <v>41536</v>
      </c>
      <c r="C610" s="197">
        <v>345.44</v>
      </c>
      <c r="D610" s="197">
        <f t="shared" si="10"/>
        <v>0.52775197912520455</v>
      </c>
      <c r="E610" s="197">
        <v>3.6485837734037574E-2</v>
      </c>
    </row>
    <row r="611" spans="2:5" x14ac:dyDescent="0.3">
      <c r="B611" s="166">
        <v>40585</v>
      </c>
      <c r="C611" s="197">
        <v>226.11</v>
      </c>
      <c r="D611" s="197">
        <f t="shared" si="10"/>
        <v>-0.36414510686164225</v>
      </c>
      <c r="E611" s="197">
        <v>3.6441144114411461E-2</v>
      </c>
    </row>
    <row r="612" spans="2:5" x14ac:dyDescent="0.3">
      <c r="B612" s="166">
        <v>43194</v>
      </c>
      <c r="C612" s="197">
        <v>355.6</v>
      </c>
      <c r="D612" s="197">
        <f t="shared" si="10"/>
        <v>2.3215019615169066</v>
      </c>
      <c r="E612" s="197">
        <v>3.6432526960070044E-2</v>
      </c>
    </row>
    <row r="613" spans="2:5" x14ac:dyDescent="0.3">
      <c r="B613" s="166">
        <v>38636</v>
      </c>
      <c r="C613" s="197">
        <v>107.06</v>
      </c>
      <c r="D613" s="197">
        <f t="shared" si="10"/>
        <v>-0.79404409218575656</v>
      </c>
      <c r="E613" s="197">
        <v>3.6398838334946726E-2</v>
      </c>
    </row>
    <row r="614" spans="2:5" x14ac:dyDescent="0.3">
      <c r="B614" s="166">
        <v>41900</v>
      </c>
      <c r="C614" s="197">
        <v>519.82000000000005</v>
      </c>
      <c r="D614" s="197">
        <f t="shared" si="10"/>
        <v>0.1262485104539055</v>
      </c>
      <c r="E614" s="197">
        <v>3.6385748748928526E-2</v>
      </c>
    </row>
    <row r="615" spans="2:5" x14ac:dyDescent="0.3">
      <c r="B615" s="166">
        <v>42712</v>
      </c>
      <c r="C615" s="197">
        <v>461.55</v>
      </c>
      <c r="D615" s="197">
        <f t="shared" si="10"/>
        <v>9.3139664804469273</v>
      </c>
      <c r="E615" s="197">
        <v>3.6375884136072623E-2</v>
      </c>
    </row>
    <row r="616" spans="2:5" x14ac:dyDescent="0.3">
      <c r="B616" s="166">
        <v>35835</v>
      </c>
      <c r="C616" s="197">
        <v>44.75</v>
      </c>
      <c r="D616" s="197">
        <f t="shared" si="10"/>
        <v>-0.90583903208837457</v>
      </c>
      <c r="E616" s="197">
        <v>3.63594256600277E-2</v>
      </c>
    </row>
    <row r="617" spans="2:5" x14ac:dyDescent="0.3">
      <c r="B617" s="166">
        <v>44531</v>
      </c>
      <c r="C617" s="197">
        <v>475.25</v>
      </c>
      <c r="D617" s="197">
        <f t="shared" si="10"/>
        <v>2.7347740667976423</v>
      </c>
      <c r="E617" s="197">
        <v>3.6306149149585742E-2</v>
      </c>
    </row>
    <row r="618" spans="2:5" x14ac:dyDescent="0.3">
      <c r="B618" s="166">
        <v>44099</v>
      </c>
      <c r="C618" s="197">
        <v>127.25</v>
      </c>
      <c r="D618" s="197">
        <f t="shared" si="10"/>
        <v>0.90038829151732402</v>
      </c>
      <c r="E618" s="197">
        <v>3.6237785016286717E-2</v>
      </c>
    </row>
    <row r="619" spans="2:5" x14ac:dyDescent="0.3">
      <c r="B619" s="166">
        <v>35488</v>
      </c>
      <c r="C619" s="197">
        <v>66.959999999999994</v>
      </c>
      <c r="D619" s="197">
        <f t="shared" si="10"/>
        <v>1.5392491467576788</v>
      </c>
      <c r="E619" s="197">
        <v>3.6211699164345301E-2</v>
      </c>
    </row>
    <row r="620" spans="2:5" x14ac:dyDescent="0.3">
      <c r="B620" s="166">
        <v>39785</v>
      </c>
      <c r="C620" s="197">
        <v>26.37</v>
      </c>
      <c r="D620" s="197">
        <f t="shared" si="10"/>
        <v>-0.93503325942350335</v>
      </c>
      <c r="E620" s="197">
        <v>3.6149312377210308E-2</v>
      </c>
    </row>
    <row r="621" spans="2:5" x14ac:dyDescent="0.3">
      <c r="B621" s="166">
        <v>44629</v>
      </c>
      <c r="C621" s="197">
        <v>405.9</v>
      </c>
      <c r="D621" s="197">
        <f t="shared" si="10"/>
        <v>-2.4278846153846234E-2</v>
      </c>
      <c r="E621" s="197">
        <v>3.6119974473516114E-2</v>
      </c>
    </row>
    <row r="622" spans="2:5" x14ac:dyDescent="0.3">
      <c r="B622" s="166">
        <v>43011</v>
      </c>
      <c r="C622" s="197">
        <v>416</v>
      </c>
      <c r="D622" s="197">
        <f t="shared" si="10"/>
        <v>5.7412088802463135</v>
      </c>
      <c r="E622" s="197">
        <v>3.6114570361145626E-2</v>
      </c>
    </row>
    <row r="623" spans="2:5" x14ac:dyDescent="0.3">
      <c r="B623" s="166">
        <v>35761</v>
      </c>
      <c r="C623" s="197">
        <v>61.71</v>
      </c>
      <c r="D623" s="197">
        <f t="shared" si="10"/>
        <v>-0.27125649504015126</v>
      </c>
      <c r="E623" s="197">
        <v>3.6098052384150314E-2</v>
      </c>
    </row>
    <row r="624" spans="2:5" x14ac:dyDescent="0.3">
      <c r="B624" s="166">
        <v>35104</v>
      </c>
      <c r="C624" s="197">
        <v>84.68</v>
      </c>
      <c r="D624" s="197">
        <f t="shared" si="10"/>
        <v>0.47320807237299944</v>
      </c>
      <c r="E624" s="197">
        <v>3.6094457359598708E-2</v>
      </c>
    </row>
    <row r="625" spans="2:5" x14ac:dyDescent="0.3">
      <c r="B625" s="166">
        <v>34759</v>
      </c>
      <c r="C625" s="197">
        <v>57.48</v>
      </c>
      <c r="D625" s="197">
        <f t="shared" si="10"/>
        <v>3.0708215297450421</v>
      </c>
      <c r="E625" s="197">
        <v>3.6049026676279849E-2</v>
      </c>
    </row>
    <row r="626" spans="2:5" x14ac:dyDescent="0.3">
      <c r="B626" s="166">
        <v>37179</v>
      </c>
      <c r="C626" s="197">
        <v>14.12</v>
      </c>
      <c r="D626" s="197">
        <f t="shared" si="10"/>
        <v>-0.98315859782206794</v>
      </c>
      <c r="E626" s="197">
        <v>3.5950110051357287E-2</v>
      </c>
    </row>
    <row r="627" spans="2:5" x14ac:dyDescent="0.3">
      <c r="B627" s="166">
        <v>45320</v>
      </c>
      <c r="C627" s="197">
        <v>838.41</v>
      </c>
      <c r="D627" s="197">
        <f t="shared" si="10"/>
        <v>16.290369148277993</v>
      </c>
      <c r="E627" s="197">
        <v>3.5905356149996903E-2</v>
      </c>
    </row>
    <row r="628" spans="2:5" x14ac:dyDescent="0.3">
      <c r="B628" s="166">
        <v>35872</v>
      </c>
      <c r="C628" s="197">
        <v>48.49</v>
      </c>
      <c r="D628" s="197">
        <f t="shared" si="10"/>
        <v>-0.93075330239200282</v>
      </c>
      <c r="E628" s="197">
        <v>3.5889767143772788E-2</v>
      </c>
    </row>
    <row r="629" spans="2:5" x14ac:dyDescent="0.3">
      <c r="B629" s="166">
        <v>45888</v>
      </c>
      <c r="C629" s="197">
        <v>700.25</v>
      </c>
      <c r="D629" s="197">
        <f t="shared" si="10"/>
        <v>0.71967092337917493</v>
      </c>
      <c r="E629" s="197">
        <v>3.5872781065088732E-2</v>
      </c>
    </row>
    <row r="630" spans="2:5" x14ac:dyDescent="0.3">
      <c r="B630" s="166">
        <v>44735</v>
      </c>
      <c r="C630" s="197">
        <v>407.2</v>
      </c>
      <c r="D630" s="197">
        <f t="shared" si="10"/>
        <v>2.8404225219277563</v>
      </c>
      <c r="E630" s="197">
        <v>3.5868735690663955E-2</v>
      </c>
    </row>
    <row r="631" spans="2:5" x14ac:dyDescent="0.3">
      <c r="B631" s="166">
        <v>38628</v>
      </c>
      <c r="C631" s="197">
        <v>106.03</v>
      </c>
      <c r="D631" s="197">
        <f t="shared" si="10"/>
        <v>1.3961581920903954</v>
      </c>
      <c r="E631" s="197">
        <v>3.5853849159828144E-2</v>
      </c>
    </row>
    <row r="632" spans="2:5" x14ac:dyDescent="0.3">
      <c r="B632" s="166">
        <v>36496</v>
      </c>
      <c r="C632" s="197">
        <v>44.25</v>
      </c>
      <c r="D632" s="197">
        <f t="shared" si="10"/>
        <v>-0.90598108998193982</v>
      </c>
      <c r="E632" s="197">
        <v>3.5814606741572996E-2</v>
      </c>
    </row>
    <row r="633" spans="2:5" x14ac:dyDescent="0.3">
      <c r="B633" s="166">
        <v>42717</v>
      </c>
      <c r="C633" s="197">
        <v>470.65</v>
      </c>
      <c r="D633" s="197">
        <f t="shared" si="10"/>
        <v>0.41272699984991745</v>
      </c>
      <c r="E633" s="197">
        <v>3.5761443661971759E-2</v>
      </c>
    </row>
    <row r="634" spans="2:5" x14ac:dyDescent="0.3">
      <c r="B634" s="166">
        <v>44252</v>
      </c>
      <c r="C634" s="197">
        <v>333.15</v>
      </c>
      <c r="D634" s="197">
        <f t="shared" si="10"/>
        <v>-0.38561549100968195</v>
      </c>
      <c r="E634" s="197">
        <v>3.5753147831493859E-2</v>
      </c>
    </row>
    <row r="635" spans="2:5" x14ac:dyDescent="0.3">
      <c r="B635" s="166">
        <v>42767</v>
      </c>
      <c r="C635" s="197">
        <v>542.25</v>
      </c>
      <c r="D635" s="197">
        <f t="shared" si="10"/>
        <v>0.77205882352941169</v>
      </c>
      <c r="E635" s="197">
        <v>3.571769649508183E-2</v>
      </c>
    </row>
    <row r="636" spans="2:5" x14ac:dyDescent="0.3">
      <c r="B636" s="166">
        <v>44420</v>
      </c>
      <c r="C636" s="197">
        <v>306</v>
      </c>
      <c r="D636" s="197">
        <f t="shared" si="10"/>
        <v>0.77216656049111032</v>
      </c>
      <c r="E636" s="197">
        <v>3.5708241665256324E-2</v>
      </c>
    </row>
    <row r="637" spans="2:5" x14ac:dyDescent="0.3">
      <c r="B637" s="166">
        <v>40298</v>
      </c>
      <c r="C637" s="197">
        <v>172.67</v>
      </c>
      <c r="D637" s="197">
        <f t="shared" si="10"/>
        <v>-0.48777810738653227</v>
      </c>
      <c r="E637" s="197">
        <v>3.5688579654510555E-2</v>
      </c>
    </row>
    <row r="638" spans="2:5" x14ac:dyDescent="0.3">
      <c r="B638" s="166">
        <v>42405</v>
      </c>
      <c r="C638" s="197">
        <v>337.1</v>
      </c>
      <c r="D638" s="197">
        <f t="shared" si="10"/>
        <v>0.24460033228724387</v>
      </c>
      <c r="E638" s="197">
        <v>3.5637480798771159E-2</v>
      </c>
    </row>
    <row r="639" spans="2:5" x14ac:dyDescent="0.3">
      <c r="B639" s="166">
        <v>43287</v>
      </c>
      <c r="C639" s="197">
        <v>270.85000000000002</v>
      </c>
      <c r="D639" s="197">
        <f t="shared" si="10"/>
        <v>2.9511305616338444</v>
      </c>
      <c r="E639" s="197">
        <v>3.5557254826992901E-2</v>
      </c>
    </row>
    <row r="640" spans="2:5" x14ac:dyDescent="0.3">
      <c r="B640" s="166">
        <v>43914</v>
      </c>
      <c r="C640" s="197">
        <v>68.55</v>
      </c>
      <c r="D640" s="197">
        <f t="shared" si="10"/>
        <v>-0.53047945205479452</v>
      </c>
      <c r="E640" s="197">
        <v>3.5498489425981772E-2</v>
      </c>
    </row>
    <row r="641" spans="2:5" x14ac:dyDescent="0.3">
      <c r="B641" s="166">
        <v>44145</v>
      </c>
      <c r="C641" s="197">
        <v>146</v>
      </c>
      <c r="D641" s="197">
        <f t="shared" si="10"/>
        <v>0.26516464471403811</v>
      </c>
      <c r="E641" s="197">
        <v>3.5460992907801359E-2</v>
      </c>
    </row>
    <row r="642" spans="2:5" x14ac:dyDescent="0.3">
      <c r="B642" s="166">
        <v>44048</v>
      </c>
      <c r="C642" s="197">
        <v>115.4</v>
      </c>
      <c r="D642" s="197">
        <f t="shared" si="10"/>
        <v>3.9891915261565067</v>
      </c>
      <c r="E642" s="197">
        <v>3.5441902198295239E-2</v>
      </c>
    </row>
    <row r="643" spans="2:5" x14ac:dyDescent="0.3">
      <c r="B643" s="166">
        <v>37278</v>
      </c>
      <c r="C643" s="197">
        <v>23.13</v>
      </c>
      <c r="D643" s="197">
        <f t="shared" si="10"/>
        <v>-0.93042562791397199</v>
      </c>
      <c r="E643" s="197">
        <v>3.5362578334825479E-2</v>
      </c>
    </row>
    <row r="644" spans="2:5" x14ac:dyDescent="0.3">
      <c r="B644" s="166">
        <v>44334</v>
      </c>
      <c r="C644" s="197">
        <v>332.45</v>
      </c>
      <c r="D644" s="197">
        <f t="shared" si="10"/>
        <v>20.001263423878711</v>
      </c>
      <c r="E644" s="197">
        <v>3.5347243849268128E-2</v>
      </c>
    </row>
    <row r="645" spans="2:5" x14ac:dyDescent="0.3">
      <c r="B645" s="166">
        <v>37119</v>
      </c>
      <c r="C645" s="197">
        <v>15.83</v>
      </c>
      <c r="D645" s="197">
        <f t="shared" si="10"/>
        <v>-0.97723448622995612</v>
      </c>
      <c r="E645" s="197">
        <v>3.5317200784826808E-2</v>
      </c>
    </row>
    <row r="646" spans="2:5" x14ac:dyDescent="0.3">
      <c r="B646" s="166">
        <v>45258</v>
      </c>
      <c r="C646" s="197">
        <v>695.35</v>
      </c>
      <c r="D646" s="197">
        <f t="shared" si="10"/>
        <v>0.35376917685538523</v>
      </c>
      <c r="E646" s="197">
        <v>3.5317064455131497E-2</v>
      </c>
    </row>
    <row r="647" spans="2:5" x14ac:dyDescent="0.3">
      <c r="B647" s="166">
        <v>41934</v>
      </c>
      <c r="C647" s="197">
        <v>513.64</v>
      </c>
      <c r="D647" s="197">
        <f t="shared" si="10"/>
        <v>0.22266127112592238</v>
      </c>
      <c r="E647" s="197">
        <v>3.5293169129058999E-2</v>
      </c>
    </row>
    <row r="648" spans="2:5" x14ac:dyDescent="0.3">
      <c r="B648" s="166">
        <v>43088</v>
      </c>
      <c r="C648" s="197">
        <v>420.1</v>
      </c>
      <c r="D648" s="197">
        <f t="shared" si="10"/>
        <v>4.0167184141390022</v>
      </c>
      <c r="E648" s="197">
        <v>3.5239034006899983E-2</v>
      </c>
    </row>
    <row r="649" spans="2:5" x14ac:dyDescent="0.3">
      <c r="B649" s="166">
        <v>38265</v>
      </c>
      <c r="C649" s="197">
        <v>83.74</v>
      </c>
      <c r="D649" s="197">
        <f t="shared" si="10"/>
        <v>-0.33729028173472619</v>
      </c>
      <c r="E649" s="197">
        <v>3.5233032513289686E-2</v>
      </c>
    </row>
    <row r="650" spans="2:5" x14ac:dyDescent="0.3">
      <c r="B650" s="166">
        <v>38713</v>
      </c>
      <c r="C650" s="197">
        <v>126.36</v>
      </c>
      <c r="D650" s="197">
        <f t="shared" ref="D650:D713" si="11">C650/C651-1</f>
        <v>0.57989497374343579</v>
      </c>
      <c r="E650" s="197">
        <v>3.5228576110109655E-2</v>
      </c>
    </row>
    <row r="651" spans="2:5" x14ac:dyDescent="0.3">
      <c r="B651" s="166">
        <v>38261</v>
      </c>
      <c r="C651" s="197">
        <v>79.98</v>
      </c>
      <c r="D651" s="197">
        <f t="shared" si="11"/>
        <v>2.3961783439490447</v>
      </c>
      <c r="E651" s="197">
        <v>3.5205798602122584E-2</v>
      </c>
    </row>
    <row r="652" spans="2:5" x14ac:dyDescent="0.3">
      <c r="B652" s="166">
        <v>36675</v>
      </c>
      <c r="C652" s="197">
        <v>23.55</v>
      </c>
      <c r="D652" s="197">
        <f t="shared" si="11"/>
        <v>-0.97688366249165648</v>
      </c>
      <c r="E652" s="197">
        <v>3.5164835164835262E-2</v>
      </c>
    </row>
    <row r="653" spans="2:5" x14ac:dyDescent="0.3">
      <c r="B653" s="166">
        <v>45356</v>
      </c>
      <c r="C653" s="197">
        <v>1018.76</v>
      </c>
      <c r="D653" s="197">
        <f t="shared" si="11"/>
        <v>29.890236506973928</v>
      </c>
      <c r="E653" s="197">
        <v>3.5156885059340004E-2</v>
      </c>
    </row>
    <row r="654" spans="2:5" x14ac:dyDescent="0.3">
      <c r="B654" s="166">
        <v>36157</v>
      </c>
      <c r="C654" s="197">
        <v>32.979999999999997</v>
      </c>
      <c r="D654" s="197">
        <f t="shared" si="11"/>
        <v>-0.79940392920138681</v>
      </c>
      <c r="E654" s="197">
        <v>3.5153797865662195E-2</v>
      </c>
    </row>
    <row r="655" spans="2:5" x14ac:dyDescent="0.3">
      <c r="B655" s="166">
        <v>40311</v>
      </c>
      <c r="C655" s="197">
        <v>164.41</v>
      </c>
      <c r="D655" s="197">
        <f t="shared" si="11"/>
        <v>-6.265678449258838E-2</v>
      </c>
      <c r="E655" s="197">
        <v>3.513190203362071E-2</v>
      </c>
    </row>
    <row r="656" spans="2:5" x14ac:dyDescent="0.3">
      <c r="B656" s="166">
        <v>43601</v>
      </c>
      <c r="C656" s="197">
        <v>175.4</v>
      </c>
      <c r="D656" s="197">
        <f t="shared" si="11"/>
        <v>3.0308228970092888E-3</v>
      </c>
      <c r="E656" s="197">
        <v>3.5113602832694157E-2</v>
      </c>
    </row>
    <row r="657" spans="2:5" x14ac:dyDescent="0.3">
      <c r="B657" s="166">
        <v>40827</v>
      </c>
      <c r="C657" s="197">
        <v>174.87</v>
      </c>
      <c r="D657" s="197">
        <f t="shared" si="11"/>
        <v>2.0233402489626555</v>
      </c>
      <c r="E657" s="197">
        <v>3.5101219367822845E-2</v>
      </c>
    </row>
    <row r="658" spans="2:5" x14ac:dyDescent="0.3">
      <c r="B658" s="166">
        <v>37890</v>
      </c>
      <c r="C658" s="197">
        <v>57.84</v>
      </c>
      <c r="D658" s="197">
        <f t="shared" si="11"/>
        <v>1.1760722347629802</v>
      </c>
      <c r="E658" s="197">
        <v>3.5075161059413107E-2</v>
      </c>
    </row>
    <row r="659" spans="2:5" x14ac:dyDescent="0.3">
      <c r="B659" s="166">
        <v>36045</v>
      </c>
      <c r="C659" s="197">
        <v>26.58</v>
      </c>
      <c r="D659" s="197">
        <f t="shared" si="11"/>
        <v>-0.15939278937381407</v>
      </c>
      <c r="E659" s="197">
        <v>3.5046728971962482E-2</v>
      </c>
    </row>
    <row r="660" spans="2:5" x14ac:dyDescent="0.3">
      <c r="B660" s="166">
        <v>39750</v>
      </c>
      <c r="C660" s="197">
        <v>31.62</v>
      </c>
      <c r="D660" s="197">
        <f t="shared" si="11"/>
        <v>-0.92802185294787165</v>
      </c>
      <c r="E660" s="197">
        <v>3.5024549918166947E-2</v>
      </c>
    </row>
    <row r="661" spans="2:5" x14ac:dyDescent="0.3">
      <c r="B661" s="166">
        <v>43102</v>
      </c>
      <c r="C661" s="197">
        <v>439.3</v>
      </c>
      <c r="D661" s="197">
        <f t="shared" si="11"/>
        <v>20.790674603174605</v>
      </c>
      <c r="E661" s="197">
        <v>3.4986453056897293E-2</v>
      </c>
    </row>
    <row r="662" spans="2:5" x14ac:dyDescent="0.3">
      <c r="B662" s="166">
        <v>36895</v>
      </c>
      <c r="C662" s="197">
        <v>20.16</v>
      </c>
      <c r="D662" s="197">
        <f t="shared" si="11"/>
        <v>-0.78003273322422262</v>
      </c>
      <c r="E662" s="197">
        <v>3.4907597535934309E-2</v>
      </c>
    </row>
    <row r="663" spans="2:5" x14ac:dyDescent="0.3">
      <c r="B663" s="166">
        <v>38377</v>
      </c>
      <c r="C663" s="197">
        <v>91.65</v>
      </c>
      <c r="D663" s="197">
        <f t="shared" si="11"/>
        <v>-0.85697565543071152</v>
      </c>
      <c r="E663" s="197">
        <v>3.4891598915989253E-2</v>
      </c>
    </row>
    <row r="664" spans="2:5" x14ac:dyDescent="0.3">
      <c r="B664" s="166">
        <v>45721</v>
      </c>
      <c r="C664" s="197">
        <v>640.79999999999995</v>
      </c>
      <c r="D664" s="197">
        <f t="shared" si="11"/>
        <v>3.6428053905231117</v>
      </c>
      <c r="E664" s="197">
        <v>3.4883720930232398E-2</v>
      </c>
    </row>
    <row r="665" spans="2:5" x14ac:dyDescent="0.3">
      <c r="B665" s="166">
        <v>39344</v>
      </c>
      <c r="C665" s="197">
        <v>138.02000000000001</v>
      </c>
      <c r="D665" s="197">
        <f t="shared" si="11"/>
        <v>-0.67866455578319984</v>
      </c>
      <c r="E665" s="197">
        <v>3.4865412011696906E-2</v>
      </c>
    </row>
    <row r="666" spans="2:5" x14ac:dyDescent="0.3">
      <c r="B666" s="166">
        <v>44749</v>
      </c>
      <c r="C666" s="197">
        <v>429.52</v>
      </c>
      <c r="D666" s="197">
        <f t="shared" si="11"/>
        <v>3.6145251396648046</v>
      </c>
      <c r="E666" s="197">
        <v>3.4813404967836803E-2</v>
      </c>
    </row>
    <row r="667" spans="2:5" x14ac:dyDescent="0.3">
      <c r="B667" s="166">
        <v>38077</v>
      </c>
      <c r="C667" s="197">
        <v>93.08</v>
      </c>
      <c r="D667" s="197">
        <f t="shared" si="11"/>
        <v>2.126637554585153</v>
      </c>
      <c r="E667" s="197">
        <v>3.4797109505280588E-2</v>
      </c>
    </row>
    <row r="668" spans="2:5" x14ac:dyDescent="0.3">
      <c r="B668" s="166">
        <v>37435</v>
      </c>
      <c r="C668" s="197">
        <v>29.77</v>
      </c>
      <c r="D668" s="197">
        <f t="shared" si="11"/>
        <v>-0.43574677786201665</v>
      </c>
      <c r="E668" s="197">
        <v>3.4758428919012818E-2</v>
      </c>
    </row>
    <row r="669" spans="2:5" x14ac:dyDescent="0.3">
      <c r="B669" s="166">
        <v>36441</v>
      </c>
      <c r="C669" s="197">
        <v>52.76</v>
      </c>
      <c r="D669" s="197">
        <f t="shared" si="11"/>
        <v>-0.60238149069259173</v>
      </c>
      <c r="E669" s="197">
        <v>3.4712688762502442E-2</v>
      </c>
    </row>
    <row r="670" spans="2:5" x14ac:dyDescent="0.3">
      <c r="B670" s="166">
        <v>39307</v>
      </c>
      <c r="C670" s="197">
        <v>132.69</v>
      </c>
      <c r="D670" s="197">
        <f t="shared" si="11"/>
        <v>-9.0167306637410904E-2</v>
      </c>
      <c r="E670" s="197">
        <v>3.4619883040935662E-2</v>
      </c>
    </row>
    <row r="671" spans="2:5" x14ac:dyDescent="0.3">
      <c r="B671" s="166">
        <v>40777</v>
      </c>
      <c r="C671" s="197">
        <v>145.84</v>
      </c>
      <c r="D671" s="197">
        <f t="shared" si="11"/>
        <v>6.6236278097229491</v>
      </c>
      <c r="E671" s="197">
        <v>3.4619750283768402E-2</v>
      </c>
    </row>
    <row r="672" spans="2:5" x14ac:dyDescent="0.3">
      <c r="B672" s="166">
        <v>37256</v>
      </c>
      <c r="C672" s="197">
        <v>19.13</v>
      </c>
      <c r="D672" s="197">
        <f t="shared" si="11"/>
        <v>-0.41871771498024912</v>
      </c>
      <c r="E672" s="197">
        <v>3.4613304488912977E-2</v>
      </c>
    </row>
    <row r="673" spans="2:5" x14ac:dyDescent="0.3">
      <c r="B673" s="166">
        <v>37764</v>
      </c>
      <c r="C673" s="197">
        <v>32.909999999999997</v>
      </c>
      <c r="D673" s="197">
        <f t="shared" si="11"/>
        <v>-0.95767474760465565</v>
      </c>
      <c r="E673" s="197">
        <v>3.458032065388239E-2</v>
      </c>
    </row>
    <row r="674" spans="2:5" x14ac:dyDescent="0.3">
      <c r="B674" s="166">
        <v>45289</v>
      </c>
      <c r="C674" s="197">
        <v>777.55</v>
      </c>
      <c r="D674" s="197">
        <f t="shared" si="11"/>
        <v>4.9124781385445973</v>
      </c>
      <c r="E674" s="197">
        <v>3.4553873173847061E-2</v>
      </c>
    </row>
    <row r="675" spans="2:5" x14ac:dyDescent="0.3">
      <c r="B675" s="166">
        <v>39253</v>
      </c>
      <c r="C675" s="197">
        <v>131.51</v>
      </c>
      <c r="D675" s="197">
        <f t="shared" si="11"/>
        <v>-0.74739733394798513</v>
      </c>
      <c r="E675" s="197">
        <v>3.4534298300818111E-2</v>
      </c>
    </row>
    <row r="676" spans="2:5" x14ac:dyDescent="0.3">
      <c r="B676" s="166">
        <v>41941</v>
      </c>
      <c r="C676" s="197">
        <v>520.62</v>
      </c>
      <c r="D676" s="197">
        <f t="shared" si="11"/>
        <v>0.34094011590470052</v>
      </c>
      <c r="E676" s="197">
        <v>3.4515648286140177E-2</v>
      </c>
    </row>
    <row r="677" spans="2:5" x14ac:dyDescent="0.3">
      <c r="B677" s="166">
        <v>42990</v>
      </c>
      <c r="C677" s="197">
        <v>388.25</v>
      </c>
      <c r="D677" s="197">
        <f t="shared" si="11"/>
        <v>5.9489698458179863E-2</v>
      </c>
      <c r="E677" s="197">
        <v>3.4505728750332976E-2</v>
      </c>
    </row>
    <row r="678" spans="2:5" x14ac:dyDescent="0.3">
      <c r="B678" s="166">
        <v>42443</v>
      </c>
      <c r="C678" s="197">
        <v>366.45</v>
      </c>
      <c r="D678" s="197">
        <f t="shared" si="11"/>
        <v>-0.62124813957334224</v>
      </c>
      <c r="E678" s="197">
        <v>3.4438955539872973E-2</v>
      </c>
    </row>
    <row r="679" spans="2:5" x14ac:dyDescent="0.3">
      <c r="B679" s="166">
        <v>45450</v>
      </c>
      <c r="C679" s="197">
        <v>967.52</v>
      </c>
      <c r="D679" s="197">
        <f t="shared" si="11"/>
        <v>75.302839116719241</v>
      </c>
      <c r="E679" s="197">
        <v>3.4382483749572312E-2</v>
      </c>
    </row>
    <row r="680" spans="2:5" x14ac:dyDescent="0.3">
      <c r="B680" s="166">
        <v>37784</v>
      </c>
      <c r="C680" s="197">
        <v>12.68</v>
      </c>
      <c r="D680" s="197">
        <f t="shared" si="11"/>
        <v>-0.60387378944079972</v>
      </c>
      <c r="E680" s="197">
        <v>3.4257748776509001E-2</v>
      </c>
    </row>
    <row r="681" spans="2:5" x14ac:dyDescent="0.3">
      <c r="B681" s="166">
        <v>37586</v>
      </c>
      <c r="C681" s="197">
        <v>32.01</v>
      </c>
      <c r="D681" s="197">
        <f t="shared" si="11"/>
        <v>1.3519470977222632</v>
      </c>
      <c r="E681" s="197">
        <v>3.4248788368336003E-2</v>
      </c>
    </row>
    <row r="682" spans="2:5" x14ac:dyDescent="0.3">
      <c r="B682" s="166">
        <v>37159</v>
      </c>
      <c r="C682" s="197">
        <v>13.61</v>
      </c>
      <c r="D682" s="197">
        <f t="shared" si="11"/>
        <v>-0.96461902409857803</v>
      </c>
      <c r="E682" s="197">
        <v>3.4194528875379993E-2</v>
      </c>
    </row>
    <row r="683" spans="2:5" x14ac:dyDescent="0.3">
      <c r="B683" s="166">
        <v>41684</v>
      </c>
      <c r="C683" s="197">
        <v>384.67</v>
      </c>
      <c r="D683" s="197">
        <f t="shared" si="11"/>
        <v>1.5307236842105265</v>
      </c>
      <c r="E683" s="197">
        <v>3.4170340896870766E-2</v>
      </c>
    </row>
    <row r="684" spans="2:5" x14ac:dyDescent="0.3">
      <c r="B684" s="166">
        <v>38938</v>
      </c>
      <c r="C684" s="197">
        <v>152</v>
      </c>
      <c r="D684" s="197">
        <f t="shared" si="11"/>
        <v>-0.49095780308104486</v>
      </c>
      <c r="E684" s="197">
        <v>3.415430670839581E-2</v>
      </c>
    </row>
    <row r="685" spans="2:5" x14ac:dyDescent="0.3">
      <c r="B685" s="166">
        <v>42277</v>
      </c>
      <c r="C685" s="197">
        <v>298.60000000000002</v>
      </c>
      <c r="D685" s="197">
        <f t="shared" si="11"/>
        <v>1.0060463553913337</v>
      </c>
      <c r="E685" s="197">
        <v>3.4112554112554205E-2</v>
      </c>
    </row>
    <row r="686" spans="2:5" x14ac:dyDescent="0.3">
      <c r="B686" s="166">
        <v>39353</v>
      </c>
      <c r="C686" s="197">
        <v>148.85</v>
      </c>
      <c r="D686" s="197">
        <f t="shared" si="11"/>
        <v>5.2046686119216341</v>
      </c>
      <c r="E686" s="197">
        <v>3.4111435320272276E-2</v>
      </c>
    </row>
    <row r="687" spans="2:5" x14ac:dyDescent="0.3">
      <c r="B687" s="166">
        <v>37410</v>
      </c>
      <c r="C687" s="197">
        <v>23.99</v>
      </c>
      <c r="D687" s="197">
        <f t="shared" si="11"/>
        <v>0.23341902313624674</v>
      </c>
      <c r="E687" s="197">
        <v>3.4051724137931005E-2</v>
      </c>
    </row>
    <row r="688" spans="2:5" x14ac:dyDescent="0.3">
      <c r="B688" s="166">
        <v>36091</v>
      </c>
      <c r="C688" s="197">
        <v>19.45</v>
      </c>
      <c r="D688" s="197">
        <f t="shared" si="11"/>
        <v>-0.89449416870084075</v>
      </c>
      <c r="E688" s="197">
        <v>3.4024455077086735E-2</v>
      </c>
    </row>
    <row r="689" spans="2:5" x14ac:dyDescent="0.3">
      <c r="B689" s="166">
        <v>38854</v>
      </c>
      <c r="C689" s="197">
        <v>184.35</v>
      </c>
      <c r="D689" s="197">
        <f t="shared" si="11"/>
        <v>0.17570153061224469</v>
      </c>
      <c r="E689" s="197">
        <v>3.3989567558472267E-2</v>
      </c>
    </row>
    <row r="690" spans="2:5" x14ac:dyDescent="0.3">
      <c r="B690" s="166">
        <v>43657</v>
      </c>
      <c r="C690" s="197">
        <v>156.80000000000001</v>
      </c>
      <c r="D690" s="197">
        <f t="shared" si="11"/>
        <v>-0.45510147345009722</v>
      </c>
      <c r="E690" s="197">
        <v>3.3959775799538461E-2</v>
      </c>
    </row>
    <row r="691" spans="2:5" x14ac:dyDescent="0.3">
      <c r="B691" s="166">
        <v>41499</v>
      </c>
      <c r="C691" s="197">
        <v>287.76</v>
      </c>
      <c r="D691" s="197">
        <f t="shared" si="11"/>
        <v>-0.37835385612443295</v>
      </c>
      <c r="E691" s="197">
        <v>3.3954942330494786E-2</v>
      </c>
    </row>
    <row r="692" spans="2:5" x14ac:dyDescent="0.3">
      <c r="B692" s="166">
        <v>43045</v>
      </c>
      <c r="C692" s="197">
        <v>462.9</v>
      </c>
      <c r="D692" s="197">
        <f t="shared" si="11"/>
        <v>4.3286520087487048</v>
      </c>
      <c r="E692" s="197">
        <v>3.3951306678579485E-2</v>
      </c>
    </row>
    <row r="693" spans="2:5" x14ac:dyDescent="0.3">
      <c r="B693" s="166">
        <v>35152</v>
      </c>
      <c r="C693" s="197">
        <v>86.87</v>
      </c>
      <c r="D693" s="197">
        <f t="shared" si="11"/>
        <v>-0.42451142762504135</v>
      </c>
      <c r="E693" s="197">
        <v>3.3920495120209671E-2</v>
      </c>
    </row>
    <row r="694" spans="2:5" x14ac:dyDescent="0.3">
      <c r="B694" s="166">
        <v>44146</v>
      </c>
      <c r="C694" s="197">
        <v>150.94999999999999</v>
      </c>
      <c r="D694" s="197">
        <f t="shared" si="11"/>
        <v>-0.37675474814203136</v>
      </c>
      <c r="E694" s="197">
        <v>3.3904109589041109E-2</v>
      </c>
    </row>
    <row r="695" spans="2:5" x14ac:dyDescent="0.3">
      <c r="B695" s="166">
        <v>40630</v>
      </c>
      <c r="C695" s="197">
        <v>242.2</v>
      </c>
      <c r="D695" s="197">
        <f t="shared" si="11"/>
        <v>-0.77948741293758816</v>
      </c>
      <c r="E695" s="197">
        <v>3.3893963971655339E-2</v>
      </c>
    </row>
    <row r="696" spans="2:5" x14ac:dyDescent="0.3">
      <c r="B696" s="166">
        <v>45520</v>
      </c>
      <c r="C696" s="197">
        <v>1098.3499999999999</v>
      </c>
      <c r="D696" s="197">
        <f t="shared" si="11"/>
        <v>6.4032758155837142</v>
      </c>
      <c r="E696" s="197">
        <v>3.3887137007577506E-2</v>
      </c>
    </row>
    <row r="697" spans="2:5" x14ac:dyDescent="0.3">
      <c r="B697" s="166">
        <v>40263</v>
      </c>
      <c r="C697" s="197">
        <v>148.36000000000001</v>
      </c>
      <c r="D697" s="197">
        <f t="shared" si="11"/>
        <v>0.55709487825356852</v>
      </c>
      <c r="E697" s="197">
        <v>3.3867595818815488E-2</v>
      </c>
    </row>
    <row r="698" spans="2:5" x14ac:dyDescent="0.3">
      <c r="B698" s="166">
        <v>38575</v>
      </c>
      <c r="C698" s="197">
        <v>95.28</v>
      </c>
      <c r="D698" s="197">
        <f t="shared" si="11"/>
        <v>2.7102803738317758</v>
      </c>
      <c r="E698" s="197">
        <v>3.3854166666666741E-2</v>
      </c>
    </row>
    <row r="699" spans="2:5" x14ac:dyDescent="0.3">
      <c r="B699" s="166">
        <v>36042</v>
      </c>
      <c r="C699" s="197">
        <v>25.68</v>
      </c>
      <c r="D699" s="197">
        <f t="shared" si="11"/>
        <v>-0.50879877582249433</v>
      </c>
      <c r="E699" s="197">
        <v>3.3816425120772875E-2</v>
      </c>
    </row>
    <row r="700" spans="2:5" x14ac:dyDescent="0.3">
      <c r="B700" s="166">
        <v>36362</v>
      </c>
      <c r="C700" s="197">
        <v>52.28</v>
      </c>
      <c r="D700" s="197">
        <f t="shared" si="11"/>
        <v>-0.45433670806805138</v>
      </c>
      <c r="E700" s="197">
        <v>3.3814514534308948E-2</v>
      </c>
    </row>
    <row r="701" spans="2:5" x14ac:dyDescent="0.3">
      <c r="B701" s="166">
        <v>35179</v>
      </c>
      <c r="C701" s="197">
        <v>95.81</v>
      </c>
      <c r="D701" s="197">
        <f t="shared" si="11"/>
        <v>-0.7716634890371783</v>
      </c>
      <c r="E701" s="197">
        <v>3.3772119119551025E-2</v>
      </c>
    </row>
    <row r="702" spans="2:5" x14ac:dyDescent="0.3">
      <c r="B702" s="166">
        <v>44630</v>
      </c>
      <c r="C702" s="197">
        <v>419.6</v>
      </c>
      <c r="D702" s="197">
        <f t="shared" si="11"/>
        <v>1.3612830613393361</v>
      </c>
      <c r="E702" s="197">
        <v>3.3752155703375308E-2</v>
      </c>
    </row>
    <row r="703" spans="2:5" x14ac:dyDescent="0.3">
      <c r="B703" s="166">
        <v>43769</v>
      </c>
      <c r="C703" s="197">
        <v>177.7</v>
      </c>
      <c r="D703" s="197">
        <f t="shared" si="11"/>
        <v>-0.84705426690192365</v>
      </c>
      <c r="E703" s="197">
        <v>3.3740546829551965E-2</v>
      </c>
    </row>
    <row r="704" spans="2:5" x14ac:dyDescent="0.3">
      <c r="B704" s="166">
        <v>45503</v>
      </c>
      <c r="C704" s="197">
        <v>1161.8499999999999</v>
      </c>
      <c r="D704" s="197">
        <f t="shared" si="11"/>
        <v>1.7607223476297964</v>
      </c>
      <c r="E704" s="197">
        <v>3.3674377224199192E-2</v>
      </c>
    </row>
    <row r="705" spans="2:5" x14ac:dyDescent="0.3">
      <c r="B705" s="166">
        <v>44950</v>
      </c>
      <c r="C705" s="197">
        <v>420.85</v>
      </c>
      <c r="D705" s="197">
        <f t="shared" si="11"/>
        <v>1.5421322863183327</v>
      </c>
      <c r="E705" s="197">
        <v>3.367392051874063E-2</v>
      </c>
    </row>
    <row r="706" spans="2:5" x14ac:dyDescent="0.3">
      <c r="B706" s="166">
        <v>40290</v>
      </c>
      <c r="C706" s="197">
        <v>165.55</v>
      </c>
      <c r="D706" s="197">
        <f t="shared" si="11"/>
        <v>-0.76701146998803738</v>
      </c>
      <c r="E706" s="197">
        <v>3.3653846153846256E-2</v>
      </c>
    </row>
    <row r="707" spans="2:5" x14ac:dyDescent="0.3">
      <c r="B707" s="166">
        <v>45692</v>
      </c>
      <c r="C707" s="197">
        <v>710.55</v>
      </c>
      <c r="D707" s="197">
        <f t="shared" si="11"/>
        <v>8.0205662054081497</v>
      </c>
      <c r="E707" s="197">
        <v>3.3602443814095384E-2</v>
      </c>
    </row>
    <row r="708" spans="2:5" x14ac:dyDescent="0.3">
      <c r="B708" s="166">
        <v>35348</v>
      </c>
      <c r="C708" s="197">
        <v>78.77</v>
      </c>
      <c r="D708" s="197">
        <f t="shared" si="11"/>
        <v>-0.48647239063824232</v>
      </c>
      <c r="E708" s="197">
        <v>3.3591392205747361E-2</v>
      </c>
    </row>
    <row r="709" spans="2:5" x14ac:dyDescent="0.3">
      <c r="B709" s="166">
        <v>39380</v>
      </c>
      <c r="C709" s="197">
        <v>153.38999999999999</v>
      </c>
      <c r="D709" s="197">
        <f t="shared" si="11"/>
        <v>0.67109706939753755</v>
      </c>
      <c r="E709" s="197">
        <v>3.355569031736394E-2</v>
      </c>
    </row>
    <row r="710" spans="2:5" x14ac:dyDescent="0.3">
      <c r="B710" s="166">
        <v>38414</v>
      </c>
      <c r="C710" s="197">
        <v>91.79</v>
      </c>
      <c r="D710" s="197">
        <f t="shared" si="11"/>
        <v>-0.4536309523809523</v>
      </c>
      <c r="E710" s="197">
        <v>3.3554779867132067E-2</v>
      </c>
    </row>
    <row r="711" spans="2:5" x14ac:dyDescent="0.3">
      <c r="B711" s="166">
        <v>43647</v>
      </c>
      <c r="C711" s="197">
        <v>168</v>
      </c>
      <c r="D711" s="197">
        <f t="shared" si="11"/>
        <v>10.847672778561355</v>
      </c>
      <c r="E711" s="197">
        <v>3.3528145186096481E-2</v>
      </c>
    </row>
    <row r="712" spans="2:5" x14ac:dyDescent="0.3">
      <c r="B712" s="166">
        <v>37110</v>
      </c>
      <c r="C712" s="197">
        <v>14.18</v>
      </c>
      <c r="D712" s="197">
        <f t="shared" si="11"/>
        <v>-0.86672932330827068</v>
      </c>
      <c r="E712" s="197">
        <v>3.3527696793002937E-2</v>
      </c>
    </row>
    <row r="713" spans="2:5" x14ac:dyDescent="0.3">
      <c r="B713" s="166">
        <v>44029</v>
      </c>
      <c r="C713" s="197">
        <v>106.4</v>
      </c>
      <c r="D713" s="197">
        <f t="shared" si="11"/>
        <v>0.95948434622467782</v>
      </c>
      <c r="E713" s="197">
        <v>3.3511413307430793E-2</v>
      </c>
    </row>
    <row r="714" spans="2:5" x14ac:dyDescent="0.3">
      <c r="B714" s="166">
        <v>37869</v>
      </c>
      <c r="C714" s="197">
        <v>54.3</v>
      </c>
      <c r="D714" s="197">
        <f t="shared" ref="D714:D777" si="12">C714/C715-1</f>
        <v>0.95464362850971907</v>
      </c>
      <c r="E714" s="197">
        <v>3.3498287019413819E-2</v>
      </c>
    </row>
    <row r="715" spans="2:5" x14ac:dyDescent="0.3">
      <c r="B715" s="166">
        <v>39778</v>
      </c>
      <c r="C715" s="197">
        <v>27.78</v>
      </c>
      <c r="D715" s="197">
        <f t="shared" si="12"/>
        <v>-0.90778423236514527</v>
      </c>
      <c r="E715" s="197">
        <v>3.3482142857143016E-2</v>
      </c>
    </row>
    <row r="716" spans="2:5" x14ac:dyDescent="0.3">
      <c r="B716" s="166">
        <v>44322</v>
      </c>
      <c r="C716" s="197">
        <v>301.25</v>
      </c>
      <c r="D716" s="197">
        <f t="shared" si="12"/>
        <v>3.9183673469387754</v>
      </c>
      <c r="E716" s="197">
        <v>3.3447684391080701E-2</v>
      </c>
    </row>
    <row r="717" spans="2:5" x14ac:dyDescent="0.3">
      <c r="B717" s="166">
        <v>34682</v>
      </c>
      <c r="C717" s="197">
        <v>61.25</v>
      </c>
      <c r="D717" s="197">
        <f t="shared" si="12"/>
        <v>-1.6064257028112428E-2</v>
      </c>
      <c r="E717" s="197">
        <v>3.3406445081828773E-2</v>
      </c>
    </row>
    <row r="718" spans="2:5" x14ac:dyDescent="0.3">
      <c r="B718" s="166">
        <v>34837</v>
      </c>
      <c r="C718" s="197">
        <v>62.25</v>
      </c>
      <c r="D718" s="197">
        <f t="shared" si="12"/>
        <v>-0.81664212076583209</v>
      </c>
      <c r="E718" s="197">
        <v>3.3366533864541692E-2</v>
      </c>
    </row>
    <row r="719" spans="2:5" x14ac:dyDescent="0.3">
      <c r="B719" s="166">
        <v>42391</v>
      </c>
      <c r="C719" s="197">
        <v>339.5</v>
      </c>
      <c r="D719" s="197">
        <f t="shared" si="12"/>
        <v>12.189588189588191</v>
      </c>
      <c r="E719" s="197">
        <v>3.3328260538730836E-2</v>
      </c>
    </row>
    <row r="720" spans="2:5" x14ac:dyDescent="0.3">
      <c r="B720" s="166">
        <v>37526</v>
      </c>
      <c r="C720" s="197">
        <v>25.74</v>
      </c>
      <c r="D720" s="197">
        <f t="shared" si="12"/>
        <v>-0.96579401993355485</v>
      </c>
      <c r="E720" s="197">
        <v>3.3319951826575656E-2</v>
      </c>
    </row>
    <row r="721" spans="2:5" x14ac:dyDescent="0.3">
      <c r="B721" s="166">
        <v>45686</v>
      </c>
      <c r="C721" s="197">
        <v>752.5</v>
      </c>
      <c r="D721" s="197">
        <f t="shared" si="12"/>
        <v>0.6099700470688918</v>
      </c>
      <c r="E721" s="197">
        <v>3.3299004462753246E-2</v>
      </c>
    </row>
    <row r="722" spans="2:5" x14ac:dyDescent="0.3">
      <c r="B722" s="166">
        <v>42906</v>
      </c>
      <c r="C722" s="197">
        <v>467.4</v>
      </c>
      <c r="D722" s="197">
        <f t="shared" si="12"/>
        <v>1.8226342170420917</v>
      </c>
      <c r="E722" s="197">
        <v>3.327069746877398E-2</v>
      </c>
    </row>
    <row r="723" spans="2:5" x14ac:dyDescent="0.3">
      <c r="B723" s="166">
        <v>39072</v>
      </c>
      <c r="C723" s="197">
        <v>165.59</v>
      </c>
      <c r="D723" s="197">
        <f t="shared" si="12"/>
        <v>0.99530063863116047</v>
      </c>
      <c r="E723" s="197">
        <v>3.3258455010607868E-2</v>
      </c>
    </row>
    <row r="724" spans="2:5" x14ac:dyDescent="0.3">
      <c r="B724" s="166">
        <v>35360</v>
      </c>
      <c r="C724" s="197">
        <v>82.99</v>
      </c>
      <c r="D724" s="197">
        <f t="shared" si="12"/>
        <v>0.48249374776705967</v>
      </c>
      <c r="E724" s="197">
        <v>3.3242031872509958E-2</v>
      </c>
    </row>
    <row r="725" spans="2:5" x14ac:dyDescent="0.3">
      <c r="B725" s="166">
        <v>34723</v>
      </c>
      <c r="C725" s="197">
        <v>55.98</v>
      </c>
      <c r="D725" s="197">
        <f t="shared" si="12"/>
        <v>1.6061452513966477</v>
      </c>
      <c r="E725" s="197">
        <v>3.3222591362126241E-2</v>
      </c>
    </row>
    <row r="726" spans="2:5" x14ac:dyDescent="0.3">
      <c r="B726" s="166">
        <v>36941</v>
      </c>
      <c r="C726" s="197">
        <v>21.48</v>
      </c>
      <c r="D726" s="197">
        <f t="shared" si="12"/>
        <v>-0.57185569065178399</v>
      </c>
      <c r="E726" s="197">
        <v>3.3189033189033212E-2</v>
      </c>
    </row>
    <row r="727" spans="2:5" x14ac:dyDescent="0.3">
      <c r="B727" s="166">
        <v>39927</v>
      </c>
      <c r="C727" s="197">
        <v>50.17</v>
      </c>
      <c r="D727" s="197">
        <f t="shared" si="12"/>
        <v>-0.93652580971659916</v>
      </c>
      <c r="E727" s="197">
        <v>3.3154859967051031E-2</v>
      </c>
    </row>
    <row r="728" spans="2:5" x14ac:dyDescent="0.3">
      <c r="B728" s="166">
        <v>45660</v>
      </c>
      <c r="C728" s="197">
        <v>790.4</v>
      </c>
      <c r="D728" s="197">
        <f t="shared" si="12"/>
        <v>1.4245398773006133</v>
      </c>
      <c r="E728" s="197">
        <v>3.3135089209855639E-2</v>
      </c>
    </row>
    <row r="729" spans="2:5" x14ac:dyDescent="0.3">
      <c r="B729" s="166">
        <v>44328</v>
      </c>
      <c r="C729" s="197">
        <v>326</v>
      </c>
      <c r="D729" s="197">
        <f t="shared" si="12"/>
        <v>1.267983859746765</v>
      </c>
      <c r="E729" s="197">
        <v>3.3116780225003861E-2</v>
      </c>
    </row>
    <row r="730" spans="2:5" x14ac:dyDescent="0.3">
      <c r="B730" s="166">
        <v>39188</v>
      </c>
      <c r="C730" s="197">
        <v>143.74</v>
      </c>
      <c r="D730" s="197">
        <f t="shared" si="12"/>
        <v>-0.52933857236411264</v>
      </c>
      <c r="E730" s="197">
        <v>3.2985986345670071E-2</v>
      </c>
    </row>
    <row r="731" spans="2:5" x14ac:dyDescent="0.3">
      <c r="B731" s="166">
        <v>43258</v>
      </c>
      <c r="C731" s="197">
        <v>305.39999999999998</v>
      </c>
      <c r="D731" s="197">
        <f t="shared" si="12"/>
        <v>9.9540889526542315</v>
      </c>
      <c r="E731" s="197">
        <v>3.2978183663115113E-2</v>
      </c>
    </row>
    <row r="732" spans="2:5" x14ac:dyDescent="0.3">
      <c r="B732" s="166">
        <v>36014</v>
      </c>
      <c r="C732" s="197">
        <v>27.88</v>
      </c>
      <c r="D732" s="197">
        <f t="shared" si="12"/>
        <v>-0.92506383550598037</v>
      </c>
      <c r="E732" s="197">
        <v>3.2975175991107886E-2</v>
      </c>
    </row>
    <row r="733" spans="2:5" x14ac:dyDescent="0.3">
      <c r="B733" s="166">
        <v>43157</v>
      </c>
      <c r="C733" s="197">
        <v>372.05</v>
      </c>
      <c r="D733" s="197">
        <f t="shared" si="12"/>
        <v>-0.26646293375394314</v>
      </c>
      <c r="E733" s="197">
        <v>3.2898389783453608E-2</v>
      </c>
    </row>
    <row r="734" spans="2:5" x14ac:dyDescent="0.3">
      <c r="B734" s="166">
        <v>42573</v>
      </c>
      <c r="C734" s="197">
        <v>507.2</v>
      </c>
      <c r="D734" s="197">
        <f t="shared" si="12"/>
        <v>5.5895803559828501</v>
      </c>
      <c r="E734" s="197">
        <v>3.2888707870888823E-2</v>
      </c>
    </row>
    <row r="735" spans="2:5" x14ac:dyDescent="0.3">
      <c r="B735" s="166">
        <v>35494</v>
      </c>
      <c r="C735" s="197">
        <v>76.97</v>
      </c>
      <c r="D735" s="197">
        <f t="shared" si="12"/>
        <v>-0.71353604525661551</v>
      </c>
      <c r="E735" s="197">
        <v>3.28770799785294E-2</v>
      </c>
    </row>
    <row r="736" spans="2:5" x14ac:dyDescent="0.3">
      <c r="B736" s="166">
        <v>40518</v>
      </c>
      <c r="C736" s="197">
        <v>268.69</v>
      </c>
      <c r="D736" s="197">
        <f t="shared" si="12"/>
        <v>-0.47968628969790861</v>
      </c>
      <c r="E736" s="197">
        <v>3.2827215068230053E-2</v>
      </c>
    </row>
    <row r="737" spans="2:5" x14ac:dyDescent="0.3">
      <c r="B737" s="166">
        <v>42587</v>
      </c>
      <c r="C737" s="197">
        <v>516.4</v>
      </c>
      <c r="D737" s="197">
        <f t="shared" si="12"/>
        <v>1.1221336401742419</v>
      </c>
      <c r="E737" s="197">
        <v>3.279999999999994E-2</v>
      </c>
    </row>
    <row r="738" spans="2:5" x14ac:dyDescent="0.3">
      <c r="B738" s="166">
        <v>41080</v>
      </c>
      <c r="C738" s="197">
        <v>243.34</v>
      </c>
      <c r="D738" s="197">
        <f t="shared" si="12"/>
        <v>2.6554003304791953</v>
      </c>
      <c r="E738" s="197">
        <v>3.2764620999915062E-2</v>
      </c>
    </row>
    <row r="739" spans="2:5" x14ac:dyDescent="0.3">
      <c r="B739" s="166">
        <v>35416</v>
      </c>
      <c r="C739" s="197">
        <v>66.569999999999993</v>
      </c>
      <c r="D739" s="197">
        <f t="shared" si="12"/>
        <v>-0.83713761467889913</v>
      </c>
      <c r="E739" s="197">
        <v>3.2733478125969606E-2</v>
      </c>
    </row>
    <row r="740" spans="2:5" x14ac:dyDescent="0.3">
      <c r="B740" s="166">
        <v>42473</v>
      </c>
      <c r="C740" s="197">
        <v>408.75</v>
      </c>
      <c r="D740" s="197">
        <f t="shared" si="12"/>
        <v>11.431569343065693</v>
      </c>
      <c r="E740" s="197">
        <v>3.2718544719555265E-2</v>
      </c>
    </row>
    <row r="741" spans="2:5" x14ac:dyDescent="0.3">
      <c r="B741" s="166">
        <v>39895</v>
      </c>
      <c r="C741" s="197">
        <v>32.880000000000003</v>
      </c>
      <c r="D741" s="197">
        <f t="shared" si="12"/>
        <v>-0.76858108108108114</v>
      </c>
      <c r="E741" s="197">
        <v>3.2663316582914659E-2</v>
      </c>
    </row>
    <row r="742" spans="2:5" x14ac:dyDescent="0.3">
      <c r="B742" s="166">
        <v>39196</v>
      </c>
      <c r="C742" s="197">
        <v>142.08000000000001</v>
      </c>
      <c r="D742" s="197">
        <f t="shared" si="12"/>
        <v>3.0780711825487943</v>
      </c>
      <c r="E742" s="197">
        <v>3.263318555127559E-2</v>
      </c>
    </row>
    <row r="743" spans="2:5" x14ac:dyDescent="0.3">
      <c r="B743" s="166">
        <v>39815</v>
      </c>
      <c r="C743" s="197">
        <v>34.840000000000003</v>
      </c>
      <c r="D743" s="197">
        <f t="shared" si="12"/>
        <v>-0.41816967267869065</v>
      </c>
      <c r="E743" s="197">
        <v>3.2602252519265074E-2</v>
      </c>
    </row>
    <row r="744" spans="2:5" x14ac:dyDescent="0.3">
      <c r="B744" s="166">
        <v>34801</v>
      </c>
      <c r="C744" s="197">
        <v>59.88</v>
      </c>
      <c r="D744" s="197">
        <f t="shared" si="12"/>
        <v>-0.75350924134524344</v>
      </c>
      <c r="E744" s="197">
        <v>3.259182617692713E-2</v>
      </c>
    </row>
    <row r="745" spans="2:5" x14ac:dyDescent="0.3">
      <c r="B745" s="166">
        <v>40504</v>
      </c>
      <c r="C745" s="197">
        <v>242.93</v>
      </c>
      <c r="D745" s="197">
        <f t="shared" si="12"/>
        <v>-0.31103233125354512</v>
      </c>
      <c r="E745" s="197">
        <v>3.2514450867052069E-2</v>
      </c>
    </row>
    <row r="746" spans="2:5" x14ac:dyDescent="0.3">
      <c r="B746" s="166">
        <v>43171</v>
      </c>
      <c r="C746" s="197">
        <v>352.6</v>
      </c>
      <c r="D746" s="197">
        <f t="shared" si="12"/>
        <v>3.0640848317196863</v>
      </c>
      <c r="E746" s="197">
        <v>3.2503660322108496E-2</v>
      </c>
    </row>
    <row r="747" spans="2:5" x14ac:dyDescent="0.3">
      <c r="B747" s="166">
        <v>35601</v>
      </c>
      <c r="C747" s="197">
        <v>86.76</v>
      </c>
      <c r="D747" s="197">
        <f t="shared" si="12"/>
        <v>3.2633906633906635</v>
      </c>
      <c r="E747" s="197">
        <v>3.2488397001071201E-2</v>
      </c>
    </row>
    <row r="748" spans="2:5" x14ac:dyDescent="0.3">
      <c r="B748" s="166">
        <v>36951</v>
      </c>
      <c r="C748" s="197">
        <v>20.350000000000001</v>
      </c>
      <c r="D748" s="197">
        <f t="shared" si="12"/>
        <v>-0.96111514502999962</v>
      </c>
      <c r="E748" s="197">
        <v>3.2470826991374935E-2</v>
      </c>
    </row>
    <row r="749" spans="2:5" x14ac:dyDescent="0.3">
      <c r="B749" s="166">
        <v>45065</v>
      </c>
      <c r="C749" s="197">
        <v>523.34</v>
      </c>
      <c r="D749" s="197">
        <f t="shared" si="12"/>
        <v>12.259184190524451</v>
      </c>
      <c r="E749" s="197">
        <v>3.2452800410345484E-2</v>
      </c>
    </row>
    <row r="750" spans="2:5" x14ac:dyDescent="0.3">
      <c r="B750" s="166">
        <v>36207</v>
      </c>
      <c r="C750" s="197">
        <v>39.47</v>
      </c>
      <c r="D750" s="197">
        <f t="shared" si="12"/>
        <v>-0.51612112296187318</v>
      </c>
      <c r="E750" s="197">
        <v>3.2435260266806321E-2</v>
      </c>
    </row>
    <row r="751" spans="2:5" x14ac:dyDescent="0.3">
      <c r="B751" s="166">
        <v>35122</v>
      </c>
      <c r="C751" s="197">
        <v>81.569999999999993</v>
      </c>
      <c r="D751" s="197">
        <f t="shared" si="12"/>
        <v>-0.24785615491009694</v>
      </c>
      <c r="E751" s="197">
        <v>3.2400961903556347E-2</v>
      </c>
    </row>
    <row r="752" spans="2:5" x14ac:dyDescent="0.3">
      <c r="B752" s="166">
        <v>44033</v>
      </c>
      <c r="C752" s="197">
        <v>108.45</v>
      </c>
      <c r="D752" s="197">
        <f t="shared" si="12"/>
        <v>-3.8819462908800784E-2</v>
      </c>
      <c r="E752" s="197">
        <v>3.2365540218943334E-2</v>
      </c>
    </row>
    <row r="753" spans="2:5" x14ac:dyDescent="0.3">
      <c r="B753" s="166">
        <v>40121</v>
      </c>
      <c r="C753" s="197">
        <v>112.83</v>
      </c>
      <c r="D753" s="197">
        <f t="shared" si="12"/>
        <v>-0.76876729173071012</v>
      </c>
      <c r="E753" s="197">
        <v>3.2296431838975348E-2</v>
      </c>
    </row>
    <row r="754" spans="2:5" x14ac:dyDescent="0.3">
      <c r="B754" s="166">
        <v>42544</v>
      </c>
      <c r="C754" s="197">
        <v>487.95</v>
      </c>
      <c r="D754" s="197">
        <f t="shared" si="12"/>
        <v>-5.4818401937046013E-2</v>
      </c>
      <c r="E754" s="197">
        <v>3.2261476623651308E-2</v>
      </c>
    </row>
    <row r="755" spans="2:5" x14ac:dyDescent="0.3">
      <c r="B755" s="166">
        <v>42745</v>
      </c>
      <c r="C755" s="197">
        <v>516.25</v>
      </c>
      <c r="D755" s="197">
        <f t="shared" si="12"/>
        <v>0.35126292370108625</v>
      </c>
      <c r="E755" s="197">
        <v>3.2190342897130853E-2</v>
      </c>
    </row>
    <row r="756" spans="2:5" x14ac:dyDescent="0.3">
      <c r="B756" s="166">
        <v>41603</v>
      </c>
      <c r="C756" s="197">
        <v>382.05</v>
      </c>
      <c r="D756" s="197">
        <f t="shared" si="12"/>
        <v>1.1453840970350404</v>
      </c>
      <c r="E756" s="197">
        <v>3.2065481657572059E-2</v>
      </c>
    </row>
    <row r="757" spans="2:5" x14ac:dyDescent="0.3">
      <c r="B757" s="166">
        <v>39084</v>
      </c>
      <c r="C757" s="197">
        <v>178.08</v>
      </c>
      <c r="D757" s="197">
        <f t="shared" si="12"/>
        <v>0.81807044410413488</v>
      </c>
      <c r="E757" s="197">
        <v>3.2048681541582136E-2</v>
      </c>
    </row>
    <row r="758" spans="2:5" x14ac:dyDescent="0.3">
      <c r="B758" s="166">
        <v>38603</v>
      </c>
      <c r="C758" s="197">
        <v>97.95</v>
      </c>
      <c r="D758" s="197">
        <f t="shared" si="12"/>
        <v>-0.58249861472230513</v>
      </c>
      <c r="E758" s="197">
        <v>3.2030344536929878E-2</v>
      </c>
    </row>
    <row r="759" spans="2:5" x14ac:dyDescent="0.3">
      <c r="B759" s="166">
        <v>40476</v>
      </c>
      <c r="C759" s="197">
        <v>234.61</v>
      </c>
      <c r="D759" s="197">
        <f t="shared" si="12"/>
        <v>2.1474376173866379</v>
      </c>
      <c r="E759" s="197">
        <v>3.2023929969647646E-2</v>
      </c>
    </row>
    <row r="760" spans="2:5" x14ac:dyDescent="0.3">
      <c r="B760" s="166">
        <v>38229</v>
      </c>
      <c r="C760" s="197">
        <v>74.540000000000006</v>
      </c>
      <c r="D760" s="197">
        <f t="shared" si="12"/>
        <v>-0.57074575295133889</v>
      </c>
      <c r="E760" s="197">
        <v>3.1981171258479879E-2</v>
      </c>
    </row>
    <row r="761" spans="2:5" x14ac:dyDescent="0.3">
      <c r="B761" s="166">
        <v>39114</v>
      </c>
      <c r="C761" s="197">
        <v>173.65</v>
      </c>
      <c r="D761" s="197">
        <f t="shared" si="12"/>
        <v>0.97779043280182254</v>
      </c>
      <c r="E761" s="197">
        <v>3.1972425268913085E-2</v>
      </c>
    </row>
    <row r="762" spans="2:5" x14ac:dyDescent="0.3">
      <c r="B762" s="166">
        <v>38315</v>
      </c>
      <c r="C762" s="197">
        <v>87.8</v>
      </c>
      <c r="D762" s="197">
        <f t="shared" si="12"/>
        <v>4.9124579124579126</v>
      </c>
      <c r="E762" s="197">
        <v>3.1969910672308366E-2</v>
      </c>
    </row>
    <row r="763" spans="2:5" x14ac:dyDescent="0.3">
      <c r="B763" s="166">
        <v>36844</v>
      </c>
      <c r="C763" s="197">
        <v>14.85</v>
      </c>
      <c r="D763" s="197">
        <f t="shared" si="12"/>
        <v>-0.89870395634379263</v>
      </c>
      <c r="E763" s="197">
        <v>3.1966643502432168E-2</v>
      </c>
    </row>
    <row r="764" spans="2:5" x14ac:dyDescent="0.3">
      <c r="B764" s="166">
        <v>38897</v>
      </c>
      <c r="C764" s="197">
        <v>146.6</v>
      </c>
      <c r="D764" s="197">
        <f t="shared" si="12"/>
        <v>11.267782426778243</v>
      </c>
      <c r="E764" s="197">
        <v>3.1958327467267234E-2</v>
      </c>
    </row>
    <row r="765" spans="2:5" x14ac:dyDescent="0.3">
      <c r="B765" s="166">
        <v>37069</v>
      </c>
      <c r="C765" s="197">
        <v>11.95</v>
      </c>
      <c r="D765" s="197">
        <f t="shared" si="12"/>
        <v>-0.97546453136228317</v>
      </c>
      <c r="E765" s="197">
        <v>3.1951640759930955E-2</v>
      </c>
    </row>
    <row r="766" spans="2:5" x14ac:dyDescent="0.3">
      <c r="B766" s="166">
        <v>42737</v>
      </c>
      <c r="C766" s="197">
        <v>487.05</v>
      </c>
      <c r="D766" s="197">
        <f t="shared" si="12"/>
        <v>2.1481481481481479</v>
      </c>
      <c r="E766" s="197">
        <v>3.1885593220339015E-2</v>
      </c>
    </row>
    <row r="767" spans="2:5" x14ac:dyDescent="0.3">
      <c r="B767" s="166">
        <v>38862</v>
      </c>
      <c r="C767" s="197">
        <v>154.71</v>
      </c>
      <c r="D767" s="197">
        <f t="shared" si="12"/>
        <v>1.0076563716584479</v>
      </c>
      <c r="E767" s="197">
        <v>3.1881544720869792E-2</v>
      </c>
    </row>
    <row r="768" spans="2:5" x14ac:dyDescent="0.3">
      <c r="B768" s="166">
        <v>38155</v>
      </c>
      <c r="C768" s="197">
        <v>77.06</v>
      </c>
      <c r="D768" s="197">
        <f t="shared" si="12"/>
        <v>-0.84653987852235391</v>
      </c>
      <c r="E768" s="197">
        <v>3.1869309051954842E-2</v>
      </c>
    </row>
    <row r="769" spans="2:5" x14ac:dyDescent="0.3">
      <c r="B769" s="166">
        <v>42740</v>
      </c>
      <c r="C769" s="197">
        <v>502.15</v>
      </c>
      <c r="D769" s="197">
        <f t="shared" si="12"/>
        <v>2.9255003126954344</v>
      </c>
      <c r="E769" s="197">
        <v>3.185040583581622E-2</v>
      </c>
    </row>
    <row r="770" spans="2:5" x14ac:dyDescent="0.3">
      <c r="B770" s="166">
        <v>40135</v>
      </c>
      <c r="C770" s="197">
        <v>127.92</v>
      </c>
      <c r="D770" s="197">
        <f t="shared" si="12"/>
        <v>1.0549397590361447</v>
      </c>
      <c r="E770" s="197">
        <v>3.1779319245039517E-2</v>
      </c>
    </row>
    <row r="771" spans="2:5" x14ac:dyDescent="0.3">
      <c r="B771" s="166">
        <v>35697</v>
      </c>
      <c r="C771" s="197">
        <v>62.25</v>
      </c>
      <c r="D771" s="197">
        <f t="shared" si="12"/>
        <v>-0.85585272664119483</v>
      </c>
      <c r="E771" s="197">
        <v>3.1653960888299526E-2</v>
      </c>
    </row>
    <row r="772" spans="2:5" x14ac:dyDescent="0.3">
      <c r="B772" s="166">
        <v>43098</v>
      </c>
      <c r="C772" s="197">
        <v>431.85</v>
      </c>
      <c r="D772" s="197">
        <f t="shared" si="12"/>
        <v>14.9589800443459</v>
      </c>
      <c r="E772" s="197">
        <v>3.1653129479216391E-2</v>
      </c>
    </row>
    <row r="773" spans="2:5" x14ac:dyDescent="0.3">
      <c r="B773" s="166">
        <v>37312</v>
      </c>
      <c r="C773" s="197">
        <v>27.06</v>
      </c>
      <c r="D773" s="197">
        <f t="shared" si="12"/>
        <v>-0.95860803059273425</v>
      </c>
      <c r="E773" s="197">
        <v>3.1643156690811969E-2</v>
      </c>
    </row>
    <row r="774" spans="2:5" x14ac:dyDescent="0.3">
      <c r="B774" s="166">
        <v>45880</v>
      </c>
      <c r="C774" s="197">
        <v>653.75</v>
      </c>
      <c r="D774" s="197">
        <f t="shared" si="12"/>
        <v>0.11361894216846946</v>
      </c>
      <c r="E774" s="197">
        <v>3.1639577086949533E-2</v>
      </c>
    </row>
    <row r="775" spans="2:5" x14ac:dyDescent="0.3">
      <c r="B775" s="166">
        <v>42063</v>
      </c>
      <c r="C775" s="197">
        <v>587.04999999999995</v>
      </c>
      <c r="D775" s="197">
        <f t="shared" si="12"/>
        <v>1.4422764904106167</v>
      </c>
      <c r="E775" s="197">
        <v>3.1631666813109582E-2</v>
      </c>
    </row>
    <row r="776" spans="2:5" x14ac:dyDescent="0.3">
      <c r="B776" s="166">
        <v>41072</v>
      </c>
      <c r="C776" s="197">
        <v>240.37</v>
      </c>
      <c r="D776" s="197">
        <f t="shared" si="12"/>
        <v>-0.65171339563862929</v>
      </c>
      <c r="E776" s="197">
        <v>3.1630901287553748E-2</v>
      </c>
    </row>
    <row r="777" spans="2:5" x14ac:dyDescent="0.3">
      <c r="B777" s="166">
        <v>45901</v>
      </c>
      <c r="C777" s="197">
        <v>690.15</v>
      </c>
      <c r="D777" s="197">
        <f t="shared" si="12"/>
        <v>49.302478134110785</v>
      </c>
      <c r="E777" s="197">
        <v>3.1614349775784811E-2</v>
      </c>
    </row>
    <row r="778" spans="2:5" x14ac:dyDescent="0.3">
      <c r="B778" s="166">
        <v>37109</v>
      </c>
      <c r="C778" s="197">
        <v>13.72</v>
      </c>
      <c r="D778" s="197">
        <f t="shared" ref="D778:D841" si="13">C778/C779-1</f>
        <v>-0.5579896907216495</v>
      </c>
      <c r="E778" s="197">
        <v>3.1578947368421151E-2</v>
      </c>
    </row>
    <row r="779" spans="2:5" x14ac:dyDescent="0.3">
      <c r="B779" s="166">
        <v>37760</v>
      </c>
      <c r="C779" s="197">
        <v>31.04</v>
      </c>
      <c r="D779" s="197">
        <f t="shared" si="13"/>
        <v>0.93757802746566798</v>
      </c>
      <c r="E779" s="197">
        <v>3.1571950814224037E-2</v>
      </c>
    </row>
    <row r="780" spans="2:5" x14ac:dyDescent="0.3">
      <c r="B780" s="166">
        <v>36853</v>
      </c>
      <c r="C780" s="197">
        <v>16.02</v>
      </c>
      <c r="D780" s="197">
        <f t="shared" si="13"/>
        <v>-0.9637400692605419</v>
      </c>
      <c r="E780" s="197">
        <v>3.1551835157759278E-2</v>
      </c>
    </row>
    <row r="781" spans="2:5" x14ac:dyDescent="0.3">
      <c r="B781" s="166">
        <v>41862</v>
      </c>
      <c r="C781" s="197">
        <v>441.81</v>
      </c>
      <c r="D781" s="197">
        <f t="shared" si="13"/>
        <v>2.6486084730365844</v>
      </c>
      <c r="E781" s="197">
        <v>3.1519226728304206E-2</v>
      </c>
    </row>
    <row r="782" spans="2:5" x14ac:dyDescent="0.3">
      <c r="B782" s="166">
        <v>39545</v>
      </c>
      <c r="C782" s="197">
        <v>121.09</v>
      </c>
      <c r="D782" s="197">
        <f t="shared" si="13"/>
        <v>-0.75665192926045011</v>
      </c>
      <c r="E782" s="197">
        <v>3.1518868728171112E-2</v>
      </c>
    </row>
    <row r="783" spans="2:5" x14ac:dyDescent="0.3">
      <c r="B783" s="166">
        <v>44564</v>
      </c>
      <c r="C783" s="197">
        <v>497.6</v>
      </c>
      <c r="D783" s="197">
        <f t="shared" si="13"/>
        <v>0.63426169206516025</v>
      </c>
      <c r="E783" s="197">
        <v>3.1509121061360057E-2</v>
      </c>
    </row>
    <row r="784" spans="2:5" x14ac:dyDescent="0.3">
      <c r="B784" s="166">
        <v>41262</v>
      </c>
      <c r="C784" s="197">
        <v>304.48</v>
      </c>
      <c r="D784" s="197">
        <f t="shared" si="13"/>
        <v>-0.11872648335745295</v>
      </c>
      <c r="E784" s="197">
        <v>3.1506199607019392E-2</v>
      </c>
    </row>
    <row r="785" spans="2:5" x14ac:dyDescent="0.3">
      <c r="B785" s="166">
        <v>44354</v>
      </c>
      <c r="C785" s="197">
        <v>345.5</v>
      </c>
      <c r="D785" s="197">
        <f t="shared" si="13"/>
        <v>3.0523105794041756</v>
      </c>
      <c r="E785" s="197">
        <v>3.149723839379015E-2</v>
      </c>
    </row>
    <row r="786" spans="2:5" x14ac:dyDescent="0.3">
      <c r="B786" s="166">
        <v>35599</v>
      </c>
      <c r="C786" s="197">
        <v>85.26</v>
      </c>
      <c r="D786" s="197">
        <f t="shared" si="13"/>
        <v>-0.53906038817105473</v>
      </c>
      <c r="E786" s="197">
        <v>3.1454149528187925E-2</v>
      </c>
    </row>
    <row r="787" spans="2:5" x14ac:dyDescent="0.3">
      <c r="B787" s="166">
        <v>40835</v>
      </c>
      <c r="C787" s="197">
        <v>184.97</v>
      </c>
      <c r="D787" s="197">
        <f t="shared" si="13"/>
        <v>-0.30852336448598128</v>
      </c>
      <c r="E787" s="197">
        <v>3.1450398706295513E-2</v>
      </c>
    </row>
    <row r="788" spans="2:5" x14ac:dyDescent="0.3">
      <c r="B788" s="166">
        <v>43343</v>
      </c>
      <c r="C788" s="197">
        <v>267.5</v>
      </c>
      <c r="D788" s="197">
        <f t="shared" si="13"/>
        <v>-0.43428148461457128</v>
      </c>
      <c r="E788" s="197">
        <v>3.1424715635241851E-2</v>
      </c>
    </row>
    <row r="789" spans="2:5" x14ac:dyDescent="0.3">
      <c r="B789" s="166">
        <v>42691</v>
      </c>
      <c r="C789" s="197">
        <v>472.85</v>
      </c>
      <c r="D789" s="197">
        <f t="shared" si="13"/>
        <v>0.19466902475997983</v>
      </c>
      <c r="E789" s="197">
        <v>3.1410186497982329E-2</v>
      </c>
    </row>
    <row r="790" spans="2:5" x14ac:dyDescent="0.3">
      <c r="B790" s="166">
        <v>43136</v>
      </c>
      <c r="C790" s="197">
        <v>395.8</v>
      </c>
      <c r="D790" s="197">
        <f t="shared" si="13"/>
        <v>2.6008005822416305</v>
      </c>
      <c r="E790" s="197">
        <v>3.1400651465798068E-2</v>
      </c>
    </row>
    <row r="791" spans="2:5" x14ac:dyDescent="0.3">
      <c r="B791" s="166">
        <v>38681</v>
      </c>
      <c r="C791" s="197">
        <v>109.92</v>
      </c>
      <c r="D791" s="197">
        <f t="shared" si="13"/>
        <v>-0.25654379438620223</v>
      </c>
      <c r="E791" s="197">
        <v>3.1337962094201588E-2</v>
      </c>
    </row>
    <row r="792" spans="2:5" x14ac:dyDescent="0.3">
      <c r="B792" s="166">
        <v>39160</v>
      </c>
      <c r="C792" s="197">
        <v>147.85</v>
      </c>
      <c r="D792" s="197">
        <f t="shared" si="13"/>
        <v>3.7251518056887187</v>
      </c>
      <c r="E792" s="197">
        <v>3.1319754464285587E-2</v>
      </c>
    </row>
    <row r="793" spans="2:5" x14ac:dyDescent="0.3">
      <c r="B793" s="166">
        <v>39797</v>
      </c>
      <c r="C793" s="197">
        <v>31.29</v>
      </c>
      <c r="D793" s="197">
        <f t="shared" si="13"/>
        <v>-0.63603582645108758</v>
      </c>
      <c r="E793" s="197">
        <v>3.1311799604482493E-2</v>
      </c>
    </row>
    <row r="794" spans="2:5" x14ac:dyDescent="0.3">
      <c r="B794" s="166">
        <v>38544</v>
      </c>
      <c r="C794" s="197">
        <v>85.97</v>
      </c>
      <c r="D794" s="197">
        <f t="shared" si="13"/>
        <v>-0.46218329684078818</v>
      </c>
      <c r="E794" s="197">
        <v>3.1309980806142113E-2</v>
      </c>
    </row>
    <row r="795" spans="2:5" x14ac:dyDescent="0.3">
      <c r="B795" s="166">
        <v>43510</v>
      </c>
      <c r="C795" s="197">
        <v>159.85</v>
      </c>
      <c r="D795" s="197">
        <f t="shared" si="13"/>
        <v>8.897832817337461</v>
      </c>
      <c r="E795" s="197">
        <v>3.1290322580645125E-2</v>
      </c>
    </row>
    <row r="796" spans="2:5" x14ac:dyDescent="0.3">
      <c r="B796" s="166">
        <v>36803</v>
      </c>
      <c r="C796" s="197">
        <v>16.149999999999999</v>
      </c>
      <c r="D796" s="197">
        <f t="shared" si="13"/>
        <v>-0.61140519730510112</v>
      </c>
      <c r="E796" s="197">
        <v>3.1289910600255322E-2</v>
      </c>
    </row>
    <row r="797" spans="2:5" x14ac:dyDescent="0.3">
      <c r="B797" s="166">
        <v>39909</v>
      </c>
      <c r="C797" s="197">
        <v>41.56</v>
      </c>
      <c r="D797" s="197">
        <f t="shared" si="13"/>
        <v>-0.91374014113740143</v>
      </c>
      <c r="E797" s="197">
        <v>3.1265508684863663E-2</v>
      </c>
    </row>
    <row r="798" spans="2:5" x14ac:dyDescent="0.3">
      <c r="B798" s="166">
        <v>44537</v>
      </c>
      <c r="C798" s="197">
        <v>481.8</v>
      </c>
      <c r="D798" s="197">
        <f t="shared" si="13"/>
        <v>-0.2790662875953912</v>
      </c>
      <c r="E798" s="197">
        <v>3.125E-2</v>
      </c>
    </row>
    <row r="799" spans="2:5" x14ac:dyDescent="0.3">
      <c r="B799" s="166">
        <v>45728</v>
      </c>
      <c r="C799" s="197">
        <v>668.3</v>
      </c>
      <c r="D799" s="197">
        <f t="shared" si="13"/>
        <v>18.644326866549086</v>
      </c>
      <c r="E799" s="197">
        <v>3.1247588920608083E-2</v>
      </c>
    </row>
    <row r="800" spans="2:5" x14ac:dyDescent="0.3">
      <c r="B800" s="166">
        <v>39889</v>
      </c>
      <c r="C800" s="197">
        <v>34.020000000000003</v>
      </c>
      <c r="D800" s="197">
        <f t="shared" si="13"/>
        <v>-0.93577496696243156</v>
      </c>
      <c r="E800" s="197">
        <v>3.1221582297666028E-2</v>
      </c>
    </row>
    <row r="801" spans="2:5" x14ac:dyDescent="0.3">
      <c r="B801" s="166">
        <v>42135</v>
      </c>
      <c r="C801" s="197">
        <v>529.70000000000005</v>
      </c>
      <c r="D801" s="197">
        <f t="shared" si="13"/>
        <v>3.7699234579018466</v>
      </c>
      <c r="E801" s="197">
        <v>3.1146583609110268E-2</v>
      </c>
    </row>
    <row r="802" spans="2:5" x14ac:dyDescent="0.3">
      <c r="B802" s="166">
        <v>43700</v>
      </c>
      <c r="C802" s="197">
        <v>111.05</v>
      </c>
      <c r="D802" s="197">
        <f t="shared" si="13"/>
        <v>-0.30240593002072991</v>
      </c>
      <c r="E802" s="197">
        <v>3.1104921077065972E-2</v>
      </c>
    </row>
    <row r="803" spans="2:5" x14ac:dyDescent="0.3">
      <c r="B803" s="166">
        <v>40815</v>
      </c>
      <c r="C803" s="197">
        <v>159.19</v>
      </c>
      <c r="D803" s="197">
        <f t="shared" si="13"/>
        <v>5.2256550645287447</v>
      </c>
      <c r="E803" s="197">
        <v>3.1090096508841425E-2</v>
      </c>
    </row>
    <row r="804" spans="2:5" x14ac:dyDescent="0.3">
      <c r="B804" s="166">
        <v>37323</v>
      </c>
      <c r="C804" s="197">
        <v>25.57</v>
      </c>
      <c r="D804" s="197">
        <f t="shared" si="13"/>
        <v>-0.43127224199288261</v>
      </c>
      <c r="E804" s="197">
        <v>3.1048387096774155E-2</v>
      </c>
    </row>
    <row r="805" spans="2:5" x14ac:dyDescent="0.3">
      <c r="B805" s="166">
        <v>35839</v>
      </c>
      <c r="C805" s="197">
        <v>44.96</v>
      </c>
      <c r="D805" s="197">
        <f t="shared" si="13"/>
        <v>-0.64492181329963671</v>
      </c>
      <c r="E805" s="197">
        <v>3.0956202705801461E-2</v>
      </c>
    </row>
    <row r="806" spans="2:5" x14ac:dyDescent="0.3">
      <c r="B806" s="166">
        <v>38737</v>
      </c>
      <c r="C806" s="197">
        <v>126.62</v>
      </c>
      <c r="D806" s="197">
        <f t="shared" si="13"/>
        <v>2.8381327675053045</v>
      </c>
      <c r="E806" s="197">
        <v>3.0939586386582008E-2</v>
      </c>
    </row>
    <row r="807" spans="2:5" x14ac:dyDescent="0.3">
      <c r="B807" s="166">
        <v>39888</v>
      </c>
      <c r="C807" s="197">
        <v>32.99</v>
      </c>
      <c r="D807" s="197">
        <f t="shared" si="13"/>
        <v>0.70402892561983488</v>
      </c>
      <c r="E807" s="197">
        <v>3.0937500000000062E-2</v>
      </c>
    </row>
    <row r="808" spans="2:5" x14ac:dyDescent="0.3">
      <c r="B808" s="166">
        <v>36774</v>
      </c>
      <c r="C808" s="197">
        <v>19.36</v>
      </c>
      <c r="D808" s="197">
        <f t="shared" si="13"/>
        <v>-0.8938771035465658</v>
      </c>
      <c r="E808" s="197">
        <v>3.0883919062832721E-2</v>
      </c>
    </row>
    <row r="809" spans="2:5" x14ac:dyDescent="0.3">
      <c r="B809" s="166">
        <v>38827</v>
      </c>
      <c r="C809" s="197">
        <v>182.43</v>
      </c>
      <c r="D809" s="197">
        <f t="shared" si="13"/>
        <v>-0.38732536270822138</v>
      </c>
      <c r="E809" s="197">
        <v>3.0852686896084114E-2</v>
      </c>
    </row>
    <row r="810" spans="2:5" x14ac:dyDescent="0.3">
      <c r="B810" s="166">
        <v>41509</v>
      </c>
      <c r="C810" s="197">
        <v>297.76</v>
      </c>
      <c r="D810" s="197">
        <f t="shared" si="13"/>
        <v>1.2146522870955745</v>
      </c>
      <c r="E810" s="197">
        <v>3.0846460100397932E-2</v>
      </c>
    </row>
    <row r="811" spans="2:5" x14ac:dyDescent="0.3">
      <c r="B811" s="166">
        <v>39325</v>
      </c>
      <c r="C811" s="197">
        <v>134.44999999999999</v>
      </c>
      <c r="D811" s="197">
        <f t="shared" si="13"/>
        <v>-6.2151227678571619E-2</v>
      </c>
      <c r="E811" s="197">
        <v>3.0821130108103834E-2</v>
      </c>
    </row>
    <row r="812" spans="2:5" x14ac:dyDescent="0.3">
      <c r="B812" s="166">
        <v>39157</v>
      </c>
      <c r="C812" s="197">
        <v>143.36000000000001</v>
      </c>
      <c r="D812" s="197">
        <f t="shared" si="13"/>
        <v>4.1438823107283822</v>
      </c>
      <c r="E812" s="197">
        <v>3.0699547055863086E-2</v>
      </c>
    </row>
    <row r="813" spans="2:5" x14ac:dyDescent="0.3">
      <c r="B813" s="166">
        <v>36052</v>
      </c>
      <c r="C813" s="197">
        <v>27.87</v>
      </c>
      <c r="D813" s="197">
        <f t="shared" si="13"/>
        <v>-0.91857543531611541</v>
      </c>
      <c r="E813" s="197">
        <v>3.0695266272189325E-2</v>
      </c>
    </row>
    <row r="814" spans="2:5" x14ac:dyDescent="0.3">
      <c r="B814" s="166">
        <v>41550</v>
      </c>
      <c r="C814" s="197">
        <v>342.28</v>
      </c>
      <c r="D814" s="197">
        <f t="shared" si="13"/>
        <v>-0.20470282076304669</v>
      </c>
      <c r="E814" s="197">
        <v>3.0684453009726331E-2</v>
      </c>
    </row>
    <row r="815" spans="2:5" x14ac:dyDescent="0.3">
      <c r="B815" s="166">
        <v>41795</v>
      </c>
      <c r="C815" s="197">
        <v>430.38</v>
      </c>
      <c r="D815" s="197">
        <f t="shared" si="13"/>
        <v>0.36256569366174873</v>
      </c>
      <c r="E815" s="197">
        <v>3.0677491199080364E-2</v>
      </c>
    </row>
    <row r="816" spans="2:5" x14ac:dyDescent="0.3">
      <c r="B816" s="166">
        <v>41018</v>
      </c>
      <c r="C816" s="197">
        <v>315.86</v>
      </c>
      <c r="D816" s="197">
        <f t="shared" si="13"/>
        <v>-0.68196143583547297</v>
      </c>
      <c r="E816" s="197">
        <v>3.0672844743196537E-2</v>
      </c>
    </row>
    <row r="817" spans="2:5" x14ac:dyDescent="0.3">
      <c r="B817" s="166">
        <v>45561</v>
      </c>
      <c r="C817" s="197">
        <v>993.15</v>
      </c>
      <c r="D817" s="197">
        <f t="shared" si="13"/>
        <v>12.659056525924909</v>
      </c>
      <c r="E817" s="197">
        <v>3.0666251556662472E-2</v>
      </c>
    </row>
    <row r="818" spans="2:5" x14ac:dyDescent="0.3">
      <c r="B818" s="166">
        <v>37909</v>
      </c>
      <c r="C818" s="197">
        <v>72.709999999999994</v>
      </c>
      <c r="D818" s="197">
        <f t="shared" si="13"/>
        <v>-0.84355366210517257</v>
      </c>
      <c r="E818" s="197">
        <v>3.061658398299083E-2</v>
      </c>
    </row>
    <row r="819" spans="2:5" x14ac:dyDescent="0.3">
      <c r="B819" s="166">
        <v>41823</v>
      </c>
      <c r="C819" s="197">
        <v>464.76</v>
      </c>
      <c r="D819" s="197">
        <f t="shared" si="13"/>
        <v>-0.43099902056807049</v>
      </c>
      <c r="E819" s="197">
        <v>3.0601383714741859E-2</v>
      </c>
    </row>
    <row r="820" spans="2:5" x14ac:dyDescent="0.3">
      <c r="B820" s="166">
        <v>45632</v>
      </c>
      <c r="C820" s="197">
        <v>816.8</v>
      </c>
      <c r="D820" s="197">
        <f t="shared" si="13"/>
        <v>12.776353516613256</v>
      </c>
      <c r="E820" s="197">
        <v>3.0597438647403941E-2</v>
      </c>
    </row>
    <row r="821" spans="2:5" x14ac:dyDescent="0.3">
      <c r="B821" s="166">
        <v>39995</v>
      </c>
      <c r="C821" s="197">
        <v>59.29</v>
      </c>
      <c r="D821" s="197">
        <f t="shared" si="13"/>
        <v>-0.18524117081214786</v>
      </c>
      <c r="E821" s="197">
        <v>3.0592734225621365E-2</v>
      </c>
    </row>
    <row r="822" spans="2:5" x14ac:dyDescent="0.3">
      <c r="B822" s="166">
        <v>35564</v>
      </c>
      <c r="C822" s="197">
        <v>72.77</v>
      </c>
      <c r="D822" s="197">
        <f t="shared" si="13"/>
        <v>1.055069189494493</v>
      </c>
      <c r="E822" s="197">
        <v>3.0590567908228339E-2</v>
      </c>
    </row>
    <row r="823" spans="2:5" x14ac:dyDescent="0.3">
      <c r="B823" s="166">
        <v>39801</v>
      </c>
      <c r="C823" s="197">
        <v>35.409999999999997</v>
      </c>
      <c r="D823" s="197">
        <f t="shared" si="13"/>
        <v>-0.52968521716031347</v>
      </c>
      <c r="E823" s="197">
        <v>3.0558789289871768E-2</v>
      </c>
    </row>
    <row r="824" spans="2:5" x14ac:dyDescent="0.3">
      <c r="B824" s="166">
        <v>35566</v>
      </c>
      <c r="C824" s="197">
        <v>75.290000000000006</v>
      </c>
      <c r="D824" s="197">
        <f t="shared" si="13"/>
        <v>-0.31392381993803531</v>
      </c>
      <c r="E824" s="197">
        <v>3.0522857924993207E-2</v>
      </c>
    </row>
    <row r="825" spans="2:5" x14ac:dyDescent="0.3">
      <c r="B825" s="166">
        <v>38687</v>
      </c>
      <c r="C825" s="197">
        <v>109.74</v>
      </c>
      <c r="D825" s="197">
        <f t="shared" si="13"/>
        <v>-0.24437099772774218</v>
      </c>
      <c r="E825" s="197">
        <v>3.0519297586627747E-2</v>
      </c>
    </row>
    <row r="826" spans="2:5" x14ac:dyDescent="0.3">
      <c r="B826" s="166">
        <v>40165</v>
      </c>
      <c r="C826" s="197">
        <v>145.22999999999999</v>
      </c>
      <c r="D826" s="197">
        <f t="shared" si="13"/>
        <v>2.3051888939462901</v>
      </c>
      <c r="E826" s="197">
        <v>3.0511601504292774E-2</v>
      </c>
    </row>
    <row r="827" spans="2:5" x14ac:dyDescent="0.3">
      <c r="B827" s="166">
        <v>37830</v>
      </c>
      <c r="C827" s="197">
        <v>43.94</v>
      </c>
      <c r="D827" s="197">
        <f t="shared" si="13"/>
        <v>0.68417018014564968</v>
      </c>
      <c r="E827" s="197">
        <v>3.0487804878048808E-2</v>
      </c>
    </row>
    <row r="828" spans="2:5" x14ac:dyDescent="0.3">
      <c r="B828" s="166">
        <v>36020</v>
      </c>
      <c r="C828" s="197">
        <v>26.09</v>
      </c>
      <c r="D828" s="197">
        <f t="shared" si="13"/>
        <v>-0.95513018952292505</v>
      </c>
      <c r="E828" s="197">
        <v>3.0410742496050469E-2</v>
      </c>
    </row>
    <row r="829" spans="2:5" x14ac:dyDescent="0.3">
      <c r="B829" s="166">
        <v>45097</v>
      </c>
      <c r="C829" s="197">
        <v>581.46</v>
      </c>
      <c r="D829" s="197">
        <f t="shared" si="13"/>
        <v>1.013017136922278</v>
      </c>
      <c r="E829" s="197">
        <v>3.0391097092024033E-2</v>
      </c>
    </row>
    <row r="830" spans="2:5" x14ac:dyDescent="0.3">
      <c r="B830" s="166">
        <v>41508</v>
      </c>
      <c r="C830" s="197">
        <v>288.85000000000002</v>
      </c>
      <c r="D830" s="197">
        <f t="shared" si="13"/>
        <v>0.52218591905564948</v>
      </c>
      <c r="E830" s="197">
        <v>3.0355996290219123E-2</v>
      </c>
    </row>
    <row r="831" spans="2:5" x14ac:dyDescent="0.3">
      <c r="B831" s="166">
        <v>40841</v>
      </c>
      <c r="C831" s="197">
        <v>189.76</v>
      </c>
      <c r="D831" s="197">
        <f t="shared" si="13"/>
        <v>-0.51837563451776658</v>
      </c>
      <c r="E831" s="197">
        <v>3.0352391811912849E-2</v>
      </c>
    </row>
    <row r="832" spans="2:5" x14ac:dyDescent="0.3">
      <c r="B832" s="166">
        <v>42366</v>
      </c>
      <c r="C832" s="197">
        <v>394</v>
      </c>
      <c r="D832" s="197">
        <f t="shared" si="13"/>
        <v>7.2825310069371447</v>
      </c>
      <c r="E832" s="197">
        <v>3.0334728033472924E-2</v>
      </c>
    </row>
    <row r="833" spans="2:5" x14ac:dyDescent="0.3">
      <c r="B833" s="166">
        <v>35858</v>
      </c>
      <c r="C833" s="197">
        <v>47.57</v>
      </c>
      <c r="D833" s="197">
        <f t="shared" si="13"/>
        <v>-0.79566151202749147</v>
      </c>
      <c r="E833" s="197">
        <v>3.0322720381199986E-2</v>
      </c>
    </row>
    <row r="834" spans="2:5" x14ac:dyDescent="0.3">
      <c r="B834" s="166">
        <v>40605</v>
      </c>
      <c r="C834" s="197">
        <v>232.8</v>
      </c>
      <c r="D834" s="197">
        <f t="shared" si="13"/>
        <v>-0.4199576429550268</v>
      </c>
      <c r="E834" s="197">
        <v>3.0316441690639628E-2</v>
      </c>
    </row>
    <row r="835" spans="2:5" x14ac:dyDescent="0.3">
      <c r="B835" s="166">
        <v>42208</v>
      </c>
      <c r="C835" s="197">
        <v>401.35</v>
      </c>
      <c r="D835" s="197">
        <f t="shared" si="13"/>
        <v>0.74530353104887803</v>
      </c>
      <c r="E835" s="197">
        <v>3.0291361827750052E-2</v>
      </c>
    </row>
    <row r="836" spans="2:5" x14ac:dyDescent="0.3">
      <c r="B836" s="166">
        <v>40610</v>
      </c>
      <c r="C836" s="197">
        <v>229.96</v>
      </c>
      <c r="D836" s="197">
        <f t="shared" si="13"/>
        <v>0.63789173789173792</v>
      </c>
      <c r="E836" s="197">
        <v>3.0286738351254616E-2</v>
      </c>
    </row>
    <row r="837" spans="2:5" x14ac:dyDescent="0.3">
      <c r="B837" s="166">
        <v>40163</v>
      </c>
      <c r="C837" s="197">
        <v>140.4</v>
      </c>
      <c r="D837" s="197">
        <f t="shared" si="13"/>
        <v>-0.51032366071428581</v>
      </c>
      <c r="E837" s="197">
        <v>3.0231875550337683E-2</v>
      </c>
    </row>
    <row r="838" spans="2:5" x14ac:dyDescent="0.3">
      <c r="B838" s="166">
        <v>41456</v>
      </c>
      <c r="C838" s="197">
        <v>286.72000000000003</v>
      </c>
      <c r="D838" s="197">
        <f t="shared" si="13"/>
        <v>1.0936108068638193</v>
      </c>
      <c r="E838" s="197">
        <v>3.0218102116345236E-2</v>
      </c>
    </row>
    <row r="839" spans="2:5" x14ac:dyDescent="0.3">
      <c r="B839" s="166">
        <v>39491</v>
      </c>
      <c r="C839" s="197">
        <v>136.94999999999999</v>
      </c>
      <c r="D839" s="197">
        <f t="shared" si="13"/>
        <v>0.39162686718829387</v>
      </c>
      <c r="E839" s="197">
        <v>3.0163983752068635E-2</v>
      </c>
    </row>
    <row r="840" spans="2:5" x14ac:dyDescent="0.3">
      <c r="B840" s="166">
        <v>38667</v>
      </c>
      <c r="C840" s="197">
        <v>98.41</v>
      </c>
      <c r="D840" s="197">
        <f t="shared" si="13"/>
        <v>1.5040712468193385</v>
      </c>
      <c r="E840" s="197">
        <v>3.0147597613315202E-2</v>
      </c>
    </row>
    <row r="841" spans="2:5" x14ac:dyDescent="0.3">
      <c r="B841" s="166">
        <v>36202</v>
      </c>
      <c r="C841" s="197">
        <v>39.299999999999997</v>
      </c>
      <c r="D841" s="197">
        <f t="shared" si="13"/>
        <v>-0.59688173145963686</v>
      </c>
      <c r="E841" s="197">
        <v>3.0144167758846541E-2</v>
      </c>
    </row>
    <row r="842" spans="2:5" x14ac:dyDescent="0.3">
      <c r="B842" s="166">
        <v>38000</v>
      </c>
      <c r="C842" s="197">
        <v>97.49</v>
      </c>
      <c r="D842" s="197">
        <f t="shared" ref="D842:D905" si="14">C842/C843-1</f>
        <v>-2.2264567245010469E-2</v>
      </c>
      <c r="E842" s="197">
        <v>3.0114116652578238E-2</v>
      </c>
    </row>
    <row r="843" spans="2:5" x14ac:dyDescent="0.3">
      <c r="B843" s="166">
        <v>38355</v>
      </c>
      <c r="C843" s="197">
        <v>99.71</v>
      </c>
      <c r="D843" s="197">
        <f t="shared" si="14"/>
        <v>2.9852118305355715</v>
      </c>
      <c r="E843" s="197">
        <v>3.006198347107425E-2</v>
      </c>
    </row>
    <row r="844" spans="2:5" x14ac:dyDescent="0.3">
      <c r="B844" s="166">
        <v>37480</v>
      </c>
      <c r="C844" s="197">
        <v>25.02</v>
      </c>
      <c r="D844" s="197">
        <f t="shared" si="14"/>
        <v>0.65695364238410603</v>
      </c>
      <c r="E844" s="197">
        <v>3.0053519967064624E-2</v>
      </c>
    </row>
    <row r="845" spans="2:5" x14ac:dyDescent="0.3">
      <c r="B845" s="166">
        <v>37116</v>
      </c>
      <c r="C845" s="197">
        <v>15.1</v>
      </c>
      <c r="D845" s="197">
        <f t="shared" si="14"/>
        <v>-0.91620421753607106</v>
      </c>
      <c r="E845" s="197">
        <v>3.0013642564802101E-2</v>
      </c>
    </row>
    <row r="846" spans="2:5" x14ac:dyDescent="0.3">
      <c r="B846" s="166">
        <v>43816</v>
      </c>
      <c r="C846" s="197">
        <v>180.2</v>
      </c>
      <c r="D846" s="197">
        <f t="shared" si="14"/>
        <v>1.1180065820404326</v>
      </c>
      <c r="E846" s="197">
        <v>3.0008573878250955E-2</v>
      </c>
    </row>
    <row r="847" spans="2:5" x14ac:dyDescent="0.3">
      <c r="B847" s="166">
        <v>38314</v>
      </c>
      <c r="C847" s="197">
        <v>85.08</v>
      </c>
      <c r="D847" s="197">
        <f t="shared" si="14"/>
        <v>-0.72568112203772372</v>
      </c>
      <c r="E847" s="197">
        <v>2.989952790219097E-2</v>
      </c>
    </row>
    <row r="848" spans="2:5" x14ac:dyDescent="0.3">
      <c r="B848" s="166">
        <v>42417</v>
      </c>
      <c r="C848" s="197">
        <v>310.14999999999998</v>
      </c>
      <c r="D848" s="197">
        <f t="shared" si="14"/>
        <v>-0.39581953481123633</v>
      </c>
      <c r="E848" s="197">
        <v>2.9885439149925253E-2</v>
      </c>
    </row>
    <row r="849" spans="2:5" x14ac:dyDescent="0.3">
      <c r="B849" s="166">
        <v>41870</v>
      </c>
      <c r="C849" s="197">
        <v>513.34</v>
      </c>
      <c r="D849" s="197">
        <f t="shared" si="14"/>
        <v>6.6333085501858742</v>
      </c>
      <c r="E849" s="197">
        <v>2.987260507573497E-2</v>
      </c>
    </row>
    <row r="850" spans="2:5" x14ac:dyDescent="0.3">
      <c r="B850" s="166">
        <v>43928</v>
      </c>
      <c r="C850" s="197">
        <v>67.25</v>
      </c>
      <c r="D850" s="197">
        <f t="shared" si="14"/>
        <v>-0.74594839635827892</v>
      </c>
      <c r="E850" s="197">
        <v>2.9862174578866751E-2</v>
      </c>
    </row>
    <row r="851" spans="2:5" x14ac:dyDescent="0.3">
      <c r="B851" s="166">
        <v>41180</v>
      </c>
      <c r="C851" s="197">
        <v>264.70999999999998</v>
      </c>
      <c r="D851" s="197">
        <f t="shared" si="14"/>
        <v>2.0173258862418781</v>
      </c>
      <c r="E851" s="197">
        <v>2.9839713663242895E-2</v>
      </c>
    </row>
    <row r="852" spans="2:5" x14ac:dyDescent="0.3">
      <c r="B852" s="166">
        <v>35170</v>
      </c>
      <c r="C852" s="197">
        <v>87.73</v>
      </c>
      <c r="D852" s="197">
        <f t="shared" si="14"/>
        <v>-0.71308499852830554</v>
      </c>
      <c r="E852" s="197">
        <v>2.9815706068787584E-2</v>
      </c>
    </row>
    <row r="853" spans="2:5" x14ac:dyDescent="0.3">
      <c r="B853" s="166">
        <v>41404</v>
      </c>
      <c r="C853" s="197">
        <v>305.77</v>
      </c>
      <c r="D853" s="197">
        <f t="shared" si="14"/>
        <v>-0.30883815551537075</v>
      </c>
      <c r="E853" s="197">
        <v>2.980600835241809E-2</v>
      </c>
    </row>
    <row r="854" spans="2:5" x14ac:dyDescent="0.3">
      <c r="B854" s="166">
        <v>44711</v>
      </c>
      <c r="C854" s="197">
        <v>442.4</v>
      </c>
      <c r="D854" s="197">
        <f t="shared" si="14"/>
        <v>14.788722341184867</v>
      </c>
      <c r="E854" s="197">
        <v>2.9795158286778367E-2</v>
      </c>
    </row>
    <row r="855" spans="2:5" x14ac:dyDescent="0.3">
      <c r="B855" s="166">
        <v>39853</v>
      </c>
      <c r="C855" s="197">
        <v>28.02</v>
      </c>
      <c r="D855" s="197">
        <f t="shared" si="14"/>
        <v>5.1407129455909972E-2</v>
      </c>
      <c r="E855" s="197">
        <v>2.9768467475192795E-2</v>
      </c>
    </row>
    <row r="856" spans="2:5" x14ac:dyDescent="0.3">
      <c r="B856" s="166">
        <v>37294</v>
      </c>
      <c r="C856" s="197">
        <v>26.65</v>
      </c>
      <c r="D856" s="197">
        <f t="shared" si="14"/>
        <v>-0.97187424144881951</v>
      </c>
      <c r="E856" s="197">
        <v>2.975270479134462E-2</v>
      </c>
    </row>
    <row r="857" spans="2:5" x14ac:dyDescent="0.3">
      <c r="B857" s="166">
        <v>45446</v>
      </c>
      <c r="C857" s="197">
        <v>947.53</v>
      </c>
      <c r="D857" s="197">
        <f t="shared" si="14"/>
        <v>4.9499529042386188</v>
      </c>
      <c r="E857" s="197">
        <v>2.9744826986610962E-2</v>
      </c>
    </row>
    <row r="858" spans="2:5" x14ac:dyDescent="0.3">
      <c r="B858" s="166">
        <v>43636</v>
      </c>
      <c r="C858" s="197">
        <v>159.25</v>
      </c>
      <c r="D858" s="197">
        <f t="shared" si="14"/>
        <v>-6.1579257513258656E-2</v>
      </c>
      <c r="E858" s="197">
        <v>2.9744584545748465E-2</v>
      </c>
    </row>
    <row r="859" spans="2:5" x14ac:dyDescent="0.3">
      <c r="B859" s="166">
        <v>43517</v>
      </c>
      <c r="C859" s="197">
        <v>169.7</v>
      </c>
      <c r="D859" s="197">
        <f t="shared" si="14"/>
        <v>0.17765440666204024</v>
      </c>
      <c r="E859" s="197">
        <v>2.9733009708737823E-2</v>
      </c>
    </row>
    <row r="860" spans="2:5" x14ac:dyDescent="0.3">
      <c r="B860" s="166">
        <v>39442</v>
      </c>
      <c r="C860" s="197">
        <v>144.1</v>
      </c>
      <c r="D860" s="197">
        <f t="shared" si="14"/>
        <v>4.0086896072297531</v>
      </c>
      <c r="E860" s="197">
        <v>2.9727025868229173E-2</v>
      </c>
    </row>
    <row r="861" spans="2:5" x14ac:dyDescent="0.3">
      <c r="B861" s="166">
        <v>37434</v>
      </c>
      <c r="C861" s="197">
        <v>28.77</v>
      </c>
      <c r="D861" s="197">
        <f t="shared" si="14"/>
        <v>-0.90177534994878794</v>
      </c>
      <c r="E861" s="197">
        <v>2.970651395848245E-2</v>
      </c>
    </row>
    <row r="862" spans="2:5" x14ac:dyDescent="0.3">
      <c r="B862" s="166">
        <v>44406</v>
      </c>
      <c r="C862" s="197">
        <v>292.89999999999998</v>
      </c>
      <c r="D862" s="197">
        <f t="shared" si="14"/>
        <v>-0.60344967642360081</v>
      </c>
      <c r="E862" s="197">
        <v>2.9706451045877991E-2</v>
      </c>
    </row>
    <row r="863" spans="2:5" x14ac:dyDescent="0.3">
      <c r="B863" s="166">
        <v>45287</v>
      </c>
      <c r="C863" s="197">
        <v>738.62</v>
      </c>
      <c r="D863" s="197">
        <f t="shared" si="14"/>
        <v>1.4128446360904219</v>
      </c>
      <c r="E863" s="197">
        <v>2.9665151810856827E-2</v>
      </c>
    </row>
    <row r="864" spans="2:5" x14ac:dyDescent="0.3">
      <c r="B864" s="166">
        <v>41339</v>
      </c>
      <c r="C864" s="197">
        <v>306.12</v>
      </c>
      <c r="D864" s="197">
        <f t="shared" si="14"/>
        <v>-0.41691428571428568</v>
      </c>
      <c r="E864" s="197">
        <v>2.9632370253271034E-2</v>
      </c>
    </row>
    <row r="865" spans="2:5" x14ac:dyDescent="0.3">
      <c r="B865" s="166">
        <v>44578</v>
      </c>
      <c r="C865" s="197">
        <v>525</v>
      </c>
      <c r="D865" s="197">
        <f t="shared" si="14"/>
        <v>1.2579673992516454</v>
      </c>
      <c r="E865" s="197">
        <v>2.9613649735242165E-2</v>
      </c>
    </row>
    <row r="866" spans="2:5" x14ac:dyDescent="0.3">
      <c r="B866" s="166">
        <v>41135</v>
      </c>
      <c r="C866" s="197">
        <v>232.51</v>
      </c>
      <c r="D866" s="197">
        <f t="shared" si="14"/>
        <v>-0.47077434333318158</v>
      </c>
      <c r="E866" s="197">
        <v>2.9579772395164516E-2</v>
      </c>
    </row>
    <row r="867" spans="2:5" x14ac:dyDescent="0.3">
      <c r="B867" s="166">
        <v>41785</v>
      </c>
      <c r="C867" s="197">
        <v>439.34</v>
      </c>
      <c r="D867" s="197">
        <f t="shared" si="14"/>
        <v>1.7608873248287562</v>
      </c>
      <c r="E867" s="197">
        <v>2.9574428196475377E-2</v>
      </c>
    </row>
    <row r="868" spans="2:5" x14ac:dyDescent="0.3">
      <c r="B868" s="166">
        <v>39366</v>
      </c>
      <c r="C868" s="197">
        <v>159.13</v>
      </c>
      <c r="D868" s="197">
        <f t="shared" si="14"/>
        <v>4.571778711484594</v>
      </c>
      <c r="E868" s="197">
        <v>2.9567805383022838E-2</v>
      </c>
    </row>
    <row r="869" spans="2:5" x14ac:dyDescent="0.3">
      <c r="B869" s="166">
        <v>36054</v>
      </c>
      <c r="C869" s="197">
        <v>28.56</v>
      </c>
      <c r="D869" s="197">
        <f t="shared" si="14"/>
        <v>-0.89826886086770674</v>
      </c>
      <c r="E869" s="197">
        <v>2.956020187454933E-2</v>
      </c>
    </row>
    <row r="870" spans="2:5" x14ac:dyDescent="0.3">
      <c r="B870" s="166">
        <v>41009</v>
      </c>
      <c r="C870" s="197">
        <v>280.74</v>
      </c>
      <c r="D870" s="197">
        <f t="shared" si="14"/>
        <v>-0.68151291010573134</v>
      </c>
      <c r="E870" s="197">
        <v>2.9558456799178456E-2</v>
      </c>
    </row>
    <row r="871" spans="2:5" x14ac:dyDescent="0.3">
      <c r="B871" s="166">
        <v>45322</v>
      </c>
      <c r="C871" s="197">
        <v>881.48</v>
      </c>
      <c r="D871" s="197">
        <f t="shared" si="14"/>
        <v>4.1563615092132205</v>
      </c>
      <c r="E871" s="197">
        <v>2.9513787505401679E-2</v>
      </c>
    </row>
    <row r="872" spans="2:5" x14ac:dyDescent="0.3">
      <c r="B872" s="166">
        <v>43469</v>
      </c>
      <c r="C872" s="197">
        <v>170.95</v>
      </c>
      <c r="D872" s="197">
        <f t="shared" si="14"/>
        <v>0.2594857437559861</v>
      </c>
      <c r="E872" s="197">
        <v>2.9509183980728659E-2</v>
      </c>
    </row>
    <row r="873" spans="2:5" x14ac:dyDescent="0.3">
      <c r="B873" s="166">
        <v>38748</v>
      </c>
      <c r="C873" s="197">
        <v>135.72999999999999</v>
      </c>
      <c r="D873" s="197">
        <f t="shared" si="14"/>
        <v>-0.60307062436028658</v>
      </c>
      <c r="E873" s="197">
        <v>2.9505461165048485E-2</v>
      </c>
    </row>
    <row r="874" spans="2:5" x14ac:dyDescent="0.3">
      <c r="B874" s="166">
        <v>43229</v>
      </c>
      <c r="C874" s="197">
        <v>341.95</v>
      </c>
      <c r="D874" s="197">
        <f t="shared" si="14"/>
        <v>1.0618028338860417</v>
      </c>
      <c r="E874" s="197">
        <v>2.9504741833509041E-2</v>
      </c>
    </row>
    <row r="875" spans="2:5" x14ac:dyDescent="0.3">
      <c r="B875" s="166">
        <v>43643</v>
      </c>
      <c r="C875" s="197">
        <v>165.85</v>
      </c>
      <c r="D875" s="197">
        <f t="shared" si="14"/>
        <v>1.1581001951854262</v>
      </c>
      <c r="E875" s="197">
        <v>2.9484792054624398E-2</v>
      </c>
    </row>
    <row r="876" spans="2:5" x14ac:dyDescent="0.3">
      <c r="B876" s="166">
        <v>43938</v>
      </c>
      <c r="C876" s="197">
        <v>76.849999999999994</v>
      </c>
      <c r="D876" s="197">
        <f t="shared" si="14"/>
        <v>-0.48266576910131276</v>
      </c>
      <c r="E876" s="197">
        <v>2.9470864032149935E-2</v>
      </c>
    </row>
    <row r="877" spans="2:5" x14ac:dyDescent="0.3">
      <c r="B877" s="166">
        <v>44088</v>
      </c>
      <c r="C877" s="197">
        <v>148.55000000000001</v>
      </c>
      <c r="D877" s="197">
        <f t="shared" si="14"/>
        <v>-0.66819298637480451</v>
      </c>
      <c r="E877" s="197">
        <v>2.9452529452529408E-2</v>
      </c>
    </row>
    <row r="878" spans="2:5" x14ac:dyDescent="0.3">
      <c r="B878" s="166">
        <v>43042</v>
      </c>
      <c r="C878" s="197">
        <v>447.7</v>
      </c>
      <c r="D878" s="197">
        <f t="shared" si="14"/>
        <v>7.8268927444794958</v>
      </c>
      <c r="E878" s="197">
        <v>2.9432053345596731E-2</v>
      </c>
    </row>
    <row r="879" spans="2:5" x14ac:dyDescent="0.3">
      <c r="B879" s="166">
        <v>35775</v>
      </c>
      <c r="C879" s="197">
        <v>50.72</v>
      </c>
      <c r="D879" s="197">
        <f t="shared" si="14"/>
        <v>-0.72131868131868138</v>
      </c>
      <c r="E879" s="197">
        <v>2.942967322914547E-2</v>
      </c>
    </row>
    <row r="880" spans="2:5" x14ac:dyDescent="0.3">
      <c r="B880" s="166">
        <v>40910</v>
      </c>
      <c r="C880" s="197">
        <v>182</v>
      </c>
      <c r="D880" s="197">
        <f t="shared" si="14"/>
        <v>4.7106997176027612</v>
      </c>
      <c r="E880" s="197">
        <v>2.9411764705882248E-2</v>
      </c>
    </row>
    <row r="881" spans="2:5" x14ac:dyDescent="0.3">
      <c r="B881" s="166">
        <v>37638</v>
      </c>
      <c r="C881" s="197">
        <v>31.87</v>
      </c>
      <c r="D881" s="197">
        <f t="shared" si="14"/>
        <v>-0.48893521488133418</v>
      </c>
      <c r="E881" s="197">
        <v>2.9392764857881115E-2</v>
      </c>
    </row>
    <row r="882" spans="2:5" x14ac:dyDescent="0.3">
      <c r="B882" s="166">
        <v>35752</v>
      </c>
      <c r="C882" s="197">
        <v>62.36</v>
      </c>
      <c r="D882" s="197">
        <f t="shared" si="14"/>
        <v>-0.59089418093551138</v>
      </c>
      <c r="E882" s="197">
        <v>2.9382634532849172E-2</v>
      </c>
    </row>
    <row r="883" spans="2:5" x14ac:dyDescent="0.3">
      <c r="B883" s="166">
        <v>39378</v>
      </c>
      <c r="C883" s="197">
        <v>152.43</v>
      </c>
      <c r="D883" s="197">
        <f t="shared" si="14"/>
        <v>0.94699195299527394</v>
      </c>
      <c r="E883" s="197">
        <v>2.9376012965964371E-2</v>
      </c>
    </row>
    <row r="884" spans="2:5" x14ac:dyDescent="0.3">
      <c r="B884" s="166">
        <v>39665</v>
      </c>
      <c r="C884" s="197">
        <v>78.290000000000006</v>
      </c>
      <c r="D884" s="197">
        <f t="shared" si="14"/>
        <v>-0.1257398101619206</v>
      </c>
      <c r="E884" s="197">
        <v>2.9318958716802568E-2</v>
      </c>
    </row>
    <row r="885" spans="2:5" x14ac:dyDescent="0.3">
      <c r="B885" s="166">
        <v>43983</v>
      </c>
      <c r="C885" s="197">
        <v>89.55</v>
      </c>
      <c r="D885" s="197">
        <f t="shared" si="14"/>
        <v>-0.35640362225097022</v>
      </c>
      <c r="E885" s="197">
        <v>2.931034482758621E-2</v>
      </c>
    </row>
    <row r="886" spans="2:5" x14ac:dyDescent="0.3">
      <c r="B886" s="166">
        <v>40225</v>
      </c>
      <c r="C886" s="197">
        <v>139.13999999999999</v>
      </c>
      <c r="D886" s="197">
        <f t="shared" si="14"/>
        <v>0.48812834224598922</v>
      </c>
      <c r="E886" s="197">
        <v>2.92942743009319E-2</v>
      </c>
    </row>
    <row r="887" spans="2:5" x14ac:dyDescent="0.3">
      <c r="B887" s="166">
        <v>39625</v>
      </c>
      <c r="C887" s="197">
        <v>93.5</v>
      </c>
      <c r="D887" s="197">
        <f t="shared" si="14"/>
        <v>-0.36674568235692517</v>
      </c>
      <c r="E887" s="197">
        <v>2.9282254513430139E-2</v>
      </c>
    </row>
    <row r="888" spans="2:5" x14ac:dyDescent="0.3">
      <c r="B888" s="166">
        <v>40331</v>
      </c>
      <c r="C888" s="197">
        <v>147.65</v>
      </c>
      <c r="D888" s="197">
        <f t="shared" si="14"/>
        <v>0.79317464172941454</v>
      </c>
      <c r="E888" s="197">
        <v>2.9278494248867304E-2</v>
      </c>
    </row>
    <row r="889" spans="2:5" x14ac:dyDescent="0.3">
      <c r="B889" s="166">
        <v>38532</v>
      </c>
      <c r="C889" s="197">
        <v>82.34</v>
      </c>
      <c r="D889" s="197">
        <f t="shared" si="14"/>
        <v>1.338540187446748</v>
      </c>
      <c r="E889" s="197">
        <v>2.9249999999999998E-2</v>
      </c>
    </row>
    <row r="890" spans="2:5" x14ac:dyDescent="0.3">
      <c r="B890" s="166">
        <v>36166</v>
      </c>
      <c r="C890" s="197">
        <v>35.21</v>
      </c>
      <c r="D890" s="197">
        <f t="shared" si="14"/>
        <v>0.87987186332087552</v>
      </c>
      <c r="E890" s="197">
        <v>2.9231218941829784E-2</v>
      </c>
    </row>
    <row r="891" spans="2:5" x14ac:dyDescent="0.3">
      <c r="B891" s="166">
        <v>36948</v>
      </c>
      <c r="C891" s="197">
        <v>18.73</v>
      </c>
      <c r="D891" s="197">
        <f t="shared" si="14"/>
        <v>-0.81624644363779064</v>
      </c>
      <c r="E891" s="197">
        <v>2.9120879120879239E-2</v>
      </c>
    </row>
    <row r="892" spans="2:5" x14ac:dyDescent="0.3">
      <c r="B892" s="166">
        <v>38023</v>
      </c>
      <c r="C892" s="197">
        <v>101.93</v>
      </c>
      <c r="D892" s="197">
        <f t="shared" si="14"/>
        <v>5.3986189579409922</v>
      </c>
      <c r="E892" s="197">
        <v>2.9076224129227723E-2</v>
      </c>
    </row>
    <row r="893" spans="2:5" x14ac:dyDescent="0.3">
      <c r="B893" s="166">
        <v>37201</v>
      </c>
      <c r="C893" s="197">
        <v>15.93</v>
      </c>
      <c r="D893" s="197">
        <f t="shared" si="14"/>
        <v>-0.87469519389601191</v>
      </c>
      <c r="E893" s="197">
        <v>2.9069767441860517E-2</v>
      </c>
    </row>
    <row r="894" spans="2:5" x14ac:dyDescent="0.3">
      <c r="B894" s="166">
        <v>38741</v>
      </c>
      <c r="C894" s="197">
        <v>127.13</v>
      </c>
      <c r="D894" s="197">
        <f t="shared" si="14"/>
        <v>3.072069186418962</v>
      </c>
      <c r="E894" s="197">
        <v>2.9059413954994229E-2</v>
      </c>
    </row>
    <row r="895" spans="2:5" x14ac:dyDescent="0.3">
      <c r="B895" s="166">
        <v>37658</v>
      </c>
      <c r="C895" s="197">
        <v>31.22</v>
      </c>
      <c r="D895" s="197">
        <f t="shared" si="14"/>
        <v>-0.64114942528735641</v>
      </c>
      <c r="E895" s="197">
        <v>2.9004614370468085E-2</v>
      </c>
    </row>
    <row r="896" spans="2:5" x14ac:dyDescent="0.3">
      <c r="B896" s="166">
        <v>43979</v>
      </c>
      <c r="C896" s="197">
        <v>87</v>
      </c>
      <c r="D896" s="197">
        <f t="shared" si="14"/>
        <v>-0.80242988531849668</v>
      </c>
      <c r="E896" s="197">
        <v>2.897693672383217E-2</v>
      </c>
    </row>
    <row r="897" spans="2:5" x14ac:dyDescent="0.3">
      <c r="B897" s="166">
        <v>44642</v>
      </c>
      <c r="C897" s="197">
        <v>440.35</v>
      </c>
      <c r="D897" s="197">
        <f t="shared" si="14"/>
        <v>-0.28549407755962997</v>
      </c>
      <c r="E897" s="197">
        <v>2.897534758733511E-2</v>
      </c>
    </row>
    <row r="898" spans="2:5" x14ac:dyDescent="0.3">
      <c r="B898" s="166">
        <v>45114</v>
      </c>
      <c r="C898" s="197">
        <v>616.29999999999995</v>
      </c>
      <c r="D898" s="197">
        <f t="shared" si="14"/>
        <v>18.062789978348285</v>
      </c>
      <c r="E898" s="197">
        <v>2.8967359545871707E-2</v>
      </c>
    </row>
    <row r="899" spans="2:5" x14ac:dyDescent="0.3">
      <c r="B899" s="166">
        <v>36292</v>
      </c>
      <c r="C899" s="197">
        <v>32.33</v>
      </c>
      <c r="D899" s="197">
        <f t="shared" si="14"/>
        <v>-0.73258891645988422</v>
      </c>
      <c r="E899" s="197">
        <v>2.8962444302991663E-2</v>
      </c>
    </row>
    <row r="900" spans="2:5" x14ac:dyDescent="0.3">
      <c r="B900" s="166">
        <v>43747</v>
      </c>
      <c r="C900" s="197">
        <v>120.9</v>
      </c>
      <c r="D900" s="197">
        <f t="shared" si="14"/>
        <v>2.6938588450962424</v>
      </c>
      <c r="E900" s="197">
        <v>2.8936170212765955E-2</v>
      </c>
    </row>
    <row r="901" spans="2:5" x14ac:dyDescent="0.3">
      <c r="B901" s="166">
        <v>37770</v>
      </c>
      <c r="C901" s="197">
        <v>32.729999999999997</v>
      </c>
      <c r="D901" s="197">
        <f t="shared" si="14"/>
        <v>0.16352648418059013</v>
      </c>
      <c r="E901" s="197">
        <v>2.8921722728701527E-2</v>
      </c>
    </row>
    <row r="902" spans="2:5" x14ac:dyDescent="0.3">
      <c r="B902" s="166">
        <v>37390</v>
      </c>
      <c r="C902" s="197">
        <v>28.13</v>
      </c>
      <c r="D902" s="197">
        <f t="shared" si="14"/>
        <v>-0.94684630210498466</v>
      </c>
      <c r="E902" s="197">
        <v>2.8895391367959045E-2</v>
      </c>
    </row>
    <row r="903" spans="2:5" x14ac:dyDescent="0.3">
      <c r="B903" s="166">
        <v>45061</v>
      </c>
      <c r="C903" s="197">
        <v>529.22</v>
      </c>
      <c r="D903" s="197">
        <f t="shared" si="14"/>
        <v>0.21089120237959036</v>
      </c>
      <c r="E903" s="197">
        <v>2.8890271405241474E-2</v>
      </c>
    </row>
    <row r="904" spans="2:5" x14ac:dyDescent="0.3">
      <c r="B904" s="166">
        <v>43024</v>
      </c>
      <c r="C904" s="197">
        <v>437.05</v>
      </c>
      <c r="D904" s="197">
        <f t="shared" si="14"/>
        <v>-0.52857867089495092</v>
      </c>
      <c r="E904" s="197">
        <v>2.8837099811676037E-2</v>
      </c>
    </row>
    <row r="905" spans="2:5" x14ac:dyDescent="0.3">
      <c r="B905" s="166">
        <v>45448</v>
      </c>
      <c r="C905" s="197">
        <v>927.09</v>
      </c>
      <c r="D905" s="197">
        <f t="shared" si="14"/>
        <v>9.8634872275603467</v>
      </c>
      <c r="E905" s="197">
        <v>2.8819691051136465E-2</v>
      </c>
    </row>
    <row r="906" spans="2:5" x14ac:dyDescent="0.3">
      <c r="B906" s="166">
        <v>38496</v>
      </c>
      <c r="C906" s="197">
        <v>85.34</v>
      </c>
      <c r="D906" s="197">
        <f t="shared" ref="D906:D969" si="15">C906/C907-1</f>
        <v>-0.53091848513164397</v>
      </c>
      <c r="E906" s="197">
        <v>2.8812537673297278E-2</v>
      </c>
    </row>
    <row r="907" spans="2:5" x14ac:dyDescent="0.3">
      <c r="B907" s="166">
        <v>40399</v>
      </c>
      <c r="C907" s="197">
        <v>181.93</v>
      </c>
      <c r="D907" s="197">
        <f t="shared" si="15"/>
        <v>1.906694360121425</v>
      </c>
      <c r="E907" s="197">
        <v>2.8783080750961254E-2</v>
      </c>
    </row>
    <row r="908" spans="2:5" x14ac:dyDescent="0.3">
      <c r="B908" s="166">
        <v>34845</v>
      </c>
      <c r="C908" s="197">
        <v>62.59</v>
      </c>
      <c r="D908" s="197">
        <f t="shared" si="15"/>
        <v>-0.32958440445586967</v>
      </c>
      <c r="E908" s="197">
        <v>2.8763971071663397E-2</v>
      </c>
    </row>
    <row r="909" spans="2:5" x14ac:dyDescent="0.3">
      <c r="B909" s="166">
        <v>38365</v>
      </c>
      <c r="C909" s="197">
        <v>93.36</v>
      </c>
      <c r="D909" s="197">
        <f t="shared" si="15"/>
        <v>-0.86271597676641421</v>
      </c>
      <c r="E909" s="197">
        <v>2.8760330578512461E-2</v>
      </c>
    </row>
    <row r="910" spans="2:5" x14ac:dyDescent="0.3">
      <c r="B910" s="166">
        <v>45734</v>
      </c>
      <c r="C910" s="197">
        <v>680.05</v>
      </c>
      <c r="D910" s="197">
        <f t="shared" si="15"/>
        <v>0.2663873370577281</v>
      </c>
      <c r="E910" s="197">
        <v>2.8742152635957918E-2</v>
      </c>
    </row>
    <row r="911" spans="2:5" x14ac:dyDescent="0.3">
      <c r="B911" s="166">
        <v>42671</v>
      </c>
      <c r="C911" s="197">
        <v>537</v>
      </c>
      <c r="D911" s="197">
        <f t="shared" si="15"/>
        <v>3.2243549402139706</v>
      </c>
      <c r="E911" s="197">
        <v>2.8735632183908066E-2</v>
      </c>
    </row>
    <row r="912" spans="2:5" x14ac:dyDescent="0.3">
      <c r="B912" s="166">
        <v>39252</v>
      </c>
      <c r="C912" s="197">
        <v>127.12</v>
      </c>
      <c r="D912" s="197">
        <f t="shared" si="15"/>
        <v>-0.65692386581383422</v>
      </c>
      <c r="E912" s="197">
        <v>2.8728655822610749E-2</v>
      </c>
    </row>
    <row r="913" spans="2:5" x14ac:dyDescent="0.3">
      <c r="B913" s="166">
        <v>41681</v>
      </c>
      <c r="C913" s="197">
        <v>370.53</v>
      </c>
      <c r="D913" s="197">
        <f t="shared" si="15"/>
        <v>0.25885030916627039</v>
      </c>
      <c r="E913" s="197">
        <v>2.8707071267941808E-2</v>
      </c>
    </row>
    <row r="914" spans="2:5" x14ac:dyDescent="0.3">
      <c r="B914" s="166">
        <v>41040</v>
      </c>
      <c r="C914" s="197">
        <v>294.33999999999997</v>
      </c>
      <c r="D914" s="197">
        <f t="shared" si="15"/>
        <v>7.1286937310135308</v>
      </c>
      <c r="E914" s="197">
        <v>2.8693251319330315E-2</v>
      </c>
    </row>
    <row r="915" spans="2:5" x14ac:dyDescent="0.3">
      <c r="B915" s="166">
        <v>36314</v>
      </c>
      <c r="C915" s="197">
        <v>36.21</v>
      </c>
      <c r="D915" s="197">
        <f t="shared" si="15"/>
        <v>-0.85633802816901405</v>
      </c>
      <c r="E915" s="197">
        <v>2.8693181818181701E-2</v>
      </c>
    </row>
    <row r="916" spans="2:5" x14ac:dyDescent="0.3">
      <c r="B916" s="166">
        <v>41213</v>
      </c>
      <c r="C916" s="197">
        <v>252.05</v>
      </c>
      <c r="D916" s="197">
        <f t="shared" si="15"/>
        <v>4.1302666395277834</v>
      </c>
      <c r="E916" s="197">
        <v>2.8691535384866462E-2</v>
      </c>
    </row>
    <row r="917" spans="2:5" x14ac:dyDescent="0.3">
      <c r="B917" s="166">
        <v>35856</v>
      </c>
      <c r="C917" s="197">
        <v>49.13</v>
      </c>
      <c r="D917" s="197">
        <f t="shared" si="15"/>
        <v>-0.94957871078315659</v>
      </c>
      <c r="E917" s="197">
        <v>2.8685092127303191E-2</v>
      </c>
    </row>
    <row r="918" spans="2:5" x14ac:dyDescent="0.3">
      <c r="B918" s="166">
        <v>45352</v>
      </c>
      <c r="C918" s="197">
        <v>974.39</v>
      </c>
      <c r="D918" s="197">
        <f t="shared" si="15"/>
        <v>6.5300618238021633</v>
      </c>
      <c r="E918" s="197">
        <v>2.861878219744951E-2</v>
      </c>
    </row>
    <row r="919" spans="2:5" x14ac:dyDescent="0.3">
      <c r="B919" s="166">
        <v>39321</v>
      </c>
      <c r="C919" s="197">
        <v>129.4</v>
      </c>
      <c r="D919" s="197">
        <f t="shared" si="15"/>
        <v>-5.4508256612596839E-2</v>
      </c>
      <c r="E919" s="197">
        <v>2.8616852146263971E-2</v>
      </c>
    </row>
    <row r="920" spans="2:5" x14ac:dyDescent="0.3">
      <c r="B920" s="166">
        <v>39409</v>
      </c>
      <c r="C920" s="197">
        <v>136.86000000000001</v>
      </c>
      <c r="D920" s="197">
        <f t="shared" si="15"/>
        <v>-0.59140170174652928</v>
      </c>
      <c r="E920" s="197">
        <v>2.8558545017285608E-2</v>
      </c>
    </row>
    <row r="921" spans="2:5" x14ac:dyDescent="0.3">
      <c r="B921" s="166">
        <v>44351</v>
      </c>
      <c r="C921" s="197">
        <v>334.95</v>
      </c>
      <c r="D921" s="197">
        <f t="shared" si="15"/>
        <v>1.2676189831426443</v>
      </c>
      <c r="E921" s="197">
        <v>2.8558268079226234E-2</v>
      </c>
    </row>
    <row r="922" spans="2:5" x14ac:dyDescent="0.3">
      <c r="B922" s="166">
        <v>40170</v>
      </c>
      <c r="C922" s="197">
        <v>147.71</v>
      </c>
      <c r="D922" s="197">
        <f t="shared" si="15"/>
        <v>-0.58197254846469504</v>
      </c>
      <c r="E922" s="197">
        <v>2.854954390362785E-2</v>
      </c>
    </row>
    <row r="923" spans="2:5" x14ac:dyDescent="0.3">
      <c r="B923" s="166">
        <v>42377</v>
      </c>
      <c r="C923" s="197">
        <v>353.35</v>
      </c>
      <c r="D923" s="197">
        <f t="shared" si="15"/>
        <v>0.22181881051175667</v>
      </c>
      <c r="E923" s="197">
        <v>2.8525687672827926E-2</v>
      </c>
    </row>
    <row r="924" spans="2:5" x14ac:dyDescent="0.3">
      <c r="B924" s="166">
        <v>41459</v>
      </c>
      <c r="C924" s="197">
        <v>289.2</v>
      </c>
      <c r="D924" s="197">
        <f t="shared" si="15"/>
        <v>1.0665999714163212</v>
      </c>
      <c r="E924" s="197">
        <v>2.8522654527348923E-2</v>
      </c>
    </row>
    <row r="925" spans="2:5" x14ac:dyDescent="0.3">
      <c r="B925" s="166">
        <v>39440</v>
      </c>
      <c r="C925" s="197">
        <v>139.94</v>
      </c>
      <c r="D925" s="197">
        <f t="shared" si="15"/>
        <v>1.3642507180266938</v>
      </c>
      <c r="E925" s="197">
        <v>2.8516830809936833E-2</v>
      </c>
    </row>
    <row r="926" spans="2:5" x14ac:dyDescent="0.3">
      <c r="B926" s="166">
        <v>36398</v>
      </c>
      <c r="C926" s="197">
        <v>59.19</v>
      </c>
      <c r="D926" s="197">
        <f t="shared" si="15"/>
        <v>-0.80629642962332693</v>
      </c>
      <c r="E926" s="197">
        <v>2.8496959165942748E-2</v>
      </c>
    </row>
    <row r="927" spans="2:5" x14ac:dyDescent="0.3">
      <c r="B927" s="166">
        <v>41409</v>
      </c>
      <c r="C927" s="197">
        <v>305.57</v>
      </c>
      <c r="D927" s="197">
        <f t="shared" si="15"/>
        <v>10.431724653946876</v>
      </c>
      <c r="E927" s="197">
        <v>2.8474302446905186E-2</v>
      </c>
    </row>
    <row r="928" spans="2:5" x14ac:dyDescent="0.3">
      <c r="B928" s="166">
        <v>37498</v>
      </c>
      <c r="C928" s="197">
        <v>26.73</v>
      </c>
      <c r="D928" s="197">
        <f t="shared" si="15"/>
        <v>-0.84819400272603362</v>
      </c>
      <c r="E928" s="197">
        <v>2.8472489419007374E-2</v>
      </c>
    </row>
    <row r="929" spans="2:5" x14ac:dyDescent="0.3">
      <c r="B929" s="166">
        <v>38792</v>
      </c>
      <c r="C929" s="197">
        <v>176.08</v>
      </c>
      <c r="D929" s="197">
        <f t="shared" si="15"/>
        <v>1.1735588198987781</v>
      </c>
      <c r="E929" s="197">
        <v>2.8444600198586523E-2</v>
      </c>
    </row>
    <row r="930" spans="2:5" x14ac:dyDescent="0.3">
      <c r="B930" s="166">
        <v>35349</v>
      </c>
      <c r="C930" s="197">
        <v>81.010000000000005</v>
      </c>
      <c r="D930" s="197">
        <f t="shared" si="15"/>
        <v>-0.51525849688846337</v>
      </c>
      <c r="E930" s="197">
        <v>2.8437222292751141E-2</v>
      </c>
    </row>
    <row r="931" spans="2:5" x14ac:dyDescent="0.3">
      <c r="B931" s="166">
        <v>40386</v>
      </c>
      <c r="C931" s="197">
        <v>167.12</v>
      </c>
      <c r="D931" s="197">
        <f t="shared" si="15"/>
        <v>1.0086538461538463</v>
      </c>
      <c r="E931" s="197">
        <v>2.8430769230769259E-2</v>
      </c>
    </row>
    <row r="932" spans="2:5" x14ac:dyDescent="0.3">
      <c r="B932" s="166">
        <v>43957</v>
      </c>
      <c r="C932" s="197">
        <v>83.2</v>
      </c>
      <c r="D932" s="197">
        <f t="shared" si="15"/>
        <v>-0.40888099467140315</v>
      </c>
      <c r="E932" s="197">
        <v>2.8430160692212603E-2</v>
      </c>
    </row>
    <row r="933" spans="2:5" x14ac:dyDescent="0.3">
      <c r="B933" s="166">
        <v>39218</v>
      </c>
      <c r="C933" s="197">
        <v>140.75</v>
      </c>
      <c r="D933" s="197">
        <f t="shared" si="15"/>
        <v>-0.60674471235785532</v>
      </c>
      <c r="E933" s="197">
        <v>2.8423206196112716E-2</v>
      </c>
    </row>
    <row r="934" spans="2:5" x14ac:dyDescent="0.3">
      <c r="B934" s="166">
        <v>41669</v>
      </c>
      <c r="C934" s="197">
        <v>357.91</v>
      </c>
      <c r="D934" s="197">
        <f t="shared" si="15"/>
        <v>-0.18443659564771564</v>
      </c>
      <c r="E934" s="197">
        <v>2.8417907016838218E-2</v>
      </c>
    </row>
    <row r="935" spans="2:5" x14ac:dyDescent="0.3">
      <c r="B935" s="166">
        <v>44757</v>
      </c>
      <c r="C935" s="197">
        <v>438.85</v>
      </c>
      <c r="D935" s="197">
        <f t="shared" si="15"/>
        <v>1.5895438720717534</v>
      </c>
      <c r="E935" s="197">
        <v>2.8402034073067295E-2</v>
      </c>
    </row>
    <row r="936" spans="2:5" x14ac:dyDescent="0.3">
      <c r="B936" s="166">
        <v>39077</v>
      </c>
      <c r="C936" s="197">
        <v>169.47</v>
      </c>
      <c r="D936" s="197">
        <f t="shared" si="15"/>
        <v>1.3388076179961361</v>
      </c>
      <c r="E936" s="197">
        <v>2.8399781540142E-2</v>
      </c>
    </row>
    <row r="937" spans="2:5" x14ac:dyDescent="0.3">
      <c r="B937" s="166">
        <v>35096</v>
      </c>
      <c r="C937" s="197">
        <v>72.459999999999994</v>
      </c>
      <c r="D937" s="197">
        <f t="shared" si="15"/>
        <v>-0.82727467760005724</v>
      </c>
      <c r="E937" s="197">
        <v>2.8384899233607763E-2</v>
      </c>
    </row>
    <row r="938" spans="2:5" x14ac:dyDescent="0.3">
      <c r="B938" s="166">
        <v>45016</v>
      </c>
      <c r="C938" s="197">
        <v>419.51</v>
      </c>
      <c r="D938" s="197">
        <f t="shared" si="15"/>
        <v>13.64258289703316</v>
      </c>
      <c r="E938" s="197">
        <v>2.8362014021669824E-2</v>
      </c>
    </row>
    <row r="939" spans="2:5" x14ac:dyDescent="0.3">
      <c r="B939" s="166">
        <v>36606</v>
      </c>
      <c r="C939" s="197">
        <v>28.65</v>
      </c>
      <c r="D939" s="197">
        <f t="shared" si="15"/>
        <v>-0.91077545935845527</v>
      </c>
      <c r="E939" s="197">
        <v>2.8356066044508133E-2</v>
      </c>
    </row>
    <row r="940" spans="2:5" x14ac:dyDescent="0.3">
      <c r="B940" s="166">
        <v>44333</v>
      </c>
      <c r="C940" s="197">
        <v>321.10000000000002</v>
      </c>
      <c r="D940" s="197">
        <f t="shared" si="15"/>
        <v>11.460225067908421</v>
      </c>
      <c r="E940" s="197">
        <v>2.8342674139311574E-2</v>
      </c>
    </row>
    <row r="941" spans="2:5" x14ac:dyDescent="0.3">
      <c r="B941" s="166">
        <v>36075</v>
      </c>
      <c r="C941" s="197">
        <v>25.77</v>
      </c>
      <c r="D941" s="197">
        <f t="shared" si="15"/>
        <v>-0.94126495726495729</v>
      </c>
      <c r="E941" s="197">
        <v>2.8332003192338417E-2</v>
      </c>
    </row>
    <row r="942" spans="2:5" x14ac:dyDescent="0.3">
      <c r="B942" s="166">
        <v>44991</v>
      </c>
      <c r="C942" s="197">
        <v>438.75</v>
      </c>
      <c r="D942" s="197">
        <f t="shared" si="15"/>
        <v>1.6637726913970008</v>
      </c>
      <c r="E942" s="197">
        <v>2.8288178494422E-2</v>
      </c>
    </row>
    <row r="943" spans="2:5" x14ac:dyDescent="0.3">
      <c r="B943" s="166">
        <v>40375</v>
      </c>
      <c r="C943" s="197">
        <v>164.71</v>
      </c>
      <c r="D943" s="197">
        <f t="shared" si="15"/>
        <v>-0.65170226263480646</v>
      </c>
      <c r="E943" s="197">
        <v>2.8280684230240993E-2</v>
      </c>
    </row>
    <row r="944" spans="2:5" x14ac:dyDescent="0.3">
      <c r="B944" s="166">
        <v>42817</v>
      </c>
      <c r="C944" s="197">
        <v>472.9</v>
      </c>
      <c r="D944" s="197">
        <f t="shared" si="15"/>
        <v>2.1148728757739428</v>
      </c>
      <c r="E944" s="197">
        <v>2.8267014568384541E-2</v>
      </c>
    </row>
    <row r="945" spans="2:5" x14ac:dyDescent="0.3">
      <c r="B945" s="166">
        <v>40332</v>
      </c>
      <c r="C945" s="197">
        <v>151.82</v>
      </c>
      <c r="D945" s="197">
        <f t="shared" si="15"/>
        <v>0.45143403441682595</v>
      </c>
      <c r="E945" s="197">
        <v>2.824246528953589E-2</v>
      </c>
    </row>
    <row r="946" spans="2:5" x14ac:dyDescent="0.3">
      <c r="B946" s="166">
        <v>38674</v>
      </c>
      <c r="C946" s="197">
        <v>104.6</v>
      </c>
      <c r="D946" s="197">
        <f t="shared" si="15"/>
        <v>0.78163856242548113</v>
      </c>
      <c r="E946" s="197">
        <v>2.8211933549592061E-2</v>
      </c>
    </row>
    <row r="947" spans="2:5" x14ac:dyDescent="0.3">
      <c r="B947" s="166">
        <v>40010</v>
      </c>
      <c r="C947" s="197">
        <v>58.71</v>
      </c>
      <c r="D947" s="197">
        <f t="shared" si="15"/>
        <v>-0.56849919153314721</v>
      </c>
      <c r="E947" s="197">
        <v>2.8196147110332692E-2</v>
      </c>
    </row>
    <row r="948" spans="2:5" x14ac:dyDescent="0.3">
      <c r="B948" s="166">
        <v>39436</v>
      </c>
      <c r="C948" s="197">
        <v>136.06</v>
      </c>
      <c r="D948" s="197">
        <f t="shared" si="15"/>
        <v>6.9289044289044286</v>
      </c>
      <c r="E948" s="197">
        <v>2.8187107987606597E-2</v>
      </c>
    </row>
    <row r="949" spans="2:5" x14ac:dyDescent="0.3">
      <c r="B949" s="166">
        <v>36754</v>
      </c>
      <c r="C949" s="197">
        <v>17.16</v>
      </c>
      <c r="D949" s="197">
        <f t="shared" si="15"/>
        <v>-0.7814012738853503</v>
      </c>
      <c r="E949" s="197">
        <v>2.8160575194727366E-2</v>
      </c>
    </row>
    <row r="950" spans="2:5" x14ac:dyDescent="0.3">
      <c r="B950" s="166">
        <v>34964</v>
      </c>
      <c r="C950" s="197">
        <v>78.5</v>
      </c>
      <c r="D950" s="197">
        <f t="shared" si="15"/>
        <v>-0.91902708724444537</v>
      </c>
      <c r="E950" s="197">
        <v>2.8159790438768928E-2</v>
      </c>
    </row>
    <row r="951" spans="2:5" x14ac:dyDescent="0.3">
      <c r="B951" s="166">
        <v>45369</v>
      </c>
      <c r="C951" s="197">
        <v>969.46</v>
      </c>
      <c r="D951" s="197">
        <f t="shared" si="15"/>
        <v>39.767872161480234</v>
      </c>
      <c r="E951" s="197">
        <v>2.8124801153837975E-2</v>
      </c>
    </row>
    <row r="952" spans="2:5" x14ac:dyDescent="0.3">
      <c r="B952" s="166">
        <v>37279</v>
      </c>
      <c r="C952" s="197">
        <v>23.78</v>
      </c>
      <c r="D952" s="197">
        <f t="shared" si="15"/>
        <v>-0.95752054305108969</v>
      </c>
      <c r="E952" s="197">
        <v>2.8102031993082699E-2</v>
      </c>
    </row>
    <row r="953" spans="2:5" x14ac:dyDescent="0.3">
      <c r="B953" s="166">
        <v>42667</v>
      </c>
      <c r="C953" s="197">
        <v>559.79999999999995</v>
      </c>
      <c r="D953" s="197">
        <f t="shared" si="15"/>
        <v>0.63598106259863219</v>
      </c>
      <c r="E953" s="197">
        <v>2.8099173553718826E-2</v>
      </c>
    </row>
    <row r="954" spans="2:5" x14ac:dyDescent="0.3">
      <c r="B954" s="166">
        <v>41674</v>
      </c>
      <c r="C954" s="197">
        <v>342.18</v>
      </c>
      <c r="D954" s="197">
        <f t="shared" si="15"/>
        <v>0.82447347374033586</v>
      </c>
      <c r="E954" s="197">
        <v>2.8092419553525927E-2</v>
      </c>
    </row>
    <row r="955" spans="2:5" x14ac:dyDescent="0.3">
      <c r="B955" s="166">
        <v>38828</v>
      </c>
      <c r="C955" s="197">
        <v>187.55</v>
      </c>
      <c r="D955" s="197">
        <f t="shared" si="15"/>
        <v>-0.31466052766206243</v>
      </c>
      <c r="E955" s="197">
        <v>2.8065559392643769E-2</v>
      </c>
    </row>
    <row r="956" spans="2:5" x14ac:dyDescent="0.3">
      <c r="B956" s="166">
        <v>41057</v>
      </c>
      <c r="C956" s="197">
        <v>273.66000000000003</v>
      </c>
      <c r="D956" s="197">
        <f t="shared" si="15"/>
        <v>-0.17955329036126511</v>
      </c>
      <c r="E956" s="197">
        <v>2.8062662008339956E-2</v>
      </c>
    </row>
    <row r="957" spans="2:5" x14ac:dyDescent="0.3">
      <c r="B957" s="166">
        <v>42250</v>
      </c>
      <c r="C957" s="197">
        <v>333.55</v>
      </c>
      <c r="D957" s="197">
        <f t="shared" si="15"/>
        <v>1.101234723447146</v>
      </c>
      <c r="E957" s="197">
        <v>2.8047464940668787E-2</v>
      </c>
    </row>
    <row r="958" spans="2:5" x14ac:dyDescent="0.3">
      <c r="B958" s="166">
        <v>40346</v>
      </c>
      <c r="C958" s="197">
        <v>158.74</v>
      </c>
      <c r="D958" s="197">
        <f t="shared" si="15"/>
        <v>1.1431078709329014</v>
      </c>
      <c r="E958" s="197">
        <v>2.8042225244478969E-2</v>
      </c>
    </row>
    <row r="959" spans="2:5" x14ac:dyDescent="0.3">
      <c r="B959" s="166">
        <v>37946</v>
      </c>
      <c r="C959" s="197">
        <v>74.069999999999993</v>
      </c>
      <c r="D959" s="197">
        <f t="shared" si="15"/>
        <v>-0.88936189281233191</v>
      </c>
      <c r="E959" s="197">
        <v>2.8036086051353104E-2</v>
      </c>
    </row>
    <row r="960" spans="2:5" x14ac:dyDescent="0.3">
      <c r="B960" s="166">
        <v>45245</v>
      </c>
      <c r="C960" s="197">
        <v>669.48</v>
      </c>
      <c r="D960" s="197">
        <f t="shared" si="15"/>
        <v>32.158989598811289</v>
      </c>
      <c r="E960" s="197">
        <v>2.8008107610097754E-2</v>
      </c>
    </row>
    <row r="961" spans="2:5" x14ac:dyDescent="0.3">
      <c r="B961" s="166">
        <v>37236</v>
      </c>
      <c r="C961" s="197">
        <v>20.190000000000001</v>
      </c>
      <c r="D961" s="197">
        <f t="shared" si="15"/>
        <v>-0.75341963849535909</v>
      </c>
      <c r="E961" s="197">
        <v>2.800407331975574E-2</v>
      </c>
    </row>
    <row r="962" spans="2:5" x14ac:dyDescent="0.3">
      <c r="B962" s="166">
        <v>39682</v>
      </c>
      <c r="C962" s="197">
        <v>81.88</v>
      </c>
      <c r="D962" s="197">
        <f t="shared" si="15"/>
        <v>-0.47663790348354107</v>
      </c>
      <c r="E962" s="197">
        <v>2.7997489014438104E-2</v>
      </c>
    </row>
    <row r="963" spans="2:5" x14ac:dyDescent="0.3">
      <c r="B963" s="166">
        <v>40794</v>
      </c>
      <c r="C963" s="197">
        <v>156.44999999999999</v>
      </c>
      <c r="D963" s="197">
        <f t="shared" si="15"/>
        <v>0.68298192771084332</v>
      </c>
      <c r="E963" s="197">
        <v>2.7991326631184643E-2</v>
      </c>
    </row>
    <row r="964" spans="2:5" x14ac:dyDescent="0.3">
      <c r="B964" s="166">
        <v>38657</v>
      </c>
      <c r="C964" s="197">
        <v>92.96</v>
      </c>
      <c r="D964" s="197">
        <f t="shared" si="15"/>
        <v>4.2698412698412689</v>
      </c>
      <c r="E964" s="197">
        <v>2.7977441114674262E-2</v>
      </c>
    </row>
    <row r="965" spans="2:5" x14ac:dyDescent="0.3">
      <c r="B965" s="166">
        <v>36858</v>
      </c>
      <c r="C965" s="197">
        <v>17.64</v>
      </c>
      <c r="D965" s="197">
        <f t="shared" si="15"/>
        <v>-0.94670694864048333</v>
      </c>
      <c r="E965" s="197">
        <v>2.7972027972027913E-2</v>
      </c>
    </row>
    <row r="966" spans="2:5" x14ac:dyDescent="0.3">
      <c r="B966" s="166">
        <v>44230</v>
      </c>
      <c r="C966" s="197">
        <v>331</v>
      </c>
      <c r="D966" s="197">
        <f t="shared" si="15"/>
        <v>0.20407420880320126</v>
      </c>
      <c r="E966" s="197">
        <v>2.7950310559006208E-2</v>
      </c>
    </row>
    <row r="967" spans="2:5" x14ac:dyDescent="0.3">
      <c r="B967" s="166">
        <v>41169</v>
      </c>
      <c r="C967" s="197">
        <v>274.89999999999998</v>
      </c>
      <c r="D967" s="197">
        <f t="shared" si="15"/>
        <v>0.60563051223643449</v>
      </c>
      <c r="E967" s="197">
        <v>2.7932543095389395E-2</v>
      </c>
    </row>
    <row r="968" spans="2:5" x14ac:dyDescent="0.3">
      <c r="B968" s="166">
        <v>40871</v>
      </c>
      <c r="C968" s="197">
        <v>171.21</v>
      </c>
      <c r="D968" s="197">
        <f t="shared" si="15"/>
        <v>4.4682210156499522</v>
      </c>
      <c r="E968" s="197">
        <v>2.7917867435158561E-2</v>
      </c>
    </row>
    <row r="969" spans="2:5" x14ac:dyDescent="0.3">
      <c r="B969" s="166">
        <v>37630</v>
      </c>
      <c r="C969" s="197">
        <v>31.31</v>
      </c>
      <c r="D969" s="197">
        <f t="shared" si="15"/>
        <v>-0.80959620530284604</v>
      </c>
      <c r="E969" s="197">
        <v>2.7905449770190272E-2</v>
      </c>
    </row>
    <row r="970" spans="2:5" x14ac:dyDescent="0.3">
      <c r="B970" s="166">
        <v>40806</v>
      </c>
      <c r="C970" s="197">
        <v>164.44</v>
      </c>
      <c r="D970" s="197">
        <f t="shared" ref="D970:D1033" si="16">C970/C971-1</f>
        <v>-0.46342100110944329</v>
      </c>
      <c r="E970" s="197">
        <v>2.7878484810601289E-2</v>
      </c>
    </row>
    <row r="971" spans="2:5" x14ac:dyDescent="0.3">
      <c r="B971" s="166">
        <v>41017</v>
      </c>
      <c r="C971" s="197">
        <v>306.45999999999998</v>
      </c>
      <c r="D971" s="197">
        <f t="shared" si="16"/>
        <v>11.219298245614034</v>
      </c>
      <c r="E971" s="197">
        <v>2.7871876572195253E-2</v>
      </c>
    </row>
    <row r="972" spans="2:5" x14ac:dyDescent="0.3">
      <c r="B972" s="166">
        <v>36650</v>
      </c>
      <c r="C972" s="197">
        <v>25.08</v>
      </c>
      <c r="D972" s="197">
        <f t="shared" si="16"/>
        <v>0.47616244849911715</v>
      </c>
      <c r="E972" s="197">
        <v>2.7868852459016491E-2</v>
      </c>
    </row>
    <row r="973" spans="2:5" x14ac:dyDescent="0.3">
      <c r="B973" s="166">
        <v>36864</v>
      </c>
      <c r="C973" s="197">
        <v>16.989999999999998</v>
      </c>
      <c r="D973" s="197">
        <f t="shared" si="16"/>
        <v>-0.9477969642966878</v>
      </c>
      <c r="E973" s="197">
        <v>2.7828191167573957E-2</v>
      </c>
    </row>
    <row r="974" spans="2:5" x14ac:dyDescent="0.3">
      <c r="B974" s="166">
        <v>41291</v>
      </c>
      <c r="C974" s="197">
        <v>325.45999999999998</v>
      </c>
      <c r="D974" s="197">
        <f t="shared" si="16"/>
        <v>1.9864195265186271</v>
      </c>
      <c r="E974" s="197">
        <v>2.7822516974577605E-2</v>
      </c>
    </row>
    <row r="975" spans="2:5" x14ac:dyDescent="0.3">
      <c r="B975" s="166">
        <v>38629</v>
      </c>
      <c r="C975" s="197">
        <v>108.98</v>
      </c>
      <c r="D975" s="197">
        <f t="shared" si="16"/>
        <v>8.762475049900198E-2</v>
      </c>
      <c r="E975" s="197">
        <v>2.7822314439309714E-2</v>
      </c>
    </row>
    <row r="976" spans="2:5" x14ac:dyDescent="0.3">
      <c r="B976" s="166">
        <v>38047</v>
      </c>
      <c r="C976" s="197">
        <v>100.2</v>
      </c>
      <c r="D976" s="197">
        <f t="shared" si="16"/>
        <v>0.39651567944250865</v>
      </c>
      <c r="E976" s="197">
        <v>2.7797722843368566E-2</v>
      </c>
    </row>
    <row r="977" spans="2:5" x14ac:dyDescent="0.3">
      <c r="B977" s="166">
        <v>37925</v>
      </c>
      <c r="C977" s="197">
        <v>71.75</v>
      </c>
      <c r="D977" s="197">
        <f t="shared" si="16"/>
        <v>1.8850020104543628</v>
      </c>
      <c r="E977" s="197">
        <v>2.7789714940552823E-2</v>
      </c>
    </row>
    <row r="978" spans="2:5" x14ac:dyDescent="0.3">
      <c r="B978" s="166">
        <v>36713</v>
      </c>
      <c r="C978" s="197">
        <v>24.87</v>
      </c>
      <c r="D978" s="197">
        <f t="shared" si="16"/>
        <v>-0.91576629974597801</v>
      </c>
      <c r="E978" s="197">
        <v>2.7685950413223193E-2</v>
      </c>
    </row>
    <row r="979" spans="2:5" x14ac:dyDescent="0.3">
      <c r="B979" s="166">
        <v>44440</v>
      </c>
      <c r="C979" s="197">
        <v>295.25</v>
      </c>
      <c r="D979" s="197">
        <f t="shared" si="16"/>
        <v>2.3673585766423355</v>
      </c>
      <c r="E979" s="197">
        <v>2.7671423599025413E-2</v>
      </c>
    </row>
    <row r="980" spans="2:5" x14ac:dyDescent="0.3">
      <c r="B980" s="166">
        <v>40029</v>
      </c>
      <c r="C980" s="197">
        <v>87.68</v>
      </c>
      <c r="D980" s="197">
        <f t="shared" si="16"/>
        <v>-0.6604840271055179</v>
      </c>
      <c r="E980" s="197">
        <v>2.7660571964369662E-2</v>
      </c>
    </row>
    <row r="981" spans="2:5" x14ac:dyDescent="0.3">
      <c r="B981" s="166">
        <v>43329</v>
      </c>
      <c r="C981" s="197">
        <v>258.25</v>
      </c>
      <c r="D981" s="197">
        <f t="shared" si="16"/>
        <v>-0.35013462845064036</v>
      </c>
      <c r="E981" s="197">
        <v>2.7656187823318801E-2</v>
      </c>
    </row>
    <row r="982" spans="2:5" x14ac:dyDescent="0.3">
      <c r="B982" s="166">
        <v>41724</v>
      </c>
      <c r="C982" s="197">
        <v>397.39</v>
      </c>
      <c r="D982" s="197">
        <f t="shared" si="16"/>
        <v>3.7084123222748806</v>
      </c>
      <c r="E982" s="197">
        <v>2.7644168606154595E-2</v>
      </c>
    </row>
    <row r="983" spans="2:5" x14ac:dyDescent="0.3">
      <c r="B983" s="166">
        <v>38119</v>
      </c>
      <c r="C983" s="197">
        <v>84.4</v>
      </c>
      <c r="D983" s="197">
        <f t="shared" si="16"/>
        <v>-0.41044984632578929</v>
      </c>
      <c r="E983" s="197">
        <v>2.7639108730062256E-2</v>
      </c>
    </row>
    <row r="984" spans="2:5" x14ac:dyDescent="0.3">
      <c r="B984" s="166">
        <v>40155</v>
      </c>
      <c r="C984" s="197">
        <v>143.16</v>
      </c>
      <c r="D984" s="197">
        <f t="shared" si="16"/>
        <v>-0.80008378718056139</v>
      </c>
      <c r="E984" s="197">
        <v>2.7636207020314441E-2</v>
      </c>
    </row>
    <row r="985" spans="2:5" x14ac:dyDescent="0.3">
      <c r="B985" s="166">
        <v>45688</v>
      </c>
      <c r="C985" s="197">
        <v>716.1</v>
      </c>
      <c r="D985" s="197">
        <f t="shared" si="16"/>
        <v>7.5514688320993564</v>
      </c>
      <c r="E985" s="197">
        <v>2.7624309392265234E-2</v>
      </c>
    </row>
    <row r="986" spans="2:5" x14ac:dyDescent="0.3">
      <c r="B986" s="166">
        <v>38481</v>
      </c>
      <c r="C986" s="197">
        <v>83.74</v>
      </c>
      <c r="D986" s="197">
        <f t="shared" si="16"/>
        <v>-0.47939073671122168</v>
      </c>
      <c r="E986" s="197">
        <v>2.76107497852498E-2</v>
      </c>
    </row>
    <row r="987" spans="2:5" x14ac:dyDescent="0.3">
      <c r="B987" s="166">
        <v>39139</v>
      </c>
      <c r="C987" s="197">
        <v>160.85</v>
      </c>
      <c r="D987" s="197">
        <f t="shared" si="16"/>
        <v>-0.42015140591204037</v>
      </c>
      <c r="E987" s="197">
        <v>2.7598543410208842E-2</v>
      </c>
    </row>
    <row r="988" spans="2:5" x14ac:dyDescent="0.3">
      <c r="B988" s="166">
        <v>43350</v>
      </c>
      <c r="C988" s="197">
        <v>277.39999999999998</v>
      </c>
      <c r="D988" s="197">
        <f t="shared" si="16"/>
        <v>9.6365030674846626</v>
      </c>
      <c r="E988" s="197">
        <v>2.7597703278384955E-2</v>
      </c>
    </row>
    <row r="989" spans="2:5" x14ac:dyDescent="0.3">
      <c r="B989" s="166">
        <v>37358</v>
      </c>
      <c r="C989" s="197">
        <v>26.08</v>
      </c>
      <c r="D989" s="197">
        <f t="shared" si="16"/>
        <v>-0.82144324250308087</v>
      </c>
      <c r="E989" s="197">
        <v>2.7580772261623254E-2</v>
      </c>
    </row>
    <row r="990" spans="2:5" x14ac:dyDescent="0.3">
      <c r="B990" s="166">
        <v>39448</v>
      </c>
      <c r="C990" s="197">
        <v>146.06</v>
      </c>
      <c r="D990" s="197">
        <f t="shared" si="16"/>
        <v>0.87448665297741268</v>
      </c>
      <c r="E990" s="197">
        <v>2.7578443787815043E-2</v>
      </c>
    </row>
    <row r="991" spans="2:5" x14ac:dyDescent="0.3">
      <c r="B991" s="166">
        <v>38146</v>
      </c>
      <c r="C991" s="197">
        <v>77.92</v>
      </c>
      <c r="D991" s="197">
        <f t="shared" si="16"/>
        <v>0.34739754452706206</v>
      </c>
      <c r="E991" s="197">
        <v>2.7561651061585257E-2</v>
      </c>
    </row>
    <row r="992" spans="2:5" x14ac:dyDescent="0.3">
      <c r="B992" s="166">
        <v>34715</v>
      </c>
      <c r="C992" s="197">
        <v>57.83</v>
      </c>
      <c r="D992" s="197">
        <f t="shared" si="16"/>
        <v>-0.38301504320921798</v>
      </c>
      <c r="E992" s="197">
        <v>2.7540867093105881E-2</v>
      </c>
    </row>
    <row r="993" spans="2:5" x14ac:dyDescent="0.3">
      <c r="B993" s="166">
        <v>35214</v>
      </c>
      <c r="C993" s="197">
        <v>93.73</v>
      </c>
      <c r="D993" s="197">
        <f t="shared" si="16"/>
        <v>0.20599588265568713</v>
      </c>
      <c r="E993" s="197">
        <v>2.7515895636921694E-2</v>
      </c>
    </row>
    <row r="994" spans="2:5" x14ac:dyDescent="0.3">
      <c r="B994" s="166">
        <v>35648</v>
      </c>
      <c r="C994" s="197">
        <v>77.72</v>
      </c>
      <c r="D994" s="197">
        <f t="shared" si="16"/>
        <v>-0.91901973451143015</v>
      </c>
      <c r="E994" s="197">
        <v>2.7498677948175621E-2</v>
      </c>
    </row>
    <row r="995" spans="2:5" x14ac:dyDescent="0.3">
      <c r="B995" s="166">
        <v>45349</v>
      </c>
      <c r="C995" s="197">
        <v>959.74</v>
      </c>
      <c r="D995" s="197">
        <f t="shared" si="16"/>
        <v>1.6192347579280608</v>
      </c>
      <c r="E995" s="197">
        <v>2.7481880372991263E-2</v>
      </c>
    </row>
    <row r="996" spans="2:5" x14ac:dyDescent="0.3">
      <c r="B996" s="166">
        <v>41621</v>
      </c>
      <c r="C996" s="197">
        <v>366.42</v>
      </c>
      <c r="D996" s="197">
        <f t="shared" si="16"/>
        <v>0.75488505747126444</v>
      </c>
      <c r="E996" s="197">
        <v>2.7480231058269355E-2</v>
      </c>
    </row>
    <row r="997" spans="2:5" x14ac:dyDescent="0.3">
      <c r="B997" s="166">
        <v>40435</v>
      </c>
      <c r="C997" s="197">
        <v>208.8</v>
      </c>
      <c r="D997" s="197">
        <f t="shared" si="16"/>
        <v>10.619365609348916</v>
      </c>
      <c r="E997" s="197">
        <v>2.7457927369353374E-2</v>
      </c>
    </row>
    <row r="998" spans="2:5" x14ac:dyDescent="0.3">
      <c r="B998" s="166">
        <v>36878</v>
      </c>
      <c r="C998" s="197">
        <v>17.97</v>
      </c>
      <c r="D998" s="197">
        <f t="shared" si="16"/>
        <v>-0.95743723353860732</v>
      </c>
      <c r="E998" s="197">
        <v>2.7444253859348233E-2</v>
      </c>
    </row>
    <row r="999" spans="2:5" x14ac:dyDescent="0.3">
      <c r="B999" s="166">
        <v>44876</v>
      </c>
      <c r="C999" s="197">
        <v>422.2</v>
      </c>
      <c r="D999" s="197">
        <f t="shared" si="16"/>
        <v>11.234135033323675</v>
      </c>
      <c r="E999" s="197">
        <v>2.742559560022384E-2</v>
      </c>
    </row>
    <row r="1000" spans="2:5" x14ac:dyDescent="0.3">
      <c r="B1000" s="166">
        <v>36558</v>
      </c>
      <c r="C1000" s="197">
        <v>34.51</v>
      </c>
      <c r="D1000" s="197">
        <f t="shared" si="16"/>
        <v>-0.79789165446559296</v>
      </c>
      <c r="E1000" s="197">
        <v>2.7389103899970069E-2</v>
      </c>
    </row>
    <row r="1001" spans="2:5" x14ac:dyDescent="0.3">
      <c r="B1001" s="166">
        <v>43627</v>
      </c>
      <c r="C1001" s="197">
        <v>170.75</v>
      </c>
      <c r="D1001" s="197">
        <f t="shared" si="16"/>
        <v>11.994672754946727</v>
      </c>
      <c r="E1001" s="197">
        <v>2.7376654632972341E-2</v>
      </c>
    </row>
    <row r="1002" spans="2:5" x14ac:dyDescent="0.3">
      <c r="B1002" s="166">
        <v>37004</v>
      </c>
      <c r="C1002" s="197">
        <v>13.14</v>
      </c>
      <c r="D1002" s="197">
        <f t="shared" si="16"/>
        <v>-0.97803153160684131</v>
      </c>
      <c r="E1002" s="197">
        <v>2.7365129007036915E-2</v>
      </c>
    </row>
    <row r="1003" spans="2:5" x14ac:dyDescent="0.3">
      <c r="B1003" s="166">
        <v>42031</v>
      </c>
      <c r="C1003" s="197">
        <v>598.13</v>
      </c>
      <c r="D1003" s="197">
        <f t="shared" si="16"/>
        <v>2.8005464480874318</v>
      </c>
      <c r="E1003" s="197">
        <v>2.7361731363792385E-2</v>
      </c>
    </row>
    <row r="1004" spans="2:5" x14ac:dyDescent="0.3">
      <c r="B1004" s="166">
        <v>40275</v>
      </c>
      <c r="C1004" s="197">
        <v>157.38</v>
      </c>
      <c r="D1004" s="197">
        <f t="shared" si="16"/>
        <v>4.6428827536751518</v>
      </c>
      <c r="E1004" s="197">
        <v>2.7351654807755033E-2</v>
      </c>
    </row>
    <row r="1005" spans="2:5" x14ac:dyDescent="0.3">
      <c r="B1005" s="166">
        <v>39769</v>
      </c>
      <c r="C1005" s="197">
        <v>27.89</v>
      </c>
      <c r="D1005" s="197">
        <f t="shared" si="16"/>
        <v>-0.93959280918345245</v>
      </c>
      <c r="E1005" s="197">
        <v>2.7255985267035099E-2</v>
      </c>
    </row>
    <row r="1006" spans="2:5" x14ac:dyDescent="0.3">
      <c r="B1006" s="166">
        <v>42796</v>
      </c>
      <c r="C1006" s="197">
        <v>461.7</v>
      </c>
      <c r="D1006" s="197">
        <f t="shared" si="16"/>
        <v>0.56619966755995788</v>
      </c>
      <c r="E1006" s="197">
        <v>2.7255534542218296E-2</v>
      </c>
    </row>
    <row r="1007" spans="2:5" x14ac:dyDescent="0.3">
      <c r="B1007" s="166">
        <v>41514</v>
      </c>
      <c r="C1007" s="197">
        <v>294.79000000000002</v>
      </c>
      <c r="D1007" s="197">
        <f t="shared" si="16"/>
        <v>-0.47404949240842831</v>
      </c>
      <c r="E1007" s="197">
        <v>2.7250235216224716E-2</v>
      </c>
    </row>
    <row r="1008" spans="2:5" x14ac:dyDescent="0.3">
      <c r="B1008" s="166">
        <v>42026</v>
      </c>
      <c r="C1008" s="197">
        <v>560.49</v>
      </c>
      <c r="D1008" s="197">
        <f t="shared" si="16"/>
        <v>0.31911037891268546</v>
      </c>
      <c r="E1008" s="197">
        <v>2.7196921103271432E-2</v>
      </c>
    </row>
    <row r="1009" spans="2:5" x14ac:dyDescent="0.3">
      <c r="B1009" s="166">
        <v>44636</v>
      </c>
      <c r="C1009" s="197">
        <v>424.9</v>
      </c>
      <c r="D1009" s="197">
        <f t="shared" si="16"/>
        <v>7.0351739788199694</v>
      </c>
      <c r="E1009" s="197">
        <v>2.7196905596518883E-2</v>
      </c>
    </row>
    <row r="1010" spans="2:5" x14ac:dyDescent="0.3">
      <c r="B1010" s="166">
        <v>35779</v>
      </c>
      <c r="C1010" s="197">
        <v>52.88</v>
      </c>
      <c r="D1010" s="197">
        <f t="shared" si="16"/>
        <v>-0.43792517006802723</v>
      </c>
      <c r="E1010" s="197">
        <v>2.7195027195027199E-2</v>
      </c>
    </row>
    <row r="1011" spans="2:5" x14ac:dyDescent="0.3">
      <c r="B1011" s="166">
        <v>35186</v>
      </c>
      <c r="C1011" s="197">
        <v>94.08</v>
      </c>
      <c r="D1011" s="197">
        <f t="shared" si="16"/>
        <v>-0.77037416709379802</v>
      </c>
      <c r="E1011" s="197">
        <v>2.7186374058303153E-2</v>
      </c>
    </row>
    <row r="1012" spans="2:5" x14ac:dyDescent="0.3">
      <c r="B1012" s="166">
        <v>41731</v>
      </c>
      <c r="C1012" s="197">
        <v>409.71</v>
      </c>
      <c r="D1012" s="197">
        <f t="shared" si="16"/>
        <v>2.6132815944968688</v>
      </c>
      <c r="E1012" s="197">
        <v>2.7176774387644986E-2</v>
      </c>
    </row>
    <row r="1013" spans="2:5" x14ac:dyDescent="0.3">
      <c r="B1013" s="166">
        <v>38698</v>
      </c>
      <c r="C1013" s="197">
        <v>113.39</v>
      </c>
      <c r="D1013" s="197">
        <f t="shared" si="16"/>
        <v>5.6621621621621623</v>
      </c>
      <c r="E1013" s="197">
        <v>2.7176374671618708E-2</v>
      </c>
    </row>
    <row r="1014" spans="2:5" x14ac:dyDescent="0.3">
      <c r="B1014" s="166">
        <v>36836</v>
      </c>
      <c r="C1014" s="197">
        <v>17.02</v>
      </c>
      <c r="D1014" s="197">
        <f t="shared" si="16"/>
        <v>-0.88977397836927663</v>
      </c>
      <c r="E1014" s="197">
        <v>2.7157513578756731E-2</v>
      </c>
    </row>
    <row r="1015" spans="2:5" x14ac:dyDescent="0.3">
      <c r="B1015" s="166">
        <v>40345</v>
      </c>
      <c r="C1015" s="197">
        <v>154.41</v>
      </c>
      <c r="D1015" s="197">
        <f t="shared" si="16"/>
        <v>9.7303683113273092</v>
      </c>
      <c r="E1015" s="197">
        <v>2.7140291359009971E-2</v>
      </c>
    </row>
    <row r="1016" spans="2:5" x14ac:dyDescent="0.3">
      <c r="B1016" s="166">
        <v>37132</v>
      </c>
      <c r="C1016" s="197">
        <v>14.39</v>
      </c>
      <c r="D1016" s="197">
        <f t="shared" si="16"/>
        <v>-0.88131958762886597</v>
      </c>
      <c r="E1016" s="197">
        <v>2.7123483226267009E-2</v>
      </c>
    </row>
    <row r="1017" spans="2:5" x14ac:dyDescent="0.3">
      <c r="B1017" s="166">
        <v>43714</v>
      </c>
      <c r="C1017" s="197">
        <v>121.25</v>
      </c>
      <c r="D1017" s="197">
        <f t="shared" si="16"/>
        <v>-0.30436029833620204</v>
      </c>
      <c r="E1017" s="197">
        <v>2.7107157983905061E-2</v>
      </c>
    </row>
    <row r="1018" spans="2:5" x14ac:dyDescent="0.3">
      <c r="B1018" s="166">
        <v>43518</v>
      </c>
      <c r="C1018" s="197">
        <v>174.3</v>
      </c>
      <c r="D1018" s="197">
        <f t="shared" si="16"/>
        <v>-0.2570015772198303</v>
      </c>
      <c r="E1018" s="197">
        <v>2.710665880966423E-2</v>
      </c>
    </row>
    <row r="1019" spans="2:5" x14ac:dyDescent="0.3">
      <c r="B1019" s="166">
        <v>40485</v>
      </c>
      <c r="C1019" s="197">
        <v>234.59</v>
      </c>
      <c r="D1019" s="197">
        <f t="shared" si="16"/>
        <v>-0.47764417724337571</v>
      </c>
      <c r="E1019" s="197">
        <v>2.7101576182136489E-2</v>
      </c>
    </row>
    <row r="1020" spans="2:5" x14ac:dyDescent="0.3">
      <c r="B1020" s="166">
        <v>42872</v>
      </c>
      <c r="C1020" s="197">
        <v>449.1</v>
      </c>
      <c r="D1020" s="197">
        <f t="shared" si="16"/>
        <v>8.19396116286919E-3</v>
      </c>
      <c r="E1020" s="197">
        <v>2.7101200686106441E-2</v>
      </c>
    </row>
    <row r="1021" spans="2:5" x14ac:dyDescent="0.3">
      <c r="B1021" s="166">
        <v>42173</v>
      </c>
      <c r="C1021" s="197">
        <v>445.45</v>
      </c>
      <c r="D1021" s="197">
        <f t="shared" si="16"/>
        <v>0.10836028862901226</v>
      </c>
      <c r="E1021" s="197">
        <v>2.7092460225962567E-2</v>
      </c>
    </row>
    <row r="1022" spans="2:5" x14ac:dyDescent="0.3">
      <c r="B1022" s="166">
        <v>42370</v>
      </c>
      <c r="C1022" s="197">
        <v>401.9</v>
      </c>
      <c r="D1022" s="197">
        <f t="shared" si="16"/>
        <v>4.1426743442098521</v>
      </c>
      <c r="E1022" s="197">
        <v>2.708918987988751E-2</v>
      </c>
    </row>
    <row r="1023" spans="2:5" x14ac:dyDescent="0.3">
      <c r="B1023" s="166">
        <v>35634</v>
      </c>
      <c r="C1023" s="197">
        <v>78.150000000000006</v>
      </c>
      <c r="D1023" s="197">
        <f t="shared" si="16"/>
        <v>-0.74000266152105931</v>
      </c>
      <c r="E1023" s="197">
        <v>2.70732027861742E-2</v>
      </c>
    </row>
    <row r="1024" spans="2:5" x14ac:dyDescent="0.3">
      <c r="B1024" s="166">
        <v>41423</v>
      </c>
      <c r="C1024" s="197">
        <v>300.58</v>
      </c>
      <c r="D1024" s="197">
        <f t="shared" si="16"/>
        <v>3.8882745161814922</v>
      </c>
      <c r="E1024" s="197">
        <v>2.7062119866056111E-2</v>
      </c>
    </row>
    <row r="1025" spans="2:5" x14ac:dyDescent="0.3">
      <c r="B1025" s="166">
        <v>34663</v>
      </c>
      <c r="C1025" s="197">
        <v>61.49</v>
      </c>
      <c r="D1025" s="197">
        <f t="shared" si="16"/>
        <v>1.3133935289691498</v>
      </c>
      <c r="E1025" s="197">
        <v>2.7058627025221327E-2</v>
      </c>
    </row>
    <row r="1026" spans="2:5" x14ac:dyDescent="0.3">
      <c r="B1026" s="166">
        <v>36591</v>
      </c>
      <c r="C1026" s="197">
        <v>26.58</v>
      </c>
      <c r="D1026" s="197">
        <f t="shared" si="16"/>
        <v>-1.4094955489614369E-2</v>
      </c>
      <c r="E1026" s="197">
        <v>2.7047913446677008E-2</v>
      </c>
    </row>
    <row r="1027" spans="2:5" x14ac:dyDescent="0.3">
      <c r="B1027" s="166">
        <v>37417</v>
      </c>
      <c r="C1027" s="197">
        <v>26.96</v>
      </c>
      <c r="D1027" s="197">
        <f t="shared" si="16"/>
        <v>-0.92605595172792099</v>
      </c>
      <c r="E1027" s="197">
        <v>2.7047619047618987E-2</v>
      </c>
    </row>
    <row r="1028" spans="2:5" x14ac:dyDescent="0.3">
      <c r="B1028" s="166">
        <v>42382</v>
      </c>
      <c r="C1028" s="197">
        <v>364.6</v>
      </c>
      <c r="D1028" s="197">
        <f t="shared" si="16"/>
        <v>1.6789125642909628</v>
      </c>
      <c r="E1028" s="197">
        <v>2.7042253521126769E-2</v>
      </c>
    </row>
    <row r="1029" spans="2:5" x14ac:dyDescent="0.3">
      <c r="B1029" s="166">
        <v>40220</v>
      </c>
      <c r="C1029" s="197">
        <v>136.1</v>
      </c>
      <c r="D1029" s="197">
        <f t="shared" si="16"/>
        <v>-0.55045417010734932</v>
      </c>
      <c r="E1029" s="197">
        <v>2.7014790220343921E-2</v>
      </c>
    </row>
    <row r="1030" spans="2:5" x14ac:dyDescent="0.3">
      <c r="B1030" s="166">
        <v>41515</v>
      </c>
      <c r="C1030" s="197">
        <v>302.75</v>
      </c>
      <c r="D1030" s="197">
        <f t="shared" si="16"/>
        <v>-2.3702031602708895E-2</v>
      </c>
      <c r="E1030" s="197">
        <v>2.7002272804369065E-2</v>
      </c>
    </row>
    <row r="1031" spans="2:5" x14ac:dyDescent="0.3">
      <c r="B1031" s="166">
        <v>44461</v>
      </c>
      <c r="C1031" s="197">
        <v>310.10000000000002</v>
      </c>
      <c r="D1031" s="197">
        <f t="shared" si="16"/>
        <v>6.3734906695938731E-2</v>
      </c>
      <c r="E1031" s="197">
        <v>2.6991223712535373E-2</v>
      </c>
    </row>
    <row r="1032" spans="2:5" x14ac:dyDescent="0.3">
      <c r="B1032" s="166">
        <v>41474</v>
      </c>
      <c r="C1032" s="197">
        <v>291.52</v>
      </c>
      <c r="D1032" s="197">
        <f t="shared" si="16"/>
        <v>5.0695398709140118</v>
      </c>
      <c r="E1032" s="197">
        <v>2.6985133516522097E-2</v>
      </c>
    </row>
    <row r="1033" spans="2:5" x14ac:dyDescent="0.3">
      <c r="B1033" s="166">
        <v>35811</v>
      </c>
      <c r="C1033" s="197">
        <v>48.03</v>
      </c>
      <c r="D1033" s="197">
        <f t="shared" si="16"/>
        <v>-0.77984048404840478</v>
      </c>
      <c r="E1033" s="197">
        <v>2.6940346375881941E-2</v>
      </c>
    </row>
    <row r="1034" spans="2:5" x14ac:dyDescent="0.3">
      <c r="B1034" s="166">
        <v>40584</v>
      </c>
      <c r="C1034" s="197">
        <v>218.16</v>
      </c>
      <c r="D1034" s="197">
        <f t="shared" ref="D1034:D1097" si="17">C1034/C1035-1</f>
        <v>-0.5778637770897832</v>
      </c>
      <c r="E1034" s="197">
        <v>2.6925249482206759E-2</v>
      </c>
    </row>
    <row r="1035" spans="2:5" x14ac:dyDescent="0.3">
      <c r="B1035" s="166">
        <v>42594</v>
      </c>
      <c r="C1035" s="197">
        <v>516.79999999999995</v>
      </c>
      <c r="D1035" s="197">
        <f t="shared" si="17"/>
        <v>-4.3348425007224689E-3</v>
      </c>
      <c r="E1035" s="197">
        <v>2.6924987580725146E-2</v>
      </c>
    </row>
    <row r="1036" spans="2:5" x14ac:dyDescent="0.3">
      <c r="B1036" s="166">
        <v>44516</v>
      </c>
      <c r="C1036" s="197">
        <v>519.04999999999995</v>
      </c>
      <c r="D1036" s="197">
        <f t="shared" si="17"/>
        <v>5.4111907114624502</v>
      </c>
      <c r="E1036" s="197">
        <v>2.690671678702139E-2</v>
      </c>
    </row>
    <row r="1037" spans="2:5" x14ac:dyDescent="0.3">
      <c r="B1037" s="166">
        <v>35117</v>
      </c>
      <c r="C1037" s="197">
        <v>80.959999999999994</v>
      </c>
      <c r="D1037" s="197">
        <f t="shared" si="17"/>
        <v>1.0579562785968477</v>
      </c>
      <c r="E1037" s="197">
        <v>2.6889903602232312E-2</v>
      </c>
    </row>
    <row r="1038" spans="2:5" x14ac:dyDescent="0.3">
      <c r="B1038" s="166">
        <v>37804</v>
      </c>
      <c r="C1038" s="197">
        <v>39.340000000000003</v>
      </c>
      <c r="D1038" s="197">
        <f t="shared" si="17"/>
        <v>-0.9</v>
      </c>
      <c r="E1038" s="197">
        <v>2.6885930566431737E-2</v>
      </c>
    </row>
    <row r="1039" spans="2:5" x14ac:dyDescent="0.3">
      <c r="B1039" s="166">
        <v>42223</v>
      </c>
      <c r="C1039" s="197">
        <v>393.4</v>
      </c>
      <c r="D1039" s="197">
        <f t="shared" si="17"/>
        <v>2.8235008261249877</v>
      </c>
      <c r="E1039" s="197">
        <v>2.6885930566431515E-2</v>
      </c>
    </row>
    <row r="1040" spans="2:5" x14ac:dyDescent="0.3">
      <c r="B1040" s="166">
        <v>38049</v>
      </c>
      <c r="C1040" s="197">
        <v>102.89</v>
      </c>
      <c r="D1040" s="197">
        <f t="shared" si="17"/>
        <v>-0.77596080566140446</v>
      </c>
      <c r="E1040" s="197">
        <v>2.6846307385229418E-2</v>
      </c>
    </row>
    <row r="1041" spans="2:5" x14ac:dyDescent="0.3">
      <c r="B1041" s="166">
        <v>42551</v>
      </c>
      <c r="C1041" s="197">
        <v>459.25</v>
      </c>
      <c r="D1041" s="197">
        <f t="shared" si="17"/>
        <v>4.6816775949523697</v>
      </c>
      <c r="E1041" s="197">
        <v>2.6830631637786428E-2</v>
      </c>
    </row>
    <row r="1042" spans="2:5" x14ac:dyDescent="0.3">
      <c r="B1042" s="166">
        <v>39647</v>
      </c>
      <c r="C1042" s="197">
        <v>80.83</v>
      </c>
      <c r="D1042" s="197">
        <f t="shared" si="17"/>
        <v>0.40622825330549772</v>
      </c>
      <c r="E1042" s="197">
        <v>2.6803861788617933E-2</v>
      </c>
    </row>
    <row r="1043" spans="2:5" x14ac:dyDescent="0.3">
      <c r="B1043" s="166">
        <v>34724</v>
      </c>
      <c r="C1043" s="197">
        <v>57.48</v>
      </c>
      <c r="D1043" s="197">
        <f t="shared" si="17"/>
        <v>-0.88648616624207599</v>
      </c>
      <c r="E1043" s="197">
        <v>2.6795284030010746E-2</v>
      </c>
    </row>
    <row r="1044" spans="2:5" x14ac:dyDescent="0.3">
      <c r="B1044" s="166">
        <v>42006</v>
      </c>
      <c r="C1044" s="197">
        <v>506.37</v>
      </c>
      <c r="D1044" s="197">
        <f t="shared" si="17"/>
        <v>16.365226337448561</v>
      </c>
      <c r="E1044" s="197">
        <v>2.6786438478384245E-2</v>
      </c>
    </row>
    <row r="1045" spans="2:5" x14ac:dyDescent="0.3">
      <c r="B1045" s="166">
        <v>36062</v>
      </c>
      <c r="C1045" s="197">
        <v>29.16</v>
      </c>
      <c r="D1045" s="197">
        <f t="shared" si="17"/>
        <v>-0.88545390265938639</v>
      </c>
      <c r="E1045" s="197">
        <v>2.6760563380281654E-2</v>
      </c>
    </row>
    <row r="1046" spans="2:5" x14ac:dyDescent="0.3">
      <c r="B1046" s="166">
        <v>40948</v>
      </c>
      <c r="C1046" s="197">
        <v>254.57</v>
      </c>
      <c r="D1046" s="197">
        <f t="shared" si="17"/>
        <v>-0.27541058264309903</v>
      </c>
      <c r="E1046" s="197">
        <v>2.6740340404936669E-2</v>
      </c>
    </row>
    <row r="1047" spans="2:5" x14ac:dyDescent="0.3">
      <c r="B1047" s="166">
        <v>41675</v>
      </c>
      <c r="C1047" s="197">
        <v>351.33</v>
      </c>
      <c r="D1047" s="197">
        <f t="shared" si="17"/>
        <v>5.5290838134175795</v>
      </c>
      <c r="E1047" s="197">
        <v>2.6740312116429799E-2</v>
      </c>
    </row>
    <row r="1048" spans="2:5" x14ac:dyDescent="0.3">
      <c r="B1048" s="166">
        <v>39940</v>
      </c>
      <c r="C1048" s="197">
        <v>53.81</v>
      </c>
      <c r="D1048" s="197">
        <f t="shared" si="17"/>
        <v>-0.90372159599212742</v>
      </c>
      <c r="E1048" s="197">
        <v>2.6712459454302673E-2</v>
      </c>
    </row>
    <row r="1049" spans="2:5" x14ac:dyDescent="0.3">
      <c r="B1049" s="166">
        <v>42095</v>
      </c>
      <c r="C1049" s="197">
        <v>558.9</v>
      </c>
      <c r="D1049" s="197">
        <f t="shared" si="17"/>
        <v>0.15391762155466071</v>
      </c>
      <c r="E1049" s="197">
        <v>2.6710265265633026E-2</v>
      </c>
    </row>
    <row r="1050" spans="2:5" x14ac:dyDescent="0.3">
      <c r="B1050" s="166">
        <v>42152</v>
      </c>
      <c r="C1050" s="197">
        <v>484.35</v>
      </c>
      <c r="D1050" s="197">
        <f t="shared" si="17"/>
        <v>0.78213996614909154</v>
      </c>
      <c r="E1050" s="197">
        <v>2.6709062003179795E-2</v>
      </c>
    </row>
    <row r="1051" spans="2:5" x14ac:dyDescent="0.3">
      <c r="B1051" s="166">
        <v>41183</v>
      </c>
      <c r="C1051" s="197">
        <v>271.77999999999997</v>
      </c>
      <c r="D1051" s="197">
        <f t="shared" si="17"/>
        <v>-0.46043279729998021</v>
      </c>
      <c r="E1051" s="197">
        <v>2.6708473423746826E-2</v>
      </c>
    </row>
    <row r="1052" spans="2:5" x14ac:dyDescent="0.3">
      <c r="B1052" s="166">
        <v>44571</v>
      </c>
      <c r="C1052" s="197">
        <v>503.7</v>
      </c>
      <c r="D1052" s="197">
        <f t="shared" si="17"/>
        <v>0.7404975812024881</v>
      </c>
      <c r="E1052" s="197">
        <v>2.6701997554015477E-2</v>
      </c>
    </row>
    <row r="1053" spans="2:5" x14ac:dyDescent="0.3">
      <c r="B1053" s="166">
        <v>41467</v>
      </c>
      <c r="C1053" s="197">
        <v>289.39999999999998</v>
      </c>
      <c r="D1053" s="197">
        <f t="shared" si="17"/>
        <v>0.40553666828557544</v>
      </c>
      <c r="E1053" s="197">
        <v>2.6678019015183629E-2</v>
      </c>
    </row>
    <row r="1054" spans="2:5" x14ac:dyDescent="0.3">
      <c r="B1054" s="166">
        <v>43564</v>
      </c>
      <c r="C1054" s="197">
        <v>205.9</v>
      </c>
      <c r="D1054" s="197">
        <f t="shared" si="17"/>
        <v>-0.41852584015814742</v>
      </c>
      <c r="E1054" s="197">
        <v>2.6676639242084299E-2</v>
      </c>
    </row>
    <row r="1055" spans="2:5" x14ac:dyDescent="0.3">
      <c r="B1055" s="166">
        <v>42257</v>
      </c>
      <c r="C1055" s="197">
        <v>354.1</v>
      </c>
      <c r="D1055" s="197">
        <f t="shared" si="17"/>
        <v>29.578583765112263</v>
      </c>
      <c r="E1055" s="197">
        <v>2.6674398376341113E-2</v>
      </c>
    </row>
    <row r="1056" spans="2:5" x14ac:dyDescent="0.3">
      <c r="B1056" s="166">
        <v>37068</v>
      </c>
      <c r="C1056" s="197">
        <v>11.58</v>
      </c>
      <c r="D1056" s="197">
        <f t="shared" si="17"/>
        <v>-0.30282962071041541</v>
      </c>
      <c r="E1056" s="197">
        <v>2.659574468085113E-2</v>
      </c>
    </row>
    <row r="1057" spans="2:5" x14ac:dyDescent="0.3">
      <c r="B1057" s="166">
        <v>37187</v>
      </c>
      <c r="C1057" s="197">
        <v>16.61</v>
      </c>
      <c r="D1057" s="197">
        <f t="shared" si="17"/>
        <v>-0.75483394833948336</v>
      </c>
      <c r="E1057" s="197">
        <v>2.6576019777503124E-2</v>
      </c>
    </row>
    <row r="1058" spans="2:5" x14ac:dyDescent="0.3">
      <c r="B1058" s="166">
        <v>39987</v>
      </c>
      <c r="C1058" s="197">
        <v>67.75</v>
      </c>
      <c r="D1058" s="197">
        <f t="shared" si="17"/>
        <v>0.71562420866042031</v>
      </c>
      <c r="E1058" s="197">
        <v>2.6515151515151603E-2</v>
      </c>
    </row>
    <row r="1059" spans="2:5" x14ac:dyDescent="0.3">
      <c r="B1059" s="166">
        <v>36343</v>
      </c>
      <c r="C1059" s="197">
        <v>39.49</v>
      </c>
      <c r="D1059" s="197">
        <f t="shared" si="17"/>
        <v>-0.52999285884313252</v>
      </c>
      <c r="E1059" s="197">
        <v>2.6514166883285784E-2</v>
      </c>
    </row>
    <row r="1060" spans="2:5" x14ac:dyDescent="0.3">
      <c r="B1060" s="166">
        <v>35151</v>
      </c>
      <c r="C1060" s="197">
        <v>84.02</v>
      </c>
      <c r="D1060" s="197">
        <f t="shared" si="17"/>
        <v>1.2567821649207631</v>
      </c>
      <c r="E1060" s="197">
        <v>2.6511912034208995E-2</v>
      </c>
    </row>
    <row r="1061" spans="2:5" x14ac:dyDescent="0.3">
      <c r="B1061" s="166">
        <v>36328</v>
      </c>
      <c r="C1061" s="197">
        <v>37.229999999999997</v>
      </c>
      <c r="D1061" s="197">
        <f t="shared" si="17"/>
        <v>-0.25090543259557352</v>
      </c>
      <c r="E1061" s="197">
        <v>2.6468155500413371E-2</v>
      </c>
    </row>
    <row r="1062" spans="2:5" x14ac:dyDescent="0.3">
      <c r="B1062" s="166">
        <v>36378</v>
      </c>
      <c r="C1062" s="197">
        <v>49.7</v>
      </c>
      <c r="D1062" s="197">
        <f t="shared" si="17"/>
        <v>-0.6817570596145226</v>
      </c>
      <c r="E1062" s="197">
        <v>2.6435357290375938E-2</v>
      </c>
    </row>
    <row r="1063" spans="2:5" x14ac:dyDescent="0.3">
      <c r="B1063" s="166">
        <v>40357</v>
      </c>
      <c r="C1063" s="197">
        <v>156.16999999999999</v>
      </c>
      <c r="D1063" s="197">
        <f t="shared" si="17"/>
        <v>-0.58980353015339371</v>
      </c>
      <c r="E1063" s="197">
        <v>2.6421294774892967E-2</v>
      </c>
    </row>
    <row r="1064" spans="2:5" x14ac:dyDescent="0.3">
      <c r="B1064" s="166">
        <v>41660</v>
      </c>
      <c r="C1064" s="197">
        <v>380.72</v>
      </c>
      <c r="D1064" s="197">
        <f t="shared" si="17"/>
        <v>4.0147523709167547</v>
      </c>
      <c r="E1064" s="197">
        <v>2.6420791545346711E-2</v>
      </c>
    </row>
    <row r="1065" spans="2:5" x14ac:dyDescent="0.3">
      <c r="B1065" s="166">
        <v>38218</v>
      </c>
      <c r="C1065" s="197">
        <v>75.92</v>
      </c>
      <c r="D1065" s="197">
        <f t="shared" si="17"/>
        <v>0.21065220857917399</v>
      </c>
      <c r="E1065" s="197">
        <v>2.6362038664323517E-2</v>
      </c>
    </row>
    <row r="1066" spans="2:5" x14ac:dyDescent="0.3">
      <c r="B1066" s="166">
        <v>35737</v>
      </c>
      <c r="C1066" s="197">
        <v>62.71</v>
      </c>
      <c r="D1066" s="197">
        <f t="shared" si="17"/>
        <v>-0.59247465557577339</v>
      </c>
      <c r="E1066" s="197">
        <v>2.6350245499181746E-2</v>
      </c>
    </row>
    <row r="1067" spans="2:5" x14ac:dyDescent="0.3">
      <c r="B1067" s="166">
        <v>40269</v>
      </c>
      <c r="C1067" s="197">
        <v>153.88</v>
      </c>
      <c r="D1067" s="197">
        <f t="shared" si="17"/>
        <v>7.2288770053475933</v>
      </c>
      <c r="E1067" s="197">
        <v>2.6345627959714513E-2</v>
      </c>
    </row>
    <row r="1068" spans="2:5" x14ac:dyDescent="0.3">
      <c r="B1068" s="166">
        <v>37813</v>
      </c>
      <c r="C1068" s="197">
        <v>18.7</v>
      </c>
      <c r="D1068" s="197">
        <f t="shared" si="17"/>
        <v>-2.0429544264012556E-2</v>
      </c>
      <c r="E1068" s="197">
        <v>2.6344676180021898E-2</v>
      </c>
    </row>
    <row r="1069" spans="2:5" x14ac:dyDescent="0.3">
      <c r="B1069" s="166">
        <v>36868</v>
      </c>
      <c r="C1069" s="197">
        <v>19.09</v>
      </c>
      <c r="D1069" s="197">
        <f t="shared" si="17"/>
        <v>-0.37999350438454038</v>
      </c>
      <c r="E1069" s="197">
        <v>2.6344086021505397E-2</v>
      </c>
    </row>
    <row r="1070" spans="2:5" x14ac:dyDescent="0.3">
      <c r="B1070" s="166">
        <v>35983</v>
      </c>
      <c r="C1070" s="197">
        <v>30.79</v>
      </c>
      <c r="D1070" s="197">
        <f t="shared" si="17"/>
        <v>-0.89576139210508499</v>
      </c>
      <c r="E1070" s="197">
        <v>2.633333333333332E-2</v>
      </c>
    </row>
    <row r="1071" spans="2:5" x14ac:dyDescent="0.3">
      <c r="B1071" s="166">
        <v>41317</v>
      </c>
      <c r="C1071" s="197">
        <v>295.38</v>
      </c>
      <c r="D1071" s="197">
        <f t="shared" si="17"/>
        <v>2.8226996246926364</v>
      </c>
      <c r="E1071" s="197">
        <v>2.6302074285118549E-2</v>
      </c>
    </row>
    <row r="1072" spans="2:5" x14ac:dyDescent="0.3">
      <c r="B1072" s="166">
        <v>38286</v>
      </c>
      <c r="C1072" s="197">
        <v>77.27</v>
      </c>
      <c r="D1072" s="197">
        <f t="shared" si="17"/>
        <v>-0.86335502581877344</v>
      </c>
      <c r="E1072" s="197">
        <v>2.6298313189002442E-2</v>
      </c>
    </row>
    <row r="1073" spans="2:5" x14ac:dyDescent="0.3">
      <c r="B1073" s="166">
        <v>42080</v>
      </c>
      <c r="C1073" s="197">
        <v>565.48</v>
      </c>
      <c r="D1073" s="197">
        <f t="shared" si="17"/>
        <v>3.6286322337726125</v>
      </c>
      <c r="E1073" s="197">
        <v>2.6298117933174936E-2</v>
      </c>
    </row>
    <row r="1074" spans="2:5" x14ac:dyDescent="0.3">
      <c r="B1074" s="166">
        <v>39521</v>
      </c>
      <c r="C1074" s="197">
        <v>122.17</v>
      </c>
      <c r="D1074" s="197">
        <f t="shared" si="17"/>
        <v>2.6349300803332341</v>
      </c>
      <c r="E1074" s="197">
        <v>2.6293682795698992E-2</v>
      </c>
    </row>
    <row r="1075" spans="2:5" x14ac:dyDescent="0.3">
      <c r="B1075" s="166">
        <v>35970</v>
      </c>
      <c r="C1075" s="197">
        <v>33.61</v>
      </c>
      <c r="D1075" s="197">
        <f t="shared" si="17"/>
        <v>-0.81322589608224505</v>
      </c>
      <c r="E1075" s="197">
        <v>2.6259541984732904E-2</v>
      </c>
    </row>
    <row r="1076" spans="2:5" x14ac:dyDescent="0.3">
      <c r="B1076" s="166">
        <v>43473</v>
      </c>
      <c r="C1076" s="197">
        <v>179.95</v>
      </c>
      <c r="D1076" s="197">
        <f t="shared" si="17"/>
        <v>0.31350364963503652</v>
      </c>
      <c r="E1076" s="197">
        <v>2.6233247790133918E-2</v>
      </c>
    </row>
    <row r="1077" spans="2:5" x14ac:dyDescent="0.3">
      <c r="B1077" s="166">
        <v>44127</v>
      </c>
      <c r="C1077" s="197">
        <v>137</v>
      </c>
      <c r="D1077" s="197">
        <f t="shared" si="17"/>
        <v>-0.78193741444624831</v>
      </c>
      <c r="E1077" s="197">
        <v>2.621722846441954E-2</v>
      </c>
    </row>
    <row r="1078" spans="2:5" x14ac:dyDescent="0.3">
      <c r="B1078" s="166">
        <v>45198</v>
      </c>
      <c r="C1078" s="197">
        <v>628.26</v>
      </c>
      <c r="D1078" s="197">
        <f t="shared" si="17"/>
        <v>16.9965625895159</v>
      </c>
      <c r="E1078" s="197">
        <v>2.6216494340177254E-2</v>
      </c>
    </row>
    <row r="1079" spans="2:5" x14ac:dyDescent="0.3">
      <c r="B1079" s="166">
        <v>39890</v>
      </c>
      <c r="C1079" s="197">
        <v>34.909999999999997</v>
      </c>
      <c r="D1079" s="197">
        <f t="shared" si="17"/>
        <v>-0.81088840736728063</v>
      </c>
      <c r="E1079" s="197">
        <v>2.6161081716637113E-2</v>
      </c>
    </row>
    <row r="1080" spans="2:5" x14ac:dyDescent="0.3">
      <c r="B1080" s="166">
        <v>43423</v>
      </c>
      <c r="C1080" s="197">
        <v>184.6</v>
      </c>
      <c r="D1080" s="197">
        <f t="shared" si="17"/>
        <v>2.4280408542246978</v>
      </c>
      <c r="E1080" s="197">
        <v>2.6125625347415138E-2</v>
      </c>
    </row>
    <row r="1081" spans="2:5" x14ac:dyDescent="0.3">
      <c r="B1081" s="166">
        <v>37862</v>
      </c>
      <c r="C1081" s="197">
        <v>53.85</v>
      </c>
      <c r="D1081" s="197">
        <f t="shared" si="17"/>
        <v>-0.84254385964912282</v>
      </c>
      <c r="E1081" s="197">
        <v>2.6105182926829285E-2</v>
      </c>
    </row>
    <row r="1082" spans="2:5" x14ac:dyDescent="0.3">
      <c r="B1082" s="166">
        <v>44473</v>
      </c>
      <c r="C1082" s="197">
        <v>342</v>
      </c>
      <c r="D1082" s="197">
        <f t="shared" si="17"/>
        <v>-0.35207638678387398</v>
      </c>
      <c r="E1082" s="197">
        <v>2.6102610261026005E-2</v>
      </c>
    </row>
    <row r="1083" spans="2:5" x14ac:dyDescent="0.3">
      <c r="B1083" s="166">
        <v>41971</v>
      </c>
      <c r="C1083" s="197">
        <v>527.84</v>
      </c>
      <c r="D1083" s="197">
        <f t="shared" si="17"/>
        <v>6.531963470319635</v>
      </c>
      <c r="E1083" s="197">
        <v>2.6067686565713677E-2</v>
      </c>
    </row>
    <row r="1084" spans="2:5" x14ac:dyDescent="0.3">
      <c r="B1084" s="166">
        <v>35522</v>
      </c>
      <c r="C1084" s="197">
        <v>70.08</v>
      </c>
      <c r="D1084" s="197">
        <f t="shared" si="17"/>
        <v>-2.2321428571428714E-2</v>
      </c>
      <c r="E1084" s="197">
        <v>2.6061493411420278E-2</v>
      </c>
    </row>
    <row r="1085" spans="2:5" x14ac:dyDescent="0.3">
      <c r="B1085" s="166">
        <v>35046</v>
      </c>
      <c r="C1085" s="197">
        <v>71.680000000000007</v>
      </c>
      <c r="D1085" s="197">
        <f t="shared" si="17"/>
        <v>-0.8357093742837497</v>
      </c>
      <c r="E1085" s="197">
        <v>2.6052104208416971E-2</v>
      </c>
    </row>
    <row r="1086" spans="2:5" x14ac:dyDescent="0.3">
      <c r="B1086" s="166">
        <v>45022</v>
      </c>
      <c r="C1086" s="197">
        <v>436.3</v>
      </c>
      <c r="D1086" s="197">
        <f t="shared" si="17"/>
        <v>1.3931764576819705</v>
      </c>
      <c r="E1086" s="197">
        <v>2.6008842065657012E-2</v>
      </c>
    </row>
    <row r="1087" spans="2:5" x14ac:dyDescent="0.3">
      <c r="B1087" s="166">
        <v>38836</v>
      </c>
      <c r="C1087" s="197">
        <v>182.31</v>
      </c>
      <c r="D1087" s="197">
        <f t="shared" si="17"/>
        <v>-0.81047477467175366</v>
      </c>
      <c r="E1087" s="197">
        <v>2.600033766672305E-2</v>
      </c>
    </row>
    <row r="1088" spans="2:5" x14ac:dyDescent="0.3">
      <c r="B1088" s="166">
        <v>45372</v>
      </c>
      <c r="C1088" s="197">
        <v>961.93</v>
      </c>
      <c r="D1088" s="197">
        <f t="shared" si="17"/>
        <v>0.2484490590525632</v>
      </c>
      <c r="E1088" s="197">
        <v>2.5993003114467284E-2</v>
      </c>
    </row>
    <row r="1089" spans="2:5" x14ac:dyDescent="0.3">
      <c r="B1089" s="166">
        <v>45671</v>
      </c>
      <c r="C1089" s="197">
        <v>770.5</v>
      </c>
      <c r="D1089" s="197">
        <f t="shared" si="17"/>
        <v>8.5583674482074183</v>
      </c>
      <c r="E1089" s="197">
        <v>2.5965379494008012E-2</v>
      </c>
    </row>
    <row r="1090" spans="2:5" x14ac:dyDescent="0.3">
      <c r="B1090" s="166">
        <v>38460</v>
      </c>
      <c r="C1090" s="197">
        <v>80.61</v>
      </c>
      <c r="D1090" s="197">
        <f t="shared" si="17"/>
        <v>-0.69142135283083883</v>
      </c>
      <c r="E1090" s="197">
        <v>2.5964108438335298E-2</v>
      </c>
    </row>
    <row r="1091" spans="2:5" x14ac:dyDescent="0.3">
      <c r="B1091" s="166">
        <v>40514</v>
      </c>
      <c r="C1091" s="197">
        <v>261.23</v>
      </c>
      <c r="D1091" s="197">
        <f t="shared" si="17"/>
        <v>-0.54093664880063264</v>
      </c>
      <c r="E1091" s="197">
        <v>2.5960254496897317E-2</v>
      </c>
    </row>
    <row r="1092" spans="2:5" x14ac:dyDescent="0.3">
      <c r="B1092" s="166">
        <v>42062</v>
      </c>
      <c r="C1092" s="197">
        <v>569.04999999999995</v>
      </c>
      <c r="D1092" s="197">
        <f t="shared" si="17"/>
        <v>-0.44628782718692228</v>
      </c>
      <c r="E1092" s="197">
        <v>2.5869839552911333E-2</v>
      </c>
    </row>
    <row r="1093" spans="2:5" x14ac:dyDescent="0.3">
      <c r="B1093" s="166">
        <v>45497</v>
      </c>
      <c r="C1093" s="197">
        <v>1027.7</v>
      </c>
      <c r="D1093" s="197">
        <f t="shared" si="17"/>
        <v>0.81668729008308283</v>
      </c>
      <c r="E1093" s="197">
        <v>2.5853463765222795E-2</v>
      </c>
    </row>
    <row r="1094" spans="2:5" x14ac:dyDescent="0.3">
      <c r="B1094" s="166">
        <v>42650</v>
      </c>
      <c r="C1094" s="197">
        <v>565.70000000000005</v>
      </c>
      <c r="D1094" s="197">
        <f t="shared" si="17"/>
        <v>37.482993197278915</v>
      </c>
      <c r="E1094" s="197">
        <v>2.5840964729349825E-2</v>
      </c>
    </row>
    <row r="1095" spans="2:5" x14ac:dyDescent="0.3">
      <c r="B1095" s="166">
        <v>37130</v>
      </c>
      <c r="C1095" s="197">
        <v>14.7</v>
      </c>
      <c r="D1095" s="197">
        <f t="shared" si="17"/>
        <v>-0.72813020159053088</v>
      </c>
      <c r="E1095" s="197">
        <v>2.5819958129797538E-2</v>
      </c>
    </row>
    <row r="1096" spans="2:5" x14ac:dyDescent="0.3">
      <c r="B1096" s="166">
        <v>36392</v>
      </c>
      <c r="C1096" s="197">
        <v>54.07</v>
      </c>
      <c r="D1096" s="197">
        <f t="shared" si="17"/>
        <v>-0.68043735224586288</v>
      </c>
      <c r="E1096" s="197">
        <v>2.5801555682033683E-2</v>
      </c>
    </row>
    <row r="1097" spans="2:5" x14ac:dyDescent="0.3">
      <c r="B1097" s="166">
        <v>44188</v>
      </c>
      <c r="C1097" s="197">
        <v>169.2</v>
      </c>
      <c r="D1097" s="197">
        <f t="shared" si="17"/>
        <v>0.73413959208773183</v>
      </c>
      <c r="E1097" s="197">
        <v>2.5765383449530166E-2</v>
      </c>
    </row>
    <row r="1098" spans="2:5" x14ac:dyDescent="0.3">
      <c r="B1098" s="166">
        <v>38082</v>
      </c>
      <c r="C1098" s="197">
        <v>97.57</v>
      </c>
      <c r="D1098" s="197">
        <f t="shared" ref="D1098:D1161" si="18">C1098/C1099-1</f>
        <v>0.42437956204379557</v>
      </c>
      <c r="E1098" s="197">
        <v>2.575693860386874E-2</v>
      </c>
    </row>
    <row r="1099" spans="2:5" x14ac:dyDescent="0.3">
      <c r="B1099" s="166">
        <v>35440</v>
      </c>
      <c r="C1099" s="197">
        <v>68.5</v>
      </c>
      <c r="D1099" s="197">
        <f t="shared" si="18"/>
        <v>-0.83154633090694474</v>
      </c>
      <c r="E1099" s="197">
        <v>2.5756214435459723E-2</v>
      </c>
    </row>
    <row r="1100" spans="2:5" x14ac:dyDescent="0.3">
      <c r="B1100" s="166">
        <v>44838</v>
      </c>
      <c r="C1100" s="197">
        <v>406.64</v>
      </c>
      <c r="D1100" s="197">
        <f t="shared" si="18"/>
        <v>-0.16730147028709508</v>
      </c>
      <c r="E1100" s="197">
        <v>2.5754862144640844E-2</v>
      </c>
    </row>
    <row r="1101" spans="2:5" x14ac:dyDescent="0.3">
      <c r="B1101" s="166">
        <v>44789</v>
      </c>
      <c r="C1101" s="197">
        <v>488.34</v>
      </c>
      <c r="D1101" s="197">
        <f t="shared" si="18"/>
        <v>1.7849443969204448</v>
      </c>
      <c r="E1101" s="197">
        <v>2.5751974458074312E-2</v>
      </c>
    </row>
    <row r="1102" spans="2:5" x14ac:dyDescent="0.3">
      <c r="B1102" s="166">
        <v>43472</v>
      </c>
      <c r="C1102" s="197">
        <v>175.35</v>
      </c>
      <c r="D1102" s="197">
        <f t="shared" si="18"/>
        <v>-8.3376894929430345E-2</v>
      </c>
      <c r="E1102" s="197">
        <v>2.5738520035097912E-2</v>
      </c>
    </row>
    <row r="1103" spans="2:5" x14ac:dyDescent="0.3">
      <c r="B1103" s="166">
        <v>44200</v>
      </c>
      <c r="C1103" s="197">
        <v>191.3</v>
      </c>
      <c r="D1103" s="197">
        <f t="shared" si="18"/>
        <v>-0.35764413552264862</v>
      </c>
      <c r="E1103" s="197">
        <v>2.5737265415549659E-2</v>
      </c>
    </row>
    <row r="1104" spans="2:5" x14ac:dyDescent="0.3">
      <c r="B1104" s="166">
        <v>41299</v>
      </c>
      <c r="C1104" s="197">
        <v>297.81</v>
      </c>
      <c r="D1104" s="197">
        <f t="shared" si="18"/>
        <v>0.15546674943741756</v>
      </c>
      <c r="E1104" s="197">
        <v>2.5728456292622548E-2</v>
      </c>
    </row>
    <row r="1105" spans="2:5" x14ac:dyDescent="0.3">
      <c r="B1105" s="166">
        <v>40492</v>
      </c>
      <c r="C1105" s="197">
        <v>257.74</v>
      </c>
      <c r="D1105" s="197">
        <f t="shared" si="18"/>
        <v>4.2880590890439061</v>
      </c>
      <c r="E1105" s="197">
        <v>2.5708373129576634E-2</v>
      </c>
    </row>
    <row r="1106" spans="2:5" x14ac:dyDescent="0.3">
      <c r="B1106" s="166">
        <v>37847</v>
      </c>
      <c r="C1106" s="197">
        <v>48.74</v>
      </c>
      <c r="D1106" s="197">
        <f t="shared" si="18"/>
        <v>0.9653225806451613</v>
      </c>
      <c r="E1106" s="197">
        <v>2.5673400673400737E-2</v>
      </c>
    </row>
    <row r="1107" spans="2:5" x14ac:dyDescent="0.3">
      <c r="B1107" s="166">
        <v>37322</v>
      </c>
      <c r="C1107" s="197">
        <v>24.8</v>
      </c>
      <c r="D1107" s="197">
        <f t="shared" si="18"/>
        <v>0.8787878787878789</v>
      </c>
      <c r="E1107" s="197">
        <v>2.5641025641025772E-2</v>
      </c>
    </row>
    <row r="1108" spans="2:5" x14ac:dyDescent="0.3">
      <c r="B1108" s="166">
        <v>36977</v>
      </c>
      <c r="C1108" s="197">
        <v>13.2</v>
      </c>
      <c r="D1108" s="197">
        <f t="shared" si="18"/>
        <v>-0.90209167779261235</v>
      </c>
      <c r="E1108" s="197">
        <v>2.564102564102555E-2</v>
      </c>
    </row>
    <row r="1109" spans="2:5" x14ac:dyDescent="0.3">
      <c r="B1109" s="166">
        <v>39181</v>
      </c>
      <c r="C1109" s="197">
        <v>134.82</v>
      </c>
      <c r="D1109" s="197">
        <f t="shared" si="18"/>
        <v>-4.0153780435711384E-2</v>
      </c>
      <c r="E1109" s="197">
        <v>2.563712438189425E-2</v>
      </c>
    </row>
    <row r="1110" spans="2:5" x14ac:dyDescent="0.3">
      <c r="B1110" s="166">
        <v>39492</v>
      </c>
      <c r="C1110" s="197">
        <v>140.46</v>
      </c>
      <c r="D1110" s="197">
        <f t="shared" si="18"/>
        <v>0.48682121308351878</v>
      </c>
      <c r="E1110" s="197">
        <v>2.5629791894852261E-2</v>
      </c>
    </row>
    <row r="1111" spans="2:5" x14ac:dyDescent="0.3">
      <c r="B1111" s="166">
        <v>38663</v>
      </c>
      <c r="C1111" s="197">
        <v>94.47</v>
      </c>
      <c r="D1111" s="197">
        <f t="shared" si="18"/>
        <v>1.7438280569270983</v>
      </c>
      <c r="E1111" s="197">
        <v>2.5621539463684728E-2</v>
      </c>
    </row>
    <row r="1112" spans="2:5" x14ac:dyDescent="0.3">
      <c r="B1112" s="166">
        <v>36556</v>
      </c>
      <c r="C1112" s="197">
        <v>34.43</v>
      </c>
      <c r="D1112" s="197">
        <f t="shared" si="18"/>
        <v>-0.60016258274300316</v>
      </c>
      <c r="E1112" s="197">
        <v>2.5618111408996169E-2</v>
      </c>
    </row>
    <row r="1113" spans="2:5" x14ac:dyDescent="0.3">
      <c r="B1113" s="166">
        <v>38071</v>
      </c>
      <c r="C1113" s="197">
        <v>86.11</v>
      </c>
      <c r="D1113" s="197">
        <f t="shared" si="18"/>
        <v>-0.52756899105722277</v>
      </c>
      <c r="E1113" s="197">
        <v>2.5607432110528849E-2</v>
      </c>
    </row>
    <row r="1114" spans="2:5" x14ac:dyDescent="0.3">
      <c r="B1114" s="166">
        <v>38817</v>
      </c>
      <c r="C1114" s="197">
        <v>182.27</v>
      </c>
      <c r="D1114" s="197">
        <f t="shared" si="18"/>
        <v>1.2855172413793103</v>
      </c>
      <c r="E1114" s="197">
        <v>2.5602070672968713E-2</v>
      </c>
    </row>
    <row r="1115" spans="2:5" x14ac:dyDescent="0.3">
      <c r="B1115" s="166">
        <v>38279</v>
      </c>
      <c r="C1115" s="197">
        <v>79.75</v>
      </c>
      <c r="D1115" s="197">
        <f t="shared" si="18"/>
        <v>-0.66297595402104559</v>
      </c>
      <c r="E1115" s="197">
        <v>2.5591563786008242E-2</v>
      </c>
    </row>
    <row r="1116" spans="2:5" x14ac:dyDescent="0.3">
      <c r="B1116" s="166">
        <v>40570</v>
      </c>
      <c r="C1116" s="197">
        <v>236.63</v>
      </c>
      <c r="D1116" s="197">
        <f t="shared" si="18"/>
        <v>0.6426935091981949</v>
      </c>
      <c r="E1116" s="197">
        <v>2.5571013739002391E-2</v>
      </c>
    </row>
    <row r="1117" spans="2:5" x14ac:dyDescent="0.3">
      <c r="B1117" s="166">
        <v>39493</v>
      </c>
      <c r="C1117" s="197">
        <v>144.05000000000001</v>
      </c>
      <c r="D1117" s="197">
        <f t="shared" si="18"/>
        <v>5.6413093591516832</v>
      </c>
      <c r="E1117" s="197">
        <v>2.5558877972376548E-2</v>
      </c>
    </row>
    <row r="1118" spans="2:5" x14ac:dyDescent="0.3">
      <c r="B1118" s="166">
        <v>36097</v>
      </c>
      <c r="C1118" s="197">
        <v>21.69</v>
      </c>
      <c r="D1118" s="197">
        <f t="shared" si="18"/>
        <v>-0.8699016314779271</v>
      </c>
      <c r="E1118" s="197">
        <v>2.5531914893617058E-2</v>
      </c>
    </row>
    <row r="1119" spans="2:5" x14ac:dyDescent="0.3">
      <c r="B1119" s="166">
        <v>40297</v>
      </c>
      <c r="C1119" s="197">
        <v>166.72</v>
      </c>
      <c r="D1119" s="197">
        <f t="shared" si="18"/>
        <v>-0.65439469320066335</v>
      </c>
      <c r="E1119" s="197">
        <v>2.5527465091960355E-2</v>
      </c>
    </row>
    <row r="1120" spans="2:5" x14ac:dyDescent="0.3">
      <c r="B1120" s="166">
        <v>44561</v>
      </c>
      <c r="C1120" s="197">
        <v>482.4</v>
      </c>
      <c r="D1120" s="197">
        <f t="shared" si="18"/>
        <v>2.7022256331542591</v>
      </c>
      <c r="E1120" s="197">
        <v>2.5510204081632626E-2</v>
      </c>
    </row>
    <row r="1121" spans="2:5" x14ac:dyDescent="0.3">
      <c r="B1121" s="166">
        <v>39532</v>
      </c>
      <c r="C1121" s="197">
        <v>130.30000000000001</v>
      </c>
      <c r="D1121" s="197">
        <f t="shared" si="18"/>
        <v>-0.19143654979832447</v>
      </c>
      <c r="E1121" s="197">
        <v>2.5499763891075222E-2</v>
      </c>
    </row>
    <row r="1122" spans="2:5" x14ac:dyDescent="0.3">
      <c r="B1122" s="166">
        <v>39064</v>
      </c>
      <c r="C1122" s="197">
        <v>161.15</v>
      </c>
      <c r="D1122" s="197">
        <f t="shared" si="18"/>
        <v>0.59950372208436731</v>
      </c>
      <c r="E1122" s="197">
        <v>2.5453388482341799E-2</v>
      </c>
    </row>
    <row r="1123" spans="2:5" x14ac:dyDescent="0.3">
      <c r="B1123" s="166">
        <v>44013</v>
      </c>
      <c r="C1123" s="197">
        <v>100.75</v>
      </c>
      <c r="D1123" s="197">
        <f t="shared" si="18"/>
        <v>-9.7707325810496126E-2</v>
      </c>
      <c r="E1123" s="197">
        <v>2.5445292620865034E-2</v>
      </c>
    </row>
    <row r="1124" spans="2:5" x14ac:dyDescent="0.3">
      <c r="B1124" s="166">
        <v>40070</v>
      </c>
      <c r="C1124" s="197">
        <v>111.66</v>
      </c>
      <c r="D1124" s="197">
        <f t="shared" si="18"/>
        <v>7.9256594724220619</v>
      </c>
      <c r="E1124" s="197">
        <v>2.5438515933510875E-2</v>
      </c>
    </row>
    <row r="1125" spans="2:5" x14ac:dyDescent="0.3">
      <c r="B1125" s="166">
        <v>37152</v>
      </c>
      <c r="C1125" s="197">
        <v>12.51</v>
      </c>
      <c r="D1125" s="197">
        <f t="shared" si="18"/>
        <v>-0.90950520833333337</v>
      </c>
      <c r="E1125" s="197">
        <v>2.5409836065573899E-2</v>
      </c>
    </row>
    <row r="1126" spans="2:5" x14ac:dyDescent="0.3">
      <c r="B1126" s="166">
        <v>39182</v>
      </c>
      <c r="C1126" s="197">
        <v>138.24</v>
      </c>
      <c r="D1126" s="197">
        <f t="shared" si="18"/>
        <v>2.3824321017861516</v>
      </c>
      <c r="E1126" s="197">
        <v>2.5367156208277786E-2</v>
      </c>
    </row>
    <row r="1127" spans="2:5" x14ac:dyDescent="0.3">
      <c r="B1127" s="166">
        <v>37825</v>
      </c>
      <c r="C1127" s="197">
        <v>40.869999999999997</v>
      </c>
      <c r="D1127" s="197">
        <f t="shared" si="18"/>
        <v>-0.91294994675186369</v>
      </c>
      <c r="E1127" s="197">
        <v>2.5338685398896166E-2</v>
      </c>
    </row>
    <row r="1128" spans="2:5" x14ac:dyDescent="0.3">
      <c r="B1128" s="166">
        <v>42555</v>
      </c>
      <c r="C1128" s="197">
        <v>469.5</v>
      </c>
      <c r="D1128" s="197">
        <f t="shared" si="18"/>
        <v>6.7258515714990947</v>
      </c>
      <c r="E1128" s="197">
        <v>2.5333042148940832E-2</v>
      </c>
    </row>
    <row r="1129" spans="2:5" x14ac:dyDescent="0.3">
      <c r="B1129" s="166">
        <v>34677</v>
      </c>
      <c r="C1129" s="197">
        <v>60.77</v>
      </c>
      <c r="D1129" s="197">
        <f t="shared" si="18"/>
        <v>-0.94310457822301286</v>
      </c>
      <c r="E1129" s="197">
        <v>2.5307912940779387E-2</v>
      </c>
    </row>
    <row r="1130" spans="2:5" x14ac:dyDescent="0.3">
      <c r="B1130" s="166">
        <v>45513</v>
      </c>
      <c r="C1130" s="197">
        <v>1068.0999999999999</v>
      </c>
      <c r="D1130" s="197">
        <f t="shared" si="18"/>
        <v>1.3318415020194299</v>
      </c>
      <c r="E1130" s="197">
        <v>2.5293976481881364E-2</v>
      </c>
    </row>
    <row r="1131" spans="2:5" x14ac:dyDescent="0.3">
      <c r="B1131" s="166">
        <v>44656</v>
      </c>
      <c r="C1131" s="197">
        <v>458.05</v>
      </c>
      <c r="D1131" s="197">
        <f t="shared" si="18"/>
        <v>-6.6252165936194096E-2</v>
      </c>
      <c r="E1131" s="197">
        <v>2.5293788472299905E-2</v>
      </c>
    </row>
    <row r="1132" spans="2:5" x14ac:dyDescent="0.3">
      <c r="B1132" s="166">
        <v>44586</v>
      </c>
      <c r="C1132" s="197">
        <v>490.55</v>
      </c>
      <c r="D1132" s="197">
        <f t="shared" si="18"/>
        <v>10.517961962902088</v>
      </c>
      <c r="E1132" s="197">
        <v>2.528999895495887E-2</v>
      </c>
    </row>
    <row r="1133" spans="2:5" x14ac:dyDescent="0.3">
      <c r="B1133" s="166">
        <v>36348</v>
      </c>
      <c r="C1133" s="197">
        <v>42.59</v>
      </c>
      <c r="D1133" s="197">
        <f t="shared" si="18"/>
        <v>-0.81430128624373221</v>
      </c>
      <c r="E1133" s="197">
        <v>2.5276841598459443E-2</v>
      </c>
    </row>
    <row r="1134" spans="2:5" x14ac:dyDescent="0.3">
      <c r="B1134" s="166">
        <v>43374</v>
      </c>
      <c r="C1134" s="197">
        <v>229.35</v>
      </c>
      <c r="D1134" s="197">
        <f t="shared" si="18"/>
        <v>1.3732408940397351</v>
      </c>
      <c r="E1134" s="197">
        <v>2.5257040679481424E-2</v>
      </c>
    </row>
    <row r="1135" spans="2:5" x14ac:dyDescent="0.3">
      <c r="B1135" s="166">
        <v>38383</v>
      </c>
      <c r="C1135" s="197">
        <v>96.64</v>
      </c>
      <c r="D1135" s="197">
        <f t="shared" si="18"/>
        <v>-0.21970125151392805</v>
      </c>
      <c r="E1135" s="197">
        <v>2.5249310417992721E-2</v>
      </c>
    </row>
    <row r="1136" spans="2:5" x14ac:dyDescent="0.3">
      <c r="B1136" s="166">
        <v>43697</v>
      </c>
      <c r="C1136" s="197">
        <v>123.85</v>
      </c>
      <c r="D1136" s="197">
        <f t="shared" si="18"/>
        <v>-0.58049656200250654</v>
      </c>
      <c r="E1136" s="197">
        <v>2.5248344370860876E-2</v>
      </c>
    </row>
    <row r="1137" spans="2:5" x14ac:dyDescent="0.3">
      <c r="B1137" s="166">
        <v>41401</v>
      </c>
      <c r="C1137" s="197">
        <v>295.23</v>
      </c>
      <c r="D1137" s="197">
        <f t="shared" si="18"/>
        <v>0.8882635113527344</v>
      </c>
      <c r="E1137" s="197">
        <v>2.5246562022503305E-2</v>
      </c>
    </row>
    <row r="1138" spans="2:5" x14ac:dyDescent="0.3">
      <c r="B1138" s="166">
        <v>40371</v>
      </c>
      <c r="C1138" s="197">
        <v>156.35</v>
      </c>
      <c r="D1138" s="197">
        <f t="shared" si="18"/>
        <v>0.16288583116400157</v>
      </c>
      <c r="E1138" s="197">
        <v>2.5245901639344259E-2</v>
      </c>
    </row>
    <row r="1139" spans="2:5" x14ac:dyDescent="0.3">
      <c r="B1139" s="166">
        <v>38923</v>
      </c>
      <c r="C1139" s="197">
        <v>134.44999999999999</v>
      </c>
      <c r="D1139" s="197">
        <f t="shared" si="18"/>
        <v>-0.41546019738272255</v>
      </c>
      <c r="E1139" s="197">
        <v>2.5240201311575339E-2</v>
      </c>
    </row>
    <row r="1140" spans="2:5" x14ac:dyDescent="0.3">
      <c r="B1140" s="166">
        <v>40689</v>
      </c>
      <c r="C1140" s="197">
        <v>230.01</v>
      </c>
      <c r="D1140" s="197">
        <f t="shared" si="18"/>
        <v>-0.24261582534821691</v>
      </c>
      <c r="E1140" s="197">
        <v>2.5228437708936902E-2</v>
      </c>
    </row>
    <row r="1141" spans="2:5" x14ac:dyDescent="0.3">
      <c r="B1141" s="166">
        <v>41267</v>
      </c>
      <c r="C1141" s="197">
        <v>303.69</v>
      </c>
      <c r="D1141" s="197">
        <f t="shared" si="18"/>
        <v>4.4512654819601503</v>
      </c>
      <c r="E1141" s="197">
        <v>2.5217743568968887E-2</v>
      </c>
    </row>
    <row r="1142" spans="2:5" x14ac:dyDescent="0.3">
      <c r="B1142" s="166">
        <v>35885</v>
      </c>
      <c r="C1142" s="197">
        <v>55.71</v>
      </c>
      <c r="D1142" s="197">
        <f t="shared" si="18"/>
        <v>-0.85042287555376561</v>
      </c>
      <c r="E1142" s="197">
        <v>2.5211630474788249E-2</v>
      </c>
    </row>
    <row r="1143" spans="2:5" x14ac:dyDescent="0.3">
      <c r="B1143" s="166">
        <v>42458</v>
      </c>
      <c r="C1143" s="197">
        <v>372.45</v>
      </c>
      <c r="D1143" s="197">
        <f t="shared" si="18"/>
        <v>4.678457081872236</v>
      </c>
      <c r="E1143" s="197">
        <v>2.5185796862097432E-2</v>
      </c>
    </row>
    <row r="1144" spans="2:5" x14ac:dyDescent="0.3">
      <c r="B1144" s="166">
        <v>35475</v>
      </c>
      <c r="C1144" s="197">
        <v>65.59</v>
      </c>
      <c r="D1144" s="197">
        <f t="shared" si="18"/>
        <v>-0.87621024818344817</v>
      </c>
      <c r="E1144" s="197">
        <v>2.5164113785558051E-2</v>
      </c>
    </row>
    <row r="1145" spans="2:5" x14ac:dyDescent="0.3">
      <c r="B1145" s="166">
        <v>42122</v>
      </c>
      <c r="C1145" s="197">
        <v>529.85</v>
      </c>
      <c r="D1145" s="197">
        <f t="shared" si="18"/>
        <v>40.918512658227847</v>
      </c>
      <c r="E1145" s="197">
        <v>2.5152365289735856E-2</v>
      </c>
    </row>
    <row r="1146" spans="2:5" x14ac:dyDescent="0.3">
      <c r="B1146" s="166">
        <v>36990</v>
      </c>
      <c r="C1146" s="197">
        <v>12.64</v>
      </c>
      <c r="D1146" s="197">
        <f t="shared" si="18"/>
        <v>-0.50019770660340046</v>
      </c>
      <c r="E1146" s="197">
        <v>2.5141930251419309E-2</v>
      </c>
    </row>
    <row r="1147" spans="2:5" x14ac:dyDescent="0.3">
      <c r="B1147" s="166">
        <v>36278</v>
      </c>
      <c r="C1147" s="197">
        <v>25.29</v>
      </c>
      <c r="D1147" s="197">
        <f t="shared" si="18"/>
        <v>-0.6395895681915349</v>
      </c>
      <c r="E1147" s="197">
        <v>2.5131738954195182E-2</v>
      </c>
    </row>
    <row r="1148" spans="2:5" x14ac:dyDescent="0.3">
      <c r="B1148" s="166">
        <v>34894</v>
      </c>
      <c r="C1148" s="197">
        <v>70.17</v>
      </c>
      <c r="D1148" s="197">
        <f t="shared" si="18"/>
        <v>-0.88693928847641146</v>
      </c>
      <c r="E1148" s="197">
        <v>2.5127830533235862E-2</v>
      </c>
    </row>
    <row r="1149" spans="2:5" x14ac:dyDescent="0.3">
      <c r="B1149" s="166">
        <v>45147</v>
      </c>
      <c r="C1149" s="197">
        <v>620.64</v>
      </c>
      <c r="D1149" s="197">
        <f t="shared" si="18"/>
        <v>0.2566106499291354</v>
      </c>
      <c r="E1149" s="197">
        <v>2.5122640107031469E-2</v>
      </c>
    </row>
    <row r="1150" spans="2:5" x14ac:dyDescent="0.3">
      <c r="B1150" s="166">
        <v>44538</v>
      </c>
      <c r="C1150" s="197">
        <v>493.9</v>
      </c>
      <c r="D1150" s="197">
        <f t="shared" si="18"/>
        <v>23.198922097011266</v>
      </c>
      <c r="E1150" s="197">
        <v>2.5114155251141579E-2</v>
      </c>
    </row>
    <row r="1151" spans="2:5" x14ac:dyDescent="0.3">
      <c r="B1151" s="166">
        <v>37243</v>
      </c>
      <c r="C1151" s="197">
        <v>20.41</v>
      </c>
      <c r="D1151" s="197">
        <f t="shared" si="18"/>
        <v>-0.93314334381551367</v>
      </c>
      <c r="E1151" s="197">
        <v>2.5113008538422799E-2</v>
      </c>
    </row>
    <row r="1152" spans="2:5" x14ac:dyDescent="0.3">
      <c r="B1152" s="166">
        <v>41302</v>
      </c>
      <c r="C1152" s="197">
        <v>305.27999999999997</v>
      </c>
      <c r="D1152" s="197">
        <f t="shared" si="18"/>
        <v>0.75731061478240824</v>
      </c>
      <c r="E1152" s="197">
        <v>2.5083106678754907E-2</v>
      </c>
    </row>
    <row r="1153" spans="2:5" x14ac:dyDescent="0.3">
      <c r="B1153" s="166">
        <v>39078</v>
      </c>
      <c r="C1153" s="197">
        <v>173.72</v>
      </c>
      <c r="D1153" s="197">
        <f t="shared" si="18"/>
        <v>-0.84465706876508984</v>
      </c>
      <c r="E1153" s="197">
        <v>2.5078184929486103E-2</v>
      </c>
    </row>
    <row r="1154" spans="2:5" x14ac:dyDescent="0.3">
      <c r="B1154" s="166">
        <v>45499</v>
      </c>
      <c r="C1154" s="197">
        <v>1118.3</v>
      </c>
      <c r="D1154" s="197">
        <f t="shared" si="18"/>
        <v>32.765096618357489</v>
      </c>
      <c r="E1154" s="197">
        <v>2.5069893212337879E-2</v>
      </c>
    </row>
    <row r="1155" spans="2:5" x14ac:dyDescent="0.3">
      <c r="B1155" s="166">
        <v>35992</v>
      </c>
      <c r="C1155" s="197">
        <v>33.119999999999997</v>
      </c>
      <c r="D1155" s="197">
        <f t="shared" si="18"/>
        <v>-0.92295882763433357</v>
      </c>
      <c r="E1155" s="197">
        <v>2.50696378830082E-2</v>
      </c>
    </row>
    <row r="1156" spans="2:5" x14ac:dyDescent="0.3">
      <c r="B1156" s="166">
        <v>43035</v>
      </c>
      <c r="C1156" s="197">
        <v>429.9</v>
      </c>
      <c r="D1156" s="197">
        <f t="shared" si="18"/>
        <v>0.76485077384129063</v>
      </c>
      <c r="E1156" s="197">
        <v>2.5035765379113117E-2</v>
      </c>
    </row>
    <row r="1157" spans="2:5" x14ac:dyDescent="0.3">
      <c r="B1157" s="166">
        <v>41142</v>
      </c>
      <c r="C1157" s="197">
        <v>243.59</v>
      </c>
      <c r="D1157" s="197">
        <f t="shared" si="18"/>
        <v>1.1901636396331594</v>
      </c>
      <c r="E1157" s="197">
        <v>2.4994740164106855E-2</v>
      </c>
    </row>
    <row r="1158" spans="2:5" x14ac:dyDescent="0.3">
      <c r="B1158" s="166">
        <v>40114</v>
      </c>
      <c r="C1158" s="197">
        <v>111.22</v>
      </c>
      <c r="D1158" s="197">
        <f t="shared" si="18"/>
        <v>-0.16689138576779028</v>
      </c>
      <c r="E1158" s="197">
        <v>2.4974656713666832E-2</v>
      </c>
    </row>
    <row r="1159" spans="2:5" x14ac:dyDescent="0.3">
      <c r="B1159" s="166">
        <v>44126</v>
      </c>
      <c r="C1159" s="197">
        <v>133.5</v>
      </c>
      <c r="D1159" s="197">
        <f t="shared" si="18"/>
        <v>1.3045054375971001</v>
      </c>
      <c r="E1159" s="197">
        <v>2.4952015355086399E-2</v>
      </c>
    </row>
    <row r="1160" spans="2:5" x14ac:dyDescent="0.3">
      <c r="B1160" s="166">
        <v>34795</v>
      </c>
      <c r="C1160" s="197">
        <v>57.93</v>
      </c>
      <c r="D1160" s="197">
        <f t="shared" si="18"/>
        <v>-0.75479365079365079</v>
      </c>
      <c r="E1160" s="197">
        <v>2.4946921443736558E-2</v>
      </c>
    </row>
    <row r="1161" spans="2:5" x14ac:dyDescent="0.3">
      <c r="B1161" s="166">
        <v>43573</v>
      </c>
      <c r="C1161" s="197">
        <v>236.25</v>
      </c>
      <c r="D1161" s="197">
        <f t="shared" si="18"/>
        <v>3.5989877360327043</v>
      </c>
      <c r="E1161" s="197">
        <v>2.4945770065075923E-2</v>
      </c>
    </row>
    <row r="1162" spans="2:5" x14ac:dyDescent="0.3">
      <c r="B1162" s="166">
        <v>35942</v>
      </c>
      <c r="C1162" s="197">
        <v>51.37</v>
      </c>
      <c r="D1162" s="197">
        <f t="shared" ref="D1162:D1225" si="19">C1162/C1163-1</f>
        <v>-0.59018747506980462</v>
      </c>
      <c r="E1162" s="197">
        <v>2.4940143655227454E-2</v>
      </c>
    </row>
    <row r="1163" spans="2:5" x14ac:dyDescent="0.3">
      <c r="B1163" s="166">
        <v>44055</v>
      </c>
      <c r="C1163" s="197">
        <v>125.35</v>
      </c>
      <c r="D1163" s="197">
        <f t="shared" si="19"/>
        <v>-0.62118464792988815</v>
      </c>
      <c r="E1163" s="197">
        <v>2.493867538838912E-2</v>
      </c>
    </row>
    <row r="1164" spans="2:5" x14ac:dyDescent="0.3">
      <c r="B1164" s="166">
        <v>42255</v>
      </c>
      <c r="C1164" s="197">
        <v>330.9</v>
      </c>
      <c r="D1164" s="197">
        <f t="shared" si="19"/>
        <v>-0.11086629406706805</v>
      </c>
      <c r="E1164" s="197">
        <v>2.4934179959733571E-2</v>
      </c>
    </row>
    <row r="1165" spans="2:5" x14ac:dyDescent="0.3">
      <c r="B1165" s="166">
        <v>41652</v>
      </c>
      <c r="C1165" s="197">
        <v>372.16</v>
      </c>
      <c r="D1165" s="197">
        <f t="shared" si="19"/>
        <v>2.8174171709918969</v>
      </c>
      <c r="E1165" s="197">
        <v>2.4923576877530218E-2</v>
      </c>
    </row>
    <row r="1166" spans="2:5" x14ac:dyDescent="0.3">
      <c r="B1166" s="166">
        <v>38044</v>
      </c>
      <c r="C1166" s="197">
        <v>97.49</v>
      </c>
      <c r="D1166" s="197">
        <f t="shared" si="19"/>
        <v>-0.45938002550878954</v>
      </c>
      <c r="E1166" s="197">
        <v>2.4915895710681202E-2</v>
      </c>
    </row>
    <row r="1167" spans="2:5" x14ac:dyDescent="0.3">
      <c r="B1167" s="166">
        <v>39094</v>
      </c>
      <c r="C1167" s="197">
        <v>180.33</v>
      </c>
      <c r="D1167" s="197">
        <f t="shared" si="19"/>
        <v>-0.53163472027427139</v>
      </c>
      <c r="E1167" s="197">
        <v>2.4893435635123806E-2</v>
      </c>
    </row>
    <row r="1168" spans="2:5" x14ac:dyDescent="0.3">
      <c r="B1168" s="166">
        <v>41719</v>
      </c>
      <c r="C1168" s="197">
        <v>385.02</v>
      </c>
      <c r="D1168" s="197">
        <f t="shared" si="19"/>
        <v>1.1491487580240021</v>
      </c>
      <c r="E1168" s="197">
        <v>2.4888865227460144E-2</v>
      </c>
    </row>
    <row r="1169" spans="2:5" x14ac:dyDescent="0.3">
      <c r="B1169" s="166">
        <v>43818</v>
      </c>
      <c r="C1169" s="197">
        <v>179.15</v>
      </c>
      <c r="D1169" s="197">
        <f t="shared" si="19"/>
        <v>0.47254644090087128</v>
      </c>
      <c r="E1169" s="197">
        <v>2.4885583524027366E-2</v>
      </c>
    </row>
    <row r="1170" spans="2:5" x14ac:dyDescent="0.3">
      <c r="B1170" s="166">
        <v>40078</v>
      </c>
      <c r="C1170" s="197">
        <v>121.66</v>
      </c>
      <c r="D1170" s="197">
        <f t="shared" si="19"/>
        <v>-0.72361934619141732</v>
      </c>
      <c r="E1170" s="197">
        <v>2.4850475949793616E-2</v>
      </c>
    </row>
    <row r="1171" spans="2:5" x14ac:dyDescent="0.3">
      <c r="B1171" s="166">
        <v>44750</v>
      </c>
      <c r="C1171" s="197">
        <v>440.19</v>
      </c>
      <c r="D1171" s="197">
        <f t="shared" si="19"/>
        <v>5.5397414945773287</v>
      </c>
      <c r="E1171" s="197">
        <v>2.4841683739988962E-2</v>
      </c>
    </row>
    <row r="1172" spans="2:5" x14ac:dyDescent="0.3">
      <c r="B1172" s="166">
        <v>35719</v>
      </c>
      <c r="C1172" s="197">
        <v>67.31</v>
      </c>
      <c r="D1172" s="197">
        <f t="shared" si="19"/>
        <v>2.7044578976334614</v>
      </c>
      <c r="E1172" s="197">
        <v>2.4817295980511522E-2</v>
      </c>
    </row>
    <row r="1173" spans="2:5" x14ac:dyDescent="0.3">
      <c r="B1173" s="166">
        <v>36739</v>
      </c>
      <c r="C1173" s="197">
        <v>18.170000000000002</v>
      </c>
      <c r="D1173" s="197">
        <f t="shared" si="19"/>
        <v>-0.97367048253876254</v>
      </c>
      <c r="E1173" s="197">
        <v>2.4816694867456413E-2</v>
      </c>
    </row>
    <row r="1174" spans="2:5" x14ac:dyDescent="0.3">
      <c r="B1174" s="166">
        <v>45861</v>
      </c>
      <c r="C1174" s="197">
        <v>690.1</v>
      </c>
      <c r="D1174" s="197">
        <f t="shared" si="19"/>
        <v>8.8234875444839869</v>
      </c>
      <c r="E1174" s="197">
        <v>2.4799524799524963E-2</v>
      </c>
    </row>
    <row r="1175" spans="2:5" x14ac:dyDescent="0.3">
      <c r="B1175" s="166">
        <v>43915</v>
      </c>
      <c r="C1175" s="197">
        <v>70.25</v>
      </c>
      <c r="D1175" s="197">
        <f t="shared" si="19"/>
        <v>-0.60558082084105336</v>
      </c>
      <c r="E1175" s="197">
        <v>2.479941648431816E-2</v>
      </c>
    </row>
    <row r="1176" spans="2:5" x14ac:dyDescent="0.3">
      <c r="B1176" s="166">
        <v>38824</v>
      </c>
      <c r="C1176" s="197">
        <v>178.11</v>
      </c>
      <c r="D1176" s="197">
        <f t="shared" si="19"/>
        <v>0.77012522361359581</v>
      </c>
      <c r="E1176" s="197">
        <v>2.4798619102416541E-2</v>
      </c>
    </row>
    <row r="1177" spans="2:5" x14ac:dyDescent="0.3">
      <c r="B1177" s="166">
        <v>38099</v>
      </c>
      <c r="C1177" s="197">
        <v>100.62</v>
      </c>
      <c r="D1177" s="197">
        <f t="shared" si="19"/>
        <v>-0.79104105663198554</v>
      </c>
      <c r="E1177" s="197">
        <v>2.4747937671860676E-2</v>
      </c>
    </row>
    <row r="1178" spans="2:5" x14ac:dyDescent="0.3">
      <c r="B1178" s="166">
        <v>41842</v>
      </c>
      <c r="C1178" s="197">
        <v>481.53</v>
      </c>
      <c r="D1178" s="197">
        <f t="shared" si="19"/>
        <v>0.67827268925135908</v>
      </c>
      <c r="E1178" s="197">
        <v>2.4728139430954643E-2</v>
      </c>
    </row>
    <row r="1179" spans="2:5" x14ac:dyDescent="0.3">
      <c r="B1179" s="166">
        <v>40982</v>
      </c>
      <c r="C1179" s="197">
        <v>286.92</v>
      </c>
      <c r="D1179" s="197">
        <f t="shared" si="19"/>
        <v>9.4677125136811391</v>
      </c>
      <c r="E1179" s="197">
        <v>2.4714285714285689E-2</v>
      </c>
    </row>
    <row r="1180" spans="2:5" x14ac:dyDescent="0.3">
      <c r="B1180" s="166">
        <v>36280</v>
      </c>
      <c r="C1180" s="197">
        <v>27.41</v>
      </c>
      <c r="D1180" s="197">
        <f t="shared" si="19"/>
        <v>0.34692874692874676</v>
      </c>
      <c r="E1180" s="197">
        <v>2.4672897196261756E-2</v>
      </c>
    </row>
    <row r="1181" spans="2:5" x14ac:dyDescent="0.3">
      <c r="B1181" s="166">
        <v>36734</v>
      </c>
      <c r="C1181" s="197">
        <v>20.350000000000001</v>
      </c>
      <c r="D1181" s="197">
        <f t="shared" si="19"/>
        <v>-0.18436873747494986</v>
      </c>
      <c r="E1181" s="197">
        <v>2.4672708962739209E-2</v>
      </c>
    </row>
    <row r="1182" spans="2:5" x14ac:dyDescent="0.3">
      <c r="B1182" s="166">
        <v>36005</v>
      </c>
      <c r="C1182" s="197">
        <v>24.95</v>
      </c>
      <c r="D1182" s="197">
        <f t="shared" si="19"/>
        <v>-0.58074273231389684</v>
      </c>
      <c r="E1182" s="197">
        <v>2.4640657084188833E-2</v>
      </c>
    </row>
    <row r="1183" spans="2:5" x14ac:dyDescent="0.3">
      <c r="B1183" s="166">
        <v>34729</v>
      </c>
      <c r="C1183" s="197">
        <v>59.51</v>
      </c>
      <c r="D1183" s="197">
        <f t="shared" si="19"/>
        <v>-0.66499662238234625</v>
      </c>
      <c r="E1183" s="197">
        <v>2.4621212121212155E-2</v>
      </c>
    </row>
    <row r="1184" spans="2:5" x14ac:dyDescent="0.3">
      <c r="B1184" s="166">
        <v>38782</v>
      </c>
      <c r="C1184" s="197">
        <v>177.64</v>
      </c>
      <c r="D1184" s="197">
        <f t="shared" si="19"/>
        <v>1.8390602525171804</v>
      </c>
      <c r="E1184" s="197">
        <v>2.4570307994001617E-2</v>
      </c>
    </row>
    <row r="1185" spans="2:5" x14ac:dyDescent="0.3">
      <c r="B1185" s="166">
        <v>34655</v>
      </c>
      <c r="C1185" s="197">
        <v>62.57</v>
      </c>
      <c r="D1185" s="197">
        <f t="shared" si="19"/>
        <v>-0.30892423238347699</v>
      </c>
      <c r="E1185" s="197">
        <v>2.4561978057966227E-2</v>
      </c>
    </row>
    <row r="1186" spans="2:5" x14ac:dyDescent="0.3">
      <c r="B1186" s="166">
        <v>38372</v>
      </c>
      <c r="C1186" s="197">
        <v>90.54</v>
      </c>
      <c r="D1186" s="197">
        <f t="shared" si="19"/>
        <v>2.741322314049587</v>
      </c>
      <c r="E1186" s="197">
        <v>2.4555844743691324E-2</v>
      </c>
    </row>
    <row r="1187" spans="2:5" x14ac:dyDescent="0.3">
      <c r="B1187" s="166">
        <v>36712</v>
      </c>
      <c r="C1187" s="197">
        <v>24.2</v>
      </c>
      <c r="D1187" s="197">
        <f t="shared" si="19"/>
        <v>0.23343527013251775</v>
      </c>
      <c r="E1187" s="197">
        <v>2.4555461473327655E-2</v>
      </c>
    </row>
    <row r="1188" spans="2:5" x14ac:dyDescent="0.3">
      <c r="B1188" s="166">
        <v>37223</v>
      </c>
      <c r="C1188" s="197">
        <v>19.62</v>
      </c>
      <c r="D1188" s="197">
        <f t="shared" si="19"/>
        <v>-0.80014260975858198</v>
      </c>
      <c r="E1188" s="197">
        <v>2.4543080939947837E-2</v>
      </c>
    </row>
    <row r="1189" spans="2:5" x14ac:dyDescent="0.3">
      <c r="B1189" s="166">
        <v>38618</v>
      </c>
      <c r="C1189" s="197">
        <v>98.17</v>
      </c>
      <c r="D1189" s="197">
        <f t="shared" si="19"/>
        <v>0.49649390243902447</v>
      </c>
      <c r="E1189" s="197">
        <v>2.4525151325401895E-2</v>
      </c>
    </row>
    <row r="1190" spans="2:5" x14ac:dyDescent="0.3">
      <c r="B1190" s="166">
        <v>35713</v>
      </c>
      <c r="C1190" s="197">
        <v>65.599999999999994</v>
      </c>
      <c r="D1190" s="197">
        <f t="shared" si="19"/>
        <v>-0.85931803559939957</v>
      </c>
      <c r="E1190" s="197">
        <v>2.4519756364204115E-2</v>
      </c>
    </row>
    <row r="1191" spans="2:5" x14ac:dyDescent="0.3">
      <c r="B1191" s="166">
        <v>42559</v>
      </c>
      <c r="C1191" s="197">
        <v>466.3</v>
      </c>
      <c r="D1191" s="197">
        <f t="shared" si="19"/>
        <v>0.19212578294771832</v>
      </c>
      <c r="E1191" s="197">
        <v>2.4497418433483631E-2</v>
      </c>
    </row>
    <row r="1192" spans="2:5" x14ac:dyDescent="0.3">
      <c r="B1192" s="166">
        <v>42495</v>
      </c>
      <c r="C1192" s="197">
        <v>391.15</v>
      </c>
      <c r="D1192" s="197">
        <f t="shared" si="19"/>
        <v>28.168530947054435</v>
      </c>
      <c r="E1192" s="197">
        <v>2.4489261393399575E-2</v>
      </c>
    </row>
    <row r="1193" spans="2:5" x14ac:dyDescent="0.3">
      <c r="B1193" s="166">
        <v>37175</v>
      </c>
      <c r="C1193" s="197">
        <v>13.41</v>
      </c>
      <c r="D1193" s="197">
        <f t="shared" si="19"/>
        <v>-0.95977201139943003</v>
      </c>
      <c r="E1193" s="197">
        <v>2.4446142093200951E-2</v>
      </c>
    </row>
    <row r="1194" spans="2:5" x14ac:dyDescent="0.3">
      <c r="B1194" s="166">
        <v>44242</v>
      </c>
      <c r="C1194" s="197">
        <v>333.35</v>
      </c>
      <c r="D1194" s="197">
        <f t="shared" si="19"/>
        <v>13.191145168156664</v>
      </c>
      <c r="E1194" s="197">
        <v>2.4431468961278568E-2</v>
      </c>
    </row>
    <row r="1195" spans="2:5" x14ac:dyDescent="0.3">
      <c r="B1195" s="166">
        <v>36133</v>
      </c>
      <c r="C1195" s="197">
        <v>23.49</v>
      </c>
      <c r="D1195" s="197">
        <f t="shared" si="19"/>
        <v>-0.86409395973154357</v>
      </c>
      <c r="E1195" s="197">
        <v>2.4422154382904404E-2</v>
      </c>
    </row>
    <row r="1196" spans="2:5" x14ac:dyDescent="0.3">
      <c r="B1196" s="166">
        <v>39002</v>
      </c>
      <c r="C1196" s="197">
        <v>172.84</v>
      </c>
      <c r="D1196" s="197">
        <f t="shared" si="19"/>
        <v>7.7153184594291435E-2</v>
      </c>
      <c r="E1196" s="197">
        <v>2.4419155998103292E-2</v>
      </c>
    </row>
    <row r="1197" spans="2:5" x14ac:dyDescent="0.3">
      <c r="B1197" s="166">
        <v>38946</v>
      </c>
      <c r="C1197" s="197">
        <v>160.46</v>
      </c>
      <c r="D1197" s="197">
        <f t="shared" si="19"/>
        <v>1</v>
      </c>
      <c r="E1197" s="197">
        <v>2.4387129724208423E-2</v>
      </c>
    </row>
    <row r="1198" spans="2:5" x14ac:dyDescent="0.3">
      <c r="B1198" s="166">
        <v>38194</v>
      </c>
      <c r="C1198" s="197">
        <v>80.23</v>
      </c>
      <c r="D1198" s="197">
        <f t="shared" si="19"/>
        <v>-0.73364982404886803</v>
      </c>
      <c r="E1198" s="197">
        <v>2.4387129724208423E-2</v>
      </c>
    </row>
    <row r="1199" spans="2:5" x14ac:dyDescent="0.3">
      <c r="B1199" s="166">
        <v>41320</v>
      </c>
      <c r="C1199" s="197">
        <v>301.22000000000003</v>
      </c>
      <c r="D1199" s="197">
        <f t="shared" si="19"/>
        <v>0.64736122504785354</v>
      </c>
      <c r="E1199" s="197">
        <v>2.4383608229892939E-2</v>
      </c>
    </row>
    <row r="1200" spans="2:5" x14ac:dyDescent="0.3">
      <c r="B1200" s="166">
        <v>43503</v>
      </c>
      <c r="C1200" s="197">
        <v>182.85</v>
      </c>
      <c r="D1200" s="197">
        <f t="shared" si="19"/>
        <v>3.4750367107195297</v>
      </c>
      <c r="E1200" s="197">
        <v>2.4369747899159577E-2</v>
      </c>
    </row>
    <row r="1201" spans="2:5" x14ac:dyDescent="0.3">
      <c r="B1201" s="166">
        <v>36530</v>
      </c>
      <c r="C1201" s="197">
        <v>40.86</v>
      </c>
      <c r="D1201" s="197">
        <f t="shared" si="19"/>
        <v>-0.89601465872652319</v>
      </c>
      <c r="E1201" s="197">
        <v>2.4316871396339979E-2</v>
      </c>
    </row>
    <row r="1202" spans="2:5" x14ac:dyDescent="0.3">
      <c r="B1202" s="166">
        <v>44922</v>
      </c>
      <c r="C1202" s="197">
        <v>392.94</v>
      </c>
      <c r="D1202" s="197">
        <f t="shared" si="19"/>
        <v>-0.12584814575871506</v>
      </c>
      <c r="E1202" s="197">
        <v>2.4294875136854133E-2</v>
      </c>
    </row>
    <row r="1203" spans="2:5" x14ac:dyDescent="0.3">
      <c r="B1203" s="166">
        <v>44760</v>
      </c>
      <c r="C1203" s="197">
        <v>449.51</v>
      </c>
      <c r="D1203" s="197">
        <f t="shared" si="19"/>
        <v>3.2639916524378672</v>
      </c>
      <c r="E1203" s="197">
        <v>2.4290759940754247E-2</v>
      </c>
    </row>
    <row r="1204" spans="2:5" x14ac:dyDescent="0.3">
      <c r="B1204" s="166">
        <v>38679</v>
      </c>
      <c r="C1204" s="197">
        <v>105.42</v>
      </c>
      <c r="D1204" s="197">
        <f t="shared" si="19"/>
        <v>6.3514644351464433</v>
      </c>
      <c r="E1204" s="197">
        <v>2.4290711232024975E-2</v>
      </c>
    </row>
    <row r="1205" spans="2:5" x14ac:dyDescent="0.3">
      <c r="B1205" s="166">
        <v>36969</v>
      </c>
      <c r="C1205" s="197">
        <v>14.34</v>
      </c>
      <c r="D1205" s="197">
        <f t="shared" si="19"/>
        <v>-0.404485049833887</v>
      </c>
      <c r="E1205" s="197">
        <v>2.4285714285714244E-2</v>
      </c>
    </row>
    <row r="1206" spans="2:5" x14ac:dyDescent="0.3">
      <c r="B1206" s="166">
        <v>36640</v>
      </c>
      <c r="C1206" s="197">
        <v>24.08</v>
      </c>
      <c r="D1206" s="197">
        <f t="shared" si="19"/>
        <v>-0.9548031082247832</v>
      </c>
      <c r="E1206" s="197">
        <v>2.42450021267544E-2</v>
      </c>
    </row>
    <row r="1207" spans="2:5" x14ac:dyDescent="0.3">
      <c r="B1207" s="166">
        <v>42023</v>
      </c>
      <c r="C1207" s="197">
        <v>532.78</v>
      </c>
      <c r="D1207" s="197">
        <f t="shared" si="19"/>
        <v>1.041172789167244E-2</v>
      </c>
      <c r="E1207" s="197">
        <v>2.4242074706346095E-2</v>
      </c>
    </row>
    <row r="1208" spans="2:5" x14ac:dyDescent="0.3">
      <c r="B1208" s="166">
        <v>42019</v>
      </c>
      <c r="C1208" s="197">
        <v>527.29</v>
      </c>
      <c r="D1208" s="197">
        <f t="shared" si="19"/>
        <v>6.0663361029214675</v>
      </c>
      <c r="E1208" s="197">
        <v>2.4202163821066991E-2</v>
      </c>
    </row>
    <row r="1209" spans="2:5" x14ac:dyDescent="0.3">
      <c r="B1209" s="166">
        <v>38169</v>
      </c>
      <c r="C1209" s="197">
        <v>74.62</v>
      </c>
      <c r="D1209" s="197">
        <f t="shared" si="19"/>
        <v>-0.85357142857142854</v>
      </c>
      <c r="E1209" s="197">
        <v>2.4155915454296073E-2</v>
      </c>
    </row>
    <row r="1210" spans="2:5" x14ac:dyDescent="0.3">
      <c r="B1210" s="166">
        <v>44487</v>
      </c>
      <c r="C1210" s="197">
        <v>509.6</v>
      </c>
      <c r="D1210" s="197">
        <f t="shared" si="19"/>
        <v>4.9959995293563955</v>
      </c>
      <c r="E1210" s="197">
        <v>2.4115755627009738E-2</v>
      </c>
    </row>
    <row r="1211" spans="2:5" x14ac:dyDescent="0.3">
      <c r="B1211" s="166">
        <v>35361</v>
      </c>
      <c r="C1211" s="197">
        <v>84.99</v>
      </c>
      <c r="D1211" s="197">
        <f t="shared" si="19"/>
        <v>-0.80343224553044845</v>
      </c>
      <c r="E1211" s="197">
        <v>2.4099289070972363E-2</v>
      </c>
    </row>
    <row r="1212" spans="2:5" x14ac:dyDescent="0.3">
      <c r="B1212" s="166">
        <v>44879</v>
      </c>
      <c r="C1212" s="197">
        <v>432.37</v>
      </c>
      <c r="D1212" s="197">
        <f t="shared" si="19"/>
        <v>5.2725953866241104</v>
      </c>
      <c r="E1212" s="197">
        <v>2.4088109900521015E-2</v>
      </c>
    </row>
    <row r="1213" spans="2:5" x14ac:dyDescent="0.3">
      <c r="B1213" s="166">
        <v>34878</v>
      </c>
      <c r="C1213" s="197">
        <v>68.930000000000007</v>
      </c>
      <c r="D1213" s="197">
        <f t="shared" si="19"/>
        <v>-0.45128164305046958</v>
      </c>
      <c r="E1213" s="197">
        <v>2.4067746248700006E-2</v>
      </c>
    </row>
    <row r="1214" spans="2:5" x14ac:dyDescent="0.3">
      <c r="B1214" s="166">
        <v>40133</v>
      </c>
      <c r="C1214" s="197">
        <v>125.62</v>
      </c>
      <c r="D1214" s="197">
        <f t="shared" si="19"/>
        <v>-0.49166396892198116</v>
      </c>
      <c r="E1214" s="197">
        <v>2.4048259558164142E-2</v>
      </c>
    </row>
    <row r="1215" spans="2:5" x14ac:dyDescent="0.3">
      <c r="B1215" s="166">
        <v>40646</v>
      </c>
      <c r="C1215" s="197">
        <v>247.12</v>
      </c>
      <c r="D1215" s="197">
        <f t="shared" si="19"/>
        <v>2.3103817816476888</v>
      </c>
      <c r="E1215" s="197">
        <v>2.4034477042930602E-2</v>
      </c>
    </row>
    <row r="1216" spans="2:5" x14ac:dyDescent="0.3">
      <c r="B1216" s="166">
        <v>43937</v>
      </c>
      <c r="C1216" s="197">
        <v>74.650000000000006</v>
      </c>
      <c r="D1216" s="197">
        <f t="shared" si="19"/>
        <v>3.486177884615385</v>
      </c>
      <c r="E1216" s="197">
        <v>2.4005486968449841E-2</v>
      </c>
    </row>
    <row r="1217" spans="2:5" x14ac:dyDescent="0.3">
      <c r="B1217" s="166">
        <v>36888</v>
      </c>
      <c r="C1217" s="197">
        <v>16.64</v>
      </c>
      <c r="D1217" s="197">
        <f t="shared" si="19"/>
        <v>-0.92399744222161329</v>
      </c>
      <c r="E1217" s="197">
        <v>2.4000000000000021E-2</v>
      </c>
    </row>
    <row r="1218" spans="2:5" x14ac:dyDescent="0.3">
      <c r="B1218" s="166">
        <v>40450</v>
      </c>
      <c r="C1218" s="197">
        <v>218.94</v>
      </c>
      <c r="D1218" s="197">
        <f t="shared" si="19"/>
        <v>0.94821142552055537</v>
      </c>
      <c r="E1218" s="197">
        <v>2.3993265048407375E-2</v>
      </c>
    </row>
    <row r="1219" spans="2:5" x14ac:dyDescent="0.3">
      <c r="B1219" s="166">
        <v>38684</v>
      </c>
      <c r="C1219" s="197">
        <v>112.38</v>
      </c>
      <c r="D1219" s="197">
        <f t="shared" si="19"/>
        <v>-0.56786895331846499</v>
      </c>
      <c r="E1219" s="197">
        <v>2.3963553530751636E-2</v>
      </c>
    </row>
    <row r="1220" spans="2:5" x14ac:dyDescent="0.3">
      <c r="B1220" s="166">
        <v>41373</v>
      </c>
      <c r="C1220" s="197">
        <v>260.06</v>
      </c>
      <c r="D1220" s="197">
        <f t="shared" si="19"/>
        <v>8.4947060971157349</v>
      </c>
      <c r="E1220" s="197">
        <v>2.3938892826206759E-2</v>
      </c>
    </row>
    <row r="1221" spans="2:5" x14ac:dyDescent="0.3">
      <c r="B1221" s="166">
        <v>36140</v>
      </c>
      <c r="C1221" s="197">
        <v>27.39</v>
      </c>
      <c r="D1221" s="197">
        <f t="shared" si="19"/>
        <v>-0.84624452677669249</v>
      </c>
      <c r="E1221" s="197">
        <v>2.3925233644859878E-2</v>
      </c>
    </row>
    <row r="1222" spans="2:5" x14ac:dyDescent="0.3">
      <c r="B1222" s="166">
        <v>40830</v>
      </c>
      <c r="C1222" s="197">
        <v>178.14</v>
      </c>
      <c r="D1222" s="197">
        <f t="shared" si="19"/>
        <v>3.6731374606505769</v>
      </c>
      <c r="E1222" s="197">
        <v>2.3910794344177422E-2</v>
      </c>
    </row>
    <row r="1223" spans="2:5" x14ac:dyDescent="0.3">
      <c r="B1223" s="166">
        <v>36329</v>
      </c>
      <c r="C1223" s="197">
        <v>38.119999999999997</v>
      </c>
      <c r="D1223" s="197">
        <f t="shared" si="19"/>
        <v>-0.92397287594734745</v>
      </c>
      <c r="E1223" s="197">
        <v>2.3905452591995724E-2</v>
      </c>
    </row>
    <row r="1224" spans="2:5" x14ac:dyDescent="0.3">
      <c r="B1224" s="166">
        <v>44508</v>
      </c>
      <c r="C1224" s="197">
        <v>501.4</v>
      </c>
      <c r="D1224" s="197">
        <f t="shared" si="19"/>
        <v>2.0371312617360227</v>
      </c>
      <c r="E1224" s="197">
        <v>2.3892178885031701E-2</v>
      </c>
    </row>
    <row r="1225" spans="2:5" x14ac:dyDescent="0.3">
      <c r="B1225" s="166">
        <v>38989</v>
      </c>
      <c r="C1225" s="197">
        <v>165.09</v>
      </c>
      <c r="D1225" s="197">
        <f t="shared" si="19"/>
        <v>-0.12535099337748346</v>
      </c>
      <c r="E1225" s="197">
        <v>2.3877449764326375E-2</v>
      </c>
    </row>
    <row r="1226" spans="2:5" x14ac:dyDescent="0.3">
      <c r="B1226" s="166">
        <v>43383</v>
      </c>
      <c r="C1226" s="197">
        <v>188.75</v>
      </c>
      <c r="D1226" s="197">
        <f t="shared" ref="D1226:D1289" si="20">C1226/C1227-1</f>
        <v>-0.57536557930258714</v>
      </c>
      <c r="E1226" s="197">
        <v>2.3867643070246913E-2</v>
      </c>
    </row>
    <row r="1227" spans="2:5" x14ac:dyDescent="0.3">
      <c r="B1227" s="166">
        <v>42186</v>
      </c>
      <c r="C1227" s="197">
        <v>444.5</v>
      </c>
      <c r="D1227" s="197">
        <f t="shared" si="20"/>
        <v>1.1561969439728355</v>
      </c>
      <c r="E1227" s="197">
        <v>2.3839686744212774E-2</v>
      </c>
    </row>
    <row r="1228" spans="2:5" x14ac:dyDescent="0.3">
      <c r="B1228" s="166">
        <v>43559</v>
      </c>
      <c r="C1228" s="197">
        <v>206.15</v>
      </c>
      <c r="D1228" s="197">
        <f t="shared" si="20"/>
        <v>-0.79568677588479564</v>
      </c>
      <c r="E1228" s="197">
        <v>2.3839086168363499E-2</v>
      </c>
    </row>
    <row r="1229" spans="2:5" x14ac:dyDescent="0.3">
      <c r="B1229" s="166">
        <v>45420</v>
      </c>
      <c r="C1229" s="197">
        <v>1008.99</v>
      </c>
      <c r="D1229" s="197">
        <f t="shared" si="20"/>
        <v>11.478233984664852</v>
      </c>
      <c r="E1229" s="197">
        <v>2.3825227547158434E-2</v>
      </c>
    </row>
    <row r="1230" spans="2:5" x14ac:dyDescent="0.3">
      <c r="B1230" s="166">
        <v>38449</v>
      </c>
      <c r="C1230" s="197">
        <v>80.86</v>
      </c>
      <c r="D1230" s="197">
        <f t="shared" si="20"/>
        <v>4.6943661971830988</v>
      </c>
      <c r="E1230" s="197">
        <v>2.3803494555583615E-2</v>
      </c>
    </row>
    <row r="1231" spans="2:5" x14ac:dyDescent="0.3">
      <c r="B1231" s="166">
        <v>37006</v>
      </c>
      <c r="C1231" s="197">
        <v>14.2</v>
      </c>
      <c r="D1231" s="197">
        <f t="shared" si="20"/>
        <v>-0.90501672240802677</v>
      </c>
      <c r="E1231" s="197">
        <v>2.3792357606344572E-2</v>
      </c>
    </row>
    <row r="1232" spans="2:5" x14ac:dyDescent="0.3">
      <c r="B1232" s="166">
        <v>38890</v>
      </c>
      <c r="C1232" s="197">
        <v>149.5</v>
      </c>
      <c r="D1232" s="197">
        <f t="shared" si="20"/>
        <v>-0.4084596209393424</v>
      </c>
      <c r="E1232" s="197">
        <v>2.3762240635485821E-2</v>
      </c>
    </row>
    <row r="1233" spans="2:5" x14ac:dyDescent="0.3">
      <c r="B1233" s="166">
        <v>40525</v>
      </c>
      <c r="C1233" s="197">
        <v>252.73</v>
      </c>
      <c r="D1233" s="197">
        <f t="shared" si="20"/>
        <v>-6.7038281221159846E-2</v>
      </c>
      <c r="E1233" s="197">
        <v>2.3737189613966869E-2</v>
      </c>
    </row>
    <row r="1234" spans="2:5" x14ac:dyDescent="0.3">
      <c r="B1234" s="166">
        <v>41193</v>
      </c>
      <c r="C1234" s="197">
        <v>270.89</v>
      </c>
      <c r="D1234" s="197">
        <f t="shared" si="20"/>
        <v>0.28092491015698884</v>
      </c>
      <c r="E1234" s="197">
        <v>2.3733041079324169E-2</v>
      </c>
    </row>
    <row r="1235" spans="2:5" x14ac:dyDescent="0.3">
      <c r="B1235" s="166">
        <v>40924</v>
      </c>
      <c r="C1235" s="197">
        <v>211.48</v>
      </c>
      <c r="D1235" s="197">
        <f t="shared" si="20"/>
        <v>9.6431806743834922</v>
      </c>
      <c r="E1235" s="197">
        <v>2.3719624358601976E-2</v>
      </c>
    </row>
    <row r="1236" spans="2:5" x14ac:dyDescent="0.3">
      <c r="B1236" s="166">
        <v>37217</v>
      </c>
      <c r="C1236" s="197">
        <v>19.87</v>
      </c>
      <c r="D1236" s="197">
        <f t="shared" si="20"/>
        <v>-0.66447146234380272</v>
      </c>
      <c r="E1236" s="197">
        <v>2.3699124162802621E-2</v>
      </c>
    </row>
    <row r="1237" spans="2:5" x14ac:dyDescent="0.3">
      <c r="B1237" s="166">
        <v>39734</v>
      </c>
      <c r="C1237" s="197">
        <v>59.22</v>
      </c>
      <c r="D1237" s="197">
        <f t="shared" si="20"/>
        <v>-0.3717377466581796</v>
      </c>
      <c r="E1237" s="197">
        <v>2.3681936041486606E-2</v>
      </c>
    </row>
    <row r="1238" spans="2:5" x14ac:dyDescent="0.3">
      <c r="B1238" s="166">
        <v>38380</v>
      </c>
      <c r="C1238" s="197">
        <v>94.26</v>
      </c>
      <c r="D1238" s="197">
        <f t="shared" si="20"/>
        <v>-0.76184941889843349</v>
      </c>
      <c r="E1238" s="197">
        <v>2.3675065160729813E-2</v>
      </c>
    </row>
    <row r="1239" spans="2:5" x14ac:dyDescent="0.3">
      <c r="B1239" s="166">
        <v>42472</v>
      </c>
      <c r="C1239" s="197">
        <v>395.8</v>
      </c>
      <c r="D1239" s="197">
        <f t="shared" si="20"/>
        <v>18.87945755901557</v>
      </c>
      <c r="E1239" s="197">
        <v>2.3664813138497331E-2</v>
      </c>
    </row>
    <row r="1240" spans="2:5" x14ac:dyDescent="0.3">
      <c r="B1240" s="166">
        <v>37239</v>
      </c>
      <c r="C1240" s="197">
        <v>19.91</v>
      </c>
      <c r="D1240" s="197">
        <f t="shared" si="20"/>
        <v>-0.81238220882020351</v>
      </c>
      <c r="E1240" s="197">
        <v>2.3650385604113255E-2</v>
      </c>
    </row>
    <row r="1241" spans="2:5" x14ac:dyDescent="0.3">
      <c r="B1241" s="166">
        <v>38030</v>
      </c>
      <c r="C1241" s="197">
        <v>106.12</v>
      </c>
      <c r="D1241" s="197">
        <f t="shared" si="20"/>
        <v>-0.71678676274352815</v>
      </c>
      <c r="E1241" s="197">
        <v>2.363268062120194E-2</v>
      </c>
    </row>
    <row r="1242" spans="2:5" x14ac:dyDescent="0.3">
      <c r="B1242" s="166">
        <v>42450</v>
      </c>
      <c r="C1242" s="197">
        <v>374.7</v>
      </c>
      <c r="D1242" s="197">
        <f t="shared" si="20"/>
        <v>-0.35931194856712956</v>
      </c>
      <c r="E1242" s="197">
        <v>2.3630651550334614E-2</v>
      </c>
    </row>
    <row r="1243" spans="2:5" x14ac:dyDescent="0.3">
      <c r="B1243" s="166">
        <v>45105</v>
      </c>
      <c r="C1243" s="197">
        <v>584.84</v>
      </c>
      <c r="D1243" s="197">
        <f t="shared" si="20"/>
        <v>4.8250645253799851E-2</v>
      </c>
      <c r="E1243" s="197">
        <v>2.3628662442678694E-2</v>
      </c>
    </row>
    <row r="1244" spans="2:5" x14ac:dyDescent="0.3">
      <c r="B1244" s="166">
        <v>42075</v>
      </c>
      <c r="C1244" s="197">
        <v>557.91999999999996</v>
      </c>
      <c r="D1244" s="197">
        <f t="shared" si="20"/>
        <v>21.578713071630915</v>
      </c>
      <c r="E1244" s="197">
        <v>2.3612512613521597E-2</v>
      </c>
    </row>
    <row r="1245" spans="2:5" x14ac:dyDescent="0.3">
      <c r="B1245" s="166">
        <v>37369</v>
      </c>
      <c r="C1245" s="197">
        <v>24.71</v>
      </c>
      <c r="D1245" s="197">
        <f t="shared" si="20"/>
        <v>-0.68522292993630574</v>
      </c>
      <c r="E1245" s="197">
        <v>2.3612261806130963E-2</v>
      </c>
    </row>
    <row r="1246" spans="2:5" x14ac:dyDescent="0.3">
      <c r="B1246" s="166">
        <v>39643</v>
      </c>
      <c r="C1246" s="197">
        <v>78.5</v>
      </c>
      <c r="D1246" s="197">
        <f t="shared" si="20"/>
        <v>2.2900251466890196</v>
      </c>
      <c r="E1246" s="197">
        <v>2.3601512583126816E-2</v>
      </c>
    </row>
    <row r="1247" spans="2:5" x14ac:dyDescent="0.3">
      <c r="B1247" s="166">
        <v>36635</v>
      </c>
      <c r="C1247" s="197">
        <v>23.86</v>
      </c>
      <c r="D1247" s="197">
        <f t="shared" si="20"/>
        <v>-0.94932030586236194</v>
      </c>
      <c r="E1247" s="197">
        <v>2.3595023595023523E-2</v>
      </c>
    </row>
    <row r="1248" spans="2:5" x14ac:dyDescent="0.3">
      <c r="B1248" s="166">
        <v>42800</v>
      </c>
      <c r="C1248" s="197">
        <v>470.8</v>
      </c>
      <c r="D1248" s="197">
        <f t="shared" si="20"/>
        <v>2.2372962937495702</v>
      </c>
      <c r="E1248" s="197">
        <v>2.3589520600065361E-2</v>
      </c>
    </row>
    <row r="1249" spans="2:5" x14ac:dyDescent="0.3">
      <c r="B1249" s="166">
        <v>39197</v>
      </c>
      <c r="C1249" s="197">
        <v>145.43</v>
      </c>
      <c r="D1249" s="197">
        <f t="shared" si="20"/>
        <v>1.6165887009715729</v>
      </c>
      <c r="E1249" s="197">
        <v>2.3578265765765716E-2</v>
      </c>
    </row>
    <row r="1250" spans="2:5" x14ac:dyDescent="0.3">
      <c r="B1250" s="166">
        <v>37872</v>
      </c>
      <c r="C1250" s="197">
        <v>55.58</v>
      </c>
      <c r="D1250" s="197">
        <f t="shared" si="20"/>
        <v>-0.6218533133759695</v>
      </c>
      <c r="E1250" s="197">
        <v>2.3572744014733082E-2</v>
      </c>
    </row>
    <row r="1251" spans="2:5" x14ac:dyDescent="0.3">
      <c r="B1251" s="166">
        <v>38937</v>
      </c>
      <c r="C1251" s="197">
        <v>146.97999999999999</v>
      </c>
      <c r="D1251" s="197">
        <f t="shared" si="20"/>
        <v>-0.65516270558149359</v>
      </c>
      <c r="E1251" s="197">
        <v>2.3537604456824512E-2</v>
      </c>
    </row>
    <row r="1252" spans="2:5" x14ac:dyDescent="0.3">
      <c r="B1252" s="166">
        <v>41739</v>
      </c>
      <c r="C1252" s="197">
        <v>426.23</v>
      </c>
      <c r="D1252" s="197">
        <f t="shared" si="20"/>
        <v>4.5311445626784321</v>
      </c>
      <c r="E1252" s="197">
        <v>2.3533366952428914E-2</v>
      </c>
    </row>
    <row r="1253" spans="2:5" x14ac:dyDescent="0.3">
      <c r="B1253" s="166">
        <v>35569</v>
      </c>
      <c r="C1253" s="197">
        <v>77.06</v>
      </c>
      <c r="D1253" s="197">
        <f t="shared" si="20"/>
        <v>-0.59218882303132947</v>
      </c>
      <c r="E1253" s="197">
        <v>2.3509098153805308E-2</v>
      </c>
    </row>
    <row r="1254" spans="2:5" x14ac:dyDescent="0.3">
      <c r="B1254" s="166">
        <v>38846</v>
      </c>
      <c r="C1254" s="197">
        <v>188.96</v>
      </c>
      <c r="D1254" s="197">
        <f t="shared" si="20"/>
        <v>2.4400145639905335</v>
      </c>
      <c r="E1254" s="197">
        <v>2.3507745639692379E-2</v>
      </c>
    </row>
    <row r="1255" spans="2:5" x14ac:dyDescent="0.3">
      <c r="B1255" s="166">
        <v>37866</v>
      </c>
      <c r="C1255" s="197">
        <v>54.93</v>
      </c>
      <c r="D1255" s="197">
        <f t="shared" si="20"/>
        <v>-0.88543361281441624</v>
      </c>
      <c r="E1255" s="197">
        <v>2.347680268306318E-2</v>
      </c>
    </row>
    <row r="1256" spans="2:5" x14ac:dyDescent="0.3">
      <c r="B1256" s="166">
        <v>41865</v>
      </c>
      <c r="C1256" s="197">
        <v>479.46</v>
      </c>
      <c r="D1256" s="197">
        <f t="shared" si="20"/>
        <v>0.96596686895194361</v>
      </c>
      <c r="E1256" s="197">
        <v>2.3459346382906032E-2</v>
      </c>
    </row>
    <row r="1257" spans="2:5" x14ac:dyDescent="0.3">
      <c r="B1257" s="166">
        <v>41100</v>
      </c>
      <c r="C1257" s="197">
        <v>243.88</v>
      </c>
      <c r="D1257" s="197">
        <f t="shared" si="20"/>
        <v>2.1942370661427639</v>
      </c>
      <c r="E1257" s="197">
        <v>2.3458810692853271E-2</v>
      </c>
    </row>
    <row r="1258" spans="2:5" x14ac:dyDescent="0.3">
      <c r="B1258" s="166">
        <v>34963</v>
      </c>
      <c r="C1258" s="197">
        <v>76.349999999999994</v>
      </c>
      <c r="D1258" s="197">
        <f t="shared" si="20"/>
        <v>-0.41673032849503444</v>
      </c>
      <c r="E1258" s="197">
        <v>2.3458445040214437E-2</v>
      </c>
    </row>
    <row r="1259" spans="2:5" x14ac:dyDescent="0.3">
      <c r="B1259" s="166">
        <v>43732</v>
      </c>
      <c r="C1259" s="197">
        <v>130.9</v>
      </c>
      <c r="D1259" s="197">
        <f t="shared" si="20"/>
        <v>-0.74741432540907682</v>
      </c>
      <c r="E1259" s="197">
        <v>2.3455824863174435E-2</v>
      </c>
    </row>
    <row r="1260" spans="2:5" x14ac:dyDescent="0.3">
      <c r="B1260" s="166">
        <v>42009</v>
      </c>
      <c r="C1260" s="197">
        <v>518.24</v>
      </c>
      <c r="D1260" s="197">
        <f t="shared" si="20"/>
        <v>5.204980842911878</v>
      </c>
      <c r="E1260" s="197">
        <v>2.3441357110413286E-2</v>
      </c>
    </row>
    <row r="1261" spans="2:5" x14ac:dyDescent="0.3">
      <c r="B1261" s="166">
        <v>38204</v>
      </c>
      <c r="C1261" s="197">
        <v>83.52</v>
      </c>
      <c r="D1261" s="197">
        <f t="shared" si="20"/>
        <v>3.3364485981308407</v>
      </c>
      <c r="E1261" s="197">
        <v>2.3403994608503842E-2</v>
      </c>
    </row>
    <row r="1262" spans="2:5" x14ac:dyDescent="0.3">
      <c r="B1262" s="166">
        <v>36936</v>
      </c>
      <c r="C1262" s="197">
        <v>19.260000000000002</v>
      </c>
      <c r="D1262" s="197">
        <f t="shared" si="20"/>
        <v>-0.73659737417943105</v>
      </c>
      <c r="E1262" s="197">
        <v>2.3379383634431594E-2</v>
      </c>
    </row>
    <row r="1263" spans="2:5" x14ac:dyDescent="0.3">
      <c r="B1263" s="166">
        <v>38223</v>
      </c>
      <c r="C1263" s="197">
        <v>73.12</v>
      </c>
      <c r="D1263" s="197">
        <f t="shared" si="20"/>
        <v>1.9808397880146758</v>
      </c>
      <c r="E1263" s="197">
        <v>2.3372988103568915E-2</v>
      </c>
    </row>
    <row r="1264" spans="2:5" x14ac:dyDescent="0.3">
      <c r="B1264" s="166">
        <v>37351</v>
      </c>
      <c r="C1264" s="197">
        <v>24.53</v>
      </c>
      <c r="D1264" s="197">
        <f t="shared" si="20"/>
        <v>-0.62417649762524885</v>
      </c>
      <c r="E1264" s="197">
        <v>2.336253650396336E-2</v>
      </c>
    </row>
    <row r="1265" spans="2:5" x14ac:dyDescent="0.3">
      <c r="B1265" s="166">
        <v>35674</v>
      </c>
      <c r="C1265" s="197">
        <v>65.27</v>
      </c>
      <c r="D1265" s="197">
        <f t="shared" si="20"/>
        <v>-0.85037366466461872</v>
      </c>
      <c r="E1265" s="197">
        <v>2.3361555346503415E-2</v>
      </c>
    </row>
    <row r="1266" spans="2:5" x14ac:dyDescent="0.3">
      <c r="B1266" s="166">
        <v>41807</v>
      </c>
      <c r="C1266" s="197">
        <v>436.22</v>
      </c>
      <c r="D1266" s="197">
        <f t="shared" si="20"/>
        <v>3.417417721518988</v>
      </c>
      <c r="E1266" s="197">
        <v>2.3318006943793046E-2</v>
      </c>
    </row>
    <row r="1267" spans="2:5" x14ac:dyDescent="0.3">
      <c r="B1267" s="166">
        <v>43985</v>
      </c>
      <c r="C1267" s="197">
        <v>98.75</v>
      </c>
      <c r="D1267" s="197">
        <f t="shared" si="20"/>
        <v>2.5675578034682083</v>
      </c>
      <c r="E1267" s="197">
        <v>2.3316062176165886E-2</v>
      </c>
    </row>
    <row r="1268" spans="2:5" x14ac:dyDescent="0.3">
      <c r="B1268" s="166">
        <v>36654</v>
      </c>
      <c r="C1268" s="197">
        <v>27.68</v>
      </c>
      <c r="D1268" s="197">
        <f t="shared" si="20"/>
        <v>-0.66670680313064423</v>
      </c>
      <c r="E1268" s="197">
        <v>2.3290203327171799E-2</v>
      </c>
    </row>
    <row r="1269" spans="2:5" x14ac:dyDescent="0.3">
      <c r="B1269" s="166">
        <v>37973</v>
      </c>
      <c r="C1269" s="197">
        <v>83.05</v>
      </c>
      <c r="D1269" s="197">
        <f t="shared" si="20"/>
        <v>1.9643953345610754E-2</v>
      </c>
      <c r="E1269" s="197">
        <v>2.3287333661902387E-2</v>
      </c>
    </row>
    <row r="1270" spans="2:5" x14ac:dyDescent="0.3">
      <c r="B1270" s="166">
        <v>38180</v>
      </c>
      <c r="C1270" s="197">
        <v>81.45</v>
      </c>
      <c r="D1270" s="197">
        <f t="shared" si="20"/>
        <v>-0.6673337689919947</v>
      </c>
      <c r="E1270" s="197">
        <v>2.3241206030150785E-2</v>
      </c>
    </row>
    <row r="1271" spans="2:5" x14ac:dyDescent="0.3">
      <c r="B1271" s="166">
        <v>40589</v>
      </c>
      <c r="C1271" s="197">
        <v>244.84</v>
      </c>
      <c r="D1271" s="197">
        <f t="shared" si="20"/>
        <v>-0.44989664779365501</v>
      </c>
      <c r="E1271" s="197">
        <v>2.3236375794048802E-2</v>
      </c>
    </row>
    <row r="1272" spans="2:5" x14ac:dyDescent="0.3">
      <c r="B1272" s="166">
        <v>41775</v>
      </c>
      <c r="C1272" s="197">
        <v>445.08</v>
      </c>
      <c r="D1272" s="197">
        <f t="shared" si="20"/>
        <v>0.72545066873425079</v>
      </c>
      <c r="E1272" s="197">
        <v>2.3219458365901779E-2</v>
      </c>
    </row>
    <row r="1273" spans="2:5" x14ac:dyDescent="0.3">
      <c r="B1273" s="166">
        <v>43298</v>
      </c>
      <c r="C1273" s="197">
        <v>257.95</v>
      </c>
      <c r="D1273" s="197">
        <f t="shared" si="20"/>
        <v>-0.59637291105964829</v>
      </c>
      <c r="E1273" s="197">
        <v>2.3205077350257897E-2</v>
      </c>
    </row>
    <row r="1274" spans="2:5" x14ac:dyDescent="0.3">
      <c r="B1274" s="166">
        <v>45226</v>
      </c>
      <c r="C1274" s="197">
        <v>639.08000000000004</v>
      </c>
      <c r="D1274" s="197">
        <f t="shared" si="20"/>
        <v>0.47979716118276339</v>
      </c>
      <c r="E1274" s="197">
        <v>2.3150075245749413E-2</v>
      </c>
    </row>
    <row r="1275" spans="2:5" x14ac:dyDescent="0.3">
      <c r="B1275" s="166">
        <v>44890</v>
      </c>
      <c r="C1275" s="197">
        <v>431.87</v>
      </c>
      <c r="D1275" s="197">
        <f t="shared" si="20"/>
        <v>3.4380844723050048</v>
      </c>
      <c r="E1275" s="197">
        <v>2.3146173892442556E-2</v>
      </c>
    </row>
    <row r="1276" spans="2:5" x14ac:dyDescent="0.3">
      <c r="B1276" s="166">
        <v>35222</v>
      </c>
      <c r="C1276" s="197">
        <v>97.31</v>
      </c>
      <c r="D1276" s="197">
        <f t="shared" si="20"/>
        <v>-0.64124023005456421</v>
      </c>
      <c r="E1276" s="197">
        <v>2.3131111344758759E-2</v>
      </c>
    </row>
    <row r="1277" spans="2:5" x14ac:dyDescent="0.3">
      <c r="B1277" s="166">
        <v>40973</v>
      </c>
      <c r="C1277" s="197">
        <v>271.24</v>
      </c>
      <c r="D1277" s="197">
        <f t="shared" si="20"/>
        <v>-0.39313122273184919</v>
      </c>
      <c r="E1277" s="197">
        <v>2.3122477462185431E-2</v>
      </c>
    </row>
    <row r="1278" spans="2:5" x14ac:dyDescent="0.3">
      <c r="B1278" s="166">
        <v>42926</v>
      </c>
      <c r="C1278" s="197">
        <v>446.95</v>
      </c>
      <c r="D1278" s="197">
        <f t="shared" si="20"/>
        <v>13.848837209302324</v>
      </c>
      <c r="E1278" s="197">
        <v>2.3120064095227155E-2</v>
      </c>
    </row>
    <row r="1279" spans="2:5" x14ac:dyDescent="0.3">
      <c r="B1279" s="166">
        <v>37420</v>
      </c>
      <c r="C1279" s="197">
        <v>30.1</v>
      </c>
      <c r="D1279" s="197">
        <f t="shared" si="20"/>
        <v>-0.96984572230014021</v>
      </c>
      <c r="E1279" s="197">
        <v>2.3113528212100665E-2</v>
      </c>
    </row>
    <row r="1280" spans="2:5" x14ac:dyDescent="0.3">
      <c r="B1280" s="166">
        <v>45477</v>
      </c>
      <c r="C1280" s="197">
        <v>998.2</v>
      </c>
      <c r="D1280" s="197">
        <f t="shared" si="20"/>
        <v>5.009632751354606</v>
      </c>
      <c r="E1280" s="197">
        <v>2.3112796597140495E-2</v>
      </c>
    </row>
    <row r="1281" spans="2:5" x14ac:dyDescent="0.3">
      <c r="B1281" s="166">
        <v>43794</v>
      </c>
      <c r="C1281" s="197">
        <v>166.1</v>
      </c>
      <c r="D1281" s="197">
        <f t="shared" si="20"/>
        <v>-0.45307869608165952</v>
      </c>
      <c r="E1281" s="197">
        <v>2.3098244533415357E-2</v>
      </c>
    </row>
    <row r="1282" spans="2:5" x14ac:dyDescent="0.3">
      <c r="B1282" s="166">
        <v>44411</v>
      </c>
      <c r="C1282" s="197">
        <v>303.7</v>
      </c>
      <c r="D1282" s="197">
        <f t="shared" si="20"/>
        <v>-0.21807415036045308</v>
      </c>
      <c r="E1282" s="197">
        <v>2.3075627421256462E-2</v>
      </c>
    </row>
    <row r="1283" spans="2:5" x14ac:dyDescent="0.3">
      <c r="B1283" s="166">
        <v>42464</v>
      </c>
      <c r="C1283" s="197">
        <v>388.4</v>
      </c>
      <c r="D1283" s="197">
        <f t="shared" si="20"/>
        <v>0.10193775356767931</v>
      </c>
      <c r="E1283" s="197">
        <v>2.3047543790333247E-2</v>
      </c>
    </row>
    <row r="1284" spans="2:5" x14ac:dyDescent="0.3">
      <c r="B1284" s="166">
        <v>41667</v>
      </c>
      <c r="C1284" s="197">
        <v>352.47</v>
      </c>
      <c r="D1284" s="197">
        <f t="shared" si="20"/>
        <v>0.97429003528818692</v>
      </c>
      <c r="E1284" s="197">
        <v>2.2986504135829477E-2</v>
      </c>
    </row>
    <row r="1285" spans="2:5" x14ac:dyDescent="0.3">
      <c r="B1285" s="166">
        <v>38807</v>
      </c>
      <c r="C1285" s="197">
        <v>178.53</v>
      </c>
      <c r="D1285" s="197">
        <f t="shared" si="20"/>
        <v>-0.10890940853506359</v>
      </c>
      <c r="E1285" s="197">
        <v>2.2977309190923556E-2</v>
      </c>
    </row>
    <row r="1286" spans="2:5" x14ac:dyDescent="0.3">
      <c r="B1286" s="166">
        <v>43845</v>
      </c>
      <c r="C1286" s="197">
        <v>200.35</v>
      </c>
      <c r="D1286" s="197">
        <f t="shared" si="20"/>
        <v>-0.14475369247844272</v>
      </c>
      <c r="E1286" s="197">
        <v>2.297676793464376E-2</v>
      </c>
    </row>
    <row r="1287" spans="2:5" x14ac:dyDescent="0.3">
      <c r="B1287" s="166">
        <v>40627</v>
      </c>
      <c r="C1287" s="197">
        <v>234.26</v>
      </c>
      <c r="D1287" s="197">
        <f t="shared" si="20"/>
        <v>-0.46134743619222807</v>
      </c>
      <c r="E1287" s="197">
        <v>2.2969432314410509E-2</v>
      </c>
    </row>
    <row r="1288" spans="2:5" x14ac:dyDescent="0.3">
      <c r="B1288" s="166">
        <v>44677</v>
      </c>
      <c r="C1288" s="197">
        <v>434.9</v>
      </c>
      <c r="D1288" s="197">
        <f t="shared" si="20"/>
        <v>0.27405888384356225</v>
      </c>
      <c r="E1288" s="197">
        <v>2.2933082441491282E-2</v>
      </c>
    </row>
    <row r="1289" spans="2:5" x14ac:dyDescent="0.3">
      <c r="B1289" s="166">
        <v>42284</v>
      </c>
      <c r="C1289" s="197">
        <v>341.35</v>
      </c>
      <c r="D1289" s="197">
        <f t="shared" si="20"/>
        <v>-0.13573526433056504</v>
      </c>
      <c r="E1289" s="197">
        <v>2.2924782738987126E-2</v>
      </c>
    </row>
    <row r="1290" spans="2:5" x14ac:dyDescent="0.3">
      <c r="B1290" s="166">
        <v>41605</v>
      </c>
      <c r="C1290" s="197">
        <v>394.96</v>
      </c>
      <c r="D1290" s="197">
        <f t="shared" ref="D1290:D1353" si="21">C1290/C1291-1</f>
        <v>1.7561758548499649</v>
      </c>
      <c r="E1290" s="197">
        <v>2.2920929268861023E-2</v>
      </c>
    </row>
    <row r="1291" spans="2:5" x14ac:dyDescent="0.3">
      <c r="B1291" s="166">
        <v>44084</v>
      </c>
      <c r="C1291" s="197">
        <v>143.30000000000001</v>
      </c>
      <c r="D1291" s="197">
        <f t="shared" si="21"/>
        <v>-0.68292952760261083</v>
      </c>
      <c r="E1291" s="197">
        <v>2.28408279800143E-2</v>
      </c>
    </row>
    <row r="1292" spans="2:5" x14ac:dyDescent="0.3">
      <c r="B1292" s="166">
        <v>41856</v>
      </c>
      <c r="C1292" s="197">
        <v>451.95</v>
      </c>
      <c r="D1292" s="197">
        <f t="shared" si="21"/>
        <v>14.284071694284748</v>
      </c>
      <c r="E1292" s="197">
        <v>2.2835287195039022E-2</v>
      </c>
    </row>
    <row r="1293" spans="2:5" x14ac:dyDescent="0.3">
      <c r="B1293" s="166">
        <v>37739</v>
      </c>
      <c r="C1293" s="197">
        <v>29.57</v>
      </c>
      <c r="D1293" s="197">
        <f t="shared" si="21"/>
        <v>-0.69767917390859835</v>
      </c>
      <c r="E1293" s="197">
        <v>2.2829470771359439E-2</v>
      </c>
    </row>
    <row r="1294" spans="2:5" x14ac:dyDescent="0.3">
      <c r="B1294" s="166">
        <v>38090</v>
      </c>
      <c r="C1294" s="197">
        <v>97.81</v>
      </c>
      <c r="D1294" s="197">
        <f t="shared" si="21"/>
        <v>6.2613214550853744</v>
      </c>
      <c r="E1294" s="197">
        <v>2.2796193663076503E-2</v>
      </c>
    </row>
    <row r="1295" spans="2:5" x14ac:dyDescent="0.3">
      <c r="B1295" s="166">
        <v>37169</v>
      </c>
      <c r="C1295" s="197">
        <v>13.47</v>
      </c>
      <c r="D1295" s="197">
        <f t="shared" si="21"/>
        <v>-0.84212376933895916</v>
      </c>
      <c r="E1295" s="197">
        <v>2.277904328018221E-2</v>
      </c>
    </row>
    <row r="1296" spans="2:5" x14ac:dyDescent="0.3">
      <c r="B1296" s="166">
        <v>40028</v>
      </c>
      <c r="C1296" s="197">
        <v>85.32</v>
      </c>
      <c r="D1296" s="197">
        <f t="shared" si="21"/>
        <v>-0.83435261226629387</v>
      </c>
      <c r="E1296" s="197">
        <v>2.2776312634859686E-2</v>
      </c>
    </row>
    <row r="1297" spans="2:5" x14ac:dyDescent="0.3">
      <c r="B1297" s="166">
        <v>41921</v>
      </c>
      <c r="C1297" s="197">
        <v>515.07000000000005</v>
      </c>
      <c r="D1297" s="197">
        <f t="shared" si="21"/>
        <v>0.85564001873401319</v>
      </c>
      <c r="E1297" s="197">
        <v>2.2776012708498827E-2</v>
      </c>
    </row>
    <row r="1298" spans="2:5" x14ac:dyDescent="0.3">
      <c r="B1298" s="166">
        <v>41187</v>
      </c>
      <c r="C1298" s="197">
        <v>277.57</v>
      </c>
      <c r="D1298" s="197">
        <f t="shared" si="21"/>
        <v>3.0639824304538799</v>
      </c>
      <c r="E1298" s="197">
        <v>2.2771657024945657E-2</v>
      </c>
    </row>
    <row r="1299" spans="2:5" x14ac:dyDescent="0.3">
      <c r="B1299" s="166">
        <v>35521</v>
      </c>
      <c r="C1299" s="197">
        <v>68.3</v>
      </c>
      <c r="D1299" s="197">
        <f t="shared" si="21"/>
        <v>-0.83388057886416145</v>
      </c>
      <c r="E1299" s="197">
        <v>2.2761305780173657E-2</v>
      </c>
    </row>
    <row r="1300" spans="2:5" x14ac:dyDescent="0.3">
      <c r="B1300" s="166">
        <v>43077</v>
      </c>
      <c r="C1300" s="197">
        <v>411.15</v>
      </c>
      <c r="D1300" s="197">
        <f t="shared" si="21"/>
        <v>1.149916335494666</v>
      </c>
      <c r="E1300" s="197">
        <v>2.2761194029850662E-2</v>
      </c>
    </row>
    <row r="1301" spans="2:5" x14ac:dyDescent="0.3">
      <c r="B1301" s="166">
        <v>40718</v>
      </c>
      <c r="C1301" s="197">
        <v>191.24</v>
      </c>
      <c r="D1301" s="197">
        <f t="shared" si="21"/>
        <v>0.8798781087191585</v>
      </c>
      <c r="E1301" s="197">
        <v>2.2728488154446724E-2</v>
      </c>
    </row>
    <row r="1302" spans="2:5" x14ac:dyDescent="0.3">
      <c r="B1302" s="166">
        <v>38673</v>
      </c>
      <c r="C1302" s="197">
        <v>101.73</v>
      </c>
      <c r="D1302" s="197">
        <f t="shared" si="21"/>
        <v>2.8917368018362661</v>
      </c>
      <c r="E1302" s="197">
        <v>2.2720418216547689E-2</v>
      </c>
    </row>
    <row r="1303" spans="2:5" x14ac:dyDescent="0.3">
      <c r="B1303" s="166">
        <v>37494</v>
      </c>
      <c r="C1303" s="197">
        <v>26.14</v>
      </c>
      <c r="D1303" s="197">
        <f t="shared" si="21"/>
        <v>-0.93972236314163171</v>
      </c>
      <c r="E1303" s="197">
        <v>2.2691705790297334E-2</v>
      </c>
    </row>
    <row r="1304" spans="2:5" x14ac:dyDescent="0.3">
      <c r="B1304" s="166">
        <v>44872</v>
      </c>
      <c r="C1304" s="197">
        <v>433.66</v>
      </c>
      <c r="D1304" s="197">
        <f t="shared" si="21"/>
        <v>4.5583183799025893</v>
      </c>
      <c r="E1304" s="197">
        <v>2.2686539005754236E-2</v>
      </c>
    </row>
    <row r="1305" spans="2:5" x14ac:dyDescent="0.3">
      <c r="B1305" s="166">
        <v>38183</v>
      </c>
      <c r="C1305" s="197">
        <v>78.02</v>
      </c>
      <c r="D1305" s="197">
        <f t="shared" si="21"/>
        <v>-0.60264833206009683</v>
      </c>
      <c r="E1305" s="197">
        <v>2.2676628653820918E-2</v>
      </c>
    </row>
    <row r="1306" spans="2:5" x14ac:dyDescent="0.3">
      <c r="B1306" s="166">
        <v>43840</v>
      </c>
      <c r="C1306" s="197">
        <v>196.35</v>
      </c>
      <c r="D1306" s="197">
        <f t="shared" si="21"/>
        <v>6.6282051282051286</v>
      </c>
      <c r="E1306" s="197">
        <v>2.2656250000000044E-2</v>
      </c>
    </row>
    <row r="1307" spans="2:5" x14ac:dyDescent="0.3">
      <c r="B1307" s="166">
        <v>37382</v>
      </c>
      <c r="C1307" s="197">
        <v>25.74</v>
      </c>
      <c r="D1307" s="197">
        <f t="shared" si="21"/>
        <v>-0.85606441872169103</v>
      </c>
      <c r="E1307" s="197">
        <v>2.2646007151370551E-2</v>
      </c>
    </row>
    <row r="1308" spans="2:5" x14ac:dyDescent="0.3">
      <c r="B1308" s="166">
        <v>40828</v>
      </c>
      <c r="C1308" s="197">
        <v>178.83</v>
      </c>
      <c r="D1308" s="197">
        <f t="shared" si="21"/>
        <v>4.6538096743597857</v>
      </c>
      <c r="E1308" s="197">
        <v>2.2645393721050011E-2</v>
      </c>
    </row>
    <row r="1309" spans="2:5" x14ac:dyDescent="0.3">
      <c r="B1309" s="166">
        <v>39813</v>
      </c>
      <c r="C1309" s="197">
        <v>31.63</v>
      </c>
      <c r="D1309" s="197">
        <f t="shared" si="21"/>
        <v>-0.7880737018425461</v>
      </c>
      <c r="E1309" s="197">
        <v>2.2631749110895605E-2</v>
      </c>
    </row>
    <row r="1310" spans="2:5" x14ac:dyDescent="0.3">
      <c r="B1310" s="166">
        <v>38860</v>
      </c>
      <c r="C1310" s="197">
        <v>149.25</v>
      </c>
      <c r="D1310" s="197">
        <f t="shared" si="21"/>
        <v>0.11073900424201821</v>
      </c>
      <c r="E1310" s="197">
        <v>2.2610483042137863E-2</v>
      </c>
    </row>
    <row r="1311" spans="2:5" x14ac:dyDescent="0.3">
      <c r="B1311" s="166">
        <v>39267</v>
      </c>
      <c r="C1311" s="197">
        <v>134.37</v>
      </c>
      <c r="D1311" s="197">
        <f t="shared" si="21"/>
        <v>-0.50103973264017831</v>
      </c>
      <c r="E1311" s="197">
        <v>2.2602739726027332E-2</v>
      </c>
    </row>
    <row r="1312" spans="2:5" x14ac:dyDescent="0.3">
      <c r="B1312" s="166">
        <v>43280</v>
      </c>
      <c r="C1312" s="197">
        <v>269.3</v>
      </c>
      <c r="D1312" s="197">
        <f t="shared" si="21"/>
        <v>2.4996751137102016</v>
      </c>
      <c r="E1312" s="197">
        <v>2.2593506740079761E-2</v>
      </c>
    </row>
    <row r="1313" spans="2:5" x14ac:dyDescent="0.3">
      <c r="B1313" s="166">
        <v>43949</v>
      </c>
      <c r="C1313" s="197">
        <v>76.95</v>
      </c>
      <c r="D1313" s="197">
        <f t="shared" si="21"/>
        <v>-0.24521824423737126</v>
      </c>
      <c r="E1313" s="197">
        <v>2.2591362126245906E-2</v>
      </c>
    </row>
    <row r="1314" spans="2:5" x14ac:dyDescent="0.3">
      <c r="B1314" s="166">
        <v>35229</v>
      </c>
      <c r="C1314" s="197">
        <v>101.95</v>
      </c>
      <c r="D1314" s="197">
        <f t="shared" si="21"/>
        <v>-0.77402695274403754</v>
      </c>
      <c r="E1314" s="197">
        <v>2.2567703109327875E-2</v>
      </c>
    </row>
    <row r="1315" spans="2:5" x14ac:dyDescent="0.3">
      <c r="B1315" s="166">
        <v>41834</v>
      </c>
      <c r="C1315" s="197">
        <v>451.16</v>
      </c>
      <c r="D1315" s="197">
        <f t="shared" si="21"/>
        <v>1.628065474456807</v>
      </c>
      <c r="E1315" s="197">
        <v>2.2528443860205805E-2</v>
      </c>
    </row>
    <row r="1316" spans="2:5" x14ac:dyDescent="0.3">
      <c r="B1316" s="166">
        <v>38786</v>
      </c>
      <c r="C1316" s="197">
        <v>171.67</v>
      </c>
      <c r="D1316" s="197">
        <f t="shared" si="21"/>
        <v>-0.33569383174676892</v>
      </c>
      <c r="E1316" s="197">
        <v>2.251474179522317E-2</v>
      </c>
    </row>
    <row r="1317" spans="2:5" x14ac:dyDescent="0.3">
      <c r="B1317" s="166">
        <v>40526</v>
      </c>
      <c r="C1317" s="197">
        <v>258.42</v>
      </c>
      <c r="D1317" s="197">
        <f t="shared" si="21"/>
        <v>1.8576799734601348</v>
      </c>
      <c r="E1317" s="197">
        <v>2.2514145530803775E-2</v>
      </c>
    </row>
    <row r="1318" spans="2:5" x14ac:dyDescent="0.3">
      <c r="B1318" s="166">
        <v>38656</v>
      </c>
      <c r="C1318" s="197">
        <v>90.43</v>
      </c>
      <c r="D1318" s="197">
        <f t="shared" si="21"/>
        <v>0.19127914635752874</v>
      </c>
      <c r="E1318" s="197">
        <v>2.250113071008597E-2</v>
      </c>
    </row>
    <row r="1319" spans="2:5" x14ac:dyDescent="0.3">
      <c r="B1319" s="166">
        <v>38153</v>
      </c>
      <c r="C1319" s="197">
        <v>75.91</v>
      </c>
      <c r="D1319" s="197">
        <f t="shared" si="21"/>
        <v>-8.2991060642667369E-2</v>
      </c>
      <c r="E1319" s="197">
        <v>2.2494612068965525E-2</v>
      </c>
    </row>
    <row r="1320" spans="2:5" x14ac:dyDescent="0.3">
      <c r="B1320" s="166">
        <v>35118</v>
      </c>
      <c r="C1320" s="197">
        <v>82.78</v>
      </c>
      <c r="D1320" s="197">
        <f t="shared" si="21"/>
        <v>-0.50297208045631947</v>
      </c>
      <c r="E1320" s="197">
        <v>2.2480237154150373E-2</v>
      </c>
    </row>
    <row r="1321" spans="2:5" x14ac:dyDescent="0.3">
      <c r="B1321" s="166">
        <v>39128</v>
      </c>
      <c r="C1321" s="197">
        <v>166.55</v>
      </c>
      <c r="D1321" s="197">
        <f t="shared" si="21"/>
        <v>-0.68360562310030393</v>
      </c>
      <c r="E1321" s="197">
        <v>2.2469150960771289E-2</v>
      </c>
    </row>
    <row r="1322" spans="2:5" x14ac:dyDescent="0.3">
      <c r="B1322" s="166">
        <v>42751</v>
      </c>
      <c r="C1322" s="197">
        <v>526.4</v>
      </c>
      <c r="D1322" s="197">
        <f t="shared" si="21"/>
        <v>4.6047700170357748</v>
      </c>
      <c r="E1322" s="197">
        <v>2.2433718558803495E-2</v>
      </c>
    </row>
    <row r="1323" spans="2:5" x14ac:dyDescent="0.3">
      <c r="B1323" s="166">
        <v>38323</v>
      </c>
      <c r="C1323" s="197">
        <v>93.92</v>
      </c>
      <c r="D1323" s="197">
        <f t="shared" si="21"/>
        <v>-0.53715750049280508</v>
      </c>
      <c r="E1323" s="197">
        <v>2.2425430002177338E-2</v>
      </c>
    </row>
    <row r="1324" spans="2:5" x14ac:dyDescent="0.3">
      <c r="B1324" s="166">
        <v>40918</v>
      </c>
      <c r="C1324" s="197">
        <v>202.92</v>
      </c>
      <c r="D1324" s="197">
        <f t="shared" si="21"/>
        <v>3.7333799860041985</v>
      </c>
      <c r="E1324" s="197">
        <v>2.2421524663676973E-2</v>
      </c>
    </row>
    <row r="1325" spans="2:5" x14ac:dyDescent="0.3">
      <c r="B1325" s="166">
        <v>36468</v>
      </c>
      <c r="C1325" s="197">
        <v>42.87</v>
      </c>
      <c r="D1325" s="197">
        <f t="shared" si="21"/>
        <v>-0.90618229565597985</v>
      </c>
      <c r="E1325" s="197">
        <v>2.2418316241354486E-2</v>
      </c>
    </row>
    <row r="1326" spans="2:5" x14ac:dyDescent="0.3">
      <c r="B1326" s="166">
        <v>42927</v>
      </c>
      <c r="C1326" s="197">
        <v>456.95</v>
      </c>
      <c r="D1326" s="197">
        <f t="shared" si="21"/>
        <v>-0.36751699032485785</v>
      </c>
      <c r="E1326" s="197">
        <v>2.2373867322966756E-2</v>
      </c>
    </row>
    <row r="1327" spans="2:5" x14ac:dyDescent="0.3">
      <c r="B1327" s="166">
        <v>45282</v>
      </c>
      <c r="C1327" s="197">
        <v>722.47</v>
      </c>
      <c r="D1327" s="197">
        <f t="shared" si="21"/>
        <v>2.2054217134744225</v>
      </c>
      <c r="E1327" s="197">
        <v>2.235838510195709E-2</v>
      </c>
    </row>
    <row r="1328" spans="2:5" x14ac:dyDescent="0.3">
      <c r="B1328" s="166">
        <v>40455</v>
      </c>
      <c r="C1328" s="197">
        <v>225.39</v>
      </c>
      <c r="D1328" s="197">
        <f t="shared" si="21"/>
        <v>1.4949081248616336</v>
      </c>
      <c r="E1328" s="197">
        <v>2.2315961355286351E-2</v>
      </c>
    </row>
    <row r="1329" spans="2:5" x14ac:dyDescent="0.3">
      <c r="B1329" s="166">
        <v>38555</v>
      </c>
      <c r="C1329" s="197">
        <v>90.34</v>
      </c>
      <c r="D1329" s="197">
        <f t="shared" si="21"/>
        <v>2.7161661867544225</v>
      </c>
      <c r="E1329" s="197">
        <v>2.2292633246576932E-2</v>
      </c>
    </row>
    <row r="1330" spans="2:5" x14ac:dyDescent="0.3">
      <c r="B1330" s="166">
        <v>37400</v>
      </c>
      <c r="C1330" s="197">
        <v>24.31</v>
      </c>
      <c r="D1330" s="197">
        <f t="shared" si="21"/>
        <v>-0.7619700381866249</v>
      </c>
      <c r="E1330" s="197">
        <v>2.2287636669469979E-2</v>
      </c>
    </row>
    <row r="1331" spans="2:5" x14ac:dyDescent="0.3">
      <c r="B1331" s="166">
        <v>38051</v>
      </c>
      <c r="C1331" s="197">
        <v>102.13</v>
      </c>
      <c r="D1331" s="197">
        <f t="shared" si="21"/>
        <v>-0.64948347461989919</v>
      </c>
      <c r="E1331" s="197">
        <v>2.2219997998198293E-2</v>
      </c>
    </row>
    <row r="1332" spans="2:5" x14ac:dyDescent="0.3">
      <c r="B1332" s="166">
        <v>41421</v>
      </c>
      <c r="C1332" s="197">
        <v>291.37</v>
      </c>
      <c r="D1332" s="197">
        <f t="shared" si="21"/>
        <v>2.6371239545624765</v>
      </c>
      <c r="E1332" s="197">
        <v>2.2207409486387775E-2</v>
      </c>
    </row>
    <row r="1333" spans="2:5" x14ac:dyDescent="0.3">
      <c r="B1333" s="166">
        <v>38288</v>
      </c>
      <c r="C1333" s="197">
        <v>80.11</v>
      </c>
      <c r="D1333" s="197">
        <f t="shared" si="21"/>
        <v>-0.31798058913672733</v>
      </c>
      <c r="E1333" s="197">
        <v>2.2202373357151917E-2</v>
      </c>
    </row>
    <row r="1334" spans="2:5" x14ac:dyDescent="0.3">
      <c r="B1334" s="166">
        <v>40127</v>
      </c>
      <c r="C1334" s="197">
        <v>117.46</v>
      </c>
      <c r="D1334" s="197">
        <f t="shared" si="21"/>
        <v>0.56404793608521975</v>
      </c>
      <c r="E1334" s="197">
        <v>2.2191280132277447E-2</v>
      </c>
    </row>
    <row r="1335" spans="2:5" x14ac:dyDescent="0.3">
      <c r="B1335" s="166">
        <v>35514</v>
      </c>
      <c r="C1335" s="197">
        <v>75.099999999999994</v>
      </c>
      <c r="D1335" s="197">
        <f t="shared" si="21"/>
        <v>-0.90505689001264222</v>
      </c>
      <c r="E1335" s="197">
        <v>2.218592622839255E-2</v>
      </c>
    </row>
    <row r="1336" spans="2:5" x14ac:dyDescent="0.3">
      <c r="B1336" s="166">
        <v>45618</v>
      </c>
      <c r="C1336" s="197">
        <v>791</v>
      </c>
      <c r="D1336" s="197">
        <f t="shared" si="21"/>
        <v>23.481584648715565</v>
      </c>
      <c r="E1336" s="197">
        <v>2.2161917684305754E-2</v>
      </c>
    </row>
    <row r="1337" spans="2:5" x14ac:dyDescent="0.3">
      <c r="B1337" s="166">
        <v>37596</v>
      </c>
      <c r="C1337" s="197">
        <v>32.31</v>
      </c>
      <c r="D1337" s="197">
        <f t="shared" si="21"/>
        <v>-0.57863849765258224</v>
      </c>
      <c r="E1337" s="197">
        <v>2.2144890857323629E-2</v>
      </c>
    </row>
    <row r="1338" spans="2:5" x14ac:dyDescent="0.3">
      <c r="B1338" s="166">
        <v>39633</v>
      </c>
      <c r="C1338" s="197">
        <v>76.680000000000007</v>
      </c>
      <c r="D1338" s="197">
        <f t="shared" si="21"/>
        <v>-0.83488372093023255</v>
      </c>
      <c r="E1338" s="197">
        <v>2.2127432684617476E-2</v>
      </c>
    </row>
    <row r="1339" spans="2:5" x14ac:dyDescent="0.3">
      <c r="B1339" s="166">
        <v>42538</v>
      </c>
      <c r="C1339" s="197">
        <v>464.4</v>
      </c>
      <c r="D1339" s="197">
        <f t="shared" si="21"/>
        <v>22.9258114374034</v>
      </c>
      <c r="E1339" s="197">
        <v>2.2119511389897539E-2</v>
      </c>
    </row>
    <row r="1340" spans="2:5" x14ac:dyDescent="0.3">
      <c r="B1340" s="166">
        <v>37216</v>
      </c>
      <c r="C1340" s="197">
        <v>19.41</v>
      </c>
      <c r="D1340" s="197">
        <f t="shared" si="21"/>
        <v>-0.23672827369248917</v>
      </c>
      <c r="E1340" s="197">
        <v>2.2116903633491392E-2</v>
      </c>
    </row>
    <row r="1341" spans="2:5" x14ac:dyDescent="0.3">
      <c r="B1341" s="166">
        <v>37356</v>
      </c>
      <c r="C1341" s="197">
        <v>25.43</v>
      </c>
      <c r="D1341" s="197">
        <f t="shared" si="21"/>
        <v>-0.93858971262979951</v>
      </c>
      <c r="E1341" s="197">
        <v>2.2106109324758982E-2</v>
      </c>
    </row>
    <row r="1342" spans="2:5" x14ac:dyDescent="0.3">
      <c r="B1342" s="166">
        <v>44727</v>
      </c>
      <c r="C1342" s="197">
        <v>414.1</v>
      </c>
      <c r="D1342" s="197">
        <f t="shared" si="21"/>
        <v>2.1288250850018891</v>
      </c>
      <c r="E1342" s="197">
        <v>2.2090583734419411E-2</v>
      </c>
    </row>
    <row r="1343" spans="2:5" x14ac:dyDescent="0.3">
      <c r="B1343" s="166">
        <v>38744</v>
      </c>
      <c r="C1343" s="197">
        <v>132.35</v>
      </c>
      <c r="D1343" s="197">
        <f t="shared" si="21"/>
        <v>1.5305927342256216</v>
      </c>
      <c r="E1343" s="197">
        <v>2.2086647617576505E-2</v>
      </c>
    </row>
    <row r="1344" spans="2:5" x14ac:dyDescent="0.3">
      <c r="B1344" s="166">
        <v>37883</v>
      </c>
      <c r="C1344" s="197">
        <v>52.3</v>
      </c>
      <c r="D1344" s="197">
        <f t="shared" si="21"/>
        <v>1.1665285832642915</v>
      </c>
      <c r="E1344" s="197">
        <v>2.208325190541327E-2</v>
      </c>
    </row>
    <row r="1345" spans="2:5" x14ac:dyDescent="0.3">
      <c r="B1345" s="166">
        <v>37343</v>
      </c>
      <c r="C1345" s="197">
        <v>24.14</v>
      </c>
      <c r="D1345" s="197">
        <f t="shared" si="21"/>
        <v>-0.84479876559084477</v>
      </c>
      <c r="E1345" s="197">
        <v>2.201524132091448E-2</v>
      </c>
    </row>
    <row r="1346" spans="2:5" x14ac:dyDescent="0.3">
      <c r="B1346" s="166">
        <v>40253</v>
      </c>
      <c r="C1346" s="197">
        <v>155.54</v>
      </c>
      <c r="D1346" s="197">
        <f t="shared" si="21"/>
        <v>5.3099391480730223</v>
      </c>
      <c r="E1346" s="197">
        <v>2.201195873579076E-2</v>
      </c>
    </row>
    <row r="1347" spans="2:5" x14ac:dyDescent="0.3">
      <c r="B1347" s="166">
        <v>36040</v>
      </c>
      <c r="C1347" s="197">
        <v>24.65</v>
      </c>
      <c r="D1347" s="197">
        <f t="shared" si="21"/>
        <v>-0.80388256822340676</v>
      </c>
      <c r="E1347" s="197">
        <v>2.1973466003316622E-2</v>
      </c>
    </row>
    <row r="1348" spans="2:5" x14ac:dyDescent="0.3">
      <c r="B1348" s="166">
        <v>38715</v>
      </c>
      <c r="C1348" s="197">
        <v>125.69</v>
      </c>
      <c r="D1348" s="197">
        <f t="shared" si="21"/>
        <v>-0.77801130342635116</v>
      </c>
      <c r="E1348" s="197">
        <v>2.1953004309293478E-2</v>
      </c>
    </row>
    <row r="1349" spans="2:5" x14ac:dyDescent="0.3">
      <c r="B1349" s="166">
        <v>45084</v>
      </c>
      <c r="C1349" s="197">
        <v>566.20000000000005</v>
      </c>
      <c r="D1349" s="197">
        <f t="shared" si="21"/>
        <v>-0.28622754491017954</v>
      </c>
      <c r="E1349" s="197">
        <v>2.1947873799725848E-2</v>
      </c>
    </row>
    <row r="1350" spans="2:5" x14ac:dyDescent="0.3">
      <c r="B1350" s="166">
        <v>45664</v>
      </c>
      <c r="C1350" s="197">
        <v>793.25</v>
      </c>
      <c r="D1350" s="197">
        <f t="shared" si="21"/>
        <v>4.3772369848156174</v>
      </c>
      <c r="E1350" s="197">
        <v>2.1900161030595777E-2</v>
      </c>
    </row>
    <row r="1351" spans="2:5" x14ac:dyDescent="0.3">
      <c r="B1351" s="166">
        <v>39482</v>
      </c>
      <c r="C1351" s="197">
        <v>147.52000000000001</v>
      </c>
      <c r="D1351" s="197">
        <f t="shared" si="21"/>
        <v>1.0255389262666483</v>
      </c>
      <c r="E1351" s="197">
        <v>2.188972014408419E-2</v>
      </c>
    </row>
    <row r="1352" spans="2:5" x14ac:dyDescent="0.3">
      <c r="B1352" s="166">
        <v>38163</v>
      </c>
      <c r="C1352" s="197">
        <v>72.83</v>
      </c>
      <c r="D1352" s="197">
        <f t="shared" si="21"/>
        <v>-0.65940232895290651</v>
      </c>
      <c r="E1352" s="197">
        <v>2.1888592675740171E-2</v>
      </c>
    </row>
    <row r="1353" spans="2:5" x14ac:dyDescent="0.3">
      <c r="B1353" s="166">
        <v>40442</v>
      </c>
      <c r="C1353" s="197">
        <v>213.83</v>
      </c>
      <c r="D1353" s="197">
        <f t="shared" si="21"/>
        <v>9.6489043824701213</v>
      </c>
      <c r="E1353" s="197">
        <v>2.188769414575864E-2</v>
      </c>
    </row>
    <row r="1354" spans="2:5" x14ac:dyDescent="0.3">
      <c r="B1354" s="166">
        <v>36929</v>
      </c>
      <c r="C1354" s="197">
        <v>20.079999999999998</v>
      </c>
      <c r="D1354" s="197">
        <f t="shared" ref="D1354:D1417" si="22">C1354/C1355-1</f>
        <v>-0.95497757847533637</v>
      </c>
      <c r="E1354" s="197">
        <v>2.1882951653944049E-2</v>
      </c>
    </row>
    <row r="1355" spans="2:5" x14ac:dyDescent="0.3">
      <c r="B1355" s="166">
        <v>42782</v>
      </c>
      <c r="C1355" s="197">
        <v>446</v>
      </c>
      <c r="D1355" s="197">
        <f t="shared" si="22"/>
        <v>0.46167207419788281</v>
      </c>
      <c r="E1355" s="197">
        <v>2.1881086035055564E-2</v>
      </c>
    </row>
    <row r="1356" spans="2:5" x14ac:dyDescent="0.3">
      <c r="B1356" s="166">
        <v>41036</v>
      </c>
      <c r="C1356" s="197">
        <v>305.13</v>
      </c>
      <c r="D1356" s="197">
        <f t="shared" si="22"/>
        <v>-0.28042165833411947</v>
      </c>
      <c r="E1356" s="197">
        <v>2.1868720696583965E-2</v>
      </c>
    </row>
    <row r="1357" spans="2:5" x14ac:dyDescent="0.3">
      <c r="B1357" s="166">
        <v>44869</v>
      </c>
      <c r="C1357" s="197">
        <v>424.04</v>
      </c>
      <c r="D1357" s="197">
        <f t="shared" si="22"/>
        <v>3.3154895176063501</v>
      </c>
      <c r="E1357" s="197">
        <v>2.1857001710966939E-2</v>
      </c>
    </row>
    <row r="1358" spans="2:5" x14ac:dyDescent="0.3">
      <c r="B1358" s="166">
        <v>38646</v>
      </c>
      <c r="C1358" s="197">
        <v>98.26</v>
      </c>
      <c r="D1358" s="197">
        <f t="shared" si="22"/>
        <v>0.13451102644036483</v>
      </c>
      <c r="E1358" s="197">
        <v>2.1838602329451007E-2</v>
      </c>
    </row>
    <row r="1359" spans="2:5" x14ac:dyDescent="0.3">
      <c r="B1359" s="166">
        <v>37986</v>
      </c>
      <c r="C1359" s="197">
        <v>86.61</v>
      </c>
      <c r="D1359" s="197">
        <f t="shared" si="22"/>
        <v>-0.80214734437464308</v>
      </c>
      <c r="E1359" s="197">
        <v>2.1826333176026447E-2</v>
      </c>
    </row>
    <row r="1360" spans="2:5" x14ac:dyDescent="0.3">
      <c r="B1360" s="166">
        <v>43040</v>
      </c>
      <c r="C1360" s="197">
        <v>437.75</v>
      </c>
      <c r="D1360" s="197">
        <f t="shared" si="22"/>
        <v>4.9924709103353866</v>
      </c>
      <c r="E1360" s="197">
        <v>2.182539682539697E-2</v>
      </c>
    </row>
    <row r="1361" spans="2:5" x14ac:dyDescent="0.3">
      <c r="B1361" s="166">
        <v>39975</v>
      </c>
      <c r="C1361" s="197">
        <v>73.05</v>
      </c>
      <c r="D1361" s="197">
        <f t="shared" si="22"/>
        <v>0.22731854838709675</v>
      </c>
      <c r="E1361" s="197">
        <v>2.182123373898448E-2</v>
      </c>
    </row>
    <row r="1362" spans="2:5" x14ac:dyDescent="0.3">
      <c r="B1362" s="166">
        <v>39997</v>
      </c>
      <c r="C1362" s="197">
        <v>59.52</v>
      </c>
      <c r="D1362" s="197">
        <f t="shared" si="22"/>
        <v>0.95339678372169367</v>
      </c>
      <c r="E1362" s="197">
        <v>2.1802575107296107E-2</v>
      </c>
    </row>
    <row r="1363" spans="2:5" x14ac:dyDescent="0.3">
      <c r="B1363" s="166">
        <v>37712</v>
      </c>
      <c r="C1363" s="197">
        <v>30.47</v>
      </c>
      <c r="D1363" s="197">
        <f t="shared" si="22"/>
        <v>-0.78812321813503927</v>
      </c>
      <c r="E1363" s="197">
        <v>2.1797451374916177E-2</v>
      </c>
    </row>
    <row r="1364" spans="2:5" x14ac:dyDescent="0.3">
      <c r="B1364" s="166">
        <v>39219</v>
      </c>
      <c r="C1364" s="197">
        <v>143.81</v>
      </c>
      <c r="D1364" s="197">
        <f t="shared" si="22"/>
        <v>0.7469630709426629</v>
      </c>
      <c r="E1364" s="197">
        <v>2.1740674955595063E-2</v>
      </c>
    </row>
    <row r="1365" spans="2:5" x14ac:dyDescent="0.3">
      <c r="B1365" s="166">
        <v>38299</v>
      </c>
      <c r="C1365" s="197">
        <v>82.32</v>
      </c>
      <c r="D1365" s="197">
        <f t="shared" si="22"/>
        <v>-2.255996200427457E-2</v>
      </c>
      <c r="E1365" s="197">
        <v>2.1720243266724504E-2</v>
      </c>
    </row>
    <row r="1366" spans="2:5" x14ac:dyDescent="0.3">
      <c r="B1366" s="166">
        <v>38307</v>
      </c>
      <c r="C1366" s="197">
        <v>84.22</v>
      </c>
      <c r="D1366" s="197">
        <f t="shared" si="22"/>
        <v>-0.71152594622366849</v>
      </c>
      <c r="E1366" s="197">
        <v>2.1715394880504668E-2</v>
      </c>
    </row>
    <row r="1367" spans="2:5" x14ac:dyDescent="0.3">
      <c r="B1367" s="166">
        <v>44438</v>
      </c>
      <c r="C1367" s="197">
        <v>291.95</v>
      </c>
      <c r="D1367" s="197">
        <f t="shared" si="22"/>
        <v>0.67546628407460529</v>
      </c>
      <c r="E1367" s="197">
        <v>2.169728783902003E-2</v>
      </c>
    </row>
    <row r="1368" spans="2:5" x14ac:dyDescent="0.3">
      <c r="B1368" s="166">
        <v>43553</v>
      </c>
      <c r="C1368" s="197">
        <v>174.25</v>
      </c>
      <c r="D1368" s="197">
        <f t="shared" si="22"/>
        <v>1.5516180992824715</v>
      </c>
      <c r="E1368" s="197">
        <v>2.1694517736734031E-2</v>
      </c>
    </row>
    <row r="1369" spans="2:5" x14ac:dyDescent="0.3">
      <c r="B1369" s="166">
        <v>37903</v>
      </c>
      <c r="C1369" s="197">
        <v>68.290000000000006</v>
      </c>
      <c r="D1369" s="197">
        <f t="shared" si="22"/>
        <v>1.6822466614296938</v>
      </c>
      <c r="E1369" s="197">
        <v>2.1693596648713287E-2</v>
      </c>
    </row>
    <row r="1370" spans="2:5" x14ac:dyDescent="0.3">
      <c r="B1370" s="166">
        <v>36137</v>
      </c>
      <c r="C1370" s="197">
        <v>25.46</v>
      </c>
      <c r="D1370" s="197">
        <f t="shared" si="22"/>
        <v>-0.77318485523385294</v>
      </c>
      <c r="E1370" s="197">
        <v>2.1669341894061001E-2</v>
      </c>
    </row>
    <row r="1371" spans="2:5" x14ac:dyDescent="0.3">
      <c r="B1371" s="166">
        <v>40116</v>
      </c>
      <c r="C1371" s="197">
        <v>112.25</v>
      </c>
      <c r="D1371" s="197">
        <f t="shared" si="22"/>
        <v>-0.74709354722422494</v>
      </c>
      <c r="E1371" s="197">
        <v>2.1661964139437551E-2</v>
      </c>
    </row>
    <row r="1372" spans="2:5" x14ac:dyDescent="0.3">
      <c r="B1372" s="166">
        <v>41799</v>
      </c>
      <c r="C1372" s="197">
        <v>443.84</v>
      </c>
      <c r="D1372" s="197">
        <f t="shared" si="22"/>
        <v>0.12564037534871919</v>
      </c>
      <c r="E1372" s="197">
        <v>2.1637049995396396E-2</v>
      </c>
    </row>
    <row r="1373" spans="2:5" x14ac:dyDescent="0.3">
      <c r="B1373" s="166">
        <v>42200</v>
      </c>
      <c r="C1373" s="197">
        <v>394.3</v>
      </c>
      <c r="D1373" s="197">
        <f t="shared" si="22"/>
        <v>4.350793866196228</v>
      </c>
      <c r="E1373" s="197">
        <v>2.1634926803990151E-2</v>
      </c>
    </row>
    <row r="1374" spans="2:5" x14ac:dyDescent="0.3">
      <c r="B1374" s="166">
        <v>35040</v>
      </c>
      <c r="C1374" s="197">
        <v>73.69</v>
      </c>
      <c r="D1374" s="197">
        <f t="shared" si="22"/>
        <v>0.29987652143235133</v>
      </c>
      <c r="E1374" s="197">
        <v>2.162761680299452E-2</v>
      </c>
    </row>
    <row r="1375" spans="2:5" x14ac:dyDescent="0.3">
      <c r="B1375" s="166">
        <v>37888</v>
      </c>
      <c r="C1375" s="197">
        <v>56.69</v>
      </c>
      <c r="D1375" s="197">
        <f t="shared" si="22"/>
        <v>1.1812235475182762</v>
      </c>
      <c r="E1375" s="197">
        <v>2.1625518111371367E-2</v>
      </c>
    </row>
    <row r="1376" spans="2:5" x14ac:dyDescent="0.3">
      <c r="B1376" s="166">
        <v>37558</v>
      </c>
      <c r="C1376" s="197">
        <v>25.99</v>
      </c>
      <c r="D1376" s="197">
        <f t="shared" si="22"/>
        <v>-0.16698717948717956</v>
      </c>
      <c r="E1376" s="197">
        <v>2.161949685534581E-2</v>
      </c>
    </row>
    <row r="1377" spans="2:5" x14ac:dyDescent="0.3">
      <c r="B1377" s="166">
        <v>37617</v>
      </c>
      <c r="C1377" s="197">
        <v>31.2</v>
      </c>
      <c r="D1377" s="197">
        <f t="shared" si="22"/>
        <v>9.8591549295774739E-2</v>
      </c>
      <c r="E1377" s="197">
        <v>2.16110019646365E-2</v>
      </c>
    </row>
    <row r="1378" spans="2:5" x14ac:dyDescent="0.3">
      <c r="B1378" s="166">
        <v>36061</v>
      </c>
      <c r="C1378" s="197">
        <v>28.4</v>
      </c>
      <c r="D1378" s="197">
        <f t="shared" si="22"/>
        <v>-0.59779068120662804</v>
      </c>
      <c r="E1378" s="197">
        <v>2.1582733812949506E-2</v>
      </c>
    </row>
    <row r="1379" spans="2:5" x14ac:dyDescent="0.3">
      <c r="B1379" s="166">
        <v>35563</v>
      </c>
      <c r="C1379" s="197">
        <v>70.61</v>
      </c>
      <c r="D1379" s="197">
        <f t="shared" si="22"/>
        <v>-0.67329847776801</v>
      </c>
      <c r="E1379" s="197">
        <v>2.1556712962962798E-2</v>
      </c>
    </row>
    <row r="1380" spans="2:5" x14ac:dyDescent="0.3">
      <c r="B1380" s="166">
        <v>40927</v>
      </c>
      <c r="C1380" s="197">
        <v>216.13</v>
      </c>
      <c r="D1380" s="197">
        <f t="shared" si="22"/>
        <v>9.5790504160548213</v>
      </c>
      <c r="E1380" s="197">
        <v>2.1504868134984312E-2</v>
      </c>
    </row>
    <row r="1381" spans="2:5" x14ac:dyDescent="0.3">
      <c r="B1381" s="166">
        <v>37228</v>
      </c>
      <c r="C1381" s="197">
        <v>20.43</v>
      </c>
      <c r="D1381" s="197">
        <f t="shared" si="22"/>
        <v>-0.87244005994005991</v>
      </c>
      <c r="E1381" s="197">
        <v>2.1500000000000075E-2</v>
      </c>
    </row>
    <row r="1382" spans="2:5" x14ac:dyDescent="0.3">
      <c r="B1382" s="166">
        <v>40289</v>
      </c>
      <c r="C1382" s="197">
        <v>160.16</v>
      </c>
      <c r="D1382" s="197">
        <f t="shared" si="22"/>
        <v>1.0293968575772934</v>
      </c>
      <c r="E1382" s="197">
        <v>2.1493717711588811E-2</v>
      </c>
    </row>
    <row r="1383" spans="2:5" x14ac:dyDescent="0.3">
      <c r="B1383" s="166">
        <v>39707</v>
      </c>
      <c r="C1383" s="197">
        <v>78.92</v>
      </c>
      <c r="D1383" s="197">
        <f t="shared" si="22"/>
        <v>-0.83320300116242207</v>
      </c>
      <c r="E1383" s="197">
        <v>2.1485891793942447E-2</v>
      </c>
    </row>
    <row r="1384" spans="2:5" x14ac:dyDescent="0.3">
      <c r="B1384" s="166">
        <v>42720</v>
      </c>
      <c r="C1384" s="197">
        <v>473.15</v>
      </c>
      <c r="D1384" s="197">
        <f t="shared" si="22"/>
        <v>32.156972669936927</v>
      </c>
      <c r="E1384" s="197">
        <v>2.1481001727115645E-2</v>
      </c>
    </row>
    <row r="1385" spans="2:5" x14ac:dyDescent="0.3">
      <c r="B1385" s="166">
        <v>37015</v>
      </c>
      <c r="C1385" s="197">
        <v>14.27</v>
      </c>
      <c r="D1385" s="197">
        <f t="shared" si="22"/>
        <v>-0.94864504984345199</v>
      </c>
      <c r="E1385" s="197">
        <v>2.1474588403722183E-2</v>
      </c>
    </row>
    <row r="1386" spans="2:5" x14ac:dyDescent="0.3">
      <c r="B1386" s="166">
        <v>41249</v>
      </c>
      <c r="C1386" s="197">
        <v>277.87</v>
      </c>
      <c r="D1386" s="197">
        <f t="shared" si="22"/>
        <v>1.8479040688736292</v>
      </c>
      <c r="E1386" s="197">
        <v>2.1468220416865913E-2</v>
      </c>
    </row>
    <row r="1387" spans="2:5" x14ac:dyDescent="0.3">
      <c r="B1387" s="166">
        <v>35307</v>
      </c>
      <c r="C1387" s="197">
        <v>97.57</v>
      </c>
      <c r="D1387" s="197">
        <f t="shared" si="22"/>
        <v>2.864158415841584</v>
      </c>
      <c r="E1387" s="197">
        <v>2.1461474036850836E-2</v>
      </c>
    </row>
    <row r="1388" spans="2:5" x14ac:dyDescent="0.3">
      <c r="B1388" s="166">
        <v>36633</v>
      </c>
      <c r="C1388" s="197">
        <v>25.25</v>
      </c>
      <c r="D1388" s="197">
        <f t="shared" si="22"/>
        <v>-0.89468635301968635</v>
      </c>
      <c r="E1388" s="197">
        <v>2.1440129449838308E-2</v>
      </c>
    </row>
    <row r="1389" spans="2:5" x14ac:dyDescent="0.3">
      <c r="B1389" s="166">
        <v>40674</v>
      </c>
      <c r="C1389" s="197">
        <v>239.76</v>
      </c>
      <c r="D1389" s="197">
        <f t="shared" si="22"/>
        <v>12.972027972027972</v>
      </c>
      <c r="E1389" s="197">
        <v>2.1428875729561536E-2</v>
      </c>
    </row>
    <row r="1390" spans="2:5" x14ac:dyDescent="0.3">
      <c r="B1390" s="166">
        <v>36857</v>
      </c>
      <c r="C1390" s="197">
        <v>17.16</v>
      </c>
      <c r="D1390" s="197">
        <f t="shared" si="22"/>
        <v>-0.9065359477124183</v>
      </c>
      <c r="E1390" s="197">
        <v>2.1428571428571352E-2</v>
      </c>
    </row>
    <row r="1391" spans="2:5" x14ac:dyDescent="0.3">
      <c r="B1391" s="166">
        <v>44167</v>
      </c>
      <c r="C1391" s="197">
        <v>183.6</v>
      </c>
      <c r="D1391" s="197">
        <f t="shared" si="22"/>
        <v>-0.40774193548387094</v>
      </c>
      <c r="E1391" s="197">
        <v>2.1418636995827578E-2</v>
      </c>
    </row>
    <row r="1392" spans="2:5" x14ac:dyDescent="0.3">
      <c r="B1392" s="166">
        <v>44302</v>
      </c>
      <c r="C1392" s="197">
        <v>310</v>
      </c>
      <c r="D1392" s="197">
        <f t="shared" si="22"/>
        <v>0.46676129642772657</v>
      </c>
      <c r="E1392" s="197">
        <v>2.1416803953871577E-2</v>
      </c>
    </row>
    <row r="1393" spans="2:5" x14ac:dyDescent="0.3">
      <c r="B1393" s="166">
        <v>40738</v>
      </c>
      <c r="C1393" s="197">
        <v>211.35</v>
      </c>
      <c r="D1393" s="197">
        <f t="shared" si="22"/>
        <v>0.96806034081385595</v>
      </c>
      <c r="E1393" s="197">
        <v>2.1409240286101028E-2</v>
      </c>
    </row>
    <row r="1394" spans="2:5" x14ac:dyDescent="0.3">
      <c r="B1394" s="166">
        <v>38693</v>
      </c>
      <c r="C1394" s="197">
        <v>107.39</v>
      </c>
      <c r="D1394" s="197">
        <f t="shared" si="22"/>
        <v>2.4608443441830485</v>
      </c>
      <c r="E1394" s="197">
        <v>2.1400038044512071E-2</v>
      </c>
    </row>
    <row r="1395" spans="2:5" x14ac:dyDescent="0.3">
      <c r="B1395" s="166">
        <v>37669</v>
      </c>
      <c r="C1395" s="197">
        <v>31.03</v>
      </c>
      <c r="D1395" s="197">
        <f t="shared" si="22"/>
        <v>0.62460732984293177</v>
      </c>
      <c r="E1395" s="197">
        <v>2.1395655036207994E-2</v>
      </c>
    </row>
    <row r="1396" spans="2:5" x14ac:dyDescent="0.3">
      <c r="B1396" s="166">
        <v>37816</v>
      </c>
      <c r="C1396" s="197">
        <v>19.100000000000001</v>
      </c>
      <c r="D1396" s="197">
        <f t="shared" si="22"/>
        <v>-0.9639724606243516</v>
      </c>
      <c r="E1396" s="197">
        <v>2.1390374331550888E-2</v>
      </c>
    </row>
    <row r="1397" spans="2:5" x14ac:dyDescent="0.3">
      <c r="B1397" s="166">
        <v>44517</v>
      </c>
      <c r="C1397" s="197">
        <v>530.15</v>
      </c>
      <c r="D1397" s="197">
        <f t="shared" si="22"/>
        <v>-0.15663129762491856</v>
      </c>
      <c r="E1397" s="197">
        <v>2.1385223003564269E-2</v>
      </c>
    </row>
    <row r="1398" spans="2:5" x14ac:dyDescent="0.3">
      <c r="B1398" s="166">
        <v>45209</v>
      </c>
      <c r="C1398" s="197">
        <v>628.61</v>
      </c>
      <c r="D1398" s="197">
        <f t="shared" si="22"/>
        <v>3.0092480387779839</v>
      </c>
      <c r="E1398" s="197">
        <v>2.1382728085140856E-2</v>
      </c>
    </row>
    <row r="1399" spans="2:5" x14ac:dyDescent="0.3">
      <c r="B1399" s="166">
        <v>40288</v>
      </c>
      <c r="C1399" s="197">
        <v>156.79</v>
      </c>
      <c r="D1399" s="197">
        <f t="shared" si="22"/>
        <v>1.0885839882776076</v>
      </c>
      <c r="E1399" s="197">
        <v>2.1366686209367547E-2</v>
      </c>
    </row>
    <row r="1400" spans="2:5" x14ac:dyDescent="0.3">
      <c r="B1400" s="166">
        <v>38236</v>
      </c>
      <c r="C1400" s="197">
        <v>75.069999999999993</v>
      </c>
      <c r="D1400" s="197">
        <f t="shared" si="22"/>
        <v>-0.74636799783769181</v>
      </c>
      <c r="E1400" s="197">
        <v>2.1360544217686961E-2</v>
      </c>
    </row>
    <row r="1401" spans="2:5" x14ac:dyDescent="0.3">
      <c r="B1401" s="166">
        <v>41330</v>
      </c>
      <c r="C1401" s="197">
        <v>295.98</v>
      </c>
      <c r="D1401" s="197">
        <f t="shared" si="22"/>
        <v>1.3434679334916866</v>
      </c>
      <c r="E1401" s="197">
        <v>2.1360295386314121E-2</v>
      </c>
    </row>
    <row r="1402" spans="2:5" x14ac:dyDescent="0.3">
      <c r="B1402" s="166">
        <v>38721</v>
      </c>
      <c r="C1402" s="197">
        <v>126.3</v>
      </c>
      <c r="D1402" s="197">
        <f t="shared" si="22"/>
        <v>-0.78913097921362385</v>
      </c>
      <c r="E1402" s="197">
        <v>2.134885977680745E-2</v>
      </c>
    </row>
    <row r="1403" spans="2:5" x14ac:dyDescent="0.3">
      <c r="B1403" s="166">
        <v>45113</v>
      </c>
      <c r="C1403" s="197">
        <v>598.95000000000005</v>
      </c>
      <c r="D1403" s="197">
        <f t="shared" si="22"/>
        <v>1.5948791265921498</v>
      </c>
      <c r="E1403" s="197">
        <v>2.1332105586249206E-2</v>
      </c>
    </row>
    <row r="1404" spans="2:5" x14ac:dyDescent="0.3">
      <c r="B1404" s="166">
        <v>40618</v>
      </c>
      <c r="C1404" s="197">
        <v>230.82</v>
      </c>
      <c r="D1404" s="197">
        <f t="shared" si="22"/>
        <v>-0.68304840370751796</v>
      </c>
      <c r="E1404" s="197">
        <v>2.132743362831846E-2</v>
      </c>
    </row>
    <row r="1405" spans="2:5" x14ac:dyDescent="0.3">
      <c r="B1405" s="166">
        <v>45685</v>
      </c>
      <c r="C1405" s="197">
        <v>728.25</v>
      </c>
      <c r="D1405" s="197">
        <f t="shared" si="22"/>
        <v>2.5473132815140298E-2</v>
      </c>
      <c r="E1405" s="197">
        <v>2.1316878199284739E-2</v>
      </c>
    </row>
    <row r="1406" spans="2:5" x14ac:dyDescent="0.3">
      <c r="B1406" s="166">
        <v>45259</v>
      </c>
      <c r="C1406" s="197">
        <v>710.16</v>
      </c>
      <c r="D1406" s="197">
        <f t="shared" si="22"/>
        <v>22.139784946236556</v>
      </c>
      <c r="E1406" s="197">
        <v>2.1298626590925407E-2</v>
      </c>
    </row>
    <row r="1407" spans="2:5" x14ac:dyDescent="0.3">
      <c r="B1407" s="166">
        <v>37656</v>
      </c>
      <c r="C1407" s="197">
        <v>30.69</v>
      </c>
      <c r="D1407" s="197">
        <f t="shared" si="22"/>
        <v>-0.78165907797381906</v>
      </c>
      <c r="E1407" s="197">
        <v>2.129783693843601E-2</v>
      </c>
    </row>
    <row r="1408" spans="2:5" x14ac:dyDescent="0.3">
      <c r="B1408" s="166">
        <v>38754</v>
      </c>
      <c r="C1408" s="197">
        <v>140.56</v>
      </c>
      <c r="D1408" s="197">
        <f t="shared" si="22"/>
        <v>-0.67281191806331475</v>
      </c>
      <c r="E1408" s="197">
        <v>2.1288963162101382E-2</v>
      </c>
    </row>
    <row r="1409" spans="2:5" x14ac:dyDescent="0.3">
      <c r="B1409" s="166">
        <v>44708</v>
      </c>
      <c r="C1409" s="197">
        <v>429.6</v>
      </c>
      <c r="D1409" s="197">
        <f t="shared" si="22"/>
        <v>-0.5580701573912149</v>
      </c>
      <c r="E1409" s="197">
        <v>2.1276595744680993E-2</v>
      </c>
    </row>
    <row r="1410" spans="2:5" x14ac:dyDescent="0.3">
      <c r="B1410" s="166">
        <v>45470</v>
      </c>
      <c r="C1410" s="197">
        <v>972.1</v>
      </c>
      <c r="D1410" s="197">
        <f t="shared" si="22"/>
        <v>-6.1770099411253665E-2</v>
      </c>
      <c r="E1410" s="197">
        <v>2.1274360455954211E-2</v>
      </c>
    </row>
    <row r="1411" spans="2:5" x14ac:dyDescent="0.3">
      <c r="B1411" s="166">
        <v>45358</v>
      </c>
      <c r="C1411" s="197">
        <v>1036.0999999999999</v>
      </c>
      <c r="D1411" s="197">
        <f t="shared" si="22"/>
        <v>1.7301712779973646</v>
      </c>
      <c r="E1411" s="197">
        <v>2.12711430035879E-2</v>
      </c>
    </row>
    <row r="1412" spans="2:5" x14ac:dyDescent="0.3">
      <c r="B1412" s="166">
        <v>42353</v>
      </c>
      <c r="C1412" s="197">
        <v>379.5</v>
      </c>
      <c r="D1412" s="197">
        <f t="shared" si="22"/>
        <v>4.4801444043321297</v>
      </c>
      <c r="E1412" s="197">
        <v>2.1259418729816959E-2</v>
      </c>
    </row>
    <row r="1413" spans="2:5" x14ac:dyDescent="0.3">
      <c r="B1413" s="166">
        <v>39980</v>
      </c>
      <c r="C1413" s="197">
        <v>69.25</v>
      </c>
      <c r="D1413" s="197">
        <f t="shared" si="22"/>
        <v>-0.91912030926992205</v>
      </c>
      <c r="E1413" s="197">
        <v>2.1235805928329077E-2</v>
      </c>
    </row>
    <row r="1414" spans="2:5" x14ac:dyDescent="0.3">
      <c r="B1414" s="166">
        <v>45321</v>
      </c>
      <c r="C1414" s="197">
        <v>856.21</v>
      </c>
      <c r="D1414" s="197">
        <f t="shared" si="22"/>
        <v>3.0918040621266432</v>
      </c>
      <c r="E1414" s="197">
        <v>2.1230662802208977E-2</v>
      </c>
    </row>
    <row r="1415" spans="2:5" x14ac:dyDescent="0.3">
      <c r="B1415" s="166">
        <v>40441</v>
      </c>
      <c r="C1415" s="197">
        <v>209.25</v>
      </c>
      <c r="D1415" s="197">
        <f t="shared" si="22"/>
        <v>14.534521158129175</v>
      </c>
      <c r="E1415" s="197">
        <v>2.1229868228404003E-2</v>
      </c>
    </row>
    <row r="1416" spans="2:5" x14ac:dyDescent="0.3">
      <c r="B1416" s="166">
        <v>37089</v>
      </c>
      <c r="C1416" s="197">
        <v>13.47</v>
      </c>
      <c r="D1416" s="197">
        <f t="shared" si="22"/>
        <v>-0.94901010712798572</v>
      </c>
      <c r="E1416" s="197">
        <v>2.1228203184230576E-2</v>
      </c>
    </row>
    <row r="1417" spans="2:5" x14ac:dyDescent="0.3">
      <c r="B1417" s="166">
        <v>41053</v>
      </c>
      <c r="C1417" s="197">
        <v>264.17</v>
      </c>
      <c r="D1417" s="197">
        <f t="shared" si="22"/>
        <v>17.269017980636239</v>
      </c>
      <c r="E1417" s="197">
        <v>2.1223132828204871E-2</v>
      </c>
    </row>
    <row r="1418" spans="2:5" x14ac:dyDescent="0.3">
      <c r="B1418" s="166">
        <v>37050</v>
      </c>
      <c r="C1418" s="197">
        <v>14.46</v>
      </c>
      <c r="D1418" s="197">
        <f t="shared" ref="D1418:D1481" si="23">C1418/C1419-1</f>
        <v>-0.51622616259618592</v>
      </c>
      <c r="E1418" s="197">
        <v>2.1186440677966045E-2</v>
      </c>
    </row>
    <row r="1419" spans="2:5" x14ac:dyDescent="0.3">
      <c r="B1419" s="166">
        <v>36151</v>
      </c>
      <c r="C1419" s="197">
        <v>29.89</v>
      </c>
      <c r="D1419" s="197">
        <f t="shared" si="23"/>
        <v>-0.50814546651308212</v>
      </c>
      <c r="E1419" s="197">
        <v>2.1182097710966907E-2</v>
      </c>
    </row>
    <row r="1420" spans="2:5" x14ac:dyDescent="0.3">
      <c r="B1420" s="166">
        <v>34730</v>
      </c>
      <c r="C1420" s="197">
        <v>60.77</v>
      </c>
      <c r="D1420" s="197">
        <f t="shared" si="23"/>
        <v>-0.88526818585156797</v>
      </c>
      <c r="E1420" s="197">
        <v>2.1172912115611009E-2</v>
      </c>
    </row>
    <row r="1421" spans="2:5" x14ac:dyDescent="0.3">
      <c r="B1421" s="166">
        <v>42090</v>
      </c>
      <c r="C1421" s="197">
        <v>529.66999999999996</v>
      </c>
      <c r="D1421" s="197">
        <f t="shared" si="23"/>
        <v>2.3814479060265579</v>
      </c>
      <c r="E1421" s="197">
        <v>2.1168713489752911E-2</v>
      </c>
    </row>
    <row r="1422" spans="2:5" x14ac:dyDescent="0.3">
      <c r="B1422" s="166">
        <v>38945</v>
      </c>
      <c r="C1422" s="197">
        <v>156.63999999999999</v>
      </c>
      <c r="D1422" s="197">
        <f t="shared" si="23"/>
        <v>-0.39462801932367153</v>
      </c>
      <c r="E1422" s="197">
        <v>2.1121251629726112E-2</v>
      </c>
    </row>
    <row r="1423" spans="2:5" x14ac:dyDescent="0.3">
      <c r="B1423" s="166">
        <v>43304</v>
      </c>
      <c r="C1423" s="197">
        <v>258.75</v>
      </c>
      <c r="D1423" s="197">
        <f t="shared" si="23"/>
        <v>0.56316075635836405</v>
      </c>
      <c r="E1423" s="197">
        <v>2.1112865035517014E-2</v>
      </c>
    </row>
    <row r="1424" spans="2:5" x14ac:dyDescent="0.3">
      <c r="B1424" s="166">
        <v>38778</v>
      </c>
      <c r="C1424" s="197">
        <v>165.53</v>
      </c>
      <c r="D1424" s="197">
        <f t="shared" si="23"/>
        <v>1.5711401056228644</v>
      </c>
      <c r="E1424" s="197">
        <v>2.109678613287258E-2</v>
      </c>
    </row>
    <row r="1425" spans="2:5" x14ac:dyDescent="0.3">
      <c r="B1425" s="166">
        <v>35702</v>
      </c>
      <c r="C1425" s="197">
        <v>64.38</v>
      </c>
      <c r="D1425" s="197">
        <f t="shared" si="23"/>
        <v>-0.91584863734396449</v>
      </c>
      <c r="E1425" s="197">
        <v>2.109436954797772E-2</v>
      </c>
    </row>
    <row r="1426" spans="2:5" x14ac:dyDescent="0.3">
      <c r="B1426" s="166">
        <v>45659</v>
      </c>
      <c r="C1426" s="197">
        <v>765.05</v>
      </c>
      <c r="D1426" s="197">
        <f t="shared" si="23"/>
        <v>3.935806451612903</v>
      </c>
      <c r="E1426" s="197">
        <v>2.1087754421087679E-2</v>
      </c>
    </row>
    <row r="1427" spans="2:5" x14ac:dyDescent="0.3">
      <c r="B1427" s="166">
        <v>43509</v>
      </c>
      <c r="C1427" s="197">
        <v>155</v>
      </c>
      <c r="D1427" s="197">
        <f t="shared" si="23"/>
        <v>4.1580698835274541</v>
      </c>
      <c r="E1427" s="197">
        <v>2.1080368906455815E-2</v>
      </c>
    </row>
    <row r="1428" spans="2:5" x14ac:dyDescent="0.3">
      <c r="B1428" s="166">
        <v>37655</v>
      </c>
      <c r="C1428" s="197">
        <v>30.05</v>
      </c>
      <c r="D1428" s="197">
        <f t="shared" si="23"/>
        <v>-1.6044531761624015E-2</v>
      </c>
      <c r="E1428" s="197">
        <v>2.1066938498131238E-2</v>
      </c>
    </row>
    <row r="1429" spans="2:5" x14ac:dyDescent="0.3">
      <c r="B1429" s="166">
        <v>37581</v>
      </c>
      <c r="C1429" s="197">
        <v>30.54</v>
      </c>
      <c r="D1429" s="197">
        <f t="shared" si="23"/>
        <v>-0.96748123302986744</v>
      </c>
      <c r="E1429" s="197">
        <v>2.106318956870612E-2</v>
      </c>
    </row>
    <row r="1430" spans="2:5" x14ac:dyDescent="0.3">
      <c r="B1430" s="166">
        <v>45574</v>
      </c>
      <c r="C1430" s="197">
        <v>939.15</v>
      </c>
      <c r="D1430" s="197">
        <f t="shared" si="23"/>
        <v>7.0475578406169657</v>
      </c>
      <c r="E1430" s="197">
        <v>2.1037181996086174E-2</v>
      </c>
    </row>
    <row r="1431" spans="2:5" x14ac:dyDescent="0.3">
      <c r="B1431" s="166">
        <v>43707</v>
      </c>
      <c r="C1431" s="197">
        <v>116.7</v>
      </c>
      <c r="D1431" s="197">
        <f t="shared" si="23"/>
        <v>4.1049868766404201</v>
      </c>
      <c r="E1431" s="197">
        <v>2.09973753280841E-2</v>
      </c>
    </row>
    <row r="1432" spans="2:5" x14ac:dyDescent="0.3">
      <c r="B1432" s="166">
        <v>37285</v>
      </c>
      <c r="C1432" s="197">
        <v>22.86</v>
      </c>
      <c r="D1432" s="197">
        <f t="shared" si="23"/>
        <v>-0.76732824427480917</v>
      </c>
      <c r="E1432" s="197">
        <v>2.0991514068780637E-2</v>
      </c>
    </row>
    <row r="1433" spans="2:5" x14ac:dyDescent="0.3">
      <c r="B1433" s="166">
        <v>35277</v>
      </c>
      <c r="C1433" s="197">
        <v>98.25</v>
      </c>
      <c r="D1433" s="197">
        <f t="shared" si="23"/>
        <v>-0.34838838042180664</v>
      </c>
      <c r="E1433" s="197">
        <v>2.0991374831133669E-2</v>
      </c>
    </row>
    <row r="1434" spans="2:5" x14ac:dyDescent="0.3">
      <c r="B1434" s="166">
        <v>38908</v>
      </c>
      <c r="C1434" s="197">
        <v>150.78</v>
      </c>
      <c r="D1434" s="197">
        <f t="shared" si="23"/>
        <v>-0.57255846917080078</v>
      </c>
      <c r="E1434" s="197">
        <v>2.0991332611050906E-2</v>
      </c>
    </row>
    <row r="1435" spans="2:5" x14ac:dyDescent="0.3">
      <c r="B1435" s="166">
        <v>44355</v>
      </c>
      <c r="C1435" s="197">
        <v>352.75</v>
      </c>
      <c r="D1435" s="197">
        <f t="shared" si="23"/>
        <v>18.077879935100057</v>
      </c>
      <c r="E1435" s="197">
        <v>2.0984081041968139E-2</v>
      </c>
    </row>
    <row r="1436" spans="2:5" x14ac:dyDescent="0.3">
      <c r="B1436" s="166">
        <v>37253</v>
      </c>
      <c r="C1436" s="197">
        <v>18.489999999999998</v>
      </c>
      <c r="D1436" s="197">
        <f t="shared" si="23"/>
        <v>-0.95737667127708626</v>
      </c>
      <c r="E1436" s="197">
        <v>2.0982882385422341E-2</v>
      </c>
    </row>
    <row r="1437" spans="2:5" x14ac:dyDescent="0.3">
      <c r="B1437" s="166">
        <v>44637</v>
      </c>
      <c r="C1437" s="197">
        <v>433.8</v>
      </c>
      <c r="D1437" s="197">
        <f t="shared" si="23"/>
        <v>4.0565333955006411</v>
      </c>
      <c r="E1437" s="197">
        <v>2.0946104965874346E-2</v>
      </c>
    </row>
    <row r="1438" spans="2:5" x14ac:dyDescent="0.3">
      <c r="B1438" s="166">
        <v>37984</v>
      </c>
      <c r="C1438" s="197">
        <v>85.79</v>
      </c>
      <c r="D1438" s="197">
        <f t="shared" si="23"/>
        <v>-0.58110351562499996</v>
      </c>
      <c r="E1438" s="197">
        <v>2.0944900630727181E-2</v>
      </c>
    </row>
    <row r="1439" spans="2:5" x14ac:dyDescent="0.3">
      <c r="B1439" s="166">
        <v>40427</v>
      </c>
      <c r="C1439" s="197">
        <v>204.8</v>
      </c>
      <c r="D1439" s="197">
        <f t="shared" si="23"/>
        <v>-0.15907037858257367</v>
      </c>
      <c r="E1439" s="197">
        <v>2.0937188434696052E-2</v>
      </c>
    </row>
    <row r="1440" spans="2:5" x14ac:dyDescent="0.3">
      <c r="B1440" s="166">
        <v>40500</v>
      </c>
      <c r="C1440" s="197">
        <v>243.54</v>
      </c>
      <c r="D1440" s="197">
        <f t="shared" si="23"/>
        <v>1.4034343234974833</v>
      </c>
      <c r="E1440" s="197">
        <v>2.0918046531125389E-2</v>
      </c>
    </row>
    <row r="1441" spans="2:5" x14ac:dyDescent="0.3">
      <c r="B1441" s="166">
        <v>38015</v>
      </c>
      <c r="C1441" s="197">
        <v>101.33</v>
      </c>
      <c r="D1441" s="197">
        <f t="shared" si="23"/>
        <v>-0.8297117889253004</v>
      </c>
      <c r="E1441" s="197">
        <v>2.0854321982671786E-2</v>
      </c>
    </row>
    <row r="1442" spans="2:5" x14ac:dyDescent="0.3">
      <c r="B1442" s="166">
        <v>45758</v>
      </c>
      <c r="C1442" s="197">
        <v>595.04999999999995</v>
      </c>
      <c r="D1442" s="197">
        <f t="shared" si="23"/>
        <v>22.353610675039246</v>
      </c>
      <c r="E1442" s="197">
        <v>2.0844055584148258E-2</v>
      </c>
    </row>
    <row r="1443" spans="2:5" x14ac:dyDescent="0.3">
      <c r="B1443" s="166">
        <v>36662</v>
      </c>
      <c r="C1443" s="197">
        <v>25.48</v>
      </c>
      <c r="D1443" s="197">
        <f t="shared" si="23"/>
        <v>-0.89942766923228734</v>
      </c>
      <c r="E1443" s="197">
        <v>2.0833333333333259E-2</v>
      </c>
    </row>
    <row r="1444" spans="2:5" x14ac:dyDescent="0.3">
      <c r="B1444" s="166">
        <v>40638</v>
      </c>
      <c r="C1444" s="197">
        <v>253.35</v>
      </c>
      <c r="D1444" s="197">
        <f t="shared" si="23"/>
        <v>-0.43000809935205186</v>
      </c>
      <c r="E1444" s="197">
        <v>2.0831654444354752E-2</v>
      </c>
    </row>
    <row r="1445" spans="2:5" x14ac:dyDescent="0.3">
      <c r="B1445" s="166">
        <v>44967</v>
      </c>
      <c r="C1445" s="197">
        <v>444.48</v>
      </c>
      <c r="D1445" s="197">
        <f t="shared" si="23"/>
        <v>5.8159742887751387E-2</v>
      </c>
      <c r="E1445" s="197">
        <v>2.0830940952206056E-2</v>
      </c>
    </row>
    <row r="1446" spans="2:5" x14ac:dyDescent="0.3">
      <c r="B1446" s="166">
        <v>44866</v>
      </c>
      <c r="C1446" s="197">
        <v>420.05</v>
      </c>
      <c r="D1446" s="197">
        <f t="shared" si="23"/>
        <v>12.817434210526317</v>
      </c>
      <c r="E1446" s="197">
        <v>2.082725770389815E-2</v>
      </c>
    </row>
    <row r="1447" spans="2:5" x14ac:dyDescent="0.3">
      <c r="B1447" s="166">
        <v>37756</v>
      </c>
      <c r="C1447" s="197">
        <v>30.4</v>
      </c>
      <c r="D1447" s="197">
        <f t="shared" si="23"/>
        <v>-0.42084206515526768</v>
      </c>
      <c r="E1447" s="197">
        <v>2.0819341840160988E-2</v>
      </c>
    </row>
    <row r="1448" spans="2:5" x14ac:dyDescent="0.3">
      <c r="B1448" s="166">
        <v>39948</v>
      </c>
      <c r="C1448" s="197">
        <v>52.49</v>
      </c>
      <c r="D1448" s="197">
        <f t="shared" si="23"/>
        <v>-0.94232818766137449</v>
      </c>
      <c r="E1448" s="197">
        <v>2.0809023726176656E-2</v>
      </c>
    </row>
    <row r="1449" spans="2:5" x14ac:dyDescent="0.3">
      <c r="B1449" s="166">
        <v>45583</v>
      </c>
      <c r="C1449" s="197">
        <v>910.15</v>
      </c>
      <c r="D1449" s="197">
        <f t="shared" si="23"/>
        <v>5.4554223703808775</v>
      </c>
      <c r="E1449" s="197">
        <v>2.0805293853745965E-2</v>
      </c>
    </row>
    <row r="1450" spans="2:5" x14ac:dyDescent="0.3">
      <c r="B1450" s="166">
        <v>40800</v>
      </c>
      <c r="C1450" s="197">
        <v>140.99</v>
      </c>
      <c r="D1450" s="197">
        <f t="shared" si="23"/>
        <v>-0.58587164047584084</v>
      </c>
      <c r="E1450" s="197">
        <v>2.0779032725166457E-2</v>
      </c>
    </row>
    <row r="1451" spans="2:5" x14ac:dyDescent="0.3">
      <c r="B1451" s="166">
        <v>41542</v>
      </c>
      <c r="C1451" s="197">
        <v>340.45</v>
      </c>
      <c r="D1451" s="197">
        <f t="shared" si="23"/>
        <v>0.84525745257452578</v>
      </c>
      <c r="E1451" s="197">
        <v>2.0778364116095016E-2</v>
      </c>
    </row>
    <row r="1452" spans="2:5" x14ac:dyDescent="0.3">
      <c r="B1452" s="166">
        <v>43599</v>
      </c>
      <c r="C1452" s="197">
        <v>184.5</v>
      </c>
      <c r="D1452" s="197">
        <f t="shared" si="23"/>
        <v>0.23337121465338595</v>
      </c>
      <c r="E1452" s="197">
        <v>2.0746887966804906E-2</v>
      </c>
    </row>
    <row r="1453" spans="2:5" x14ac:dyDescent="0.3">
      <c r="B1453" s="166">
        <v>40267</v>
      </c>
      <c r="C1453" s="197">
        <v>149.59</v>
      </c>
      <c r="D1453" s="197">
        <f t="shared" si="23"/>
        <v>-0.25178812584404542</v>
      </c>
      <c r="E1453" s="197">
        <v>2.0743773456158188E-2</v>
      </c>
    </row>
    <row r="1454" spans="2:5" x14ac:dyDescent="0.3">
      <c r="B1454" s="166">
        <v>40421</v>
      </c>
      <c r="C1454" s="197">
        <v>199.93</v>
      </c>
      <c r="D1454" s="197">
        <f t="shared" si="23"/>
        <v>1.5527323799795711</v>
      </c>
      <c r="E1454" s="197">
        <v>2.0728033900035747E-2</v>
      </c>
    </row>
    <row r="1455" spans="2:5" x14ac:dyDescent="0.3">
      <c r="B1455" s="166">
        <v>38191</v>
      </c>
      <c r="C1455" s="197">
        <v>78.319999999999993</v>
      </c>
      <c r="D1455" s="197">
        <f t="shared" si="23"/>
        <v>1.4452076178582578</v>
      </c>
      <c r="E1455" s="197">
        <v>2.0722012250749211E-2</v>
      </c>
    </row>
    <row r="1456" spans="2:5" x14ac:dyDescent="0.3">
      <c r="B1456" s="166">
        <v>37642</v>
      </c>
      <c r="C1456" s="197">
        <v>32.03</v>
      </c>
      <c r="D1456" s="197">
        <f t="shared" si="23"/>
        <v>-0.76375571618232785</v>
      </c>
      <c r="E1456" s="197">
        <v>2.0713830465264538E-2</v>
      </c>
    </row>
    <row r="1457" spans="2:5" x14ac:dyDescent="0.3">
      <c r="B1457" s="166">
        <v>39400</v>
      </c>
      <c r="C1457" s="197">
        <v>135.58000000000001</v>
      </c>
      <c r="D1457" s="197">
        <f t="shared" si="23"/>
        <v>-0.68681712134161832</v>
      </c>
      <c r="E1457" s="197">
        <v>2.0703154407889723E-2</v>
      </c>
    </row>
    <row r="1458" spans="2:5" x14ac:dyDescent="0.3">
      <c r="B1458" s="166">
        <v>44824</v>
      </c>
      <c r="C1458" s="197">
        <v>432.91</v>
      </c>
      <c r="D1458" s="197">
        <f t="shared" si="23"/>
        <v>4.3750931214303455</v>
      </c>
      <c r="E1458" s="197">
        <v>2.0677134908285044E-2</v>
      </c>
    </row>
    <row r="1459" spans="2:5" x14ac:dyDescent="0.3">
      <c r="B1459" s="166">
        <v>34971</v>
      </c>
      <c r="C1459" s="197">
        <v>80.540000000000006</v>
      </c>
      <c r="D1459" s="197">
        <f t="shared" si="23"/>
        <v>-0.73286898839137637</v>
      </c>
      <c r="E1459" s="197">
        <v>2.0656444050183964E-2</v>
      </c>
    </row>
    <row r="1460" spans="2:5" x14ac:dyDescent="0.3">
      <c r="B1460" s="166">
        <v>44313</v>
      </c>
      <c r="C1460" s="197">
        <v>301.5</v>
      </c>
      <c r="D1460" s="197">
        <f t="shared" si="23"/>
        <v>-0.45783132530120485</v>
      </c>
      <c r="E1460" s="197">
        <v>2.064996614759651E-2</v>
      </c>
    </row>
    <row r="1461" spans="2:5" x14ac:dyDescent="0.3">
      <c r="B1461" s="166">
        <v>42657</v>
      </c>
      <c r="C1461" s="197">
        <v>556.1</v>
      </c>
      <c r="D1461" s="197">
        <f t="shared" si="23"/>
        <v>1.1615423485054612</v>
      </c>
      <c r="E1461" s="197">
        <v>2.0647884738918876E-2</v>
      </c>
    </row>
    <row r="1462" spans="2:5" x14ac:dyDescent="0.3">
      <c r="B1462" s="166">
        <v>40542</v>
      </c>
      <c r="C1462" s="197">
        <v>257.27</v>
      </c>
      <c r="D1462" s="197">
        <f t="shared" si="23"/>
        <v>-0.14661492022423472</v>
      </c>
      <c r="E1462" s="197">
        <v>2.0629190304280565E-2</v>
      </c>
    </row>
    <row r="1463" spans="2:5" x14ac:dyDescent="0.3">
      <c r="B1463" s="166">
        <v>41318</v>
      </c>
      <c r="C1463" s="197">
        <v>301.47000000000003</v>
      </c>
      <c r="D1463" s="197">
        <f t="shared" si="23"/>
        <v>10.269906542056075</v>
      </c>
      <c r="E1463" s="197">
        <v>2.0617509648588328E-2</v>
      </c>
    </row>
    <row r="1464" spans="2:5" x14ac:dyDescent="0.3">
      <c r="B1464" s="166">
        <v>37540</v>
      </c>
      <c r="C1464" s="197">
        <v>26.75</v>
      </c>
      <c r="D1464" s="197">
        <f t="shared" si="23"/>
        <v>0.54267589388696647</v>
      </c>
      <c r="E1464" s="197">
        <v>2.0602823349866517E-2</v>
      </c>
    </row>
    <row r="1465" spans="2:5" x14ac:dyDescent="0.3">
      <c r="B1465" s="166">
        <v>36865</v>
      </c>
      <c r="C1465" s="197">
        <v>17.34</v>
      </c>
      <c r="D1465" s="197">
        <f t="shared" si="23"/>
        <v>-0.63920099875156056</v>
      </c>
      <c r="E1465" s="197">
        <v>2.0600353148911177E-2</v>
      </c>
    </row>
    <row r="1466" spans="2:5" x14ac:dyDescent="0.3">
      <c r="B1466" s="166">
        <v>35863</v>
      </c>
      <c r="C1466" s="197">
        <v>48.06</v>
      </c>
      <c r="D1466" s="197">
        <f t="shared" si="23"/>
        <v>0.79596412556053808</v>
      </c>
      <c r="E1466" s="197">
        <v>2.0598853259715444E-2</v>
      </c>
    </row>
    <row r="1467" spans="2:5" x14ac:dyDescent="0.3">
      <c r="B1467" s="166">
        <v>36111</v>
      </c>
      <c r="C1467" s="197">
        <v>26.76</v>
      </c>
      <c r="D1467" s="197">
        <f t="shared" si="23"/>
        <v>-0.43160577740016992</v>
      </c>
      <c r="E1467" s="197">
        <v>2.0594965675057253E-2</v>
      </c>
    </row>
    <row r="1468" spans="2:5" x14ac:dyDescent="0.3">
      <c r="B1468" s="166">
        <v>37841</v>
      </c>
      <c r="C1468" s="197">
        <v>47.08</v>
      </c>
      <c r="D1468" s="197">
        <f t="shared" si="23"/>
        <v>-0.88317907744224711</v>
      </c>
      <c r="E1468" s="197">
        <v>2.0593973553002298E-2</v>
      </c>
    </row>
    <row r="1469" spans="2:5" x14ac:dyDescent="0.3">
      <c r="B1469" s="166">
        <v>44852</v>
      </c>
      <c r="C1469" s="197">
        <v>403.01</v>
      </c>
      <c r="D1469" s="197">
        <f t="shared" si="23"/>
        <v>14.323574144486692</v>
      </c>
      <c r="E1469" s="197">
        <v>2.0588533225283534E-2</v>
      </c>
    </row>
    <row r="1470" spans="2:5" x14ac:dyDescent="0.3">
      <c r="B1470" s="166">
        <v>36689</v>
      </c>
      <c r="C1470" s="197">
        <v>26.3</v>
      </c>
      <c r="D1470" s="197">
        <f t="shared" si="23"/>
        <v>-8.6488364015283037E-2</v>
      </c>
      <c r="E1470" s="197">
        <v>2.0566550252231419E-2</v>
      </c>
    </row>
    <row r="1471" spans="2:5" x14ac:dyDescent="0.3">
      <c r="B1471" s="166">
        <v>37427</v>
      </c>
      <c r="C1471" s="197">
        <v>28.79</v>
      </c>
      <c r="D1471" s="197">
        <f t="shared" si="23"/>
        <v>-0.80990425883129746</v>
      </c>
      <c r="E1471" s="197">
        <v>2.0560085076213985E-2</v>
      </c>
    </row>
    <row r="1472" spans="2:5" x14ac:dyDescent="0.3">
      <c r="B1472" s="166">
        <v>44090</v>
      </c>
      <c r="C1472" s="197">
        <v>151.44999999999999</v>
      </c>
      <c r="D1472" s="197">
        <f t="shared" si="23"/>
        <v>2.5451779026217225</v>
      </c>
      <c r="E1472" s="197">
        <v>2.0552560646900142E-2</v>
      </c>
    </row>
    <row r="1473" spans="2:5" x14ac:dyDescent="0.3">
      <c r="B1473" s="166">
        <v>36495</v>
      </c>
      <c r="C1473" s="197">
        <v>42.72</v>
      </c>
      <c r="D1473" s="197">
        <f t="shared" si="23"/>
        <v>-0.86426029486527711</v>
      </c>
      <c r="E1473" s="197">
        <v>2.0544672718585844E-2</v>
      </c>
    </row>
    <row r="1474" spans="2:5" x14ac:dyDescent="0.3">
      <c r="B1474" s="166">
        <v>41522</v>
      </c>
      <c r="C1474" s="197">
        <v>314.72000000000003</v>
      </c>
      <c r="D1474" s="197">
        <f t="shared" si="23"/>
        <v>0.40594147866875163</v>
      </c>
      <c r="E1474" s="197">
        <v>2.0525957391614558E-2</v>
      </c>
    </row>
    <row r="1475" spans="2:5" x14ac:dyDescent="0.3">
      <c r="B1475" s="166">
        <v>41121</v>
      </c>
      <c r="C1475" s="197">
        <v>223.85</v>
      </c>
      <c r="D1475" s="197">
        <f t="shared" si="23"/>
        <v>0.24575658077800666</v>
      </c>
      <c r="E1475" s="197">
        <v>2.0515158422612201E-2</v>
      </c>
    </row>
    <row r="1476" spans="2:5" x14ac:dyDescent="0.3">
      <c r="B1476" s="166">
        <v>38793</v>
      </c>
      <c r="C1476" s="197">
        <v>179.69</v>
      </c>
      <c r="D1476" s="197">
        <f t="shared" si="23"/>
        <v>2.0013362284950729</v>
      </c>
      <c r="E1476" s="197">
        <v>2.0502044525215757E-2</v>
      </c>
    </row>
    <row r="1477" spans="2:5" x14ac:dyDescent="0.3">
      <c r="B1477" s="166">
        <v>34662</v>
      </c>
      <c r="C1477" s="197">
        <v>59.87</v>
      </c>
      <c r="D1477" s="197">
        <f t="shared" si="23"/>
        <v>-0.87776643527970599</v>
      </c>
      <c r="E1477" s="197">
        <v>2.0453383330492514E-2</v>
      </c>
    </row>
    <row r="1478" spans="2:5" x14ac:dyDescent="0.3">
      <c r="B1478" s="166">
        <v>42002</v>
      </c>
      <c r="C1478" s="197">
        <v>489.8</v>
      </c>
      <c r="D1478" s="197">
        <f t="shared" si="23"/>
        <v>1.6831005204053682</v>
      </c>
      <c r="E1478" s="197">
        <v>2.041666666666675E-2</v>
      </c>
    </row>
    <row r="1479" spans="2:5" x14ac:dyDescent="0.3">
      <c r="B1479" s="166">
        <v>44181</v>
      </c>
      <c r="C1479" s="197">
        <v>182.55</v>
      </c>
      <c r="D1479" s="197">
        <f t="shared" si="23"/>
        <v>-7.4618543113499247E-2</v>
      </c>
      <c r="E1479" s="197">
        <v>2.040245947456687E-2</v>
      </c>
    </row>
    <row r="1480" spans="2:5" x14ac:dyDescent="0.3">
      <c r="B1480" s="166">
        <v>40746</v>
      </c>
      <c r="C1480" s="197">
        <v>197.27</v>
      </c>
      <c r="D1480" s="197">
        <f t="shared" si="23"/>
        <v>0.12436591621544624</v>
      </c>
      <c r="E1480" s="197">
        <v>2.0379661718305409E-2</v>
      </c>
    </row>
    <row r="1481" spans="2:5" x14ac:dyDescent="0.3">
      <c r="B1481" s="166">
        <v>43437</v>
      </c>
      <c r="C1481" s="197">
        <v>175.45</v>
      </c>
      <c r="D1481" s="197">
        <f t="shared" si="23"/>
        <v>-0.15208776338681618</v>
      </c>
      <c r="E1481" s="197">
        <v>2.0354754289037436E-2</v>
      </c>
    </row>
    <row r="1482" spans="2:5" x14ac:dyDescent="0.3">
      <c r="B1482" s="166">
        <v>40737</v>
      </c>
      <c r="C1482" s="197">
        <v>206.92</v>
      </c>
      <c r="D1482" s="197">
        <f t="shared" ref="D1482:D1545" si="24">C1482/C1483-1</f>
        <v>13.20178448867536</v>
      </c>
      <c r="E1482" s="197">
        <v>2.0315581854043252E-2</v>
      </c>
    </row>
    <row r="1483" spans="2:5" x14ac:dyDescent="0.3">
      <c r="B1483" s="166">
        <v>36965</v>
      </c>
      <c r="C1483" s="197">
        <v>14.57</v>
      </c>
      <c r="D1483" s="197">
        <f t="shared" si="24"/>
        <v>-0.96329974811083119</v>
      </c>
      <c r="E1483" s="197">
        <v>2.030812324929987E-2</v>
      </c>
    </row>
    <row r="1484" spans="2:5" x14ac:dyDescent="0.3">
      <c r="B1484" s="166">
        <v>42515</v>
      </c>
      <c r="C1484" s="197">
        <v>397</v>
      </c>
      <c r="D1484" s="197">
        <f t="shared" si="24"/>
        <v>2.9299148683429026</v>
      </c>
      <c r="E1484" s="197">
        <v>2.0303263942431204E-2</v>
      </c>
    </row>
    <row r="1485" spans="2:5" x14ac:dyDescent="0.3">
      <c r="B1485" s="166">
        <v>35226</v>
      </c>
      <c r="C1485" s="197">
        <v>101.02</v>
      </c>
      <c r="D1485" s="197">
        <f t="shared" si="24"/>
        <v>-0.39004951092863183</v>
      </c>
      <c r="E1485" s="197">
        <v>2.0300979699020116E-2</v>
      </c>
    </row>
    <row r="1486" spans="2:5" x14ac:dyDescent="0.3">
      <c r="B1486" s="166">
        <v>40381</v>
      </c>
      <c r="C1486" s="197">
        <v>165.62</v>
      </c>
      <c r="D1486" s="197">
        <f t="shared" si="24"/>
        <v>-0.30887998664663652</v>
      </c>
      <c r="E1486" s="197">
        <v>2.0267356619232402E-2</v>
      </c>
    </row>
    <row r="1487" spans="2:5" x14ac:dyDescent="0.3">
      <c r="B1487" s="166">
        <v>40676</v>
      </c>
      <c r="C1487" s="197">
        <v>239.64</v>
      </c>
      <c r="D1487" s="197">
        <f t="shared" si="24"/>
        <v>1.6002604166666665</v>
      </c>
      <c r="E1487" s="197">
        <v>2.0265667574931756E-2</v>
      </c>
    </row>
    <row r="1488" spans="2:5" x14ac:dyDescent="0.3">
      <c r="B1488" s="166">
        <v>38574</v>
      </c>
      <c r="C1488" s="197">
        <v>92.16</v>
      </c>
      <c r="D1488" s="197">
        <f t="shared" si="24"/>
        <v>1.8140458015267176</v>
      </c>
      <c r="E1488" s="197">
        <v>2.0259050149451951E-2</v>
      </c>
    </row>
    <row r="1489" spans="2:5" x14ac:dyDescent="0.3">
      <c r="B1489" s="166">
        <v>35969</v>
      </c>
      <c r="C1489" s="197">
        <v>32.75</v>
      </c>
      <c r="D1489" s="197">
        <f t="shared" si="24"/>
        <v>-0.24539170506912444</v>
      </c>
      <c r="E1489" s="197">
        <v>2.024922118380057E-2</v>
      </c>
    </row>
    <row r="1490" spans="2:5" x14ac:dyDescent="0.3">
      <c r="B1490" s="166">
        <v>36466</v>
      </c>
      <c r="C1490" s="197">
        <v>43.4</v>
      </c>
      <c r="D1490" s="197">
        <f t="shared" si="24"/>
        <v>-0.53785539346182509</v>
      </c>
      <c r="E1490" s="197">
        <v>2.0216267042783231E-2</v>
      </c>
    </row>
    <row r="1491" spans="2:5" x14ac:dyDescent="0.3">
      <c r="B1491" s="166">
        <v>35299</v>
      </c>
      <c r="C1491" s="197">
        <v>93.91</v>
      </c>
      <c r="D1491" s="197">
        <f t="shared" si="24"/>
        <v>-0.72660844250363898</v>
      </c>
      <c r="E1491" s="197">
        <v>2.0206409560021621E-2</v>
      </c>
    </row>
    <row r="1492" spans="2:5" x14ac:dyDescent="0.3">
      <c r="B1492" s="166">
        <v>42433</v>
      </c>
      <c r="C1492" s="197">
        <v>343.5</v>
      </c>
      <c r="D1492" s="197">
        <f t="shared" si="24"/>
        <v>-0.18563300142247507</v>
      </c>
      <c r="E1492" s="197">
        <v>2.0196020196020292E-2</v>
      </c>
    </row>
    <row r="1493" spans="2:5" x14ac:dyDescent="0.3">
      <c r="B1493" s="166">
        <v>43056</v>
      </c>
      <c r="C1493" s="197">
        <v>421.8</v>
      </c>
      <c r="D1493" s="197">
        <f t="shared" si="24"/>
        <v>0.73866446826051124</v>
      </c>
      <c r="E1493" s="197">
        <v>2.0195912444068265E-2</v>
      </c>
    </row>
    <row r="1494" spans="2:5" x14ac:dyDescent="0.3">
      <c r="B1494" s="166">
        <v>44209</v>
      </c>
      <c r="C1494" s="197">
        <v>242.6</v>
      </c>
      <c r="D1494" s="197">
        <f t="shared" si="24"/>
        <v>-9.2677088787493478E-2</v>
      </c>
      <c r="E1494" s="197">
        <v>2.0185029436501134E-2</v>
      </c>
    </row>
    <row r="1495" spans="2:5" x14ac:dyDescent="0.3">
      <c r="B1495" s="166">
        <v>41200</v>
      </c>
      <c r="C1495" s="197">
        <v>267.38</v>
      </c>
      <c r="D1495" s="197">
        <f t="shared" si="24"/>
        <v>0.12509993688196919</v>
      </c>
      <c r="E1495" s="197">
        <v>2.0183906291731946E-2</v>
      </c>
    </row>
    <row r="1496" spans="2:5" x14ac:dyDescent="0.3">
      <c r="B1496" s="166">
        <v>41138</v>
      </c>
      <c r="C1496" s="197">
        <v>237.65</v>
      </c>
      <c r="D1496" s="197">
        <f t="shared" si="24"/>
        <v>1.8478130617136008</v>
      </c>
      <c r="E1496" s="197">
        <v>2.017600343421333E-2</v>
      </c>
    </row>
    <row r="1497" spans="2:5" x14ac:dyDescent="0.3">
      <c r="B1497" s="166">
        <v>43971</v>
      </c>
      <c r="C1497" s="197">
        <v>83.45</v>
      </c>
      <c r="D1497" s="197">
        <f t="shared" si="24"/>
        <v>-0.4155753204005882</v>
      </c>
      <c r="E1497" s="197">
        <v>2.0171149144254441E-2</v>
      </c>
    </row>
    <row r="1498" spans="2:5" x14ac:dyDescent="0.3">
      <c r="B1498" s="166">
        <v>38895</v>
      </c>
      <c r="C1498" s="197">
        <v>142.79</v>
      </c>
      <c r="D1498" s="197">
        <f t="shared" si="24"/>
        <v>-0.57616503413475806</v>
      </c>
      <c r="E1498" s="197">
        <v>2.0147174394512968E-2</v>
      </c>
    </row>
    <row r="1499" spans="2:5" x14ac:dyDescent="0.3">
      <c r="B1499" s="166">
        <v>43217</v>
      </c>
      <c r="C1499" s="197">
        <v>336.9</v>
      </c>
      <c r="D1499" s="197">
        <f t="shared" si="24"/>
        <v>-0.53991123250256057</v>
      </c>
      <c r="E1499" s="197">
        <v>2.0136260408781137E-2</v>
      </c>
    </row>
    <row r="1500" spans="2:5" x14ac:dyDescent="0.3">
      <c r="B1500" s="166">
        <v>45818</v>
      </c>
      <c r="C1500" s="197">
        <v>732.25</v>
      </c>
      <c r="D1500" s="197">
        <f t="shared" si="24"/>
        <v>4.8957326892109503</v>
      </c>
      <c r="E1500" s="197">
        <v>2.013095569796608E-2</v>
      </c>
    </row>
    <row r="1501" spans="2:5" x14ac:dyDescent="0.3">
      <c r="B1501" s="166">
        <v>43727</v>
      </c>
      <c r="C1501" s="197">
        <v>124.2</v>
      </c>
      <c r="D1501" s="197">
        <f t="shared" si="24"/>
        <v>-0.75965632014861828</v>
      </c>
      <c r="E1501" s="197">
        <v>2.0123203285421054E-2</v>
      </c>
    </row>
    <row r="1502" spans="2:5" x14ac:dyDescent="0.3">
      <c r="B1502" s="166">
        <v>42013</v>
      </c>
      <c r="C1502" s="197">
        <v>516.76</v>
      </c>
      <c r="D1502" s="197">
        <f t="shared" si="24"/>
        <v>31.831003811944093</v>
      </c>
      <c r="E1502" s="197">
        <v>2.0115679965256428E-2</v>
      </c>
    </row>
    <row r="1503" spans="2:5" x14ac:dyDescent="0.3">
      <c r="B1503" s="166">
        <v>37189</v>
      </c>
      <c r="C1503" s="197">
        <v>15.74</v>
      </c>
      <c r="D1503" s="197">
        <f t="shared" si="24"/>
        <v>-0.97482888760954389</v>
      </c>
      <c r="E1503" s="197">
        <v>2.0090732339598238E-2</v>
      </c>
    </row>
    <row r="1504" spans="2:5" x14ac:dyDescent="0.3">
      <c r="B1504" s="166">
        <v>45177</v>
      </c>
      <c r="C1504" s="197">
        <v>625.32000000000005</v>
      </c>
      <c r="D1504" s="197">
        <f t="shared" si="24"/>
        <v>2.7827112697356484</v>
      </c>
      <c r="E1504" s="197">
        <v>2.0081238478980801E-2</v>
      </c>
    </row>
    <row r="1505" spans="2:5" x14ac:dyDescent="0.3">
      <c r="B1505" s="166">
        <v>38961</v>
      </c>
      <c r="C1505" s="197">
        <v>165.31</v>
      </c>
      <c r="D1505" s="197">
        <f t="shared" si="24"/>
        <v>-0.67184119106699747</v>
      </c>
      <c r="E1505" s="197">
        <v>2.0054300876218623E-2</v>
      </c>
    </row>
    <row r="1506" spans="2:5" x14ac:dyDescent="0.3">
      <c r="B1506" s="166">
        <v>42608</v>
      </c>
      <c r="C1506" s="197">
        <v>503.75</v>
      </c>
      <c r="D1506" s="197">
        <f t="shared" si="24"/>
        <v>6.3279650463305082E-2</v>
      </c>
      <c r="E1506" s="197">
        <v>2.004657284600575E-2</v>
      </c>
    </row>
    <row r="1507" spans="2:5" x14ac:dyDescent="0.3">
      <c r="B1507" s="166">
        <v>41827</v>
      </c>
      <c r="C1507" s="197">
        <v>473.77</v>
      </c>
      <c r="D1507" s="197">
        <f t="shared" si="24"/>
        <v>0.61911759680120282</v>
      </c>
      <c r="E1507" s="197">
        <v>2.0022821710766969E-2</v>
      </c>
    </row>
    <row r="1508" spans="2:5" x14ac:dyDescent="0.3">
      <c r="B1508" s="166">
        <v>41484</v>
      </c>
      <c r="C1508" s="197">
        <v>292.61</v>
      </c>
      <c r="D1508" s="197">
        <f t="shared" si="24"/>
        <v>4.3621037199926702</v>
      </c>
      <c r="E1508" s="197">
        <v>2.0009063338794597E-2</v>
      </c>
    </row>
    <row r="1509" spans="2:5" x14ac:dyDescent="0.3">
      <c r="B1509" s="166">
        <v>35878</v>
      </c>
      <c r="C1509" s="197">
        <v>54.57</v>
      </c>
      <c r="D1509" s="197">
        <f t="shared" si="24"/>
        <v>-9.2592592592591894E-3</v>
      </c>
      <c r="E1509" s="197">
        <v>2.0000000000000018E-2</v>
      </c>
    </row>
    <row r="1510" spans="2:5" x14ac:dyDescent="0.3">
      <c r="B1510" s="166">
        <v>34772</v>
      </c>
      <c r="C1510" s="197">
        <v>55.08</v>
      </c>
      <c r="D1510" s="197">
        <f t="shared" si="24"/>
        <v>-0.60453762205628947</v>
      </c>
      <c r="E1510" s="197">
        <v>2.0000000000000018E-2</v>
      </c>
    </row>
    <row r="1511" spans="2:5" x14ac:dyDescent="0.3">
      <c r="B1511" s="166">
        <v>39227</v>
      </c>
      <c r="C1511" s="197">
        <v>139.28</v>
      </c>
      <c r="D1511" s="197">
        <f t="shared" si="24"/>
        <v>-0.55636247810160855</v>
      </c>
      <c r="E1511" s="197">
        <v>1.9992676675210541E-2</v>
      </c>
    </row>
    <row r="1512" spans="2:5" x14ac:dyDescent="0.3">
      <c r="B1512" s="166">
        <v>44294</v>
      </c>
      <c r="C1512" s="197">
        <v>313.95</v>
      </c>
      <c r="D1512" s="197">
        <f t="shared" si="24"/>
        <v>3.1743119266055047</v>
      </c>
      <c r="E1512" s="197">
        <v>1.9980506822611988E-2</v>
      </c>
    </row>
    <row r="1513" spans="2:5" x14ac:dyDescent="0.3">
      <c r="B1513" s="166">
        <v>38175</v>
      </c>
      <c r="C1513" s="197">
        <v>75.209999999999994</v>
      </c>
      <c r="D1513" s="197">
        <f t="shared" si="24"/>
        <v>-2.6533782034688258E-2</v>
      </c>
      <c r="E1513" s="197">
        <v>1.9934906427990118E-2</v>
      </c>
    </row>
    <row r="1514" spans="2:5" x14ac:dyDescent="0.3">
      <c r="B1514" s="166">
        <v>38260</v>
      </c>
      <c r="C1514" s="197">
        <v>77.260000000000005</v>
      </c>
      <c r="D1514" s="197">
        <f t="shared" si="24"/>
        <v>2.9722365038560414</v>
      </c>
      <c r="E1514" s="197">
        <v>1.99339933993401E-2</v>
      </c>
    </row>
    <row r="1515" spans="2:5" x14ac:dyDescent="0.3">
      <c r="B1515" s="166">
        <v>37265</v>
      </c>
      <c r="C1515" s="197">
        <v>19.45</v>
      </c>
      <c r="D1515" s="197">
        <f t="shared" si="24"/>
        <v>-0.37799808122801404</v>
      </c>
      <c r="E1515" s="197">
        <v>1.9926586261143076E-2</v>
      </c>
    </row>
    <row r="1516" spans="2:5" x14ac:dyDescent="0.3">
      <c r="B1516" s="166">
        <v>37679</v>
      </c>
      <c r="C1516" s="197">
        <v>31.27</v>
      </c>
      <c r="D1516" s="197">
        <f t="shared" si="24"/>
        <v>-0.65158774373259054</v>
      </c>
      <c r="E1516" s="197">
        <v>1.9895629484670607E-2</v>
      </c>
    </row>
    <row r="1517" spans="2:5" x14ac:dyDescent="0.3">
      <c r="B1517" s="166">
        <v>43903</v>
      </c>
      <c r="C1517" s="197">
        <v>89.75</v>
      </c>
      <c r="D1517" s="197">
        <f t="shared" si="24"/>
        <v>-0.80779526715922478</v>
      </c>
      <c r="E1517" s="197">
        <v>1.9886363636363535E-2</v>
      </c>
    </row>
    <row r="1518" spans="2:5" x14ac:dyDescent="0.3">
      <c r="B1518" s="166">
        <v>42731</v>
      </c>
      <c r="C1518" s="197">
        <v>466.95</v>
      </c>
      <c r="D1518" s="197">
        <f t="shared" si="24"/>
        <v>2.3275137176655023</v>
      </c>
      <c r="E1518" s="197">
        <v>1.9875505078082334E-2</v>
      </c>
    </row>
    <row r="1519" spans="2:5" x14ac:dyDescent="0.3">
      <c r="B1519" s="166">
        <v>39416</v>
      </c>
      <c r="C1519" s="197">
        <v>140.33000000000001</v>
      </c>
      <c r="D1519" s="197">
        <f t="shared" si="24"/>
        <v>4.3520213577421822</v>
      </c>
      <c r="E1519" s="197">
        <v>1.9840116279070008E-2</v>
      </c>
    </row>
    <row r="1520" spans="2:5" x14ac:dyDescent="0.3">
      <c r="B1520" s="166">
        <v>36110</v>
      </c>
      <c r="C1520" s="197">
        <v>26.22</v>
      </c>
      <c r="D1520" s="197">
        <f t="shared" si="24"/>
        <v>-0.91843210452636492</v>
      </c>
      <c r="E1520" s="197">
        <v>1.9836639439906545E-2</v>
      </c>
    </row>
    <row r="1521" spans="2:5" x14ac:dyDescent="0.3">
      <c r="B1521" s="166">
        <v>44265</v>
      </c>
      <c r="C1521" s="197">
        <v>321.45</v>
      </c>
      <c r="D1521" s="197">
        <f t="shared" si="24"/>
        <v>1.1845056065239552</v>
      </c>
      <c r="E1521" s="197">
        <v>1.9828680203045623E-2</v>
      </c>
    </row>
    <row r="1522" spans="2:5" x14ac:dyDescent="0.3">
      <c r="B1522" s="166">
        <v>43672</v>
      </c>
      <c r="C1522" s="197">
        <v>147.15</v>
      </c>
      <c r="D1522" s="197">
        <f t="shared" si="24"/>
        <v>-0.85638858525921302</v>
      </c>
      <c r="E1522" s="197">
        <v>1.9750519750519668E-2</v>
      </c>
    </row>
    <row r="1523" spans="2:5" x14ac:dyDescent="0.3">
      <c r="B1523" s="166">
        <v>45414</v>
      </c>
      <c r="C1523" s="197">
        <v>1024.6400000000001</v>
      </c>
      <c r="D1523" s="197">
        <f t="shared" si="24"/>
        <v>2.3294557270511782</v>
      </c>
      <c r="E1523" s="197">
        <v>1.9745222929936412E-2</v>
      </c>
    </row>
    <row r="1524" spans="2:5" x14ac:dyDescent="0.3">
      <c r="B1524" s="166">
        <v>44287</v>
      </c>
      <c r="C1524" s="197">
        <v>307.75</v>
      </c>
      <c r="D1524" s="197">
        <f t="shared" si="24"/>
        <v>12.208154506437769</v>
      </c>
      <c r="E1524" s="197">
        <v>1.9715043074884031E-2</v>
      </c>
    </row>
    <row r="1525" spans="2:5" x14ac:dyDescent="0.3">
      <c r="B1525" s="166">
        <v>36684</v>
      </c>
      <c r="C1525" s="197">
        <v>23.3</v>
      </c>
      <c r="D1525" s="197">
        <f t="shared" si="24"/>
        <v>-0.8043660789252729</v>
      </c>
      <c r="E1525" s="197">
        <v>1.9693654266958349E-2</v>
      </c>
    </row>
    <row r="1526" spans="2:5" x14ac:dyDescent="0.3">
      <c r="B1526" s="166">
        <v>44050</v>
      </c>
      <c r="C1526" s="197">
        <v>119.1</v>
      </c>
      <c r="D1526" s="197">
        <f t="shared" si="24"/>
        <v>-0.82174661378432989</v>
      </c>
      <c r="E1526" s="197">
        <v>1.9691780821917693E-2</v>
      </c>
    </row>
    <row r="1527" spans="2:5" x14ac:dyDescent="0.3">
      <c r="B1527" s="166">
        <v>45775</v>
      </c>
      <c r="C1527" s="197">
        <v>668.15</v>
      </c>
      <c r="D1527" s="197">
        <f t="shared" si="24"/>
        <v>0.28280695017759427</v>
      </c>
      <c r="E1527" s="197">
        <v>1.9687142312094563E-2</v>
      </c>
    </row>
    <row r="1528" spans="2:5" x14ac:dyDescent="0.3">
      <c r="B1528" s="166">
        <v>44580</v>
      </c>
      <c r="C1528" s="197">
        <v>520.85</v>
      </c>
      <c r="D1528" s="197">
        <f t="shared" si="24"/>
        <v>17.608431582708111</v>
      </c>
      <c r="E1528" s="197">
        <v>1.9675019577134023E-2</v>
      </c>
    </row>
    <row r="1529" spans="2:5" x14ac:dyDescent="0.3">
      <c r="B1529" s="166">
        <v>37572</v>
      </c>
      <c r="C1529" s="197">
        <v>27.99</v>
      </c>
      <c r="D1529" s="197">
        <f t="shared" si="24"/>
        <v>-0.90261638021014545</v>
      </c>
      <c r="E1529" s="197">
        <v>1.9672131147540961E-2</v>
      </c>
    </row>
    <row r="1530" spans="2:5" x14ac:dyDescent="0.3">
      <c r="B1530" s="166">
        <v>41486</v>
      </c>
      <c r="C1530" s="197">
        <v>287.42</v>
      </c>
      <c r="D1530" s="197">
        <f t="shared" si="24"/>
        <v>3.61570579733419</v>
      </c>
      <c r="E1530" s="197">
        <v>1.9653753370228566E-2</v>
      </c>
    </row>
    <row r="1531" spans="2:5" x14ac:dyDescent="0.3">
      <c r="B1531" s="166">
        <v>34668</v>
      </c>
      <c r="C1531" s="197">
        <v>62.27</v>
      </c>
      <c r="D1531" s="197">
        <f t="shared" si="24"/>
        <v>6.1541084214115305E-2</v>
      </c>
      <c r="E1531" s="197">
        <v>1.9649582446373159E-2</v>
      </c>
    </row>
    <row r="1532" spans="2:5" x14ac:dyDescent="0.3">
      <c r="B1532" s="166">
        <v>35797</v>
      </c>
      <c r="C1532" s="197">
        <v>58.66</v>
      </c>
      <c r="D1532" s="197">
        <f t="shared" si="24"/>
        <v>-0.77877507919746569</v>
      </c>
      <c r="E1532" s="197">
        <v>1.9641925951677353E-2</v>
      </c>
    </row>
    <row r="1533" spans="2:5" x14ac:dyDescent="0.3">
      <c r="B1533" s="166">
        <v>41374</v>
      </c>
      <c r="C1533" s="197">
        <v>265.16000000000003</v>
      </c>
      <c r="D1533" s="197">
        <f t="shared" si="24"/>
        <v>-0.71662160284703591</v>
      </c>
      <c r="E1533" s="197">
        <v>1.9610859032531014E-2</v>
      </c>
    </row>
    <row r="1534" spans="2:5" x14ac:dyDescent="0.3">
      <c r="B1534" s="166">
        <v>45338</v>
      </c>
      <c r="C1534" s="197">
        <v>935.71</v>
      </c>
      <c r="D1534" s="197">
        <f t="shared" si="24"/>
        <v>4.4922228091800198</v>
      </c>
      <c r="E1534" s="197">
        <v>1.9602928997951352E-2</v>
      </c>
    </row>
    <row r="1535" spans="2:5" x14ac:dyDescent="0.3">
      <c r="B1535" s="166">
        <v>40395</v>
      </c>
      <c r="C1535" s="197">
        <v>170.37</v>
      </c>
      <c r="D1535" s="197">
        <f t="shared" si="24"/>
        <v>6.7614989347035914E-2</v>
      </c>
      <c r="E1535" s="197">
        <v>1.9569120287253217E-2</v>
      </c>
    </row>
    <row r="1536" spans="2:5" x14ac:dyDescent="0.3">
      <c r="B1536" s="166">
        <v>39043</v>
      </c>
      <c r="C1536" s="197">
        <v>159.58000000000001</v>
      </c>
      <c r="D1536" s="197">
        <f t="shared" si="24"/>
        <v>-0.36462812549769064</v>
      </c>
      <c r="E1536" s="197">
        <v>1.9550217224635791E-2</v>
      </c>
    </row>
    <row r="1537" spans="2:5" x14ac:dyDescent="0.3">
      <c r="B1537" s="166">
        <v>40490</v>
      </c>
      <c r="C1537" s="197">
        <v>251.16</v>
      </c>
      <c r="D1537" s="197">
        <f t="shared" si="24"/>
        <v>-0.62313186483404359</v>
      </c>
      <c r="E1537" s="197">
        <v>1.9525065963060806E-2</v>
      </c>
    </row>
    <row r="1538" spans="2:5" x14ac:dyDescent="0.3">
      <c r="B1538" s="166">
        <v>45217</v>
      </c>
      <c r="C1538" s="197">
        <v>666.44</v>
      </c>
      <c r="D1538" s="197">
        <f t="shared" si="24"/>
        <v>3.7893639956881069</v>
      </c>
      <c r="E1538" s="197">
        <v>1.9520254558805794E-2</v>
      </c>
    </row>
    <row r="1539" spans="2:5" x14ac:dyDescent="0.3">
      <c r="B1539" s="166">
        <v>39185</v>
      </c>
      <c r="C1539" s="197">
        <v>139.15</v>
      </c>
      <c r="D1539" s="197">
        <f t="shared" si="24"/>
        <v>-0.64159690920798451</v>
      </c>
      <c r="E1539" s="197">
        <v>1.9488607223972387E-2</v>
      </c>
    </row>
    <row r="1540" spans="2:5" x14ac:dyDescent="0.3">
      <c r="B1540" s="166">
        <v>44935</v>
      </c>
      <c r="C1540" s="197">
        <v>388.25</v>
      </c>
      <c r="D1540" s="197">
        <f t="shared" si="24"/>
        <v>-0.26217669751620076</v>
      </c>
      <c r="E1540" s="197">
        <v>1.9483759157629343E-2</v>
      </c>
    </row>
    <row r="1541" spans="2:5" x14ac:dyDescent="0.3">
      <c r="B1541" s="166">
        <v>41955</v>
      </c>
      <c r="C1541" s="197">
        <v>526.21</v>
      </c>
      <c r="D1541" s="197">
        <f t="shared" si="24"/>
        <v>1.9343110466737299</v>
      </c>
      <c r="E1541" s="197">
        <v>1.9470706757594769E-2</v>
      </c>
    </row>
    <row r="1542" spans="2:5" x14ac:dyDescent="0.3">
      <c r="B1542" s="166">
        <v>40862</v>
      </c>
      <c r="C1542" s="197">
        <v>179.33</v>
      </c>
      <c r="D1542" s="197">
        <f t="shared" si="24"/>
        <v>0.85814941456843852</v>
      </c>
      <c r="E1542" s="197">
        <v>1.9441759990904472E-2</v>
      </c>
    </row>
    <row r="1543" spans="2:5" x14ac:dyDescent="0.3">
      <c r="B1543" s="166">
        <v>38342</v>
      </c>
      <c r="C1543" s="197">
        <v>96.51</v>
      </c>
      <c r="D1543" s="197">
        <f t="shared" si="24"/>
        <v>2.1684175968483257</v>
      </c>
      <c r="E1543" s="197">
        <v>1.9435935354388922E-2</v>
      </c>
    </row>
    <row r="1544" spans="2:5" x14ac:dyDescent="0.3">
      <c r="B1544" s="166">
        <v>37629</v>
      </c>
      <c r="C1544" s="197">
        <v>30.46</v>
      </c>
      <c r="D1544" s="197">
        <f t="shared" si="24"/>
        <v>-0.90774170099345775</v>
      </c>
      <c r="E1544" s="197">
        <v>1.9410977242302563E-2</v>
      </c>
    </row>
    <row r="1545" spans="2:5" x14ac:dyDescent="0.3">
      <c r="B1545" s="166">
        <v>41284</v>
      </c>
      <c r="C1545" s="197">
        <v>330.16</v>
      </c>
      <c r="D1545" s="197">
        <f t="shared" si="24"/>
        <v>-8.3398112159911109E-2</v>
      </c>
      <c r="E1545" s="197">
        <v>1.9389897492898767E-2</v>
      </c>
    </row>
    <row r="1546" spans="2:5" x14ac:dyDescent="0.3">
      <c r="B1546" s="166">
        <v>42380</v>
      </c>
      <c r="C1546" s="197">
        <v>360.2</v>
      </c>
      <c r="D1546" s="197">
        <f t="shared" ref="D1546:D1609" si="25">C1546/C1547-1</f>
        <v>17.009999999999998</v>
      </c>
      <c r="E1546" s="197">
        <v>1.9385878024621439E-2</v>
      </c>
    </row>
    <row r="1547" spans="2:5" x14ac:dyDescent="0.3">
      <c r="B1547" s="166">
        <v>37224</v>
      </c>
      <c r="C1547" s="197">
        <v>20</v>
      </c>
      <c r="D1547" s="197">
        <f t="shared" si="25"/>
        <v>-0.49405514798886918</v>
      </c>
      <c r="E1547" s="197">
        <v>1.9367991845055998E-2</v>
      </c>
    </row>
    <row r="1548" spans="2:5" x14ac:dyDescent="0.3">
      <c r="B1548" s="166">
        <v>35955</v>
      </c>
      <c r="C1548" s="197">
        <v>39.53</v>
      </c>
      <c r="D1548" s="197">
        <f t="shared" si="25"/>
        <v>-0.92022199798183657</v>
      </c>
      <c r="E1548" s="197">
        <v>1.9339865910263043E-2</v>
      </c>
    </row>
    <row r="1549" spans="2:5" x14ac:dyDescent="0.3">
      <c r="B1549" s="166">
        <v>44523</v>
      </c>
      <c r="C1549" s="197">
        <v>495.5</v>
      </c>
      <c r="D1549" s="197">
        <f t="shared" si="25"/>
        <v>1.8041878890775327</v>
      </c>
      <c r="E1549" s="197">
        <v>1.9337584859082435E-2</v>
      </c>
    </row>
    <row r="1550" spans="2:5" x14ac:dyDescent="0.3">
      <c r="B1550" s="166">
        <v>43812</v>
      </c>
      <c r="C1550" s="197">
        <v>176.7</v>
      </c>
      <c r="D1550" s="197">
        <f t="shared" si="25"/>
        <v>5.6982562547384381</v>
      </c>
      <c r="E1550" s="197">
        <v>1.9325064897605992E-2</v>
      </c>
    </row>
    <row r="1551" spans="2:5" x14ac:dyDescent="0.3">
      <c r="B1551" s="166">
        <v>39862</v>
      </c>
      <c r="C1551" s="197">
        <v>26.38</v>
      </c>
      <c r="D1551" s="197">
        <f t="shared" si="25"/>
        <v>-0.95155811006849444</v>
      </c>
      <c r="E1551" s="197">
        <v>1.9319938176197926E-2</v>
      </c>
    </row>
    <row r="1552" spans="2:5" x14ac:dyDescent="0.3">
      <c r="B1552" s="166">
        <v>45082</v>
      </c>
      <c r="C1552" s="197">
        <v>544.57000000000005</v>
      </c>
      <c r="D1552" s="197">
        <f t="shared" si="25"/>
        <v>0.7635038860103629</v>
      </c>
      <c r="E1552" s="197">
        <v>1.9316799251287042E-2</v>
      </c>
    </row>
    <row r="1553" spans="2:5" x14ac:dyDescent="0.3">
      <c r="B1553" s="166">
        <v>43269</v>
      </c>
      <c r="C1553" s="197">
        <v>308.8</v>
      </c>
      <c r="D1553" s="197">
        <f t="shared" si="25"/>
        <v>-0.2254828191622773</v>
      </c>
      <c r="E1553" s="197">
        <v>1.9310117181053021E-2</v>
      </c>
    </row>
    <row r="1554" spans="2:5" x14ac:dyDescent="0.3">
      <c r="B1554" s="166">
        <v>42496</v>
      </c>
      <c r="C1554" s="197">
        <v>398.7</v>
      </c>
      <c r="D1554" s="197">
        <f t="shared" si="25"/>
        <v>3.3861386138613856</v>
      </c>
      <c r="E1554" s="197">
        <v>1.9302058034002423E-2</v>
      </c>
    </row>
    <row r="1555" spans="2:5" x14ac:dyDescent="0.3">
      <c r="B1555" s="166">
        <v>38111</v>
      </c>
      <c r="C1555" s="197">
        <v>90.9</v>
      </c>
      <c r="D1555" s="197">
        <f t="shared" si="25"/>
        <v>0.82971014492753636</v>
      </c>
      <c r="E1555" s="197">
        <v>1.9286835613366193E-2</v>
      </c>
    </row>
    <row r="1556" spans="2:5" x14ac:dyDescent="0.3">
      <c r="B1556" s="166">
        <v>37851</v>
      </c>
      <c r="C1556" s="197">
        <v>49.68</v>
      </c>
      <c r="D1556" s="197">
        <f t="shared" si="25"/>
        <v>-0.76212592769930576</v>
      </c>
      <c r="E1556" s="197">
        <v>1.928600738613051E-2</v>
      </c>
    </row>
    <row r="1557" spans="2:5" x14ac:dyDescent="0.3">
      <c r="B1557" s="166">
        <v>40731</v>
      </c>
      <c r="C1557" s="197">
        <v>208.85</v>
      </c>
      <c r="D1557" s="197">
        <f t="shared" si="25"/>
        <v>1.9916917347084944</v>
      </c>
      <c r="E1557" s="197">
        <v>1.9277696437286496E-2</v>
      </c>
    </row>
    <row r="1558" spans="2:5" x14ac:dyDescent="0.3">
      <c r="B1558" s="166">
        <v>35033</v>
      </c>
      <c r="C1558" s="197">
        <v>69.81</v>
      </c>
      <c r="D1558" s="197">
        <f t="shared" si="25"/>
        <v>-0.75744414718043152</v>
      </c>
      <c r="E1558" s="197">
        <v>1.9272886552781587E-2</v>
      </c>
    </row>
    <row r="1559" spans="2:5" x14ac:dyDescent="0.3">
      <c r="B1559" s="166">
        <v>41316</v>
      </c>
      <c r="C1559" s="197">
        <v>287.81</v>
      </c>
      <c r="D1559" s="197">
        <f t="shared" si="25"/>
        <v>1.0364395386683647</v>
      </c>
      <c r="E1559" s="197">
        <v>1.9265502709211235E-2</v>
      </c>
    </row>
    <row r="1560" spans="2:5" x14ac:dyDescent="0.3">
      <c r="B1560" s="166">
        <v>40780</v>
      </c>
      <c r="C1560" s="197">
        <v>141.33000000000001</v>
      </c>
      <c r="D1560" s="197">
        <f t="shared" si="25"/>
        <v>-0.10408874801901735</v>
      </c>
      <c r="E1560" s="197">
        <v>1.9255733448723555E-2</v>
      </c>
    </row>
    <row r="1561" spans="2:5" x14ac:dyDescent="0.3">
      <c r="B1561" s="166">
        <v>40193</v>
      </c>
      <c r="C1561" s="197">
        <v>157.75</v>
      </c>
      <c r="D1561" s="197">
        <f t="shared" si="25"/>
        <v>-0.59457722950398351</v>
      </c>
      <c r="E1561" s="197">
        <v>1.9254377463332695E-2</v>
      </c>
    </row>
    <row r="1562" spans="2:5" x14ac:dyDescent="0.3">
      <c r="B1562" s="166">
        <v>42514</v>
      </c>
      <c r="C1562" s="197">
        <v>389.1</v>
      </c>
      <c r="D1562" s="197">
        <f t="shared" si="25"/>
        <v>2.0623327561781837</v>
      </c>
      <c r="E1562" s="197">
        <v>1.9253438113949084E-2</v>
      </c>
    </row>
    <row r="1563" spans="2:5" x14ac:dyDescent="0.3">
      <c r="B1563" s="166">
        <v>39531</v>
      </c>
      <c r="C1563" s="197">
        <v>127.06</v>
      </c>
      <c r="D1563" s="197">
        <f t="shared" si="25"/>
        <v>-0.37989263055148859</v>
      </c>
      <c r="E1563" s="197">
        <v>1.9252366436707913E-2</v>
      </c>
    </row>
    <row r="1564" spans="2:5" x14ac:dyDescent="0.3">
      <c r="B1564" s="166">
        <v>40730</v>
      </c>
      <c r="C1564" s="197">
        <v>204.9</v>
      </c>
      <c r="D1564" s="197">
        <f t="shared" si="25"/>
        <v>0.34360655737704926</v>
      </c>
      <c r="E1564" s="197">
        <v>1.9250858080883448E-2</v>
      </c>
    </row>
    <row r="1565" spans="2:5" x14ac:dyDescent="0.3">
      <c r="B1565" s="166">
        <v>40368</v>
      </c>
      <c r="C1565" s="197">
        <v>152.5</v>
      </c>
      <c r="D1565" s="197">
        <f t="shared" si="25"/>
        <v>-0.7928270615405516</v>
      </c>
      <c r="E1565" s="197">
        <v>1.9248763534286839E-2</v>
      </c>
    </row>
    <row r="1566" spans="2:5" x14ac:dyDescent="0.3">
      <c r="B1566" s="166">
        <v>45650</v>
      </c>
      <c r="C1566" s="197">
        <v>736.1</v>
      </c>
      <c r="D1566" s="197">
        <f t="shared" si="25"/>
        <v>3.084905660377359</v>
      </c>
      <c r="E1566" s="197">
        <v>1.9246746053724673E-2</v>
      </c>
    </row>
    <row r="1567" spans="2:5" x14ac:dyDescent="0.3">
      <c r="B1567" s="166">
        <v>43419</v>
      </c>
      <c r="C1567" s="197">
        <v>180.2</v>
      </c>
      <c r="D1567" s="197">
        <f t="shared" si="25"/>
        <v>13.782608695652174</v>
      </c>
      <c r="E1567" s="197">
        <v>1.9230769230769162E-2</v>
      </c>
    </row>
    <row r="1568" spans="2:5" x14ac:dyDescent="0.3">
      <c r="B1568" s="166">
        <v>37074</v>
      </c>
      <c r="C1568" s="197">
        <v>12.19</v>
      </c>
      <c r="D1568" s="197">
        <f t="shared" si="25"/>
        <v>-0.30303030303030298</v>
      </c>
      <c r="E1568" s="197">
        <v>1.9230769230769162E-2</v>
      </c>
    </row>
    <row r="1569" spans="2:5" x14ac:dyDescent="0.3">
      <c r="B1569" s="166">
        <v>36789</v>
      </c>
      <c r="C1569" s="197">
        <v>17.489999999999998</v>
      </c>
      <c r="D1569" s="197">
        <f t="shared" si="25"/>
        <v>-0.96357767596834654</v>
      </c>
      <c r="E1569" s="197">
        <v>1.9230769230769162E-2</v>
      </c>
    </row>
    <row r="1570" spans="2:5" x14ac:dyDescent="0.3">
      <c r="B1570" s="166">
        <v>44558</v>
      </c>
      <c r="C1570" s="197">
        <v>480.2</v>
      </c>
      <c r="D1570" s="197">
        <f t="shared" si="25"/>
        <v>3.3500317057704505</v>
      </c>
      <c r="E1570" s="197">
        <v>1.9208320067918949E-2</v>
      </c>
    </row>
    <row r="1571" spans="2:5" x14ac:dyDescent="0.3">
      <c r="B1571" s="166">
        <v>38695</v>
      </c>
      <c r="C1571" s="197">
        <v>110.39</v>
      </c>
      <c r="D1571" s="197">
        <f t="shared" si="25"/>
        <v>6.6980474198047419</v>
      </c>
      <c r="E1571" s="197">
        <v>1.9204136275505546E-2</v>
      </c>
    </row>
    <row r="1572" spans="2:5" x14ac:dyDescent="0.3">
      <c r="B1572" s="166">
        <v>37019</v>
      </c>
      <c r="C1572" s="197">
        <v>14.34</v>
      </c>
      <c r="D1572" s="197">
        <f t="shared" si="25"/>
        <v>-0.76111944027986012</v>
      </c>
      <c r="E1572" s="197">
        <v>1.9189765458422103E-2</v>
      </c>
    </row>
    <row r="1573" spans="2:5" x14ac:dyDescent="0.3">
      <c r="B1573" s="166">
        <v>37895</v>
      </c>
      <c r="C1573" s="197">
        <v>60.03</v>
      </c>
      <c r="D1573" s="197">
        <f t="shared" si="25"/>
        <v>1.3541176470588234</v>
      </c>
      <c r="E1573" s="197">
        <v>1.9185059422750506E-2</v>
      </c>
    </row>
    <row r="1574" spans="2:5" x14ac:dyDescent="0.3">
      <c r="B1574" s="166">
        <v>37481</v>
      </c>
      <c r="C1574" s="197">
        <v>25.5</v>
      </c>
      <c r="D1574" s="197">
        <f t="shared" si="25"/>
        <v>-0.84704894433781186</v>
      </c>
      <c r="E1574" s="197">
        <v>1.9184652278177561E-2</v>
      </c>
    </row>
    <row r="1575" spans="2:5" x14ac:dyDescent="0.3">
      <c r="B1575" s="166">
        <v>38973</v>
      </c>
      <c r="C1575" s="197">
        <v>166.72</v>
      </c>
      <c r="D1575" s="197">
        <f t="shared" si="25"/>
        <v>-0.26366928716544469</v>
      </c>
      <c r="E1575" s="197">
        <v>1.913319885078546E-2</v>
      </c>
    </row>
    <row r="1576" spans="2:5" x14ac:dyDescent="0.3">
      <c r="B1576" s="166">
        <v>41064</v>
      </c>
      <c r="C1576" s="197">
        <v>226.42</v>
      </c>
      <c r="D1576" s="197">
        <f t="shared" si="25"/>
        <v>2.6631613007603945</v>
      </c>
      <c r="E1576" s="197">
        <v>1.912949543142628E-2</v>
      </c>
    </row>
    <row r="1577" spans="2:5" x14ac:dyDescent="0.3">
      <c r="B1577" s="166">
        <v>35888</v>
      </c>
      <c r="C1577" s="197">
        <v>61.81</v>
      </c>
      <c r="D1577" s="197">
        <f t="shared" si="25"/>
        <v>-0.87116206357477854</v>
      </c>
      <c r="E1577" s="197">
        <v>1.9126133553174052E-2</v>
      </c>
    </row>
    <row r="1578" spans="2:5" x14ac:dyDescent="0.3">
      <c r="B1578" s="166">
        <v>41991</v>
      </c>
      <c r="C1578" s="197">
        <v>479.75</v>
      </c>
      <c r="D1578" s="197">
        <f t="shared" si="25"/>
        <v>15.362551159618008</v>
      </c>
      <c r="E1578" s="197">
        <v>1.9118428040361124E-2</v>
      </c>
    </row>
    <row r="1579" spans="2:5" x14ac:dyDescent="0.3">
      <c r="B1579" s="166">
        <v>37699</v>
      </c>
      <c r="C1579" s="197">
        <v>29.32</v>
      </c>
      <c r="D1579" s="197">
        <f t="shared" si="25"/>
        <v>-0.90601057861836831</v>
      </c>
      <c r="E1579" s="197">
        <v>1.9117135905457161E-2</v>
      </c>
    </row>
    <row r="1580" spans="2:5" x14ac:dyDescent="0.3">
      <c r="B1580" s="166">
        <v>44454</v>
      </c>
      <c r="C1580" s="197">
        <v>311.95</v>
      </c>
      <c r="D1580" s="197">
        <f t="shared" si="25"/>
        <v>2.899375</v>
      </c>
      <c r="E1580" s="197">
        <v>1.9111401502776681E-2</v>
      </c>
    </row>
    <row r="1581" spans="2:5" x14ac:dyDescent="0.3">
      <c r="B1581" s="166">
        <v>34967</v>
      </c>
      <c r="C1581" s="197">
        <v>80</v>
      </c>
      <c r="D1581" s="197">
        <f t="shared" si="25"/>
        <v>-0.47016358699251615</v>
      </c>
      <c r="E1581" s="197">
        <v>1.9108280254777066E-2</v>
      </c>
    </row>
    <row r="1582" spans="2:5" x14ac:dyDescent="0.3">
      <c r="B1582" s="166">
        <v>39358</v>
      </c>
      <c r="C1582" s="197">
        <v>150.99</v>
      </c>
      <c r="D1582" s="197">
        <f t="shared" si="25"/>
        <v>0.41455874086565503</v>
      </c>
      <c r="E1582" s="197">
        <v>1.9100971922246357E-2</v>
      </c>
    </row>
    <row r="1583" spans="2:5" x14ac:dyDescent="0.3">
      <c r="B1583" s="166">
        <v>40112</v>
      </c>
      <c r="C1583" s="197">
        <v>106.74</v>
      </c>
      <c r="D1583" s="197">
        <f t="shared" si="25"/>
        <v>-0.62932351715516044</v>
      </c>
      <c r="E1583" s="197">
        <v>1.9094901661256491E-2</v>
      </c>
    </row>
    <row r="1584" spans="2:5" x14ac:dyDescent="0.3">
      <c r="B1584" s="166">
        <v>41400</v>
      </c>
      <c r="C1584" s="197">
        <v>287.95999999999998</v>
      </c>
      <c r="D1584" s="197">
        <f t="shared" si="25"/>
        <v>0.17171223958333326</v>
      </c>
      <c r="E1584" s="197">
        <v>1.9074919488976105E-2</v>
      </c>
    </row>
    <row r="1585" spans="2:5" x14ac:dyDescent="0.3">
      <c r="B1585" s="166">
        <v>40940</v>
      </c>
      <c r="C1585" s="197">
        <v>245.76</v>
      </c>
      <c r="D1585" s="197">
        <f t="shared" si="25"/>
        <v>1.4854368932038837</v>
      </c>
      <c r="E1585" s="197">
        <v>1.9074473378669632E-2</v>
      </c>
    </row>
    <row r="1586" spans="2:5" x14ac:dyDescent="0.3">
      <c r="B1586" s="166">
        <v>40051</v>
      </c>
      <c r="C1586" s="197">
        <v>98.88</v>
      </c>
      <c r="D1586" s="197">
        <f t="shared" si="25"/>
        <v>-0.66384497705252421</v>
      </c>
      <c r="E1586" s="197">
        <v>1.906626816448509E-2</v>
      </c>
    </row>
    <row r="1587" spans="2:5" x14ac:dyDescent="0.3">
      <c r="B1587" s="166">
        <v>43245</v>
      </c>
      <c r="C1587" s="197">
        <v>294.14999999999998</v>
      </c>
      <c r="D1587" s="197">
        <f t="shared" si="25"/>
        <v>0.74569732937685451</v>
      </c>
      <c r="E1587" s="197">
        <v>1.9054217910964732E-2</v>
      </c>
    </row>
    <row r="1588" spans="2:5" x14ac:dyDescent="0.3">
      <c r="B1588" s="166">
        <v>43399</v>
      </c>
      <c r="C1588" s="197">
        <v>168.5</v>
      </c>
      <c r="D1588" s="197">
        <f t="shared" si="25"/>
        <v>-0.26923410529967906</v>
      </c>
      <c r="E1588" s="197">
        <v>1.9050498941638905E-2</v>
      </c>
    </row>
    <row r="1589" spans="2:5" x14ac:dyDescent="0.3">
      <c r="B1589" s="166">
        <v>41158</v>
      </c>
      <c r="C1589" s="197">
        <v>230.58</v>
      </c>
      <c r="D1589" s="197">
        <f t="shared" si="25"/>
        <v>-0.67985226941393728</v>
      </c>
      <c r="E1589" s="197">
        <v>1.9048039952269447E-2</v>
      </c>
    </row>
    <row r="1590" spans="2:5" x14ac:dyDescent="0.3">
      <c r="B1590" s="166">
        <v>45266</v>
      </c>
      <c r="C1590" s="197">
        <v>720.23</v>
      </c>
      <c r="D1590" s="197">
        <f t="shared" si="25"/>
        <v>0.59798983825519736</v>
      </c>
      <c r="E1590" s="197">
        <v>1.9044385019171717E-2</v>
      </c>
    </row>
    <row r="1591" spans="2:5" x14ac:dyDescent="0.3">
      <c r="B1591" s="166">
        <v>44957</v>
      </c>
      <c r="C1591" s="197">
        <v>450.71</v>
      </c>
      <c r="D1591" s="197">
        <f t="shared" si="25"/>
        <v>4.0375544875377223</v>
      </c>
      <c r="E1591" s="197">
        <v>1.9037283230459501E-2</v>
      </c>
    </row>
    <row r="1592" spans="2:5" x14ac:dyDescent="0.3">
      <c r="B1592" s="166">
        <v>38316</v>
      </c>
      <c r="C1592" s="197">
        <v>89.47</v>
      </c>
      <c r="D1592" s="197">
        <f t="shared" si="25"/>
        <v>-0.73300507311250374</v>
      </c>
      <c r="E1592" s="197">
        <v>1.9020501138952151E-2</v>
      </c>
    </row>
    <row r="1593" spans="2:5" x14ac:dyDescent="0.3">
      <c r="B1593" s="166">
        <v>42242</v>
      </c>
      <c r="C1593" s="197">
        <v>335.1</v>
      </c>
      <c r="D1593" s="197">
        <f t="shared" si="25"/>
        <v>3.1106476938174685</v>
      </c>
      <c r="E1593" s="197">
        <v>1.9005625665196924E-2</v>
      </c>
    </row>
    <row r="1594" spans="2:5" x14ac:dyDescent="0.3">
      <c r="B1594" s="166">
        <v>38525</v>
      </c>
      <c r="C1594" s="197">
        <v>81.52</v>
      </c>
      <c r="D1594" s="197">
        <f t="shared" si="25"/>
        <v>-0.78938121689704177</v>
      </c>
      <c r="E1594" s="197">
        <v>1.8999999999999906E-2</v>
      </c>
    </row>
    <row r="1595" spans="2:5" x14ac:dyDescent="0.3">
      <c r="B1595" s="166">
        <v>42502</v>
      </c>
      <c r="C1595" s="197">
        <v>387.05</v>
      </c>
      <c r="D1595" s="197">
        <f t="shared" si="25"/>
        <v>13.399181547619049</v>
      </c>
      <c r="E1595" s="197">
        <v>1.8954850598920547E-2</v>
      </c>
    </row>
    <row r="1596" spans="2:5" x14ac:dyDescent="0.3">
      <c r="B1596" s="166">
        <v>39777</v>
      </c>
      <c r="C1596" s="197">
        <v>26.88</v>
      </c>
      <c r="D1596" s="197">
        <f t="shared" si="25"/>
        <v>-0.6667493181254649</v>
      </c>
      <c r="E1596" s="197">
        <v>1.8953752843062999E-2</v>
      </c>
    </row>
    <row r="1597" spans="2:5" x14ac:dyDescent="0.3">
      <c r="B1597" s="166">
        <v>35004</v>
      </c>
      <c r="C1597" s="197">
        <v>80.66</v>
      </c>
      <c r="D1597" s="197">
        <f t="shared" si="25"/>
        <v>-0.49502285106116573</v>
      </c>
      <c r="E1597" s="197">
        <v>1.8948964123294498E-2</v>
      </c>
    </row>
    <row r="1598" spans="2:5" x14ac:dyDescent="0.3">
      <c r="B1598" s="166">
        <v>39034</v>
      </c>
      <c r="C1598" s="197">
        <v>159.72999999999999</v>
      </c>
      <c r="D1598" s="197">
        <f t="shared" si="25"/>
        <v>5.186289697908598</v>
      </c>
      <c r="E1598" s="197">
        <v>1.89461597346261E-2</v>
      </c>
    </row>
    <row r="1599" spans="2:5" x14ac:dyDescent="0.3">
      <c r="B1599" s="166">
        <v>37488</v>
      </c>
      <c r="C1599" s="197">
        <v>25.82</v>
      </c>
      <c r="D1599" s="197">
        <f t="shared" si="25"/>
        <v>-0.75139611014827645</v>
      </c>
      <c r="E1599" s="197">
        <v>1.8942383583267608E-2</v>
      </c>
    </row>
    <row r="1600" spans="2:5" x14ac:dyDescent="0.3">
      <c r="B1600" s="166">
        <v>38026</v>
      </c>
      <c r="C1600" s="197">
        <v>103.86</v>
      </c>
      <c r="D1600" s="197">
        <f t="shared" si="25"/>
        <v>-0.74540373584350639</v>
      </c>
      <c r="E1600" s="197">
        <v>1.8934562935347676E-2</v>
      </c>
    </row>
    <row r="1601" spans="2:5" x14ac:dyDescent="0.3">
      <c r="B1601" s="166">
        <v>45014</v>
      </c>
      <c r="C1601" s="197">
        <v>407.94</v>
      </c>
      <c r="D1601" s="197">
        <f t="shared" si="25"/>
        <v>4.532139951179821</v>
      </c>
      <c r="E1601" s="197">
        <v>1.8932960335697802E-2</v>
      </c>
    </row>
    <row r="1602" spans="2:5" x14ac:dyDescent="0.3">
      <c r="B1602" s="166">
        <v>38174</v>
      </c>
      <c r="C1602" s="197">
        <v>73.739999999999995</v>
      </c>
      <c r="D1602" s="197">
        <f t="shared" si="25"/>
        <v>-0.45946342178566191</v>
      </c>
      <c r="E1602" s="197">
        <v>1.893049606190389E-2</v>
      </c>
    </row>
    <row r="1603" spans="2:5" x14ac:dyDescent="0.3">
      <c r="B1603" s="166">
        <v>39331</v>
      </c>
      <c r="C1603" s="197">
        <v>136.41999999999999</v>
      </c>
      <c r="D1603" s="197">
        <f t="shared" si="25"/>
        <v>0.18718997476285781</v>
      </c>
      <c r="E1603" s="197">
        <v>1.8896108745985574E-2</v>
      </c>
    </row>
    <row r="1604" spans="2:5" x14ac:dyDescent="0.3">
      <c r="B1604" s="166">
        <v>40126</v>
      </c>
      <c r="C1604" s="197">
        <v>114.91</v>
      </c>
      <c r="D1604" s="197">
        <f t="shared" si="25"/>
        <v>-0.78890807553824671</v>
      </c>
      <c r="E1604" s="197">
        <v>1.8886327363007549E-2</v>
      </c>
    </row>
    <row r="1605" spans="2:5" x14ac:dyDescent="0.3">
      <c r="B1605" s="166">
        <v>42094</v>
      </c>
      <c r="C1605" s="197">
        <v>544.36</v>
      </c>
      <c r="D1605" s="197">
        <f t="shared" si="25"/>
        <v>36.259411362080769</v>
      </c>
      <c r="E1605" s="197">
        <v>1.8885582196267903E-2</v>
      </c>
    </row>
    <row r="1606" spans="2:5" x14ac:dyDescent="0.3">
      <c r="B1606" s="166">
        <v>37020</v>
      </c>
      <c r="C1606" s="197">
        <v>14.61</v>
      </c>
      <c r="D1606" s="197">
        <f t="shared" si="25"/>
        <v>-0.97631514955013377</v>
      </c>
      <c r="E1606" s="197">
        <v>1.882845188284521E-2</v>
      </c>
    </row>
    <row r="1607" spans="2:5" x14ac:dyDescent="0.3">
      <c r="B1607" s="166">
        <v>45154</v>
      </c>
      <c r="C1607" s="197">
        <v>616.85</v>
      </c>
      <c r="D1607" s="197">
        <f t="shared" si="25"/>
        <v>6.6051041795093086</v>
      </c>
      <c r="E1607" s="197">
        <v>1.8778489793221942E-2</v>
      </c>
    </row>
    <row r="1608" spans="2:5" x14ac:dyDescent="0.3">
      <c r="B1608" s="166">
        <v>37964</v>
      </c>
      <c r="C1608" s="197">
        <v>81.11</v>
      </c>
      <c r="D1608" s="197">
        <f t="shared" si="25"/>
        <v>-0.2159497341710972</v>
      </c>
      <c r="E1608" s="197">
        <v>1.8713890982165138E-2</v>
      </c>
    </row>
    <row r="1609" spans="2:5" x14ac:dyDescent="0.3">
      <c r="B1609" s="166">
        <v>44015</v>
      </c>
      <c r="C1609" s="197">
        <v>103.45</v>
      </c>
      <c r="D1609" s="197">
        <f t="shared" si="25"/>
        <v>-0.85283448324916422</v>
      </c>
      <c r="E1609" s="197">
        <v>1.870999507631721E-2</v>
      </c>
    </row>
    <row r="1610" spans="2:5" x14ac:dyDescent="0.3">
      <c r="B1610" s="166">
        <v>45737</v>
      </c>
      <c r="C1610" s="197">
        <v>702.95</v>
      </c>
      <c r="D1610" s="197">
        <f t="shared" ref="D1610:D1673" si="26">C1610/C1611-1</f>
        <v>8.6254963713542381</v>
      </c>
      <c r="E1610" s="197">
        <v>1.8694297514672886E-2</v>
      </c>
    </row>
    <row r="1611" spans="2:5" x14ac:dyDescent="0.3">
      <c r="B1611" s="166">
        <v>39968</v>
      </c>
      <c r="C1611" s="197">
        <v>73.03</v>
      </c>
      <c r="D1611" s="197">
        <f t="shared" si="26"/>
        <v>1.0606659142212189</v>
      </c>
      <c r="E1611" s="197">
        <v>1.8691588785046731E-2</v>
      </c>
    </row>
    <row r="1612" spans="2:5" x14ac:dyDescent="0.3">
      <c r="B1612" s="166">
        <v>36200</v>
      </c>
      <c r="C1612" s="197">
        <v>35.44</v>
      </c>
      <c r="D1612" s="197">
        <f t="shared" si="26"/>
        <v>0.96888888888888869</v>
      </c>
      <c r="E1612" s="197">
        <v>1.8683529749928152E-2</v>
      </c>
    </row>
    <row r="1613" spans="2:5" x14ac:dyDescent="0.3">
      <c r="B1613" s="166">
        <v>36747</v>
      </c>
      <c r="C1613" s="197">
        <v>18</v>
      </c>
      <c r="D1613" s="197">
        <f t="shared" si="26"/>
        <v>-0.74453590689753046</v>
      </c>
      <c r="E1613" s="197">
        <v>1.8675721561969283E-2</v>
      </c>
    </row>
    <row r="1614" spans="2:5" x14ac:dyDescent="0.3">
      <c r="B1614" s="166">
        <v>35095</v>
      </c>
      <c r="C1614" s="197">
        <v>70.459999999999994</v>
      </c>
      <c r="D1614" s="197">
        <f t="shared" si="26"/>
        <v>-0.55058043117744615</v>
      </c>
      <c r="E1614" s="197">
        <v>1.8649703628740744E-2</v>
      </c>
    </row>
    <row r="1615" spans="2:5" x14ac:dyDescent="0.3">
      <c r="B1615" s="166">
        <v>39370</v>
      </c>
      <c r="C1615" s="197">
        <v>156.78</v>
      </c>
      <c r="D1615" s="197">
        <f t="shared" si="26"/>
        <v>4.7344550109729333</v>
      </c>
      <c r="E1615" s="197">
        <v>1.8647261386524727E-2</v>
      </c>
    </row>
    <row r="1616" spans="2:5" x14ac:dyDescent="0.3">
      <c r="B1616" s="166">
        <v>37389</v>
      </c>
      <c r="C1616" s="197">
        <v>27.34</v>
      </c>
      <c r="D1616" s="197">
        <f t="shared" si="26"/>
        <v>-0.89980576831458203</v>
      </c>
      <c r="E1616" s="197">
        <v>1.8628912071535053E-2</v>
      </c>
    </row>
    <row r="1617" spans="2:5" x14ac:dyDescent="0.3">
      <c r="B1617" s="166">
        <v>41359</v>
      </c>
      <c r="C1617" s="197">
        <v>272.87</v>
      </c>
      <c r="D1617" s="197">
        <f t="shared" si="26"/>
        <v>0.74068639959173277</v>
      </c>
      <c r="E1617" s="197">
        <v>1.862774376586529E-2</v>
      </c>
    </row>
    <row r="1618" spans="2:5" x14ac:dyDescent="0.3">
      <c r="B1618" s="166">
        <v>39031</v>
      </c>
      <c r="C1618" s="197">
        <v>156.76</v>
      </c>
      <c r="D1618" s="197">
        <f t="shared" si="26"/>
        <v>0.21059541277318705</v>
      </c>
      <c r="E1618" s="197">
        <v>1.8583495776478109E-2</v>
      </c>
    </row>
    <row r="1619" spans="2:5" x14ac:dyDescent="0.3">
      <c r="B1619" s="166">
        <v>38742</v>
      </c>
      <c r="C1619" s="197">
        <v>129.49</v>
      </c>
      <c r="D1619" s="197">
        <f t="shared" si="26"/>
        <v>-0.6424903368304804</v>
      </c>
      <c r="E1619" s="197">
        <v>1.8563674978368638E-2</v>
      </c>
    </row>
    <row r="1620" spans="2:5" x14ac:dyDescent="0.3">
      <c r="B1620" s="166">
        <v>43195</v>
      </c>
      <c r="C1620" s="197">
        <v>362.2</v>
      </c>
      <c r="D1620" s="197">
        <f t="shared" si="26"/>
        <v>1.4774281805745555</v>
      </c>
      <c r="E1620" s="197">
        <v>1.8560179977502811E-2</v>
      </c>
    </row>
    <row r="1621" spans="2:5" x14ac:dyDescent="0.3">
      <c r="B1621" s="166">
        <v>39458</v>
      </c>
      <c r="C1621" s="197">
        <v>146.19999999999999</v>
      </c>
      <c r="D1621" s="197">
        <f t="shared" si="26"/>
        <v>1.0614777213761983</v>
      </c>
      <c r="E1621" s="197">
        <v>1.8531419813292427E-2</v>
      </c>
    </row>
    <row r="1622" spans="2:5" x14ac:dyDescent="0.3">
      <c r="B1622" s="166">
        <v>35018</v>
      </c>
      <c r="C1622" s="197">
        <v>70.92</v>
      </c>
      <c r="D1622" s="197">
        <f t="shared" si="26"/>
        <v>-0.50116058240135042</v>
      </c>
      <c r="E1622" s="197">
        <v>1.8526497199483183E-2</v>
      </c>
    </row>
    <row r="1623" spans="2:5" x14ac:dyDescent="0.3">
      <c r="B1623" s="166">
        <v>38929</v>
      </c>
      <c r="C1623" s="197">
        <v>142.16999999999999</v>
      </c>
      <c r="D1623" s="197">
        <f t="shared" si="26"/>
        <v>-9.1681574239713903E-2</v>
      </c>
      <c r="E1623" s="197">
        <v>1.8482699333763009E-2</v>
      </c>
    </row>
    <row r="1624" spans="2:5" x14ac:dyDescent="0.3">
      <c r="B1624" s="166">
        <v>39042</v>
      </c>
      <c r="C1624" s="197">
        <v>156.52000000000001</v>
      </c>
      <c r="D1624" s="197">
        <f t="shared" si="26"/>
        <v>0.74824081313526203</v>
      </c>
      <c r="E1624" s="197">
        <v>1.8479958355023474E-2</v>
      </c>
    </row>
    <row r="1625" spans="2:5" x14ac:dyDescent="0.3">
      <c r="B1625" s="166">
        <v>38063</v>
      </c>
      <c r="C1625" s="197">
        <v>89.53</v>
      </c>
      <c r="D1625" s="197">
        <f t="shared" si="26"/>
        <v>2.6767967145790554</v>
      </c>
      <c r="E1625" s="197">
        <v>1.8427937663519467E-2</v>
      </c>
    </row>
    <row r="1626" spans="2:5" x14ac:dyDescent="0.3">
      <c r="B1626" s="166">
        <v>37468</v>
      </c>
      <c r="C1626" s="197">
        <v>24.35</v>
      </c>
      <c r="D1626" s="197">
        <f t="shared" si="26"/>
        <v>-0.4834535426389478</v>
      </c>
      <c r="E1626" s="197">
        <v>1.8402342116269343E-2</v>
      </c>
    </row>
    <row r="1627" spans="2:5" x14ac:dyDescent="0.3">
      <c r="B1627" s="166">
        <v>35870</v>
      </c>
      <c r="C1627" s="197">
        <v>47.14</v>
      </c>
      <c r="D1627" s="197">
        <f t="shared" si="26"/>
        <v>-0.67442502935285586</v>
      </c>
      <c r="E1627" s="197">
        <v>1.8362497299632796E-2</v>
      </c>
    </row>
    <row r="1628" spans="2:5" x14ac:dyDescent="0.3">
      <c r="B1628" s="166">
        <v>39233</v>
      </c>
      <c r="C1628" s="197">
        <v>144.79</v>
      </c>
      <c r="D1628" s="197">
        <f t="shared" si="26"/>
        <v>4.3153450807635831</v>
      </c>
      <c r="E1628" s="197">
        <v>1.8357012238008119E-2</v>
      </c>
    </row>
    <row r="1629" spans="2:5" x14ac:dyDescent="0.3">
      <c r="B1629" s="166">
        <v>37543</v>
      </c>
      <c r="C1629" s="197">
        <v>27.24</v>
      </c>
      <c r="D1629" s="197">
        <f t="shared" si="26"/>
        <v>-0.93380315917375456</v>
      </c>
      <c r="E1629" s="197">
        <v>1.8317757009345792E-2</v>
      </c>
    </row>
    <row r="1630" spans="2:5" x14ac:dyDescent="0.3">
      <c r="B1630" s="166">
        <v>42481</v>
      </c>
      <c r="C1630" s="197">
        <v>411.5</v>
      </c>
      <c r="D1630" s="197">
        <f t="shared" si="26"/>
        <v>9.721730067743616</v>
      </c>
      <c r="E1630" s="197">
        <v>1.8312298935906801E-2</v>
      </c>
    </row>
    <row r="1631" spans="2:5" x14ac:dyDescent="0.3">
      <c r="B1631" s="166">
        <v>39756</v>
      </c>
      <c r="C1631" s="197">
        <v>38.380000000000003</v>
      </c>
      <c r="D1631" s="197">
        <f t="shared" si="26"/>
        <v>-0.95161981595865375</v>
      </c>
      <c r="E1631" s="197">
        <v>1.8307243300610399E-2</v>
      </c>
    </row>
    <row r="1632" spans="2:5" x14ac:dyDescent="0.3">
      <c r="B1632" s="166">
        <v>45295</v>
      </c>
      <c r="C1632" s="197">
        <v>793.3</v>
      </c>
      <c r="D1632" s="197">
        <f t="shared" si="26"/>
        <v>9.8730811403508767</v>
      </c>
      <c r="E1632" s="197">
        <v>1.8291508889031416E-2</v>
      </c>
    </row>
    <row r="1633" spans="2:5" x14ac:dyDescent="0.3">
      <c r="B1633" s="166">
        <v>35509</v>
      </c>
      <c r="C1633" s="197">
        <v>72.959999999999994</v>
      </c>
      <c r="D1633" s="197">
        <f t="shared" si="26"/>
        <v>-0.23021734543152572</v>
      </c>
      <c r="E1633" s="197">
        <v>1.82833217027214E-2</v>
      </c>
    </row>
    <row r="1634" spans="2:5" x14ac:dyDescent="0.3">
      <c r="B1634" s="166">
        <v>38078</v>
      </c>
      <c r="C1634" s="197">
        <v>94.78</v>
      </c>
      <c r="D1634" s="197">
        <f t="shared" si="26"/>
        <v>2.4692532942898975</v>
      </c>
      <c r="E1634" s="197">
        <v>1.8263859045982045E-2</v>
      </c>
    </row>
    <row r="1635" spans="2:5" x14ac:dyDescent="0.3">
      <c r="B1635" s="166">
        <v>37504</v>
      </c>
      <c r="C1635" s="197">
        <v>27.32</v>
      </c>
      <c r="D1635" s="197">
        <f t="shared" si="26"/>
        <v>-0.95423018931144243</v>
      </c>
      <c r="E1635" s="197">
        <v>1.8263138278046931E-2</v>
      </c>
    </row>
    <row r="1636" spans="2:5" x14ac:dyDescent="0.3">
      <c r="B1636" s="166">
        <v>42038</v>
      </c>
      <c r="C1636" s="197">
        <v>596.9</v>
      </c>
      <c r="D1636" s="197">
        <f t="shared" si="26"/>
        <v>1.2394387333983641</v>
      </c>
      <c r="E1636" s="197">
        <v>1.8235785810545524E-2</v>
      </c>
    </row>
    <row r="1637" spans="2:5" x14ac:dyDescent="0.3">
      <c r="B1637" s="166">
        <v>40528</v>
      </c>
      <c r="C1637" s="197">
        <v>266.54000000000002</v>
      </c>
      <c r="D1637" s="197">
        <f t="shared" si="26"/>
        <v>1.9995498537024536</v>
      </c>
      <c r="E1637" s="197">
        <v>1.8222103373190413E-2</v>
      </c>
    </row>
    <row r="1638" spans="2:5" x14ac:dyDescent="0.3">
      <c r="B1638" s="166">
        <v>38548</v>
      </c>
      <c r="C1638" s="197">
        <v>88.86</v>
      </c>
      <c r="D1638" s="197">
        <f t="shared" si="26"/>
        <v>-0.54018111254851231</v>
      </c>
      <c r="E1638" s="197">
        <v>1.821931935372989E-2</v>
      </c>
    </row>
    <row r="1639" spans="2:5" x14ac:dyDescent="0.3">
      <c r="B1639" s="166">
        <v>43410</v>
      </c>
      <c r="C1639" s="197">
        <v>193.25</v>
      </c>
      <c r="D1639" s="197">
        <f t="shared" si="26"/>
        <v>-0.63722545522808338</v>
      </c>
      <c r="E1639" s="197">
        <v>1.8177028451000998E-2</v>
      </c>
    </row>
    <row r="1640" spans="2:5" x14ac:dyDescent="0.3">
      <c r="B1640" s="166">
        <v>42758</v>
      </c>
      <c r="C1640" s="197">
        <v>532.70000000000005</v>
      </c>
      <c r="D1640" s="197">
        <f t="shared" si="26"/>
        <v>-0.46178327860570845</v>
      </c>
      <c r="E1640" s="197">
        <v>1.8157492354740068E-2</v>
      </c>
    </row>
    <row r="1641" spans="2:5" x14ac:dyDescent="0.3">
      <c r="B1641" s="166">
        <v>45471</v>
      </c>
      <c r="C1641" s="197">
        <v>989.75</v>
      </c>
      <c r="D1641" s="197">
        <f t="shared" si="26"/>
        <v>1.3367961279660014</v>
      </c>
      <c r="E1641" s="197">
        <v>1.8156568254294791E-2</v>
      </c>
    </row>
    <row r="1642" spans="2:5" x14ac:dyDescent="0.3">
      <c r="B1642" s="166">
        <v>43012</v>
      </c>
      <c r="C1642" s="197">
        <v>423.55</v>
      </c>
      <c r="D1642" s="197">
        <f t="shared" si="26"/>
        <v>4.7143820831084726</v>
      </c>
      <c r="E1642" s="197">
        <v>1.8149038461538591E-2</v>
      </c>
    </row>
    <row r="1643" spans="2:5" x14ac:dyDescent="0.3">
      <c r="B1643" s="166">
        <v>35501</v>
      </c>
      <c r="C1643" s="197">
        <v>74.12</v>
      </c>
      <c r="D1643" s="197">
        <f t="shared" si="26"/>
        <v>-0.84856471549698642</v>
      </c>
      <c r="E1643" s="197">
        <v>1.8131868131868289E-2</v>
      </c>
    </row>
    <row r="1644" spans="2:5" x14ac:dyDescent="0.3">
      <c r="B1644" s="166">
        <v>41995</v>
      </c>
      <c r="C1644" s="197">
        <v>489.45</v>
      </c>
      <c r="D1644" s="197">
        <f t="shared" si="26"/>
        <v>0.20110429447852751</v>
      </c>
      <c r="E1644" s="197">
        <v>1.8117901568415418E-2</v>
      </c>
    </row>
    <row r="1645" spans="2:5" x14ac:dyDescent="0.3">
      <c r="B1645" s="166">
        <v>42325</v>
      </c>
      <c r="C1645" s="197">
        <v>407.5</v>
      </c>
      <c r="D1645" s="197">
        <f t="shared" si="26"/>
        <v>4.2860293163834475</v>
      </c>
      <c r="E1645" s="197">
        <v>1.8113678950655743E-2</v>
      </c>
    </row>
    <row r="1646" spans="2:5" x14ac:dyDescent="0.3">
      <c r="B1646" s="166">
        <v>35346</v>
      </c>
      <c r="C1646" s="197">
        <v>77.09</v>
      </c>
      <c r="D1646" s="197">
        <f t="shared" si="26"/>
        <v>6.5282673978326322E-3</v>
      </c>
      <c r="E1646" s="197">
        <v>1.8092974115161198E-2</v>
      </c>
    </row>
    <row r="1647" spans="2:5" x14ac:dyDescent="0.3">
      <c r="B1647" s="166">
        <v>35576</v>
      </c>
      <c r="C1647" s="197">
        <v>76.59</v>
      </c>
      <c r="D1647" s="197">
        <f t="shared" si="26"/>
        <v>4.2244201909959074</v>
      </c>
      <c r="E1647" s="197">
        <v>1.8077894456998589E-2</v>
      </c>
    </row>
    <row r="1648" spans="2:5" x14ac:dyDescent="0.3">
      <c r="B1648" s="166">
        <v>37113</v>
      </c>
      <c r="C1648" s="197">
        <v>14.66</v>
      </c>
      <c r="D1648" s="197">
        <f t="shared" si="26"/>
        <v>-0.97265435553068458</v>
      </c>
      <c r="E1648" s="197">
        <v>1.8055555555555491E-2</v>
      </c>
    </row>
    <row r="1649" spans="2:5" x14ac:dyDescent="0.3">
      <c r="B1649" s="166">
        <v>42088</v>
      </c>
      <c r="C1649" s="197">
        <v>536.1</v>
      </c>
      <c r="D1649" s="197">
        <f t="shared" si="26"/>
        <v>17.222297756628144</v>
      </c>
      <c r="E1649" s="197">
        <v>1.8040258260539233E-2</v>
      </c>
    </row>
    <row r="1650" spans="2:5" x14ac:dyDescent="0.3">
      <c r="B1650" s="166">
        <v>37746</v>
      </c>
      <c r="C1650" s="197">
        <v>29.42</v>
      </c>
      <c r="D1650" s="197">
        <f t="shared" si="26"/>
        <v>-0.59381471765842886</v>
      </c>
      <c r="E1650" s="197">
        <v>1.799307958477514E-2</v>
      </c>
    </row>
    <row r="1651" spans="2:5" x14ac:dyDescent="0.3">
      <c r="B1651" s="166">
        <v>34919</v>
      </c>
      <c r="C1651" s="197">
        <v>72.430000000000007</v>
      </c>
      <c r="D1651" s="197">
        <f t="shared" si="26"/>
        <v>-0.92948312287636425</v>
      </c>
      <c r="E1651" s="197">
        <v>1.7990161630358381E-2</v>
      </c>
    </row>
    <row r="1652" spans="2:5" x14ac:dyDescent="0.3">
      <c r="B1652" s="166">
        <v>45421</v>
      </c>
      <c r="C1652" s="197">
        <v>1027.1300000000001</v>
      </c>
      <c r="D1652" s="197">
        <f t="shared" si="26"/>
        <v>2.020526393177474</v>
      </c>
      <c r="E1652" s="197">
        <v>1.7978374414018061E-2</v>
      </c>
    </row>
    <row r="1653" spans="2:5" x14ac:dyDescent="0.3">
      <c r="B1653" s="166">
        <v>42244</v>
      </c>
      <c r="C1653" s="197">
        <v>340.05</v>
      </c>
      <c r="D1653" s="197">
        <f t="shared" si="26"/>
        <v>1.6419858596845622</v>
      </c>
      <c r="E1653" s="197">
        <v>1.7961383026493083E-2</v>
      </c>
    </row>
    <row r="1654" spans="2:5" x14ac:dyDescent="0.3">
      <c r="B1654" s="166">
        <v>39584</v>
      </c>
      <c r="C1654" s="197">
        <v>128.71</v>
      </c>
      <c r="D1654" s="197">
        <f t="shared" si="26"/>
        <v>-0.69834536420736848</v>
      </c>
      <c r="E1654" s="197">
        <v>1.7953179373616068E-2</v>
      </c>
    </row>
    <row r="1655" spans="2:5" x14ac:dyDescent="0.3">
      <c r="B1655" s="166">
        <v>44988</v>
      </c>
      <c r="C1655" s="197">
        <v>426.68</v>
      </c>
      <c r="D1655" s="197">
        <f t="shared" si="26"/>
        <v>1.8919615019655689</v>
      </c>
      <c r="E1655" s="197">
        <v>1.794064319114419E-2</v>
      </c>
    </row>
    <row r="1656" spans="2:5" x14ac:dyDescent="0.3">
      <c r="B1656" s="166">
        <v>38910</v>
      </c>
      <c r="C1656" s="197">
        <v>147.54</v>
      </c>
      <c r="D1656" s="197">
        <f t="shared" si="26"/>
        <v>-0.35572052401746723</v>
      </c>
      <c r="E1656" s="197">
        <v>1.7938457292672849E-2</v>
      </c>
    </row>
    <row r="1657" spans="2:5" x14ac:dyDescent="0.3">
      <c r="B1657" s="166">
        <v>40626</v>
      </c>
      <c r="C1657" s="197">
        <v>229</v>
      </c>
      <c r="D1657" s="197">
        <f t="shared" si="26"/>
        <v>0.75210405508798783</v>
      </c>
      <c r="E1657" s="197">
        <v>1.7913499577721481E-2</v>
      </c>
    </row>
    <row r="1658" spans="2:5" x14ac:dyDescent="0.3">
      <c r="B1658" s="166">
        <v>39265</v>
      </c>
      <c r="C1658" s="197">
        <v>130.69999999999999</v>
      </c>
      <c r="D1658" s="197">
        <f t="shared" si="26"/>
        <v>-0.35539554152692843</v>
      </c>
      <c r="E1658" s="197">
        <v>1.791277258566959E-2</v>
      </c>
    </row>
    <row r="1659" spans="2:5" x14ac:dyDescent="0.3">
      <c r="B1659" s="166">
        <v>40402</v>
      </c>
      <c r="C1659" s="197">
        <v>202.76</v>
      </c>
      <c r="D1659" s="197">
        <f t="shared" si="26"/>
        <v>12.18335500650195</v>
      </c>
      <c r="E1659" s="197">
        <v>1.7871485943775189E-2</v>
      </c>
    </row>
    <row r="1660" spans="2:5" x14ac:dyDescent="0.3">
      <c r="B1660" s="166">
        <v>37039</v>
      </c>
      <c r="C1660" s="197">
        <v>15.38</v>
      </c>
      <c r="D1660" s="197">
        <f t="shared" si="26"/>
        <v>-0.90690072639225183</v>
      </c>
      <c r="E1660" s="197">
        <v>1.7868960953011381E-2</v>
      </c>
    </row>
    <row r="1661" spans="2:5" x14ac:dyDescent="0.3">
      <c r="B1661" s="166">
        <v>43650</v>
      </c>
      <c r="C1661" s="197">
        <v>165.2</v>
      </c>
      <c r="D1661" s="197">
        <f t="shared" si="26"/>
        <v>2.020661912598281</v>
      </c>
      <c r="E1661" s="197">
        <v>1.7868145409734915E-2</v>
      </c>
    </row>
    <row r="1662" spans="2:5" x14ac:dyDescent="0.3">
      <c r="B1662" s="166">
        <v>35783</v>
      </c>
      <c r="C1662" s="197">
        <v>54.69</v>
      </c>
      <c r="D1662" s="197">
        <f t="shared" si="26"/>
        <v>-0.58296477047430217</v>
      </c>
      <c r="E1662" s="197">
        <v>1.7867113344500307E-2</v>
      </c>
    </row>
    <row r="1663" spans="2:5" x14ac:dyDescent="0.3">
      <c r="B1663" s="166">
        <v>38922</v>
      </c>
      <c r="C1663" s="197">
        <v>131.13999999999999</v>
      </c>
      <c r="D1663" s="197">
        <f t="shared" si="26"/>
        <v>1.4200036907178446</v>
      </c>
      <c r="E1663" s="197">
        <v>1.7851598882334452E-2</v>
      </c>
    </row>
    <row r="1664" spans="2:5" x14ac:dyDescent="0.3">
      <c r="B1664" s="166">
        <v>35919</v>
      </c>
      <c r="C1664" s="197">
        <v>54.19</v>
      </c>
      <c r="D1664" s="197">
        <f t="shared" si="26"/>
        <v>-0.29135608735451812</v>
      </c>
      <c r="E1664" s="197">
        <v>1.7843726521412417E-2</v>
      </c>
    </row>
    <row r="1665" spans="2:5" x14ac:dyDescent="0.3">
      <c r="B1665" s="166">
        <v>38238</v>
      </c>
      <c r="C1665" s="197">
        <v>76.47</v>
      </c>
      <c r="D1665" s="197">
        <f t="shared" si="26"/>
        <v>1.4325507361719003E-2</v>
      </c>
      <c r="E1665" s="197">
        <v>1.7835751364301933E-2</v>
      </c>
    </row>
    <row r="1666" spans="2:5" x14ac:dyDescent="0.3">
      <c r="B1666" s="166">
        <v>37949</v>
      </c>
      <c r="C1666" s="197">
        <v>75.39</v>
      </c>
      <c r="D1666" s="197">
        <f t="shared" si="26"/>
        <v>-0.80321064996084579</v>
      </c>
      <c r="E1666" s="197">
        <v>1.782098015390865E-2</v>
      </c>
    </row>
    <row r="1667" spans="2:5" x14ac:dyDescent="0.3">
      <c r="B1667" s="166">
        <v>42222</v>
      </c>
      <c r="C1667" s="197">
        <v>383.1</v>
      </c>
      <c r="D1667" s="197">
        <f t="shared" si="26"/>
        <v>14.909468438538209</v>
      </c>
      <c r="E1667" s="197">
        <v>1.7800212539851312E-2</v>
      </c>
    </row>
    <row r="1668" spans="2:5" x14ac:dyDescent="0.3">
      <c r="B1668" s="166">
        <v>36710</v>
      </c>
      <c r="C1668" s="197">
        <v>24.08</v>
      </c>
      <c r="D1668" s="197">
        <f t="shared" si="26"/>
        <v>-0.71343567773414263</v>
      </c>
      <c r="E1668" s="197">
        <v>1.7751479289940697E-2</v>
      </c>
    </row>
    <row r="1669" spans="2:5" x14ac:dyDescent="0.3">
      <c r="B1669" s="166">
        <v>37981</v>
      </c>
      <c r="C1669" s="197">
        <v>84.03</v>
      </c>
      <c r="D1669" s="197">
        <f t="shared" si="26"/>
        <v>1.7036679536679538</v>
      </c>
      <c r="E1669" s="197">
        <v>1.7681966816035066E-2</v>
      </c>
    </row>
    <row r="1670" spans="2:5" x14ac:dyDescent="0.3">
      <c r="B1670" s="166">
        <v>37582</v>
      </c>
      <c r="C1670" s="197">
        <v>31.08</v>
      </c>
      <c r="D1670" s="197">
        <f t="shared" si="26"/>
        <v>-0.94623767514270885</v>
      </c>
      <c r="E1670" s="197">
        <v>1.7681728880157177E-2</v>
      </c>
    </row>
    <row r="1671" spans="2:5" x14ac:dyDescent="0.3">
      <c r="B1671" s="166">
        <v>42053</v>
      </c>
      <c r="C1671" s="197">
        <v>578.1</v>
      </c>
      <c r="D1671" s="197">
        <f t="shared" si="26"/>
        <v>39.145833333333336</v>
      </c>
      <c r="E1671" s="197">
        <v>1.7674189346196023E-2</v>
      </c>
    </row>
    <row r="1672" spans="2:5" x14ac:dyDescent="0.3">
      <c r="B1672" s="166">
        <v>37126</v>
      </c>
      <c r="C1672" s="197">
        <v>14.4</v>
      </c>
      <c r="D1672" s="197">
        <f t="shared" si="26"/>
        <v>-0.96341370461647902</v>
      </c>
      <c r="E1672" s="197">
        <v>1.7667844522968101E-2</v>
      </c>
    </row>
    <row r="1673" spans="2:5" x14ac:dyDescent="0.3">
      <c r="B1673" s="166">
        <v>44928</v>
      </c>
      <c r="C1673" s="197">
        <v>393.59</v>
      </c>
      <c r="D1673" s="197">
        <f t="shared" si="26"/>
        <v>-0.23746512709237444</v>
      </c>
      <c r="E1673" s="197">
        <v>1.7659530458165262E-2</v>
      </c>
    </row>
    <row r="1674" spans="2:5" x14ac:dyDescent="0.3">
      <c r="B1674" s="166">
        <v>41878</v>
      </c>
      <c r="C1674" s="197">
        <v>516.16</v>
      </c>
      <c r="D1674" s="197">
        <f t="shared" ref="D1674:D1737" si="27">C1674/C1675-1</f>
        <v>-7.7709282587331341E-2</v>
      </c>
      <c r="E1674" s="197">
        <v>1.7645551152382533E-2</v>
      </c>
    </row>
    <row r="1675" spans="2:5" x14ac:dyDescent="0.3">
      <c r="B1675" s="166">
        <v>42648</v>
      </c>
      <c r="C1675" s="197">
        <v>559.65</v>
      </c>
      <c r="D1675" s="197">
        <f t="shared" si="27"/>
        <v>4.5987394957983199</v>
      </c>
      <c r="E1675" s="197">
        <v>1.7637967087916984E-2</v>
      </c>
    </row>
    <row r="1676" spans="2:5" x14ac:dyDescent="0.3">
      <c r="B1676" s="166">
        <v>35250</v>
      </c>
      <c r="C1676" s="197">
        <v>99.96</v>
      </c>
      <c r="D1676" s="197">
        <f t="shared" si="27"/>
        <v>0.33940774487471526</v>
      </c>
      <c r="E1676" s="197">
        <v>1.7611727578132896E-2</v>
      </c>
    </row>
    <row r="1677" spans="2:5" x14ac:dyDescent="0.3">
      <c r="B1677" s="166">
        <v>35541</v>
      </c>
      <c r="C1677" s="197">
        <v>74.63</v>
      </c>
      <c r="D1677" s="197">
        <f t="shared" si="27"/>
        <v>0.2898375388869685</v>
      </c>
      <c r="E1677" s="197">
        <v>1.7589310062721353E-2</v>
      </c>
    </row>
    <row r="1678" spans="2:5" x14ac:dyDescent="0.3">
      <c r="B1678" s="166">
        <v>36409</v>
      </c>
      <c r="C1678" s="197">
        <v>57.86</v>
      </c>
      <c r="D1678" s="197">
        <f t="shared" si="27"/>
        <v>1.3255627009646305</v>
      </c>
      <c r="E1678" s="197">
        <v>1.7587055926837847E-2</v>
      </c>
    </row>
    <row r="1679" spans="2:5" x14ac:dyDescent="0.3">
      <c r="B1679" s="166">
        <v>37355</v>
      </c>
      <c r="C1679" s="197">
        <v>24.88</v>
      </c>
      <c r="D1679" s="197">
        <f t="shared" si="27"/>
        <v>-0.96592480997055397</v>
      </c>
      <c r="E1679" s="197">
        <v>1.7586912065439719E-2</v>
      </c>
    </row>
    <row r="1680" spans="2:5" x14ac:dyDescent="0.3">
      <c r="B1680" s="166">
        <v>45275</v>
      </c>
      <c r="C1680" s="197">
        <v>730.15</v>
      </c>
      <c r="D1680" s="197">
        <f t="shared" si="27"/>
        <v>1.3320025550942187</v>
      </c>
      <c r="E1680" s="197">
        <v>1.7573933160520694E-2</v>
      </c>
    </row>
    <row r="1681" spans="2:5" x14ac:dyDescent="0.3">
      <c r="B1681" s="166">
        <v>44337</v>
      </c>
      <c r="C1681" s="197">
        <v>313.10000000000002</v>
      </c>
      <c r="D1681" s="197">
        <f t="shared" si="27"/>
        <v>-0.58341094760371481</v>
      </c>
      <c r="E1681" s="197">
        <v>1.7549561260968627E-2</v>
      </c>
    </row>
    <row r="1682" spans="2:5" x14ac:dyDescent="0.3">
      <c r="B1682" s="166">
        <v>45288</v>
      </c>
      <c r="C1682" s="197">
        <v>751.58</v>
      </c>
      <c r="D1682" s="197">
        <f t="shared" si="27"/>
        <v>2.1664138860802158</v>
      </c>
      <c r="E1682" s="197">
        <v>1.7546234870434052E-2</v>
      </c>
    </row>
    <row r="1683" spans="2:5" x14ac:dyDescent="0.3">
      <c r="B1683" s="166">
        <v>40561</v>
      </c>
      <c r="C1683" s="197">
        <v>237.36</v>
      </c>
      <c r="D1683" s="197">
        <f t="shared" si="27"/>
        <v>1.5986424348587693</v>
      </c>
      <c r="E1683" s="197">
        <v>1.7533330475414832E-2</v>
      </c>
    </row>
    <row r="1684" spans="2:5" x14ac:dyDescent="0.3">
      <c r="B1684" s="166">
        <v>38552</v>
      </c>
      <c r="C1684" s="197">
        <v>91.34</v>
      </c>
      <c r="D1684" s="197">
        <f t="shared" si="27"/>
        <v>-7.746692253307752E-2</v>
      </c>
      <c r="E1684" s="197">
        <v>1.7489138910549373E-2</v>
      </c>
    </row>
    <row r="1685" spans="2:5" x14ac:dyDescent="0.3">
      <c r="B1685" s="166">
        <v>35223</v>
      </c>
      <c r="C1685" s="197">
        <v>99.01</v>
      </c>
      <c r="D1685" s="197">
        <f t="shared" si="27"/>
        <v>2.7775658145745901</v>
      </c>
      <c r="E1685" s="197">
        <v>1.7469941424314017E-2</v>
      </c>
    </row>
    <row r="1686" spans="2:5" x14ac:dyDescent="0.3">
      <c r="B1686" s="166">
        <v>37539</v>
      </c>
      <c r="C1686" s="197">
        <v>26.21</v>
      </c>
      <c r="D1686" s="197">
        <f t="shared" si="27"/>
        <v>-0.84761627906976744</v>
      </c>
      <c r="E1686" s="197">
        <v>1.7468944099378936E-2</v>
      </c>
    </row>
    <row r="1687" spans="2:5" x14ac:dyDescent="0.3">
      <c r="B1687" s="166">
        <v>43780</v>
      </c>
      <c r="C1687" s="197">
        <v>172</v>
      </c>
      <c r="D1687" s="197">
        <f t="shared" si="27"/>
        <v>1.0342992312241277</v>
      </c>
      <c r="E1687" s="197">
        <v>1.7450458444247197E-2</v>
      </c>
    </row>
    <row r="1688" spans="2:5" x14ac:dyDescent="0.3">
      <c r="B1688" s="166">
        <v>43978</v>
      </c>
      <c r="C1688" s="197">
        <v>84.55</v>
      </c>
      <c r="D1688" s="197">
        <f t="shared" si="27"/>
        <v>2.1513231457323894</v>
      </c>
      <c r="E1688" s="197">
        <v>1.7448856799037404E-2</v>
      </c>
    </row>
    <row r="1689" spans="2:5" x14ac:dyDescent="0.3">
      <c r="B1689" s="166">
        <v>37510</v>
      </c>
      <c r="C1689" s="197">
        <v>26.83</v>
      </c>
      <c r="D1689" s="197">
        <f t="shared" si="27"/>
        <v>-0.69604622181941767</v>
      </c>
      <c r="E1689" s="197">
        <v>1.744406522563513E-2</v>
      </c>
    </row>
    <row r="1690" spans="2:5" x14ac:dyDescent="0.3">
      <c r="B1690" s="166">
        <v>35604</v>
      </c>
      <c r="C1690" s="197">
        <v>88.27</v>
      </c>
      <c r="D1690" s="197">
        <f t="shared" si="27"/>
        <v>-0.74833927298645753</v>
      </c>
      <c r="E1690" s="197">
        <v>1.7404333794375226E-2</v>
      </c>
    </row>
    <row r="1691" spans="2:5" x14ac:dyDescent="0.3">
      <c r="B1691" s="166">
        <v>44358</v>
      </c>
      <c r="C1691" s="197">
        <v>350.75</v>
      </c>
      <c r="D1691" s="197">
        <f t="shared" si="27"/>
        <v>-0.36692296585084105</v>
      </c>
      <c r="E1691" s="197">
        <v>1.7403915881073262E-2</v>
      </c>
    </row>
    <row r="1692" spans="2:5" x14ac:dyDescent="0.3">
      <c r="B1692" s="166">
        <v>45083</v>
      </c>
      <c r="C1692" s="197">
        <v>554.04</v>
      </c>
      <c r="D1692" s="197">
        <f t="shared" si="27"/>
        <v>1.0789493433395871</v>
      </c>
      <c r="E1692" s="197">
        <v>1.7389867234698819E-2</v>
      </c>
    </row>
    <row r="1693" spans="2:5" x14ac:dyDescent="0.3">
      <c r="B1693" s="166">
        <v>43348</v>
      </c>
      <c r="C1693" s="197">
        <v>266.5</v>
      </c>
      <c r="D1693" s="197">
        <f t="shared" si="27"/>
        <v>2.18170964660936</v>
      </c>
      <c r="E1693" s="197">
        <v>1.7369727047146455E-2</v>
      </c>
    </row>
    <row r="1694" spans="2:5" x14ac:dyDescent="0.3">
      <c r="B1694" s="166">
        <v>39710</v>
      </c>
      <c r="C1694" s="197">
        <v>83.76</v>
      </c>
      <c r="D1694" s="197">
        <f t="shared" si="27"/>
        <v>-0.87024213412650464</v>
      </c>
      <c r="E1694" s="197">
        <v>1.7369124256042756E-2</v>
      </c>
    </row>
    <row r="1695" spans="2:5" x14ac:dyDescent="0.3">
      <c r="B1695" s="166">
        <v>45233</v>
      </c>
      <c r="C1695" s="197">
        <v>645.51</v>
      </c>
      <c r="D1695" s="197">
        <f t="shared" si="27"/>
        <v>-0.10445338512763591</v>
      </c>
      <c r="E1695" s="197">
        <v>1.7368280035934269E-2</v>
      </c>
    </row>
    <row r="1696" spans="2:5" x14ac:dyDescent="0.3">
      <c r="B1696" s="166">
        <v>45789</v>
      </c>
      <c r="C1696" s="197">
        <v>720.8</v>
      </c>
      <c r="D1696" s="197">
        <f t="shared" si="27"/>
        <v>14.758635767380847</v>
      </c>
      <c r="E1696" s="197">
        <v>1.7360621030345635E-2</v>
      </c>
    </row>
    <row r="1697" spans="2:5" x14ac:dyDescent="0.3">
      <c r="B1697" s="166">
        <v>35843</v>
      </c>
      <c r="C1697" s="197">
        <v>45.74</v>
      </c>
      <c r="D1697" s="197">
        <f t="shared" si="27"/>
        <v>-0.62188972472513848</v>
      </c>
      <c r="E1697" s="197">
        <v>1.7348754448398562E-2</v>
      </c>
    </row>
    <row r="1698" spans="2:5" x14ac:dyDescent="0.3">
      <c r="B1698" s="166">
        <v>39595</v>
      </c>
      <c r="C1698" s="197">
        <v>120.97</v>
      </c>
      <c r="D1698" s="197">
        <f t="shared" si="27"/>
        <v>0.29545941315056767</v>
      </c>
      <c r="E1698" s="197">
        <v>1.7324026574720319E-2</v>
      </c>
    </row>
    <row r="1699" spans="2:5" x14ac:dyDescent="0.3">
      <c r="B1699" s="166">
        <v>38415</v>
      </c>
      <c r="C1699" s="197">
        <v>93.38</v>
      </c>
      <c r="D1699" s="197">
        <f t="shared" si="27"/>
        <v>0.43220858895705505</v>
      </c>
      <c r="E1699" s="197">
        <v>1.7322148382176605E-2</v>
      </c>
    </row>
    <row r="1700" spans="2:5" x14ac:dyDescent="0.3">
      <c r="B1700" s="166">
        <v>39982</v>
      </c>
      <c r="C1700" s="197">
        <v>65.2</v>
      </c>
      <c r="D1700" s="197">
        <f t="shared" si="27"/>
        <v>-0.76132078925211411</v>
      </c>
      <c r="E1700" s="197">
        <v>1.7319394601341909E-2</v>
      </c>
    </row>
    <row r="1701" spans="2:5" x14ac:dyDescent="0.3">
      <c r="B1701" s="166">
        <v>40989</v>
      </c>
      <c r="C1701" s="197">
        <v>273.17</v>
      </c>
      <c r="D1701" s="197">
        <f t="shared" si="27"/>
        <v>3.5573907240573908</v>
      </c>
      <c r="E1701" s="197">
        <v>1.7317145836436953E-2</v>
      </c>
    </row>
    <row r="1702" spans="2:5" x14ac:dyDescent="0.3">
      <c r="B1702" s="166">
        <v>35466</v>
      </c>
      <c r="C1702" s="197">
        <v>59.94</v>
      </c>
      <c r="D1702" s="197">
        <f t="shared" si="27"/>
        <v>-0.64714193206569726</v>
      </c>
      <c r="E1702" s="197">
        <v>1.731160896130346E-2</v>
      </c>
    </row>
    <row r="1703" spans="2:5" x14ac:dyDescent="0.3">
      <c r="B1703" s="166">
        <v>39017</v>
      </c>
      <c r="C1703" s="197">
        <v>169.87</v>
      </c>
      <c r="D1703" s="197">
        <f t="shared" si="27"/>
        <v>-0.63457029149187916</v>
      </c>
      <c r="E1703" s="197">
        <v>1.7307461971493687E-2</v>
      </c>
    </row>
    <row r="1704" spans="2:5" x14ac:dyDescent="0.3">
      <c r="B1704" s="166">
        <v>42696</v>
      </c>
      <c r="C1704" s="197">
        <v>464.85</v>
      </c>
      <c r="D1704" s="197">
        <f t="shared" si="27"/>
        <v>2.8341306499505117</v>
      </c>
      <c r="E1704" s="197">
        <v>1.7288543604333073E-2</v>
      </c>
    </row>
    <row r="1705" spans="2:5" x14ac:dyDescent="0.3">
      <c r="B1705" s="166">
        <v>39560</v>
      </c>
      <c r="C1705" s="197">
        <v>121.24</v>
      </c>
      <c r="D1705" s="197">
        <f t="shared" si="27"/>
        <v>3.119605844376486</v>
      </c>
      <c r="E1705" s="197">
        <v>1.7284779325390076E-2</v>
      </c>
    </row>
    <row r="1706" spans="2:5" x14ac:dyDescent="0.3">
      <c r="B1706" s="166">
        <v>37652</v>
      </c>
      <c r="C1706" s="197">
        <v>29.43</v>
      </c>
      <c r="D1706" s="197">
        <f t="shared" si="27"/>
        <v>-0.64576311988444868</v>
      </c>
      <c r="E1706" s="197">
        <v>1.7283097131005842E-2</v>
      </c>
    </row>
    <row r="1707" spans="2:5" x14ac:dyDescent="0.3">
      <c r="B1707" s="166">
        <v>38209</v>
      </c>
      <c r="C1707" s="197">
        <v>83.08</v>
      </c>
      <c r="D1707" s="197">
        <f t="shared" si="27"/>
        <v>-0.8342543640897756</v>
      </c>
      <c r="E1707" s="197">
        <v>1.726460144483899E-2</v>
      </c>
    </row>
    <row r="1708" spans="2:5" x14ac:dyDescent="0.3">
      <c r="B1708" s="166">
        <v>44601</v>
      </c>
      <c r="C1708" s="197">
        <v>501.25</v>
      </c>
      <c r="D1708" s="197">
        <f t="shared" si="27"/>
        <v>4.6612830359159698</v>
      </c>
      <c r="E1708" s="197">
        <v>1.7250126839168045E-2</v>
      </c>
    </row>
    <row r="1709" spans="2:5" x14ac:dyDescent="0.3">
      <c r="B1709" s="166">
        <v>35297</v>
      </c>
      <c r="C1709" s="197">
        <v>88.54</v>
      </c>
      <c r="D1709" s="197">
        <f t="shared" si="27"/>
        <v>-0.51630701993990713</v>
      </c>
      <c r="E1709" s="197">
        <v>1.7233455882353033E-2</v>
      </c>
    </row>
    <row r="1710" spans="2:5" x14ac:dyDescent="0.3">
      <c r="B1710" s="166">
        <v>43474</v>
      </c>
      <c r="C1710" s="197">
        <v>183.05</v>
      </c>
      <c r="D1710" s="197">
        <f t="shared" si="27"/>
        <v>-0.65556496377834228</v>
      </c>
      <c r="E1710" s="197">
        <v>1.7227007502083946E-2</v>
      </c>
    </row>
    <row r="1711" spans="2:5" x14ac:dyDescent="0.3">
      <c r="B1711" s="166">
        <v>42754</v>
      </c>
      <c r="C1711" s="197">
        <v>531.45000000000005</v>
      </c>
      <c r="D1711" s="197">
        <f t="shared" si="27"/>
        <v>0.46683779084209664</v>
      </c>
      <c r="E1711" s="197">
        <v>1.7226528854435763E-2</v>
      </c>
    </row>
    <row r="1712" spans="2:5" x14ac:dyDescent="0.3">
      <c r="B1712" s="166">
        <v>41591</v>
      </c>
      <c r="C1712" s="197">
        <v>362.31</v>
      </c>
      <c r="D1712" s="197">
        <f t="shared" si="27"/>
        <v>-0.17750283768444952</v>
      </c>
      <c r="E1712" s="197">
        <v>1.7210399236341267E-2</v>
      </c>
    </row>
    <row r="1713" spans="2:5" x14ac:dyDescent="0.3">
      <c r="B1713" s="166">
        <v>42177</v>
      </c>
      <c r="C1713" s="197">
        <v>440.5</v>
      </c>
      <c r="D1713" s="197">
        <f t="shared" si="27"/>
        <v>4.1720089233298108</v>
      </c>
      <c r="E1713" s="197">
        <v>1.7203556171342838E-2</v>
      </c>
    </row>
    <row r="1714" spans="2:5" x14ac:dyDescent="0.3">
      <c r="B1714" s="166">
        <v>35165</v>
      </c>
      <c r="C1714" s="197">
        <v>85.17</v>
      </c>
      <c r="D1714" s="197">
        <f t="shared" si="27"/>
        <v>0.19890202702702697</v>
      </c>
      <c r="E1714" s="197">
        <v>1.7198136868505909E-2</v>
      </c>
    </row>
    <row r="1715" spans="2:5" x14ac:dyDescent="0.3">
      <c r="B1715" s="166">
        <v>34913</v>
      </c>
      <c r="C1715" s="197">
        <v>71.040000000000006</v>
      </c>
      <c r="D1715" s="197">
        <f t="shared" si="27"/>
        <v>-0.5002110595187842</v>
      </c>
      <c r="E1715" s="197">
        <v>1.7182130584192379E-2</v>
      </c>
    </row>
    <row r="1716" spans="2:5" x14ac:dyDescent="0.3">
      <c r="B1716" s="166">
        <v>39447</v>
      </c>
      <c r="C1716" s="197">
        <v>142.13999999999999</v>
      </c>
      <c r="D1716" s="197">
        <f t="shared" si="27"/>
        <v>-0.6224199760924426</v>
      </c>
      <c r="E1716" s="197">
        <v>1.7174753112923824E-2</v>
      </c>
    </row>
    <row r="1717" spans="2:5" x14ac:dyDescent="0.3">
      <c r="B1717" s="166">
        <v>42214</v>
      </c>
      <c r="C1717" s="197">
        <v>376.45</v>
      </c>
      <c r="D1717" s="197">
        <f t="shared" si="27"/>
        <v>-0.44312130177514797</v>
      </c>
      <c r="E1717" s="197">
        <v>1.7157524993244966E-2</v>
      </c>
    </row>
    <row r="1718" spans="2:5" x14ac:dyDescent="0.3">
      <c r="B1718" s="166">
        <v>45887</v>
      </c>
      <c r="C1718" s="197">
        <v>676</v>
      </c>
      <c r="D1718" s="197">
        <f t="shared" si="27"/>
        <v>9.1669423973529867</v>
      </c>
      <c r="E1718" s="197">
        <v>1.7153174842010177E-2</v>
      </c>
    </row>
    <row r="1719" spans="2:5" x14ac:dyDescent="0.3">
      <c r="B1719" s="166">
        <v>37901</v>
      </c>
      <c r="C1719" s="197">
        <v>66.489999999999995</v>
      </c>
      <c r="D1719" s="197">
        <f t="shared" si="27"/>
        <v>-0.82637420028724384</v>
      </c>
      <c r="E1719" s="197">
        <v>1.7133241548110689E-2</v>
      </c>
    </row>
    <row r="1720" spans="2:5" x14ac:dyDescent="0.3">
      <c r="B1720" s="166">
        <v>44477</v>
      </c>
      <c r="C1720" s="197">
        <v>382.95</v>
      </c>
      <c r="D1720" s="197">
        <f t="shared" si="27"/>
        <v>1.3867248363976317</v>
      </c>
      <c r="E1720" s="197">
        <v>1.7131474103585731E-2</v>
      </c>
    </row>
    <row r="1721" spans="2:5" x14ac:dyDescent="0.3">
      <c r="B1721" s="166">
        <v>40196</v>
      </c>
      <c r="C1721" s="197">
        <v>160.44999999999999</v>
      </c>
      <c r="D1721" s="197">
        <f t="shared" si="27"/>
        <v>-0.30947667412635571</v>
      </c>
      <c r="E1721" s="197">
        <v>1.7115689381933308E-2</v>
      </c>
    </row>
    <row r="1722" spans="2:5" x14ac:dyDescent="0.3">
      <c r="B1722" s="166">
        <v>41156</v>
      </c>
      <c r="C1722" s="197">
        <v>232.36</v>
      </c>
      <c r="D1722" s="197">
        <f t="shared" si="27"/>
        <v>2.0290705253552344</v>
      </c>
      <c r="E1722" s="197">
        <v>1.7115342525716892E-2</v>
      </c>
    </row>
    <row r="1723" spans="2:5" x14ac:dyDescent="0.3">
      <c r="B1723" s="166">
        <v>35543</v>
      </c>
      <c r="C1723" s="197">
        <v>76.709999999999994</v>
      </c>
      <c r="D1723" s="197">
        <f t="shared" si="27"/>
        <v>-0.46273987953494888</v>
      </c>
      <c r="E1723" s="197">
        <v>1.710421638822579E-2</v>
      </c>
    </row>
    <row r="1724" spans="2:5" x14ac:dyDescent="0.3">
      <c r="B1724" s="166">
        <v>40212</v>
      </c>
      <c r="C1724" s="197">
        <v>142.78</v>
      </c>
      <c r="D1724" s="197">
        <f t="shared" si="27"/>
        <v>4.579523251270027</v>
      </c>
      <c r="E1724" s="197">
        <v>1.7096452486109248E-2</v>
      </c>
    </row>
    <row r="1725" spans="2:5" x14ac:dyDescent="0.3">
      <c r="B1725" s="166">
        <v>36621</v>
      </c>
      <c r="C1725" s="197">
        <v>25.59</v>
      </c>
      <c r="D1725" s="197">
        <f t="shared" si="27"/>
        <v>-0.88102654702682592</v>
      </c>
      <c r="E1725" s="197">
        <v>1.70906200317964E-2</v>
      </c>
    </row>
    <row r="1726" spans="2:5" x14ac:dyDescent="0.3">
      <c r="B1726" s="166">
        <v>40925</v>
      </c>
      <c r="C1726" s="197">
        <v>215.09</v>
      </c>
      <c r="D1726" s="197">
        <f t="shared" si="27"/>
        <v>1.1610569677484177</v>
      </c>
      <c r="E1726" s="197">
        <v>1.7070172120295046E-2</v>
      </c>
    </row>
    <row r="1727" spans="2:5" x14ac:dyDescent="0.3">
      <c r="B1727" s="166">
        <v>35248</v>
      </c>
      <c r="C1727" s="197">
        <v>99.53</v>
      </c>
      <c r="D1727" s="197">
        <f t="shared" si="27"/>
        <v>-0.77438512977445306</v>
      </c>
      <c r="E1727" s="197">
        <v>1.7065195176783288E-2</v>
      </c>
    </row>
    <row r="1728" spans="2:5" x14ac:dyDescent="0.3">
      <c r="B1728" s="166">
        <v>44652</v>
      </c>
      <c r="C1728" s="197">
        <v>441.15</v>
      </c>
      <c r="D1728" s="197">
        <f t="shared" si="27"/>
        <v>13.226056110931957</v>
      </c>
      <c r="E1728" s="197">
        <v>1.7060518731988328E-2</v>
      </c>
    </row>
    <row r="1729" spans="2:5" x14ac:dyDescent="0.3">
      <c r="B1729" s="166">
        <v>37441</v>
      </c>
      <c r="C1729" s="197">
        <v>31.01</v>
      </c>
      <c r="D1729" s="197">
        <f t="shared" si="27"/>
        <v>-0.1187837453822107</v>
      </c>
      <c r="E1729" s="197">
        <v>1.7054772056412038E-2</v>
      </c>
    </row>
    <row r="1730" spans="2:5" x14ac:dyDescent="0.3">
      <c r="B1730" s="166">
        <v>36565</v>
      </c>
      <c r="C1730" s="197">
        <v>35.19</v>
      </c>
      <c r="D1730" s="197">
        <f t="shared" si="27"/>
        <v>-0.66293103448275859</v>
      </c>
      <c r="E1730" s="197">
        <v>1.7052023121387094E-2</v>
      </c>
    </row>
    <row r="1731" spans="2:5" x14ac:dyDescent="0.3">
      <c r="B1731" s="166">
        <v>44005</v>
      </c>
      <c r="C1731" s="197">
        <v>104.4</v>
      </c>
      <c r="D1731" s="197">
        <f t="shared" si="27"/>
        <v>-0.7278556905270841</v>
      </c>
      <c r="E1731" s="197">
        <v>1.7048222113979605E-2</v>
      </c>
    </row>
    <row r="1732" spans="2:5" x14ac:dyDescent="0.3">
      <c r="B1732" s="166">
        <v>44921</v>
      </c>
      <c r="C1732" s="197">
        <v>383.62</v>
      </c>
      <c r="D1732" s="197">
        <f t="shared" si="27"/>
        <v>3.3440154002944169</v>
      </c>
      <c r="E1732" s="197">
        <v>1.7047111535300585E-2</v>
      </c>
    </row>
    <row r="1733" spans="2:5" x14ac:dyDescent="0.3">
      <c r="B1733" s="166">
        <v>38429</v>
      </c>
      <c r="C1733" s="197">
        <v>88.31</v>
      </c>
      <c r="D1733" s="197">
        <f t="shared" si="27"/>
        <v>-0.62061262190144784</v>
      </c>
      <c r="E1733" s="197">
        <v>1.7044800184268238E-2</v>
      </c>
    </row>
    <row r="1734" spans="2:5" x14ac:dyDescent="0.3">
      <c r="B1734" s="166">
        <v>40464</v>
      </c>
      <c r="C1734" s="197">
        <v>232.77</v>
      </c>
      <c r="D1734" s="197">
        <f t="shared" si="27"/>
        <v>-0.48048208905256107</v>
      </c>
      <c r="E1734" s="197">
        <v>1.7040241184952176E-2</v>
      </c>
    </row>
    <row r="1735" spans="2:5" x14ac:dyDescent="0.3">
      <c r="B1735" s="166">
        <v>44672</v>
      </c>
      <c r="C1735" s="197">
        <v>448.05</v>
      </c>
      <c r="D1735" s="197">
        <f t="shared" si="27"/>
        <v>1.2382355879708262</v>
      </c>
      <c r="E1735" s="197">
        <v>1.7024174327545216E-2</v>
      </c>
    </row>
    <row r="1736" spans="2:5" x14ac:dyDescent="0.3">
      <c r="B1736" s="166">
        <v>40728</v>
      </c>
      <c r="C1736" s="197">
        <v>200.18</v>
      </c>
      <c r="D1736" s="197">
        <f t="shared" si="27"/>
        <v>1.0173334677013002</v>
      </c>
      <c r="E1736" s="197">
        <v>1.7019763247472453E-2</v>
      </c>
    </row>
    <row r="1737" spans="2:5" x14ac:dyDescent="0.3">
      <c r="B1737" s="166">
        <v>35310</v>
      </c>
      <c r="C1737" s="197">
        <v>99.23</v>
      </c>
      <c r="D1737" s="197">
        <f t="shared" si="27"/>
        <v>-0.73883405711277805</v>
      </c>
      <c r="E1737" s="197">
        <v>1.7013426258071229E-2</v>
      </c>
    </row>
    <row r="1738" spans="2:5" x14ac:dyDescent="0.3">
      <c r="B1738" s="166">
        <v>42970</v>
      </c>
      <c r="C1738" s="197">
        <v>379.95</v>
      </c>
      <c r="D1738" s="197">
        <f t="shared" ref="D1738:D1801" si="28">C1738/C1739-1</f>
        <v>8.19753086419753</v>
      </c>
      <c r="E1738" s="197">
        <v>1.69967880085653E-2</v>
      </c>
    </row>
    <row r="1739" spans="2:5" x14ac:dyDescent="0.3">
      <c r="B1739" s="166">
        <v>36187</v>
      </c>
      <c r="C1739" s="197">
        <v>41.31</v>
      </c>
      <c r="D1739" s="197">
        <f t="shared" si="28"/>
        <v>-0.9322031116654631</v>
      </c>
      <c r="E1739" s="197">
        <v>1.6986706056130174E-2</v>
      </c>
    </row>
    <row r="1740" spans="2:5" x14ac:dyDescent="0.3">
      <c r="B1740" s="166">
        <v>45170</v>
      </c>
      <c r="C1740" s="197">
        <v>609.32000000000005</v>
      </c>
      <c r="D1740" s="197">
        <f t="shared" si="28"/>
        <v>18.185138539042821</v>
      </c>
      <c r="E1740" s="197">
        <v>1.6974046565968681E-2</v>
      </c>
    </row>
    <row r="1741" spans="2:5" x14ac:dyDescent="0.3">
      <c r="B1741" s="166">
        <v>37715</v>
      </c>
      <c r="C1741" s="197">
        <v>31.76</v>
      </c>
      <c r="D1741" s="197">
        <f t="shared" si="28"/>
        <v>-0.64675786898009124</v>
      </c>
      <c r="E1741" s="197">
        <v>1.697086135126491E-2</v>
      </c>
    </row>
    <row r="1742" spans="2:5" x14ac:dyDescent="0.3">
      <c r="B1742" s="166">
        <v>38596</v>
      </c>
      <c r="C1742" s="197">
        <v>89.91</v>
      </c>
      <c r="D1742" s="197">
        <f t="shared" si="28"/>
        <v>1.2716018191005558</v>
      </c>
      <c r="E1742" s="197">
        <v>1.6966406515100063E-2</v>
      </c>
    </row>
    <row r="1743" spans="2:5" x14ac:dyDescent="0.3">
      <c r="B1743" s="166">
        <v>36523</v>
      </c>
      <c r="C1743" s="197">
        <v>39.58</v>
      </c>
      <c r="D1743" s="197">
        <f t="shared" si="28"/>
        <v>-0.89688680474143545</v>
      </c>
      <c r="E1743" s="197">
        <v>1.695786228160312E-2</v>
      </c>
    </row>
    <row r="1744" spans="2:5" x14ac:dyDescent="0.3">
      <c r="B1744" s="166">
        <v>42216</v>
      </c>
      <c r="C1744" s="197">
        <v>383.85</v>
      </c>
      <c r="D1744" s="197">
        <f t="shared" si="28"/>
        <v>-0.30202745704154921</v>
      </c>
      <c r="E1744" s="197">
        <v>1.6955888197112357E-2</v>
      </c>
    </row>
    <row r="1745" spans="2:5" x14ac:dyDescent="0.3">
      <c r="B1745" s="166">
        <v>42647</v>
      </c>
      <c r="C1745" s="197">
        <v>549.95000000000005</v>
      </c>
      <c r="D1745" s="197">
        <f t="shared" si="28"/>
        <v>9.2794392523364486</v>
      </c>
      <c r="E1745" s="197">
        <v>1.6919378698225129E-2</v>
      </c>
    </row>
    <row r="1746" spans="2:5" x14ac:dyDescent="0.3">
      <c r="B1746" s="166">
        <v>35877</v>
      </c>
      <c r="C1746" s="197">
        <v>53.5</v>
      </c>
      <c r="D1746" s="197">
        <f t="shared" si="28"/>
        <v>-0.25848925848925852</v>
      </c>
      <c r="E1746" s="197">
        <v>1.6916935943736888E-2</v>
      </c>
    </row>
    <row r="1747" spans="2:5" x14ac:dyDescent="0.3">
      <c r="B1747" s="166">
        <v>35054</v>
      </c>
      <c r="C1747" s="197">
        <v>72.150000000000006</v>
      </c>
      <c r="D1747" s="197">
        <f t="shared" si="28"/>
        <v>-0.86477368569018831</v>
      </c>
      <c r="E1747" s="197">
        <v>1.6913319238900604E-2</v>
      </c>
    </row>
    <row r="1748" spans="2:5" x14ac:dyDescent="0.3">
      <c r="B1748" s="166">
        <v>45078</v>
      </c>
      <c r="C1748" s="197">
        <v>533.54999999999995</v>
      </c>
      <c r="D1748" s="197">
        <f t="shared" si="28"/>
        <v>6.3942960615663846E-3</v>
      </c>
      <c r="E1748" s="197">
        <v>1.690554242585951E-2</v>
      </c>
    </row>
    <row r="1749" spans="2:5" x14ac:dyDescent="0.3">
      <c r="B1749" s="166">
        <v>41943</v>
      </c>
      <c r="C1749" s="197">
        <v>530.16</v>
      </c>
      <c r="D1749" s="197">
        <f t="shared" si="28"/>
        <v>6.3848725449226897</v>
      </c>
      <c r="E1749" s="197">
        <v>1.687893202393731E-2</v>
      </c>
    </row>
    <row r="1750" spans="2:5" x14ac:dyDescent="0.3">
      <c r="B1750" s="166">
        <v>37937</v>
      </c>
      <c r="C1750" s="197">
        <v>71.790000000000006</v>
      </c>
      <c r="D1750" s="197">
        <f t="shared" si="28"/>
        <v>-0.51931704050887173</v>
      </c>
      <c r="E1750" s="197">
        <v>1.6855524079320228E-2</v>
      </c>
    </row>
    <row r="1751" spans="2:5" x14ac:dyDescent="0.3">
      <c r="B1751" s="166">
        <v>40788</v>
      </c>
      <c r="C1751" s="197">
        <v>149.35</v>
      </c>
      <c r="D1751" s="197">
        <f t="shared" si="28"/>
        <v>1.8355800265805962</v>
      </c>
      <c r="E1751" s="197">
        <v>1.6816448801742823E-2</v>
      </c>
    </row>
    <row r="1752" spans="2:5" x14ac:dyDescent="0.3">
      <c r="B1752" s="166">
        <v>37860</v>
      </c>
      <c r="C1752" s="197">
        <v>52.67</v>
      </c>
      <c r="D1752" s="197">
        <f t="shared" si="28"/>
        <v>-0.59221121090120776</v>
      </c>
      <c r="E1752" s="197">
        <v>1.6795366795366862E-2</v>
      </c>
    </row>
    <row r="1753" spans="2:5" x14ac:dyDescent="0.3">
      <c r="B1753" s="166">
        <v>39323</v>
      </c>
      <c r="C1753" s="197">
        <v>129.16</v>
      </c>
      <c r="D1753" s="197">
        <f t="shared" si="28"/>
        <v>-0.44963354354866203</v>
      </c>
      <c r="E1753" s="197">
        <v>1.6767692671022516E-2</v>
      </c>
    </row>
    <row r="1754" spans="2:5" x14ac:dyDescent="0.3">
      <c r="B1754" s="166">
        <v>40511</v>
      </c>
      <c r="C1754" s="197">
        <v>234.68</v>
      </c>
      <c r="D1754" s="197">
        <f t="shared" si="28"/>
        <v>-0.71258863728215738</v>
      </c>
      <c r="E1754" s="197">
        <v>1.676703782331801E-2</v>
      </c>
    </row>
    <row r="1755" spans="2:5" x14ac:dyDescent="0.3">
      <c r="B1755" s="166">
        <v>45309</v>
      </c>
      <c r="C1755" s="197">
        <v>816.53</v>
      </c>
      <c r="D1755" s="197">
        <f t="shared" si="28"/>
        <v>3.8937968234941565</v>
      </c>
      <c r="E1755" s="197">
        <v>1.6760680887095702E-2</v>
      </c>
    </row>
    <row r="1756" spans="2:5" x14ac:dyDescent="0.3">
      <c r="B1756" s="166">
        <v>43447</v>
      </c>
      <c r="C1756" s="197">
        <v>166.85</v>
      </c>
      <c r="D1756" s="197">
        <f t="shared" si="28"/>
        <v>1.1982872200263501</v>
      </c>
      <c r="E1756" s="197">
        <v>1.6758074344911611E-2</v>
      </c>
    </row>
    <row r="1757" spans="2:5" x14ac:dyDescent="0.3">
      <c r="B1757" s="166">
        <v>43943</v>
      </c>
      <c r="C1757" s="197">
        <v>75.900000000000006</v>
      </c>
      <c r="D1757" s="197">
        <f t="shared" si="28"/>
        <v>-0.786347642505278</v>
      </c>
      <c r="E1757" s="197">
        <v>1.6744809109176195E-2</v>
      </c>
    </row>
    <row r="1758" spans="2:5" x14ac:dyDescent="0.3">
      <c r="B1758" s="166">
        <v>42230</v>
      </c>
      <c r="C1758" s="197">
        <v>355.25</v>
      </c>
      <c r="D1758" s="197">
        <f t="shared" si="28"/>
        <v>-5.6941863551898009E-2</v>
      </c>
      <c r="E1758" s="197">
        <v>1.674298797939322E-2</v>
      </c>
    </row>
    <row r="1759" spans="2:5" x14ac:dyDescent="0.3">
      <c r="B1759" s="166">
        <v>42466</v>
      </c>
      <c r="C1759" s="197">
        <v>376.7</v>
      </c>
      <c r="D1759" s="197">
        <f t="shared" si="28"/>
        <v>2.8752462595176276E-3</v>
      </c>
      <c r="E1759" s="197">
        <v>1.6734143049932593E-2</v>
      </c>
    </row>
    <row r="1760" spans="2:5" x14ac:dyDescent="0.3">
      <c r="B1760" s="166">
        <v>41565</v>
      </c>
      <c r="C1760" s="197">
        <v>375.62</v>
      </c>
      <c r="D1760" s="197">
        <f t="shared" si="28"/>
        <v>1.4788490727908665</v>
      </c>
      <c r="E1760" s="197">
        <v>1.672802078822011E-2</v>
      </c>
    </row>
    <row r="1761" spans="2:5" x14ac:dyDescent="0.3">
      <c r="B1761" s="166">
        <v>40792</v>
      </c>
      <c r="C1761" s="197">
        <v>151.53</v>
      </c>
      <c r="D1761" s="197">
        <f t="shared" si="28"/>
        <v>0.56539256198347121</v>
      </c>
      <c r="E1761" s="197">
        <v>1.6706924315619931E-2</v>
      </c>
    </row>
    <row r="1762" spans="2:5" x14ac:dyDescent="0.3">
      <c r="B1762" s="166">
        <v>38352</v>
      </c>
      <c r="C1762" s="197">
        <v>96.8</v>
      </c>
      <c r="D1762" s="197">
        <f t="shared" si="28"/>
        <v>-0.55338193226907817</v>
      </c>
      <c r="E1762" s="197">
        <v>1.66999264783112E-2</v>
      </c>
    </row>
    <row r="1763" spans="2:5" x14ac:dyDescent="0.3">
      <c r="B1763" s="166">
        <v>40694</v>
      </c>
      <c r="C1763" s="197">
        <v>216.74</v>
      </c>
      <c r="D1763" s="197">
        <f t="shared" si="28"/>
        <v>7.0873134328358205</v>
      </c>
      <c r="E1763" s="197">
        <v>1.6699502767614227E-2</v>
      </c>
    </row>
    <row r="1764" spans="2:5" x14ac:dyDescent="0.3">
      <c r="B1764" s="166">
        <v>39848</v>
      </c>
      <c r="C1764" s="197">
        <v>26.8</v>
      </c>
      <c r="D1764" s="197">
        <f t="shared" si="28"/>
        <v>-0.56087170244142226</v>
      </c>
      <c r="E1764" s="197">
        <v>1.6691957511380862E-2</v>
      </c>
    </row>
    <row r="1765" spans="2:5" x14ac:dyDescent="0.3">
      <c r="B1765" s="166">
        <v>37897</v>
      </c>
      <c r="C1765" s="197">
        <v>61.03</v>
      </c>
      <c r="D1765" s="197">
        <f t="shared" si="28"/>
        <v>-0.78749999999999998</v>
      </c>
      <c r="E1765" s="197">
        <v>1.6658337497917675E-2</v>
      </c>
    </row>
    <row r="1766" spans="2:5" x14ac:dyDescent="0.3">
      <c r="B1766" s="166">
        <v>43252</v>
      </c>
      <c r="C1766" s="197">
        <v>287.2</v>
      </c>
      <c r="D1766" s="197">
        <f t="shared" si="28"/>
        <v>-0.25759338244797736</v>
      </c>
      <c r="E1766" s="197">
        <v>1.6637168141592884E-2</v>
      </c>
    </row>
    <row r="1767" spans="2:5" x14ac:dyDescent="0.3">
      <c r="B1767" s="166">
        <v>41581</v>
      </c>
      <c r="C1767" s="197">
        <v>386.85</v>
      </c>
      <c r="D1767" s="197">
        <f t="shared" si="28"/>
        <v>-0.13691936995225562</v>
      </c>
      <c r="E1767" s="197">
        <v>1.6635130873541515E-2</v>
      </c>
    </row>
    <row r="1768" spans="2:5" x14ac:dyDescent="0.3">
      <c r="B1768" s="166">
        <v>44771</v>
      </c>
      <c r="C1768" s="197">
        <v>448.22</v>
      </c>
      <c r="D1768" s="197">
        <f t="shared" si="28"/>
        <v>-1.6522216127262679E-2</v>
      </c>
      <c r="E1768" s="197">
        <v>1.6625462133412094E-2</v>
      </c>
    </row>
    <row r="1769" spans="2:5" x14ac:dyDescent="0.3">
      <c r="B1769" s="166">
        <v>42902</v>
      </c>
      <c r="C1769" s="197">
        <v>455.75</v>
      </c>
      <c r="D1769" s="197">
        <f t="shared" si="28"/>
        <v>8.757904784631898E-2</v>
      </c>
      <c r="E1769" s="197">
        <v>1.6618335935757234E-2</v>
      </c>
    </row>
    <row r="1770" spans="2:5" x14ac:dyDescent="0.3">
      <c r="B1770" s="166">
        <v>42486</v>
      </c>
      <c r="C1770" s="197">
        <v>419.05</v>
      </c>
      <c r="D1770" s="197">
        <f t="shared" si="28"/>
        <v>-0.22620256670667516</v>
      </c>
      <c r="E1770" s="197">
        <v>1.6618146530810396E-2</v>
      </c>
    </row>
    <row r="1771" spans="2:5" x14ac:dyDescent="0.3">
      <c r="B1771" s="166">
        <v>42759</v>
      </c>
      <c r="C1771" s="197">
        <v>541.54999999999995</v>
      </c>
      <c r="D1771" s="197">
        <f t="shared" si="28"/>
        <v>16.340698046749917</v>
      </c>
      <c r="E1771" s="197">
        <v>1.6613478505725476E-2</v>
      </c>
    </row>
    <row r="1772" spans="2:5" x14ac:dyDescent="0.3">
      <c r="B1772" s="166">
        <v>37714</v>
      </c>
      <c r="C1772" s="197">
        <v>31.23</v>
      </c>
      <c r="D1772" s="197">
        <f t="shared" si="28"/>
        <v>-0.55283505154639179</v>
      </c>
      <c r="E1772" s="197">
        <v>1.66015625E-2</v>
      </c>
    </row>
    <row r="1773" spans="2:5" x14ac:dyDescent="0.3">
      <c r="B1773" s="166">
        <v>34912</v>
      </c>
      <c r="C1773" s="197">
        <v>69.84</v>
      </c>
      <c r="D1773" s="197">
        <f t="shared" si="28"/>
        <v>-0.44394904458598716</v>
      </c>
      <c r="E1773" s="197">
        <v>1.6593886462882068E-2</v>
      </c>
    </row>
    <row r="1774" spans="2:5" x14ac:dyDescent="0.3">
      <c r="B1774" s="166">
        <v>44061</v>
      </c>
      <c r="C1774" s="197">
        <v>125.6</v>
      </c>
      <c r="D1774" s="197">
        <f t="shared" si="28"/>
        <v>3.9980103461997611</v>
      </c>
      <c r="E1774" s="197">
        <v>1.6592472683124138E-2</v>
      </c>
    </row>
    <row r="1775" spans="2:5" x14ac:dyDescent="0.3">
      <c r="B1775" s="166">
        <v>36717</v>
      </c>
      <c r="C1775" s="197">
        <v>25.13</v>
      </c>
      <c r="D1775" s="197">
        <f t="shared" si="28"/>
        <v>-0.76840844161828403</v>
      </c>
      <c r="E1775" s="197">
        <v>1.6585760517799253E-2</v>
      </c>
    </row>
    <row r="1776" spans="2:5" x14ac:dyDescent="0.3">
      <c r="B1776" s="166">
        <v>40113</v>
      </c>
      <c r="C1776" s="197">
        <v>108.51</v>
      </c>
      <c r="D1776" s="197">
        <f t="shared" si="28"/>
        <v>0.53871242200794112</v>
      </c>
      <c r="E1776" s="197">
        <v>1.6582349634626237E-2</v>
      </c>
    </row>
    <row r="1777" spans="2:5" x14ac:dyDescent="0.3">
      <c r="B1777" s="166">
        <v>37916</v>
      </c>
      <c r="C1777" s="197">
        <v>70.52</v>
      </c>
      <c r="D1777" s="197">
        <f t="shared" si="28"/>
        <v>-0.71687811145013658</v>
      </c>
      <c r="E1777" s="197">
        <v>1.6577771370909433E-2</v>
      </c>
    </row>
    <row r="1778" spans="2:5" x14ac:dyDescent="0.3">
      <c r="B1778" s="166">
        <v>40945</v>
      </c>
      <c r="C1778" s="197">
        <v>249.08</v>
      </c>
      <c r="D1778" s="197">
        <f t="shared" si="28"/>
        <v>-0.2413036856533658</v>
      </c>
      <c r="E1778" s="197">
        <v>1.6570075912170523E-2</v>
      </c>
    </row>
    <row r="1779" spans="2:5" x14ac:dyDescent="0.3">
      <c r="B1779" s="166">
        <v>44256</v>
      </c>
      <c r="C1779" s="197">
        <v>328.3</v>
      </c>
      <c r="D1779" s="197">
        <f t="shared" si="28"/>
        <v>-9.3969918587001544E-2</v>
      </c>
      <c r="E1779" s="197">
        <v>1.6566031893481936E-2</v>
      </c>
    </row>
    <row r="1780" spans="2:5" x14ac:dyDescent="0.3">
      <c r="B1780" s="166">
        <v>42289</v>
      </c>
      <c r="C1780" s="197">
        <v>362.35</v>
      </c>
      <c r="D1780" s="197">
        <f t="shared" si="28"/>
        <v>-0.36222828478394786</v>
      </c>
      <c r="E1780" s="197">
        <v>1.6552111095525346E-2</v>
      </c>
    </row>
    <row r="1781" spans="2:5" x14ac:dyDescent="0.3">
      <c r="B1781" s="166">
        <v>42100</v>
      </c>
      <c r="C1781" s="197">
        <v>568.15</v>
      </c>
      <c r="D1781" s="197">
        <f t="shared" si="28"/>
        <v>4.7452725250278087</v>
      </c>
      <c r="E1781" s="197">
        <v>1.6550366791912685E-2</v>
      </c>
    </row>
    <row r="1782" spans="2:5" x14ac:dyDescent="0.3">
      <c r="B1782" s="166">
        <v>39612</v>
      </c>
      <c r="C1782" s="197">
        <v>98.89</v>
      </c>
      <c r="D1782" s="197">
        <f t="shared" si="28"/>
        <v>0.47619047619047628</v>
      </c>
      <c r="E1782" s="197">
        <v>1.6550164473684292E-2</v>
      </c>
    </row>
    <row r="1783" spans="2:5" x14ac:dyDescent="0.3">
      <c r="B1783" s="166">
        <v>35438</v>
      </c>
      <c r="C1783" s="197">
        <v>66.989999999999995</v>
      </c>
      <c r="D1783" s="197">
        <f t="shared" si="28"/>
        <v>-0.52660589357642573</v>
      </c>
      <c r="E1783" s="197">
        <v>1.6540212443095337E-2</v>
      </c>
    </row>
    <row r="1784" spans="2:5" x14ac:dyDescent="0.3">
      <c r="B1784" s="166">
        <v>39148</v>
      </c>
      <c r="C1784" s="197">
        <v>141.51</v>
      </c>
      <c r="D1784" s="197">
        <f t="shared" si="28"/>
        <v>0.4736019993751952</v>
      </c>
      <c r="E1784" s="197">
        <v>1.6521801594712837E-2</v>
      </c>
    </row>
    <row r="1785" spans="2:5" x14ac:dyDescent="0.3">
      <c r="B1785" s="166">
        <v>38664</v>
      </c>
      <c r="C1785" s="197">
        <v>96.03</v>
      </c>
      <c r="D1785" s="197">
        <f t="shared" si="28"/>
        <v>-0.72892025405786876</v>
      </c>
      <c r="E1785" s="197">
        <v>1.6513178786916605E-2</v>
      </c>
    </row>
    <row r="1786" spans="2:5" x14ac:dyDescent="0.3">
      <c r="B1786" s="166">
        <v>42440</v>
      </c>
      <c r="C1786" s="197">
        <v>354.25</v>
      </c>
      <c r="D1786" s="197">
        <f t="shared" si="28"/>
        <v>8.2735602094240832</v>
      </c>
      <c r="E1786" s="197">
        <v>1.6499282639885315E-2</v>
      </c>
    </row>
    <row r="1787" spans="2:5" x14ac:dyDescent="0.3">
      <c r="B1787" s="166">
        <v>35958</v>
      </c>
      <c r="C1787" s="197">
        <v>38.200000000000003</v>
      </c>
      <c r="D1787" s="197">
        <f t="shared" si="28"/>
        <v>-0.55122180451127822</v>
      </c>
      <c r="E1787" s="197">
        <v>1.6498137307078276E-2</v>
      </c>
    </row>
    <row r="1788" spans="2:5" x14ac:dyDescent="0.3">
      <c r="B1788" s="166">
        <v>38467</v>
      </c>
      <c r="C1788" s="197">
        <v>85.12</v>
      </c>
      <c r="D1788" s="197">
        <f t="shared" si="28"/>
        <v>-8.1566068515496193E-3</v>
      </c>
      <c r="E1788" s="197">
        <v>1.6479579651301757E-2</v>
      </c>
    </row>
    <row r="1789" spans="2:5" x14ac:dyDescent="0.3">
      <c r="B1789" s="166">
        <v>39671</v>
      </c>
      <c r="C1789" s="197">
        <v>85.82</v>
      </c>
      <c r="D1789" s="197">
        <f t="shared" si="28"/>
        <v>-0.81833192209991534</v>
      </c>
      <c r="E1789" s="197">
        <v>1.6463342413833848E-2</v>
      </c>
    </row>
    <row r="1790" spans="2:5" x14ac:dyDescent="0.3">
      <c r="B1790" s="166">
        <v>42822</v>
      </c>
      <c r="C1790" s="197">
        <v>472.4</v>
      </c>
      <c r="D1790" s="197">
        <f t="shared" si="28"/>
        <v>7.0518152377705814</v>
      </c>
      <c r="E1790" s="197">
        <v>1.646046261430878E-2</v>
      </c>
    </row>
    <row r="1791" spans="2:5" x14ac:dyDescent="0.3">
      <c r="B1791" s="166">
        <v>36413</v>
      </c>
      <c r="C1791" s="197">
        <v>58.67</v>
      </c>
      <c r="D1791" s="197">
        <f t="shared" si="28"/>
        <v>-0.88488178161483366</v>
      </c>
      <c r="E1791" s="197">
        <v>1.6458766458766538E-2</v>
      </c>
    </row>
    <row r="1792" spans="2:5" x14ac:dyDescent="0.3">
      <c r="B1792" s="166">
        <v>44509</v>
      </c>
      <c r="C1792" s="197">
        <v>509.65</v>
      </c>
      <c r="D1792" s="197">
        <f t="shared" si="28"/>
        <v>-5.2166635670448325E-2</v>
      </c>
      <c r="E1792" s="197">
        <v>1.6453928998803269E-2</v>
      </c>
    </row>
    <row r="1793" spans="2:5" x14ac:dyDescent="0.3">
      <c r="B1793" s="166">
        <v>42613</v>
      </c>
      <c r="C1793" s="197">
        <v>537.70000000000005</v>
      </c>
      <c r="D1793" s="197">
        <f t="shared" si="28"/>
        <v>3.5306707111560502</v>
      </c>
      <c r="E1793" s="197">
        <v>1.6446124763705106E-2</v>
      </c>
    </row>
    <row r="1794" spans="2:5" x14ac:dyDescent="0.3">
      <c r="B1794" s="166">
        <v>39525</v>
      </c>
      <c r="C1794" s="197">
        <v>118.68</v>
      </c>
      <c r="D1794" s="197">
        <f t="shared" si="28"/>
        <v>-0.58270042194092819</v>
      </c>
      <c r="E1794" s="197">
        <v>1.6443987667009274E-2</v>
      </c>
    </row>
    <row r="1795" spans="2:5" x14ac:dyDescent="0.3">
      <c r="B1795" s="166">
        <v>44433</v>
      </c>
      <c r="C1795" s="197">
        <v>284.39999999999998</v>
      </c>
      <c r="D1795" s="197">
        <f t="shared" si="28"/>
        <v>2.702160895600104</v>
      </c>
      <c r="E1795" s="197">
        <v>1.6440314510364429E-2</v>
      </c>
    </row>
    <row r="1796" spans="2:5" x14ac:dyDescent="0.3">
      <c r="B1796" s="166">
        <v>35376</v>
      </c>
      <c r="C1796" s="197">
        <v>76.819999999999993</v>
      </c>
      <c r="D1796" s="197">
        <f t="shared" si="28"/>
        <v>4.6360968451944231</v>
      </c>
      <c r="E1796" s="197">
        <v>1.640645673458585E-2</v>
      </c>
    </row>
    <row r="1797" spans="2:5" x14ac:dyDescent="0.3">
      <c r="B1797" s="166">
        <v>37176</v>
      </c>
      <c r="C1797" s="197">
        <v>13.63</v>
      </c>
      <c r="D1797" s="197">
        <f t="shared" si="28"/>
        <v>-0.90230791284403666</v>
      </c>
      <c r="E1797" s="197">
        <v>1.6405667412378921E-2</v>
      </c>
    </row>
    <row r="1798" spans="2:5" x14ac:dyDescent="0.3">
      <c r="B1798" s="166">
        <v>39171</v>
      </c>
      <c r="C1798" s="197">
        <v>139.52000000000001</v>
      </c>
      <c r="D1798" s="197">
        <f t="shared" si="28"/>
        <v>1.6784411595315798</v>
      </c>
      <c r="E1798" s="197">
        <v>1.6391054126903226E-2</v>
      </c>
    </row>
    <row r="1799" spans="2:5" x14ac:dyDescent="0.3">
      <c r="B1799" s="166">
        <v>34792</v>
      </c>
      <c r="C1799" s="197">
        <v>52.09</v>
      </c>
      <c r="D1799" s="197">
        <f t="shared" si="28"/>
        <v>-0.80700259355316784</v>
      </c>
      <c r="E1799" s="197">
        <v>1.6390243902439039E-2</v>
      </c>
    </row>
    <row r="1800" spans="2:5" x14ac:dyDescent="0.3">
      <c r="B1800" s="166">
        <v>40995</v>
      </c>
      <c r="C1800" s="197">
        <v>269.89999999999998</v>
      </c>
      <c r="D1800" s="197">
        <f t="shared" si="28"/>
        <v>-0.69275428311230014</v>
      </c>
      <c r="E1800" s="197">
        <v>1.6381095838824855E-2</v>
      </c>
    </row>
    <row r="1801" spans="2:5" x14ac:dyDescent="0.3">
      <c r="B1801" s="166">
        <v>45593</v>
      </c>
      <c r="C1801" s="197">
        <v>878.45</v>
      </c>
      <c r="D1801" s="197">
        <f t="shared" si="28"/>
        <v>5.3826927268764084</v>
      </c>
      <c r="E1801" s="197">
        <v>1.6371630220988198E-2</v>
      </c>
    </row>
    <row r="1802" spans="2:5" x14ac:dyDescent="0.3">
      <c r="B1802" s="166">
        <v>38751</v>
      </c>
      <c r="C1802" s="197">
        <v>137.63</v>
      </c>
      <c r="D1802" s="197">
        <f t="shared" ref="D1802:D1865" si="29">C1802/C1803-1</f>
        <v>0.937904815544917</v>
      </c>
      <c r="E1802" s="197">
        <v>1.6319598286811399E-2</v>
      </c>
    </row>
    <row r="1803" spans="2:5" x14ac:dyDescent="0.3">
      <c r="B1803" s="166">
        <v>34900</v>
      </c>
      <c r="C1803" s="197">
        <v>71.02</v>
      </c>
      <c r="D1803" s="197">
        <f t="shared" si="29"/>
        <v>-0.20345446388515032</v>
      </c>
      <c r="E1803" s="197">
        <v>1.6313680595306357E-2</v>
      </c>
    </row>
    <row r="1804" spans="2:5" x14ac:dyDescent="0.3">
      <c r="B1804" s="166">
        <v>35171</v>
      </c>
      <c r="C1804" s="197">
        <v>89.16</v>
      </c>
      <c r="D1804" s="197">
        <f t="shared" si="29"/>
        <v>-0.81066043746018268</v>
      </c>
      <c r="E1804" s="197">
        <v>1.6300011398609371E-2</v>
      </c>
    </row>
    <row r="1805" spans="2:5" x14ac:dyDescent="0.3">
      <c r="B1805" s="166">
        <v>42733</v>
      </c>
      <c r="C1805" s="197">
        <v>470.9</v>
      </c>
      <c r="D1805" s="197">
        <f t="shared" si="29"/>
        <v>4.0974236847802556</v>
      </c>
      <c r="E1805" s="197">
        <v>1.6294377900075485E-2</v>
      </c>
    </row>
    <row r="1806" spans="2:5" x14ac:dyDescent="0.3">
      <c r="B1806" s="166">
        <v>38112</v>
      </c>
      <c r="C1806" s="197">
        <v>92.38</v>
      </c>
      <c r="D1806" s="197">
        <f t="shared" si="29"/>
        <v>-0.698203201568115</v>
      </c>
      <c r="E1806" s="197">
        <v>1.6281628162816197E-2</v>
      </c>
    </row>
    <row r="1807" spans="2:5" x14ac:dyDescent="0.3">
      <c r="B1807" s="166">
        <v>44453</v>
      </c>
      <c r="C1807" s="197">
        <v>306.10000000000002</v>
      </c>
      <c r="D1807" s="197">
        <f t="shared" si="29"/>
        <v>10.13495816660604</v>
      </c>
      <c r="E1807" s="197">
        <v>1.6268260292164882E-2</v>
      </c>
    </row>
    <row r="1808" spans="2:5" x14ac:dyDescent="0.3">
      <c r="B1808" s="166">
        <v>36262</v>
      </c>
      <c r="C1808" s="197">
        <v>27.49</v>
      </c>
      <c r="D1808" s="197">
        <f t="shared" si="29"/>
        <v>-0.94435222672064778</v>
      </c>
      <c r="E1808" s="197">
        <v>1.6266173752310431E-2</v>
      </c>
    </row>
    <row r="1809" spans="2:5" x14ac:dyDescent="0.3">
      <c r="B1809" s="166">
        <v>42566</v>
      </c>
      <c r="C1809" s="197">
        <v>494</v>
      </c>
      <c r="D1809" s="197">
        <f t="shared" si="29"/>
        <v>-7.6376554174067524E-2</v>
      </c>
      <c r="E1809" s="197">
        <v>1.6251800041143794E-2</v>
      </c>
    </row>
    <row r="1810" spans="2:5" x14ac:dyDescent="0.3">
      <c r="B1810" s="166">
        <v>42643</v>
      </c>
      <c r="C1810" s="197">
        <v>534.85</v>
      </c>
      <c r="D1810" s="197">
        <f t="shared" si="29"/>
        <v>18.427896839811115</v>
      </c>
      <c r="E1810" s="197">
        <v>1.6245487364621169E-2</v>
      </c>
    </row>
    <row r="1811" spans="2:5" x14ac:dyDescent="0.3">
      <c r="B1811" s="166">
        <v>37316</v>
      </c>
      <c r="C1811" s="197">
        <v>27.53</v>
      </c>
      <c r="D1811" s="197">
        <f t="shared" si="29"/>
        <v>9.9880143827407064E-2</v>
      </c>
      <c r="E1811" s="197">
        <v>1.624215577703958E-2</v>
      </c>
    </row>
    <row r="1812" spans="2:5" x14ac:dyDescent="0.3">
      <c r="B1812" s="166">
        <v>36011</v>
      </c>
      <c r="C1812" s="197">
        <v>25.03</v>
      </c>
      <c r="D1812" s="197">
        <f t="shared" si="29"/>
        <v>-0.92310291858678961</v>
      </c>
      <c r="E1812" s="197">
        <v>1.6240357287860441E-2</v>
      </c>
    </row>
    <row r="1813" spans="2:5" x14ac:dyDescent="0.3">
      <c r="B1813" s="166">
        <v>42404</v>
      </c>
      <c r="C1813" s="197">
        <v>325.5</v>
      </c>
      <c r="D1813" s="197">
        <f t="shared" si="29"/>
        <v>0.76136363636363624</v>
      </c>
      <c r="E1813" s="197">
        <v>1.6234779893849582E-2</v>
      </c>
    </row>
    <row r="1814" spans="2:5" x14ac:dyDescent="0.3">
      <c r="B1814" s="166">
        <v>43536</v>
      </c>
      <c r="C1814" s="197">
        <v>184.8</v>
      </c>
      <c r="D1814" s="197">
        <f t="shared" si="29"/>
        <v>-0.71010855242517412</v>
      </c>
      <c r="E1814" s="197">
        <v>1.6222161121803857E-2</v>
      </c>
    </row>
    <row r="1815" spans="2:5" x14ac:dyDescent="0.3">
      <c r="B1815" s="166">
        <v>45132</v>
      </c>
      <c r="C1815" s="197">
        <v>637.48</v>
      </c>
      <c r="D1815" s="197">
        <f t="shared" si="29"/>
        <v>23.746894409937887</v>
      </c>
      <c r="E1815" s="197">
        <v>1.6212080151759123E-2</v>
      </c>
    </row>
    <row r="1816" spans="2:5" x14ac:dyDescent="0.3">
      <c r="B1816" s="166">
        <v>36696</v>
      </c>
      <c r="C1816" s="197">
        <v>25.76</v>
      </c>
      <c r="D1816" s="197">
        <f t="shared" si="29"/>
        <v>-0.86101969247369836</v>
      </c>
      <c r="E1816" s="197">
        <v>1.617357001972386E-2</v>
      </c>
    </row>
    <row r="1817" spans="2:5" x14ac:dyDescent="0.3">
      <c r="B1817" s="166">
        <v>43480</v>
      </c>
      <c r="C1817" s="197">
        <v>185.35</v>
      </c>
      <c r="D1817" s="197">
        <f t="shared" si="29"/>
        <v>1.5607902735562309</v>
      </c>
      <c r="E1817" s="197">
        <v>1.6173245614035103E-2</v>
      </c>
    </row>
    <row r="1818" spans="2:5" x14ac:dyDescent="0.3">
      <c r="B1818" s="166">
        <v>35535</v>
      </c>
      <c r="C1818" s="197">
        <v>72.38</v>
      </c>
      <c r="D1818" s="197">
        <f t="shared" si="29"/>
        <v>-0.46622418879056049</v>
      </c>
      <c r="E1818" s="197">
        <v>1.6144882774111968E-2</v>
      </c>
    </row>
    <row r="1819" spans="2:5" x14ac:dyDescent="0.3">
      <c r="B1819" s="166">
        <v>43677</v>
      </c>
      <c r="C1819" s="197">
        <v>135.6</v>
      </c>
      <c r="D1819" s="197">
        <f t="shared" si="29"/>
        <v>-0.51270348941675348</v>
      </c>
      <c r="E1819" s="197">
        <v>1.6110902959910023E-2</v>
      </c>
    </row>
    <row r="1820" spans="2:5" x14ac:dyDescent="0.3">
      <c r="B1820" s="166">
        <v>41002</v>
      </c>
      <c r="C1820" s="197">
        <v>278.27</v>
      </c>
      <c r="D1820" s="197">
        <f t="shared" si="29"/>
        <v>2.1955672944418922</v>
      </c>
      <c r="E1820" s="197">
        <v>1.610311838165468E-2</v>
      </c>
    </row>
    <row r="1821" spans="2:5" x14ac:dyDescent="0.3">
      <c r="B1821" s="166">
        <v>35613</v>
      </c>
      <c r="C1821" s="197">
        <v>87.08</v>
      </c>
      <c r="D1821" s="197">
        <f t="shared" si="29"/>
        <v>0.22114710419296024</v>
      </c>
      <c r="E1821" s="197">
        <v>1.6102683780629956E-2</v>
      </c>
    </row>
    <row r="1822" spans="2:5" x14ac:dyDescent="0.3">
      <c r="B1822" s="166">
        <v>35074</v>
      </c>
      <c r="C1822" s="197">
        <v>71.31</v>
      </c>
      <c r="D1822" s="197">
        <f t="shared" si="29"/>
        <v>-0.69968414403032209</v>
      </c>
      <c r="E1822" s="197">
        <v>1.6101453405528598E-2</v>
      </c>
    </row>
    <row r="1823" spans="2:5" x14ac:dyDescent="0.3">
      <c r="B1823" s="166">
        <v>41095</v>
      </c>
      <c r="C1823" s="197">
        <v>237.45</v>
      </c>
      <c r="D1823" s="197">
        <f t="shared" si="29"/>
        <v>0.31697171381031608</v>
      </c>
      <c r="E1823" s="197">
        <v>1.6089691471607548E-2</v>
      </c>
    </row>
    <row r="1824" spans="2:5" x14ac:dyDescent="0.3">
      <c r="B1824" s="166">
        <v>43525</v>
      </c>
      <c r="C1824" s="197">
        <v>180.3</v>
      </c>
      <c r="D1824" s="197">
        <f t="shared" si="29"/>
        <v>1.7207334273624975E-2</v>
      </c>
      <c r="E1824" s="197">
        <v>1.6060862214708482E-2</v>
      </c>
    </row>
    <row r="1825" spans="2:5" x14ac:dyDescent="0.3">
      <c r="B1825" s="166">
        <v>43433</v>
      </c>
      <c r="C1825" s="197">
        <v>177.25</v>
      </c>
      <c r="D1825" s="197">
        <f t="shared" si="29"/>
        <v>-0.82985361171106309</v>
      </c>
      <c r="E1825" s="197">
        <v>1.6050444253367768E-2</v>
      </c>
    </row>
    <row r="1826" spans="2:5" x14ac:dyDescent="0.3">
      <c r="B1826" s="166">
        <v>45512</v>
      </c>
      <c r="C1826" s="197">
        <v>1041.75</v>
      </c>
      <c r="D1826" s="197">
        <f t="shared" si="29"/>
        <v>12.141793869055128</v>
      </c>
      <c r="E1826" s="197">
        <v>1.6044084658148883E-2</v>
      </c>
    </row>
    <row r="1827" spans="2:5" x14ac:dyDescent="0.3">
      <c r="B1827" s="166">
        <v>38184</v>
      </c>
      <c r="C1827" s="197">
        <v>79.27</v>
      </c>
      <c r="D1827" s="197">
        <f t="shared" si="29"/>
        <v>-0.70266316579144794</v>
      </c>
      <c r="E1827" s="197">
        <v>1.6021532940271754E-2</v>
      </c>
    </row>
    <row r="1828" spans="2:5" x14ac:dyDescent="0.3">
      <c r="B1828" s="166">
        <v>43357</v>
      </c>
      <c r="C1828" s="197">
        <v>266.60000000000002</v>
      </c>
      <c r="D1828" s="197">
        <f t="shared" si="29"/>
        <v>-0.11663353214049033</v>
      </c>
      <c r="E1828" s="197">
        <v>1.6006097560975707E-2</v>
      </c>
    </row>
    <row r="1829" spans="2:5" x14ac:dyDescent="0.3">
      <c r="B1829" s="166">
        <v>44286</v>
      </c>
      <c r="C1829" s="197">
        <v>301.8</v>
      </c>
      <c r="D1829" s="197">
        <f t="shared" si="29"/>
        <v>-0.35140014184092327</v>
      </c>
      <c r="E1829" s="197">
        <v>1.5990573977444855E-2</v>
      </c>
    </row>
    <row r="1830" spans="2:5" x14ac:dyDescent="0.3">
      <c r="B1830" s="166">
        <v>41836</v>
      </c>
      <c r="C1830" s="197">
        <v>465.31</v>
      </c>
      <c r="D1830" s="197">
        <f t="shared" si="29"/>
        <v>16.414296407185631</v>
      </c>
      <c r="E1830" s="197">
        <v>1.598288172230844E-2</v>
      </c>
    </row>
    <row r="1831" spans="2:5" x14ac:dyDescent="0.3">
      <c r="B1831" s="166">
        <v>39836</v>
      </c>
      <c r="C1831" s="197">
        <v>26.72</v>
      </c>
      <c r="D1831" s="197">
        <f t="shared" si="29"/>
        <v>-0.66951144094001236</v>
      </c>
      <c r="E1831" s="197">
        <v>1.5969581749049278E-2</v>
      </c>
    </row>
    <row r="1832" spans="2:5" x14ac:dyDescent="0.3">
      <c r="B1832" s="166">
        <v>35145</v>
      </c>
      <c r="C1832" s="197">
        <v>80.849999999999994</v>
      </c>
      <c r="D1832" s="197">
        <f t="shared" si="29"/>
        <v>-0.86348670325031662</v>
      </c>
      <c r="E1832" s="197">
        <v>1.5958783613973404E-2</v>
      </c>
    </row>
    <row r="1833" spans="2:5" x14ac:dyDescent="0.3">
      <c r="B1833" s="166">
        <v>42033</v>
      </c>
      <c r="C1833" s="197">
        <v>592.25</v>
      </c>
      <c r="D1833" s="197">
        <f t="shared" si="29"/>
        <v>2.7178279974890143</v>
      </c>
      <c r="E1833" s="197">
        <v>1.5953340766789559E-2</v>
      </c>
    </row>
    <row r="1834" spans="2:5" x14ac:dyDescent="0.3">
      <c r="B1834" s="166">
        <v>43658</v>
      </c>
      <c r="C1834" s="197">
        <v>159.30000000000001</v>
      </c>
      <c r="D1834" s="197">
        <f t="shared" si="29"/>
        <v>1.4253958587088915</v>
      </c>
      <c r="E1834" s="197">
        <v>1.5943877551020336E-2</v>
      </c>
    </row>
    <row r="1835" spans="2:5" x14ac:dyDescent="0.3">
      <c r="B1835" s="166">
        <v>35718</v>
      </c>
      <c r="C1835" s="197">
        <v>65.680000000000007</v>
      </c>
      <c r="D1835" s="197">
        <f t="shared" si="29"/>
        <v>-0.89517531959717189</v>
      </c>
      <c r="E1835" s="197">
        <v>1.5931941221964507E-2</v>
      </c>
    </row>
    <row r="1836" spans="2:5" x14ac:dyDescent="0.3">
      <c r="B1836" s="166">
        <v>45118</v>
      </c>
      <c r="C1836" s="197">
        <v>626.57000000000005</v>
      </c>
      <c r="D1836" s="197">
        <f t="shared" si="29"/>
        <v>3.2658632897603495</v>
      </c>
      <c r="E1836" s="197">
        <v>1.5922172679367685E-2</v>
      </c>
    </row>
    <row r="1837" spans="2:5" x14ac:dyDescent="0.3">
      <c r="B1837" s="166">
        <v>40785</v>
      </c>
      <c r="C1837" s="197">
        <v>146.88</v>
      </c>
      <c r="D1837" s="197">
        <f t="shared" si="29"/>
        <v>-0.85923348954889167</v>
      </c>
      <c r="E1837" s="197">
        <v>1.5908147738276313E-2</v>
      </c>
    </row>
    <row r="1838" spans="2:5" x14ac:dyDescent="0.3">
      <c r="B1838" s="166">
        <v>45422</v>
      </c>
      <c r="C1838" s="197">
        <v>1043.43</v>
      </c>
      <c r="D1838" s="197">
        <f t="shared" si="29"/>
        <v>29.156936416184973</v>
      </c>
      <c r="E1838" s="197">
        <v>1.5869461509253835E-2</v>
      </c>
    </row>
    <row r="1839" spans="2:5" x14ac:dyDescent="0.3">
      <c r="B1839" s="166">
        <v>36564</v>
      </c>
      <c r="C1839" s="197">
        <v>34.6</v>
      </c>
      <c r="D1839" s="197">
        <f t="shared" si="29"/>
        <v>-0.92805904979727627</v>
      </c>
      <c r="E1839" s="197">
        <v>1.5854374633000656E-2</v>
      </c>
    </row>
    <row r="1840" spans="2:5" x14ac:dyDescent="0.3">
      <c r="B1840" s="166">
        <v>42810</v>
      </c>
      <c r="C1840" s="197">
        <v>480.95</v>
      </c>
      <c r="D1840" s="197">
        <f t="shared" si="29"/>
        <v>28.947073474470738</v>
      </c>
      <c r="E1840" s="197">
        <v>1.5841165909810995E-2</v>
      </c>
    </row>
    <row r="1841" spans="2:5" x14ac:dyDescent="0.3">
      <c r="B1841" s="166">
        <v>36796</v>
      </c>
      <c r="C1841" s="197">
        <v>16.059999999999999</v>
      </c>
      <c r="D1841" s="197">
        <f t="shared" si="29"/>
        <v>-0.712752638168485</v>
      </c>
      <c r="E1841" s="197">
        <v>1.5812776723592492E-2</v>
      </c>
    </row>
    <row r="1842" spans="2:5" x14ac:dyDescent="0.3">
      <c r="B1842" s="166">
        <v>36420</v>
      </c>
      <c r="C1842" s="197">
        <v>55.91</v>
      </c>
      <c r="D1842" s="197">
        <f t="shared" si="29"/>
        <v>-0.33598574821852734</v>
      </c>
      <c r="E1842" s="197">
        <v>1.5806686046511587E-2</v>
      </c>
    </row>
    <row r="1843" spans="2:5" x14ac:dyDescent="0.3">
      <c r="B1843" s="166">
        <v>38463</v>
      </c>
      <c r="C1843" s="197">
        <v>84.2</v>
      </c>
      <c r="D1843" s="197">
        <f t="shared" si="29"/>
        <v>-0.82285990785349128</v>
      </c>
      <c r="E1843" s="197">
        <v>1.5804077693328589E-2</v>
      </c>
    </row>
    <row r="1844" spans="2:5" x14ac:dyDescent="0.3">
      <c r="B1844" s="166">
        <v>45036</v>
      </c>
      <c r="C1844" s="197">
        <v>475.33</v>
      </c>
      <c r="D1844" s="197">
        <f t="shared" si="29"/>
        <v>21.973900434992746</v>
      </c>
      <c r="E1844" s="197">
        <v>1.5749209334131153E-2</v>
      </c>
    </row>
    <row r="1845" spans="2:5" x14ac:dyDescent="0.3">
      <c r="B1845" s="166">
        <v>36732</v>
      </c>
      <c r="C1845" s="197">
        <v>20.69</v>
      </c>
      <c r="D1845" s="197">
        <f t="shared" si="29"/>
        <v>-0.96486371741530097</v>
      </c>
      <c r="E1845" s="197">
        <v>1.5709376534118746E-2</v>
      </c>
    </row>
    <row r="1846" spans="2:5" x14ac:dyDescent="0.3">
      <c r="B1846" s="166">
        <v>45755</v>
      </c>
      <c r="C1846" s="197">
        <v>588.85</v>
      </c>
      <c r="D1846" s="197">
        <f t="shared" si="29"/>
        <v>5.231876389035877</v>
      </c>
      <c r="E1846" s="197">
        <v>1.5696420871065264E-2</v>
      </c>
    </row>
    <row r="1847" spans="2:5" x14ac:dyDescent="0.3">
      <c r="B1847" s="166">
        <v>38386</v>
      </c>
      <c r="C1847" s="197">
        <v>94.49</v>
      </c>
      <c r="D1847" s="197">
        <f t="shared" si="29"/>
        <v>-0.90151033469183539</v>
      </c>
      <c r="E1847" s="197">
        <v>1.5693862194990693E-2</v>
      </c>
    </row>
    <row r="1848" spans="2:5" x14ac:dyDescent="0.3">
      <c r="B1848" s="166">
        <v>45435</v>
      </c>
      <c r="C1848" s="197">
        <v>959.39</v>
      </c>
      <c r="D1848" s="197">
        <f t="shared" si="29"/>
        <v>6.348831865185752</v>
      </c>
      <c r="E1848" s="197">
        <v>1.566817349326155E-2</v>
      </c>
    </row>
    <row r="1849" spans="2:5" x14ac:dyDescent="0.3">
      <c r="B1849" s="166">
        <v>39175</v>
      </c>
      <c r="C1849" s="197">
        <v>130.55000000000001</v>
      </c>
      <c r="D1849" s="197">
        <f t="shared" si="29"/>
        <v>3.1014765944077922</v>
      </c>
      <c r="E1849" s="197">
        <v>1.5637155749183229E-2</v>
      </c>
    </row>
    <row r="1850" spans="2:5" x14ac:dyDescent="0.3">
      <c r="B1850" s="166">
        <v>36161</v>
      </c>
      <c r="C1850" s="197">
        <v>31.83</v>
      </c>
      <c r="D1850" s="197">
        <f t="shared" si="29"/>
        <v>-0.97066764963369123</v>
      </c>
      <c r="E1850" s="197">
        <v>1.5634971282705745E-2</v>
      </c>
    </row>
    <row r="1851" spans="2:5" x14ac:dyDescent="0.3">
      <c r="B1851" s="166">
        <v>45527</v>
      </c>
      <c r="C1851" s="197">
        <v>1085.1500000000001</v>
      </c>
      <c r="D1851" s="197">
        <f t="shared" si="29"/>
        <v>16.393011700593046</v>
      </c>
      <c r="E1851" s="197">
        <v>1.5630118395806969E-2</v>
      </c>
    </row>
    <row r="1852" spans="2:5" x14ac:dyDescent="0.3">
      <c r="B1852" s="166">
        <v>34684</v>
      </c>
      <c r="C1852" s="197">
        <v>62.39</v>
      </c>
      <c r="D1852" s="197">
        <f t="shared" si="29"/>
        <v>2.8393846153846156</v>
      </c>
      <c r="E1852" s="197">
        <v>1.562754354549889E-2</v>
      </c>
    </row>
    <row r="1853" spans="2:5" x14ac:dyDescent="0.3">
      <c r="B1853" s="166">
        <v>36887</v>
      </c>
      <c r="C1853" s="197">
        <v>16.25</v>
      </c>
      <c r="D1853" s="197">
        <f t="shared" si="29"/>
        <v>-0.83793756856487489</v>
      </c>
      <c r="E1853" s="197">
        <v>1.5625E-2</v>
      </c>
    </row>
    <row r="1854" spans="2:5" x14ac:dyDescent="0.3">
      <c r="B1854" s="166">
        <v>38609</v>
      </c>
      <c r="C1854" s="197">
        <v>100.27</v>
      </c>
      <c r="D1854" s="197">
        <f t="shared" si="29"/>
        <v>-0.78850007382564491</v>
      </c>
      <c r="E1854" s="197">
        <v>1.5598095816874213E-2</v>
      </c>
    </row>
    <row r="1855" spans="2:5" x14ac:dyDescent="0.3">
      <c r="B1855" s="166">
        <v>44783</v>
      </c>
      <c r="C1855" s="197">
        <v>474.09</v>
      </c>
      <c r="D1855" s="197">
        <f t="shared" si="29"/>
        <v>5.0664107485604601</v>
      </c>
      <c r="E1855" s="197">
        <v>1.5595210042629759E-2</v>
      </c>
    </row>
    <row r="1856" spans="2:5" x14ac:dyDescent="0.3">
      <c r="B1856" s="166">
        <v>43950</v>
      </c>
      <c r="C1856" s="197">
        <v>78.150000000000006</v>
      </c>
      <c r="D1856" s="197">
        <f t="shared" si="29"/>
        <v>-2.5585262888572213E-4</v>
      </c>
      <c r="E1856" s="197">
        <v>1.5594541910331383E-2</v>
      </c>
    </row>
    <row r="1857" spans="2:5" x14ac:dyDescent="0.3">
      <c r="B1857" s="166">
        <v>35495</v>
      </c>
      <c r="C1857" s="197">
        <v>78.17</v>
      </c>
      <c r="D1857" s="197">
        <f t="shared" si="29"/>
        <v>-0.18394404426349309</v>
      </c>
      <c r="E1857" s="197">
        <v>1.5590489801221352E-2</v>
      </c>
    </row>
    <row r="1858" spans="2:5" x14ac:dyDescent="0.3">
      <c r="B1858" s="166">
        <v>38392</v>
      </c>
      <c r="C1858" s="197">
        <v>95.79</v>
      </c>
      <c r="D1858" s="197">
        <f t="shared" si="29"/>
        <v>0.41345728198317855</v>
      </c>
      <c r="E1858" s="197">
        <v>1.5585241730279975E-2</v>
      </c>
    </row>
    <row r="1859" spans="2:5" x14ac:dyDescent="0.3">
      <c r="B1859" s="166">
        <v>35678</v>
      </c>
      <c r="C1859" s="197">
        <v>67.77</v>
      </c>
      <c r="D1859" s="197">
        <f t="shared" si="29"/>
        <v>-0.85038083673694675</v>
      </c>
      <c r="E1859" s="197">
        <v>1.558519406563752E-2</v>
      </c>
    </row>
    <row r="1860" spans="2:5" x14ac:dyDescent="0.3">
      <c r="B1860" s="166">
        <v>42783</v>
      </c>
      <c r="C1860" s="197">
        <v>452.95</v>
      </c>
      <c r="D1860" s="197">
        <f t="shared" si="29"/>
        <v>1.2744550027948609E-2</v>
      </c>
      <c r="E1860" s="197">
        <v>1.5582959641255556E-2</v>
      </c>
    </row>
    <row r="1861" spans="2:5" x14ac:dyDescent="0.3">
      <c r="B1861" s="166">
        <v>42550</v>
      </c>
      <c r="C1861" s="197">
        <v>447.25</v>
      </c>
      <c r="D1861" s="197">
        <f t="shared" si="29"/>
        <v>-0.1991225714029905</v>
      </c>
      <c r="E1861" s="197">
        <v>1.5554041780199812E-2</v>
      </c>
    </row>
    <row r="1862" spans="2:5" x14ac:dyDescent="0.3">
      <c r="B1862" s="166">
        <v>42635</v>
      </c>
      <c r="C1862" s="197">
        <v>558.45000000000005</v>
      </c>
      <c r="D1862" s="197">
        <f t="shared" si="29"/>
        <v>9.1481010357986552</v>
      </c>
      <c r="E1862" s="197">
        <v>1.5548281505728401E-2</v>
      </c>
    </row>
    <row r="1863" spans="2:5" x14ac:dyDescent="0.3">
      <c r="B1863" s="166">
        <v>37874</v>
      </c>
      <c r="C1863" s="197">
        <v>55.03</v>
      </c>
      <c r="D1863" s="197">
        <f t="shared" si="29"/>
        <v>-0.44798876517203323</v>
      </c>
      <c r="E1863" s="197">
        <v>1.5501014947407299E-2</v>
      </c>
    </row>
    <row r="1864" spans="2:5" x14ac:dyDescent="0.3">
      <c r="B1864" s="166">
        <v>38621</v>
      </c>
      <c r="C1864" s="197">
        <v>99.69</v>
      </c>
      <c r="D1864" s="197">
        <f t="shared" si="29"/>
        <v>-0.77164127820410033</v>
      </c>
      <c r="E1864" s="197">
        <v>1.5483345217479849E-2</v>
      </c>
    </row>
    <row r="1865" spans="2:5" x14ac:dyDescent="0.3">
      <c r="B1865" s="166">
        <v>43038</v>
      </c>
      <c r="C1865" s="197">
        <v>436.55</v>
      </c>
      <c r="D1865" s="197">
        <f t="shared" si="29"/>
        <v>0.88778378378378386</v>
      </c>
      <c r="E1865" s="197">
        <v>1.5468713654338329E-2</v>
      </c>
    </row>
    <row r="1866" spans="2:5" x14ac:dyDescent="0.3">
      <c r="B1866" s="166">
        <v>40683</v>
      </c>
      <c r="C1866" s="197">
        <v>231.25</v>
      </c>
      <c r="D1866" s="197">
        <f t="shared" ref="D1866:D1929" si="30">C1866/C1867-1</f>
        <v>0.35352648522095409</v>
      </c>
      <c r="E1866" s="197">
        <v>1.5456900715759891E-2</v>
      </c>
    </row>
    <row r="1867" spans="2:5" x14ac:dyDescent="0.3">
      <c r="B1867" s="166">
        <v>43462</v>
      </c>
      <c r="C1867" s="197">
        <v>170.85</v>
      </c>
      <c r="D1867" s="197">
        <f t="shared" si="30"/>
        <v>-0.72979598291950021</v>
      </c>
      <c r="E1867" s="197">
        <v>1.5453194650817181E-2</v>
      </c>
    </row>
    <row r="1868" spans="2:5" x14ac:dyDescent="0.3">
      <c r="B1868" s="166">
        <v>45184</v>
      </c>
      <c r="C1868" s="197">
        <v>632.29999999999995</v>
      </c>
      <c r="D1868" s="197">
        <f t="shared" si="30"/>
        <v>-0.35267560069206283</v>
      </c>
      <c r="E1868" s="197">
        <v>1.5449347979700656E-2</v>
      </c>
    </row>
    <row r="1869" spans="2:5" x14ac:dyDescent="0.3">
      <c r="B1869" s="166">
        <v>45373</v>
      </c>
      <c r="C1869" s="197">
        <v>976.79</v>
      </c>
      <c r="D1869" s="197">
        <f t="shared" si="30"/>
        <v>31.269243475388173</v>
      </c>
      <c r="E1869" s="197">
        <v>1.5448109529799581E-2</v>
      </c>
    </row>
    <row r="1870" spans="2:5" x14ac:dyDescent="0.3">
      <c r="B1870" s="166">
        <v>39829</v>
      </c>
      <c r="C1870" s="197">
        <v>30.27</v>
      </c>
      <c r="D1870" s="197">
        <f t="shared" si="30"/>
        <v>-0.94012816962696311</v>
      </c>
      <c r="E1870" s="197">
        <v>1.5431063401543099E-2</v>
      </c>
    </row>
    <row r="1871" spans="2:5" x14ac:dyDescent="0.3">
      <c r="B1871" s="166">
        <v>41983</v>
      </c>
      <c r="C1871" s="197">
        <v>505.58</v>
      </c>
      <c r="D1871" s="197">
        <f t="shared" si="30"/>
        <v>0.56526315789473669</v>
      </c>
      <c r="E1871" s="197">
        <v>1.540439035166985E-2</v>
      </c>
    </row>
    <row r="1872" spans="2:5" x14ac:dyDescent="0.3">
      <c r="B1872" s="166">
        <v>44349</v>
      </c>
      <c r="C1872" s="197">
        <v>323</v>
      </c>
      <c r="D1872" s="197">
        <f t="shared" si="30"/>
        <v>-0.67277884712795055</v>
      </c>
      <c r="E1872" s="197">
        <v>1.5403961018547463E-2</v>
      </c>
    </row>
    <row r="1873" spans="2:5" x14ac:dyDescent="0.3">
      <c r="B1873" s="166">
        <v>45454</v>
      </c>
      <c r="C1873" s="197">
        <v>987.1</v>
      </c>
      <c r="D1873" s="197">
        <f t="shared" si="30"/>
        <v>5.8577184938168685</v>
      </c>
      <c r="E1873" s="197">
        <v>1.5378285244046719E-2</v>
      </c>
    </row>
    <row r="1874" spans="2:5" x14ac:dyDescent="0.3">
      <c r="B1874" s="166">
        <v>39352</v>
      </c>
      <c r="C1874" s="197">
        <v>143.94</v>
      </c>
      <c r="D1874" s="197">
        <f t="shared" si="30"/>
        <v>-0.15932718140404156</v>
      </c>
      <c r="E1874" s="197">
        <v>1.5378103837471846E-2</v>
      </c>
    </row>
    <row r="1875" spans="2:5" x14ac:dyDescent="0.3">
      <c r="B1875" s="166">
        <v>38995</v>
      </c>
      <c r="C1875" s="197">
        <v>171.22</v>
      </c>
      <c r="D1875" s="197">
        <f t="shared" si="30"/>
        <v>-4.0784313725490184E-2</v>
      </c>
      <c r="E1875" s="197">
        <v>1.5359070153590615E-2</v>
      </c>
    </row>
    <row r="1876" spans="2:5" x14ac:dyDescent="0.3">
      <c r="B1876" s="166">
        <v>43502</v>
      </c>
      <c r="C1876" s="197">
        <v>178.5</v>
      </c>
      <c r="D1876" s="197">
        <f t="shared" si="30"/>
        <v>-0.27056515875934783</v>
      </c>
      <c r="E1876" s="197">
        <v>1.5358361774743923E-2</v>
      </c>
    </row>
    <row r="1877" spans="2:5" x14ac:dyDescent="0.3">
      <c r="B1877" s="166">
        <v>40556</v>
      </c>
      <c r="C1877" s="197">
        <v>244.71</v>
      </c>
      <c r="D1877" s="197">
        <f t="shared" si="30"/>
        <v>1.3547921478060045</v>
      </c>
      <c r="E1877" s="197">
        <v>1.5352060080494612E-2</v>
      </c>
    </row>
    <row r="1878" spans="2:5" x14ac:dyDescent="0.3">
      <c r="B1878" s="166">
        <v>38028</v>
      </c>
      <c r="C1878" s="197">
        <v>103.92</v>
      </c>
      <c r="D1878" s="197">
        <f t="shared" si="30"/>
        <v>1.1199510403916766</v>
      </c>
      <c r="E1878" s="197">
        <v>1.5339521250610666E-2</v>
      </c>
    </row>
    <row r="1879" spans="2:5" x14ac:dyDescent="0.3">
      <c r="B1879" s="166">
        <v>39742</v>
      </c>
      <c r="C1879" s="197">
        <v>49.02</v>
      </c>
      <c r="D1879" s="197">
        <f t="shared" si="30"/>
        <v>0.94601032155617304</v>
      </c>
      <c r="E1879" s="197">
        <v>1.5327257663628968E-2</v>
      </c>
    </row>
    <row r="1880" spans="2:5" x14ac:dyDescent="0.3">
      <c r="B1880" s="166">
        <v>37371</v>
      </c>
      <c r="C1880" s="197">
        <v>25.19</v>
      </c>
      <c r="D1880" s="197">
        <f t="shared" si="30"/>
        <v>-0.84816154309825198</v>
      </c>
      <c r="E1880" s="197">
        <v>1.5316404675534079E-2</v>
      </c>
    </row>
    <row r="1881" spans="2:5" x14ac:dyDescent="0.3">
      <c r="B1881" s="166">
        <v>43796</v>
      </c>
      <c r="C1881" s="197">
        <v>165.9</v>
      </c>
      <c r="D1881" s="197">
        <f t="shared" si="30"/>
        <v>0.81133311496888316</v>
      </c>
      <c r="E1881" s="197">
        <v>1.5299877600979173E-2</v>
      </c>
    </row>
    <row r="1882" spans="2:5" x14ac:dyDescent="0.3">
      <c r="B1882" s="166">
        <v>35185</v>
      </c>
      <c r="C1882" s="197">
        <v>91.59</v>
      </c>
      <c r="D1882" s="197">
        <f t="shared" si="30"/>
        <v>0.99978165938864638</v>
      </c>
      <c r="E1882" s="197">
        <v>1.5297638842700412E-2</v>
      </c>
    </row>
    <row r="1883" spans="2:5" x14ac:dyDescent="0.3">
      <c r="B1883" s="166">
        <v>36539</v>
      </c>
      <c r="C1883" s="197">
        <v>45.8</v>
      </c>
      <c r="D1883" s="197">
        <f t="shared" si="30"/>
        <v>-0.5670259028171678</v>
      </c>
      <c r="E1883" s="197">
        <v>1.5295943249833632E-2</v>
      </c>
    </row>
    <row r="1884" spans="2:5" x14ac:dyDescent="0.3">
      <c r="B1884" s="166">
        <v>38037</v>
      </c>
      <c r="C1884" s="197">
        <v>105.78</v>
      </c>
      <c r="D1884" s="197">
        <f t="shared" si="30"/>
        <v>-0.12729972774523546</v>
      </c>
      <c r="E1884" s="197">
        <v>1.5260581629714887E-2</v>
      </c>
    </row>
    <row r="1885" spans="2:5" x14ac:dyDescent="0.3">
      <c r="B1885" s="166">
        <v>38706</v>
      </c>
      <c r="C1885" s="197">
        <v>121.21</v>
      </c>
      <c r="D1885" s="197">
        <f t="shared" si="30"/>
        <v>0.1373744956366707</v>
      </c>
      <c r="E1885" s="197">
        <v>1.5244157802160929E-2</v>
      </c>
    </row>
    <row r="1886" spans="2:5" x14ac:dyDescent="0.3">
      <c r="B1886" s="166">
        <v>35264</v>
      </c>
      <c r="C1886" s="197">
        <v>106.57</v>
      </c>
      <c r="D1886" s="197">
        <f t="shared" si="30"/>
        <v>0.79743632990386226</v>
      </c>
      <c r="E1886" s="197">
        <v>1.5242450223873494E-2</v>
      </c>
    </row>
    <row r="1887" spans="2:5" x14ac:dyDescent="0.3">
      <c r="B1887" s="166">
        <v>36396</v>
      </c>
      <c r="C1887" s="197">
        <v>59.29</v>
      </c>
      <c r="D1887" s="197">
        <f t="shared" si="30"/>
        <v>-0.85834766819571862</v>
      </c>
      <c r="E1887" s="197">
        <v>1.5239726027397316E-2</v>
      </c>
    </row>
    <row r="1888" spans="2:5" x14ac:dyDescent="0.3">
      <c r="B1888" s="166">
        <v>41767</v>
      </c>
      <c r="C1888" s="197">
        <v>418.56</v>
      </c>
      <c r="D1888" s="197">
        <f t="shared" si="30"/>
        <v>1.3879805246711729E-2</v>
      </c>
      <c r="E1888" s="197">
        <v>1.52323663529641E-2</v>
      </c>
    </row>
    <row r="1889" spans="2:5" x14ac:dyDescent="0.3">
      <c r="B1889" s="166">
        <v>44840</v>
      </c>
      <c r="C1889" s="197">
        <v>412.83</v>
      </c>
      <c r="D1889" s="197">
        <f t="shared" si="30"/>
        <v>-0.59558189655172411</v>
      </c>
      <c r="E1889" s="197">
        <v>1.5222309659649769E-2</v>
      </c>
    </row>
    <row r="1890" spans="2:5" x14ac:dyDescent="0.3">
      <c r="B1890" s="166">
        <v>45484</v>
      </c>
      <c r="C1890" s="197">
        <v>1020.8</v>
      </c>
      <c r="D1890" s="197">
        <f t="shared" si="30"/>
        <v>0.79699327535823694</v>
      </c>
      <c r="E1890" s="197">
        <v>1.5216310293386437E-2</v>
      </c>
    </row>
    <row r="1891" spans="2:5" x14ac:dyDescent="0.3">
      <c r="B1891" s="166">
        <v>42051</v>
      </c>
      <c r="C1891" s="197">
        <v>568.05999999999995</v>
      </c>
      <c r="D1891" s="197">
        <f t="shared" si="30"/>
        <v>3.3363358778625951</v>
      </c>
      <c r="E1891" s="197">
        <v>1.5208649807881391E-2</v>
      </c>
    </row>
    <row r="1892" spans="2:5" x14ac:dyDescent="0.3">
      <c r="B1892" s="166">
        <v>34977</v>
      </c>
      <c r="C1892" s="197">
        <v>131</v>
      </c>
      <c r="D1892" s="197">
        <f t="shared" si="30"/>
        <v>0.22487143525011688</v>
      </c>
      <c r="E1892" s="197">
        <v>1.5189088654680827E-2</v>
      </c>
    </row>
    <row r="1893" spans="2:5" x14ac:dyDescent="0.3">
      <c r="B1893" s="166">
        <v>44021</v>
      </c>
      <c r="C1893" s="197">
        <v>106.95</v>
      </c>
      <c r="D1893" s="197">
        <f t="shared" si="30"/>
        <v>-0.81986458263154349</v>
      </c>
      <c r="E1893" s="197">
        <v>1.5187470336972098E-2</v>
      </c>
    </row>
    <row r="1894" spans="2:5" x14ac:dyDescent="0.3">
      <c r="B1894" s="166">
        <v>45107</v>
      </c>
      <c r="C1894" s="197">
        <v>593.72</v>
      </c>
      <c r="D1894" s="197">
        <f t="shared" si="30"/>
        <v>2.602888524789126</v>
      </c>
      <c r="E1894" s="197">
        <v>1.5183639969906348E-2</v>
      </c>
    </row>
    <row r="1895" spans="2:5" x14ac:dyDescent="0.3">
      <c r="B1895" s="166">
        <v>38953</v>
      </c>
      <c r="C1895" s="197">
        <v>164.79</v>
      </c>
      <c r="D1895" s="197">
        <f t="shared" si="30"/>
        <v>0.24869288474653328</v>
      </c>
      <c r="E1895" s="197">
        <v>1.5154315283681274E-2</v>
      </c>
    </row>
    <row r="1896" spans="2:5" x14ac:dyDescent="0.3">
      <c r="B1896" s="166">
        <v>39589</v>
      </c>
      <c r="C1896" s="197">
        <v>131.97</v>
      </c>
      <c r="D1896" s="197">
        <f t="shared" si="30"/>
        <v>0.74332892998678979</v>
      </c>
      <c r="E1896" s="197">
        <v>1.5153846153846073E-2</v>
      </c>
    </row>
    <row r="1897" spans="2:5" x14ac:dyDescent="0.3">
      <c r="B1897" s="166">
        <v>35102</v>
      </c>
      <c r="C1897" s="197">
        <v>75.7</v>
      </c>
      <c r="D1897" s="197">
        <f t="shared" si="30"/>
        <v>4.6492537313432836</v>
      </c>
      <c r="E1897" s="197">
        <v>1.5153547002816348E-2</v>
      </c>
    </row>
    <row r="1898" spans="2:5" x14ac:dyDescent="0.3">
      <c r="B1898" s="166">
        <v>36978</v>
      </c>
      <c r="C1898" s="197">
        <v>13.4</v>
      </c>
      <c r="D1898" s="197">
        <f t="shared" si="30"/>
        <v>-0.23121055651176126</v>
      </c>
      <c r="E1898" s="197">
        <v>1.5151515151515138E-2</v>
      </c>
    </row>
    <row r="1899" spans="2:5" x14ac:dyDescent="0.3">
      <c r="B1899" s="166">
        <v>36759</v>
      </c>
      <c r="C1899" s="197">
        <v>17.43</v>
      </c>
      <c r="D1899" s="197">
        <f t="shared" si="30"/>
        <v>-0.96194240048909363</v>
      </c>
      <c r="E1899" s="197">
        <v>1.5142690739662124E-2</v>
      </c>
    </row>
    <row r="1900" spans="2:5" x14ac:dyDescent="0.3">
      <c r="B1900" s="166">
        <v>41835</v>
      </c>
      <c r="C1900" s="197">
        <v>457.99</v>
      </c>
      <c r="D1900" s="197">
        <f t="shared" si="30"/>
        <v>13.530139593908629</v>
      </c>
      <c r="E1900" s="197">
        <v>1.5138753435588237E-2</v>
      </c>
    </row>
    <row r="1901" spans="2:5" x14ac:dyDescent="0.3">
      <c r="B1901" s="166">
        <v>37445</v>
      </c>
      <c r="C1901" s="197">
        <v>31.52</v>
      </c>
      <c r="D1901" s="197">
        <f t="shared" si="30"/>
        <v>-0.94162962962962959</v>
      </c>
      <c r="E1901" s="197">
        <v>1.5136876006441202E-2</v>
      </c>
    </row>
    <row r="1902" spans="2:5" x14ac:dyDescent="0.3">
      <c r="B1902" s="166">
        <v>42641</v>
      </c>
      <c r="C1902" s="197">
        <v>540</v>
      </c>
      <c r="D1902" s="197">
        <f t="shared" si="30"/>
        <v>0.24768946395563773</v>
      </c>
      <c r="E1902" s="197">
        <v>1.5133001221919296E-2</v>
      </c>
    </row>
    <row r="1903" spans="2:5" x14ac:dyDescent="0.3">
      <c r="B1903" s="166">
        <v>42171</v>
      </c>
      <c r="C1903" s="197">
        <v>432.8</v>
      </c>
      <c r="D1903" s="197">
        <f t="shared" si="30"/>
        <v>0.73411331036140703</v>
      </c>
      <c r="E1903" s="197">
        <v>1.5128415620968561E-2</v>
      </c>
    </row>
    <row r="1904" spans="2:5" x14ac:dyDescent="0.3">
      <c r="B1904" s="166">
        <v>40659</v>
      </c>
      <c r="C1904" s="197">
        <v>249.58</v>
      </c>
      <c r="D1904" s="197">
        <f t="shared" si="30"/>
        <v>0.32473460721868364</v>
      </c>
      <c r="E1904" s="197">
        <v>1.5089274820026866E-2</v>
      </c>
    </row>
    <row r="1905" spans="2:5" x14ac:dyDescent="0.3">
      <c r="B1905" s="166">
        <v>43853</v>
      </c>
      <c r="C1905" s="197">
        <v>188.4</v>
      </c>
      <c r="D1905" s="197">
        <f t="shared" si="30"/>
        <v>-0.73104925053533187</v>
      </c>
      <c r="E1905" s="197">
        <v>1.5086206896551824E-2</v>
      </c>
    </row>
    <row r="1906" spans="2:5" x14ac:dyDescent="0.3">
      <c r="B1906" s="166">
        <v>45862</v>
      </c>
      <c r="C1906" s="197">
        <v>700.5</v>
      </c>
      <c r="D1906" s="197">
        <f t="shared" si="30"/>
        <v>4</v>
      </c>
      <c r="E1906" s="197">
        <v>1.5070279669613162E-2</v>
      </c>
    </row>
    <row r="1907" spans="2:5" x14ac:dyDescent="0.3">
      <c r="B1907" s="166">
        <v>39345</v>
      </c>
      <c r="C1907" s="197">
        <v>140.1</v>
      </c>
      <c r="D1907" s="197">
        <f t="shared" si="30"/>
        <v>0.62434782608695638</v>
      </c>
      <c r="E1907" s="197">
        <v>1.507027966961294E-2</v>
      </c>
    </row>
    <row r="1908" spans="2:5" x14ac:dyDescent="0.3">
      <c r="B1908" s="166">
        <v>38498</v>
      </c>
      <c r="C1908" s="197">
        <v>86.25</v>
      </c>
      <c r="D1908" s="197">
        <f t="shared" si="30"/>
        <v>0.43558588548601862</v>
      </c>
      <c r="E1908" s="197">
        <v>1.5064140284806404E-2</v>
      </c>
    </row>
    <row r="1909" spans="2:5" x14ac:dyDescent="0.3">
      <c r="B1909" s="166">
        <v>36399</v>
      </c>
      <c r="C1909" s="197">
        <v>60.08</v>
      </c>
      <c r="D1909" s="197">
        <f t="shared" si="30"/>
        <v>-0.86266172907237237</v>
      </c>
      <c r="E1909" s="197">
        <v>1.5036323703328192E-2</v>
      </c>
    </row>
    <row r="1910" spans="2:5" x14ac:dyDescent="0.3">
      <c r="B1910" s="166">
        <v>41814</v>
      </c>
      <c r="C1910" s="197">
        <v>437.46</v>
      </c>
      <c r="D1910" s="197">
        <f t="shared" si="30"/>
        <v>4.6279428791972208</v>
      </c>
      <c r="E1910" s="197">
        <v>1.5035500487261544E-2</v>
      </c>
    </row>
    <row r="1911" spans="2:5" x14ac:dyDescent="0.3">
      <c r="B1911" s="166">
        <v>35550</v>
      </c>
      <c r="C1911" s="197">
        <v>77.73</v>
      </c>
      <c r="D1911" s="197">
        <f t="shared" si="30"/>
        <v>-0.41626614598978673</v>
      </c>
      <c r="E1911" s="197">
        <v>1.5016975711674041E-2</v>
      </c>
    </row>
    <row r="1912" spans="2:5" x14ac:dyDescent="0.3">
      <c r="B1912" s="166">
        <v>39338</v>
      </c>
      <c r="C1912" s="197">
        <v>133.16</v>
      </c>
      <c r="D1912" s="197">
        <f t="shared" si="30"/>
        <v>1.1886916502301115</v>
      </c>
      <c r="E1912" s="197">
        <v>1.5016388444241136E-2</v>
      </c>
    </row>
    <row r="1913" spans="2:5" x14ac:dyDescent="0.3">
      <c r="B1913" s="166">
        <v>35467</v>
      </c>
      <c r="C1913" s="197">
        <v>60.84</v>
      </c>
      <c r="D1913" s="197">
        <f t="shared" si="30"/>
        <v>-0.91473020322354592</v>
      </c>
      <c r="E1913" s="197">
        <v>1.501501501501501E-2</v>
      </c>
    </row>
    <row r="1914" spans="2:5" x14ac:dyDescent="0.3">
      <c r="B1914" s="166">
        <v>45740</v>
      </c>
      <c r="C1914" s="197">
        <v>713.5</v>
      </c>
      <c r="D1914" s="197">
        <f t="shared" si="30"/>
        <v>0.61476485764721844</v>
      </c>
      <c r="E1914" s="197">
        <v>1.5008179813642331E-2</v>
      </c>
    </row>
    <row r="1915" spans="2:5" x14ac:dyDescent="0.3">
      <c r="B1915" s="166">
        <v>41855</v>
      </c>
      <c r="C1915" s="197">
        <v>441.86</v>
      </c>
      <c r="D1915" s="197">
        <f t="shared" si="30"/>
        <v>3.6624459217051815</v>
      </c>
      <c r="E1915" s="197">
        <v>1.5000114855397095E-2</v>
      </c>
    </row>
    <row r="1916" spans="2:5" x14ac:dyDescent="0.3">
      <c r="B1916" s="166">
        <v>38336</v>
      </c>
      <c r="C1916" s="197">
        <v>94.77</v>
      </c>
      <c r="D1916" s="197">
        <f t="shared" si="30"/>
        <v>-0.6990473166084471</v>
      </c>
      <c r="E1916" s="197">
        <v>1.4994109456998972E-2</v>
      </c>
    </row>
    <row r="1917" spans="2:5" x14ac:dyDescent="0.3">
      <c r="B1917" s="166">
        <v>43237</v>
      </c>
      <c r="C1917" s="197">
        <v>314.89999999999998</v>
      </c>
      <c r="D1917" s="197">
        <f t="shared" si="30"/>
        <v>5.1169386169386168</v>
      </c>
      <c r="E1917" s="197">
        <v>1.4987912973408513E-2</v>
      </c>
    </row>
    <row r="1918" spans="2:5" x14ac:dyDescent="0.3">
      <c r="B1918" s="166">
        <v>35776</v>
      </c>
      <c r="C1918" s="197">
        <v>51.48</v>
      </c>
      <c r="D1918" s="197">
        <f t="shared" si="30"/>
        <v>-0.92938271604938272</v>
      </c>
      <c r="E1918" s="197">
        <v>1.4984227129337446E-2</v>
      </c>
    </row>
    <row r="1919" spans="2:5" x14ac:dyDescent="0.3">
      <c r="B1919" s="166">
        <v>45803</v>
      </c>
      <c r="C1919" s="197">
        <v>729</v>
      </c>
      <c r="D1919" s="197">
        <f t="shared" si="30"/>
        <v>10.080711354309164</v>
      </c>
      <c r="E1919" s="197">
        <v>1.4966933518969716E-2</v>
      </c>
    </row>
    <row r="1920" spans="2:5" x14ac:dyDescent="0.3">
      <c r="B1920" s="166">
        <v>35419</v>
      </c>
      <c r="C1920" s="197">
        <v>65.790000000000006</v>
      </c>
      <c r="D1920" s="197">
        <f t="shared" si="30"/>
        <v>2.591157205240175</v>
      </c>
      <c r="E1920" s="197">
        <v>1.4964517124344434E-2</v>
      </c>
    </row>
    <row r="1921" spans="2:5" x14ac:dyDescent="0.3">
      <c r="B1921" s="166">
        <v>36763</v>
      </c>
      <c r="C1921" s="197">
        <v>18.32</v>
      </c>
      <c r="D1921" s="197">
        <f t="shared" si="30"/>
        <v>0.34904270986745223</v>
      </c>
      <c r="E1921" s="197">
        <v>1.4958448753462639E-2</v>
      </c>
    </row>
    <row r="1922" spans="2:5" x14ac:dyDescent="0.3">
      <c r="B1922" s="166">
        <v>37147</v>
      </c>
      <c r="C1922" s="197">
        <v>13.58</v>
      </c>
      <c r="D1922" s="197">
        <f t="shared" si="30"/>
        <v>-0.96001766524363319</v>
      </c>
      <c r="E1922" s="197">
        <v>1.4947683109117982E-2</v>
      </c>
    </row>
    <row r="1923" spans="2:5" x14ac:dyDescent="0.3">
      <c r="B1923" s="166">
        <v>44372</v>
      </c>
      <c r="C1923" s="197">
        <v>339.65</v>
      </c>
      <c r="D1923" s="197">
        <f t="shared" si="30"/>
        <v>2.8167209798853805</v>
      </c>
      <c r="E1923" s="197">
        <v>1.4940983116689122E-2</v>
      </c>
    </row>
    <row r="1924" spans="2:5" x14ac:dyDescent="0.3">
      <c r="B1924" s="166">
        <v>40030</v>
      </c>
      <c r="C1924" s="197">
        <v>88.99</v>
      </c>
      <c r="D1924" s="197">
        <f t="shared" si="30"/>
        <v>4.0305257207461835</v>
      </c>
      <c r="E1924" s="197">
        <v>1.4940693430656848E-2</v>
      </c>
    </row>
    <row r="1925" spans="2:5" x14ac:dyDescent="0.3">
      <c r="B1925" s="166">
        <v>36760</v>
      </c>
      <c r="C1925" s="197">
        <v>17.690000000000001</v>
      </c>
      <c r="D1925" s="197">
        <f t="shared" si="30"/>
        <v>-0.88851777161583056</v>
      </c>
      <c r="E1925" s="197">
        <v>1.4916810097532984E-2</v>
      </c>
    </row>
    <row r="1926" spans="2:5" x14ac:dyDescent="0.3">
      <c r="B1926" s="166">
        <v>40372</v>
      </c>
      <c r="C1926" s="197">
        <v>158.68</v>
      </c>
      <c r="D1926" s="197">
        <f t="shared" si="30"/>
        <v>-0.4880464591063074</v>
      </c>
      <c r="E1926" s="197">
        <v>1.4902462424048579E-2</v>
      </c>
    </row>
    <row r="1927" spans="2:5" x14ac:dyDescent="0.3">
      <c r="B1927" s="166">
        <v>43259</v>
      </c>
      <c r="C1927" s="197">
        <v>309.95</v>
      </c>
      <c r="D1927" s="197">
        <f t="shared" si="30"/>
        <v>-0.30597850425436635</v>
      </c>
      <c r="E1927" s="197">
        <v>1.4898493778650934E-2</v>
      </c>
    </row>
    <row r="1928" spans="2:5" x14ac:dyDescent="0.3">
      <c r="B1928" s="166">
        <v>42165</v>
      </c>
      <c r="C1928" s="197">
        <v>446.6</v>
      </c>
      <c r="D1928" s="197">
        <f t="shared" si="30"/>
        <v>4.3191996188661275</v>
      </c>
      <c r="E1928" s="197">
        <v>1.4884672196341375E-2</v>
      </c>
    </row>
    <row r="1929" spans="2:5" x14ac:dyDescent="0.3">
      <c r="B1929" s="166">
        <v>38070</v>
      </c>
      <c r="C1929" s="197">
        <v>83.96</v>
      </c>
      <c r="D1929" s="197">
        <f t="shared" si="30"/>
        <v>-0.48440186686317865</v>
      </c>
      <c r="E1929" s="197">
        <v>1.4867641726096892E-2</v>
      </c>
    </row>
    <row r="1930" spans="2:5" x14ac:dyDescent="0.3">
      <c r="B1930" s="166">
        <v>38947</v>
      </c>
      <c r="C1930" s="197">
        <v>162.84</v>
      </c>
      <c r="D1930" s="197">
        <f t="shared" ref="D1930:D1993" si="31">C1930/C1931-1</f>
        <v>-0.64910466093477281</v>
      </c>
      <c r="E1930" s="197">
        <v>1.4832356973700556E-2</v>
      </c>
    </row>
    <row r="1931" spans="2:5" x14ac:dyDescent="0.3">
      <c r="B1931" s="166">
        <v>45028</v>
      </c>
      <c r="C1931" s="197">
        <v>464.07</v>
      </c>
      <c r="D1931" s="197">
        <f t="shared" si="31"/>
        <v>0.3037505267593763</v>
      </c>
      <c r="E1931" s="197">
        <v>1.4826477727481358E-2</v>
      </c>
    </row>
    <row r="1932" spans="2:5" x14ac:dyDescent="0.3">
      <c r="B1932" s="166">
        <v>44361</v>
      </c>
      <c r="C1932" s="197">
        <v>355.95</v>
      </c>
      <c r="D1932" s="197">
        <f t="shared" si="31"/>
        <v>-4.6477364050361736E-2</v>
      </c>
      <c r="E1932" s="197">
        <v>1.4825374198146779E-2</v>
      </c>
    </row>
    <row r="1933" spans="2:5" x14ac:dyDescent="0.3">
      <c r="B1933" s="166">
        <v>41654</v>
      </c>
      <c r="C1933" s="197">
        <v>373.3</v>
      </c>
      <c r="D1933" s="197">
        <f t="shared" si="31"/>
        <v>1.4547905569803383</v>
      </c>
      <c r="E1933" s="197">
        <v>1.4815821666440021E-2</v>
      </c>
    </row>
    <row r="1934" spans="2:5" x14ac:dyDescent="0.3">
      <c r="B1934" s="166">
        <v>38769</v>
      </c>
      <c r="C1934" s="197">
        <v>152.07</v>
      </c>
      <c r="D1934" s="197">
        <f t="shared" si="31"/>
        <v>-0.6538356476212156</v>
      </c>
      <c r="E1934" s="197">
        <v>1.4814814814814836E-2</v>
      </c>
    </row>
    <row r="1935" spans="2:5" x14ac:dyDescent="0.3">
      <c r="B1935" s="166">
        <v>42709</v>
      </c>
      <c r="C1935" s="197">
        <v>439.3</v>
      </c>
      <c r="D1935" s="197">
        <f t="shared" si="31"/>
        <v>4.2870381514020943</v>
      </c>
      <c r="E1935" s="197">
        <v>1.478401478401481E-2</v>
      </c>
    </row>
    <row r="1936" spans="2:5" x14ac:dyDescent="0.3">
      <c r="B1936" s="166">
        <v>39685</v>
      </c>
      <c r="C1936" s="197">
        <v>83.09</v>
      </c>
      <c r="D1936" s="197">
        <f t="shared" si="31"/>
        <v>0.27185060462268495</v>
      </c>
      <c r="E1936" s="197">
        <v>1.4777723497801709E-2</v>
      </c>
    </row>
    <row r="1937" spans="2:5" x14ac:dyDescent="0.3">
      <c r="B1937" s="166">
        <v>35703</v>
      </c>
      <c r="C1937" s="197">
        <v>65.33</v>
      </c>
      <c r="D1937" s="197">
        <f t="shared" si="31"/>
        <v>-0.9015743879472693</v>
      </c>
      <c r="E1937" s="197">
        <v>1.4756135445790575E-2</v>
      </c>
    </row>
    <row r="1938" spans="2:5" x14ac:dyDescent="0.3">
      <c r="B1938" s="166">
        <v>45882</v>
      </c>
      <c r="C1938" s="197">
        <v>663.75</v>
      </c>
      <c r="D1938" s="197">
        <f t="shared" si="31"/>
        <v>2.5733512786002692</v>
      </c>
      <c r="E1938" s="197">
        <v>1.4753095856902654E-2</v>
      </c>
    </row>
    <row r="1939" spans="2:5" x14ac:dyDescent="0.3">
      <c r="B1939" s="166">
        <v>43475</v>
      </c>
      <c r="C1939" s="197">
        <v>185.75</v>
      </c>
      <c r="D1939" s="197">
        <f t="shared" si="31"/>
        <v>2.4170345842531273</v>
      </c>
      <c r="E1939" s="197">
        <v>1.4750068287353146E-2</v>
      </c>
    </row>
    <row r="1940" spans="2:5" x14ac:dyDescent="0.3">
      <c r="B1940" s="166">
        <v>36357</v>
      </c>
      <c r="C1940" s="197">
        <v>54.36</v>
      </c>
      <c r="D1940" s="197">
        <f t="shared" si="31"/>
        <v>-0.45234737054201091</v>
      </c>
      <c r="E1940" s="197">
        <v>1.4747059921597971E-2</v>
      </c>
    </row>
    <row r="1941" spans="2:5" x14ac:dyDescent="0.3">
      <c r="B1941" s="166">
        <v>38014</v>
      </c>
      <c r="C1941" s="197">
        <v>99.26</v>
      </c>
      <c r="D1941" s="197">
        <f t="shared" si="31"/>
        <v>0.51449496490692703</v>
      </c>
      <c r="E1941" s="197">
        <v>1.4720915968104764E-2</v>
      </c>
    </row>
    <row r="1942" spans="2:5" x14ac:dyDescent="0.3">
      <c r="B1942" s="166">
        <v>34885</v>
      </c>
      <c r="C1942" s="197">
        <v>65.540000000000006</v>
      </c>
      <c r="D1942" s="197">
        <f t="shared" si="31"/>
        <v>-0.11240520043336943</v>
      </c>
      <c r="E1942" s="197">
        <v>1.4708159157764467E-2</v>
      </c>
    </row>
    <row r="1943" spans="2:5" x14ac:dyDescent="0.3">
      <c r="B1943" s="166">
        <v>35060</v>
      </c>
      <c r="C1943" s="197">
        <v>73.84</v>
      </c>
      <c r="D1943" s="197">
        <f t="shared" si="31"/>
        <v>0.84277514349887706</v>
      </c>
      <c r="E1943" s="197">
        <v>1.4703861481379699E-2</v>
      </c>
    </row>
    <row r="1944" spans="2:5" x14ac:dyDescent="0.3">
      <c r="B1944" s="166">
        <v>36335</v>
      </c>
      <c r="C1944" s="197">
        <v>40.07</v>
      </c>
      <c r="D1944" s="197">
        <f t="shared" si="31"/>
        <v>-0.94145236703682056</v>
      </c>
      <c r="E1944" s="197">
        <v>1.4687262598126027E-2</v>
      </c>
    </row>
    <row r="1945" spans="2:5" x14ac:dyDescent="0.3">
      <c r="B1945" s="166">
        <v>45853</v>
      </c>
      <c r="C1945" s="197">
        <v>684.4</v>
      </c>
      <c r="D1945" s="197">
        <f t="shared" si="31"/>
        <v>0.50881834215167543</v>
      </c>
      <c r="E1945" s="197">
        <v>1.4677538917716726E-2</v>
      </c>
    </row>
    <row r="1946" spans="2:5" x14ac:dyDescent="0.3">
      <c r="B1946" s="166">
        <v>44551</v>
      </c>
      <c r="C1946" s="197">
        <v>453.6</v>
      </c>
      <c r="D1946" s="197">
        <f t="shared" si="31"/>
        <v>-0.31433754062429131</v>
      </c>
      <c r="E1946" s="197">
        <v>1.4651604965887577E-2</v>
      </c>
    </row>
    <row r="1947" spans="2:5" x14ac:dyDescent="0.3">
      <c r="B1947" s="166">
        <v>45782</v>
      </c>
      <c r="C1947" s="197">
        <v>661.55</v>
      </c>
      <c r="D1947" s="197">
        <f t="shared" si="31"/>
        <v>0.16860978625684497</v>
      </c>
      <c r="E1947" s="197">
        <v>1.4647239263803513E-2</v>
      </c>
    </row>
    <row r="1948" spans="2:5" x14ac:dyDescent="0.3">
      <c r="B1948" s="166">
        <v>45103</v>
      </c>
      <c r="C1948" s="197">
        <v>566.1</v>
      </c>
      <c r="D1948" s="197">
        <f t="shared" si="31"/>
        <v>-0.27719611848825332</v>
      </c>
      <c r="E1948" s="197">
        <v>1.4643414048357561E-2</v>
      </c>
    </row>
    <row r="1949" spans="2:5" x14ac:dyDescent="0.3">
      <c r="B1949" s="166">
        <v>45615</v>
      </c>
      <c r="C1949" s="197">
        <v>783.2</v>
      </c>
      <c r="D1949" s="197">
        <f t="shared" si="31"/>
        <v>2.5524107588334015</v>
      </c>
      <c r="E1949" s="197">
        <v>1.4639201969167015E-2</v>
      </c>
    </row>
    <row r="1950" spans="2:5" x14ac:dyDescent="0.3">
      <c r="B1950" s="166">
        <v>40452</v>
      </c>
      <c r="C1950" s="197">
        <v>220.47</v>
      </c>
      <c r="D1950" s="197">
        <f t="shared" si="31"/>
        <v>-0.25309980350972294</v>
      </c>
      <c r="E1950" s="197">
        <v>1.463481982603887E-2</v>
      </c>
    </row>
    <row r="1951" spans="2:5" x14ac:dyDescent="0.3">
      <c r="B1951" s="166">
        <v>41261</v>
      </c>
      <c r="C1951" s="197">
        <v>295.18</v>
      </c>
      <c r="D1951" s="197">
        <f t="shared" si="31"/>
        <v>2.1384083044982738E-2</v>
      </c>
      <c r="E1951" s="197">
        <v>1.4608325026638669E-2</v>
      </c>
    </row>
    <row r="1952" spans="2:5" x14ac:dyDescent="0.3">
      <c r="B1952" s="166">
        <v>41257</v>
      </c>
      <c r="C1952" s="197">
        <v>289</v>
      </c>
      <c r="D1952" s="197">
        <f t="shared" si="31"/>
        <v>-5.5246812683883539E-2</v>
      </c>
      <c r="E1952" s="197">
        <v>1.4604690352478578E-2</v>
      </c>
    </row>
    <row r="1953" spans="2:5" x14ac:dyDescent="0.3">
      <c r="B1953" s="166">
        <v>44314</v>
      </c>
      <c r="C1953" s="197">
        <v>305.89999999999998</v>
      </c>
      <c r="D1953" s="197">
        <f t="shared" si="31"/>
        <v>4.0570342205323184</v>
      </c>
      <c r="E1953" s="197">
        <v>1.4593698175787706E-2</v>
      </c>
    </row>
    <row r="1954" spans="2:5" x14ac:dyDescent="0.3">
      <c r="B1954" s="166">
        <v>39952</v>
      </c>
      <c r="C1954" s="197">
        <v>60.49</v>
      </c>
      <c r="D1954" s="197">
        <f t="shared" si="31"/>
        <v>-0.55407298193881305</v>
      </c>
      <c r="E1954" s="197">
        <v>1.4592418651459216E-2</v>
      </c>
    </row>
    <row r="1955" spans="2:5" x14ac:dyDescent="0.3">
      <c r="B1955" s="166">
        <v>44131</v>
      </c>
      <c r="C1955" s="197">
        <v>135.65</v>
      </c>
      <c r="D1955" s="197">
        <f t="shared" si="31"/>
        <v>4.2659161490683228</v>
      </c>
      <c r="E1955" s="197">
        <v>1.4584891548242496E-2</v>
      </c>
    </row>
    <row r="1956" spans="2:5" x14ac:dyDescent="0.3">
      <c r="B1956" s="166">
        <v>37538</v>
      </c>
      <c r="C1956" s="197">
        <v>25.76</v>
      </c>
      <c r="D1956" s="197">
        <f t="shared" si="31"/>
        <v>-0.85237822349570203</v>
      </c>
      <c r="E1956" s="197">
        <v>1.4572666404096157E-2</v>
      </c>
    </row>
    <row r="1957" spans="2:5" x14ac:dyDescent="0.3">
      <c r="B1957" s="166">
        <v>43775</v>
      </c>
      <c r="C1957" s="197">
        <v>174.5</v>
      </c>
      <c r="D1957" s="197">
        <f t="shared" si="31"/>
        <v>1.6005961251862892</v>
      </c>
      <c r="E1957" s="197">
        <v>1.4534883720930258E-2</v>
      </c>
    </row>
    <row r="1958" spans="2:5" x14ac:dyDescent="0.3">
      <c r="B1958" s="166">
        <v>35669</v>
      </c>
      <c r="C1958" s="197">
        <v>67.099999999999994</v>
      </c>
      <c r="D1958" s="197">
        <f t="shared" si="31"/>
        <v>0.3316134153601904</v>
      </c>
      <c r="E1958" s="197">
        <v>1.451466586029615E-2</v>
      </c>
    </row>
    <row r="1959" spans="2:5" x14ac:dyDescent="0.3">
      <c r="B1959" s="166">
        <v>36438</v>
      </c>
      <c r="C1959" s="197">
        <v>50.39</v>
      </c>
      <c r="D1959" s="197">
        <f t="shared" si="31"/>
        <v>0.12277183600713015</v>
      </c>
      <c r="E1959" s="197">
        <v>1.4495671431447477E-2</v>
      </c>
    </row>
    <row r="1960" spans="2:5" x14ac:dyDescent="0.3">
      <c r="B1960" s="166">
        <v>39912</v>
      </c>
      <c r="C1960" s="197">
        <v>44.88</v>
      </c>
      <c r="D1960" s="197">
        <f t="shared" si="31"/>
        <v>-0.91446214835709383</v>
      </c>
      <c r="E1960" s="197">
        <v>1.4466546112115841E-2</v>
      </c>
    </row>
    <row r="1961" spans="2:5" x14ac:dyDescent="0.3">
      <c r="B1961" s="166">
        <v>45077</v>
      </c>
      <c r="C1961" s="197">
        <v>524.67999999999995</v>
      </c>
      <c r="D1961" s="197">
        <f t="shared" si="31"/>
        <v>-0.46988633493306398</v>
      </c>
      <c r="E1961" s="197">
        <v>1.4462490332559863E-2</v>
      </c>
    </row>
    <row r="1962" spans="2:5" x14ac:dyDescent="0.3">
      <c r="B1962" s="166">
        <v>45379</v>
      </c>
      <c r="C1962" s="197">
        <v>989.75</v>
      </c>
      <c r="D1962" s="197">
        <f t="shared" si="31"/>
        <v>66.1472184531886</v>
      </c>
      <c r="E1962" s="197">
        <v>1.4462301668648259E-2</v>
      </c>
    </row>
    <row r="1963" spans="2:5" x14ac:dyDescent="0.3">
      <c r="B1963" s="166">
        <v>37138</v>
      </c>
      <c r="C1963" s="197">
        <v>14.74</v>
      </c>
      <c r="D1963" s="197">
        <f t="shared" si="31"/>
        <v>-0.80016268980477223</v>
      </c>
      <c r="E1963" s="197">
        <v>1.4452856159669736E-2</v>
      </c>
    </row>
    <row r="1964" spans="2:5" x14ac:dyDescent="0.3">
      <c r="B1964" s="166">
        <v>37910</v>
      </c>
      <c r="C1964" s="197">
        <v>73.760000000000005</v>
      </c>
      <c r="D1964" s="197">
        <f t="shared" si="31"/>
        <v>-0.51844355944375531</v>
      </c>
      <c r="E1964" s="197">
        <v>1.4440929720808793E-2</v>
      </c>
    </row>
    <row r="1965" spans="2:5" x14ac:dyDescent="0.3">
      <c r="B1965" s="166">
        <v>39359</v>
      </c>
      <c r="C1965" s="197">
        <v>153.16999999999999</v>
      </c>
      <c r="D1965" s="197">
        <f t="shared" si="31"/>
        <v>1.247212441314554</v>
      </c>
      <c r="E1965" s="197">
        <v>1.4438042254453887E-2</v>
      </c>
    </row>
    <row r="1966" spans="2:5" x14ac:dyDescent="0.3">
      <c r="B1966" s="166">
        <v>34856</v>
      </c>
      <c r="C1966" s="197">
        <v>68.16</v>
      </c>
      <c r="D1966" s="197">
        <f t="shared" si="31"/>
        <v>-0.85198697068403906</v>
      </c>
      <c r="E1966" s="197">
        <v>1.4436672123828043E-2</v>
      </c>
    </row>
    <row r="1967" spans="2:5" x14ac:dyDescent="0.3">
      <c r="B1967" s="166">
        <v>42527</v>
      </c>
      <c r="C1967" s="197">
        <v>460.5</v>
      </c>
      <c r="D1967" s="197">
        <f t="shared" si="31"/>
        <v>5.1249857322223535E-2</v>
      </c>
      <c r="E1967" s="197">
        <v>1.4428901861438526E-2</v>
      </c>
    </row>
    <row r="1968" spans="2:5" x14ac:dyDescent="0.3">
      <c r="B1968" s="166">
        <v>44895</v>
      </c>
      <c r="C1968" s="197">
        <v>438.05</v>
      </c>
      <c r="D1968" s="197">
        <f t="shared" si="31"/>
        <v>24.950829383886258</v>
      </c>
      <c r="E1968" s="197">
        <v>1.4427307674494072E-2</v>
      </c>
    </row>
    <row r="1969" spans="2:5" x14ac:dyDescent="0.3">
      <c r="B1969" s="166">
        <v>36889</v>
      </c>
      <c r="C1969" s="197">
        <v>16.88</v>
      </c>
      <c r="D1969" s="197">
        <f t="shared" si="31"/>
        <v>-0.9703104388356345</v>
      </c>
      <c r="E1969" s="197">
        <v>1.4423076923076872E-2</v>
      </c>
    </row>
    <row r="1970" spans="2:5" x14ac:dyDescent="0.3">
      <c r="B1970" s="166">
        <v>45091</v>
      </c>
      <c r="C1970" s="197">
        <v>568.54999999999995</v>
      </c>
      <c r="D1970" s="197">
        <f t="shared" si="31"/>
        <v>2.0485254691689008</v>
      </c>
      <c r="E1970" s="197">
        <v>1.4416471889663995E-2</v>
      </c>
    </row>
    <row r="1971" spans="2:5" x14ac:dyDescent="0.3">
      <c r="B1971" s="166">
        <v>44197</v>
      </c>
      <c r="C1971" s="197">
        <v>186.5</v>
      </c>
      <c r="D1971" s="197">
        <f t="shared" si="31"/>
        <v>-0.16145856751045362</v>
      </c>
      <c r="E1971" s="197">
        <v>1.441392439488709E-2</v>
      </c>
    </row>
    <row r="1972" spans="2:5" x14ac:dyDescent="0.3">
      <c r="B1972" s="166">
        <v>41109</v>
      </c>
      <c r="C1972" s="197">
        <v>222.41</v>
      </c>
      <c r="D1972" s="197">
        <f t="shared" si="31"/>
        <v>-0.55657236278086808</v>
      </c>
      <c r="E1972" s="197">
        <v>1.4412770809578035E-2</v>
      </c>
    </row>
    <row r="1973" spans="2:5" x14ac:dyDescent="0.3">
      <c r="B1973" s="166">
        <v>41899</v>
      </c>
      <c r="C1973" s="197">
        <v>501.57</v>
      </c>
      <c r="D1973" s="197">
        <f t="shared" si="31"/>
        <v>15.553465346534654</v>
      </c>
      <c r="E1973" s="197">
        <v>1.4399838204065096E-2</v>
      </c>
    </row>
    <row r="1974" spans="2:5" x14ac:dyDescent="0.3">
      <c r="B1974" s="166">
        <v>39787</v>
      </c>
      <c r="C1974" s="197">
        <v>30.3</v>
      </c>
      <c r="D1974" s="197">
        <f t="shared" si="31"/>
        <v>-0.89278890382846221</v>
      </c>
      <c r="E1974" s="197">
        <v>1.4395714763977274E-2</v>
      </c>
    </row>
    <row r="1975" spans="2:5" x14ac:dyDescent="0.3">
      <c r="B1975" s="166">
        <v>41353</v>
      </c>
      <c r="C1975" s="197">
        <v>282.62</v>
      </c>
      <c r="D1975" s="197">
        <f t="shared" si="31"/>
        <v>1.0043971631205673</v>
      </c>
      <c r="E1975" s="197">
        <v>1.4392878934711639E-2</v>
      </c>
    </row>
    <row r="1976" spans="2:5" x14ac:dyDescent="0.3">
      <c r="B1976" s="166">
        <v>44144</v>
      </c>
      <c r="C1976" s="197">
        <v>141</v>
      </c>
      <c r="D1976" s="197">
        <f t="shared" si="31"/>
        <v>0.78526209166877692</v>
      </c>
      <c r="E1976" s="197">
        <v>1.4388489208633004E-2</v>
      </c>
    </row>
    <row r="1977" spans="2:5" x14ac:dyDescent="0.3">
      <c r="B1977" s="166">
        <v>38448</v>
      </c>
      <c r="C1977" s="197">
        <v>78.98</v>
      </c>
      <c r="D1977" s="197">
        <f t="shared" si="31"/>
        <v>-0.66282445355191255</v>
      </c>
      <c r="E1977" s="197">
        <v>1.4384793218597647E-2</v>
      </c>
    </row>
    <row r="1978" spans="2:5" x14ac:dyDescent="0.3">
      <c r="B1978" s="166">
        <v>41151</v>
      </c>
      <c r="C1978" s="197">
        <v>234.24</v>
      </c>
      <c r="D1978" s="197">
        <f t="shared" si="31"/>
        <v>0.32789115646258504</v>
      </c>
      <c r="E1978" s="197">
        <v>1.4377273514637245E-2</v>
      </c>
    </row>
    <row r="1979" spans="2:5" x14ac:dyDescent="0.3">
      <c r="B1979" s="166">
        <v>43454</v>
      </c>
      <c r="C1979" s="197">
        <v>176.4</v>
      </c>
      <c r="D1979" s="197">
        <f t="shared" si="31"/>
        <v>-0.42615484710474949</v>
      </c>
      <c r="E1979" s="197">
        <v>1.4376078205865506E-2</v>
      </c>
    </row>
    <row r="1980" spans="2:5" x14ac:dyDescent="0.3">
      <c r="B1980" s="166">
        <v>44278</v>
      </c>
      <c r="C1980" s="197">
        <v>307.39999999999998</v>
      </c>
      <c r="D1980" s="197">
        <f t="shared" si="31"/>
        <v>0.19620203906918809</v>
      </c>
      <c r="E1980" s="197">
        <v>1.4354066985645897E-2</v>
      </c>
    </row>
    <row r="1981" spans="2:5" x14ac:dyDescent="0.3">
      <c r="B1981" s="166">
        <v>40639</v>
      </c>
      <c r="C1981" s="197">
        <v>256.98</v>
      </c>
      <c r="D1981" s="197">
        <f t="shared" si="31"/>
        <v>-0.73999089391409922</v>
      </c>
      <c r="E1981" s="197">
        <v>1.432800473653062E-2</v>
      </c>
    </row>
    <row r="1982" spans="2:5" x14ac:dyDescent="0.3">
      <c r="B1982" s="166">
        <v>45353</v>
      </c>
      <c r="C1982" s="197">
        <v>988.35</v>
      </c>
      <c r="D1982" s="197">
        <f t="shared" si="31"/>
        <v>1.0961823966065749</v>
      </c>
      <c r="E1982" s="197">
        <v>1.432691222200555E-2</v>
      </c>
    </row>
    <row r="1983" spans="2:5" x14ac:dyDescent="0.3">
      <c r="B1983" s="166">
        <v>42697</v>
      </c>
      <c r="C1983" s="197">
        <v>471.5</v>
      </c>
      <c r="D1983" s="197">
        <f t="shared" si="31"/>
        <v>0.28807539953558248</v>
      </c>
      <c r="E1983" s="197">
        <v>1.4305690007529348E-2</v>
      </c>
    </row>
    <row r="1984" spans="2:5" x14ac:dyDescent="0.3">
      <c r="B1984" s="166">
        <v>42447</v>
      </c>
      <c r="C1984" s="197">
        <v>366.05</v>
      </c>
      <c r="D1984" s="197">
        <f t="shared" si="31"/>
        <v>3.4749388753056234</v>
      </c>
      <c r="E1984" s="197">
        <v>1.4269880853422068E-2</v>
      </c>
    </row>
    <row r="1985" spans="2:5" x14ac:dyDescent="0.3">
      <c r="B1985" s="166">
        <v>43970</v>
      </c>
      <c r="C1985" s="197">
        <v>81.8</v>
      </c>
      <c r="D1985" s="197">
        <f t="shared" si="31"/>
        <v>0.22198984164923807</v>
      </c>
      <c r="E1985" s="197">
        <v>1.4259144451332917E-2</v>
      </c>
    </row>
    <row r="1986" spans="2:5" x14ac:dyDescent="0.3">
      <c r="B1986" s="166">
        <v>34887</v>
      </c>
      <c r="C1986" s="197">
        <v>66.94</v>
      </c>
      <c r="D1986" s="197">
        <f t="shared" si="31"/>
        <v>-0.1458466249840501</v>
      </c>
      <c r="E1986" s="197">
        <v>1.4242424242424168E-2</v>
      </c>
    </row>
    <row r="1987" spans="2:5" x14ac:dyDescent="0.3">
      <c r="B1987" s="166">
        <v>38287</v>
      </c>
      <c r="C1987" s="197">
        <v>78.37</v>
      </c>
      <c r="D1987" s="197">
        <f t="shared" si="31"/>
        <v>-0.82570888468809067</v>
      </c>
      <c r="E1987" s="197">
        <v>1.4235796557525715E-2</v>
      </c>
    </row>
    <row r="1988" spans="2:5" x14ac:dyDescent="0.3">
      <c r="B1988" s="166">
        <v>42877</v>
      </c>
      <c r="C1988" s="197">
        <v>449.65</v>
      </c>
      <c r="D1988" s="197">
        <f t="shared" si="31"/>
        <v>33.965007776049767</v>
      </c>
      <c r="E1988" s="197">
        <v>1.4209992105559843E-2</v>
      </c>
    </row>
    <row r="1989" spans="2:5" x14ac:dyDescent="0.3">
      <c r="B1989" s="166">
        <v>37785</v>
      </c>
      <c r="C1989" s="197">
        <v>12.86</v>
      </c>
      <c r="D1989" s="197">
        <f t="shared" si="31"/>
        <v>-0.96866089923236265</v>
      </c>
      <c r="E1989" s="197">
        <v>1.4195583596214423E-2</v>
      </c>
    </row>
    <row r="1990" spans="2:5" x14ac:dyDescent="0.3">
      <c r="B1990" s="166">
        <v>41759</v>
      </c>
      <c r="C1990" s="197">
        <v>410.35</v>
      </c>
      <c r="D1990" s="197">
        <f t="shared" si="31"/>
        <v>4.6811574138169734</v>
      </c>
      <c r="E1990" s="197">
        <v>1.4186500580806172E-2</v>
      </c>
    </row>
    <row r="1991" spans="2:5" x14ac:dyDescent="0.3">
      <c r="B1991" s="166">
        <v>35531</v>
      </c>
      <c r="C1991" s="197">
        <v>72.23</v>
      </c>
      <c r="D1991" s="197">
        <f t="shared" si="31"/>
        <v>-0.82881858040052137</v>
      </c>
      <c r="E1991" s="197">
        <v>1.418140971637194E-2</v>
      </c>
    </row>
    <row r="1992" spans="2:5" x14ac:dyDescent="0.3">
      <c r="B1992" s="166">
        <v>43033</v>
      </c>
      <c r="C1992" s="197">
        <v>421.95</v>
      </c>
      <c r="D1992" s="197">
        <f t="shared" si="31"/>
        <v>0.5482699152386894</v>
      </c>
      <c r="E1992" s="197">
        <v>1.418098786203581E-2</v>
      </c>
    </row>
    <row r="1993" spans="2:5" x14ac:dyDescent="0.3">
      <c r="B1993" s="166">
        <v>41173</v>
      </c>
      <c r="C1993" s="197">
        <v>272.52999999999997</v>
      </c>
      <c r="D1993" s="197">
        <f t="shared" si="31"/>
        <v>-0.65986895475819041</v>
      </c>
      <c r="E1993" s="197">
        <v>1.4178326883000691E-2</v>
      </c>
    </row>
    <row r="1994" spans="2:5" x14ac:dyDescent="0.3">
      <c r="B1994" s="166">
        <v>45629</v>
      </c>
      <c r="C1994" s="197">
        <v>801.25</v>
      </c>
      <c r="D1994" s="197">
        <f t="shared" ref="D1994:D2057" si="32">C1994/C1995-1</f>
        <v>3.9338054187192117</v>
      </c>
      <c r="E1994" s="197">
        <v>1.417631795455998E-2</v>
      </c>
    </row>
    <row r="1995" spans="2:5" x14ac:dyDescent="0.3">
      <c r="B1995" s="166">
        <v>38985</v>
      </c>
      <c r="C1995" s="197">
        <v>162.4</v>
      </c>
      <c r="D1995" s="197">
        <f t="shared" si="32"/>
        <v>-8.9124460149195062E-2</v>
      </c>
      <c r="E1995" s="197">
        <v>1.4175982014613231E-2</v>
      </c>
    </row>
    <row r="1996" spans="2:5" x14ac:dyDescent="0.3">
      <c r="B1996" s="166">
        <v>38853</v>
      </c>
      <c r="C1996" s="197">
        <v>178.29</v>
      </c>
      <c r="D1996" s="197">
        <f t="shared" si="32"/>
        <v>-0.72242807323452496</v>
      </c>
      <c r="E1996" s="197">
        <v>1.4163822525597114E-2</v>
      </c>
    </row>
    <row r="1997" spans="2:5" x14ac:dyDescent="0.3">
      <c r="B1997" s="166">
        <v>45138</v>
      </c>
      <c r="C1997" s="197">
        <v>642.32000000000005</v>
      </c>
      <c r="D1997" s="197">
        <f t="shared" si="32"/>
        <v>6.8667483159828535</v>
      </c>
      <c r="E1997" s="197">
        <v>1.4162785189863358E-2</v>
      </c>
    </row>
    <row r="1998" spans="2:5" x14ac:dyDescent="0.3">
      <c r="B1998" s="166">
        <v>35353</v>
      </c>
      <c r="C1998" s="197">
        <v>81.650000000000006</v>
      </c>
      <c r="D1998" s="197">
        <f t="shared" si="32"/>
        <v>8.5049833887043347E-2</v>
      </c>
      <c r="E1998" s="197">
        <v>1.4159731710346568E-2</v>
      </c>
    </row>
    <row r="1999" spans="2:5" x14ac:dyDescent="0.3">
      <c r="B1999" s="166">
        <v>43948</v>
      </c>
      <c r="C1999" s="197">
        <v>75.25</v>
      </c>
      <c r="D1999" s="197">
        <f t="shared" si="32"/>
        <v>-0.60448859455481974</v>
      </c>
      <c r="E1999" s="197">
        <v>1.4150943396226356E-2</v>
      </c>
    </row>
    <row r="2000" spans="2:5" x14ac:dyDescent="0.3">
      <c r="B2000" s="166">
        <v>40756</v>
      </c>
      <c r="C2000" s="197">
        <v>190.26</v>
      </c>
      <c r="D2000" s="197">
        <f t="shared" si="32"/>
        <v>6.7911547911547903</v>
      </c>
      <c r="E2000" s="197">
        <v>1.4125046639304806E-2</v>
      </c>
    </row>
    <row r="2001" spans="2:5" x14ac:dyDescent="0.3">
      <c r="B2001" s="166">
        <v>36641</v>
      </c>
      <c r="C2001" s="197">
        <v>24.42</v>
      </c>
      <c r="D2001" s="197">
        <f t="shared" si="32"/>
        <v>-0.90429159318048202</v>
      </c>
      <c r="E2001" s="197">
        <v>1.4119601328903775E-2</v>
      </c>
    </row>
    <row r="2002" spans="2:5" x14ac:dyDescent="0.3">
      <c r="B2002" s="166">
        <v>43320</v>
      </c>
      <c r="C2002" s="197">
        <v>255.15</v>
      </c>
      <c r="D2002" s="197">
        <f t="shared" si="32"/>
        <v>1.8159143582386053</v>
      </c>
      <c r="E2002" s="197">
        <v>1.4109697933227361E-2</v>
      </c>
    </row>
    <row r="2003" spans="2:5" x14ac:dyDescent="0.3">
      <c r="B2003" s="166">
        <v>38075</v>
      </c>
      <c r="C2003" s="197">
        <v>90.61</v>
      </c>
      <c r="D2003" s="197">
        <f t="shared" si="32"/>
        <v>-0.80920193724994738</v>
      </c>
      <c r="E2003" s="197">
        <v>1.4101846670397267E-2</v>
      </c>
    </row>
    <row r="2004" spans="2:5" x14ac:dyDescent="0.3">
      <c r="B2004" s="166">
        <v>42835</v>
      </c>
      <c r="C2004" s="197">
        <v>474.9</v>
      </c>
      <c r="D2004" s="197">
        <f t="shared" si="32"/>
        <v>0.29640751255732689</v>
      </c>
      <c r="E2004" s="197">
        <v>1.4093529788596904E-2</v>
      </c>
    </row>
    <row r="2005" spans="2:5" x14ac:dyDescent="0.3">
      <c r="B2005" s="166">
        <v>41647</v>
      </c>
      <c r="C2005" s="197">
        <v>366.32</v>
      </c>
      <c r="D2005" s="197">
        <f t="shared" si="32"/>
        <v>24.438888888888886</v>
      </c>
      <c r="E2005" s="197">
        <v>1.4090745508401836E-2</v>
      </c>
    </row>
    <row r="2006" spans="2:5" x14ac:dyDescent="0.3">
      <c r="B2006" s="166">
        <v>37007</v>
      </c>
      <c r="C2006" s="197">
        <v>14.4</v>
      </c>
      <c r="D2006" s="197">
        <f t="shared" si="32"/>
        <v>-0.98140375799057278</v>
      </c>
      <c r="E2006" s="197">
        <v>1.4084507042253502E-2</v>
      </c>
    </row>
    <row r="2007" spans="2:5" x14ac:dyDescent="0.3">
      <c r="B2007" s="166">
        <v>45673</v>
      </c>
      <c r="C2007" s="197">
        <v>774.35</v>
      </c>
      <c r="D2007" s="197">
        <f t="shared" si="32"/>
        <v>1.0876469319529818</v>
      </c>
      <c r="E2007" s="197">
        <v>1.4078051335777886E-2</v>
      </c>
    </row>
    <row r="2008" spans="2:5" x14ac:dyDescent="0.3">
      <c r="B2008" s="166">
        <v>41659</v>
      </c>
      <c r="C2008" s="197">
        <v>370.92</v>
      </c>
      <c r="D2008" s="197">
        <f t="shared" si="32"/>
        <v>1.7428824964874661</v>
      </c>
      <c r="E2008" s="197">
        <v>1.4052162502050436E-2</v>
      </c>
    </row>
    <row r="2009" spans="2:5" x14ac:dyDescent="0.3">
      <c r="B2009" s="166">
        <v>39503</v>
      </c>
      <c r="C2009" s="197">
        <v>135.22999999999999</v>
      </c>
      <c r="D2009" s="197">
        <f t="shared" si="32"/>
        <v>-0.83817387662298803</v>
      </c>
      <c r="E2009" s="197">
        <v>1.4022195560887685E-2</v>
      </c>
    </row>
    <row r="2010" spans="2:5" x14ac:dyDescent="0.3">
      <c r="B2010" s="166">
        <v>45601</v>
      </c>
      <c r="C2010" s="197">
        <v>835.65</v>
      </c>
      <c r="D2010" s="197">
        <f t="shared" si="32"/>
        <v>19.969887076537013</v>
      </c>
      <c r="E2010" s="197">
        <v>1.4015289406625442E-2</v>
      </c>
    </row>
    <row r="2011" spans="2:5" x14ac:dyDescent="0.3">
      <c r="B2011" s="166">
        <v>36203</v>
      </c>
      <c r="C2011" s="197">
        <v>39.85</v>
      </c>
      <c r="D2011" s="197">
        <f t="shared" si="32"/>
        <v>-0.7511396989945669</v>
      </c>
      <c r="E2011" s="197">
        <v>1.3994910941475869E-2</v>
      </c>
    </row>
    <row r="2012" spans="2:5" x14ac:dyDescent="0.3">
      <c r="B2012" s="166">
        <v>40240</v>
      </c>
      <c r="C2012" s="197">
        <v>160.13</v>
      </c>
      <c r="D2012" s="197">
        <f t="shared" si="32"/>
        <v>8.6953570458865093E-2</v>
      </c>
      <c r="E2012" s="197">
        <v>1.3994427558257305E-2</v>
      </c>
    </row>
    <row r="2013" spans="2:5" x14ac:dyDescent="0.3">
      <c r="B2013" s="166">
        <v>38932</v>
      </c>
      <c r="C2013" s="197">
        <v>147.32</v>
      </c>
      <c r="D2013" s="197">
        <f t="shared" si="32"/>
        <v>-0.76781351951961418</v>
      </c>
      <c r="E2013" s="197">
        <v>1.3972055888223478E-2</v>
      </c>
    </row>
    <row r="2014" spans="2:5" x14ac:dyDescent="0.3">
      <c r="B2014" s="166">
        <v>45232</v>
      </c>
      <c r="C2014" s="197">
        <v>634.49</v>
      </c>
      <c r="D2014" s="197">
        <f t="shared" si="32"/>
        <v>8.6780048810250143</v>
      </c>
      <c r="E2014" s="197">
        <v>1.3934832286622845E-2</v>
      </c>
    </row>
    <row r="2015" spans="2:5" x14ac:dyDescent="0.3">
      <c r="B2015" s="166">
        <v>34646</v>
      </c>
      <c r="C2015" s="197">
        <v>65.56</v>
      </c>
      <c r="D2015" s="197">
        <f t="shared" si="32"/>
        <v>-0.61772594752186594</v>
      </c>
      <c r="E2015" s="197">
        <v>1.3918960717599793E-2</v>
      </c>
    </row>
    <row r="2016" spans="2:5" x14ac:dyDescent="0.3">
      <c r="B2016" s="166">
        <v>40388</v>
      </c>
      <c r="C2016" s="197">
        <v>171.5</v>
      </c>
      <c r="D2016" s="197">
        <f t="shared" si="32"/>
        <v>-0.72280140296432793</v>
      </c>
      <c r="E2016" s="197">
        <v>1.3892994383683188E-2</v>
      </c>
    </row>
    <row r="2017" spans="2:5" x14ac:dyDescent="0.3">
      <c r="B2017" s="166">
        <v>45126</v>
      </c>
      <c r="C2017" s="197">
        <v>618.69000000000005</v>
      </c>
      <c r="D2017" s="197">
        <f t="shared" si="32"/>
        <v>6.8315189873417728</v>
      </c>
      <c r="E2017" s="197">
        <v>1.3880239913473869E-2</v>
      </c>
    </row>
    <row r="2018" spans="2:5" x14ac:dyDescent="0.3">
      <c r="B2018" s="166">
        <v>38147</v>
      </c>
      <c r="C2018" s="197">
        <v>79</v>
      </c>
      <c r="D2018" s="197">
        <f t="shared" si="32"/>
        <v>-0.88589586191954939</v>
      </c>
      <c r="E2018" s="197">
        <v>1.386036960985626E-2</v>
      </c>
    </row>
    <row r="2019" spans="2:5" x14ac:dyDescent="0.3">
      <c r="B2019" s="166">
        <v>45867</v>
      </c>
      <c r="C2019" s="197">
        <v>692.35</v>
      </c>
      <c r="D2019" s="197">
        <f t="shared" si="32"/>
        <v>0.35314466638001796</v>
      </c>
      <c r="E2019" s="197">
        <v>1.3838043637428576E-2</v>
      </c>
    </row>
    <row r="2020" spans="2:5" x14ac:dyDescent="0.3">
      <c r="B2020" s="166">
        <v>41891</v>
      </c>
      <c r="C2020" s="197">
        <v>511.66</v>
      </c>
      <c r="D2020" s="197">
        <f t="shared" si="32"/>
        <v>8.2910840748138739</v>
      </c>
      <c r="E2020" s="197">
        <v>1.381045790485258E-2</v>
      </c>
    </row>
    <row r="2021" spans="2:5" x14ac:dyDescent="0.3">
      <c r="B2021" s="166">
        <v>35902</v>
      </c>
      <c r="C2021" s="197">
        <v>55.07</v>
      </c>
      <c r="D2021" s="197">
        <f t="shared" si="32"/>
        <v>2.7462585034013607</v>
      </c>
      <c r="E2021" s="197">
        <v>1.3807069219440304E-2</v>
      </c>
    </row>
    <row r="2022" spans="2:5" x14ac:dyDescent="0.3">
      <c r="B2022" s="166">
        <v>37183</v>
      </c>
      <c r="C2022" s="197">
        <v>14.7</v>
      </c>
      <c r="D2022" s="197">
        <f t="shared" si="32"/>
        <v>-0.85725383569625169</v>
      </c>
      <c r="E2022" s="197">
        <v>1.379310344827589E-2</v>
      </c>
    </row>
    <row r="2023" spans="2:5" x14ac:dyDescent="0.3">
      <c r="B2023" s="166">
        <v>35234</v>
      </c>
      <c r="C2023" s="197">
        <v>102.98</v>
      </c>
      <c r="D2023" s="197">
        <f t="shared" si="32"/>
        <v>-0.76280087527352292</v>
      </c>
      <c r="E2023" s="197">
        <v>1.378224059854305E-2</v>
      </c>
    </row>
    <row r="2024" spans="2:5" x14ac:dyDescent="0.3">
      <c r="B2024" s="166">
        <v>42185</v>
      </c>
      <c r="C2024" s="197">
        <v>434.15</v>
      </c>
      <c r="D2024" s="197">
        <f t="shared" si="32"/>
        <v>2.134657039711191</v>
      </c>
      <c r="E2024" s="197">
        <v>1.3776999416228675E-2</v>
      </c>
    </row>
    <row r="2025" spans="2:5" x14ac:dyDescent="0.3">
      <c r="B2025" s="166">
        <v>39192</v>
      </c>
      <c r="C2025" s="197">
        <v>138.5</v>
      </c>
      <c r="D2025" s="197">
        <f t="shared" si="32"/>
        <v>9.9119117530354739E-2</v>
      </c>
      <c r="E2025" s="197">
        <v>1.3760796369491901E-2</v>
      </c>
    </row>
    <row r="2026" spans="2:5" x14ac:dyDescent="0.3">
      <c r="B2026" s="166">
        <v>39301</v>
      </c>
      <c r="C2026" s="197">
        <v>126.01</v>
      </c>
      <c r="D2026" s="197">
        <f t="shared" si="32"/>
        <v>-0.86546879337219484</v>
      </c>
      <c r="E2026" s="197">
        <v>1.3757039420756234E-2</v>
      </c>
    </row>
    <row r="2027" spans="2:5" x14ac:dyDescent="0.3">
      <c r="B2027" s="166">
        <v>45328</v>
      </c>
      <c r="C2027" s="197">
        <v>936.66</v>
      </c>
      <c r="D2027" s="197">
        <f t="shared" si="32"/>
        <v>0.88793259831092652</v>
      </c>
      <c r="E2027" s="197">
        <v>1.3756155636127421E-2</v>
      </c>
    </row>
    <row r="2028" spans="2:5" x14ac:dyDescent="0.3">
      <c r="B2028" s="166">
        <v>41933</v>
      </c>
      <c r="C2028" s="197">
        <v>496.13</v>
      </c>
      <c r="D2028" s="197">
        <f t="shared" si="32"/>
        <v>4.2289915966386538E-2</v>
      </c>
      <c r="E2028" s="197">
        <v>1.375153248876182E-2</v>
      </c>
    </row>
    <row r="2029" spans="2:5" x14ac:dyDescent="0.3">
      <c r="B2029" s="166">
        <v>42880</v>
      </c>
      <c r="C2029" s="197">
        <v>476</v>
      </c>
      <c r="D2029" s="197">
        <f t="shared" si="32"/>
        <v>4.0306489114352146</v>
      </c>
      <c r="E2029" s="197">
        <v>1.3736556277286649E-2</v>
      </c>
    </row>
    <row r="2030" spans="2:5" x14ac:dyDescent="0.3">
      <c r="B2030" s="166">
        <v>35201</v>
      </c>
      <c r="C2030" s="197">
        <v>94.62</v>
      </c>
      <c r="D2030" s="197">
        <f t="shared" si="32"/>
        <v>-0.77270106658979532</v>
      </c>
      <c r="E2030" s="197">
        <v>1.3713306192414842E-2</v>
      </c>
    </row>
    <row r="2031" spans="2:5" x14ac:dyDescent="0.3">
      <c r="B2031" s="166">
        <v>41792</v>
      </c>
      <c r="C2031" s="197">
        <v>416.28</v>
      </c>
      <c r="D2031" s="197">
        <f t="shared" si="32"/>
        <v>4.6284478096268256</v>
      </c>
      <c r="E2031" s="197">
        <v>1.3709971995616632E-2</v>
      </c>
    </row>
    <row r="2032" spans="2:5" x14ac:dyDescent="0.3">
      <c r="B2032" s="166">
        <v>34928</v>
      </c>
      <c r="C2032" s="197">
        <v>73.959999999999994</v>
      </c>
      <c r="D2032" s="197">
        <f t="shared" si="32"/>
        <v>-0.78515613652868554</v>
      </c>
      <c r="E2032" s="197">
        <v>1.3706140350877138E-2</v>
      </c>
    </row>
    <row r="2033" spans="2:5" x14ac:dyDescent="0.3">
      <c r="B2033" s="166">
        <v>44378</v>
      </c>
      <c r="C2033" s="197">
        <v>344.25</v>
      </c>
      <c r="D2033" s="197">
        <f t="shared" si="32"/>
        <v>22.24442943956786</v>
      </c>
      <c r="E2033" s="197">
        <v>1.3692579505300229E-2</v>
      </c>
    </row>
    <row r="2034" spans="2:5" x14ac:dyDescent="0.3">
      <c r="B2034" s="166">
        <v>37021</v>
      </c>
      <c r="C2034" s="197">
        <v>14.81</v>
      </c>
      <c r="D2034" s="197">
        <f t="shared" si="32"/>
        <v>-0.84858398936714041</v>
      </c>
      <c r="E2034" s="197">
        <v>1.3689253935660561E-2</v>
      </c>
    </row>
    <row r="2035" spans="2:5" x14ac:dyDescent="0.3">
      <c r="B2035" s="166">
        <v>38344</v>
      </c>
      <c r="C2035" s="197">
        <v>97.81</v>
      </c>
      <c r="D2035" s="197">
        <f t="shared" si="32"/>
        <v>-0.30895859827610561</v>
      </c>
      <c r="E2035" s="197">
        <v>1.3680174111306842E-2</v>
      </c>
    </row>
    <row r="2036" spans="2:5" x14ac:dyDescent="0.3">
      <c r="B2036" s="166">
        <v>38925</v>
      </c>
      <c r="C2036" s="197">
        <v>141.54</v>
      </c>
      <c r="D2036" s="197">
        <f t="shared" si="32"/>
        <v>-0.77535116260614234</v>
      </c>
      <c r="E2036" s="197">
        <v>1.3679008808995086E-2</v>
      </c>
    </row>
    <row r="2037" spans="2:5" x14ac:dyDescent="0.3">
      <c r="B2037" s="166">
        <v>45768</v>
      </c>
      <c r="C2037" s="197">
        <v>630.04999999999995</v>
      </c>
      <c r="D2037" s="197">
        <f t="shared" si="32"/>
        <v>0.34885463498180247</v>
      </c>
      <c r="E2037" s="197">
        <v>1.3675488697610705E-2</v>
      </c>
    </row>
    <row r="2038" spans="2:5" x14ac:dyDescent="0.3">
      <c r="B2038" s="166">
        <v>42895</v>
      </c>
      <c r="C2038" s="197">
        <v>467.1</v>
      </c>
      <c r="D2038" s="197">
        <f t="shared" si="32"/>
        <v>-0.40736135605262813</v>
      </c>
      <c r="E2038" s="197">
        <v>1.3671875E-2</v>
      </c>
    </row>
    <row r="2039" spans="2:5" x14ac:dyDescent="0.3">
      <c r="B2039" s="166">
        <v>45292</v>
      </c>
      <c r="C2039" s="197">
        <v>788.17</v>
      </c>
      <c r="D2039" s="197">
        <f t="shared" si="32"/>
        <v>4.1380052151238589</v>
      </c>
      <c r="E2039" s="197">
        <v>1.3658285640794743E-2</v>
      </c>
    </row>
    <row r="2040" spans="2:5" x14ac:dyDescent="0.3">
      <c r="B2040" s="166">
        <v>38943</v>
      </c>
      <c r="C2040" s="197">
        <v>153.4</v>
      </c>
      <c r="D2040" s="197">
        <f t="shared" si="32"/>
        <v>-0.69927465202901384</v>
      </c>
      <c r="E2040" s="197">
        <v>1.361173516585179E-2</v>
      </c>
    </row>
    <row r="2041" spans="2:5" x14ac:dyDescent="0.3">
      <c r="B2041" s="166">
        <v>42578</v>
      </c>
      <c r="C2041" s="197">
        <v>510.1</v>
      </c>
      <c r="D2041" s="197">
        <f t="shared" si="32"/>
        <v>3.0968596899847398</v>
      </c>
      <c r="E2041" s="197">
        <v>1.3611525086934861E-2</v>
      </c>
    </row>
    <row r="2042" spans="2:5" x14ac:dyDescent="0.3">
      <c r="B2042" s="166">
        <v>39314</v>
      </c>
      <c r="C2042" s="197">
        <v>124.51</v>
      </c>
      <c r="D2042" s="197">
        <f t="shared" si="32"/>
        <v>-0.66960329043385958</v>
      </c>
      <c r="E2042" s="197">
        <v>1.3594920221426277E-2</v>
      </c>
    </row>
    <row r="2043" spans="2:5" x14ac:dyDescent="0.3">
      <c r="B2043" s="166">
        <v>43145</v>
      </c>
      <c r="C2043" s="197">
        <v>376.85</v>
      </c>
      <c r="D2043" s="197">
        <f t="shared" si="32"/>
        <v>-0.31344507196210591</v>
      </c>
      <c r="E2043" s="197">
        <v>1.3582571274878941E-2</v>
      </c>
    </row>
    <row r="2044" spans="2:5" x14ac:dyDescent="0.3">
      <c r="B2044" s="166">
        <v>42760</v>
      </c>
      <c r="C2044" s="197">
        <v>548.9</v>
      </c>
      <c r="D2044" s="197">
        <f t="shared" si="32"/>
        <v>-0.44201602081893221</v>
      </c>
      <c r="E2044" s="197">
        <v>1.3572154002400527E-2</v>
      </c>
    </row>
    <row r="2045" spans="2:5" x14ac:dyDescent="0.3">
      <c r="B2045" s="166">
        <v>45405</v>
      </c>
      <c r="C2045" s="197">
        <v>983.72</v>
      </c>
      <c r="D2045" s="197">
        <f t="shared" si="32"/>
        <v>20.232894452838334</v>
      </c>
      <c r="E2045" s="197">
        <v>1.3569625470094326E-2</v>
      </c>
    </row>
    <row r="2046" spans="2:5" x14ac:dyDescent="0.3">
      <c r="B2046" s="166">
        <v>37837</v>
      </c>
      <c r="C2046" s="197">
        <v>46.33</v>
      </c>
      <c r="D2046" s="197">
        <f t="shared" si="32"/>
        <v>-0.94189429854265438</v>
      </c>
      <c r="E2046" s="197">
        <v>1.3563771603587682E-2</v>
      </c>
    </row>
    <row r="2047" spans="2:5" x14ac:dyDescent="0.3">
      <c r="B2047" s="166">
        <v>45300</v>
      </c>
      <c r="C2047" s="197">
        <v>797.34</v>
      </c>
      <c r="D2047" s="197">
        <f t="shared" si="32"/>
        <v>1.0492957746478875</v>
      </c>
      <c r="E2047" s="197">
        <v>1.356350184956856E-2</v>
      </c>
    </row>
    <row r="2048" spans="2:5" x14ac:dyDescent="0.3">
      <c r="B2048" s="166">
        <v>41712</v>
      </c>
      <c r="C2048" s="197">
        <v>389.08</v>
      </c>
      <c r="D2048" s="197">
        <f t="shared" si="32"/>
        <v>0.22275298554368317</v>
      </c>
      <c r="E2048" s="197">
        <v>1.3545899760341706E-2</v>
      </c>
    </row>
    <row r="2049" spans="2:5" x14ac:dyDescent="0.3">
      <c r="B2049" s="166">
        <v>44295</v>
      </c>
      <c r="C2049" s="197">
        <v>318.2</v>
      </c>
      <c r="D2049" s="197">
        <f t="shared" si="32"/>
        <v>12.280467445742904</v>
      </c>
      <c r="E2049" s="197">
        <v>1.3537187450231025E-2</v>
      </c>
    </row>
    <row r="2050" spans="2:5" x14ac:dyDescent="0.3">
      <c r="B2050" s="166">
        <v>37349</v>
      </c>
      <c r="C2050" s="197">
        <v>23.96</v>
      </c>
      <c r="D2050" s="197">
        <f t="shared" si="32"/>
        <v>-0.31951150241408688</v>
      </c>
      <c r="E2050" s="197">
        <v>1.3536379018612488E-2</v>
      </c>
    </row>
    <row r="2051" spans="2:5" x14ac:dyDescent="0.3">
      <c r="B2051" s="166">
        <v>37781</v>
      </c>
      <c r="C2051" s="197">
        <v>35.21</v>
      </c>
      <c r="D2051" s="197">
        <f t="shared" si="32"/>
        <v>-0.94568872435600804</v>
      </c>
      <c r="E2051" s="197">
        <v>1.3529073114565415E-2</v>
      </c>
    </row>
    <row r="2052" spans="2:5" x14ac:dyDescent="0.3">
      <c r="B2052" s="166">
        <v>45723</v>
      </c>
      <c r="C2052" s="197">
        <v>648.29999999999995</v>
      </c>
      <c r="D2052" s="197">
        <f t="shared" si="32"/>
        <v>5.7049332919640081</v>
      </c>
      <c r="E2052" s="197">
        <v>1.3523020401782215E-2</v>
      </c>
    </row>
    <row r="2053" spans="2:5" x14ac:dyDescent="0.3">
      <c r="B2053" s="166">
        <v>35312</v>
      </c>
      <c r="C2053" s="197">
        <v>96.69</v>
      </c>
      <c r="D2053" s="197">
        <f t="shared" si="32"/>
        <v>2.5824379399777695</v>
      </c>
      <c r="E2053" s="197">
        <v>1.3522012578616183E-2</v>
      </c>
    </row>
    <row r="2054" spans="2:5" x14ac:dyDescent="0.3">
      <c r="B2054" s="166">
        <v>36013</v>
      </c>
      <c r="C2054" s="197">
        <v>26.99</v>
      </c>
      <c r="D2054" s="197">
        <f t="shared" si="32"/>
        <v>-0.73922705314009662</v>
      </c>
      <c r="E2054" s="197">
        <v>1.3518588058580416E-2</v>
      </c>
    </row>
    <row r="2055" spans="2:5" x14ac:dyDescent="0.3">
      <c r="B2055" s="166">
        <v>39605</v>
      </c>
      <c r="C2055" s="197">
        <v>103.5</v>
      </c>
      <c r="D2055" s="197">
        <f t="shared" si="32"/>
        <v>0.27651702022693647</v>
      </c>
      <c r="E2055" s="197">
        <v>1.3513513513513375E-2</v>
      </c>
    </row>
    <row r="2056" spans="2:5" x14ac:dyDescent="0.3">
      <c r="B2056" s="166">
        <v>34968</v>
      </c>
      <c r="C2056" s="197">
        <v>81.08</v>
      </c>
      <c r="D2056" s="197">
        <f t="shared" si="32"/>
        <v>1.2962333616539223</v>
      </c>
      <c r="E2056" s="197">
        <v>1.3500000000000068E-2</v>
      </c>
    </row>
    <row r="2057" spans="2:5" x14ac:dyDescent="0.3">
      <c r="B2057" s="166">
        <v>39818</v>
      </c>
      <c r="C2057" s="197">
        <v>35.31</v>
      </c>
      <c r="D2057" s="197">
        <f t="shared" si="32"/>
        <v>-0.9190230478156175</v>
      </c>
      <c r="E2057" s="197">
        <v>1.3490241102181333E-2</v>
      </c>
    </row>
    <row r="2058" spans="2:5" x14ac:dyDescent="0.3">
      <c r="B2058" s="166">
        <v>44679</v>
      </c>
      <c r="C2058" s="197">
        <v>436.05</v>
      </c>
      <c r="D2058" s="197">
        <f t="shared" ref="D2058:D2121" si="33">C2058/C2059-1</f>
        <v>5.5898443403354996</v>
      </c>
      <c r="E2058" s="197">
        <v>1.3480534572922753E-2</v>
      </c>
    </row>
    <row r="2059" spans="2:5" x14ac:dyDescent="0.3">
      <c r="B2059" s="166">
        <v>35480</v>
      </c>
      <c r="C2059" s="197">
        <v>66.17</v>
      </c>
      <c r="D2059" s="197">
        <f t="shared" si="33"/>
        <v>-0.82949831224715909</v>
      </c>
      <c r="E2059" s="197">
        <v>1.347832746209221E-2</v>
      </c>
    </row>
    <row r="2060" spans="2:5" x14ac:dyDescent="0.3">
      <c r="B2060" s="166">
        <v>41596</v>
      </c>
      <c r="C2060" s="197">
        <v>388.09</v>
      </c>
      <c r="D2060" s="197">
        <f t="shared" si="33"/>
        <v>-0.25431837832644832</v>
      </c>
      <c r="E2060" s="197">
        <v>1.3448582023293465E-2</v>
      </c>
    </row>
    <row r="2061" spans="2:5" x14ac:dyDescent="0.3">
      <c r="B2061" s="166">
        <v>42137</v>
      </c>
      <c r="C2061" s="197">
        <v>520.45000000000005</v>
      </c>
      <c r="D2061" s="197">
        <f t="shared" si="33"/>
        <v>2.8296541574687271</v>
      </c>
      <c r="E2061" s="197">
        <v>1.343588745010238E-2</v>
      </c>
    </row>
    <row r="2062" spans="2:5" x14ac:dyDescent="0.3">
      <c r="B2062" s="166">
        <v>44139</v>
      </c>
      <c r="C2062" s="197">
        <v>135.9</v>
      </c>
      <c r="D2062" s="197">
        <f t="shared" si="33"/>
        <v>-0.21784172661870504</v>
      </c>
      <c r="E2062" s="197">
        <v>1.3422818791946289E-2</v>
      </c>
    </row>
    <row r="2063" spans="2:5" x14ac:dyDescent="0.3">
      <c r="B2063" s="166">
        <v>44161</v>
      </c>
      <c r="C2063" s="197">
        <v>173.75</v>
      </c>
      <c r="D2063" s="197">
        <f t="shared" si="33"/>
        <v>-0.58948611931482575</v>
      </c>
      <c r="E2063" s="197">
        <v>1.3414989792942533E-2</v>
      </c>
    </row>
    <row r="2064" spans="2:5" x14ac:dyDescent="0.3">
      <c r="B2064" s="166">
        <v>42338</v>
      </c>
      <c r="C2064" s="197">
        <v>423.25</v>
      </c>
      <c r="D2064" s="197">
        <f t="shared" si="33"/>
        <v>4.7687065558130026</v>
      </c>
      <c r="E2064" s="197">
        <v>1.3408356279181133E-2</v>
      </c>
    </row>
    <row r="2065" spans="2:5" x14ac:dyDescent="0.3">
      <c r="B2065" s="166">
        <v>34950</v>
      </c>
      <c r="C2065" s="197">
        <v>73.37</v>
      </c>
      <c r="D2065" s="197">
        <f t="shared" si="33"/>
        <v>-0.85303955933900855</v>
      </c>
      <c r="E2065" s="197">
        <v>1.339779005524866E-2</v>
      </c>
    </row>
    <row r="2066" spans="2:5" x14ac:dyDescent="0.3">
      <c r="B2066" s="166">
        <v>42570</v>
      </c>
      <c r="C2066" s="197">
        <v>499.25</v>
      </c>
      <c r="D2066" s="197">
        <f t="shared" si="33"/>
        <v>13.657956547269523</v>
      </c>
      <c r="E2066" s="197">
        <v>1.3396934943672001E-2</v>
      </c>
    </row>
    <row r="2067" spans="2:5" x14ac:dyDescent="0.3">
      <c r="B2067" s="166">
        <v>35971</v>
      </c>
      <c r="C2067" s="197">
        <v>34.06</v>
      </c>
      <c r="D2067" s="197">
        <f t="shared" si="33"/>
        <v>-0.93264515108368928</v>
      </c>
      <c r="E2067" s="197">
        <v>1.3388872359416881E-2</v>
      </c>
    </row>
    <row r="2068" spans="2:5" x14ac:dyDescent="0.3">
      <c r="B2068" s="166">
        <v>41908</v>
      </c>
      <c r="C2068" s="197">
        <v>505.68</v>
      </c>
      <c r="D2068" s="197">
        <f t="shared" si="33"/>
        <v>4.3870246085011182</v>
      </c>
      <c r="E2068" s="197">
        <v>1.3386773547094277E-2</v>
      </c>
    </row>
    <row r="2069" spans="2:5" x14ac:dyDescent="0.3">
      <c r="B2069" s="166">
        <v>38330</v>
      </c>
      <c r="C2069" s="197">
        <v>93.87</v>
      </c>
      <c r="D2069" s="197">
        <f t="shared" si="33"/>
        <v>-0.72149532710280373</v>
      </c>
      <c r="E2069" s="197">
        <v>1.3386591816906046E-2</v>
      </c>
    </row>
    <row r="2070" spans="2:5" x14ac:dyDescent="0.3">
      <c r="B2070" s="166">
        <v>42396</v>
      </c>
      <c r="C2070" s="197">
        <v>337.05</v>
      </c>
      <c r="D2070" s="197">
        <f t="shared" si="33"/>
        <v>-0.12751417255571951</v>
      </c>
      <c r="E2070" s="197">
        <v>1.3379434756464192E-2</v>
      </c>
    </row>
    <row r="2071" spans="2:5" x14ac:dyDescent="0.3">
      <c r="B2071" s="166">
        <v>41561</v>
      </c>
      <c r="C2071" s="197">
        <v>386.31</v>
      </c>
      <c r="D2071" s="197">
        <f t="shared" si="33"/>
        <v>0.2140477686989315</v>
      </c>
      <c r="E2071" s="197">
        <v>1.3378452821279696E-2</v>
      </c>
    </row>
    <row r="2072" spans="2:5" x14ac:dyDescent="0.3">
      <c r="B2072" s="166">
        <v>42419</v>
      </c>
      <c r="C2072" s="197">
        <v>318.2</v>
      </c>
      <c r="D2072" s="197">
        <f t="shared" si="33"/>
        <v>-0.23693045563549164</v>
      </c>
      <c r="E2072" s="197">
        <v>1.3375796178343835E-2</v>
      </c>
    </row>
    <row r="2073" spans="2:5" x14ac:dyDescent="0.3">
      <c r="B2073" s="166">
        <v>42482</v>
      </c>
      <c r="C2073" s="197">
        <v>417</v>
      </c>
      <c r="D2073" s="197">
        <f t="shared" si="33"/>
        <v>21.912087912087912</v>
      </c>
      <c r="E2073" s="197">
        <v>1.3365735115431265E-2</v>
      </c>
    </row>
    <row r="2074" spans="2:5" x14ac:dyDescent="0.3">
      <c r="B2074" s="166">
        <v>36920</v>
      </c>
      <c r="C2074" s="197">
        <v>18.2</v>
      </c>
      <c r="D2074" s="197">
        <f t="shared" si="33"/>
        <v>-0.87180390223286608</v>
      </c>
      <c r="E2074" s="197">
        <v>1.3363028953229383E-2</v>
      </c>
    </row>
    <row r="2075" spans="2:5" x14ac:dyDescent="0.3">
      <c r="B2075" s="166">
        <v>39346</v>
      </c>
      <c r="C2075" s="197">
        <v>141.97</v>
      </c>
      <c r="D2075" s="197">
        <f t="shared" si="33"/>
        <v>-0.51555995359312079</v>
      </c>
      <c r="E2075" s="197">
        <v>1.3347608850820869E-2</v>
      </c>
    </row>
    <row r="2076" spans="2:5" x14ac:dyDescent="0.3">
      <c r="B2076" s="166">
        <v>41460</v>
      </c>
      <c r="C2076" s="197">
        <v>293.06</v>
      </c>
      <c r="D2076" s="197">
        <f t="shared" si="33"/>
        <v>9.4291814946619219</v>
      </c>
      <c r="E2076" s="197">
        <v>1.3347164591977823E-2</v>
      </c>
    </row>
    <row r="2077" spans="2:5" x14ac:dyDescent="0.3">
      <c r="B2077" s="166">
        <v>37561</v>
      </c>
      <c r="C2077" s="197">
        <v>28.1</v>
      </c>
      <c r="D2077" s="197">
        <f t="shared" si="33"/>
        <v>-0.96071303739951064</v>
      </c>
      <c r="E2077" s="197">
        <v>1.3342949873782928E-2</v>
      </c>
    </row>
    <row r="2078" spans="2:5" x14ac:dyDescent="0.3">
      <c r="B2078" s="166">
        <v>45912</v>
      </c>
      <c r="C2078" s="197">
        <v>715.25</v>
      </c>
      <c r="D2078" s="197">
        <f t="shared" si="33"/>
        <v>3.1589138271892079</v>
      </c>
      <c r="E2078" s="197">
        <v>1.3317277041864362E-2</v>
      </c>
    </row>
    <row r="2079" spans="2:5" x14ac:dyDescent="0.3">
      <c r="B2079" s="166">
        <v>38967</v>
      </c>
      <c r="C2079" s="197">
        <v>171.98</v>
      </c>
      <c r="D2079" s="197">
        <f t="shared" si="33"/>
        <v>-0.23499844312975404</v>
      </c>
      <c r="E2079" s="197">
        <v>1.3316049964647636E-2</v>
      </c>
    </row>
    <row r="2080" spans="2:5" x14ac:dyDescent="0.3">
      <c r="B2080" s="166">
        <v>40624</v>
      </c>
      <c r="C2080" s="197">
        <v>224.81</v>
      </c>
      <c r="D2080" s="197">
        <f t="shared" si="33"/>
        <v>-0.77589592782734385</v>
      </c>
      <c r="E2080" s="197">
        <v>1.3296673577932072E-2</v>
      </c>
    </row>
    <row r="2081" spans="2:5" x14ac:dyDescent="0.3">
      <c r="B2081" s="166">
        <v>45495</v>
      </c>
      <c r="C2081" s="197">
        <v>1003.15</v>
      </c>
      <c r="D2081" s="197">
        <f t="shared" si="33"/>
        <v>12.678074720479955</v>
      </c>
      <c r="E2081" s="197">
        <v>1.3282828282828341E-2</v>
      </c>
    </row>
    <row r="2082" spans="2:5" x14ac:dyDescent="0.3">
      <c r="B2082" s="166">
        <v>35537</v>
      </c>
      <c r="C2082" s="197">
        <v>73.34</v>
      </c>
      <c r="D2082" s="197">
        <f t="shared" si="33"/>
        <v>-0.525491718426501</v>
      </c>
      <c r="E2082" s="197">
        <v>1.3263332412268625E-2</v>
      </c>
    </row>
    <row r="2083" spans="2:5" x14ac:dyDescent="0.3">
      <c r="B2083" s="166">
        <v>39365</v>
      </c>
      <c r="C2083" s="197">
        <v>154.56</v>
      </c>
      <c r="D2083" s="197">
        <f t="shared" si="33"/>
        <v>0.66911447084233266</v>
      </c>
      <c r="E2083" s="197">
        <v>1.3242428215550106E-2</v>
      </c>
    </row>
    <row r="2084" spans="2:5" x14ac:dyDescent="0.3">
      <c r="B2084" s="166">
        <v>38405</v>
      </c>
      <c r="C2084" s="197">
        <v>92.6</v>
      </c>
      <c r="D2084" s="197">
        <f t="shared" si="33"/>
        <v>-0.49826614651061985</v>
      </c>
      <c r="E2084" s="197">
        <v>1.3239960608381507E-2</v>
      </c>
    </row>
    <row r="2085" spans="2:5" x14ac:dyDescent="0.3">
      <c r="B2085" s="166">
        <v>39104</v>
      </c>
      <c r="C2085" s="197">
        <v>184.56</v>
      </c>
      <c r="D2085" s="197">
        <f t="shared" si="33"/>
        <v>1.2703899618649279</v>
      </c>
      <c r="E2085" s="197">
        <v>1.3230853692012046E-2</v>
      </c>
    </row>
    <row r="2086" spans="2:5" x14ac:dyDescent="0.3">
      <c r="B2086" s="166">
        <v>38475</v>
      </c>
      <c r="C2086" s="197">
        <v>81.290000000000006</v>
      </c>
      <c r="D2086" s="197">
        <f t="shared" si="33"/>
        <v>1.646158854166667</v>
      </c>
      <c r="E2086" s="197">
        <v>1.3212015455565274E-2</v>
      </c>
    </row>
    <row r="2087" spans="2:5" x14ac:dyDescent="0.3">
      <c r="B2087" s="166">
        <v>37614</v>
      </c>
      <c r="C2087" s="197">
        <v>30.72</v>
      </c>
      <c r="D2087" s="197">
        <f t="shared" si="33"/>
        <v>-0.68006665278067069</v>
      </c>
      <c r="E2087" s="197">
        <v>1.3192612137203019E-2</v>
      </c>
    </row>
    <row r="2088" spans="2:5" x14ac:dyDescent="0.3">
      <c r="B2088" s="166">
        <v>38337</v>
      </c>
      <c r="C2088" s="197">
        <v>96.02</v>
      </c>
      <c r="D2088" s="197">
        <f t="shared" si="33"/>
        <v>-0.8584423051407174</v>
      </c>
      <c r="E2088" s="197">
        <v>1.3189828004642745E-2</v>
      </c>
    </row>
    <row r="2089" spans="2:5" x14ac:dyDescent="0.3">
      <c r="B2089" s="166">
        <v>45246</v>
      </c>
      <c r="C2089" s="197">
        <v>678.31</v>
      </c>
      <c r="D2089" s="197">
        <f t="shared" si="33"/>
        <v>1.3491255411255407</v>
      </c>
      <c r="E2089" s="197">
        <v>1.3189340981059727E-2</v>
      </c>
    </row>
    <row r="2090" spans="2:5" x14ac:dyDescent="0.3">
      <c r="B2090" s="166">
        <v>42276</v>
      </c>
      <c r="C2090" s="197">
        <v>288.75</v>
      </c>
      <c r="D2090" s="197">
        <f t="shared" si="33"/>
        <v>13.992211838006229</v>
      </c>
      <c r="E2090" s="197">
        <v>1.3157894736842035E-2</v>
      </c>
    </row>
    <row r="2091" spans="2:5" x14ac:dyDescent="0.3">
      <c r="B2091" s="166">
        <v>37259</v>
      </c>
      <c r="C2091" s="197">
        <v>19.260000000000002</v>
      </c>
      <c r="D2091" s="197">
        <f t="shared" si="33"/>
        <v>-0.88096415327564892</v>
      </c>
      <c r="E2091" s="197">
        <v>1.3150973172014746E-2</v>
      </c>
    </row>
    <row r="2092" spans="2:5" x14ac:dyDescent="0.3">
      <c r="B2092" s="166">
        <v>43810</v>
      </c>
      <c r="C2092" s="197">
        <v>161.80000000000001</v>
      </c>
      <c r="D2092" s="197">
        <f t="shared" si="33"/>
        <v>2.7462375549895812</v>
      </c>
      <c r="E2092" s="197">
        <v>1.314965560425807E-2</v>
      </c>
    </row>
    <row r="2093" spans="2:5" x14ac:dyDescent="0.3">
      <c r="B2093" s="166">
        <v>35830</v>
      </c>
      <c r="C2093" s="197">
        <v>43.19</v>
      </c>
      <c r="D2093" s="197">
        <f t="shared" si="33"/>
        <v>0.69638648860958341</v>
      </c>
      <c r="E2093" s="197">
        <v>1.3136288998357948E-2</v>
      </c>
    </row>
    <row r="2094" spans="2:5" x14ac:dyDescent="0.3">
      <c r="B2094" s="166">
        <v>36718</v>
      </c>
      <c r="C2094" s="197">
        <v>25.46</v>
      </c>
      <c r="D2094" s="197">
        <f t="shared" si="33"/>
        <v>-0.96616611295681065</v>
      </c>
      <c r="E2094" s="197">
        <v>1.3131715081575956E-2</v>
      </c>
    </row>
    <row r="2095" spans="2:5" x14ac:dyDescent="0.3">
      <c r="B2095" s="166">
        <v>45680</v>
      </c>
      <c r="C2095" s="197">
        <v>752.5</v>
      </c>
      <c r="D2095" s="197">
        <f t="shared" si="33"/>
        <v>1.401161492070583</v>
      </c>
      <c r="E2095" s="197">
        <v>1.312689330191863E-2</v>
      </c>
    </row>
    <row r="2096" spans="2:5" x14ac:dyDescent="0.3">
      <c r="B2096" s="166">
        <v>41275</v>
      </c>
      <c r="C2096" s="197">
        <v>313.39</v>
      </c>
      <c r="D2096" s="197">
        <f t="shared" si="33"/>
        <v>2.9795555555555553</v>
      </c>
      <c r="E2096" s="197">
        <v>1.3125141434713772E-2</v>
      </c>
    </row>
    <row r="2097" spans="2:5" x14ac:dyDescent="0.3">
      <c r="B2097" s="166">
        <v>38250</v>
      </c>
      <c r="C2097" s="197">
        <v>78.75</v>
      </c>
      <c r="D2097" s="197">
        <f t="shared" si="33"/>
        <v>2.3943965517241379</v>
      </c>
      <c r="E2097" s="197">
        <v>1.3122346584330424E-2</v>
      </c>
    </row>
    <row r="2098" spans="2:5" x14ac:dyDescent="0.3">
      <c r="B2098" s="166">
        <v>36130</v>
      </c>
      <c r="C2098" s="197">
        <v>23.2</v>
      </c>
      <c r="D2098" s="197">
        <f t="shared" si="33"/>
        <v>-0.91206125388522474</v>
      </c>
      <c r="E2098" s="197">
        <v>1.3100436681222849E-2</v>
      </c>
    </row>
    <row r="2099" spans="2:5" x14ac:dyDescent="0.3">
      <c r="B2099" s="166">
        <v>41240</v>
      </c>
      <c r="C2099" s="197">
        <v>263.82</v>
      </c>
      <c r="D2099" s="197">
        <f t="shared" si="33"/>
        <v>-0.64847435043304458</v>
      </c>
      <c r="E2099" s="197">
        <v>1.3094735225221532E-2</v>
      </c>
    </row>
    <row r="2100" spans="2:5" x14ac:dyDescent="0.3">
      <c r="B2100" s="166">
        <v>45653</v>
      </c>
      <c r="C2100" s="197">
        <v>750.5</v>
      </c>
      <c r="D2100" s="197">
        <f t="shared" si="33"/>
        <v>11.435791217895609</v>
      </c>
      <c r="E2100" s="197">
        <v>1.3093952483801408E-2</v>
      </c>
    </row>
    <row r="2101" spans="2:5" x14ac:dyDescent="0.3">
      <c r="B2101" s="166">
        <v>34739</v>
      </c>
      <c r="C2101" s="197">
        <v>60.35</v>
      </c>
      <c r="D2101" s="197">
        <f t="shared" si="33"/>
        <v>-0.62601474871413521</v>
      </c>
      <c r="E2101" s="197">
        <v>1.3093839180795763E-2</v>
      </c>
    </row>
    <row r="2102" spans="2:5" x14ac:dyDescent="0.3">
      <c r="B2102" s="166">
        <v>38980</v>
      </c>
      <c r="C2102" s="197">
        <v>161.37</v>
      </c>
      <c r="D2102" s="197">
        <f t="shared" si="33"/>
        <v>-0.80038594277656139</v>
      </c>
      <c r="E2102" s="197">
        <v>1.3057944629292662E-2</v>
      </c>
    </row>
    <row r="2103" spans="2:5" x14ac:dyDescent="0.3">
      <c r="B2103" s="166">
        <v>45315</v>
      </c>
      <c r="C2103" s="197">
        <v>808.41</v>
      </c>
      <c r="D2103" s="197">
        <f t="shared" si="33"/>
        <v>23.782648681790313</v>
      </c>
      <c r="E2103" s="197">
        <v>1.3057807741951644E-2</v>
      </c>
    </row>
    <row r="2104" spans="2:5" x14ac:dyDescent="0.3">
      <c r="B2104" s="166">
        <v>36580</v>
      </c>
      <c r="C2104" s="197">
        <v>32.619999999999997</v>
      </c>
      <c r="D2104" s="197">
        <f t="shared" si="33"/>
        <v>-0.75442294662350373</v>
      </c>
      <c r="E2104" s="197">
        <v>1.304347826086949E-2</v>
      </c>
    </row>
    <row r="2105" spans="2:5" x14ac:dyDescent="0.3">
      <c r="B2105" s="166">
        <v>39399</v>
      </c>
      <c r="C2105" s="197">
        <v>132.83000000000001</v>
      </c>
      <c r="D2105" s="197">
        <f t="shared" si="33"/>
        <v>-0.46061073661983265</v>
      </c>
      <c r="E2105" s="197">
        <v>1.3041488712629778E-2</v>
      </c>
    </row>
    <row r="2106" spans="2:5" x14ac:dyDescent="0.3">
      <c r="B2106" s="166">
        <v>41162</v>
      </c>
      <c r="C2106" s="197">
        <v>246.26</v>
      </c>
      <c r="D2106" s="197">
        <f t="shared" si="33"/>
        <v>-0.27185097575399175</v>
      </c>
      <c r="E2106" s="197">
        <v>1.3040437697971807E-2</v>
      </c>
    </row>
    <row r="2107" spans="2:5" x14ac:dyDescent="0.3">
      <c r="B2107" s="166">
        <v>43181</v>
      </c>
      <c r="C2107" s="197">
        <v>338.2</v>
      </c>
      <c r="D2107" s="197">
        <f t="shared" si="33"/>
        <v>-0.16932750405266006</v>
      </c>
      <c r="E2107" s="197">
        <v>1.3029803804103457E-2</v>
      </c>
    </row>
    <row r="2108" spans="2:5" x14ac:dyDescent="0.3">
      <c r="B2108" s="166">
        <v>44949</v>
      </c>
      <c r="C2108" s="197">
        <v>407.14</v>
      </c>
      <c r="D2108" s="197">
        <f t="shared" si="33"/>
        <v>0.85409171638052728</v>
      </c>
      <c r="E2108" s="197">
        <v>1.3012863576422395E-2</v>
      </c>
    </row>
    <row r="2109" spans="2:5" x14ac:dyDescent="0.3">
      <c r="B2109" s="166">
        <v>40932</v>
      </c>
      <c r="C2109" s="197">
        <v>219.59</v>
      </c>
      <c r="D2109" s="197">
        <f t="shared" si="33"/>
        <v>0.22607481853713018</v>
      </c>
      <c r="E2109" s="197">
        <v>1.3009180237117723E-2</v>
      </c>
    </row>
    <row r="2110" spans="2:5" x14ac:dyDescent="0.3">
      <c r="B2110" s="166">
        <v>43607</v>
      </c>
      <c r="C2110" s="197">
        <v>179.1</v>
      </c>
      <c r="D2110" s="197">
        <f t="shared" si="33"/>
        <v>-0.39660400242571259</v>
      </c>
      <c r="E2110" s="197">
        <v>1.300904977375561E-2</v>
      </c>
    </row>
    <row r="2111" spans="2:5" x14ac:dyDescent="0.3">
      <c r="B2111" s="166">
        <v>41394</v>
      </c>
      <c r="C2111" s="197">
        <v>296.82</v>
      </c>
      <c r="D2111" s="197">
        <f t="shared" si="33"/>
        <v>4.0660522273425492</v>
      </c>
      <c r="E2111" s="197">
        <v>1.3002969181939106E-2</v>
      </c>
    </row>
    <row r="2112" spans="2:5" x14ac:dyDescent="0.3">
      <c r="B2112" s="166">
        <v>37893</v>
      </c>
      <c r="C2112" s="197">
        <v>58.59</v>
      </c>
      <c r="D2112" s="197">
        <f t="shared" si="33"/>
        <v>-0.77617756045383346</v>
      </c>
      <c r="E2112" s="197">
        <v>1.2966804979253066E-2</v>
      </c>
    </row>
    <row r="2113" spans="2:5" x14ac:dyDescent="0.3">
      <c r="B2113" s="166">
        <v>40527</v>
      </c>
      <c r="C2113" s="197">
        <v>261.77</v>
      </c>
      <c r="D2113" s="197">
        <f t="shared" si="33"/>
        <v>-0.61098231535146375</v>
      </c>
      <c r="E2113" s="197">
        <v>1.2963392926244044E-2</v>
      </c>
    </row>
    <row r="2114" spans="2:5" x14ac:dyDescent="0.3">
      <c r="B2114" s="166">
        <v>45926</v>
      </c>
      <c r="C2114" s="197">
        <v>672.9</v>
      </c>
      <c r="D2114" s="197">
        <f t="shared" si="33"/>
        <v>1.4926838303389518</v>
      </c>
      <c r="E2114" s="197">
        <v>1.2945958151437731E-2</v>
      </c>
    </row>
    <row r="2115" spans="2:5" x14ac:dyDescent="0.3">
      <c r="B2115" s="166">
        <v>43349</v>
      </c>
      <c r="C2115" s="197">
        <v>269.95</v>
      </c>
      <c r="D2115" s="197">
        <f t="shared" si="33"/>
        <v>0.76842450049131994</v>
      </c>
      <c r="E2115" s="197">
        <v>1.2945590994371425E-2</v>
      </c>
    </row>
    <row r="2116" spans="2:5" x14ac:dyDescent="0.3">
      <c r="B2116" s="166">
        <v>43507</v>
      </c>
      <c r="C2116" s="197">
        <v>152.65</v>
      </c>
      <c r="D2116" s="197">
        <f t="shared" si="33"/>
        <v>-0.77870397216584508</v>
      </c>
      <c r="E2116" s="197">
        <v>1.2939615129396342E-2</v>
      </c>
    </row>
    <row r="2117" spans="2:5" x14ac:dyDescent="0.3">
      <c r="B2117" s="166">
        <v>45708</v>
      </c>
      <c r="C2117" s="197">
        <v>689.8</v>
      </c>
      <c r="D2117" s="197">
        <f t="shared" si="33"/>
        <v>1.665378670788253</v>
      </c>
      <c r="E2117" s="197">
        <v>1.2922173274596105E-2</v>
      </c>
    </row>
    <row r="2118" spans="2:5" x14ac:dyDescent="0.3">
      <c r="B2118" s="166">
        <v>43339</v>
      </c>
      <c r="C2118" s="197">
        <v>258.8</v>
      </c>
      <c r="D2118" s="197">
        <f t="shared" si="33"/>
        <v>1.181940814433859</v>
      </c>
      <c r="E2118" s="197">
        <v>1.2915851272015777E-2</v>
      </c>
    </row>
    <row r="2119" spans="2:5" x14ac:dyDescent="0.3">
      <c r="B2119" s="166">
        <v>38702</v>
      </c>
      <c r="C2119" s="197">
        <v>118.61</v>
      </c>
      <c r="D2119" s="197">
        <f t="shared" si="33"/>
        <v>-2.5950562535928312E-2</v>
      </c>
      <c r="E2119" s="197">
        <v>1.289496157130654E-2</v>
      </c>
    </row>
    <row r="2120" spans="2:5" x14ac:dyDescent="0.3">
      <c r="B2120" s="166">
        <v>38708</v>
      </c>
      <c r="C2120" s="197">
        <v>121.77</v>
      </c>
      <c r="D2120" s="197">
        <f t="shared" si="33"/>
        <v>-0.71832061068702291</v>
      </c>
      <c r="E2120" s="197">
        <v>1.2893029446015669E-2</v>
      </c>
    </row>
    <row r="2121" spans="2:5" x14ac:dyDescent="0.3">
      <c r="B2121" s="166">
        <v>42865</v>
      </c>
      <c r="C2121" s="197">
        <v>432.3</v>
      </c>
      <c r="D2121" s="197">
        <f t="shared" si="33"/>
        <v>2.1405739193606972</v>
      </c>
      <c r="E2121" s="197">
        <v>1.2886597938144284E-2</v>
      </c>
    </row>
    <row r="2122" spans="2:5" x14ac:dyDescent="0.3">
      <c r="B2122" s="166">
        <v>44140</v>
      </c>
      <c r="C2122" s="197">
        <v>137.65</v>
      </c>
      <c r="D2122" s="197">
        <f t="shared" ref="D2122:D2185" si="34">C2122/C2123-1</f>
        <v>9.2877428998505227</v>
      </c>
      <c r="E2122" s="197">
        <v>1.2877115526122251E-2</v>
      </c>
    </row>
    <row r="2123" spans="2:5" x14ac:dyDescent="0.3">
      <c r="B2123" s="166">
        <v>37105</v>
      </c>
      <c r="C2123" s="197">
        <v>13.38</v>
      </c>
      <c r="D2123" s="197">
        <f t="shared" si="34"/>
        <v>-0.97085157832821389</v>
      </c>
      <c r="E2123" s="197">
        <v>1.2869038607115746E-2</v>
      </c>
    </row>
    <row r="2124" spans="2:5" x14ac:dyDescent="0.3">
      <c r="B2124" s="166">
        <v>44796</v>
      </c>
      <c r="C2124" s="197">
        <v>459.03</v>
      </c>
      <c r="D2124" s="197">
        <f t="shared" si="34"/>
        <v>7.9931487296602821E-3</v>
      </c>
      <c r="E2124" s="197">
        <v>1.286407766990294E-2</v>
      </c>
    </row>
    <row r="2125" spans="2:5" x14ac:dyDescent="0.3">
      <c r="B2125" s="166">
        <v>44817</v>
      </c>
      <c r="C2125" s="197">
        <v>455.39</v>
      </c>
      <c r="D2125" s="197">
        <f t="shared" si="34"/>
        <v>0.17915587778353181</v>
      </c>
      <c r="E2125" s="197">
        <v>1.2855585952269655E-2</v>
      </c>
    </row>
    <row r="2126" spans="2:5" x14ac:dyDescent="0.3">
      <c r="B2126" s="166">
        <v>42293</v>
      </c>
      <c r="C2126" s="197">
        <v>386.2</v>
      </c>
      <c r="D2126" s="197">
        <f t="shared" si="34"/>
        <v>-7.3660981986519936E-2</v>
      </c>
      <c r="E2126" s="197">
        <v>1.2850773669026871E-2</v>
      </c>
    </row>
    <row r="2127" spans="2:5" x14ac:dyDescent="0.3">
      <c r="B2127" s="166">
        <v>44937</v>
      </c>
      <c r="C2127" s="197">
        <v>416.91</v>
      </c>
      <c r="D2127" s="197">
        <f t="shared" si="34"/>
        <v>5.2759295499021528</v>
      </c>
      <c r="E2127" s="197">
        <v>1.2827053421762269E-2</v>
      </c>
    </row>
    <row r="2128" spans="2:5" x14ac:dyDescent="0.3">
      <c r="B2128" s="166">
        <v>35478</v>
      </c>
      <c r="C2128" s="197">
        <v>66.430000000000007</v>
      </c>
      <c r="D2128" s="197">
        <f t="shared" si="34"/>
        <v>-0.900605969925937</v>
      </c>
      <c r="E2128" s="197">
        <v>1.2806830309498363E-2</v>
      </c>
    </row>
    <row r="2129" spans="2:5" x14ac:dyDescent="0.3">
      <c r="B2129" s="166">
        <v>45771</v>
      </c>
      <c r="C2129" s="197">
        <v>668.35</v>
      </c>
      <c r="D2129" s="197">
        <f t="shared" si="34"/>
        <v>7.9531145344943059</v>
      </c>
      <c r="E2129" s="197">
        <v>1.2804970450068343E-2</v>
      </c>
    </row>
    <row r="2130" spans="2:5" x14ac:dyDescent="0.3">
      <c r="B2130" s="166">
        <v>35492</v>
      </c>
      <c r="C2130" s="197">
        <v>74.650000000000006</v>
      </c>
      <c r="D2130" s="197">
        <f t="shared" si="34"/>
        <v>-6.9550043624579283E-2</v>
      </c>
      <c r="E2130" s="197">
        <v>1.2752679419346213E-2</v>
      </c>
    </row>
    <row r="2131" spans="2:5" x14ac:dyDescent="0.3">
      <c r="B2131" s="166">
        <v>38474</v>
      </c>
      <c r="C2131" s="197">
        <v>80.23</v>
      </c>
      <c r="D2131" s="197">
        <f t="shared" si="34"/>
        <v>-0.85685994647636043</v>
      </c>
      <c r="E2131" s="197">
        <v>1.274930573087607E-2</v>
      </c>
    </row>
    <row r="2132" spans="2:5" x14ac:dyDescent="0.3">
      <c r="B2132" s="166">
        <v>42627</v>
      </c>
      <c r="C2132" s="197">
        <v>560.5</v>
      </c>
      <c r="D2132" s="197">
        <f t="shared" si="34"/>
        <v>0.20896423795349639</v>
      </c>
      <c r="E2132" s="197">
        <v>1.2738278073900045E-2</v>
      </c>
    </row>
    <row r="2133" spans="2:5" x14ac:dyDescent="0.3">
      <c r="B2133" s="166">
        <v>44799</v>
      </c>
      <c r="C2133" s="197">
        <v>463.62</v>
      </c>
      <c r="D2133" s="197">
        <f t="shared" si="34"/>
        <v>1.7107524995614805</v>
      </c>
      <c r="E2133" s="197">
        <v>1.27350968784814E-2</v>
      </c>
    </row>
    <row r="2134" spans="2:5" x14ac:dyDescent="0.3">
      <c r="B2134" s="166">
        <v>39058</v>
      </c>
      <c r="C2134" s="197">
        <v>171.03</v>
      </c>
      <c r="D2134" s="197">
        <f t="shared" si="34"/>
        <v>5.1323054858372172</v>
      </c>
      <c r="E2134" s="197">
        <v>1.2730933207010908E-2</v>
      </c>
    </row>
    <row r="2135" spans="2:5" x14ac:dyDescent="0.3">
      <c r="B2135" s="166">
        <v>35998</v>
      </c>
      <c r="C2135" s="197">
        <v>27.89</v>
      </c>
      <c r="D2135" s="197">
        <f t="shared" si="34"/>
        <v>-0.93271411338962606</v>
      </c>
      <c r="E2135" s="197">
        <v>1.2708787218591144E-2</v>
      </c>
    </row>
    <row r="2136" spans="2:5" x14ac:dyDescent="0.3">
      <c r="B2136" s="166">
        <v>44739</v>
      </c>
      <c r="C2136" s="197">
        <v>414.5</v>
      </c>
      <c r="D2136" s="197">
        <f t="shared" si="34"/>
        <v>6.7578139621935245</v>
      </c>
      <c r="E2136" s="197">
        <v>1.2704617639872851E-2</v>
      </c>
    </row>
    <row r="2137" spans="2:5" x14ac:dyDescent="0.3">
      <c r="B2137" s="166">
        <v>36444</v>
      </c>
      <c r="C2137" s="197">
        <v>53.43</v>
      </c>
      <c r="D2137" s="197">
        <f t="shared" si="34"/>
        <v>-0.88040290990486847</v>
      </c>
      <c r="E2137" s="197">
        <v>1.2699014404852216E-2</v>
      </c>
    </row>
    <row r="2138" spans="2:5" x14ac:dyDescent="0.3">
      <c r="B2138" s="166">
        <v>44655</v>
      </c>
      <c r="C2138" s="197">
        <v>446.75</v>
      </c>
      <c r="D2138" s="197">
        <f t="shared" si="34"/>
        <v>24.441343963553532</v>
      </c>
      <c r="E2138" s="197">
        <v>1.2694094979032178E-2</v>
      </c>
    </row>
    <row r="2139" spans="2:5" x14ac:dyDescent="0.3">
      <c r="B2139" s="166">
        <v>36866</v>
      </c>
      <c r="C2139" s="197">
        <v>17.559999999999999</v>
      </c>
      <c r="D2139" s="197">
        <f t="shared" si="34"/>
        <v>-0.95511247443762781</v>
      </c>
      <c r="E2139" s="197">
        <v>1.2687427912341231E-2</v>
      </c>
    </row>
    <row r="2140" spans="2:5" x14ac:dyDescent="0.3">
      <c r="B2140" s="166">
        <v>42306</v>
      </c>
      <c r="C2140" s="197">
        <v>391.2</v>
      </c>
      <c r="D2140" s="197">
        <f t="shared" si="34"/>
        <v>2.1393949121258324</v>
      </c>
      <c r="E2140" s="197">
        <v>1.26844421434118E-2</v>
      </c>
    </row>
    <row r="2141" spans="2:5" x14ac:dyDescent="0.3">
      <c r="B2141" s="166">
        <v>39248</v>
      </c>
      <c r="C2141" s="197">
        <v>124.61</v>
      </c>
      <c r="D2141" s="197">
        <f t="shared" si="34"/>
        <v>-0.18475629702322538</v>
      </c>
      <c r="E2141" s="197">
        <v>1.2677773262901315E-2</v>
      </c>
    </row>
    <row r="2142" spans="2:5" x14ac:dyDescent="0.3">
      <c r="B2142" s="166">
        <v>38902</v>
      </c>
      <c r="C2142" s="197">
        <v>152.85</v>
      </c>
      <c r="D2142" s="197">
        <f t="shared" si="34"/>
        <v>-0.13998762167332468</v>
      </c>
      <c r="E2142" s="197">
        <v>1.2654034715781082E-2</v>
      </c>
    </row>
    <row r="2143" spans="2:5" x14ac:dyDescent="0.3">
      <c r="B2143" s="166">
        <v>39107</v>
      </c>
      <c r="C2143" s="197">
        <v>177.73</v>
      </c>
      <c r="D2143" s="197">
        <f t="shared" si="34"/>
        <v>-0.3679137918770895</v>
      </c>
      <c r="E2143" s="197">
        <v>1.264885191726961E-2</v>
      </c>
    </row>
    <row r="2144" spans="2:5" x14ac:dyDescent="0.3">
      <c r="B2144" s="166">
        <v>40980</v>
      </c>
      <c r="C2144" s="197">
        <v>281.18</v>
      </c>
      <c r="D2144" s="197">
        <f t="shared" si="34"/>
        <v>0.14645682133246352</v>
      </c>
      <c r="E2144" s="197">
        <v>1.264090467101231E-2</v>
      </c>
    </row>
    <row r="2145" spans="2:5" x14ac:dyDescent="0.3">
      <c r="B2145" s="166">
        <v>40631</v>
      </c>
      <c r="C2145" s="197">
        <v>245.26</v>
      </c>
      <c r="D2145" s="197">
        <f t="shared" si="34"/>
        <v>0.24301860017231758</v>
      </c>
      <c r="E2145" s="197">
        <v>1.2634186622625831E-2</v>
      </c>
    </row>
    <row r="2146" spans="2:5" x14ac:dyDescent="0.3">
      <c r="B2146" s="166">
        <v>40723</v>
      </c>
      <c r="C2146" s="197">
        <v>197.31</v>
      </c>
      <c r="D2146" s="197">
        <f t="shared" si="34"/>
        <v>-0.54531628067749738</v>
      </c>
      <c r="E2146" s="197">
        <v>1.262509622786756E-2</v>
      </c>
    </row>
    <row r="2147" spans="2:5" x14ac:dyDescent="0.3">
      <c r="B2147" s="166">
        <v>41809</v>
      </c>
      <c r="C2147" s="197">
        <v>433.95</v>
      </c>
      <c r="D2147" s="197">
        <f t="shared" si="34"/>
        <v>1.1006389776357826</v>
      </c>
      <c r="E2147" s="197">
        <v>1.2600630031501581E-2</v>
      </c>
    </row>
    <row r="2148" spans="2:5" x14ac:dyDescent="0.3">
      <c r="B2148" s="166">
        <v>40921</v>
      </c>
      <c r="C2148" s="197">
        <v>206.58</v>
      </c>
      <c r="D2148" s="197">
        <f t="shared" si="34"/>
        <v>-0.51357460736066307</v>
      </c>
      <c r="E2148" s="197">
        <v>1.2597421695015099E-2</v>
      </c>
    </row>
    <row r="2149" spans="2:5" x14ac:dyDescent="0.3">
      <c r="B2149" s="166">
        <v>44986</v>
      </c>
      <c r="C2149" s="197">
        <v>424.69</v>
      </c>
      <c r="D2149" s="197">
        <f t="shared" si="34"/>
        <v>26.775670372792675</v>
      </c>
      <c r="E2149" s="197">
        <v>1.2589113278176356E-2</v>
      </c>
    </row>
    <row r="2150" spans="2:5" x14ac:dyDescent="0.3">
      <c r="B2150" s="166">
        <v>37117</v>
      </c>
      <c r="C2150" s="197">
        <v>15.29</v>
      </c>
      <c r="D2150" s="197">
        <f t="shared" si="34"/>
        <v>-0.98329819655477513</v>
      </c>
      <c r="E2150" s="197">
        <v>1.2582781456953684E-2</v>
      </c>
    </row>
    <row r="2151" spans="2:5" x14ac:dyDescent="0.3">
      <c r="B2151" s="166">
        <v>45336</v>
      </c>
      <c r="C2151" s="197">
        <v>915.47</v>
      </c>
      <c r="D2151" s="197">
        <f t="shared" si="34"/>
        <v>0.56167584995138253</v>
      </c>
      <c r="E2151" s="197">
        <v>1.2564842773556295E-2</v>
      </c>
    </row>
    <row r="2152" spans="2:5" x14ac:dyDescent="0.3">
      <c r="B2152" s="166">
        <v>42037</v>
      </c>
      <c r="C2152" s="197">
        <v>586.21</v>
      </c>
      <c r="D2152" s="197">
        <f t="shared" si="34"/>
        <v>6.730581564024793</v>
      </c>
      <c r="E2152" s="197">
        <v>1.2557432549141545E-2</v>
      </c>
    </row>
    <row r="2153" spans="2:5" x14ac:dyDescent="0.3">
      <c r="B2153" s="166">
        <v>38145</v>
      </c>
      <c r="C2153" s="197">
        <v>75.83</v>
      </c>
      <c r="D2153" s="197">
        <f t="shared" si="34"/>
        <v>-0.74634554273289844</v>
      </c>
      <c r="E2153" s="197">
        <v>1.2551742555748424E-2</v>
      </c>
    </row>
    <row r="2154" spans="2:5" x14ac:dyDescent="0.3">
      <c r="B2154" s="166">
        <v>44448</v>
      </c>
      <c r="C2154" s="197">
        <v>298.95</v>
      </c>
      <c r="D2154" s="197">
        <f t="shared" si="34"/>
        <v>9.8959673565415684E-2</v>
      </c>
      <c r="E2154" s="197">
        <v>1.2531752751905101E-2</v>
      </c>
    </row>
    <row r="2155" spans="2:5" x14ac:dyDescent="0.3">
      <c r="B2155" s="166">
        <v>41248</v>
      </c>
      <c r="C2155" s="197">
        <v>272.02999999999997</v>
      </c>
      <c r="D2155" s="197">
        <f t="shared" si="34"/>
        <v>1.099807024314936</v>
      </c>
      <c r="E2155" s="197">
        <v>1.2506048312055595E-2</v>
      </c>
    </row>
    <row r="2156" spans="2:5" x14ac:dyDescent="0.3">
      <c r="B2156" s="166">
        <v>43721</v>
      </c>
      <c r="C2156" s="197">
        <v>129.55000000000001</v>
      </c>
      <c r="D2156" s="197">
        <f t="shared" si="34"/>
        <v>-0.28916323731138538</v>
      </c>
      <c r="E2156" s="197">
        <v>1.2504884720593967E-2</v>
      </c>
    </row>
    <row r="2157" spans="2:5" x14ac:dyDescent="0.3">
      <c r="B2157" s="166">
        <v>43542</v>
      </c>
      <c r="C2157" s="197">
        <v>182.25</v>
      </c>
      <c r="D2157" s="197">
        <f t="shared" si="34"/>
        <v>-0.81803386716721915</v>
      </c>
      <c r="E2157" s="197">
        <v>1.2499999999999956E-2</v>
      </c>
    </row>
    <row r="2158" spans="2:5" x14ac:dyDescent="0.3">
      <c r="B2158" s="166">
        <v>45384</v>
      </c>
      <c r="C2158" s="197">
        <v>1001.56</v>
      </c>
      <c r="D2158" s="197">
        <f t="shared" si="34"/>
        <v>19.595517170470899</v>
      </c>
      <c r="E2158" s="197">
        <v>1.2494945410432612E-2</v>
      </c>
    </row>
    <row r="2159" spans="2:5" x14ac:dyDescent="0.3">
      <c r="B2159" s="166">
        <v>35814</v>
      </c>
      <c r="C2159" s="197">
        <v>48.63</v>
      </c>
      <c r="D2159" s="197">
        <f t="shared" si="34"/>
        <v>-0.42969391345138963</v>
      </c>
      <c r="E2159" s="197">
        <v>1.2492192379762734E-2</v>
      </c>
    </row>
    <row r="2160" spans="2:5" x14ac:dyDescent="0.3">
      <c r="B2160" s="166">
        <v>38308</v>
      </c>
      <c r="C2160" s="197">
        <v>85.27</v>
      </c>
      <c r="D2160" s="197">
        <f t="shared" si="34"/>
        <v>-0.78788557213930344</v>
      </c>
      <c r="E2160" s="197">
        <v>1.2467347423414932E-2</v>
      </c>
    </row>
    <row r="2161" spans="2:5" x14ac:dyDescent="0.3">
      <c r="B2161" s="166">
        <v>43076</v>
      </c>
      <c r="C2161" s="197">
        <v>402</v>
      </c>
      <c r="D2161" s="197">
        <f t="shared" si="34"/>
        <v>0.53265469518471908</v>
      </c>
      <c r="E2161" s="197">
        <v>1.2466943709860123E-2</v>
      </c>
    </row>
    <row r="2162" spans="2:5" x14ac:dyDescent="0.3">
      <c r="B2162" s="166">
        <v>41051</v>
      </c>
      <c r="C2162" s="197">
        <v>262.29000000000002</v>
      </c>
      <c r="D2162" s="197">
        <f t="shared" si="34"/>
        <v>-0.73824659448131325</v>
      </c>
      <c r="E2162" s="197">
        <v>1.2429073223453324E-2</v>
      </c>
    </row>
    <row r="2163" spans="2:5" x14ac:dyDescent="0.3">
      <c r="B2163" s="166">
        <v>45474</v>
      </c>
      <c r="C2163" s="197">
        <v>1002.05</v>
      </c>
      <c r="D2163" s="197">
        <f t="shared" si="34"/>
        <v>29.747161706044796</v>
      </c>
      <c r="E2163" s="197">
        <v>1.2427380651679698E-2</v>
      </c>
    </row>
    <row r="2164" spans="2:5" x14ac:dyDescent="0.3">
      <c r="B2164" s="166">
        <v>36308</v>
      </c>
      <c r="C2164" s="197">
        <v>32.590000000000003</v>
      </c>
      <c r="D2164" s="197">
        <f t="shared" si="34"/>
        <v>-0.91584247901872173</v>
      </c>
      <c r="E2164" s="197">
        <v>1.2426219322771326E-2</v>
      </c>
    </row>
    <row r="2165" spans="2:5" x14ac:dyDescent="0.3">
      <c r="B2165" s="166">
        <v>41688</v>
      </c>
      <c r="C2165" s="197">
        <v>387.25</v>
      </c>
      <c r="D2165" s="197">
        <f t="shared" si="34"/>
        <v>0.23328025477707004</v>
      </c>
      <c r="E2165" s="197">
        <v>1.2418300653594727E-2</v>
      </c>
    </row>
    <row r="2166" spans="2:5" x14ac:dyDescent="0.3">
      <c r="B2166" s="166">
        <v>42418</v>
      </c>
      <c r="C2166" s="197">
        <v>314</v>
      </c>
      <c r="D2166" s="197">
        <f t="shared" si="34"/>
        <v>-0.16326911290537471</v>
      </c>
      <c r="E2166" s="197">
        <v>1.2413348379816336E-2</v>
      </c>
    </row>
    <row r="2167" spans="2:5" x14ac:dyDescent="0.3">
      <c r="B2167" s="166">
        <v>41571</v>
      </c>
      <c r="C2167" s="197">
        <v>375.27</v>
      </c>
      <c r="D2167" s="197">
        <f t="shared" si="34"/>
        <v>-0.14145504461221692</v>
      </c>
      <c r="E2167" s="197">
        <v>1.2409960342083082E-2</v>
      </c>
    </row>
    <row r="2168" spans="2:5" x14ac:dyDescent="0.3">
      <c r="B2168" s="166">
        <v>42922</v>
      </c>
      <c r="C2168" s="197">
        <v>437.1</v>
      </c>
      <c r="D2168" s="197">
        <f t="shared" si="34"/>
        <v>0.12611103954656722</v>
      </c>
      <c r="E2168" s="197">
        <v>1.2391430225825228E-2</v>
      </c>
    </row>
    <row r="2169" spans="2:5" x14ac:dyDescent="0.3">
      <c r="B2169" s="166">
        <v>42983</v>
      </c>
      <c r="C2169" s="197">
        <v>388.15</v>
      </c>
      <c r="D2169" s="197">
        <f t="shared" si="34"/>
        <v>-0.11229273870783307</v>
      </c>
      <c r="E2169" s="197">
        <v>1.2389149713093461E-2</v>
      </c>
    </row>
    <row r="2170" spans="2:5" x14ac:dyDescent="0.3">
      <c r="B2170" s="166">
        <v>42871</v>
      </c>
      <c r="C2170" s="197">
        <v>437.25</v>
      </c>
      <c r="D2170" s="197">
        <f t="shared" si="34"/>
        <v>30.434219985621855</v>
      </c>
      <c r="E2170" s="197">
        <v>1.2387126649687552E-2</v>
      </c>
    </row>
    <row r="2171" spans="2:5" x14ac:dyDescent="0.3">
      <c r="B2171" s="166">
        <v>36825</v>
      </c>
      <c r="C2171" s="197">
        <v>13.91</v>
      </c>
      <c r="D2171" s="197">
        <f t="shared" si="34"/>
        <v>-0.97258843235786774</v>
      </c>
      <c r="E2171" s="197">
        <v>1.2372634643377012E-2</v>
      </c>
    </row>
    <row r="2172" spans="2:5" x14ac:dyDescent="0.3">
      <c r="B2172" s="166">
        <v>44602</v>
      </c>
      <c r="C2172" s="197">
        <v>507.45</v>
      </c>
      <c r="D2172" s="197">
        <f t="shared" si="34"/>
        <v>-1.0915115485820026E-2</v>
      </c>
      <c r="E2172" s="197">
        <v>1.2369077306733089E-2</v>
      </c>
    </row>
    <row r="2173" spans="2:5" x14ac:dyDescent="0.3">
      <c r="B2173" s="166">
        <v>42774</v>
      </c>
      <c r="C2173" s="197">
        <v>513.04999999999995</v>
      </c>
      <c r="D2173" s="197">
        <f t="shared" si="34"/>
        <v>0.15721213488214714</v>
      </c>
      <c r="E2173" s="197">
        <v>1.2332280978689658E-2</v>
      </c>
    </row>
    <row r="2174" spans="2:5" x14ac:dyDescent="0.3">
      <c r="B2174" s="166">
        <v>42874</v>
      </c>
      <c r="C2174" s="197">
        <v>443.35</v>
      </c>
      <c r="D2174" s="197">
        <f t="shared" si="34"/>
        <v>3.8618269547099464</v>
      </c>
      <c r="E2174" s="197">
        <v>1.2330174677474659E-2</v>
      </c>
    </row>
    <row r="2175" spans="2:5" x14ac:dyDescent="0.3">
      <c r="B2175" s="166">
        <v>38411</v>
      </c>
      <c r="C2175" s="197">
        <v>91.19</v>
      </c>
      <c r="D2175" s="197">
        <f t="shared" si="34"/>
        <v>-0.91015320951771028</v>
      </c>
      <c r="E2175" s="197">
        <v>1.232238010657194E-2</v>
      </c>
    </row>
    <row r="2176" spans="2:5" x14ac:dyDescent="0.3">
      <c r="B2176" s="166">
        <v>45482</v>
      </c>
      <c r="C2176" s="197">
        <v>1014.95</v>
      </c>
      <c r="D2176" s="197">
        <f t="shared" si="34"/>
        <v>0.96296296296296324</v>
      </c>
      <c r="E2176" s="197">
        <v>1.2317973269499349E-2</v>
      </c>
    </row>
    <row r="2177" spans="2:5" x14ac:dyDescent="0.3">
      <c r="B2177" s="166">
        <v>41885</v>
      </c>
      <c r="C2177" s="197">
        <v>517.04999999999995</v>
      </c>
      <c r="D2177" s="197">
        <f t="shared" si="34"/>
        <v>-0.30990990990990996</v>
      </c>
      <c r="E2177" s="197">
        <v>1.2295162206080956E-2</v>
      </c>
    </row>
    <row r="2178" spans="2:5" x14ac:dyDescent="0.3">
      <c r="B2178" s="166">
        <v>45658</v>
      </c>
      <c r="C2178" s="197">
        <v>749.25</v>
      </c>
      <c r="D2178" s="197">
        <f t="shared" si="34"/>
        <v>28.324853228962816</v>
      </c>
      <c r="E2178" s="197">
        <v>1.2294805107072815E-2</v>
      </c>
    </row>
    <row r="2179" spans="2:5" x14ac:dyDescent="0.3">
      <c r="B2179" s="166">
        <v>37536</v>
      </c>
      <c r="C2179" s="197">
        <v>25.55</v>
      </c>
      <c r="D2179" s="197">
        <f t="shared" si="34"/>
        <v>-0.83700159489633175</v>
      </c>
      <c r="E2179" s="197">
        <v>1.228209191759122E-2</v>
      </c>
    </row>
    <row r="2180" spans="2:5" x14ac:dyDescent="0.3">
      <c r="B2180" s="166">
        <v>43668</v>
      </c>
      <c r="C2180" s="197">
        <v>156.75</v>
      </c>
      <c r="D2180" s="197">
        <f t="shared" si="34"/>
        <v>-0.6275395033860045</v>
      </c>
      <c r="E2180" s="197">
        <v>1.2269938650306678E-2</v>
      </c>
    </row>
    <row r="2181" spans="2:5" x14ac:dyDescent="0.3">
      <c r="B2181" s="166">
        <v>44481</v>
      </c>
      <c r="C2181" s="197">
        <v>420.85</v>
      </c>
      <c r="D2181" s="197">
        <f t="shared" si="34"/>
        <v>8.2677824267782434</v>
      </c>
      <c r="E2181" s="197">
        <v>1.2266987372218985E-2</v>
      </c>
    </row>
    <row r="2182" spans="2:5" x14ac:dyDescent="0.3">
      <c r="B2182" s="166">
        <v>35825</v>
      </c>
      <c r="C2182" s="197">
        <v>45.41</v>
      </c>
      <c r="D2182" s="197">
        <f t="shared" si="34"/>
        <v>0.44525779758115824</v>
      </c>
      <c r="E2182" s="197">
        <v>1.2260365581810095E-2</v>
      </c>
    </row>
    <row r="2183" spans="2:5" x14ac:dyDescent="0.3">
      <c r="B2183" s="166">
        <v>36291</v>
      </c>
      <c r="C2183" s="197">
        <v>31.42</v>
      </c>
      <c r="D2183" s="197">
        <f t="shared" si="34"/>
        <v>1.3749055177626608</v>
      </c>
      <c r="E2183" s="197">
        <v>1.2242268041237292E-2</v>
      </c>
    </row>
    <row r="2184" spans="2:5" x14ac:dyDescent="0.3">
      <c r="B2184" s="166">
        <v>37162</v>
      </c>
      <c r="C2184" s="197">
        <v>13.23</v>
      </c>
      <c r="D2184" s="197">
        <f t="shared" si="34"/>
        <v>-0.81824426432202224</v>
      </c>
      <c r="E2184" s="197">
        <v>1.2241775057383331E-2</v>
      </c>
    </row>
    <row r="2185" spans="2:5" x14ac:dyDescent="0.3">
      <c r="B2185" s="166">
        <v>35076</v>
      </c>
      <c r="C2185" s="197">
        <v>72.790000000000006</v>
      </c>
      <c r="D2185" s="197">
        <f t="shared" si="34"/>
        <v>-0.86866937302661251</v>
      </c>
      <c r="E2185" s="197">
        <v>1.2237519121123697E-2</v>
      </c>
    </row>
    <row r="2186" spans="2:5" x14ac:dyDescent="0.3">
      <c r="B2186" s="166">
        <v>42661</v>
      </c>
      <c r="C2186" s="197">
        <v>554.25</v>
      </c>
      <c r="D2186" s="197">
        <f t="shared" ref="D2186:D2249" si="35">C2186/C2187-1</f>
        <v>-0.18820944708897835</v>
      </c>
      <c r="E2186" s="197">
        <v>1.2236325449730634E-2</v>
      </c>
    </row>
    <row r="2187" spans="2:5" x14ac:dyDescent="0.3">
      <c r="B2187" s="166">
        <v>45834</v>
      </c>
      <c r="C2187" s="197">
        <v>682.75</v>
      </c>
      <c r="D2187" s="197">
        <f t="shared" si="35"/>
        <v>23.981705085986096</v>
      </c>
      <c r="E2187" s="197">
        <v>1.223128243143079E-2</v>
      </c>
    </row>
    <row r="2188" spans="2:5" x14ac:dyDescent="0.3">
      <c r="B2188" s="166">
        <v>37301</v>
      </c>
      <c r="C2188" s="197">
        <v>27.33</v>
      </c>
      <c r="D2188" s="197">
        <f t="shared" si="35"/>
        <v>-0.97059488073335265</v>
      </c>
      <c r="E2188" s="197">
        <v>1.2222222222222134E-2</v>
      </c>
    </row>
    <row r="2189" spans="2:5" x14ac:dyDescent="0.3">
      <c r="B2189" s="166">
        <v>45344</v>
      </c>
      <c r="C2189" s="197">
        <v>929.43</v>
      </c>
      <c r="D2189" s="197">
        <f t="shared" si="35"/>
        <v>4.6541550066918118</v>
      </c>
      <c r="E2189" s="197">
        <v>1.2208403214915675E-2</v>
      </c>
    </row>
    <row r="2190" spans="2:5" x14ac:dyDescent="0.3">
      <c r="B2190" s="166">
        <v>38986</v>
      </c>
      <c r="C2190" s="197">
        <v>164.38</v>
      </c>
      <c r="D2190" s="197">
        <f t="shared" si="35"/>
        <v>0.30222609522300559</v>
      </c>
      <c r="E2190" s="197">
        <v>1.2192118226600934E-2</v>
      </c>
    </row>
    <row r="2191" spans="2:5" x14ac:dyDescent="0.3">
      <c r="B2191" s="166">
        <v>39470</v>
      </c>
      <c r="C2191" s="197">
        <v>126.23</v>
      </c>
      <c r="D2191" s="197">
        <f t="shared" si="35"/>
        <v>0.50309597523219818</v>
      </c>
      <c r="E2191" s="197">
        <v>1.2188276802181042E-2</v>
      </c>
    </row>
    <row r="2192" spans="2:5" x14ac:dyDescent="0.3">
      <c r="B2192" s="166">
        <v>38504</v>
      </c>
      <c r="C2192" s="197">
        <v>83.98</v>
      </c>
      <c r="D2192" s="197">
        <f t="shared" si="35"/>
        <v>-8.1985133362483587E-2</v>
      </c>
      <c r="E2192" s="197">
        <v>1.2173074605279055E-2</v>
      </c>
    </row>
    <row r="2193" spans="2:5" x14ac:dyDescent="0.3">
      <c r="B2193" s="166">
        <v>35193</v>
      </c>
      <c r="C2193" s="197">
        <v>91.48</v>
      </c>
      <c r="D2193" s="197">
        <f t="shared" si="35"/>
        <v>-0.66408401571622666</v>
      </c>
      <c r="E2193" s="197">
        <v>1.2170834255366358E-2</v>
      </c>
    </row>
    <row r="2194" spans="2:5" x14ac:dyDescent="0.3">
      <c r="B2194" s="166">
        <v>40998</v>
      </c>
      <c r="C2194" s="197">
        <v>272.33</v>
      </c>
      <c r="D2194" s="197">
        <f t="shared" si="35"/>
        <v>1.0429857464366088</v>
      </c>
      <c r="E2194" s="197">
        <v>1.2153423028320676E-2</v>
      </c>
    </row>
    <row r="2195" spans="2:5" x14ac:dyDescent="0.3">
      <c r="B2195" s="166">
        <v>44104</v>
      </c>
      <c r="C2195" s="197">
        <v>133.30000000000001</v>
      </c>
      <c r="D2195" s="197">
        <f t="shared" si="35"/>
        <v>0.99969996999699995</v>
      </c>
      <c r="E2195" s="197">
        <v>1.2148823082763993E-2</v>
      </c>
    </row>
    <row r="2196" spans="2:5" x14ac:dyDescent="0.3">
      <c r="B2196" s="166">
        <v>39962</v>
      </c>
      <c r="C2196" s="197">
        <v>66.66</v>
      </c>
      <c r="D2196" s="197">
        <f t="shared" si="35"/>
        <v>-0.60591191250369492</v>
      </c>
      <c r="E2196" s="197">
        <v>1.2146978439113276E-2</v>
      </c>
    </row>
    <row r="2197" spans="2:5" x14ac:dyDescent="0.3">
      <c r="B2197" s="166">
        <v>40387</v>
      </c>
      <c r="C2197" s="197">
        <v>169.15</v>
      </c>
      <c r="D2197" s="197">
        <f t="shared" si="35"/>
        <v>4.798765855330819</v>
      </c>
      <c r="E2197" s="197">
        <v>1.2146960268070828E-2</v>
      </c>
    </row>
    <row r="2198" spans="2:5" x14ac:dyDescent="0.3">
      <c r="B2198" s="166">
        <v>37455</v>
      </c>
      <c r="C2198" s="197">
        <v>29.17</v>
      </c>
      <c r="D2198" s="197">
        <f t="shared" si="35"/>
        <v>-0.75025684931506853</v>
      </c>
      <c r="E2198" s="197">
        <v>1.2144344205412994E-2</v>
      </c>
    </row>
    <row r="2199" spans="2:5" x14ac:dyDescent="0.3">
      <c r="B2199" s="166">
        <v>44049</v>
      </c>
      <c r="C2199" s="197">
        <v>116.8</v>
      </c>
      <c r="D2199" s="197">
        <f t="shared" si="35"/>
        <v>-0.24781040700669765</v>
      </c>
      <c r="E2199" s="197">
        <v>1.21317157712304E-2</v>
      </c>
    </row>
    <row r="2200" spans="2:5" x14ac:dyDescent="0.3">
      <c r="B2200" s="166">
        <v>40284</v>
      </c>
      <c r="C2200" s="197">
        <v>155.28</v>
      </c>
      <c r="D2200" s="197">
        <f t="shared" si="35"/>
        <v>-1.59695817490495E-2</v>
      </c>
      <c r="E2200" s="197">
        <v>1.2123582323034787E-2</v>
      </c>
    </row>
    <row r="2201" spans="2:5" x14ac:dyDescent="0.3">
      <c r="B2201" s="166">
        <v>38866</v>
      </c>
      <c r="C2201" s="197">
        <v>157.80000000000001</v>
      </c>
      <c r="D2201" s="197">
        <f t="shared" si="35"/>
        <v>-0.75067151208721761</v>
      </c>
      <c r="E2201" s="197">
        <v>1.2122378295170488E-2</v>
      </c>
    </row>
    <row r="2202" spans="2:5" x14ac:dyDescent="0.3">
      <c r="B2202" s="166">
        <v>45180</v>
      </c>
      <c r="C2202" s="197">
        <v>632.9</v>
      </c>
      <c r="D2202" s="197">
        <f t="shared" si="35"/>
        <v>20.00564221705941</v>
      </c>
      <c r="E2202" s="197">
        <v>1.2121793641655332E-2</v>
      </c>
    </row>
    <row r="2203" spans="2:5" x14ac:dyDescent="0.3">
      <c r="B2203" s="166">
        <v>37438</v>
      </c>
      <c r="C2203" s="197">
        <v>30.13</v>
      </c>
      <c r="D2203" s="197">
        <f t="shared" si="35"/>
        <v>-0.90016567263088143</v>
      </c>
      <c r="E2203" s="197">
        <v>1.209271078266716E-2</v>
      </c>
    </row>
    <row r="2204" spans="2:5" x14ac:dyDescent="0.3">
      <c r="B2204" s="166">
        <v>42426</v>
      </c>
      <c r="C2204" s="197">
        <v>301.8</v>
      </c>
      <c r="D2204" s="197">
        <f t="shared" si="35"/>
        <v>-0.53711656441717792</v>
      </c>
      <c r="E2204" s="197">
        <v>1.2072434607645954E-2</v>
      </c>
    </row>
    <row r="2205" spans="2:5" x14ac:dyDescent="0.3">
      <c r="B2205" s="166">
        <v>45779</v>
      </c>
      <c r="C2205" s="197">
        <v>652</v>
      </c>
      <c r="D2205" s="197">
        <f t="shared" si="35"/>
        <v>0.48994515539305294</v>
      </c>
      <c r="E2205" s="197">
        <v>1.202949165696543E-2</v>
      </c>
    </row>
    <row r="2206" spans="2:5" x14ac:dyDescent="0.3">
      <c r="B2206" s="166">
        <v>42181</v>
      </c>
      <c r="C2206" s="197">
        <v>437.6</v>
      </c>
      <c r="D2206" s="197">
        <f t="shared" si="35"/>
        <v>5.7530864197530871</v>
      </c>
      <c r="E2206" s="197">
        <v>1.2025901942645856E-2</v>
      </c>
    </row>
    <row r="2207" spans="2:5" x14ac:dyDescent="0.3">
      <c r="B2207" s="166">
        <v>35741</v>
      </c>
      <c r="C2207" s="197">
        <v>64.8</v>
      </c>
      <c r="D2207" s="197">
        <f t="shared" si="35"/>
        <v>-0.62996802192782098</v>
      </c>
      <c r="E2207" s="197">
        <v>1.2025612993909141E-2</v>
      </c>
    </row>
    <row r="2208" spans="2:5" x14ac:dyDescent="0.3">
      <c r="B2208" s="166">
        <v>40898</v>
      </c>
      <c r="C2208" s="197">
        <v>175.12</v>
      </c>
      <c r="D2208" s="197">
        <f t="shared" si="35"/>
        <v>0.43776683087027912</v>
      </c>
      <c r="E2208" s="197">
        <v>1.2020342117429639E-2</v>
      </c>
    </row>
    <row r="2209" spans="2:5" x14ac:dyDescent="0.3">
      <c r="B2209" s="166">
        <v>39540</v>
      </c>
      <c r="C2209" s="197">
        <v>121.8</v>
      </c>
      <c r="D2209" s="197">
        <f t="shared" si="35"/>
        <v>-9.5096582466567603E-2</v>
      </c>
      <c r="E2209" s="197">
        <v>1.1964107676968982E-2</v>
      </c>
    </row>
    <row r="2210" spans="2:5" x14ac:dyDescent="0.3">
      <c r="B2210" s="166">
        <v>40215</v>
      </c>
      <c r="C2210" s="197">
        <v>134.6</v>
      </c>
      <c r="D2210" s="197">
        <f t="shared" si="35"/>
        <v>-0.33766361578584791</v>
      </c>
      <c r="E2210" s="197">
        <v>1.1953988421923301E-2</v>
      </c>
    </row>
    <row r="2211" spans="2:5" x14ac:dyDescent="0.3">
      <c r="B2211" s="166">
        <v>40434</v>
      </c>
      <c r="C2211" s="197">
        <v>203.22</v>
      </c>
      <c r="D2211" s="197">
        <f t="shared" si="35"/>
        <v>1.7853618421052633</v>
      </c>
      <c r="E2211" s="197">
        <v>1.1951000896325059E-2</v>
      </c>
    </row>
    <row r="2212" spans="2:5" x14ac:dyDescent="0.3">
      <c r="B2212" s="166">
        <v>34927</v>
      </c>
      <c r="C2212" s="197">
        <v>72.959999999999994</v>
      </c>
      <c r="D2212" s="197">
        <f t="shared" si="35"/>
        <v>-0.10467542029696897</v>
      </c>
      <c r="E2212" s="197">
        <v>1.1927877947295329E-2</v>
      </c>
    </row>
    <row r="2213" spans="2:5" x14ac:dyDescent="0.3">
      <c r="B2213" s="166">
        <v>38478</v>
      </c>
      <c r="C2213" s="197">
        <v>81.489999999999995</v>
      </c>
      <c r="D2213" s="197">
        <f t="shared" si="35"/>
        <v>-0.79811718072587634</v>
      </c>
      <c r="E2213" s="197">
        <v>1.1921023221159732E-2</v>
      </c>
    </row>
    <row r="2214" spans="2:5" x14ac:dyDescent="0.3">
      <c r="B2214" s="166">
        <v>43073</v>
      </c>
      <c r="C2214" s="197">
        <v>403.65</v>
      </c>
      <c r="D2214" s="197">
        <f t="shared" si="35"/>
        <v>-0.23166971219735044</v>
      </c>
      <c r="E2214" s="197">
        <v>1.1907746302331379E-2</v>
      </c>
    </row>
    <row r="2215" spans="2:5" x14ac:dyDescent="0.3">
      <c r="B2215" s="166">
        <v>41964</v>
      </c>
      <c r="C2215" s="197">
        <v>525.36</v>
      </c>
      <c r="D2215" s="197">
        <f t="shared" si="35"/>
        <v>5.5035899975241396</v>
      </c>
      <c r="E2215" s="197">
        <v>1.1903386108864211E-2</v>
      </c>
    </row>
    <row r="2216" spans="2:5" x14ac:dyDescent="0.3">
      <c r="B2216" s="166">
        <v>35137</v>
      </c>
      <c r="C2216" s="197">
        <v>80.78</v>
      </c>
      <c r="D2216" s="197">
        <f t="shared" si="35"/>
        <v>2.3926921461570769</v>
      </c>
      <c r="E2216" s="197">
        <v>1.1900288112238533E-2</v>
      </c>
    </row>
    <row r="2217" spans="2:5" x14ac:dyDescent="0.3">
      <c r="B2217" s="166">
        <v>36677</v>
      </c>
      <c r="C2217" s="197">
        <v>23.81</v>
      </c>
      <c r="D2217" s="197">
        <f t="shared" si="35"/>
        <v>-0.85135472593332506</v>
      </c>
      <c r="E2217" s="197">
        <v>1.1899702507437215E-2</v>
      </c>
    </row>
    <row r="2218" spans="2:5" x14ac:dyDescent="0.3">
      <c r="B2218" s="166">
        <v>40374</v>
      </c>
      <c r="C2218" s="197">
        <v>160.18</v>
      </c>
      <c r="D2218" s="197">
        <f t="shared" si="35"/>
        <v>0.84284399447768066</v>
      </c>
      <c r="E2218" s="197">
        <v>1.1876184459886252E-2</v>
      </c>
    </row>
    <row r="2219" spans="2:5" x14ac:dyDescent="0.3">
      <c r="B2219" s="166">
        <v>35325</v>
      </c>
      <c r="C2219" s="197">
        <v>86.92</v>
      </c>
      <c r="D2219" s="197">
        <f t="shared" si="35"/>
        <v>-0.82864465253819619</v>
      </c>
      <c r="E2219" s="197">
        <v>1.1874272409778674E-2</v>
      </c>
    </row>
    <row r="2220" spans="2:5" x14ac:dyDescent="0.3">
      <c r="B2220" s="166">
        <v>44573</v>
      </c>
      <c r="C2220" s="197">
        <v>507.25</v>
      </c>
      <c r="D2220" s="197">
        <f t="shared" si="35"/>
        <v>2.6028837275374674</v>
      </c>
      <c r="E2220" s="197">
        <v>1.1869140235387876E-2</v>
      </c>
    </row>
    <row r="2221" spans="2:5" x14ac:dyDescent="0.3">
      <c r="B2221" s="166">
        <v>40226</v>
      </c>
      <c r="C2221" s="197">
        <v>140.79</v>
      </c>
      <c r="D2221" s="197">
        <f t="shared" si="35"/>
        <v>-0.57193675889328066</v>
      </c>
      <c r="E2221" s="197">
        <v>1.1858559724019058E-2</v>
      </c>
    </row>
    <row r="2222" spans="2:5" x14ac:dyDescent="0.3">
      <c r="B2222" s="166">
        <v>44237</v>
      </c>
      <c r="C2222" s="197">
        <v>328.9</v>
      </c>
      <c r="D2222" s="197">
        <f t="shared" si="35"/>
        <v>-0.65522302007442734</v>
      </c>
      <c r="E2222" s="197">
        <v>1.1844331641285955E-2</v>
      </c>
    </row>
    <row r="2223" spans="2:5" x14ac:dyDescent="0.3">
      <c r="B2223" s="166">
        <v>45430</v>
      </c>
      <c r="C2223" s="197">
        <v>953.95</v>
      </c>
      <c r="D2223" s="197">
        <f t="shared" si="35"/>
        <v>1.754453844599082</v>
      </c>
      <c r="E2223" s="197">
        <v>1.1837206588954041E-2</v>
      </c>
    </row>
    <row r="2224" spans="2:5" x14ac:dyDescent="0.3">
      <c r="B2224" s="166">
        <v>41551</v>
      </c>
      <c r="C2224" s="197">
        <v>346.33</v>
      </c>
      <c r="D2224" s="197">
        <f t="shared" si="35"/>
        <v>2.4493418133412215E-2</v>
      </c>
      <c r="E2224" s="197">
        <v>1.1832417903470782E-2</v>
      </c>
    </row>
    <row r="2225" spans="2:5" x14ac:dyDescent="0.3">
      <c r="B2225" s="166">
        <v>42263</v>
      </c>
      <c r="C2225" s="197">
        <v>338.05</v>
      </c>
      <c r="D2225" s="197">
        <f t="shared" si="35"/>
        <v>1.0046848129039909</v>
      </c>
      <c r="E2225" s="197">
        <v>1.1822807542651859E-2</v>
      </c>
    </row>
    <row r="2226" spans="2:5" x14ac:dyDescent="0.3">
      <c r="B2226" s="166">
        <v>38994</v>
      </c>
      <c r="C2226" s="197">
        <v>168.63</v>
      </c>
      <c r="D2226" s="197">
        <f t="shared" si="35"/>
        <v>4.467898832684825</v>
      </c>
      <c r="E2226" s="197">
        <v>1.1820472818912853E-2</v>
      </c>
    </row>
    <row r="2227" spans="2:5" x14ac:dyDescent="0.3">
      <c r="B2227" s="166">
        <v>37701</v>
      </c>
      <c r="C2227" s="197">
        <v>30.84</v>
      </c>
      <c r="D2227" s="197">
        <f t="shared" si="35"/>
        <v>-0.75228915662650597</v>
      </c>
      <c r="E2227" s="197">
        <v>1.1811023622047223E-2</v>
      </c>
    </row>
    <row r="2228" spans="2:5" x14ac:dyDescent="0.3">
      <c r="B2228" s="166">
        <v>43734</v>
      </c>
      <c r="C2228" s="197">
        <v>124.5</v>
      </c>
      <c r="D2228" s="197">
        <f t="shared" si="35"/>
        <v>-0.75645539906103287</v>
      </c>
      <c r="E2228" s="197">
        <v>1.1783827712312123E-2</v>
      </c>
    </row>
    <row r="2229" spans="2:5" x14ac:dyDescent="0.3">
      <c r="B2229" s="166">
        <v>42145</v>
      </c>
      <c r="C2229" s="197">
        <v>511.2</v>
      </c>
      <c r="D2229" s="197">
        <f t="shared" si="35"/>
        <v>0.558394049324757</v>
      </c>
      <c r="E2229" s="197">
        <v>1.1776348342404708E-2</v>
      </c>
    </row>
    <row r="2230" spans="2:5" x14ac:dyDescent="0.3">
      <c r="B2230" s="166">
        <v>41289</v>
      </c>
      <c r="C2230" s="197">
        <v>328.03</v>
      </c>
      <c r="D2230" s="197">
        <f t="shared" si="35"/>
        <v>-0.14386010700769936</v>
      </c>
      <c r="E2230" s="197">
        <v>1.1751279995064978E-2</v>
      </c>
    </row>
    <row r="2231" spans="2:5" x14ac:dyDescent="0.3">
      <c r="B2231" s="166">
        <v>42297</v>
      </c>
      <c r="C2231" s="197">
        <v>383.15</v>
      </c>
      <c r="D2231" s="197">
        <f t="shared" si="35"/>
        <v>-8.8389245776826164E-2</v>
      </c>
      <c r="E2231" s="197">
        <v>1.175072616847106E-2</v>
      </c>
    </row>
    <row r="2232" spans="2:5" x14ac:dyDescent="0.3">
      <c r="B2232" s="166">
        <v>44911</v>
      </c>
      <c r="C2232" s="197">
        <v>420.3</v>
      </c>
      <c r="D2232" s="197">
        <f t="shared" si="35"/>
        <v>1.6567904220582852E-2</v>
      </c>
      <c r="E2232" s="197">
        <v>1.174714746521599E-2</v>
      </c>
    </row>
    <row r="2233" spans="2:5" x14ac:dyDescent="0.3">
      <c r="B2233" s="166">
        <v>43055</v>
      </c>
      <c r="C2233" s="197">
        <v>413.45</v>
      </c>
      <c r="D2233" s="197">
        <f t="shared" si="35"/>
        <v>0.13879248609045325</v>
      </c>
      <c r="E2233" s="197">
        <v>1.1745992903462676E-2</v>
      </c>
    </row>
    <row r="2234" spans="2:5" x14ac:dyDescent="0.3">
      <c r="B2234" s="166">
        <v>41645</v>
      </c>
      <c r="C2234" s="197">
        <v>363.06</v>
      </c>
      <c r="D2234" s="197">
        <f t="shared" si="35"/>
        <v>5.6640969162995596</v>
      </c>
      <c r="E2234" s="197">
        <v>1.1731921415633284E-2</v>
      </c>
    </row>
    <row r="2235" spans="2:5" x14ac:dyDescent="0.3">
      <c r="B2235" s="166">
        <v>36456</v>
      </c>
      <c r="C2235" s="197">
        <v>54.48</v>
      </c>
      <c r="D2235" s="197">
        <f t="shared" si="35"/>
        <v>-0.59923495659849935</v>
      </c>
      <c r="E2235" s="197">
        <v>1.1699164345403856E-2</v>
      </c>
    </row>
    <row r="2236" spans="2:5" x14ac:dyDescent="0.3">
      <c r="B2236" s="166">
        <v>39268</v>
      </c>
      <c r="C2236" s="197">
        <v>135.94</v>
      </c>
      <c r="D2236" s="197">
        <f t="shared" si="35"/>
        <v>0.9859751643535426</v>
      </c>
      <c r="E2236" s="197">
        <v>1.1684155689513975E-2</v>
      </c>
    </row>
    <row r="2237" spans="2:5" x14ac:dyDescent="0.3">
      <c r="B2237" s="166">
        <v>34893</v>
      </c>
      <c r="C2237" s="197">
        <v>68.45</v>
      </c>
      <c r="D2237" s="197">
        <f t="shared" si="35"/>
        <v>-0.83029626874922524</v>
      </c>
      <c r="E2237" s="197">
        <v>1.1676027194797545E-2</v>
      </c>
    </row>
    <row r="2238" spans="2:5" x14ac:dyDescent="0.3">
      <c r="B2238" s="166">
        <v>42499</v>
      </c>
      <c r="C2238" s="197">
        <v>403.35</v>
      </c>
      <c r="D2238" s="197">
        <f t="shared" si="35"/>
        <v>1.0848193518374942</v>
      </c>
      <c r="E2238" s="197">
        <v>1.1662904439428301E-2</v>
      </c>
    </row>
    <row r="2239" spans="2:5" x14ac:dyDescent="0.3">
      <c r="B2239" s="166">
        <v>40721</v>
      </c>
      <c r="C2239" s="197">
        <v>193.47</v>
      </c>
      <c r="D2239" s="197">
        <f t="shared" si="35"/>
        <v>2.0530219346694021</v>
      </c>
      <c r="E2239" s="197">
        <v>1.1660740430872174E-2</v>
      </c>
    </row>
    <row r="2240" spans="2:5" x14ac:dyDescent="0.3">
      <c r="B2240" s="166">
        <v>34849</v>
      </c>
      <c r="C2240" s="197">
        <v>63.37</v>
      </c>
      <c r="D2240" s="197">
        <f t="shared" si="35"/>
        <v>-0.65257675438596496</v>
      </c>
      <c r="E2240" s="197">
        <v>1.1653895274584825E-2</v>
      </c>
    </row>
    <row r="2241" spans="2:5" x14ac:dyDescent="0.3">
      <c r="B2241" s="166">
        <v>43479</v>
      </c>
      <c r="C2241" s="197">
        <v>182.4</v>
      </c>
      <c r="D2241" s="197">
        <f t="shared" si="35"/>
        <v>-0.54840307006684819</v>
      </c>
      <c r="E2241" s="197">
        <v>1.1647254575707144E-2</v>
      </c>
    </row>
    <row r="2242" spans="2:5" x14ac:dyDescent="0.3">
      <c r="B2242" s="166">
        <v>42517</v>
      </c>
      <c r="C2242" s="197">
        <v>403.9</v>
      </c>
      <c r="D2242" s="197">
        <f t="shared" si="35"/>
        <v>0.17720781113378004</v>
      </c>
      <c r="E2242" s="197">
        <v>1.1646837820914246E-2</v>
      </c>
    </row>
    <row r="2243" spans="2:5" x14ac:dyDescent="0.3">
      <c r="B2243" s="166">
        <v>43193</v>
      </c>
      <c r="C2243" s="197">
        <v>343.1</v>
      </c>
      <c r="D2243" s="197">
        <f t="shared" si="35"/>
        <v>4.0597257041734256</v>
      </c>
      <c r="E2243" s="197">
        <v>1.1646763968745422E-2</v>
      </c>
    </row>
    <row r="2244" spans="2:5" x14ac:dyDescent="0.3">
      <c r="B2244" s="166">
        <v>35684</v>
      </c>
      <c r="C2244" s="197">
        <v>67.81</v>
      </c>
      <c r="D2244" s="197">
        <f t="shared" si="35"/>
        <v>0.49922617731594099</v>
      </c>
      <c r="E2244" s="197">
        <v>1.1636580635536298E-2</v>
      </c>
    </row>
    <row r="2245" spans="2:5" x14ac:dyDescent="0.3">
      <c r="B2245" s="166">
        <v>36474</v>
      </c>
      <c r="C2245" s="197">
        <v>45.23</v>
      </c>
      <c r="D2245" s="197">
        <f t="shared" si="35"/>
        <v>-0.42869773904256669</v>
      </c>
      <c r="E2245" s="197">
        <v>1.1630507716394511E-2</v>
      </c>
    </row>
    <row r="2246" spans="2:5" x14ac:dyDescent="0.3">
      <c r="B2246" s="166">
        <v>39631</v>
      </c>
      <c r="C2246" s="197">
        <v>79.17</v>
      </c>
      <c r="D2246" s="197">
        <f t="shared" si="35"/>
        <v>-0.66546944984365752</v>
      </c>
      <c r="E2246" s="197">
        <v>1.1627906976744207E-2</v>
      </c>
    </row>
    <row r="2247" spans="2:5" x14ac:dyDescent="0.3">
      <c r="B2247" s="166">
        <v>41068</v>
      </c>
      <c r="C2247" s="197">
        <v>236.66</v>
      </c>
      <c r="D2247" s="197">
        <f t="shared" si="35"/>
        <v>8.3763866877971473</v>
      </c>
      <c r="E2247" s="197">
        <v>1.1626912883645479E-2</v>
      </c>
    </row>
    <row r="2248" spans="2:5" x14ac:dyDescent="0.3">
      <c r="B2248" s="166">
        <v>37533</v>
      </c>
      <c r="C2248" s="197">
        <v>25.24</v>
      </c>
      <c r="D2248" s="197">
        <f t="shared" si="35"/>
        <v>-0.17164424023629798</v>
      </c>
      <c r="E2248" s="197">
        <v>1.1623246492985961E-2</v>
      </c>
    </row>
    <row r="2249" spans="2:5" x14ac:dyDescent="0.3">
      <c r="B2249" s="166">
        <v>37707</v>
      </c>
      <c r="C2249" s="197">
        <v>30.47</v>
      </c>
      <c r="D2249" s="197">
        <f t="shared" si="35"/>
        <v>-0.94001141889630457</v>
      </c>
      <c r="E2249" s="197">
        <v>1.1620185922974757E-2</v>
      </c>
    </row>
    <row r="2250" spans="2:5" x14ac:dyDescent="0.3">
      <c r="B2250" s="166">
        <v>45056</v>
      </c>
      <c r="C2250" s="197">
        <v>507.93</v>
      </c>
      <c r="D2250" s="197">
        <f t="shared" ref="D2250:D2313" si="36">C2250/C2251-1</f>
        <v>4.8248853211009175</v>
      </c>
      <c r="E2250" s="197">
        <v>1.1611232822146933E-2</v>
      </c>
    </row>
    <row r="2251" spans="2:5" x14ac:dyDescent="0.3">
      <c r="B2251" s="166">
        <v>43964</v>
      </c>
      <c r="C2251" s="197">
        <v>87.2</v>
      </c>
      <c r="D2251" s="197">
        <f t="shared" si="36"/>
        <v>0.5379188712522045</v>
      </c>
      <c r="E2251" s="197">
        <v>1.1600928074245953E-2</v>
      </c>
    </row>
    <row r="2252" spans="2:5" x14ac:dyDescent="0.3">
      <c r="B2252" s="166">
        <v>35403</v>
      </c>
      <c r="C2252" s="197">
        <v>56.7</v>
      </c>
      <c r="D2252" s="197">
        <f t="shared" si="36"/>
        <v>-9.8139017019245989E-2</v>
      </c>
      <c r="E2252" s="197">
        <v>1.1596788581623718E-2</v>
      </c>
    </row>
    <row r="2253" spans="2:5" x14ac:dyDescent="0.3">
      <c r="B2253" s="166">
        <v>34689</v>
      </c>
      <c r="C2253" s="197">
        <v>62.87</v>
      </c>
      <c r="D2253" s="197">
        <f t="shared" si="36"/>
        <v>-0.53601476014760152</v>
      </c>
      <c r="E2253" s="197">
        <v>1.158487530168939E-2</v>
      </c>
    </row>
    <row r="2254" spans="2:5" x14ac:dyDescent="0.3">
      <c r="B2254" s="166">
        <v>39293</v>
      </c>
      <c r="C2254" s="197">
        <v>135.5</v>
      </c>
      <c r="D2254" s="197">
        <f t="shared" si="36"/>
        <v>-0.6994232475598936</v>
      </c>
      <c r="E2254" s="197">
        <v>1.1571481896230029E-2</v>
      </c>
    </row>
    <row r="2255" spans="2:5" x14ac:dyDescent="0.3">
      <c r="B2255" s="166">
        <v>42851</v>
      </c>
      <c r="C2255" s="197">
        <v>450.8</v>
      </c>
      <c r="D2255" s="197">
        <f t="shared" si="36"/>
        <v>-7.366690640090412E-2</v>
      </c>
      <c r="E2255" s="197">
        <v>1.1556153932458235E-2</v>
      </c>
    </row>
    <row r="2256" spans="2:5" x14ac:dyDescent="0.3">
      <c r="B2256" s="166">
        <v>42739</v>
      </c>
      <c r="C2256" s="197">
        <v>486.65</v>
      </c>
      <c r="D2256" s="197">
        <f t="shared" si="36"/>
        <v>1.7694627816981559</v>
      </c>
      <c r="E2256" s="197">
        <v>1.153606318852618E-2</v>
      </c>
    </row>
    <row r="2257" spans="2:5" x14ac:dyDescent="0.3">
      <c r="B2257" s="166">
        <v>38798</v>
      </c>
      <c r="C2257" s="197">
        <v>175.72</v>
      </c>
      <c r="D2257" s="197">
        <f t="shared" si="36"/>
        <v>6.8661436477528426E-2</v>
      </c>
      <c r="E2257" s="197">
        <v>1.1512779184895239E-2</v>
      </c>
    </row>
    <row r="2258" spans="2:5" x14ac:dyDescent="0.3">
      <c r="B2258" s="166">
        <v>39066</v>
      </c>
      <c r="C2258" s="197">
        <v>164.43</v>
      </c>
      <c r="D2258" s="197">
        <f t="shared" si="36"/>
        <v>2.3959107806691451</v>
      </c>
      <c r="E2258" s="197">
        <v>1.1503444881889813E-2</v>
      </c>
    </row>
    <row r="2259" spans="2:5" x14ac:dyDescent="0.3">
      <c r="B2259" s="166">
        <v>36377</v>
      </c>
      <c r="C2259" s="197">
        <v>48.42</v>
      </c>
      <c r="D2259" s="197">
        <f t="shared" si="36"/>
        <v>-0.9080987719930913</v>
      </c>
      <c r="E2259" s="197">
        <v>1.1489450595362438E-2</v>
      </c>
    </row>
    <row r="2260" spans="2:5" x14ac:dyDescent="0.3">
      <c r="B2260" s="166">
        <v>45069</v>
      </c>
      <c r="C2260" s="197">
        <v>526.87</v>
      </c>
      <c r="D2260" s="197">
        <f t="shared" si="36"/>
        <v>-0.22541899441340785</v>
      </c>
      <c r="E2260" s="197">
        <v>1.1480350937818073E-2</v>
      </c>
    </row>
    <row r="2261" spans="2:5" x14ac:dyDescent="0.3">
      <c r="B2261" s="166">
        <v>45930</v>
      </c>
      <c r="C2261" s="197">
        <v>680.2</v>
      </c>
      <c r="D2261" s="197">
        <f t="shared" si="36"/>
        <v>44.28628495339548</v>
      </c>
      <c r="E2261" s="197">
        <v>1.144981412639412E-2</v>
      </c>
    </row>
    <row r="2262" spans="2:5" x14ac:dyDescent="0.3">
      <c r="B2262" s="166">
        <v>36845</v>
      </c>
      <c r="C2262" s="197">
        <v>15.02</v>
      </c>
      <c r="D2262" s="197">
        <f t="shared" si="36"/>
        <v>-0.89886883921357397</v>
      </c>
      <c r="E2262" s="197">
        <v>1.1447811447811373E-2</v>
      </c>
    </row>
    <row r="2263" spans="2:5" x14ac:dyDescent="0.3">
      <c r="B2263" s="166">
        <v>39427</v>
      </c>
      <c r="C2263" s="197">
        <v>148.52000000000001</v>
      </c>
      <c r="D2263" s="197">
        <f t="shared" si="36"/>
        <v>-0.78476921962176649</v>
      </c>
      <c r="E2263" s="197">
        <v>1.1441024244075226E-2</v>
      </c>
    </row>
    <row r="2264" spans="2:5" x14ac:dyDescent="0.3">
      <c r="B2264" s="166">
        <v>45736</v>
      </c>
      <c r="C2264" s="197">
        <v>690.05</v>
      </c>
      <c r="D2264" s="197">
        <f t="shared" si="36"/>
        <v>0.53477458241587139</v>
      </c>
      <c r="E2264" s="197">
        <v>1.1432759252473446E-2</v>
      </c>
    </row>
    <row r="2265" spans="2:5" x14ac:dyDescent="0.3">
      <c r="B2265" s="166">
        <v>44816</v>
      </c>
      <c r="C2265" s="197">
        <v>449.61</v>
      </c>
      <c r="D2265" s="197">
        <f t="shared" si="36"/>
        <v>30.729710656316161</v>
      </c>
      <c r="E2265" s="197">
        <v>1.1427800148471556E-2</v>
      </c>
    </row>
    <row r="2266" spans="2:5" x14ac:dyDescent="0.3">
      <c r="B2266" s="166">
        <v>36971</v>
      </c>
      <c r="C2266" s="197">
        <v>14.17</v>
      </c>
      <c r="D2266" s="197">
        <f t="shared" si="36"/>
        <v>-0.72421175554690542</v>
      </c>
      <c r="E2266" s="197">
        <v>1.142041399000715E-2</v>
      </c>
    </row>
    <row r="2267" spans="2:5" x14ac:dyDescent="0.3">
      <c r="B2267" s="166">
        <v>36431</v>
      </c>
      <c r="C2267" s="197">
        <v>51.38</v>
      </c>
      <c r="D2267" s="197">
        <f t="shared" si="36"/>
        <v>-0.90655633354551246</v>
      </c>
      <c r="E2267" s="197">
        <v>1.1417322834645693E-2</v>
      </c>
    </row>
    <row r="2268" spans="2:5" x14ac:dyDescent="0.3">
      <c r="B2268" s="166">
        <v>42615</v>
      </c>
      <c r="C2268" s="197">
        <v>549.85</v>
      </c>
      <c r="D2268" s="197">
        <f t="shared" si="36"/>
        <v>-0.46371793621379109</v>
      </c>
      <c r="E2268" s="197">
        <v>1.1404396210797474E-2</v>
      </c>
    </row>
    <row r="2269" spans="2:5" x14ac:dyDescent="0.3">
      <c r="B2269" s="166">
        <v>45511</v>
      </c>
      <c r="C2269" s="197">
        <v>1025.3</v>
      </c>
      <c r="D2269" s="197">
        <f t="shared" si="36"/>
        <v>4.2471852610030698</v>
      </c>
      <c r="E2269" s="197">
        <v>1.1393341553637359E-2</v>
      </c>
    </row>
    <row r="2270" spans="2:5" x14ac:dyDescent="0.3">
      <c r="B2270" s="166">
        <v>44202</v>
      </c>
      <c r="C2270" s="197">
        <v>195.4</v>
      </c>
      <c r="D2270" s="197">
        <f t="shared" si="36"/>
        <v>-0.37160315163209512</v>
      </c>
      <c r="E2270" s="197">
        <v>1.1387163561076719E-2</v>
      </c>
    </row>
    <row r="2271" spans="2:5" x14ac:dyDescent="0.3">
      <c r="B2271" s="166">
        <v>44390</v>
      </c>
      <c r="C2271" s="197">
        <v>310.95</v>
      </c>
      <c r="D2271" s="197">
        <f t="shared" si="36"/>
        <v>2.8441092842131286</v>
      </c>
      <c r="E2271" s="197">
        <v>1.138396487233706E-2</v>
      </c>
    </row>
    <row r="2272" spans="2:5" x14ac:dyDescent="0.3">
      <c r="B2272" s="166">
        <v>38264</v>
      </c>
      <c r="C2272" s="197">
        <v>80.89</v>
      </c>
      <c r="D2272" s="197">
        <f t="shared" si="36"/>
        <v>-0.81264620729588888</v>
      </c>
      <c r="E2272" s="197">
        <v>1.1377844461115227E-2</v>
      </c>
    </row>
    <row r="2273" spans="2:5" x14ac:dyDescent="0.3">
      <c r="B2273" s="166">
        <v>42921</v>
      </c>
      <c r="C2273" s="197">
        <v>431.75</v>
      </c>
      <c r="D2273" s="197">
        <f t="shared" si="36"/>
        <v>7.2097356911960446</v>
      </c>
      <c r="E2273" s="197">
        <v>1.1360974467088392E-2</v>
      </c>
    </row>
    <row r="2274" spans="2:5" x14ac:dyDescent="0.3">
      <c r="B2274" s="166">
        <v>36425</v>
      </c>
      <c r="C2274" s="197">
        <v>52.59</v>
      </c>
      <c r="D2274" s="197">
        <f t="shared" si="36"/>
        <v>-0.77396200464196685</v>
      </c>
      <c r="E2274" s="197">
        <v>1.1346153846153895E-2</v>
      </c>
    </row>
    <row r="2275" spans="2:5" x14ac:dyDescent="0.3">
      <c r="B2275" s="166">
        <v>40616</v>
      </c>
      <c r="C2275" s="197">
        <v>232.66</v>
      </c>
      <c r="D2275" s="197">
        <f t="shared" si="36"/>
        <v>-0.43896792862310108</v>
      </c>
      <c r="E2275" s="197">
        <v>1.1345359704411973E-2</v>
      </c>
    </row>
    <row r="2276" spans="2:5" x14ac:dyDescent="0.3">
      <c r="B2276" s="166">
        <v>41765</v>
      </c>
      <c r="C2276" s="197">
        <v>414.7</v>
      </c>
      <c r="D2276" s="197">
        <f t="shared" si="36"/>
        <v>1.7674341007674341</v>
      </c>
      <c r="E2276" s="197">
        <v>1.13400804779904E-2</v>
      </c>
    </row>
    <row r="2277" spans="2:5" x14ac:dyDescent="0.3">
      <c r="B2277" s="166">
        <v>38768</v>
      </c>
      <c r="C2277" s="197">
        <v>149.85</v>
      </c>
      <c r="D2277" s="197">
        <f t="shared" si="36"/>
        <v>3.7998078155028825</v>
      </c>
      <c r="E2277" s="197">
        <v>1.1338327596679632E-2</v>
      </c>
    </row>
    <row r="2278" spans="2:5" x14ac:dyDescent="0.3">
      <c r="B2278" s="166">
        <v>37676</v>
      </c>
      <c r="C2278" s="197">
        <v>31.22</v>
      </c>
      <c r="D2278" s="197">
        <f t="shared" si="36"/>
        <v>-0.91957753735188041</v>
      </c>
      <c r="E2278" s="197">
        <v>1.1337868480725488E-2</v>
      </c>
    </row>
    <row r="2279" spans="2:5" x14ac:dyDescent="0.3">
      <c r="B2279" s="166">
        <v>42219</v>
      </c>
      <c r="C2279" s="197">
        <v>388.2</v>
      </c>
      <c r="D2279" s="197">
        <f t="shared" si="36"/>
        <v>-0.15581167772099602</v>
      </c>
      <c r="E2279" s="197">
        <v>1.1332551778038269E-2</v>
      </c>
    </row>
    <row r="2280" spans="2:5" x14ac:dyDescent="0.3">
      <c r="B2280" s="166">
        <v>42703</v>
      </c>
      <c r="C2280" s="197">
        <v>459.85</v>
      </c>
      <c r="D2280" s="197">
        <f t="shared" si="36"/>
        <v>17.386645341863254</v>
      </c>
      <c r="E2280" s="197">
        <v>1.1326149109302852E-2</v>
      </c>
    </row>
    <row r="2281" spans="2:5" x14ac:dyDescent="0.3">
      <c r="B2281" s="166">
        <v>37378</v>
      </c>
      <c r="C2281" s="197">
        <v>25.01</v>
      </c>
      <c r="D2281" s="197">
        <f t="shared" si="36"/>
        <v>-0.76695862840104356</v>
      </c>
      <c r="E2281" s="197">
        <v>1.1322280630812864E-2</v>
      </c>
    </row>
    <row r="2282" spans="2:5" x14ac:dyDescent="0.3">
      <c r="B2282" s="166">
        <v>38033</v>
      </c>
      <c r="C2282" s="197">
        <v>107.32</v>
      </c>
      <c r="D2282" s="197">
        <f t="shared" si="36"/>
        <v>-0.55084958567004272</v>
      </c>
      <c r="E2282" s="197">
        <v>1.1307953260459858E-2</v>
      </c>
    </row>
    <row r="2283" spans="2:5" x14ac:dyDescent="0.3">
      <c r="B2283" s="166">
        <v>41129</v>
      </c>
      <c r="C2283" s="197">
        <v>238.94</v>
      </c>
      <c r="D2283" s="197">
        <f t="shared" si="36"/>
        <v>0.73270485859318346</v>
      </c>
      <c r="E2283" s="197">
        <v>1.1300630634443642E-2</v>
      </c>
    </row>
    <row r="2284" spans="2:5" x14ac:dyDescent="0.3">
      <c r="B2284" s="166">
        <v>39413</v>
      </c>
      <c r="C2284" s="197">
        <v>137.9</v>
      </c>
      <c r="D2284" s="197">
        <f t="shared" si="36"/>
        <v>-0.16777308388654188</v>
      </c>
      <c r="E2284" s="197">
        <v>1.1293634496919891E-2</v>
      </c>
    </row>
    <row r="2285" spans="2:5" x14ac:dyDescent="0.3">
      <c r="B2285" s="166">
        <v>43865</v>
      </c>
      <c r="C2285" s="197">
        <v>165.7</v>
      </c>
      <c r="D2285" s="197">
        <f t="shared" si="36"/>
        <v>-0.58457642841025903</v>
      </c>
      <c r="E2285" s="197">
        <v>1.129081476960625E-2</v>
      </c>
    </row>
    <row r="2286" spans="2:5" x14ac:dyDescent="0.3">
      <c r="B2286" s="166">
        <v>41730</v>
      </c>
      <c r="C2286" s="197">
        <v>398.87</v>
      </c>
      <c r="D2286" s="197">
        <f t="shared" si="36"/>
        <v>4.6305759457933373</v>
      </c>
      <c r="E2286" s="197">
        <v>1.1282389331169762E-2</v>
      </c>
    </row>
    <row r="2287" spans="2:5" x14ac:dyDescent="0.3">
      <c r="B2287" s="166">
        <v>34915</v>
      </c>
      <c r="C2287" s="197">
        <v>70.84</v>
      </c>
      <c r="D2287" s="197">
        <f t="shared" si="36"/>
        <v>-0.11261430539897277</v>
      </c>
      <c r="E2287" s="197">
        <v>1.1277658815132208E-2</v>
      </c>
    </row>
    <row r="2288" spans="2:5" x14ac:dyDescent="0.3">
      <c r="B2288" s="166">
        <v>35136</v>
      </c>
      <c r="C2288" s="197">
        <v>79.83</v>
      </c>
      <c r="D2288" s="197">
        <f t="shared" si="36"/>
        <v>-0.90535301440512184</v>
      </c>
      <c r="E2288" s="197">
        <v>1.1274385609323589E-2</v>
      </c>
    </row>
    <row r="2289" spans="2:5" x14ac:dyDescent="0.3">
      <c r="B2289" s="166">
        <v>45597</v>
      </c>
      <c r="C2289" s="197">
        <v>843.45</v>
      </c>
      <c r="D2289" s="197">
        <f t="shared" si="36"/>
        <v>4.2177544076708937</v>
      </c>
      <c r="E2289" s="197">
        <v>1.1270307535519608E-2</v>
      </c>
    </row>
    <row r="2290" spans="2:5" x14ac:dyDescent="0.3">
      <c r="B2290" s="166">
        <v>43511</v>
      </c>
      <c r="C2290" s="197">
        <v>161.65</v>
      </c>
      <c r="D2290" s="197">
        <f t="shared" si="36"/>
        <v>4.6226086956521737</v>
      </c>
      <c r="E2290" s="197">
        <v>1.1260556771973906E-2</v>
      </c>
    </row>
    <row r="2291" spans="2:5" x14ac:dyDescent="0.3">
      <c r="B2291" s="166">
        <v>37432</v>
      </c>
      <c r="C2291" s="197">
        <v>28.75</v>
      </c>
      <c r="D2291" s="197">
        <f t="shared" si="36"/>
        <v>-0.89356976270684485</v>
      </c>
      <c r="E2291" s="197">
        <v>1.1255715793176302E-2</v>
      </c>
    </row>
    <row r="2292" spans="2:5" x14ac:dyDescent="0.3">
      <c r="B2292" s="166">
        <v>40534</v>
      </c>
      <c r="C2292" s="197">
        <v>270.13</v>
      </c>
      <c r="D2292" s="197">
        <f t="shared" si="36"/>
        <v>-0.26938576799285974</v>
      </c>
      <c r="E2292" s="197">
        <v>1.1230487028787373E-2</v>
      </c>
    </row>
    <row r="2293" spans="2:5" x14ac:dyDescent="0.3">
      <c r="B2293" s="166">
        <v>41628</v>
      </c>
      <c r="C2293" s="197">
        <v>369.73</v>
      </c>
      <c r="D2293" s="197">
        <f t="shared" si="36"/>
        <v>4.0592501368363445</v>
      </c>
      <c r="E2293" s="197">
        <v>1.1213521866367593E-2</v>
      </c>
    </row>
    <row r="2294" spans="2:5" x14ac:dyDescent="0.3">
      <c r="B2294" s="166">
        <v>34942</v>
      </c>
      <c r="C2294" s="197">
        <v>73.08</v>
      </c>
      <c r="D2294" s="197">
        <f t="shared" si="36"/>
        <v>-2.4949966644429722E-2</v>
      </c>
      <c r="E2294" s="197">
        <v>1.1207970112079746E-2</v>
      </c>
    </row>
    <row r="2295" spans="2:5" x14ac:dyDescent="0.3">
      <c r="B2295" s="166">
        <v>35502</v>
      </c>
      <c r="C2295" s="197">
        <v>74.95</v>
      </c>
      <c r="D2295" s="197">
        <f t="shared" si="36"/>
        <v>-0.8216113292871593</v>
      </c>
      <c r="E2295" s="197">
        <v>1.1198057204533152E-2</v>
      </c>
    </row>
    <row r="2296" spans="2:5" x14ac:dyDescent="0.3">
      <c r="B2296" s="166">
        <v>43020</v>
      </c>
      <c r="C2296" s="197">
        <v>420.15</v>
      </c>
      <c r="D2296" s="197">
        <f t="shared" si="36"/>
        <v>3.3815830639274163</v>
      </c>
      <c r="E2296" s="197">
        <v>1.1191335740072139E-2</v>
      </c>
    </row>
    <row r="2297" spans="2:5" x14ac:dyDescent="0.3">
      <c r="B2297" s="166">
        <v>35304</v>
      </c>
      <c r="C2297" s="197">
        <v>95.89</v>
      </c>
      <c r="D2297" s="197">
        <f t="shared" si="36"/>
        <v>-0.86144064735206993</v>
      </c>
      <c r="E2297" s="197">
        <v>1.1177897289887273E-2</v>
      </c>
    </row>
    <row r="2298" spans="2:5" x14ac:dyDescent="0.3">
      <c r="B2298" s="166">
        <v>45903</v>
      </c>
      <c r="C2298" s="197">
        <v>692.05</v>
      </c>
      <c r="D2298" s="197">
        <f t="shared" si="36"/>
        <v>2.9597757052125644</v>
      </c>
      <c r="E2298" s="197">
        <v>1.1177673874926963E-2</v>
      </c>
    </row>
    <row r="2299" spans="2:5" x14ac:dyDescent="0.3">
      <c r="B2299" s="166">
        <v>39003</v>
      </c>
      <c r="C2299" s="197">
        <v>174.77</v>
      </c>
      <c r="D2299" s="197">
        <f t="shared" si="36"/>
        <v>-0.47277444266795376</v>
      </c>
      <c r="E2299" s="197">
        <v>1.1166396667438239E-2</v>
      </c>
    </row>
    <row r="2300" spans="2:5" x14ac:dyDescent="0.3">
      <c r="B2300" s="166">
        <v>41534</v>
      </c>
      <c r="C2300" s="197">
        <v>331.49</v>
      </c>
      <c r="D2300" s="197">
        <f t="shared" si="36"/>
        <v>0.43309843932385106</v>
      </c>
      <c r="E2300" s="197">
        <v>1.1164322972272211E-2</v>
      </c>
    </row>
    <row r="2301" spans="2:5" x14ac:dyDescent="0.3">
      <c r="B2301" s="166">
        <v>40469</v>
      </c>
      <c r="C2301" s="197">
        <v>231.31</v>
      </c>
      <c r="D2301" s="197">
        <f t="shared" si="36"/>
        <v>-0.57228180473372769</v>
      </c>
      <c r="E2301" s="197">
        <v>1.1147053680713448E-2</v>
      </c>
    </row>
    <row r="2302" spans="2:5" x14ac:dyDescent="0.3">
      <c r="B2302" s="166">
        <v>42646</v>
      </c>
      <c r="C2302" s="197">
        <v>540.79999999999995</v>
      </c>
      <c r="D2302" s="197">
        <f t="shared" si="36"/>
        <v>6.343834872351982</v>
      </c>
      <c r="E2302" s="197">
        <v>1.1124614377862718E-2</v>
      </c>
    </row>
    <row r="2303" spans="2:5" x14ac:dyDescent="0.3">
      <c r="B2303" s="166">
        <v>38166</v>
      </c>
      <c r="C2303" s="197">
        <v>73.64</v>
      </c>
      <c r="D2303" s="197">
        <f t="shared" si="36"/>
        <v>-0.10030543677458759</v>
      </c>
      <c r="E2303" s="197">
        <v>1.1121790470959736E-2</v>
      </c>
    </row>
    <row r="2304" spans="2:5" x14ac:dyDescent="0.3">
      <c r="B2304" s="166">
        <v>38519</v>
      </c>
      <c r="C2304" s="197">
        <v>81.849999999999994</v>
      </c>
      <c r="D2304" s="197">
        <f t="shared" si="36"/>
        <v>-0.79119897959183672</v>
      </c>
      <c r="E2304" s="197">
        <v>1.1117974058060476E-2</v>
      </c>
    </row>
    <row r="2305" spans="2:5" x14ac:dyDescent="0.3">
      <c r="B2305" s="166">
        <v>41691</v>
      </c>
      <c r="C2305" s="197">
        <v>392</v>
      </c>
      <c r="D2305" s="197">
        <f t="shared" si="36"/>
        <v>0.3843763243395959</v>
      </c>
      <c r="E2305" s="197">
        <v>1.1117129665454417E-2</v>
      </c>
    </row>
    <row r="2306" spans="2:5" x14ac:dyDescent="0.3">
      <c r="B2306" s="166">
        <v>41011</v>
      </c>
      <c r="C2306" s="197">
        <v>283.16000000000003</v>
      </c>
      <c r="D2306" s="197">
        <f t="shared" si="36"/>
        <v>-0.37209508603867292</v>
      </c>
      <c r="E2306" s="197">
        <v>1.110515979289417E-2</v>
      </c>
    </row>
    <row r="2307" spans="2:5" x14ac:dyDescent="0.3">
      <c r="B2307" s="166">
        <v>41822</v>
      </c>
      <c r="C2307" s="197">
        <v>450.96</v>
      </c>
      <c r="D2307" s="197">
        <f t="shared" si="36"/>
        <v>9.2841505131128841</v>
      </c>
      <c r="E2307" s="197">
        <v>1.1075736514057688E-2</v>
      </c>
    </row>
    <row r="2308" spans="2:5" x14ac:dyDescent="0.3">
      <c r="B2308" s="166">
        <v>36500</v>
      </c>
      <c r="C2308" s="197">
        <v>43.85</v>
      </c>
      <c r="D2308" s="197">
        <f t="shared" si="36"/>
        <v>-0.89677495291902076</v>
      </c>
      <c r="E2308" s="197">
        <v>1.1067558219967744E-2</v>
      </c>
    </row>
    <row r="2309" spans="2:5" x14ac:dyDescent="0.3">
      <c r="B2309" s="166">
        <v>43021</v>
      </c>
      <c r="C2309" s="197">
        <v>424.8</v>
      </c>
      <c r="D2309" s="197">
        <f t="shared" si="36"/>
        <v>-0.21861491768601116</v>
      </c>
      <c r="E2309" s="197">
        <v>1.1067475901463952E-2</v>
      </c>
    </row>
    <row r="2310" spans="2:5" x14ac:dyDescent="0.3">
      <c r="B2310" s="166">
        <v>42614</v>
      </c>
      <c r="C2310" s="197">
        <v>543.65</v>
      </c>
      <c r="D2310" s="197">
        <f t="shared" si="36"/>
        <v>0.41520239489782629</v>
      </c>
      <c r="E2310" s="197">
        <v>1.1065649990700921E-2</v>
      </c>
    </row>
    <row r="2311" spans="2:5" x14ac:dyDescent="0.3">
      <c r="B2311" s="166">
        <v>42971</v>
      </c>
      <c r="C2311" s="197">
        <v>384.15</v>
      </c>
      <c r="D2311" s="197">
        <f t="shared" si="36"/>
        <v>1.7064252501056782</v>
      </c>
      <c r="E2311" s="197">
        <v>1.1054086063955859E-2</v>
      </c>
    </row>
    <row r="2312" spans="2:5" x14ac:dyDescent="0.3">
      <c r="B2312" s="166">
        <v>39231</v>
      </c>
      <c r="C2312" s="197">
        <v>141.94</v>
      </c>
      <c r="D2312" s="197">
        <f t="shared" si="36"/>
        <v>3.5522771007055809</v>
      </c>
      <c r="E2312" s="197">
        <v>1.1040672412565122E-2</v>
      </c>
    </row>
    <row r="2313" spans="2:5" x14ac:dyDescent="0.3">
      <c r="B2313" s="166">
        <v>37702</v>
      </c>
      <c r="C2313" s="197">
        <v>31.18</v>
      </c>
      <c r="D2313" s="197">
        <f t="shared" si="36"/>
        <v>-0.8213180515759313</v>
      </c>
      <c r="E2313" s="197">
        <v>1.1024643320363126E-2</v>
      </c>
    </row>
    <row r="2314" spans="2:5" x14ac:dyDescent="0.3">
      <c r="B2314" s="166">
        <v>43619</v>
      </c>
      <c r="C2314" s="197">
        <v>174.5</v>
      </c>
      <c r="D2314" s="197">
        <f t="shared" ref="D2314:D2377" si="37">C2314/C2315-1</f>
        <v>-0.44283023085028261</v>
      </c>
      <c r="E2314" s="197">
        <v>1.1008111239861007E-2</v>
      </c>
    </row>
    <row r="2315" spans="2:5" x14ac:dyDescent="0.3">
      <c r="B2315" s="166">
        <v>41029</v>
      </c>
      <c r="C2315" s="197">
        <v>313.19</v>
      </c>
      <c r="D2315" s="197">
        <f t="shared" si="37"/>
        <v>1.9385438168511917</v>
      </c>
      <c r="E2315" s="197">
        <v>1.1007811995609851E-2</v>
      </c>
    </row>
    <row r="2316" spans="2:5" x14ac:dyDescent="0.3">
      <c r="B2316" s="166">
        <v>38680</v>
      </c>
      <c r="C2316" s="197">
        <v>106.58</v>
      </c>
      <c r="D2316" s="197">
        <f t="shared" si="37"/>
        <v>-0.28044828517418308</v>
      </c>
      <c r="E2316" s="197">
        <v>1.1003604629102659E-2</v>
      </c>
    </row>
    <row r="2317" spans="2:5" x14ac:dyDescent="0.3">
      <c r="B2317" s="166">
        <v>39154</v>
      </c>
      <c r="C2317" s="197">
        <v>148.12</v>
      </c>
      <c r="D2317" s="197">
        <f t="shared" si="37"/>
        <v>-0.79620253164556964</v>
      </c>
      <c r="E2317" s="197">
        <v>1.0989010989011172E-2</v>
      </c>
    </row>
    <row r="2318" spans="2:5" x14ac:dyDescent="0.3">
      <c r="B2318" s="166">
        <v>45798</v>
      </c>
      <c r="C2318" s="197">
        <v>726.8</v>
      </c>
      <c r="D2318" s="197">
        <f t="shared" si="37"/>
        <v>0.85834824852978753</v>
      </c>
      <c r="E2318" s="197">
        <v>1.098901098901095E-2</v>
      </c>
    </row>
    <row r="2319" spans="2:5" x14ac:dyDescent="0.3">
      <c r="B2319" s="166">
        <v>41583</v>
      </c>
      <c r="C2319" s="197">
        <v>391.1</v>
      </c>
      <c r="D2319" s="197">
        <f t="shared" si="37"/>
        <v>3.1650692225772099</v>
      </c>
      <c r="E2319" s="197">
        <v>1.0986170350264945E-2</v>
      </c>
    </row>
    <row r="2320" spans="2:5" x14ac:dyDescent="0.3">
      <c r="B2320" s="166">
        <v>35219</v>
      </c>
      <c r="C2320" s="197">
        <v>93.9</v>
      </c>
      <c r="D2320" s="197">
        <f t="shared" si="37"/>
        <v>-0.86183048852266042</v>
      </c>
      <c r="E2320" s="197">
        <v>1.098191214470301E-2</v>
      </c>
    </row>
    <row r="2321" spans="2:5" x14ac:dyDescent="0.3">
      <c r="B2321" s="166">
        <v>45251</v>
      </c>
      <c r="C2321" s="197">
        <v>679.6</v>
      </c>
      <c r="D2321" s="197">
        <f t="shared" si="37"/>
        <v>8.9545920609345249</v>
      </c>
      <c r="E2321" s="197">
        <v>1.096350951311309E-2</v>
      </c>
    </row>
    <row r="2322" spans="2:5" x14ac:dyDescent="0.3">
      <c r="B2322" s="166">
        <v>35688</v>
      </c>
      <c r="C2322" s="197">
        <v>68.27</v>
      </c>
      <c r="D2322" s="197">
        <f t="shared" si="37"/>
        <v>0.2533504681476042</v>
      </c>
      <c r="E2322" s="197">
        <v>1.0958092699540956E-2</v>
      </c>
    </row>
    <row r="2323" spans="2:5" x14ac:dyDescent="0.3">
      <c r="B2323" s="166">
        <v>35907</v>
      </c>
      <c r="C2323" s="197">
        <v>54.47</v>
      </c>
      <c r="D2323" s="197">
        <f t="shared" si="37"/>
        <v>-0.43431301277391221</v>
      </c>
      <c r="E2323" s="197">
        <v>1.095025983667397E-2</v>
      </c>
    </row>
    <row r="2324" spans="2:5" x14ac:dyDescent="0.3">
      <c r="B2324" s="166">
        <v>35283</v>
      </c>
      <c r="C2324" s="197">
        <v>96.29</v>
      </c>
      <c r="D2324" s="197">
        <f t="shared" si="37"/>
        <v>-0.45274225632281895</v>
      </c>
      <c r="E2324" s="197">
        <v>1.0918635170603652E-2</v>
      </c>
    </row>
    <row r="2325" spans="2:5" x14ac:dyDescent="0.3">
      <c r="B2325" s="166">
        <v>39093</v>
      </c>
      <c r="C2325" s="197">
        <v>175.95</v>
      </c>
      <c r="D2325" s="197">
        <f t="shared" si="37"/>
        <v>0.35711531045121458</v>
      </c>
      <c r="E2325" s="197">
        <v>1.0916403332375646E-2</v>
      </c>
    </row>
    <row r="2326" spans="2:5" x14ac:dyDescent="0.3">
      <c r="B2326" s="166">
        <v>44124</v>
      </c>
      <c r="C2326" s="197">
        <v>129.65</v>
      </c>
      <c r="D2326" s="197">
        <f t="shared" si="37"/>
        <v>-0.58873909595559071</v>
      </c>
      <c r="E2326" s="197">
        <v>1.0916179337232101E-2</v>
      </c>
    </row>
    <row r="2327" spans="2:5" x14ac:dyDescent="0.3">
      <c r="B2327" s="166">
        <v>44341</v>
      </c>
      <c r="C2327" s="197">
        <v>315.25</v>
      </c>
      <c r="D2327" s="197">
        <f t="shared" si="37"/>
        <v>1.3416029116838746</v>
      </c>
      <c r="E2327" s="197">
        <v>1.0902677569344155E-2</v>
      </c>
    </row>
    <row r="2328" spans="2:5" x14ac:dyDescent="0.3">
      <c r="B2328" s="166">
        <v>39335</v>
      </c>
      <c r="C2328" s="197">
        <v>134.63</v>
      </c>
      <c r="D2328" s="197">
        <f t="shared" si="37"/>
        <v>-0.54314703586820046</v>
      </c>
      <c r="E2328" s="197">
        <v>1.0887520648745985E-2</v>
      </c>
    </row>
    <row r="2329" spans="2:5" x14ac:dyDescent="0.3">
      <c r="B2329" s="166">
        <v>41477</v>
      </c>
      <c r="C2329" s="197">
        <v>294.69</v>
      </c>
      <c r="D2329" s="197">
        <f t="shared" si="37"/>
        <v>11.167217175887696</v>
      </c>
      <c r="E2329" s="197">
        <v>1.0874039517014378E-2</v>
      </c>
    </row>
    <row r="2330" spans="2:5" x14ac:dyDescent="0.3">
      <c r="B2330" s="166">
        <v>37288</v>
      </c>
      <c r="C2330" s="197">
        <v>24.22</v>
      </c>
      <c r="D2330" s="197">
        <f t="shared" si="37"/>
        <v>-0.91538273416483251</v>
      </c>
      <c r="E2330" s="197">
        <v>1.0851419031719489E-2</v>
      </c>
    </row>
    <row r="2331" spans="2:5" x14ac:dyDescent="0.3">
      <c r="B2331" s="166">
        <v>41012</v>
      </c>
      <c r="C2331" s="197">
        <v>286.23</v>
      </c>
      <c r="D2331" s="197">
        <f t="shared" si="37"/>
        <v>2.4103419516263553</v>
      </c>
      <c r="E2331" s="197">
        <v>1.0841926825822856E-2</v>
      </c>
    </row>
    <row r="2332" spans="2:5" x14ac:dyDescent="0.3">
      <c r="B2332" s="166">
        <v>39702</v>
      </c>
      <c r="C2332" s="197">
        <v>83.93</v>
      </c>
      <c r="D2332" s="197">
        <f t="shared" si="37"/>
        <v>-0.52648801128349787</v>
      </c>
      <c r="E2332" s="197">
        <v>1.0839455618451233E-2</v>
      </c>
    </row>
    <row r="2333" spans="2:5" x14ac:dyDescent="0.3">
      <c r="B2333" s="166">
        <v>43403</v>
      </c>
      <c r="C2333" s="197">
        <v>177.25</v>
      </c>
      <c r="D2333" s="197">
        <f t="shared" si="37"/>
        <v>2.6346265199768348E-2</v>
      </c>
      <c r="E2333" s="197">
        <v>1.0835471913316352E-2</v>
      </c>
    </row>
    <row r="2334" spans="2:5" x14ac:dyDescent="0.3">
      <c r="B2334" s="166">
        <v>43465</v>
      </c>
      <c r="C2334" s="197">
        <v>172.7</v>
      </c>
      <c r="D2334" s="197">
        <f t="shared" si="37"/>
        <v>0.13476575333464735</v>
      </c>
      <c r="E2334" s="197">
        <v>1.0828211881767524E-2</v>
      </c>
    </row>
    <row r="2335" spans="2:5" x14ac:dyDescent="0.3">
      <c r="B2335" s="166">
        <v>40252</v>
      </c>
      <c r="C2335" s="197">
        <v>152.19</v>
      </c>
      <c r="D2335" s="197">
        <f t="shared" si="37"/>
        <v>0.62996679875763073</v>
      </c>
      <c r="E2335" s="197">
        <v>1.082624867162596E-2</v>
      </c>
    </row>
    <row r="2336" spans="2:5" x14ac:dyDescent="0.3">
      <c r="B2336" s="166">
        <v>38335</v>
      </c>
      <c r="C2336" s="197">
        <v>93.37</v>
      </c>
      <c r="D2336" s="197">
        <f t="shared" si="37"/>
        <v>-0.37503346720214192</v>
      </c>
      <c r="E2336" s="197">
        <v>1.0826025765941383E-2</v>
      </c>
    </row>
    <row r="2337" spans="2:5" x14ac:dyDescent="0.3">
      <c r="B2337" s="166">
        <v>44081</v>
      </c>
      <c r="C2337" s="197">
        <v>149.4</v>
      </c>
      <c r="D2337" s="197">
        <f t="shared" si="37"/>
        <v>1.4600691585707231</v>
      </c>
      <c r="E2337" s="197">
        <v>1.0825439783491264E-2</v>
      </c>
    </row>
    <row r="2338" spans="2:5" x14ac:dyDescent="0.3">
      <c r="B2338" s="166">
        <v>36402</v>
      </c>
      <c r="C2338" s="197">
        <v>60.73</v>
      </c>
      <c r="D2338" s="197">
        <f t="shared" si="37"/>
        <v>-0.92464886594868234</v>
      </c>
      <c r="E2338" s="197">
        <v>1.0818908122503412E-2</v>
      </c>
    </row>
    <row r="2339" spans="2:5" x14ac:dyDescent="0.3">
      <c r="B2339" s="166">
        <v>45301</v>
      </c>
      <c r="C2339" s="197">
        <v>805.96</v>
      </c>
      <c r="D2339" s="197">
        <f t="shared" si="37"/>
        <v>5.0195683023377411</v>
      </c>
      <c r="E2339" s="197">
        <v>1.0810946396769161E-2</v>
      </c>
    </row>
    <row r="2340" spans="2:5" x14ac:dyDescent="0.3">
      <c r="B2340" s="166">
        <v>39330</v>
      </c>
      <c r="C2340" s="197">
        <v>133.88999999999999</v>
      </c>
      <c r="D2340" s="197">
        <f t="shared" si="37"/>
        <v>-0.68596223759821751</v>
      </c>
      <c r="E2340" s="197">
        <v>1.0795711913030193E-2</v>
      </c>
    </row>
    <row r="2341" spans="2:5" x14ac:dyDescent="0.3">
      <c r="B2341" s="166">
        <v>42170</v>
      </c>
      <c r="C2341" s="197">
        <v>426.35</v>
      </c>
      <c r="D2341" s="197">
        <f t="shared" si="37"/>
        <v>7.1240472560975618</v>
      </c>
      <c r="E2341" s="197">
        <v>1.0787102892366063E-2</v>
      </c>
    </row>
    <row r="2342" spans="2:5" x14ac:dyDescent="0.3">
      <c r="B2342" s="166">
        <v>35808</v>
      </c>
      <c r="C2342" s="197">
        <v>52.48</v>
      </c>
      <c r="D2342" s="197">
        <f t="shared" si="37"/>
        <v>-0.39788893988067919</v>
      </c>
      <c r="E2342" s="197">
        <v>1.0785824345146189E-2</v>
      </c>
    </row>
    <row r="2343" spans="2:5" x14ac:dyDescent="0.3">
      <c r="B2343" s="166">
        <v>35156</v>
      </c>
      <c r="C2343" s="197">
        <v>87.16</v>
      </c>
      <c r="D2343" s="197">
        <f t="shared" si="37"/>
        <v>-0.12375590630340805</v>
      </c>
      <c r="E2343" s="197">
        <v>1.0785109590629727E-2</v>
      </c>
    </row>
    <row r="2344" spans="2:5" x14ac:dyDescent="0.3">
      <c r="B2344" s="166">
        <v>38672</v>
      </c>
      <c r="C2344" s="197">
        <v>99.47</v>
      </c>
      <c r="D2344" s="197">
        <f t="shared" si="37"/>
        <v>-0.70562296537437108</v>
      </c>
      <c r="E2344" s="197">
        <v>1.0771263083020122E-2</v>
      </c>
    </row>
    <row r="2345" spans="2:5" x14ac:dyDescent="0.3">
      <c r="B2345" s="166">
        <v>44369</v>
      </c>
      <c r="C2345" s="197">
        <v>337.9</v>
      </c>
      <c r="D2345" s="197">
        <f t="shared" si="37"/>
        <v>2.6732253505815851</v>
      </c>
      <c r="E2345" s="197">
        <v>1.0768770565360297E-2</v>
      </c>
    </row>
    <row r="2346" spans="2:5" x14ac:dyDescent="0.3">
      <c r="B2346" s="166">
        <v>38363</v>
      </c>
      <c r="C2346" s="197">
        <v>91.99</v>
      </c>
      <c r="D2346" s="197">
        <f t="shared" si="37"/>
        <v>-0.68109963253137351</v>
      </c>
      <c r="E2346" s="197">
        <v>1.0768047467311082E-2</v>
      </c>
    </row>
    <row r="2347" spans="2:5" x14ac:dyDescent="0.3">
      <c r="B2347" s="166">
        <v>41471</v>
      </c>
      <c r="C2347" s="197">
        <v>288.45999999999998</v>
      </c>
      <c r="D2347" s="197">
        <f t="shared" si="37"/>
        <v>9.5818048422597197</v>
      </c>
      <c r="E2347" s="197">
        <v>1.0757209432706194E-2</v>
      </c>
    </row>
    <row r="2348" spans="2:5" x14ac:dyDescent="0.3">
      <c r="B2348" s="166">
        <v>39857</v>
      </c>
      <c r="C2348" s="197">
        <v>27.26</v>
      </c>
      <c r="D2348" s="197">
        <f t="shared" si="37"/>
        <v>-0.97191283292978203</v>
      </c>
      <c r="E2348" s="197">
        <v>1.0752688172043001E-2</v>
      </c>
    </row>
    <row r="2349" spans="2:5" x14ac:dyDescent="0.3">
      <c r="B2349" s="166">
        <v>45404</v>
      </c>
      <c r="C2349" s="197">
        <v>970.55</v>
      </c>
      <c r="D2349" s="197">
        <f t="shared" si="37"/>
        <v>1.5703124999999996</v>
      </c>
      <c r="E2349" s="197">
        <v>1.073689910855613E-2</v>
      </c>
    </row>
    <row r="2350" spans="2:5" x14ac:dyDescent="0.3">
      <c r="B2350" s="166">
        <v>41576</v>
      </c>
      <c r="C2350" s="197">
        <v>377.6</v>
      </c>
      <c r="D2350" s="197">
        <f t="shared" si="37"/>
        <v>-0.21513198919143628</v>
      </c>
      <c r="E2350" s="197">
        <v>1.0733692015310936E-2</v>
      </c>
    </row>
    <row r="2351" spans="2:5" x14ac:dyDescent="0.3">
      <c r="B2351" s="166">
        <v>42881</v>
      </c>
      <c r="C2351" s="197">
        <v>481.1</v>
      </c>
      <c r="D2351" s="197">
        <f t="shared" si="37"/>
        <v>8.6181527389044383</v>
      </c>
      <c r="E2351" s="197">
        <v>1.0714285714285676E-2</v>
      </c>
    </row>
    <row r="2352" spans="2:5" x14ac:dyDescent="0.3">
      <c r="B2352" s="166">
        <v>37854</v>
      </c>
      <c r="C2352" s="197">
        <v>50.02</v>
      </c>
      <c r="D2352" s="197">
        <f t="shared" si="37"/>
        <v>-0.88849506230633768</v>
      </c>
      <c r="E2352" s="197">
        <v>1.0709234188724936E-2</v>
      </c>
    </row>
    <row r="2353" spans="2:5" x14ac:dyDescent="0.3">
      <c r="B2353" s="166">
        <v>41800</v>
      </c>
      <c r="C2353" s="197">
        <v>448.59</v>
      </c>
      <c r="D2353" s="197">
        <f t="shared" si="37"/>
        <v>0.24542602515339129</v>
      </c>
      <c r="E2353" s="197">
        <v>1.0702054794520466E-2</v>
      </c>
    </row>
    <row r="2354" spans="2:5" x14ac:dyDescent="0.3">
      <c r="B2354" s="166">
        <v>41680</v>
      </c>
      <c r="C2354" s="197">
        <v>360.19</v>
      </c>
      <c r="D2354" s="197">
        <f t="shared" si="37"/>
        <v>4.0123851934316725</v>
      </c>
      <c r="E2354" s="197">
        <v>1.0690835624894701E-2</v>
      </c>
    </row>
    <row r="2355" spans="2:5" x14ac:dyDescent="0.3">
      <c r="B2355" s="166">
        <v>34869</v>
      </c>
      <c r="C2355" s="197">
        <v>71.86</v>
      </c>
      <c r="D2355" s="197">
        <f t="shared" si="37"/>
        <v>-0.83621652421652426</v>
      </c>
      <c r="E2355" s="197">
        <v>1.0689170182841101E-2</v>
      </c>
    </row>
    <row r="2356" spans="2:5" x14ac:dyDescent="0.3">
      <c r="B2356" s="166">
        <v>44965</v>
      </c>
      <c r="C2356" s="197">
        <v>438.75</v>
      </c>
      <c r="D2356" s="197">
        <f t="shared" si="37"/>
        <v>14.448943661971832</v>
      </c>
      <c r="E2356" s="197">
        <v>1.068853516389856E-2</v>
      </c>
    </row>
    <row r="2357" spans="2:5" x14ac:dyDescent="0.3">
      <c r="B2357" s="166">
        <v>37564</v>
      </c>
      <c r="C2357" s="197">
        <v>28.4</v>
      </c>
      <c r="D2357" s="197">
        <f t="shared" si="37"/>
        <v>0.66471277842907384</v>
      </c>
      <c r="E2357" s="197">
        <v>1.0676156583629748E-2</v>
      </c>
    </row>
    <row r="2358" spans="2:5" x14ac:dyDescent="0.3">
      <c r="B2358" s="166">
        <v>36892</v>
      </c>
      <c r="C2358" s="197">
        <v>17.059999999999999</v>
      </c>
      <c r="D2358" s="197">
        <f t="shared" si="37"/>
        <v>-0.96040569081161375</v>
      </c>
      <c r="E2358" s="197">
        <v>1.0663507109004655E-2</v>
      </c>
    </row>
    <row r="2359" spans="2:5" x14ac:dyDescent="0.3">
      <c r="B2359" s="166">
        <v>44826</v>
      </c>
      <c r="C2359" s="197">
        <v>430.87</v>
      </c>
      <c r="D2359" s="197">
        <f t="shared" si="37"/>
        <v>-8.3762174116446153E-2</v>
      </c>
      <c r="E2359" s="197">
        <v>1.0649027748457884E-2</v>
      </c>
    </row>
    <row r="2360" spans="2:5" x14ac:dyDescent="0.3">
      <c r="B2360" s="166">
        <v>41837</v>
      </c>
      <c r="C2360" s="197">
        <v>470.26</v>
      </c>
      <c r="D2360" s="197">
        <f t="shared" si="37"/>
        <v>4.6890878296636824</v>
      </c>
      <c r="E2360" s="197">
        <v>1.0638069244159887E-2</v>
      </c>
    </row>
    <row r="2361" spans="2:5" x14ac:dyDescent="0.3">
      <c r="B2361" s="166">
        <v>35598</v>
      </c>
      <c r="C2361" s="197">
        <v>82.66</v>
      </c>
      <c r="D2361" s="197">
        <f t="shared" si="37"/>
        <v>-0.24366364717723499</v>
      </c>
      <c r="E2361" s="197">
        <v>1.0636997187920105E-2</v>
      </c>
    </row>
    <row r="2362" spans="2:5" x14ac:dyDescent="0.3">
      <c r="B2362" s="166">
        <v>39602</v>
      </c>
      <c r="C2362" s="197">
        <v>109.29</v>
      </c>
      <c r="D2362" s="197">
        <f t="shared" si="37"/>
        <v>-0.51285937151771788</v>
      </c>
      <c r="E2362" s="197">
        <v>1.0634362862955493E-2</v>
      </c>
    </row>
    <row r="2363" spans="2:5" x14ac:dyDescent="0.3">
      <c r="B2363" s="166">
        <v>40688</v>
      </c>
      <c r="C2363" s="197">
        <v>224.35</v>
      </c>
      <c r="D2363" s="197">
        <f t="shared" si="37"/>
        <v>-0.41894796819559199</v>
      </c>
      <c r="E2363" s="197">
        <v>1.0631109509437353E-2</v>
      </c>
    </row>
    <row r="2364" spans="2:5" x14ac:dyDescent="0.3">
      <c r="B2364" s="166">
        <v>41604</v>
      </c>
      <c r="C2364" s="197">
        <v>386.11</v>
      </c>
      <c r="D2364" s="197">
        <f t="shared" si="37"/>
        <v>6.4987376189551371</v>
      </c>
      <c r="E2364" s="197">
        <v>1.0626881298259505E-2</v>
      </c>
    </row>
    <row r="2365" spans="2:5" x14ac:dyDescent="0.3">
      <c r="B2365" s="166">
        <v>34788</v>
      </c>
      <c r="C2365" s="197">
        <v>51.49</v>
      </c>
      <c r="D2365" s="197">
        <f t="shared" si="37"/>
        <v>-0.31728984354282685</v>
      </c>
      <c r="E2365" s="197">
        <v>1.0598626104023623E-2</v>
      </c>
    </row>
    <row r="2366" spans="2:5" x14ac:dyDescent="0.3">
      <c r="B2366" s="166">
        <v>35542</v>
      </c>
      <c r="C2366" s="197">
        <v>75.42</v>
      </c>
      <c r="D2366" s="197">
        <f t="shared" si="37"/>
        <v>-0.89029020292384897</v>
      </c>
      <c r="E2366" s="197">
        <v>1.0585555406672942E-2</v>
      </c>
    </row>
    <row r="2367" spans="2:5" x14ac:dyDescent="0.3">
      <c r="B2367" s="166">
        <v>45859</v>
      </c>
      <c r="C2367" s="197">
        <v>687.45</v>
      </c>
      <c r="D2367" s="197">
        <f t="shared" si="37"/>
        <v>6.1944852089287128E-2</v>
      </c>
      <c r="E2367" s="197">
        <v>1.058434399117969E-2</v>
      </c>
    </row>
    <row r="2368" spans="2:5" x14ac:dyDescent="0.3">
      <c r="B2368" s="166">
        <v>45239</v>
      </c>
      <c r="C2368" s="197">
        <v>647.35</v>
      </c>
      <c r="D2368" s="197">
        <f t="shared" si="37"/>
        <v>0.56206264176439369</v>
      </c>
      <c r="E2368" s="197">
        <v>1.0584323337027968E-2</v>
      </c>
    </row>
    <row r="2369" spans="2:5" x14ac:dyDescent="0.3">
      <c r="B2369" s="166">
        <v>45001</v>
      </c>
      <c r="C2369" s="197">
        <v>414.42</v>
      </c>
      <c r="D2369" s="197">
        <f t="shared" si="37"/>
        <v>0.60721349621873166</v>
      </c>
      <c r="E2369" s="197">
        <v>1.0583300819352326E-2</v>
      </c>
    </row>
    <row r="2370" spans="2:5" x14ac:dyDescent="0.3">
      <c r="B2370" s="166">
        <v>43321</v>
      </c>
      <c r="C2370" s="197">
        <v>257.85000000000002</v>
      </c>
      <c r="D2370" s="197">
        <f t="shared" si="37"/>
        <v>1.249411148913897</v>
      </c>
      <c r="E2370" s="197">
        <v>1.0582010582010692E-2</v>
      </c>
    </row>
    <row r="2371" spans="2:5" x14ac:dyDescent="0.3">
      <c r="B2371" s="166">
        <v>40102</v>
      </c>
      <c r="C2371" s="197">
        <v>114.63</v>
      </c>
      <c r="D2371" s="197">
        <f t="shared" si="37"/>
        <v>6.9993021632937893</v>
      </c>
      <c r="E2371" s="197">
        <v>1.0579211848717129E-2</v>
      </c>
    </row>
    <row r="2372" spans="2:5" x14ac:dyDescent="0.3">
      <c r="B2372" s="166">
        <v>37111</v>
      </c>
      <c r="C2372" s="197">
        <v>14.33</v>
      </c>
      <c r="D2372" s="197">
        <f t="shared" si="37"/>
        <v>-0.96547570289348783</v>
      </c>
      <c r="E2372" s="197">
        <v>1.0578279266572732E-2</v>
      </c>
    </row>
    <row r="2373" spans="2:5" x14ac:dyDescent="0.3">
      <c r="B2373" s="166">
        <v>44748</v>
      </c>
      <c r="C2373" s="197">
        <v>415.07</v>
      </c>
      <c r="D2373" s="197">
        <f t="shared" si="37"/>
        <v>15.0568665377176</v>
      </c>
      <c r="E2373" s="197">
        <v>1.0566552236262128E-2</v>
      </c>
    </row>
    <row r="2374" spans="2:5" x14ac:dyDescent="0.3">
      <c r="B2374" s="166">
        <v>36614</v>
      </c>
      <c r="C2374" s="197">
        <v>25.85</v>
      </c>
      <c r="D2374" s="197">
        <f t="shared" si="37"/>
        <v>-0.85176052299575633</v>
      </c>
      <c r="E2374" s="197">
        <v>1.0555121188428496E-2</v>
      </c>
    </row>
    <row r="2375" spans="2:5" x14ac:dyDescent="0.3">
      <c r="B2375" s="166">
        <v>39000</v>
      </c>
      <c r="C2375" s="197">
        <v>174.38</v>
      </c>
      <c r="D2375" s="197">
        <f t="shared" si="37"/>
        <v>-0.58771515036882915</v>
      </c>
      <c r="E2375" s="197">
        <v>1.0547056096430252E-2</v>
      </c>
    </row>
    <row r="2376" spans="2:5" x14ac:dyDescent="0.3">
      <c r="B2376" s="166">
        <v>41768</v>
      </c>
      <c r="C2376" s="197">
        <v>422.96</v>
      </c>
      <c r="D2376" s="197">
        <f t="shared" si="37"/>
        <v>7.146379044684128</v>
      </c>
      <c r="E2376" s="197">
        <v>1.0512232415902156E-2</v>
      </c>
    </row>
    <row r="2377" spans="2:5" x14ac:dyDescent="0.3">
      <c r="B2377" s="166">
        <v>36432</v>
      </c>
      <c r="C2377" s="197">
        <v>51.92</v>
      </c>
      <c r="D2377" s="197">
        <f t="shared" si="37"/>
        <v>-0.70005777007510106</v>
      </c>
      <c r="E2377" s="197">
        <v>1.0509926041261108E-2</v>
      </c>
    </row>
    <row r="2378" spans="2:5" x14ac:dyDescent="0.3">
      <c r="B2378" s="166">
        <v>43550</v>
      </c>
      <c r="C2378" s="197">
        <v>173.1</v>
      </c>
      <c r="D2378" s="197">
        <f t="shared" ref="D2378:D2441" si="38">C2378/C2379-1</f>
        <v>0.97783363802559409</v>
      </c>
      <c r="E2378" s="197">
        <v>1.0507880910682887E-2</v>
      </c>
    </row>
    <row r="2379" spans="2:5" x14ac:dyDescent="0.3">
      <c r="B2379" s="166">
        <v>38065</v>
      </c>
      <c r="C2379" s="197">
        <v>87.52</v>
      </c>
      <c r="D2379" s="197">
        <f t="shared" si="38"/>
        <v>-0.76972662930512803</v>
      </c>
      <c r="E2379" s="197">
        <v>1.0506869876457658E-2</v>
      </c>
    </row>
    <row r="2380" spans="2:5" x14ac:dyDescent="0.3">
      <c r="B2380" s="166">
        <v>41586</v>
      </c>
      <c r="C2380" s="197">
        <v>380.07</v>
      </c>
      <c r="D2380" s="197">
        <f t="shared" si="38"/>
        <v>1.3221726645078511</v>
      </c>
      <c r="E2380" s="197">
        <v>1.050196745719445E-2</v>
      </c>
    </row>
    <row r="2381" spans="2:5" x14ac:dyDescent="0.3">
      <c r="B2381" s="166">
        <v>38959</v>
      </c>
      <c r="C2381" s="197">
        <v>163.66999999999999</v>
      </c>
      <c r="D2381" s="197">
        <f t="shared" si="38"/>
        <v>-0.60770355456484748</v>
      </c>
      <c r="E2381" s="197">
        <v>1.0495770821757011E-2</v>
      </c>
    </row>
    <row r="2382" spans="2:5" x14ac:dyDescent="0.3">
      <c r="B2382" s="166">
        <v>44908</v>
      </c>
      <c r="C2382" s="197">
        <v>417.21</v>
      </c>
      <c r="D2382" s="197">
        <f t="shared" si="38"/>
        <v>15.648443735035915</v>
      </c>
      <c r="E2382" s="197">
        <v>1.0487308661112138E-2</v>
      </c>
    </row>
    <row r="2383" spans="2:5" x14ac:dyDescent="0.3">
      <c r="B2383" s="166">
        <v>36074</v>
      </c>
      <c r="C2383" s="197">
        <v>25.06</v>
      </c>
      <c r="D2383" s="197">
        <f t="shared" si="38"/>
        <v>-0.82670631353295065</v>
      </c>
      <c r="E2383" s="197">
        <v>1.0483870967741948E-2</v>
      </c>
    </row>
    <row r="2384" spans="2:5" x14ac:dyDescent="0.3">
      <c r="B2384" s="166">
        <v>39388</v>
      </c>
      <c r="C2384" s="197">
        <v>144.61000000000001</v>
      </c>
      <c r="D2384" s="197">
        <f t="shared" si="38"/>
        <v>-0.73918297411849587</v>
      </c>
      <c r="E2384" s="197">
        <v>1.0481447837327851E-2</v>
      </c>
    </row>
    <row r="2385" spans="2:5" x14ac:dyDescent="0.3">
      <c r="B2385" s="166">
        <v>42632</v>
      </c>
      <c r="C2385" s="197">
        <v>554.45000000000005</v>
      </c>
      <c r="D2385" s="197">
        <f t="shared" si="38"/>
        <v>26.326269098077873</v>
      </c>
      <c r="E2385" s="197">
        <v>1.0479314743940149E-2</v>
      </c>
    </row>
    <row r="2386" spans="2:5" x14ac:dyDescent="0.3">
      <c r="B2386" s="166">
        <v>36930</v>
      </c>
      <c r="C2386" s="197">
        <v>20.29</v>
      </c>
      <c r="D2386" s="197">
        <f t="shared" si="38"/>
        <v>-0.93269645404186152</v>
      </c>
      <c r="E2386" s="197">
        <v>1.0458167330677393E-2</v>
      </c>
    </row>
    <row r="2387" spans="2:5" x14ac:dyDescent="0.3">
      <c r="B2387" s="166">
        <v>41345</v>
      </c>
      <c r="C2387" s="197">
        <v>301.47000000000003</v>
      </c>
      <c r="D2387" s="197">
        <f t="shared" si="38"/>
        <v>4.1905991735537196</v>
      </c>
      <c r="E2387" s="197">
        <v>1.0457516339869244E-2</v>
      </c>
    </row>
    <row r="2388" spans="2:5" x14ac:dyDescent="0.3">
      <c r="B2388" s="166">
        <v>34726</v>
      </c>
      <c r="C2388" s="197">
        <v>58.08</v>
      </c>
      <c r="D2388" s="197">
        <f t="shared" si="38"/>
        <v>-0.84811715481171546</v>
      </c>
      <c r="E2388" s="197">
        <v>1.0438413361169019E-2</v>
      </c>
    </row>
    <row r="2389" spans="2:5" x14ac:dyDescent="0.3">
      <c r="B2389" s="166">
        <v>42362</v>
      </c>
      <c r="C2389" s="197">
        <v>382.4</v>
      </c>
      <c r="D2389" s="197">
        <f t="shared" si="38"/>
        <v>1.1351200446677834</v>
      </c>
      <c r="E2389" s="197">
        <v>1.0437310080591899E-2</v>
      </c>
    </row>
    <row r="2390" spans="2:5" x14ac:dyDescent="0.3">
      <c r="B2390" s="166">
        <v>43404</v>
      </c>
      <c r="C2390" s="197">
        <v>179.1</v>
      </c>
      <c r="D2390" s="197">
        <f t="shared" si="38"/>
        <v>1.1001407129455907</v>
      </c>
      <c r="E2390" s="197">
        <v>1.0437235543018231E-2</v>
      </c>
    </row>
    <row r="2391" spans="2:5" x14ac:dyDescent="0.3">
      <c r="B2391" s="166">
        <v>38120</v>
      </c>
      <c r="C2391" s="197">
        <v>85.28</v>
      </c>
      <c r="D2391" s="197">
        <f t="shared" si="38"/>
        <v>-0.42498820039107277</v>
      </c>
      <c r="E2391" s="197">
        <v>1.0426540284360186E-2</v>
      </c>
    </row>
    <row r="2392" spans="2:5" x14ac:dyDescent="0.3">
      <c r="B2392" s="166">
        <v>40326</v>
      </c>
      <c r="C2392" s="197">
        <v>148.31</v>
      </c>
      <c r="D2392" s="197">
        <f t="shared" si="38"/>
        <v>-0.57678917931742957</v>
      </c>
      <c r="E2392" s="197">
        <v>1.0423763455511548E-2</v>
      </c>
    </row>
    <row r="2393" spans="2:5" x14ac:dyDescent="0.3">
      <c r="B2393" s="166">
        <v>41556</v>
      </c>
      <c r="C2393" s="197">
        <v>350.44</v>
      </c>
      <c r="D2393" s="197">
        <f t="shared" si="38"/>
        <v>-0.2790783789343757</v>
      </c>
      <c r="E2393" s="197">
        <v>1.0408557506559557E-2</v>
      </c>
    </row>
    <row r="2394" spans="2:5" x14ac:dyDescent="0.3">
      <c r="B2394" s="166">
        <v>42565</v>
      </c>
      <c r="C2394" s="197">
        <v>486.1</v>
      </c>
      <c r="D2394" s="197">
        <f t="shared" si="38"/>
        <v>37.457278481012658</v>
      </c>
      <c r="E2394" s="197">
        <v>1.0392849719393027E-2</v>
      </c>
    </row>
    <row r="2395" spans="2:5" x14ac:dyDescent="0.3">
      <c r="B2395" s="166">
        <v>37062</v>
      </c>
      <c r="C2395" s="197">
        <v>12.64</v>
      </c>
      <c r="D2395" s="197">
        <f t="shared" si="38"/>
        <v>-0.83117403499398956</v>
      </c>
      <c r="E2395" s="197">
        <v>1.0391686650679466E-2</v>
      </c>
    </row>
    <row r="2396" spans="2:5" x14ac:dyDescent="0.3">
      <c r="B2396" s="166">
        <v>34956</v>
      </c>
      <c r="C2396" s="197">
        <v>74.87</v>
      </c>
      <c r="D2396" s="197">
        <f t="shared" si="38"/>
        <v>-0.78005287896592246</v>
      </c>
      <c r="E2396" s="197">
        <v>1.039136302294219E-2</v>
      </c>
    </row>
    <row r="2397" spans="2:5" x14ac:dyDescent="0.3">
      <c r="B2397" s="166">
        <v>43220</v>
      </c>
      <c r="C2397" s="197">
        <v>340.4</v>
      </c>
      <c r="D2397" s="197">
        <f t="shared" si="38"/>
        <v>0.83119048899887038</v>
      </c>
      <c r="E2397" s="197">
        <v>1.0388839418224993E-2</v>
      </c>
    </row>
    <row r="2398" spans="2:5" x14ac:dyDescent="0.3">
      <c r="B2398" s="166">
        <v>38841</v>
      </c>
      <c r="C2398" s="197">
        <v>185.89</v>
      </c>
      <c r="D2398" s="197">
        <f t="shared" si="38"/>
        <v>-0.61821729307866091</v>
      </c>
      <c r="E2398" s="197">
        <v>1.0381563213392786E-2</v>
      </c>
    </row>
    <row r="2399" spans="2:5" x14ac:dyDescent="0.3">
      <c r="B2399" s="166">
        <v>44489</v>
      </c>
      <c r="C2399" s="197">
        <v>486.9</v>
      </c>
      <c r="D2399" s="197">
        <f t="shared" si="38"/>
        <v>4.1274593669803128E-2</v>
      </c>
      <c r="E2399" s="197">
        <v>1.0375596596804426E-2</v>
      </c>
    </row>
    <row r="2400" spans="2:5" x14ac:dyDescent="0.3">
      <c r="B2400" s="166">
        <v>42803</v>
      </c>
      <c r="C2400" s="197">
        <v>467.6</v>
      </c>
      <c r="D2400" s="197">
        <f t="shared" si="38"/>
        <v>1.232513726426355</v>
      </c>
      <c r="E2400" s="197">
        <v>1.0371650821089151E-2</v>
      </c>
    </row>
    <row r="2401" spans="2:5" x14ac:dyDescent="0.3">
      <c r="B2401" s="166">
        <v>43588</v>
      </c>
      <c r="C2401" s="197">
        <v>209.45</v>
      </c>
      <c r="D2401" s="197">
        <f t="shared" si="38"/>
        <v>-0.19569140970008847</v>
      </c>
      <c r="E2401" s="197">
        <v>1.0371442354076166E-2</v>
      </c>
    </row>
    <row r="2402" spans="2:5" x14ac:dyDescent="0.3">
      <c r="B2402" s="166">
        <v>41239</v>
      </c>
      <c r="C2402" s="197">
        <v>260.41000000000003</v>
      </c>
      <c r="D2402" s="197">
        <f t="shared" si="38"/>
        <v>0.61795588692140435</v>
      </c>
      <c r="E2402" s="197">
        <v>1.0359276790564254E-2</v>
      </c>
    </row>
    <row r="2403" spans="2:5" x14ac:dyDescent="0.3">
      <c r="B2403" s="166">
        <v>43661</v>
      </c>
      <c r="C2403" s="197">
        <v>160.94999999999999</v>
      </c>
      <c r="D2403" s="197">
        <f t="shared" si="38"/>
        <v>0.64755860374654506</v>
      </c>
      <c r="E2403" s="197">
        <v>1.035781544256098E-2</v>
      </c>
    </row>
    <row r="2404" spans="2:5" x14ac:dyDescent="0.3">
      <c r="B2404" s="166">
        <v>35313</v>
      </c>
      <c r="C2404" s="197">
        <v>97.69</v>
      </c>
      <c r="D2404" s="197">
        <f t="shared" si="38"/>
        <v>0.233615355474176</v>
      </c>
      <c r="E2404" s="197">
        <v>1.0342331161443896E-2</v>
      </c>
    </row>
    <row r="2405" spans="2:5" x14ac:dyDescent="0.3">
      <c r="B2405" s="166">
        <v>34999</v>
      </c>
      <c r="C2405" s="197">
        <v>79.19</v>
      </c>
      <c r="D2405" s="197">
        <f t="shared" si="38"/>
        <v>-0.59744814965433102</v>
      </c>
      <c r="E2405" s="197">
        <v>1.0334268946159852E-2</v>
      </c>
    </row>
    <row r="2406" spans="2:5" x14ac:dyDescent="0.3">
      <c r="B2406" s="166">
        <v>40709</v>
      </c>
      <c r="C2406" s="197">
        <v>196.72</v>
      </c>
      <c r="D2406" s="197">
        <f t="shared" si="38"/>
        <v>0.29548896937767544</v>
      </c>
      <c r="E2406" s="197">
        <v>1.0323044527759118E-2</v>
      </c>
    </row>
    <row r="2407" spans="2:5" x14ac:dyDescent="0.3">
      <c r="B2407" s="166">
        <v>44077</v>
      </c>
      <c r="C2407" s="197">
        <v>151.85</v>
      </c>
      <c r="D2407" s="197">
        <f t="shared" si="38"/>
        <v>-0.43644460938949714</v>
      </c>
      <c r="E2407" s="197">
        <v>1.0312707917498276E-2</v>
      </c>
    </row>
    <row r="2408" spans="2:5" x14ac:dyDescent="0.3">
      <c r="B2408" s="166">
        <v>43284</v>
      </c>
      <c r="C2408" s="197">
        <v>269.45</v>
      </c>
      <c r="D2408" s="197">
        <f t="shared" si="38"/>
        <v>-0.32955959193829309</v>
      </c>
      <c r="E2408" s="197">
        <v>1.0311211098612771E-2</v>
      </c>
    </row>
    <row r="2409" spans="2:5" x14ac:dyDescent="0.3">
      <c r="B2409" s="166">
        <v>42195</v>
      </c>
      <c r="C2409" s="197">
        <v>401.9</v>
      </c>
      <c r="D2409" s="197">
        <f t="shared" si="38"/>
        <v>0.63973888208894314</v>
      </c>
      <c r="E2409" s="197">
        <v>1.0306686777274976E-2</v>
      </c>
    </row>
    <row r="2410" spans="2:5" x14ac:dyDescent="0.3">
      <c r="B2410" s="166">
        <v>44210</v>
      </c>
      <c r="C2410" s="197">
        <v>245.1</v>
      </c>
      <c r="D2410" s="197">
        <f t="shared" si="38"/>
        <v>-0.12401715511079348</v>
      </c>
      <c r="E2410" s="197">
        <v>1.0305028854080689E-2</v>
      </c>
    </row>
    <row r="2411" spans="2:5" x14ac:dyDescent="0.3">
      <c r="B2411" s="166">
        <v>44432</v>
      </c>
      <c r="C2411" s="197">
        <v>279.8</v>
      </c>
      <c r="D2411" s="197">
        <f t="shared" si="38"/>
        <v>1.079678905901591</v>
      </c>
      <c r="E2411" s="197">
        <v>1.0290666185232E-2</v>
      </c>
    </row>
    <row r="2412" spans="2:5" x14ac:dyDescent="0.3">
      <c r="B2412" s="166">
        <v>39511</v>
      </c>
      <c r="C2412" s="197">
        <v>134.54</v>
      </c>
      <c r="D2412" s="197">
        <f t="shared" si="38"/>
        <v>4.6960203217612184</v>
      </c>
      <c r="E2412" s="197">
        <v>1.0287602312833322E-2</v>
      </c>
    </row>
    <row r="2413" spans="2:5" x14ac:dyDescent="0.3">
      <c r="B2413" s="166">
        <v>37337</v>
      </c>
      <c r="C2413" s="197">
        <v>23.62</v>
      </c>
      <c r="D2413" s="197">
        <f t="shared" si="38"/>
        <v>-0.71089351285189717</v>
      </c>
      <c r="E2413" s="197">
        <v>1.0265183917878673E-2</v>
      </c>
    </row>
    <row r="2414" spans="2:5" x14ac:dyDescent="0.3">
      <c r="B2414" s="166">
        <v>35149</v>
      </c>
      <c r="C2414" s="197">
        <v>81.7</v>
      </c>
      <c r="D2414" s="197">
        <f t="shared" si="38"/>
        <v>0.12086705995335434</v>
      </c>
      <c r="E2414" s="197">
        <v>1.0263385680722159E-2</v>
      </c>
    </row>
    <row r="2415" spans="2:5" x14ac:dyDescent="0.3">
      <c r="B2415" s="166">
        <v>35055</v>
      </c>
      <c r="C2415" s="197">
        <v>72.89</v>
      </c>
      <c r="D2415" s="197">
        <f t="shared" si="38"/>
        <v>-0.82993467102193186</v>
      </c>
      <c r="E2415" s="197">
        <v>1.025641025641022E-2</v>
      </c>
    </row>
    <row r="2416" spans="2:5" x14ac:dyDescent="0.3">
      <c r="B2416" s="166">
        <v>43061</v>
      </c>
      <c r="C2416" s="197">
        <v>428.6</v>
      </c>
      <c r="D2416" s="197">
        <f t="shared" si="38"/>
        <v>3.774423526790688</v>
      </c>
      <c r="E2416" s="197">
        <v>1.0253388332351232E-2</v>
      </c>
    </row>
    <row r="2417" spans="2:5" x14ac:dyDescent="0.3">
      <c r="B2417" s="166">
        <v>38551</v>
      </c>
      <c r="C2417" s="197">
        <v>89.77</v>
      </c>
      <c r="D2417" s="197">
        <f t="shared" si="38"/>
        <v>-0.6937849638422704</v>
      </c>
      <c r="E2417" s="197">
        <v>1.0240828269187485E-2</v>
      </c>
    </row>
    <row r="2418" spans="2:5" x14ac:dyDescent="0.3">
      <c r="B2418" s="166">
        <v>41390</v>
      </c>
      <c r="C2418" s="197">
        <v>293.16000000000003</v>
      </c>
      <c r="D2418" s="197">
        <f t="shared" si="38"/>
        <v>-0.33380297693443928</v>
      </c>
      <c r="E2418" s="197">
        <v>1.0234673834384367E-2</v>
      </c>
    </row>
    <row r="2419" spans="2:5" x14ac:dyDescent="0.3">
      <c r="B2419" s="166">
        <v>42164</v>
      </c>
      <c r="C2419" s="197">
        <v>440.05</v>
      </c>
      <c r="D2419" s="197">
        <f t="shared" si="38"/>
        <v>3.3587786259541952E-2</v>
      </c>
      <c r="E2419" s="197">
        <v>1.0215794306703385E-2</v>
      </c>
    </row>
    <row r="2420" spans="2:5" x14ac:dyDescent="0.3">
      <c r="B2420" s="166">
        <v>44705</v>
      </c>
      <c r="C2420" s="197">
        <v>425.75</v>
      </c>
      <c r="D2420" s="197">
        <f t="shared" si="38"/>
        <v>8.7581939032775615</v>
      </c>
      <c r="E2420" s="197">
        <v>1.0202871040455586E-2</v>
      </c>
    </row>
    <row r="2421" spans="2:5" x14ac:dyDescent="0.3">
      <c r="B2421" s="166">
        <v>35831</v>
      </c>
      <c r="C2421" s="197">
        <v>43.63</v>
      </c>
      <c r="D2421" s="197">
        <f t="shared" si="38"/>
        <v>0.68912117692605523</v>
      </c>
      <c r="E2421" s="197">
        <v>1.0187543412827127E-2</v>
      </c>
    </row>
    <row r="2422" spans="2:5" x14ac:dyDescent="0.3">
      <c r="B2422" s="166">
        <v>37326</v>
      </c>
      <c r="C2422" s="197">
        <v>25.83</v>
      </c>
      <c r="D2422" s="197">
        <f t="shared" si="38"/>
        <v>-0.91556616108786615</v>
      </c>
      <c r="E2422" s="197">
        <v>1.0168165819319341E-2</v>
      </c>
    </row>
    <row r="2423" spans="2:5" x14ac:dyDescent="0.3">
      <c r="B2423" s="166">
        <v>41270</v>
      </c>
      <c r="C2423" s="197">
        <v>305.92</v>
      </c>
      <c r="D2423" s="197">
        <f t="shared" si="38"/>
        <v>11.276083467094702</v>
      </c>
      <c r="E2423" s="197">
        <v>1.0137031533762553E-2</v>
      </c>
    </row>
    <row r="2424" spans="2:5" x14ac:dyDescent="0.3">
      <c r="B2424" s="166">
        <v>37330</v>
      </c>
      <c r="C2424" s="197">
        <v>24.92</v>
      </c>
      <c r="D2424" s="197">
        <f t="shared" si="38"/>
        <v>-0.84850142865827705</v>
      </c>
      <c r="E2424" s="197">
        <v>1.0133765707336817E-2</v>
      </c>
    </row>
    <row r="2425" spans="2:5" x14ac:dyDescent="0.3">
      <c r="B2425" s="166">
        <v>38950</v>
      </c>
      <c r="C2425" s="197">
        <v>164.49</v>
      </c>
      <c r="D2425" s="197">
        <f t="shared" si="38"/>
        <v>2.4275890810585539</v>
      </c>
      <c r="E2425" s="197">
        <v>1.0132645541635954E-2</v>
      </c>
    </row>
    <row r="2426" spans="2:5" x14ac:dyDescent="0.3">
      <c r="B2426" s="166">
        <v>36544</v>
      </c>
      <c r="C2426" s="197">
        <v>47.99</v>
      </c>
      <c r="D2426" s="197">
        <f t="shared" si="38"/>
        <v>-0.72745343025897324</v>
      </c>
      <c r="E2426" s="197">
        <v>1.0103136181856431E-2</v>
      </c>
    </row>
    <row r="2427" spans="2:5" x14ac:dyDescent="0.3">
      <c r="B2427" s="166">
        <v>39118</v>
      </c>
      <c r="C2427" s="197">
        <v>176.08</v>
      </c>
      <c r="D2427" s="197">
        <f t="shared" si="38"/>
        <v>-0.6133084440540244</v>
      </c>
      <c r="E2427" s="197">
        <v>1.0096374483708148E-2</v>
      </c>
    </row>
    <row r="2428" spans="2:5" x14ac:dyDescent="0.3">
      <c r="B2428" s="166">
        <v>42852</v>
      </c>
      <c r="C2428" s="197">
        <v>455.35</v>
      </c>
      <c r="D2428" s="197">
        <f t="shared" si="38"/>
        <v>4.229099678456592</v>
      </c>
      <c r="E2428" s="197">
        <v>1.0093167701863415E-2</v>
      </c>
    </row>
    <row r="2429" spans="2:5" x14ac:dyDescent="0.3">
      <c r="B2429" s="166">
        <v>40043</v>
      </c>
      <c r="C2429" s="197">
        <v>87.08</v>
      </c>
      <c r="D2429" s="197">
        <f t="shared" si="38"/>
        <v>-0.86365629110039455</v>
      </c>
      <c r="E2429" s="197">
        <v>1.0091636701078821E-2</v>
      </c>
    </row>
    <row r="2430" spans="2:5" x14ac:dyDescent="0.3">
      <c r="B2430" s="166">
        <v>45187</v>
      </c>
      <c r="C2430" s="197">
        <v>638.67999999999995</v>
      </c>
      <c r="D2430" s="197">
        <f t="shared" si="38"/>
        <v>22.628560858305583</v>
      </c>
      <c r="E2430" s="197">
        <v>1.0090147082081335E-2</v>
      </c>
    </row>
    <row r="2431" spans="2:5" x14ac:dyDescent="0.3">
      <c r="B2431" s="166">
        <v>36112</v>
      </c>
      <c r="C2431" s="197">
        <v>27.03</v>
      </c>
      <c r="D2431" s="197">
        <f t="shared" si="38"/>
        <v>-0.9725903767175379</v>
      </c>
      <c r="E2431" s="197">
        <v>1.0089686098654793E-2</v>
      </c>
    </row>
    <row r="2432" spans="2:5" x14ac:dyDescent="0.3">
      <c r="B2432" s="166">
        <v>45547</v>
      </c>
      <c r="C2432" s="197">
        <v>986.15</v>
      </c>
      <c r="D2432" s="197">
        <f t="shared" si="38"/>
        <v>3.5987222533109495</v>
      </c>
      <c r="E2432" s="197">
        <v>1.0089111953293095E-2</v>
      </c>
    </row>
    <row r="2433" spans="2:5" x14ac:dyDescent="0.3">
      <c r="B2433" s="166">
        <v>40448</v>
      </c>
      <c r="C2433" s="197">
        <v>214.44</v>
      </c>
      <c r="D2433" s="197">
        <f t="shared" si="38"/>
        <v>0.92599245554158416</v>
      </c>
      <c r="E2433" s="197">
        <v>1.0080075365049401E-2</v>
      </c>
    </row>
    <row r="2434" spans="2:5" x14ac:dyDescent="0.3">
      <c r="B2434" s="166">
        <v>40066</v>
      </c>
      <c r="C2434" s="197">
        <v>111.34</v>
      </c>
      <c r="D2434" s="197">
        <f t="shared" si="38"/>
        <v>3.8220008661758342</v>
      </c>
      <c r="E2434" s="197">
        <v>1.0069853941758078E-2</v>
      </c>
    </row>
    <row r="2435" spans="2:5" x14ac:dyDescent="0.3">
      <c r="B2435" s="166">
        <v>37286</v>
      </c>
      <c r="C2435" s="197">
        <v>23.09</v>
      </c>
      <c r="D2435" s="197">
        <f t="shared" si="38"/>
        <v>-0.90811778750497418</v>
      </c>
      <c r="E2435" s="197">
        <v>1.0061242344706844E-2</v>
      </c>
    </row>
    <row r="2436" spans="2:5" x14ac:dyDescent="0.3">
      <c r="B2436" s="166">
        <v>43328</v>
      </c>
      <c r="C2436" s="197">
        <v>251.3</v>
      </c>
      <c r="D2436" s="197">
        <f t="shared" si="38"/>
        <v>-0.50555828824397442</v>
      </c>
      <c r="E2436" s="197">
        <v>1.0048231511254002E-2</v>
      </c>
    </row>
    <row r="2437" spans="2:5" x14ac:dyDescent="0.3">
      <c r="B2437" s="166">
        <v>42583</v>
      </c>
      <c r="C2437" s="197">
        <v>508.25</v>
      </c>
      <c r="D2437" s="197">
        <f t="shared" si="38"/>
        <v>0.68322569961914237</v>
      </c>
      <c r="E2437" s="197">
        <v>1.003577106518283E-2</v>
      </c>
    </row>
    <row r="2438" spans="2:5" x14ac:dyDescent="0.3">
      <c r="B2438" s="166">
        <v>44460</v>
      </c>
      <c r="C2438" s="197">
        <v>301.95</v>
      </c>
      <c r="D2438" s="197">
        <f t="shared" si="38"/>
        <v>0.30353134173717833</v>
      </c>
      <c r="E2438" s="197">
        <v>1.0035122930255991E-2</v>
      </c>
    </row>
    <row r="2439" spans="2:5" x14ac:dyDescent="0.3">
      <c r="B2439" s="166">
        <v>40483</v>
      </c>
      <c r="C2439" s="197">
        <v>231.64</v>
      </c>
      <c r="D2439" s="197">
        <f t="shared" si="38"/>
        <v>1.2763364779874213</v>
      </c>
      <c r="E2439" s="197">
        <v>1.0028778233190927E-2</v>
      </c>
    </row>
    <row r="2440" spans="2:5" x14ac:dyDescent="0.3">
      <c r="B2440" s="166">
        <v>35254</v>
      </c>
      <c r="C2440" s="197">
        <v>101.76</v>
      </c>
      <c r="D2440" s="197">
        <f t="shared" si="38"/>
        <v>-0.21723076923076923</v>
      </c>
      <c r="E2440" s="197">
        <v>1.0024813895781692E-2</v>
      </c>
    </row>
    <row r="2441" spans="2:5" x14ac:dyDescent="0.3">
      <c r="B2441" s="166">
        <v>39588</v>
      </c>
      <c r="C2441" s="197">
        <v>130</v>
      </c>
      <c r="D2441" s="197">
        <f t="shared" si="38"/>
        <v>-0.47618663872995404</v>
      </c>
      <c r="E2441" s="197">
        <v>1.0022531271851376E-2</v>
      </c>
    </row>
    <row r="2442" spans="2:5" x14ac:dyDescent="0.3">
      <c r="B2442" s="166">
        <v>40637</v>
      </c>
      <c r="C2442" s="197">
        <v>248.18</v>
      </c>
      <c r="D2442" s="197">
        <f t="shared" ref="D2442:D2505" si="39">C2442/C2443-1</f>
        <v>0.69394580574704823</v>
      </c>
      <c r="E2442" s="197">
        <v>1.0011395083835195E-2</v>
      </c>
    </row>
    <row r="2443" spans="2:5" x14ac:dyDescent="0.3">
      <c r="B2443" s="166">
        <v>39153</v>
      </c>
      <c r="C2443" s="197">
        <v>146.51</v>
      </c>
      <c r="D2443" s="197">
        <f t="shared" si="39"/>
        <v>2.0831228956228953</v>
      </c>
      <c r="E2443" s="197">
        <v>9.9958637805044326E-3</v>
      </c>
    </row>
    <row r="2444" spans="2:5" x14ac:dyDescent="0.3">
      <c r="B2444" s="166">
        <v>37846</v>
      </c>
      <c r="C2444" s="197">
        <v>47.52</v>
      </c>
      <c r="D2444" s="197">
        <f t="shared" si="39"/>
        <v>-0.20375335120643423</v>
      </c>
      <c r="E2444" s="197">
        <v>9.9893730074389619E-3</v>
      </c>
    </row>
    <row r="2445" spans="2:5" x14ac:dyDescent="0.3">
      <c r="B2445" s="166">
        <v>35405</v>
      </c>
      <c r="C2445" s="197">
        <v>59.68</v>
      </c>
      <c r="D2445" s="197">
        <f t="shared" si="39"/>
        <v>1.3570300157977884</v>
      </c>
      <c r="E2445" s="197">
        <v>9.9847689964460695E-3</v>
      </c>
    </row>
    <row r="2446" spans="2:5" x14ac:dyDescent="0.3">
      <c r="B2446" s="166">
        <v>36019</v>
      </c>
      <c r="C2446" s="197">
        <v>25.32</v>
      </c>
      <c r="D2446" s="197">
        <f t="shared" si="39"/>
        <v>-0.73720809548521016</v>
      </c>
      <c r="E2446" s="197">
        <v>9.9720781810930248E-3</v>
      </c>
    </row>
    <row r="2447" spans="2:5" x14ac:dyDescent="0.3">
      <c r="B2447" s="166">
        <v>44000</v>
      </c>
      <c r="C2447" s="197">
        <v>96.35</v>
      </c>
      <c r="D2447" s="197">
        <f t="shared" si="39"/>
        <v>-0.55843263061411541</v>
      </c>
      <c r="E2447" s="197">
        <v>9.9580712788258641E-3</v>
      </c>
    </row>
    <row r="2448" spans="2:5" x14ac:dyDescent="0.3">
      <c r="B2448" s="166">
        <v>43566</v>
      </c>
      <c r="C2448" s="197">
        <v>218.2</v>
      </c>
      <c r="D2448" s="197">
        <f t="shared" si="39"/>
        <v>1.6865304112287611</v>
      </c>
      <c r="E2448" s="197">
        <v>9.9514001388565365E-3</v>
      </c>
    </row>
    <row r="2449" spans="2:5" x14ac:dyDescent="0.3">
      <c r="B2449" s="166">
        <v>37970</v>
      </c>
      <c r="C2449" s="197">
        <v>81.22</v>
      </c>
      <c r="D2449" s="197">
        <f t="shared" si="39"/>
        <v>-0.57960662525879914</v>
      </c>
      <c r="E2449" s="197">
        <v>9.9477741855260593E-3</v>
      </c>
    </row>
    <row r="2450" spans="2:5" x14ac:dyDescent="0.3">
      <c r="B2450" s="166">
        <v>44201</v>
      </c>
      <c r="C2450" s="197">
        <v>193.2</v>
      </c>
      <c r="D2450" s="197">
        <f t="shared" si="39"/>
        <v>-0.79507631604068774</v>
      </c>
      <c r="E2450" s="197">
        <v>9.9320439100887281E-3</v>
      </c>
    </row>
    <row r="2451" spans="2:5" x14ac:dyDescent="0.3">
      <c r="B2451" s="166">
        <v>45429</v>
      </c>
      <c r="C2451" s="197">
        <v>942.79</v>
      </c>
      <c r="D2451" s="197">
        <f t="shared" si="39"/>
        <v>2.3406207922897027</v>
      </c>
      <c r="E2451" s="197">
        <v>9.9301568257776918E-3</v>
      </c>
    </row>
    <row r="2452" spans="2:5" x14ac:dyDescent="0.3">
      <c r="B2452" s="166">
        <v>41386</v>
      </c>
      <c r="C2452" s="197">
        <v>282.22000000000003</v>
      </c>
      <c r="D2452" s="197">
        <f t="shared" si="39"/>
        <v>15.285054818234279</v>
      </c>
      <c r="E2452" s="197">
        <v>9.9123277867241288E-3</v>
      </c>
    </row>
    <row r="2453" spans="2:5" x14ac:dyDescent="0.3">
      <c r="B2453" s="166">
        <v>36755</v>
      </c>
      <c r="C2453" s="197">
        <v>17.329999999999998</v>
      </c>
      <c r="D2453" s="197">
        <f t="shared" si="39"/>
        <v>-0.9338776756076157</v>
      </c>
      <c r="E2453" s="197">
        <v>9.9067599067597101E-3</v>
      </c>
    </row>
    <row r="2454" spans="2:5" x14ac:dyDescent="0.3">
      <c r="B2454" s="166">
        <v>41199</v>
      </c>
      <c r="C2454" s="197">
        <v>262.08999999999997</v>
      </c>
      <c r="D2454" s="197">
        <f t="shared" si="39"/>
        <v>0.78450330224007603</v>
      </c>
      <c r="E2454" s="197">
        <v>9.9028976572133054E-3</v>
      </c>
    </row>
    <row r="2455" spans="2:5" x14ac:dyDescent="0.3">
      <c r="B2455" s="166">
        <v>39198</v>
      </c>
      <c r="C2455" s="197">
        <v>146.87</v>
      </c>
      <c r="D2455" s="197">
        <f t="shared" si="39"/>
        <v>-0.70008168266285487</v>
      </c>
      <c r="E2455" s="197">
        <v>9.9016709069654762E-3</v>
      </c>
    </row>
    <row r="2456" spans="2:5" x14ac:dyDescent="0.3">
      <c r="B2456" s="166">
        <v>44504</v>
      </c>
      <c r="C2456" s="197">
        <v>489.7</v>
      </c>
      <c r="D2456" s="197">
        <f t="shared" si="39"/>
        <v>6.1509929906542054</v>
      </c>
      <c r="E2456" s="197">
        <v>9.8989482367499715E-3</v>
      </c>
    </row>
    <row r="2457" spans="2:5" x14ac:dyDescent="0.3">
      <c r="B2457" s="166">
        <v>35682</v>
      </c>
      <c r="C2457" s="197">
        <v>68.48</v>
      </c>
      <c r="D2457" s="197">
        <f t="shared" si="39"/>
        <v>1.6791862284820036</v>
      </c>
      <c r="E2457" s="197">
        <v>9.8805485916531044E-3</v>
      </c>
    </row>
    <row r="2458" spans="2:5" x14ac:dyDescent="0.3">
      <c r="B2458" s="166">
        <v>37474</v>
      </c>
      <c r="C2458" s="197">
        <v>25.56</v>
      </c>
      <c r="D2458" s="197">
        <f t="shared" si="39"/>
        <v>-0.91389590702374934</v>
      </c>
      <c r="E2458" s="197">
        <v>9.877518767285709E-3</v>
      </c>
    </row>
    <row r="2459" spans="2:5" x14ac:dyDescent="0.3">
      <c r="B2459" s="166">
        <v>44410</v>
      </c>
      <c r="C2459" s="197">
        <v>296.85000000000002</v>
      </c>
      <c r="D2459" s="197">
        <f t="shared" si="39"/>
        <v>0.22115265950882401</v>
      </c>
      <c r="E2459" s="197">
        <v>9.8656234053411396E-3</v>
      </c>
    </row>
    <row r="2460" spans="2:5" x14ac:dyDescent="0.3">
      <c r="B2460" s="166">
        <v>41160</v>
      </c>
      <c r="C2460" s="197">
        <v>243.09</v>
      </c>
      <c r="D2460" s="197">
        <f t="shared" si="39"/>
        <v>0.57799415774099305</v>
      </c>
      <c r="E2460" s="197">
        <v>9.845463609172489E-3</v>
      </c>
    </row>
    <row r="2461" spans="2:5" x14ac:dyDescent="0.3">
      <c r="B2461" s="166">
        <v>40359</v>
      </c>
      <c r="C2461" s="197">
        <v>154.05000000000001</v>
      </c>
      <c r="D2461" s="197">
        <f t="shared" si="39"/>
        <v>0.18109330675458102</v>
      </c>
      <c r="E2461" s="197">
        <v>9.8328416912487615E-3</v>
      </c>
    </row>
    <row r="2462" spans="2:5" x14ac:dyDescent="0.3">
      <c r="B2462" s="166">
        <v>39324</v>
      </c>
      <c r="C2462" s="197">
        <v>130.43</v>
      </c>
      <c r="D2462" s="197">
        <f t="shared" si="39"/>
        <v>-0.74082463984103319</v>
      </c>
      <c r="E2462" s="197">
        <v>9.8327655620935595E-3</v>
      </c>
    </row>
    <row r="2463" spans="2:5" x14ac:dyDescent="0.3">
      <c r="B2463" s="166">
        <v>41940</v>
      </c>
      <c r="C2463" s="197">
        <v>503.25</v>
      </c>
      <c r="D2463" s="197">
        <f t="shared" si="39"/>
        <v>0.76889279437609837</v>
      </c>
      <c r="E2463" s="197">
        <v>9.8324470753485826E-3</v>
      </c>
    </row>
    <row r="2464" spans="2:5" x14ac:dyDescent="0.3">
      <c r="B2464" s="166">
        <v>41492</v>
      </c>
      <c r="C2464" s="197">
        <v>284.5</v>
      </c>
      <c r="D2464" s="197">
        <f t="shared" si="39"/>
        <v>-0.40322614477796659</v>
      </c>
      <c r="E2464" s="197">
        <v>9.8321087566108911E-3</v>
      </c>
    </row>
    <row r="2465" spans="2:5" x14ac:dyDescent="0.3">
      <c r="B2465" s="166">
        <v>45042</v>
      </c>
      <c r="C2465" s="197">
        <v>476.73</v>
      </c>
      <c r="D2465" s="197">
        <f t="shared" si="39"/>
        <v>0.49632768361581925</v>
      </c>
      <c r="E2465" s="197">
        <v>9.8286343705651369E-3</v>
      </c>
    </row>
    <row r="2466" spans="2:5" x14ac:dyDescent="0.3">
      <c r="B2466" s="166">
        <v>44343</v>
      </c>
      <c r="C2466" s="197">
        <v>318.60000000000002</v>
      </c>
      <c r="D2466" s="197">
        <f t="shared" si="39"/>
        <v>-0.25351452671040298</v>
      </c>
      <c r="E2466" s="197">
        <v>9.8256735340729318E-3</v>
      </c>
    </row>
    <row r="2467" spans="2:5" x14ac:dyDescent="0.3">
      <c r="B2467" s="166">
        <v>42864</v>
      </c>
      <c r="C2467" s="197">
        <v>426.8</v>
      </c>
      <c r="D2467" s="197">
        <f t="shared" si="39"/>
        <v>3.322900840676593</v>
      </c>
      <c r="E2467" s="197">
        <v>9.8189991718917735E-3</v>
      </c>
    </row>
    <row r="2468" spans="2:5" x14ac:dyDescent="0.3">
      <c r="B2468" s="166">
        <v>38608</v>
      </c>
      <c r="C2468" s="197">
        <v>98.73</v>
      </c>
      <c r="D2468" s="197">
        <f t="shared" si="39"/>
        <v>0.33256849777297881</v>
      </c>
      <c r="E2468" s="197">
        <v>9.8189628720466438E-3</v>
      </c>
    </row>
    <row r="2469" spans="2:5" x14ac:dyDescent="0.3">
      <c r="B2469" s="166">
        <v>34934</v>
      </c>
      <c r="C2469" s="197">
        <v>74.09</v>
      </c>
      <c r="D2469" s="197">
        <f t="shared" si="39"/>
        <v>-0.46697841726618705</v>
      </c>
      <c r="E2469" s="197">
        <v>9.8132751805914964E-3</v>
      </c>
    </row>
    <row r="2470" spans="2:5" x14ac:dyDescent="0.3">
      <c r="B2470" s="166">
        <v>44141</v>
      </c>
      <c r="C2470" s="197">
        <v>139</v>
      </c>
      <c r="D2470" s="197">
        <f t="shared" si="39"/>
        <v>-0.49177330895795246</v>
      </c>
      <c r="E2470" s="197">
        <v>9.8074827460952196E-3</v>
      </c>
    </row>
    <row r="2471" spans="2:5" x14ac:dyDescent="0.3">
      <c r="B2471" s="166">
        <v>43290</v>
      </c>
      <c r="C2471" s="197">
        <v>273.5</v>
      </c>
      <c r="D2471" s="197">
        <f t="shared" si="39"/>
        <v>-0.39497843158942592</v>
      </c>
      <c r="E2471" s="197">
        <v>9.7840132914897016E-3</v>
      </c>
    </row>
    <row r="2472" spans="2:5" x14ac:dyDescent="0.3">
      <c r="B2472" s="166">
        <v>44762</v>
      </c>
      <c r="C2472" s="197">
        <v>452.05</v>
      </c>
      <c r="D2472" s="197">
        <f t="shared" si="39"/>
        <v>6.0599718881774169</v>
      </c>
      <c r="E2472" s="197">
        <v>9.7839926731744242E-3</v>
      </c>
    </row>
    <row r="2473" spans="2:5" x14ac:dyDescent="0.3">
      <c r="B2473" s="166">
        <v>35712</v>
      </c>
      <c r="C2473" s="197">
        <v>64.03</v>
      </c>
      <c r="D2473" s="197">
        <f t="shared" si="39"/>
        <v>-0.89633958781913259</v>
      </c>
      <c r="E2473" s="197">
        <v>9.777637596593669E-3</v>
      </c>
    </row>
    <row r="2474" spans="2:5" x14ac:dyDescent="0.3">
      <c r="B2474" s="166">
        <v>45204</v>
      </c>
      <c r="C2474" s="197">
        <v>617.69000000000005</v>
      </c>
      <c r="D2474" s="197">
        <f t="shared" si="39"/>
        <v>5.2254585768998192</v>
      </c>
      <c r="E2474" s="197">
        <v>9.7758741887497003E-3</v>
      </c>
    </row>
    <row r="2475" spans="2:5" x14ac:dyDescent="0.3">
      <c r="B2475" s="166">
        <v>38649</v>
      </c>
      <c r="C2475" s="197">
        <v>99.22</v>
      </c>
      <c r="D2475" s="197">
        <f t="shared" si="39"/>
        <v>-0.7890731292517007</v>
      </c>
      <c r="E2475" s="197">
        <v>9.7699979645837765E-3</v>
      </c>
    </row>
    <row r="2476" spans="2:5" x14ac:dyDescent="0.3">
      <c r="B2476" s="166">
        <v>42828</v>
      </c>
      <c r="C2476" s="197">
        <v>470.4</v>
      </c>
      <c r="D2476" s="197">
        <f t="shared" si="39"/>
        <v>2.1276595744680771E-2</v>
      </c>
      <c r="E2476" s="197">
        <v>9.7670924117203572E-3</v>
      </c>
    </row>
    <row r="2477" spans="2:5" x14ac:dyDescent="0.3">
      <c r="B2477" s="166">
        <v>42935</v>
      </c>
      <c r="C2477" s="197">
        <v>460.6</v>
      </c>
      <c r="D2477" s="197">
        <f t="shared" si="39"/>
        <v>11.022970503784913</v>
      </c>
      <c r="E2477" s="197">
        <v>9.7555628630934255E-3</v>
      </c>
    </row>
    <row r="2478" spans="2:5" x14ac:dyDescent="0.3">
      <c r="B2478" s="166">
        <v>37803</v>
      </c>
      <c r="C2478" s="197">
        <v>38.31</v>
      </c>
      <c r="D2478" s="197">
        <f t="shared" si="39"/>
        <v>-0.94401987287206834</v>
      </c>
      <c r="E2478" s="197">
        <v>9.752240379546695E-3</v>
      </c>
    </row>
    <row r="2479" spans="2:5" x14ac:dyDescent="0.3">
      <c r="B2479" s="166">
        <v>45700</v>
      </c>
      <c r="C2479" s="197">
        <v>684.35</v>
      </c>
      <c r="D2479" s="197">
        <f t="shared" si="39"/>
        <v>2.7037939059371108</v>
      </c>
      <c r="E2479" s="197">
        <v>9.7381040206565572E-3</v>
      </c>
    </row>
    <row r="2480" spans="2:5" x14ac:dyDescent="0.3">
      <c r="B2480" s="166">
        <v>40903</v>
      </c>
      <c r="C2480" s="197">
        <v>184.77</v>
      </c>
      <c r="D2480" s="197">
        <f t="shared" si="39"/>
        <v>-1.1872292635969783E-2</v>
      </c>
      <c r="E2480" s="197">
        <v>9.727307503142324E-3</v>
      </c>
    </row>
    <row r="2481" spans="2:5" x14ac:dyDescent="0.3">
      <c r="B2481" s="166">
        <v>40717</v>
      </c>
      <c r="C2481" s="197">
        <v>186.99</v>
      </c>
      <c r="D2481" s="197">
        <f t="shared" si="39"/>
        <v>-0.43934396737826809</v>
      </c>
      <c r="E2481" s="197">
        <v>9.7197472865706569E-3</v>
      </c>
    </row>
    <row r="2482" spans="2:5" x14ac:dyDescent="0.3">
      <c r="B2482" s="166">
        <v>41541</v>
      </c>
      <c r="C2482" s="197">
        <v>333.52</v>
      </c>
      <c r="D2482" s="197">
        <f t="shared" si="39"/>
        <v>0.24829702822067512</v>
      </c>
      <c r="E2482" s="197">
        <v>9.7181435621083168E-3</v>
      </c>
    </row>
    <row r="2483" spans="2:5" x14ac:dyDescent="0.3">
      <c r="B2483" s="166">
        <v>41215</v>
      </c>
      <c r="C2483" s="197">
        <v>267.18</v>
      </c>
      <c r="D2483" s="197">
        <f t="shared" si="39"/>
        <v>3.5055649241146716</v>
      </c>
      <c r="E2483" s="197">
        <v>9.7124069385132739E-3</v>
      </c>
    </row>
    <row r="2484" spans="2:5" x14ac:dyDescent="0.3">
      <c r="B2484" s="166">
        <v>34810</v>
      </c>
      <c r="C2484" s="197">
        <v>59.3</v>
      </c>
      <c r="D2484" s="197">
        <f t="shared" si="39"/>
        <v>-0.94059128204614439</v>
      </c>
      <c r="E2484" s="197">
        <v>9.7054316363016646E-3</v>
      </c>
    </row>
    <row r="2485" spans="2:5" x14ac:dyDescent="0.3">
      <c r="B2485" s="166">
        <v>45407</v>
      </c>
      <c r="C2485" s="197">
        <v>998.17</v>
      </c>
      <c r="D2485" s="197">
        <f t="shared" si="39"/>
        <v>1.1484502798105898</v>
      </c>
      <c r="E2485" s="197">
        <v>9.6803560590734694E-3</v>
      </c>
    </row>
    <row r="2486" spans="2:5" x14ac:dyDescent="0.3">
      <c r="B2486" s="166">
        <v>42937</v>
      </c>
      <c r="C2486" s="197">
        <v>464.6</v>
      </c>
      <c r="D2486" s="197">
        <f t="shared" si="39"/>
        <v>0.72195248508209486</v>
      </c>
      <c r="E2486" s="197">
        <v>9.6707595349343478E-3</v>
      </c>
    </row>
    <row r="2487" spans="2:5" x14ac:dyDescent="0.3">
      <c r="B2487" s="166">
        <v>40991</v>
      </c>
      <c r="C2487" s="197">
        <v>269.81</v>
      </c>
      <c r="D2487" s="197">
        <f t="shared" si="39"/>
        <v>18.838970588235295</v>
      </c>
      <c r="E2487" s="197">
        <v>9.6546046476817526E-3</v>
      </c>
    </row>
    <row r="2488" spans="2:5" x14ac:dyDescent="0.3">
      <c r="B2488" s="166">
        <v>37090</v>
      </c>
      <c r="C2488" s="197">
        <v>13.6</v>
      </c>
      <c r="D2488" s="197">
        <f t="shared" si="39"/>
        <v>-0.87004300047778305</v>
      </c>
      <c r="E2488" s="197">
        <v>9.651076466221209E-3</v>
      </c>
    </row>
    <row r="2489" spans="2:5" x14ac:dyDescent="0.3">
      <c r="B2489" s="166">
        <v>44043</v>
      </c>
      <c r="C2489" s="197">
        <v>104.65</v>
      </c>
      <c r="D2489" s="197">
        <f t="shared" si="39"/>
        <v>0.66454588834102135</v>
      </c>
      <c r="E2489" s="197">
        <v>9.6478533526289656E-3</v>
      </c>
    </row>
    <row r="2490" spans="2:5" x14ac:dyDescent="0.3">
      <c r="B2490" s="166">
        <v>34697</v>
      </c>
      <c r="C2490" s="197">
        <v>62.87</v>
      </c>
      <c r="D2490" s="197">
        <f t="shared" si="39"/>
        <v>-0.85883013360278437</v>
      </c>
      <c r="E2490" s="197">
        <v>9.6354584872329063E-3</v>
      </c>
    </row>
    <row r="2491" spans="2:5" x14ac:dyDescent="0.3">
      <c r="B2491" s="166">
        <v>42711</v>
      </c>
      <c r="C2491" s="197">
        <v>445.35</v>
      </c>
      <c r="D2491" s="197">
        <f t="shared" si="39"/>
        <v>2.2382920110192828E-2</v>
      </c>
      <c r="E2491" s="197">
        <v>9.6350034005894258E-3</v>
      </c>
    </row>
    <row r="2492" spans="2:5" x14ac:dyDescent="0.3">
      <c r="B2492" s="166">
        <v>42951</v>
      </c>
      <c r="C2492" s="197">
        <v>435.6</v>
      </c>
      <c r="D2492" s="197">
        <f t="shared" si="39"/>
        <v>4.2456647398843925</v>
      </c>
      <c r="E2492" s="197">
        <v>9.6187275466450561E-3</v>
      </c>
    </row>
    <row r="2493" spans="2:5" x14ac:dyDescent="0.3">
      <c r="B2493" s="166">
        <v>38484</v>
      </c>
      <c r="C2493" s="197">
        <v>83.04</v>
      </c>
      <c r="D2493" s="197">
        <f t="shared" si="39"/>
        <v>-0.72050755612399442</v>
      </c>
      <c r="E2493" s="197">
        <v>9.6048632218845853E-3</v>
      </c>
    </row>
    <row r="2494" spans="2:5" x14ac:dyDescent="0.3">
      <c r="B2494" s="166">
        <v>41408</v>
      </c>
      <c r="C2494" s="197">
        <v>297.11</v>
      </c>
      <c r="D2494" s="197">
        <f t="shared" si="39"/>
        <v>0.61948108579526884</v>
      </c>
      <c r="E2494" s="197">
        <v>9.5823847225524617E-3</v>
      </c>
    </row>
    <row r="2495" spans="2:5" x14ac:dyDescent="0.3">
      <c r="B2495" s="166">
        <v>39098</v>
      </c>
      <c r="C2495" s="197">
        <v>183.46</v>
      </c>
      <c r="D2495" s="197">
        <f t="shared" si="39"/>
        <v>-0.74441348565059906</v>
      </c>
      <c r="E2495" s="197">
        <v>9.5751705921198749E-3</v>
      </c>
    </row>
    <row r="2496" spans="2:5" x14ac:dyDescent="0.3">
      <c r="B2496" s="166">
        <v>45817</v>
      </c>
      <c r="C2496" s="197">
        <v>717.8</v>
      </c>
      <c r="D2496" s="197">
        <f t="shared" si="39"/>
        <v>4.5136866627839334E-2</v>
      </c>
      <c r="E2496" s="197">
        <v>9.56399437412081E-3</v>
      </c>
    </row>
    <row r="2497" spans="2:5" x14ac:dyDescent="0.3">
      <c r="B2497" s="166">
        <v>45894</v>
      </c>
      <c r="C2497" s="197">
        <v>686.8</v>
      </c>
      <c r="D2497" s="197">
        <f t="shared" si="39"/>
        <v>11.982986767485821</v>
      </c>
      <c r="E2497" s="197">
        <v>9.5546082610613592E-3</v>
      </c>
    </row>
    <row r="2498" spans="2:5" x14ac:dyDescent="0.3">
      <c r="B2498" s="166">
        <v>35790</v>
      </c>
      <c r="C2498" s="197">
        <v>52.9</v>
      </c>
      <c r="D2498" s="197">
        <f t="shared" si="39"/>
        <v>-0.28581071958957738</v>
      </c>
      <c r="E2498" s="197">
        <v>9.5419847328244156E-3</v>
      </c>
    </row>
    <row r="2499" spans="2:5" x14ac:dyDescent="0.3">
      <c r="B2499" s="166">
        <v>34953</v>
      </c>
      <c r="C2499" s="197">
        <v>74.069999999999993</v>
      </c>
      <c r="D2499" s="197">
        <f t="shared" si="39"/>
        <v>-0.55556222248889964</v>
      </c>
      <c r="E2499" s="197">
        <v>9.540684203352745E-3</v>
      </c>
    </row>
    <row r="2500" spans="2:5" x14ac:dyDescent="0.3">
      <c r="B2500" s="166">
        <v>38993</v>
      </c>
      <c r="C2500" s="197">
        <v>166.66</v>
      </c>
      <c r="D2500" s="197">
        <f t="shared" si="39"/>
        <v>5.533124264994119</v>
      </c>
      <c r="E2500" s="197">
        <v>9.5099642619176361E-3</v>
      </c>
    </row>
    <row r="2501" spans="2:5" x14ac:dyDescent="0.3">
      <c r="B2501" s="166">
        <v>37484</v>
      </c>
      <c r="C2501" s="197">
        <v>25.51</v>
      </c>
      <c r="D2501" s="197">
        <f t="shared" si="39"/>
        <v>-0.92318347435936043</v>
      </c>
      <c r="E2501" s="197">
        <v>9.4974277799764195E-3</v>
      </c>
    </row>
    <row r="2502" spans="2:5" x14ac:dyDescent="0.3">
      <c r="B2502" s="166">
        <v>41548</v>
      </c>
      <c r="C2502" s="197">
        <v>332.09</v>
      </c>
      <c r="D2502" s="197">
        <f t="shared" si="39"/>
        <v>0.6676207693080245</v>
      </c>
      <c r="E2502" s="197">
        <v>9.4841474906524059E-3</v>
      </c>
    </row>
    <row r="2503" spans="2:5" x14ac:dyDescent="0.3">
      <c r="B2503" s="166">
        <v>40749</v>
      </c>
      <c r="C2503" s="197">
        <v>199.14</v>
      </c>
      <c r="D2503" s="197">
        <f t="shared" si="39"/>
        <v>1.174254831313462</v>
      </c>
      <c r="E2503" s="197">
        <v>9.4793937243371484E-3</v>
      </c>
    </row>
    <row r="2504" spans="2:5" x14ac:dyDescent="0.3">
      <c r="B2504" s="166">
        <v>38559</v>
      </c>
      <c r="C2504" s="197">
        <v>91.59</v>
      </c>
      <c r="D2504" s="197">
        <f t="shared" si="39"/>
        <v>-0.35368005080798814</v>
      </c>
      <c r="E2504" s="197">
        <v>9.4786729857820884E-3</v>
      </c>
    </row>
    <row r="2505" spans="2:5" x14ac:dyDescent="0.3">
      <c r="B2505" s="166">
        <v>39497</v>
      </c>
      <c r="C2505" s="197">
        <v>141.71</v>
      </c>
      <c r="D2505" s="197">
        <f t="shared" si="39"/>
        <v>1.3322909809084926</v>
      </c>
      <c r="E2505" s="197">
        <v>9.4742840860522204E-3</v>
      </c>
    </row>
    <row r="2506" spans="2:5" x14ac:dyDescent="0.3">
      <c r="B2506" s="166">
        <v>35754</v>
      </c>
      <c r="C2506" s="197">
        <v>60.76</v>
      </c>
      <c r="D2506" s="197">
        <f t="shared" ref="D2506:D2569" si="40">C2506/C2507-1</f>
        <v>-0.53674900884415977</v>
      </c>
      <c r="E2506" s="197">
        <v>9.4700116298389592E-3</v>
      </c>
    </row>
    <row r="2507" spans="2:5" x14ac:dyDescent="0.3">
      <c r="B2507" s="166">
        <v>39259</v>
      </c>
      <c r="C2507" s="197">
        <v>131.16</v>
      </c>
      <c r="D2507" s="197">
        <f t="shared" si="40"/>
        <v>-0.231634446397188</v>
      </c>
      <c r="E2507" s="197">
        <v>9.4666358808588313E-3</v>
      </c>
    </row>
    <row r="2508" spans="2:5" x14ac:dyDescent="0.3">
      <c r="B2508" s="166">
        <v>44158</v>
      </c>
      <c r="C2508" s="197">
        <v>170.7</v>
      </c>
      <c r="D2508" s="197">
        <f t="shared" si="40"/>
        <v>-0.62355276215679789</v>
      </c>
      <c r="E2508" s="197">
        <v>9.4618568894144772E-3</v>
      </c>
    </row>
    <row r="2509" spans="2:5" x14ac:dyDescent="0.3">
      <c r="B2509" s="166">
        <v>42523</v>
      </c>
      <c r="C2509" s="197">
        <v>453.45</v>
      </c>
      <c r="D2509" s="197">
        <f t="shared" si="40"/>
        <v>1.4988978287225834</v>
      </c>
      <c r="E2509" s="197">
        <v>9.4612644701692616E-3</v>
      </c>
    </row>
    <row r="2510" spans="2:5" x14ac:dyDescent="0.3">
      <c r="B2510" s="166">
        <v>39086</v>
      </c>
      <c r="C2510" s="197">
        <v>181.46</v>
      </c>
      <c r="D2510" s="197">
        <f t="shared" si="40"/>
        <v>-0.55881351811329927</v>
      </c>
      <c r="E2510" s="197">
        <v>9.4570538495772904E-3</v>
      </c>
    </row>
    <row r="2511" spans="2:5" x14ac:dyDescent="0.3">
      <c r="B2511" s="166">
        <v>42319</v>
      </c>
      <c r="C2511" s="197">
        <v>411.3</v>
      </c>
      <c r="D2511" s="197">
        <f t="shared" si="40"/>
        <v>1.2880507343124168</v>
      </c>
      <c r="E2511" s="197">
        <v>9.4490121487300627E-3</v>
      </c>
    </row>
    <row r="2512" spans="2:5" x14ac:dyDescent="0.3">
      <c r="B2512" s="166">
        <v>39085</v>
      </c>
      <c r="C2512" s="197">
        <v>179.76</v>
      </c>
      <c r="D2512" s="197">
        <f t="shared" si="40"/>
        <v>-0.58622594604548384</v>
      </c>
      <c r="E2512" s="197">
        <v>9.4339622641508303E-3</v>
      </c>
    </row>
    <row r="2513" spans="2:5" x14ac:dyDescent="0.3">
      <c r="B2513" s="166">
        <v>41796</v>
      </c>
      <c r="C2513" s="197">
        <v>434.44</v>
      </c>
      <c r="D2513" s="197">
        <f t="shared" si="40"/>
        <v>14.027326184711173</v>
      </c>
      <c r="E2513" s="197">
        <v>9.4335238626330753E-3</v>
      </c>
    </row>
    <row r="2514" spans="2:5" x14ac:dyDescent="0.3">
      <c r="B2514" s="166">
        <v>37736</v>
      </c>
      <c r="C2514" s="197">
        <v>28.91</v>
      </c>
      <c r="D2514" s="197">
        <f t="shared" si="40"/>
        <v>-0.78441461595824014</v>
      </c>
      <c r="E2514" s="197">
        <v>9.4273743016759504E-3</v>
      </c>
    </row>
    <row r="2515" spans="2:5" x14ac:dyDescent="0.3">
      <c r="B2515" s="166">
        <v>44138</v>
      </c>
      <c r="C2515" s="197">
        <v>134.1</v>
      </c>
      <c r="D2515" s="197">
        <f t="shared" si="40"/>
        <v>3.0282367077200361</v>
      </c>
      <c r="E2515" s="197">
        <v>9.4091080165599195E-3</v>
      </c>
    </row>
    <row r="2516" spans="2:5" x14ac:dyDescent="0.3">
      <c r="B2516" s="166">
        <v>36158</v>
      </c>
      <c r="C2516" s="197">
        <v>33.29</v>
      </c>
      <c r="D2516" s="197">
        <f t="shared" si="40"/>
        <v>-0.90013499325033752</v>
      </c>
      <c r="E2516" s="197">
        <v>9.3996361431170072E-3</v>
      </c>
    </row>
    <row r="2517" spans="2:5" x14ac:dyDescent="0.3">
      <c r="B2517" s="166">
        <v>44469</v>
      </c>
      <c r="C2517" s="197">
        <v>333.35</v>
      </c>
      <c r="D2517" s="197">
        <f t="shared" si="40"/>
        <v>0.99491322561340545</v>
      </c>
      <c r="E2517" s="197">
        <v>9.3868281604845283E-3</v>
      </c>
    </row>
    <row r="2518" spans="2:5" x14ac:dyDescent="0.3">
      <c r="B2518" s="166">
        <v>40291</v>
      </c>
      <c r="C2518" s="197">
        <v>167.1</v>
      </c>
      <c r="D2518" s="197">
        <f t="shared" si="40"/>
        <v>-0.62734165923282781</v>
      </c>
      <c r="E2518" s="197">
        <v>9.3627302929626399E-3</v>
      </c>
    </row>
    <row r="2519" spans="2:5" x14ac:dyDescent="0.3">
      <c r="B2519" s="166">
        <v>42535</v>
      </c>
      <c r="C2519" s="197">
        <v>448.4</v>
      </c>
      <c r="D2519" s="197">
        <f t="shared" si="40"/>
        <v>4.9938510894265464</v>
      </c>
      <c r="E2519" s="197">
        <v>9.341586944288105E-3</v>
      </c>
    </row>
    <row r="2520" spans="2:5" x14ac:dyDescent="0.3">
      <c r="B2520" s="166">
        <v>35640</v>
      </c>
      <c r="C2520" s="197">
        <v>74.81</v>
      </c>
      <c r="D2520" s="197">
        <f t="shared" si="40"/>
        <v>1.9971955128205128</v>
      </c>
      <c r="E2520" s="197">
        <v>9.309228278467252E-3</v>
      </c>
    </row>
    <row r="2521" spans="2:5" x14ac:dyDescent="0.3">
      <c r="B2521" s="166">
        <v>36661</v>
      </c>
      <c r="C2521" s="197">
        <v>24.96</v>
      </c>
      <c r="D2521" s="197">
        <f t="shared" si="40"/>
        <v>0.2773797338792221</v>
      </c>
      <c r="E2521" s="197">
        <v>9.3004448038820353E-3</v>
      </c>
    </row>
    <row r="2522" spans="2:5" x14ac:dyDescent="0.3">
      <c r="B2522" s="166">
        <v>36775</v>
      </c>
      <c r="C2522" s="197">
        <v>19.54</v>
      </c>
      <c r="D2522" s="197">
        <f t="shared" si="40"/>
        <v>-0.74649714582252202</v>
      </c>
      <c r="E2522" s="197">
        <v>9.2975206611569661E-3</v>
      </c>
    </row>
    <row r="2523" spans="2:5" x14ac:dyDescent="0.3">
      <c r="B2523" s="166">
        <v>35592</v>
      </c>
      <c r="C2523" s="197">
        <v>77.08</v>
      </c>
      <c r="D2523" s="197">
        <f t="shared" si="40"/>
        <v>-0.77514585764294053</v>
      </c>
      <c r="E2523" s="197">
        <v>9.2968443105931886E-3</v>
      </c>
    </row>
    <row r="2524" spans="2:5" x14ac:dyDescent="0.3">
      <c r="B2524" s="166">
        <v>44375</v>
      </c>
      <c r="C2524" s="197">
        <v>342.8</v>
      </c>
      <c r="D2524" s="197">
        <f t="shared" si="40"/>
        <v>-0.33040335970309598</v>
      </c>
      <c r="E2524" s="197">
        <v>9.2742529074048008E-3</v>
      </c>
    </row>
    <row r="2525" spans="2:5" x14ac:dyDescent="0.3">
      <c r="B2525" s="166">
        <v>44574</v>
      </c>
      <c r="C2525" s="197">
        <v>511.95</v>
      </c>
      <c r="D2525" s="197">
        <f t="shared" si="40"/>
        <v>-0.1039486120348655</v>
      </c>
      <c r="E2525" s="197">
        <v>9.2656481025135129E-3</v>
      </c>
    </row>
    <row r="2526" spans="2:5" x14ac:dyDescent="0.3">
      <c r="B2526" s="166">
        <v>45104</v>
      </c>
      <c r="C2526" s="197">
        <v>571.34</v>
      </c>
      <c r="D2526" s="197">
        <f t="shared" si="40"/>
        <v>4.8110252237591542</v>
      </c>
      <c r="E2526" s="197">
        <v>9.256315138668203E-3</v>
      </c>
    </row>
    <row r="2527" spans="2:5" x14ac:dyDescent="0.3">
      <c r="B2527" s="166">
        <v>35243</v>
      </c>
      <c r="C2527" s="197">
        <v>98.32</v>
      </c>
      <c r="D2527" s="197">
        <f t="shared" si="40"/>
        <v>-0.70979929161747346</v>
      </c>
      <c r="E2527" s="197">
        <v>9.2383494149044232E-3</v>
      </c>
    </row>
    <row r="2528" spans="2:5" x14ac:dyDescent="0.3">
      <c r="B2528" s="166">
        <v>43179</v>
      </c>
      <c r="C2528" s="197">
        <v>338.8</v>
      </c>
      <c r="D2528" s="197">
        <f t="shared" si="40"/>
        <v>-0.22568849274368641</v>
      </c>
      <c r="E2528" s="197">
        <v>9.2344355078939344E-3</v>
      </c>
    </row>
    <row r="2529" spans="2:5" x14ac:dyDescent="0.3">
      <c r="B2529" s="166">
        <v>43109</v>
      </c>
      <c r="C2529" s="197">
        <v>437.55</v>
      </c>
      <c r="D2529" s="197">
        <f t="shared" si="40"/>
        <v>2.5383309073265408</v>
      </c>
      <c r="E2529" s="197">
        <v>9.2261561526929547E-3</v>
      </c>
    </row>
    <row r="2530" spans="2:5" x14ac:dyDescent="0.3">
      <c r="B2530" s="166">
        <v>38720</v>
      </c>
      <c r="C2530" s="197">
        <v>123.66</v>
      </c>
      <c r="D2530" s="197">
        <f t="shared" si="40"/>
        <v>-0.69046307884856073</v>
      </c>
      <c r="E2530" s="197">
        <v>9.2222312902963122E-3</v>
      </c>
    </row>
    <row r="2531" spans="2:5" x14ac:dyDescent="0.3">
      <c r="B2531" s="166">
        <v>43131</v>
      </c>
      <c r="C2531" s="197">
        <v>399.5</v>
      </c>
      <c r="D2531" s="197">
        <f t="shared" si="40"/>
        <v>2.8827874429001845</v>
      </c>
      <c r="E2531" s="197">
        <v>9.2206643930781151E-3</v>
      </c>
    </row>
    <row r="2532" spans="2:5" x14ac:dyDescent="0.3">
      <c r="B2532" s="166">
        <v>35230</v>
      </c>
      <c r="C2532" s="197">
        <v>102.89</v>
      </c>
      <c r="D2532" s="197">
        <f t="shared" si="40"/>
        <v>-0.75612704432329936</v>
      </c>
      <c r="E2532" s="197">
        <v>9.2202059833250694E-3</v>
      </c>
    </row>
    <row r="2533" spans="2:5" x14ac:dyDescent="0.3">
      <c r="B2533" s="166">
        <v>43122</v>
      </c>
      <c r="C2533" s="197">
        <v>421.9</v>
      </c>
      <c r="D2533" s="197">
        <f t="shared" si="40"/>
        <v>1.4803057025279247</v>
      </c>
      <c r="E2533" s="197">
        <v>9.2094247099627768E-3</v>
      </c>
    </row>
    <row r="2534" spans="2:5" x14ac:dyDescent="0.3">
      <c r="B2534" s="166">
        <v>43787</v>
      </c>
      <c r="C2534" s="197">
        <v>170.1</v>
      </c>
      <c r="D2534" s="197">
        <f t="shared" si="40"/>
        <v>-1.903114186851218E-2</v>
      </c>
      <c r="E2534" s="197">
        <v>9.1960842479974492E-3</v>
      </c>
    </row>
    <row r="2535" spans="2:5" x14ac:dyDescent="0.3">
      <c r="B2535" s="166">
        <v>39122</v>
      </c>
      <c r="C2535" s="197">
        <v>173.4</v>
      </c>
      <c r="D2535" s="197">
        <f t="shared" si="40"/>
        <v>1.0245183887915936</v>
      </c>
      <c r="E2535" s="197">
        <v>9.1956698870911957E-3</v>
      </c>
    </row>
    <row r="2536" spans="2:5" x14ac:dyDescent="0.3">
      <c r="B2536" s="166">
        <v>40046</v>
      </c>
      <c r="C2536" s="197">
        <v>85.65</v>
      </c>
      <c r="D2536" s="197">
        <f t="shared" si="40"/>
        <v>1.68748038908064</v>
      </c>
      <c r="E2536" s="197">
        <v>9.1905266878755665E-3</v>
      </c>
    </row>
    <row r="2537" spans="2:5" x14ac:dyDescent="0.3">
      <c r="B2537" s="166">
        <v>36573</v>
      </c>
      <c r="C2537" s="197">
        <v>31.87</v>
      </c>
      <c r="D2537" s="197">
        <f t="shared" si="40"/>
        <v>-0.61383739246334668</v>
      </c>
      <c r="E2537" s="197">
        <v>9.183027232425589E-3</v>
      </c>
    </row>
    <row r="2538" spans="2:5" x14ac:dyDescent="0.3">
      <c r="B2538" s="166">
        <v>38527</v>
      </c>
      <c r="C2538" s="197">
        <v>82.53</v>
      </c>
      <c r="D2538" s="197">
        <f t="shared" si="40"/>
        <v>-0.66392474650812394</v>
      </c>
      <c r="E2538" s="197">
        <v>9.1709464416727116E-3</v>
      </c>
    </row>
    <row r="2539" spans="2:5" x14ac:dyDescent="0.3">
      <c r="B2539" s="166">
        <v>41081</v>
      </c>
      <c r="C2539" s="197">
        <v>245.57</v>
      </c>
      <c r="D2539" s="197">
        <f t="shared" si="40"/>
        <v>6.9601296596434352</v>
      </c>
      <c r="E2539" s="197">
        <v>9.1641324895208598E-3</v>
      </c>
    </row>
    <row r="2540" spans="2:5" x14ac:dyDescent="0.3">
      <c r="B2540" s="166">
        <v>37748</v>
      </c>
      <c r="C2540" s="197">
        <v>30.85</v>
      </c>
      <c r="D2540" s="197">
        <f t="shared" si="40"/>
        <v>-0.95697650094135689</v>
      </c>
      <c r="E2540" s="197">
        <v>9.1593065096500226E-3</v>
      </c>
    </row>
    <row r="2541" spans="2:5" x14ac:dyDescent="0.3">
      <c r="B2541" s="166">
        <v>45693</v>
      </c>
      <c r="C2541" s="197">
        <v>717.05</v>
      </c>
      <c r="D2541" s="197">
        <f t="shared" si="40"/>
        <v>10.200406123086536</v>
      </c>
      <c r="E2541" s="197">
        <v>9.1478432200409188E-3</v>
      </c>
    </row>
    <row r="2542" spans="2:5" x14ac:dyDescent="0.3">
      <c r="B2542" s="166">
        <v>35726</v>
      </c>
      <c r="C2542" s="197">
        <v>64.02</v>
      </c>
      <c r="D2542" s="197">
        <f t="shared" si="40"/>
        <v>0.86701662292213477</v>
      </c>
      <c r="E2542" s="197">
        <v>9.1424968474147494E-3</v>
      </c>
    </row>
    <row r="2543" spans="2:5" x14ac:dyDescent="0.3">
      <c r="B2543" s="166">
        <v>36560</v>
      </c>
      <c r="C2543" s="197">
        <v>34.29</v>
      </c>
      <c r="D2543" s="197">
        <f t="shared" si="40"/>
        <v>-0.64374025974025972</v>
      </c>
      <c r="E2543" s="197">
        <v>9.123013537374991E-3</v>
      </c>
    </row>
    <row r="2544" spans="2:5" x14ac:dyDescent="0.3">
      <c r="B2544" s="166">
        <v>38085</v>
      </c>
      <c r="C2544" s="197">
        <v>96.25</v>
      </c>
      <c r="D2544" s="197">
        <f t="shared" si="40"/>
        <v>0.24161506707946345</v>
      </c>
      <c r="E2544" s="197">
        <v>9.1214091004403475E-3</v>
      </c>
    </row>
    <row r="2545" spans="2:5" x14ac:dyDescent="0.3">
      <c r="B2545" s="166">
        <v>35377</v>
      </c>
      <c r="C2545" s="197">
        <v>77.52</v>
      </c>
      <c r="D2545" s="197">
        <f t="shared" si="40"/>
        <v>1.9120961682945152</v>
      </c>
      <c r="E2545" s="197">
        <v>9.1122103618850314E-3</v>
      </c>
    </row>
    <row r="2546" spans="2:5" x14ac:dyDescent="0.3">
      <c r="B2546" s="166">
        <v>39863</v>
      </c>
      <c r="C2546" s="197">
        <v>26.62</v>
      </c>
      <c r="D2546" s="197">
        <f t="shared" si="40"/>
        <v>-0.5</v>
      </c>
      <c r="E2546" s="197">
        <v>9.0978013646703104E-3</v>
      </c>
    </row>
    <row r="2547" spans="2:5" x14ac:dyDescent="0.3">
      <c r="B2547" s="166">
        <v>35915</v>
      </c>
      <c r="C2547" s="197">
        <v>53.24</v>
      </c>
      <c r="D2547" s="197">
        <f t="shared" si="40"/>
        <v>2.1937612477504498</v>
      </c>
      <c r="E2547" s="197">
        <v>9.0978013646703104E-3</v>
      </c>
    </row>
    <row r="2548" spans="2:5" x14ac:dyDescent="0.3">
      <c r="B2548" s="166">
        <v>37806</v>
      </c>
      <c r="C2548" s="197">
        <v>16.670000000000002</v>
      </c>
      <c r="D2548" s="197">
        <f t="shared" si="40"/>
        <v>-0.95619152738358038</v>
      </c>
      <c r="E2548" s="197">
        <v>9.0799031476997971E-3</v>
      </c>
    </row>
    <row r="2549" spans="2:5" x14ac:dyDescent="0.3">
      <c r="B2549" s="166">
        <v>41579</v>
      </c>
      <c r="C2549" s="197">
        <v>380.52</v>
      </c>
      <c r="D2549" s="197">
        <f t="shared" si="40"/>
        <v>25.29716655148583</v>
      </c>
      <c r="E2549" s="197">
        <v>9.0692124105011818E-3</v>
      </c>
    </row>
    <row r="2550" spans="2:5" x14ac:dyDescent="0.3">
      <c r="B2550" s="166">
        <v>37134</v>
      </c>
      <c r="C2550" s="197">
        <v>14.47</v>
      </c>
      <c r="D2550" s="197">
        <f t="shared" si="40"/>
        <v>-0.80002763957987844</v>
      </c>
      <c r="E2550" s="197">
        <v>9.0655509065551421E-3</v>
      </c>
    </row>
    <row r="2551" spans="2:5" x14ac:dyDescent="0.3">
      <c r="B2551" s="166">
        <v>34948</v>
      </c>
      <c r="C2551" s="197">
        <v>72.36</v>
      </c>
      <c r="D2551" s="197">
        <f t="shared" si="40"/>
        <v>1.0961761297798374</v>
      </c>
      <c r="E2551" s="197">
        <v>9.0642867103611913E-3</v>
      </c>
    </row>
    <row r="2552" spans="2:5" x14ac:dyDescent="0.3">
      <c r="B2552" s="166">
        <v>36326</v>
      </c>
      <c r="C2552" s="197">
        <v>34.520000000000003</v>
      </c>
      <c r="D2552" s="197">
        <f t="shared" si="40"/>
        <v>-0.7184109633738478</v>
      </c>
      <c r="E2552" s="197">
        <v>9.0616778719674329E-3</v>
      </c>
    </row>
    <row r="2553" spans="2:5" x14ac:dyDescent="0.3">
      <c r="B2553" s="166">
        <v>39567</v>
      </c>
      <c r="C2553" s="197">
        <v>122.59</v>
      </c>
      <c r="D2553" s="197">
        <f t="shared" si="40"/>
        <v>-0.83078197253088548</v>
      </c>
      <c r="E2553" s="197">
        <v>9.0542431475841845E-3</v>
      </c>
    </row>
    <row r="2554" spans="2:5" x14ac:dyDescent="0.3">
      <c r="B2554" s="166">
        <v>45806</v>
      </c>
      <c r="C2554" s="197">
        <v>724.45</v>
      </c>
      <c r="D2554" s="197">
        <f t="shared" si="40"/>
        <v>11.989958759189529</v>
      </c>
      <c r="E2554" s="197">
        <v>9.053555261508528E-3</v>
      </c>
    </row>
    <row r="2555" spans="2:5" x14ac:dyDescent="0.3">
      <c r="B2555" s="166">
        <v>34835</v>
      </c>
      <c r="C2555" s="197">
        <v>55.77</v>
      </c>
      <c r="D2555" s="197">
        <f t="shared" si="40"/>
        <v>3.9903039343651026E-2</v>
      </c>
      <c r="E2555" s="197">
        <v>9.046499004885078E-3</v>
      </c>
    </row>
    <row r="2556" spans="2:5" x14ac:dyDescent="0.3">
      <c r="B2556" s="166">
        <v>36446</v>
      </c>
      <c r="C2556" s="197">
        <v>53.63</v>
      </c>
      <c r="D2556" s="197">
        <f t="shared" si="40"/>
        <v>-0.66962360623421424</v>
      </c>
      <c r="E2556" s="197">
        <v>9.0310442144874159E-3</v>
      </c>
    </row>
    <row r="2557" spans="2:5" x14ac:dyDescent="0.3">
      <c r="B2557" s="166">
        <v>40380</v>
      </c>
      <c r="C2557" s="197">
        <v>162.33000000000001</v>
      </c>
      <c r="D2557" s="197">
        <f t="shared" si="40"/>
        <v>-0.83809096349491319</v>
      </c>
      <c r="E2557" s="197">
        <v>9.0129288910991701E-3</v>
      </c>
    </row>
    <row r="2558" spans="2:5" x14ac:dyDescent="0.3">
      <c r="B2558" s="166">
        <v>45481</v>
      </c>
      <c r="C2558" s="197">
        <v>1002.6</v>
      </c>
      <c r="D2558" s="197">
        <f t="shared" si="40"/>
        <v>0.27484264733930952</v>
      </c>
      <c r="E2558" s="197">
        <v>9.0071956926482954E-3</v>
      </c>
    </row>
    <row r="2559" spans="2:5" x14ac:dyDescent="0.3">
      <c r="B2559" s="166">
        <v>45625</v>
      </c>
      <c r="C2559" s="197">
        <v>786.45</v>
      </c>
      <c r="D2559" s="197">
        <f t="shared" si="40"/>
        <v>3.6659744882824086</v>
      </c>
      <c r="E2559" s="197">
        <v>8.9806915132464304E-3</v>
      </c>
    </row>
    <row r="2560" spans="2:5" x14ac:dyDescent="0.3">
      <c r="B2560" s="166">
        <v>43784</v>
      </c>
      <c r="C2560" s="197">
        <v>168.55</v>
      </c>
      <c r="D2560" s="197">
        <f t="shared" si="40"/>
        <v>-0.36751848099365825</v>
      </c>
      <c r="E2560" s="197">
        <v>8.9793475007482471E-3</v>
      </c>
    </row>
    <row r="2561" spans="2:5" x14ac:dyDescent="0.3">
      <c r="B2561" s="166">
        <v>41220</v>
      </c>
      <c r="C2561" s="197">
        <v>266.49</v>
      </c>
      <c r="D2561" s="197">
        <f t="shared" si="40"/>
        <v>-4.2470626280047385E-2</v>
      </c>
      <c r="E2561" s="197">
        <v>8.9731940027260038E-3</v>
      </c>
    </row>
    <row r="2562" spans="2:5" x14ac:dyDescent="0.3">
      <c r="B2562" s="166">
        <v>41498</v>
      </c>
      <c r="C2562" s="197">
        <v>278.31</v>
      </c>
      <c r="D2562" s="197">
        <f t="shared" si="40"/>
        <v>1.4447470133520732</v>
      </c>
      <c r="E2562" s="197">
        <v>8.9544663573086769E-3</v>
      </c>
    </row>
    <row r="2563" spans="2:5" x14ac:dyDescent="0.3">
      <c r="B2563" s="166">
        <v>40122</v>
      </c>
      <c r="C2563" s="197">
        <v>113.84</v>
      </c>
      <c r="D2563" s="197">
        <f t="shared" si="40"/>
        <v>0.17300360638845969</v>
      </c>
      <c r="E2563" s="197">
        <v>8.951519985819445E-3</v>
      </c>
    </row>
    <row r="2564" spans="2:5" x14ac:dyDescent="0.3">
      <c r="B2564" s="166">
        <v>40053</v>
      </c>
      <c r="C2564" s="197">
        <v>97.05</v>
      </c>
      <c r="D2564" s="197">
        <f t="shared" si="40"/>
        <v>0.59072283232257017</v>
      </c>
      <c r="E2564" s="197">
        <v>8.9406383199917006E-3</v>
      </c>
    </row>
    <row r="2565" spans="2:5" x14ac:dyDescent="0.3">
      <c r="B2565" s="166">
        <v>34732</v>
      </c>
      <c r="C2565" s="197">
        <v>61.01</v>
      </c>
      <c r="D2565" s="197">
        <f t="shared" si="40"/>
        <v>-0.90184216877161938</v>
      </c>
      <c r="E2565" s="197">
        <v>8.9300479576648328E-3</v>
      </c>
    </row>
    <row r="2566" spans="2:5" x14ac:dyDescent="0.3">
      <c r="B2566" s="166">
        <v>45764</v>
      </c>
      <c r="C2566" s="197">
        <v>621.54999999999995</v>
      </c>
      <c r="D2566" s="197">
        <f t="shared" si="40"/>
        <v>1.0979174401728153</v>
      </c>
      <c r="E2566" s="197">
        <v>8.9278467656845883E-3</v>
      </c>
    </row>
    <row r="2567" spans="2:5" x14ac:dyDescent="0.3">
      <c r="B2567" s="166">
        <v>41442</v>
      </c>
      <c r="C2567" s="197">
        <v>296.27</v>
      </c>
      <c r="D2567" s="197">
        <f t="shared" si="40"/>
        <v>-0.6832556448853917</v>
      </c>
      <c r="E2567" s="197">
        <v>8.9221862761792448E-3</v>
      </c>
    </row>
    <row r="2568" spans="2:5" x14ac:dyDescent="0.3">
      <c r="B2568" s="166">
        <v>45449</v>
      </c>
      <c r="C2568" s="197">
        <v>935.36</v>
      </c>
      <c r="D2568" s="197">
        <f t="shared" si="40"/>
        <v>0.15030622033106233</v>
      </c>
      <c r="E2568" s="197">
        <v>8.9203852916113213E-3</v>
      </c>
    </row>
    <row r="2569" spans="2:5" x14ac:dyDescent="0.3">
      <c r="B2569" s="166">
        <v>45302</v>
      </c>
      <c r="C2569" s="197">
        <v>813.14</v>
      </c>
      <c r="D2569" s="197">
        <f t="shared" si="40"/>
        <v>27.712570621468927</v>
      </c>
      <c r="E2569" s="197">
        <v>8.9086307012753441E-3</v>
      </c>
    </row>
    <row r="2570" spans="2:5" x14ac:dyDescent="0.3">
      <c r="B2570" s="166">
        <v>39876</v>
      </c>
      <c r="C2570" s="197">
        <v>28.32</v>
      </c>
      <c r="D2570" s="197">
        <f t="shared" ref="D2570:D2633" si="41">C2570/C2571-1</f>
        <v>-0.1943100995732574</v>
      </c>
      <c r="E2570" s="197">
        <v>8.9063056644103078E-3</v>
      </c>
    </row>
    <row r="2571" spans="2:5" x14ac:dyDescent="0.3">
      <c r="B2571" s="166">
        <v>36218</v>
      </c>
      <c r="C2571" s="197">
        <v>35.15</v>
      </c>
      <c r="D2571" s="197">
        <f t="shared" si="41"/>
        <v>-0.91220401638525328</v>
      </c>
      <c r="E2571" s="197">
        <v>8.897818599310936E-3</v>
      </c>
    </row>
    <row r="2572" spans="2:5" x14ac:dyDescent="0.3">
      <c r="B2572" s="166">
        <v>44858</v>
      </c>
      <c r="C2572" s="197">
        <v>400.36</v>
      </c>
      <c r="D2572" s="197">
        <f t="shared" si="41"/>
        <v>19.744041450777203</v>
      </c>
      <c r="E2572" s="197">
        <v>8.8954968122370026E-3</v>
      </c>
    </row>
    <row r="2573" spans="2:5" x14ac:dyDescent="0.3">
      <c r="B2573" s="166">
        <v>37257</v>
      </c>
      <c r="C2573" s="197">
        <v>19.3</v>
      </c>
      <c r="D2573" s="197">
        <f t="shared" si="41"/>
        <v>-0.83964772349617811</v>
      </c>
      <c r="E2573" s="197">
        <v>8.8865656037637741E-3</v>
      </c>
    </row>
    <row r="2574" spans="2:5" x14ac:dyDescent="0.3">
      <c r="B2574" s="166">
        <v>39539</v>
      </c>
      <c r="C2574" s="197">
        <v>120.36</v>
      </c>
      <c r="D2574" s="197">
        <f t="shared" si="41"/>
        <v>-0.31671870564859494</v>
      </c>
      <c r="E2574" s="197">
        <v>8.8851634534785617E-3</v>
      </c>
    </row>
    <row r="2575" spans="2:5" x14ac:dyDescent="0.3">
      <c r="B2575" s="166">
        <v>43826</v>
      </c>
      <c r="C2575" s="197">
        <v>176.15</v>
      </c>
      <c r="D2575" s="197">
        <f t="shared" si="41"/>
        <v>0.34774292272379514</v>
      </c>
      <c r="E2575" s="197">
        <v>8.8774341351660624E-3</v>
      </c>
    </row>
    <row r="2576" spans="2:5" x14ac:dyDescent="0.3">
      <c r="B2576" s="166">
        <v>43679</v>
      </c>
      <c r="C2576" s="197">
        <v>130.69999999999999</v>
      </c>
      <c r="D2576" s="197">
        <f t="shared" si="41"/>
        <v>1.2538368684255903</v>
      </c>
      <c r="E2576" s="197">
        <v>8.8768815129292022E-3</v>
      </c>
    </row>
    <row r="2577" spans="2:5" x14ac:dyDescent="0.3">
      <c r="B2577" s="166">
        <v>34800</v>
      </c>
      <c r="C2577" s="197">
        <v>57.99</v>
      </c>
      <c r="D2577" s="197">
        <f t="shared" si="41"/>
        <v>-0.52788406741024185</v>
      </c>
      <c r="E2577" s="197">
        <v>8.8726513569938881E-3</v>
      </c>
    </row>
    <row r="2578" spans="2:5" x14ac:dyDescent="0.3">
      <c r="B2578" s="166">
        <v>39562</v>
      </c>
      <c r="C2578" s="197">
        <v>122.83</v>
      </c>
      <c r="D2578" s="197">
        <f t="shared" si="41"/>
        <v>-0.73355748373101948</v>
      </c>
      <c r="E2578" s="197">
        <v>8.8706365503079532E-3</v>
      </c>
    </row>
    <row r="2579" spans="2:5" x14ac:dyDescent="0.3">
      <c r="B2579" s="166">
        <v>42928</v>
      </c>
      <c r="C2579" s="197">
        <v>461</v>
      </c>
      <c r="D2579" s="197">
        <f t="shared" si="41"/>
        <v>-0.37715327974059309</v>
      </c>
      <c r="E2579" s="197">
        <v>8.8631141262720536E-3</v>
      </c>
    </row>
    <row r="2580" spans="2:5" x14ac:dyDescent="0.3">
      <c r="B2580" s="166">
        <v>45657</v>
      </c>
      <c r="C2580" s="197">
        <v>740.15</v>
      </c>
      <c r="D2580" s="197">
        <f t="shared" si="41"/>
        <v>1.4050365556458164</v>
      </c>
      <c r="E2580" s="197">
        <v>8.8598105363593138E-3</v>
      </c>
    </row>
    <row r="2581" spans="2:5" x14ac:dyDescent="0.3">
      <c r="B2581" s="166">
        <v>44292</v>
      </c>
      <c r="C2581" s="197">
        <v>307.75</v>
      </c>
      <c r="D2581" s="197">
        <f t="shared" si="41"/>
        <v>0.2492388877613152</v>
      </c>
      <c r="E2581" s="197">
        <v>8.8510080314703199E-3</v>
      </c>
    </row>
    <row r="2582" spans="2:5" x14ac:dyDescent="0.3">
      <c r="B2582" s="166">
        <v>40487</v>
      </c>
      <c r="C2582" s="197">
        <v>246.35</v>
      </c>
      <c r="D2582" s="197">
        <f t="shared" si="41"/>
        <v>2.6588444972523391</v>
      </c>
      <c r="E2582" s="197">
        <v>8.8455710717063596E-3</v>
      </c>
    </row>
    <row r="2583" spans="2:5" x14ac:dyDescent="0.3">
      <c r="B2583" s="166">
        <v>39990</v>
      </c>
      <c r="C2583" s="197">
        <v>67.33</v>
      </c>
      <c r="D2583" s="197">
        <f t="shared" si="41"/>
        <v>-0.18060119264938546</v>
      </c>
      <c r="E2583" s="197">
        <v>8.8402756967336238E-3</v>
      </c>
    </row>
    <row r="2584" spans="2:5" x14ac:dyDescent="0.3">
      <c r="B2584" s="166">
        <v>38301</v>
      </c>
      <c r="C2584" s="197">
        <v>82.17</v>
      </c>
      <c r="D2584" s="197">
        <f t="shared" si="41"/>
        <v>-0.87816739565571944</v>
      </c>
      <c r="E2584" s="197">
        <v>8.8397790055247949E-3</v>
      </c>
    </row>
    <row r="2585" spans="2:5" x14ac:dyDescent="0.3">
      <c r="B2585" s="166">
        <v>45744</v>
      </c>
      <c r="C2585" s="197">
        <v>674.45</v>
      </c>
      <c r="D2585" s="197">
        <f t="shared" si="41"/>
        <v>20.05024968789014</v>
      </c>
      <c r="E2585" s="197">
        <v>8.8250691795679348E-3</v>
      </c>
    </row>
    <row r="2586" spans="2:5" x14ac:dyDescent="0.3">
      <c r="B2586" s="166">
        <v>37718</v>
      </c>
      <c r="C2586" s="197">
        <v>32.04</v>
      </c>
      <c r="D2586" s="197">
        <f t="shared" si="41"/>
        <v>-0.75017543859649127</v>
      </c>
      <c r="E2586" s="197">
        <v>8.8161209068009505E-3</v>
      </c>
    </row>
    <row r="2587" spans="2:5" x14ac:dyDescent="0.3">
      <c r="B2587" s="166">
        <v>39304</v>
      </c>
      <c r="C2587" s="197">
        <v>128.25</v>
      </c>
      <c r="D2587" s="197">
        <f t="shared" si="41"/>
        <v>0.45292851478418505</v>
      </c>
      <c r="E2587" s="197">
        <v>8.8098796507511956E-3</v>
      </c>
    </row>
    <row r="2588" spans="2:5" x14ac:dyDescent="0.3">
      <c r="B2588" s="166">
        <v>35333</v>
      </c>
      <c r="C2588" s="197">
        <v>88.27</v>
      </c>
      <c r="D2588" s="197">
        <f t="shared" si="41"/>
        <v>-4.9531603316464001E-2</v>
      </c>
      <c r="E2588" s="197">
        <v>8.799999999999919E-3</v>
      </c>
    </row>
    <row r="2589" spans="2:5" x14ac:dyDescent="0.3">
      <c r="B2589" s="166">
        <v>35209</v>
      </c>
      <c r="C2589" s="197">
        <v>92.87</v>
      </c>
      <c r="D2589" s="197">
        <f t="shared" si="41"/>
        <v>-0.68701132380695606</v>
      </c>
      <c r="E2589" s="197">
        <v>8.7986096024332827E-3</v>
      </c>
    </row>
    <row r="2590" spans="2:5" x14ac:dyDescent="0.3">
      <c r="B2590" s="166">
        <v>41480</v>
      </c>
      <c r="C2590" s="197">
        <v>296.72000000000003</v>
      </c>
      <c r="D2590" s="197">
        <f t="shared" si="41"/>
        <v>8.553122987765617</v>
      </c>
      <c r="E2590" s="197">
        <v>8.7713333786634262E-3</v>
      </c>
    </row>
    <row r="2591" spans="2:5" x14ac:dyDescent="0.3">
      <c r="B2591" s="166">
        <v>35984</v>
      </c>
      <c r="C2591" s="197">
        <v>31.06</v>
      </c>
      <c r="D2591" s="197">
        <f t="shared" si="41"/>
        <v>-0.32522268086030859</v>
      </c>
      <c r="E2591" s="197">
        <v>8.7690808704123935E-3</v>
      </c>
    </row>
    <row r="2592" spans="2:5" x14ac:dyDescent="0.3">
      <c r="B2592" s="166">
        <v>36537</v>
      </c>
      <c r="C2592" s="197">
        <v>46.03</v>
      </c>
      <c r="D2592" s="197">
        <f t="shared" si="41"/>
        <v>-0.80324014704625113</v>
      </c>
      <c r="E2592" s="197">
        <v>8.7661626123163305E-3</v>
      </c>
    </row>
    <row r="2593" spans="2:5" x14ac:dyDescent="0.3">
      <c r="B2593" s="166">
        <v>41067</v>
      </c>
      <c r="C2593" s="197">
        <v>233.94</v>
      </c>
      <c r="D2593" s="197">
        <f t="shared" si="41"/>
        <v>-0.44386069178652088</v>
      </c>
      <c r="E2593" s="197">
        <v>8.7533957138545837E-3</v>
      </c>
    </row>
    <row r="2594" spans="2:5" x14ac:dyDescent="0.3">
      <c r="B2594" s="166">
        <v>44707</v>
      </c>
      <c r="C2594" s="197">
        <v>420.65</v>
      </c>
      <c r="D2594" s="197">
        <f t="shared" si="41"/>
        <v>1.5876599409448815</v>
      </c>
      <c r="E2594" s="197">
        <v>8.7529976019184996E-3</v>
      </c>
    </row>
    <row r="2595" spans="2:5" x14ac:dyDescent="0.3">
      <c r="B2595" s="166">
        <v>39065</v>
      </c>
      <c r="C2595" s="197">
        <v>162.56</v>
      </c>
      <c r="D2595" s="197">
        <f t="shared" si="41"/>
        <v>-0.32232783058195758</v>
      </c>
      <c r="E2595" s="197">
        <v>8.7496121625814105E-3</v>
      </c>
    </row>
    <row r="2596" spans="2:5" x14ac:dyDescent="0.3">
      <c r="B2596" s="166">
        <v>41089</v>
      </c>
      <c r="C2596" s="197">
        <v>239.88</v>
      </c>
      <c r="D2596" s="197">
        <f t="shared" si="41"/>
        <v>-0.66617495616354483</v>
      </c>
      <c r="E2596" s="197">
        <v>8.7468460891504396E-3</v>
      </c>
    </row>
    <row r="2597" spans="2:5" x14ac:dyDescent="0.3">
      <c r="B2597" s="166">
        <v>45271</v>
      </c>
      <c r="C2597" s="197">
        <v>718.58</v>
      </c>
      <c r="D2597" s="197">
        <f t="shared" si="41"/>
        <v>4.6577337605592906E-2</v>
      </c>
      <c r="E2597" s="197">
        <v>8.7457008493017074E-3</v>
      </c>
    </row>
    <row r="2598" spans="2:5" x14ac:dyDescent="0.3">
      <c r="B2598" s="166">
        <v>45705</v>
      </c>
      <c r="C2598" s="197">
        <v>686.6</v>
      </c>
      <c r="D2598" s="197">
        <f t="shared" si="41"/>
        <v>0.58983027299881918</v>
      </c>
      <c r="E2598" s="197">
        <v>8.7416440167487064E-3</v>
      </c>
    </row>
    <row r="2599" spans="2:5" x14ac:dyDescent="0.3">
      <c r="B2599" s="166">
        <v>44980</v>
      </c>
      <c r="C2599" s="197">
        <v>431.87</v>
      </c>
      <c r="D2599" s="197">
        <f t="shared" si="41"/>
        <v>4.9314654580414778</v>
      </c>
      <c r="E2599" s="197">
        <v>8.7356644009997098E-3</v>
      </c>
    </row>
    <row r="2600" spans="2:5" x14ac:dyDescent="0.3">
      <c r="B2600" s="166">
        <v>35086</v>
      </c>
      <c r="C2600" s="197">
        <v>72.81</v>
      </c>
      <c r="D2600" s="197">
        <f t="shared" si="41"/>
        <v>-0.43294392523364489</v>
      </c>
      <c r="E2600" s="197">
        <v>8.7281795511220395E-3</v>
      </c>
    </row>
    <row r="2601" spans="2:5" x14ac:dyDescent="0.3">
      <c r="B2601" s="166">
        <v>39262</v>
      </c>
      <c r="C2601" s="197">
        <v>128.4</v>
      </c>
      <c r="D2601" s="197">
        <f t="shared" si="41"/>
        <v>-0.27457627118644068</v>
      </c>
      <c r="E2601" s="197">
        <v>8.7202451095922395E-3</v>
      </c>
    </row>
    <row r="2602" spans="2:5" x14ac:dyDescent="0.3">
      <c r="B2602" s="166">
        <v>40890</v>
      </c>
      <c r="C2602" s="197">
        <v>177</v>
      </c>
      <c r="D2602" s="197">
        <f t="shared" si="41"/>
        <v>9.9191856878470066</v>
      </c>
      <c r="E2602" s="197">
        <v>8.7194392203795434E-3</v>
      </c>
    </row>
    <row r="2603" spans="2:5" x14ac:dyDescent="0.3">
      <c r="B2603" s="166">
        <v>37041</v>
      </c>
      <c r="C2603" s="197">
        <v>16.21</v>
      </c>
      <c r="D2603" s="197">
        <f t="shared" si="41"/>
        <v>-0.46217650962176504</v>
      </c>
      <c r="E2603" s="197">
        <v>8.7118855009333807E-3</v>
      </c>
    </row>
    <row r="2604" spans="2:5" x14ac:dyDescent="0.3">
      <c r="B2604" s="166">
        <v>37727</v>
      </c>
      <c r="C2604" s="197">
        <v>30.14</v>
      </c>
      <c r="D2604" s="197">
        <f t="shared" si="41"/>
        <v>-0.62324999999999997</v>
      </c>
      <c r="E2604" s="197">
        <v>8.7014725568943518E-3</v>
      </c>
    </row>
    <row r="2605" spans="2:5" x14ac:dyDescent="0.3">
      <c r="B2605" s="166">
        <v>38524</v>
      </c>
      <c r="C2605" s="197">
        <v>80</v>
      </c>
      <c r="D2605" s="197">
        <f t="shared" si="41"/>
        <v>1.6533996683250414</v>
      </c>
      <c r="E2605" s="197">
        <v>8.7000378262513944E-3</v>
      </c>
    </row>
    <row r="2606" spans="2:5" x14ac:dyDescent="0.3">
      <c r="B2606" s="166">
        <v>36152</v>
      </c>
      <c r="C2606" s="197">
        <v>30.15</v>
      </c>
      <c r="D2606" s="197">
        <f t="shared" si="41"/>
        <v>-0.926594112920897</v>
      </c>
      <c r="E2606" s="197">
        <v>8.6985613917698323E-3</v>
      </c>
    </row>
    <row r="2607" spans="2:5" x14ac:dyDescent="0.3">
      <c r="B2607" s="166">
        <v>44747</v>
      </c>
      <c r="C2607" s="197">
        <v>410.73</v>
      </c>
      <c r="D2607" s="197">
        <f t="shared" si="41"/>
        <v>-0.23123139985400631</v>
      </c>
      <c r="E2607" s="197">
        <v>8.6937301996612426E-3</v>
      </c>
    </row>
    <row r="2608" spans="2:5" x14ac:dyDescent="0.3">
      <c r="B2608" s="166">
        <v>42093</v>
      </c>
      <c r="C2608" s="197">
        <v>534.27</v>
      </c>
      <c r="D2608" s="197">
        <f t="shared" si="41"/>
        <v>20.869422840769545</v>
      </c>
      <c r="E2608" s="197">
        <v>8.6846527082902192E-3</v>
      </c>
    </row>
    <row r="2609" spans="2:5" x14ac:dyDescent="0.3">
      <c r="B2609" s="166">
        <v>37291</v>
      </c>
      <c r="C2609" s="197">
        <v>24.43</v>
      </c>
      <c r="D2609" s="197">
        <f t="shared" si="41"/>
        <v>-0.69595519601742373</v>
      </c>
      <c r="E2609" s="197">
        <v>8.6705202312138407E-3</v>
      </c>
    </row>
    <row r="2610" spans="2:5" x14ac:dyDescent="0.3">
      <c r="B2610" s="166">
        <v>38293</v>
      </c>
      <c r="C2610" s="197">
        <v>80.349999999999994</v>
      </c>
      <c r="D2610" s="197">
        <f t="shared" si="41"/>
        <v>-0.37285357477364978</v>
      </c>
      <c r="E2610" s="197">
        <v>8.6618127039919113E-3</v>
      </c>
    </row>
    <row r="2611" spans="2:5" x14ac:dyDescent="0.3">
      <c r="B2611" s="166">
        <v>40140</v>
      </c>
      <c r="C2611" s="197">
        <v>128.12</v>
      </c>
      <c r="D2611" s="197">
        <f t="shared" si="41"/>
        <v>0.59313603581198704</v>
      </c>
      <c r="E2611" s="197">
        <v>8.6600535348764218E-3</v>
      </c>
    </row>
    <row r="2612" spans="2:5" x14ac:dyDescent="0.3">
      <c r="B2612" s="166">
        <v>37967</v>
      </c>
      <c r="C2612" s="197">
        <v>80.42</v>
      </c>
      <c r="D2612" s="197">
        <f t="shared" si="41"/>
        <v>-0.84835285021968287</v>
      </c>
      <c r="E2612" s="197">
        <v>8.654207951837467E-3</v>
      </c>
    </row>
    <row r="2613" spans="2:5" x14ac:dyDescent="0.3">
      <c r="B2613" s="166">
        <v>41948</v>
      </c>
      <c r="C2613" s="197">
        <v>530.30999999999995</v>
      </c>
      <c r="D2613" s="197">
        <f t="shared" si="41"/>
        <v>10.35324341682723</v>
      </c>
      <c r="E2613" s="197">
        <v>8.6541387705416639E-3</v>
      </c>
    </row>
    <row r="2614" spans="2:5" x14ac:dyDescent="0.3">
      <c r="B2614" s="166">
        <v>36371</v>
      </c>
      <c r="C2614" s="197">
        <v>46.71</v>
      </c>
      <c r="D2614" s="197">
        <f t="shared" si="41"/>
        <v>0.53701875616979278</v>
      </c>
      <c r="E2614" s="197">
        <v>8.6374433167781817E-3</v>
      </c>
    </row>
    <row r="2615" spans="2:5" x14ac:dyDescent="0.3">
      <c r="B2615" s="166">
        <v>37578</v>
      </c>
      <c r="C2615" s="197">
        <v>30.39</v>
      </c>
      <c r="D2615" s="197">
        <f t="shared" si="41"/>
        <v>0</v>
      </c>
      <c r="E2615" s="197">
        <v>8.6292731496846464E-3</v>
      </c>
    </row>
    <row r="2616" spans="2:5" x14ac:dyDescent="0.3">
      <c r="B2616" s="166">
        <v>37439</v>
      </c>
      <c r="C2616" s="197">
        <v>30.39</v>
      </c>
      <c r="D2616" s="197">
        <f t="shared" si="41"/>
        <v>-0.91190027540223217</v>
      </c>
      <c r="E2616" s="197">
        <v>8.6292731496846464E-3</v>
      </c>
    </row>
    <row r="2617" spans="2:5" x14ac:dyDescent="0.3">
      <c r="B2617" s="166">
        <v>44474</v>
      </c>
      <c r="C2617" s="197">
        <v>344.95</v>
      </c>
      <c r="D2617" s="197">
        <f t="shared" si="41"/>
        <v>6.7499438328465518</v>
      </c>
      <c r="E2617" s="197">
        <v>8.6257309941519811E-3</v>
      </c>
    </row>
    <row r="2618" spans="2:5" x14ac:dyDescent="0.3">
      <c r="B2618" s="166">
        <v>37832</v>
      </c>
      <c r="C2618" s="197">
        <v>44.51</v>
      </c>
      <c r="D2618" s="197">
        <f t="shared" si="41"/>
        <v>-0.63810065859012921</v>
      </c>
      <c r="E2618" s="197">
        <v>8.6109222750962999E-3</v>
      </c>
    </row>
    <row r="2619" spans="2:5" x14ac:dyDescent="0.3">
      <c r="B2619" s="166">
        <v>38729</v>
      </c>
      <c r="C2619" s="197">
        <v>122.99</v>
      </c>
      <c r="D2619" s="197">
        <f t="shared" si="41"/>
        <v>-8.7001707371390458E-2</v>
      </c>
      <c r="E2619" s="197">
        <v>8.6107921928817444E-3</v>
      </c>
    </row>
    <row r="2620" spans="2:5" x14ac:dyDescent="0.3">
      <c r="B2620" s="166">
        <v>39405</v>
      </c>
      <c r="C2620" s="197">
        <v>134.71</v>
      </c>
      <c r="D2620" s="197">
        <f t="shared" si="41"/>
        <v>-0.67525673786220519</v>
      </c>
      <c r="E2620" s="197">
        <v>8.6103623839473009E-3</v>
      </c>
    </row>
    <row r="2621" spans="2:5" x14ac:dyDescent="0.3">
      <c r="B2621" s="166">
        <v>45007</v>
      </c>
      <c r="C2621" s="197">
        <v>414.82</v>
      </c>
      <c r="D2621" s="197">
        <f t="shared" si="41"/>
        <v>-0.11374610092723159</v>
      </c>
      <c r="E2621" s="197">
        <v>8.6072748492511675E-3</v>
      </c>
    </row>
    <row r="2622" spans="2:5" x14ac:dyDescent="0.3">
      <c r="B2622" s="166">
        <v>45029</v>
      </c>
      <c r="C2622" s="197">
        <v>468.06</v>
      </c>
      <c r="D2622" s="197">
        <f t="shared" si="41"/>
        <v>3.8055441478439427</v>
      </c>
      <c r="E2622" s="197">
        <v>8.5978408429763231E-3</v>
      </c>
    </row>
    <row r="2623" spans="2:5" x14ac:dyDescent="0.3">
      <c r="B2623" s="166">
        <v>38397</v>
      </c>
      <c r="C2623" s="197">
        <v>97.4</v>
      </c>
      <c r="D2623" s="197">
        <f t="shared" si="41"/>
        <v>-0.10072938786815622</v>
      </c>
      <c r="E2623" s="197">
        <v>8.5948016982499986E-3</v>
      </c>
    </row>
    <row r="2624" spans="2:5" x14ac:dyDescent="0.3">
      <c r="B2624" s="166">
        <v>38694</v>
      </c>
      <c r="C2624" s="197">
        <v>108.31</v>
      </c>
      <c r="D2624" s="197">
        <f t="shared" si="41"/>
        <v>2.4049041182018236</v>
      </c>
      <c r="E2624" s="197">
        <v>8.5669056709190006E-3</v>
      </c>
    </row>
    <row r="2625" spans="2:5" x14ac:dyDescent="0.3">
      <c r="B2625" s="166">
        <v>37763</v>
      </c>
      <c r="C2625" s="197">
        <v>31.81</v>
      </c>
      <c r="D2625" s="197">
        <f t="shared" si="41"/>
        <v>-0.70004714757190012</v>
      </c>
      <c r="E2625" s="197">
        <v>8.5605580215599719E-3</v>
      </c>
    </row>
    <row r="2626" spans="2:5" x14ac:dyDescent="0.3">
      <c r="B2626" s="166">
        <v>44035</v>
      </c>
      <c r="C2626" s="197">
        <v>106.05</v>
      </c>
      <c r="D2626" s="197">
        <f t="shared" si="41"/>
        <v>0.73058093994778051</v>
      </c>
      <c r="E2626" s="197">
        <v>8.5592011412267688E-3</v>
      </c>
    </row>
    <row r="2627" spans="2:5" x14ac:dyDescent="0.3">
      <c r="B2627" s="166">
        <v>35755</v>
      </c>
      <c r="C2627" s="197">
        <v>61.28</v>
      </c>
      <c r="D2627" s="197">
        <f t="shared" si="41"/>
        <v>-0.85526346866954817</v>
      </c>
      <c r="E2627" s="197">
        <v>8.5582620144832866E-3</v>
      </c>
    </row>
    <row r="2628" spans="2:5" x14ac:dyDescent="0.3">
      <c r="B2628" s="166">
        <v>44887</v>
      </c>
      <c r="C2628" s="197">
        <v>423.39</v>
      </c>
      <c r="D2628" s="197">
        <f t="shared" si="41"/>
        <v>1.8484257265877289</v>
      </c>
      <c r="E2628" s="197">
        <v>8.5516912815626345E-3</v>
      </c>
    </row>
    <row r="2629" spans="2:5" x14ac:dyDescent="0.3">
      <c r="B2629" s="166">
        <v>39162</v>
      </c>
      <c r="C2629" s="197">
        <v>148.63999999999999</v>
      </c>
      <c r="D2629" s="197">
        <f t="shared" si="41"/>
        <v>2.3141583054626529</v>
      </c>
      <c r="E2629" s="197">
        <v>8.5493282670645598E-3</v>
      </c>
    </row>
    <row r="2630" spans="2:5" x14ac:dyDescent="0.3">
      <c r="B2630" s="166">
        <v>35849</v>
      </c>
      <c r="C2630" s="197">
        <v>44.85</v>
      </c>
      <c r="D2630" s="197">
        <f t="shared" si="41"/>
        <v>-0.7610421439607864</v>
      </c>
      <c r="E2630" s="197">
        <v>8.5450865752192406E-3</v>
      </c>
    </row>
    <row r="2631" spans="2:5" x14ac:dyDescent="0.3">
      <c r="B2631" s="166">
        <v>40855</v>
      </c>
      <c r="C2631" s="197">
        <v>187.69</v>
      </c>
      <c r="D2631" s="197">
        <f t="shared" si="41"/>
        <v>-0.57801609784612618</v>
      </c>
      <c r="E2631" s="197">
        <v>8.5437936593228958E-3</v>
      </c>
    </row>
    <row r="2632" spans="2:5" x14ac:dyDescent="0.3">
      <c r="B2632" s="166">
        <v>41802</v>
      </c>
      <c r="C2632" s="197">
        <v>444.78</v>
      </c>
      <c r="D2632" s="197">
        <f t="shared" si="41"/>
        <v>4.7718660783804818</v>
      </c>
      <c r="E2632" s="197">
        <v>8.5256904448778315E-3</v>
      </c>
    </row>
    <row r="2633" spans="2:5" x14ac:dyDescent="0.3">
      <c r="B2633" s="166">
        <v>35584</v>
      </c>
      <c r="C2633" s="197">
        <v>77.06</v>
      </c>
      <c r="D2633" s="197">
        <f t="shared" si="41"/>
        <v>0.13892994383683122</v>
      </c>
      <c r="E2633" s="197">
        <v>8.5067399555032175E-3</v>
      </c>
    </row>
    <row r="2634" spans="2:5" x14ac:dyDescent="0.3">
      <c r="B2634" s="166">
        <v>34892</v>
      </c>
      <c r="C2634" s="197">
        <v>67.66</v>
      </c>
      <c r="D2634" s="197">
        <f t="shared" ref="D2634:D2697" si="42">C2634/C2635-1</f>
        <v>-0.8571790433571157</v>
      </c>
      <c r="E2634" s="197">
        <v>8.4960500819792895E-3</v>
      </c>
    </row>
    <row r="2635" spans="2:5" x14ac:dyDescent="0.3">
      <c r="B2635" s="166">
        <v>45040</v>
      </c>
      <c r="C2635" s="197">
        <v>473.74</v>
      </c>
      <c r="D2635" s="197">
        <f t="shared" si="42"/>
        <v>-7.8971926277315529E-2</v>
      </c>
      <c r="E2635" s="197">
        <v>8.4938797232569918E-3</v>
      </c>
    </row>
    <row r="2636" spans="2:5" x14ac:dyDescent="0.3">
      <c r="B2636" s="166">
        <v>45058</v>
      </c>
      <c r="C2636" s="197">
        <v>514.36</v>
      </c>
      <c r="D2636" s="197">
        <f t="shared" si="42"/>
        <v>-0.22190454579835106</v>
      </c>
      <c r="E2636" s="197">
        <v>8.4896966845089405E-3</v>
      </c>
    </row>
    <row r="2637" spans="2:5" x14ac:dyDescent="0.3">
      <c r="B2637" s="166">
        <v>45733</v>
      </c>
      <c r="C2637" s="197">
        <v>661.05</v>
      </c>
      <c r="D2637" s="197">
        <f t="shared" si="42"/>
        <v>8.7198941332157016</v>
      </c>
      <c r="E2637" s="197">
        <v>8.4668192219679028E-3</v>
      </c>
    </row>
    <row r="2638" spans="2:5" x14ac:dyDescent="0.3">
      <c r="B2638" s="166">
        <v>34864</v>
      </c>
      <c r="C2638" s="197">
        <v>68.010000000000005</v>
      </c>
      <c r="D2638" s="197">
        <f t="shared" si="42"/>
        <v>-0.64821807272539189</v>
      </c>
      <c r="E2638" s="197">
        <v>8.4519572953738464E-3</v>
      </c>
    </row>
    <row r="2639" spans="2:5" x14ac:dyDescent="0.3">
      <c r="B2639" s="166">
        <v>40745</v>
      </c>
      <c r="C2639" s="197">
        <v>193.33</v>
      </c>
      <c r="D2639" s="197">
        <f t="shared" si="42"/>
        <v>1.0505939753924483</v>
      </c>
      <c r="E2639" s="197">
        <v>8.4502634187053616E-3</v>
      </c>
    </row>
    <row r="2640" spans="2:5" x14ac:dyDescent="0.3">
      <c r="B2640" s="166">
        <v>38097</v>
      </c>
      <c r="C2640" s="197">
        <v>94.28</v>
      </c>
      <c r="D2640" s="197">
        <f t="shared" si="42"/>
        <v>-0.91125335341459968</v>
      </c>
      <c r="E2640" s="197">
        <v>8.4501016151461439E-3</v>
      </c>
    </row>
    <row r="2641" spans="2:5" x14ac:dyDescent="0.3">
      <c r="B2641" s="166">
        <v>45518</v>
      </c>
      <c r="C2641" s="197">
        <v>1062.3499999999999</v>
      </c>
      <c r="D2641" s="197">
        <f t="shared" si="42"/>
        <v>1.4449379761110213</v>
      </c>
      <c r="E2641" s="197">
        <v>8.4484313446293591E-3</v>
      </c>
    </row>
    <row r="2642" spans="2:5" x14ac:dyDescent="0.3">
      <c r="B2642" s="166">
        <v>44995</v>
      </c>
      <c r="C2642" s="197">
        <v>434.51</v>
      </c>
      <c r="D2642" s="197">
        <f t="shared" si="42"/>
        <v>5.6014889091461564</v>
      </c>
      <c r="E2642" s="197">
        <v>8.4480237658690616E-3</v>
      </c>
    </row>
    <row r="2643" spans="2:5" x14ac:dyDescent="0.3">
      <c r="B2643" s="166">
        <v>35675</v>
      </c>
      <c r="C2643" s="197">
        <v>65.819999999999993</v>
      </c>
      <c r="D2643" s="197">
        <f t="shared" si="42"/>
        <v>9.9933155080213831E-2</v>
      </c>
      <c r="E2643" s="197">
        <v>8.4265359276849416E-3</v>
      </c>
    </row>
    <row r="2644" spans="2:5" x14ac:dyDescent="0.3">
      <c r="B2644" s="166">
        <v>35759</v>
      </c>
      <c r="C2644" s="197">
        <v>59.84</v>
      </c>
      <c r="D2644" s="197">
        <f t="shared" si="42"/>
        <v>4.1057759220598511E-2</v>
      </c>
      <c r="E2644" s="197">
        <v>8.4260195483654154E-3</v>
      </c>
    </row>
    <row r="2645" spans="2:5" x14ac:dyDescent="0.3">
      <c r="B2645" s="166">
        <v>34718</v>
      </c>
      <c r="C2645" s="197">
        <v>57.48</v>
      </c>
      <c r="D2645" s="197">
        <f t="shared" si="42"/>
        <v>-0.48952042628774428</v>
      </c>
      <c r="E2645" s="197">
        <v>8.4210526315788847E-3</v>
      </c>
    </row>
    <row r="2646" spans="2:5" x14ac:dyDescent="0.3">
      <c r="B2646" s="166">
        <v>40071</v>
      </c>
      <c r="C2646" s="197">
        <v>112.6</v>
      </c>
      <c r="D2646" s="197">
        <f t="shared" si="42"/>
        <v>0.56584619663468216</v>
      </c>
      <c r="E2646" s="197">
        <v>8.4184130395843493E-3</v>
      </c>
    </row>
    <row r="2647" spans="2:5" x14ac:dyDescent="0.3">
      <c r="B2647" s="166">
        <v>35075</v>
      </c>
      <c r="C2647" s="197">
        <v>71.91</v>
      </c>
      <c r="D2647" s="197">
        <f t="shared" si="42"/>
        <v>0.24995654441161119</v>
      </c>
      <c r="E2647" s="197">
        <v>8.413967185527893E-3</v>
      </c>
    </row>
    <row r="2648" spans="2:5" x14ac:dyDescent="0.3">
      <c r="B2648" s="166">
        <v>35796</v>
      </c>
      <c r="C2648" s="197">
        <v>57.53</v>
      </c>
      <c r="D2648" s="197">
        <f t="shared" si="42"/>
        <v>-0.79852209848007283</v>
      </c>
      <c r="E2648" s="197">
        <v>8.4136722173533407E-3</v>
      </c>
    </row>
    <row r="2649" spans="2:5" x14ac:dyDescent="0.3">
      <c r="B2649" s="166">
        <v>41312</v>
      </c>
      <c r="C2649" s="197">
        <v>285.54000000000002</v>
      </c>
      <c r="D2649" s="197">
        <f t="shared" si="42"/>
        <v>-0.42051750380517494</v>
      </c>
      <c r="E2649" s="197">
        <v>8.4051419692046103E-3</v>
      </c>
    </row>
    <row r="2650" spans="2:5" x14ac:dyDescent="0.3">
      <c r="B2650" s="166">
        <v>44525</v>
      </c>
      <c r="C2650" s="197">
        <v>492.75</v>
      </c>
      <c r="D2650" s="197">
        <f t="shared" si="42"/>
        <v>2.4419530595138306</v>
      </c>
      <c r="E2650" s="197">
        <v>8.390463521948277E-3</v>
      </c>
    </row>
    <row r="2651" spans="2:5" x14ac:dyDescent="0.3">
      <c r="B2651" s="166">
        <v>39349</v>
      </c>
      <c r="C2651" s="197">
        <v>143.16</v>
      </c>
      <c r="D2651" s="197">
        <f t="shared" si="42"/>
        <v>-0.53719328872078353</v>
      </c>
      <c r="E2651" s="197">
        <v>8.3820525463125239E-3</v>
      </c>
    </row>
    <row r="2652" spans="2:5" x14ac:dyDescent="0.3">
      <c r="B2652" s="166">
        <v>41274</v>
      </c>
      <c r="C2652" s="197">
        <v>309.33</v>
      </c>
      <c r="D2652" s="197">
        <f t="shared" si="42"/>
        <v>-0.30414145277034166</v>
      </c>
      <c r="E2652" s="197">
        <v>8.3778849915243647E-3</v>
      </c>
    </row>
    <row r="2653" spans="2:5" x14ac:dyDescent="0.3">
      <c r="B2653" s="166">
        <v>44813</v>
      </c>
      <c r="C2653" s="197">
        <v>444.53</v>
      </c>
      <c r="D2653" s="197">
        <f t="shared" si="42"/>
        <v>-0.12357800516551332</v>
      </c>
      <c r="E2653" s="197">
        <v>8.3703838127211494E-3</v>
      </c>
    </row>
    <row r="2654" spans="2:5" x14ac:dyDescent="0.3">
      <c r="B2654" s="166">
        <v>41877</v>
      </c>
      <c r="C2654" s="197">
        <v>507.21</v>
      </c>
      <c r="D2654" s="197">
        <f t="shared" si="42"/>
        <v>7.0959297685554663</v>
      </c>
      <c r="E2654" s="197">
        <v>8.369781312127289E-3</v>
      </c>
    </row>
    <row r="2655" spans="2:5" x14ac:dyDescent="0.3">
      <c r="B2655" s="166">
        <v>39728</v>
      </c>
      <c r="C2655" s="197">
        <v>62.65</v>
      </c>
      <c r="D2655" s="197">
        <f t="shared" si="42"/>
        <v>-0.63693787668057489</v>
      </c>
      <c r="E2655" s="197">
        <v>8.3695477225171899E-3</v>
      </c>
    </row>
    <row r="2656" spans="2:5" x14ac:dyDescent="0.3">
      <c r="B2656" s="166">
        <v>38999</v>
      </c>
      <c r="C2656" s="197">
        <v>172.56</v>
      </c>
      <c r="D2656" s="197">
        <f t="shared" si="42"/>
        <v>-1.8150782361308626E-2</v>
      </c>
      <c r="E2656" s="197">
        <v>8.3562204172267229E-3</v>
      </c>
    </row>
    <row r="2657" spans="2:5" x14ac:dyDescent="0.3">
      <c r="B2657" s="166">
        <v>43521</v>
      </c>
      <c r="C2657" s="197">
        <v>175.75</v>
      </c>
      <c r="D2657" s="197">
        <f t="shared" si="42"/>
        <v>1.3000916110456746</v>
      </c>
      <c r="E2657" s="197">
        <v>8.3189902467011301E-3</v>
      </c>
    </row>
    <row r="2658" spans="2:5" x14ac:dyDescent="0.3">
      <c r="B2658" s="166">
        <v>35583</v>
      </c>
      <c r="C2658" s="197">
        <v>76.41</v>
      </c>
      <c r="D2658" s="197">
        <f t="shared" si="42"/>
        <v>-7.3593598448108755E-2</v>
      </c>
      <c r="E2658" s="197">
        <v>8.3135391923989665E-3</v>
      </c>
    </row>
    <row r="2659" spans="2:5" x14ac:dyDescent="0.3">
      <c r="B2659" s="166">
        <v>35363</v>
      </c>
      <c r="C2659" s="197">
        <v>82.48</v>
      </c>
      <c r="D2659" s="197">
        <f t="shared" si="42"/>
        <v>1.6150919467343057</v>
      </c>
      <c r="E2659" s="197">
        <v>8.3129584352079622E-3</v>
      </c>
    </row>
    <row r="2660" spans="2:5" x14ac:dyDescent="0.3">
      <c r="B2660" s="166">
        <v>37762</v>
      </c>
      <c r="C2660" s="197">
        <v>31.54</v>
      </c>
      <c r="D2660" s="197">
        <f t="shared" si="42"/>
        <v>-2.2144890857324073E-3</v>
      </c>
      <c r="E2660" s="197">
        <v>8.3120204603579495E-3</v>
      </c>
    </row>
    <row r="2661" spans="2:5" x14ac:dyDescent="0.3">
      <c r="B2661" s="166">
        <v>37595</v>
      </c>
      <c r="C2661" s="197">
        <v>31.61</v>
      </c>
      <c r="D2661" s="197">
        <f t="shared" si="42"/>
        <v>-0.83777264562483955</v>
      </c>
      <c r="E2661" s="197">
        <v>8.2934609250397973E-3</v>
      </c>
    </row>
    <row r="2662" spans="2:5" x14ac:dyDescent="0.3">
      <c r="B2662" s="166">
        <v>43411</v>
      </c>
      <c r="C2662" s="197">
        <v>194.85</v>
      </c>
      <c r="D2662" s="197">
        <f t="shared" si="42"/>
        <v>-0.72905513453382464</v>
      </c>
      <c r="E2662" s="197">
        <v>8.2794307891331798E-3</v>
      </c>
    </row>
    <row r="2663" spans="2:5" x14ac:dyDescent="0.3">
      <c r="B2663" s="166">
        <v>45917</v>
      </c>
      <c r="C2663" s="197">
        <v>719.15</v>
      </c>
      <c r="D2663" s="197">
        <f t="shared" si="42"/>
        <v>0.93423883808499175</v>
      </c>
      <c r="E2663" s="197">
        <v>8.2719943918680983E-3</v>
      </c>
    </row>
    <row r="2664" spans="2:5" x14ac:dyDescent="0.3">
      <c r="B2664" s="166">
        <v>43143</v>
      </c>
      <c r="C2664" s="197">
        <v>371.8</v>
      </c>
      <c r="D2664" s="197">
        <f t="shared" si="42"/>
        <v>1.1023466214305908</v>
      </c>
      <c r="E2664" s="197">
        <v>8.2711864406779245E-3</v>
      </c>
    </row>
    <row r="2665" spans="2:5" x14ac:dyDescent="0.3">
      <c r="B2665" s="166">
        <v>43602</v>
      </c>
      <c r="C2665" s="197">
        <v>176.85</v>
      </c>
      <c r="D2665" s="197">
        <f t="shared" si="42"/>
        <v>-0.58037726895242614</v>
      </c>
      <c r="E2665" s="197">
        <v>8.2668187001140314E-3</v>
      </c>
    </row>
    <row r="2666" spans="2:5" x14ac:dyDescent="0.3">
      <c r="B2666" s="166">
        <v>44704</v>
      </c>
      <c r="C2666" s="197">
        <v>421.45</v>
      </c>
      <c r="D2666" s="197">
        <f t="shared" si="42"/>
        <v>-6.7794735677947471E-2</v>
      </c>
      <c r="E2666" s="197">
        <v>8.2535885167462908E-3</v>
      </c>
    </row>
    <row r="2667" spans="2:5" x14ac:dyDescent="0.3">
      <c r="B2667" s="166">
        <v>42536</v>
      </c>
      <c r="C2667" s="197">
        <v>452.1</v>
      </c>
      <c r="D2667" s="197">
        <f t="shared" si="42"/>
        <v>-0.27544593490071634</v>
      </c>
      <c r="E2667" s="197">
        <v>8.2515611061553251E-3</v>
      </c>
    </row>
    <row r="2668" spans="2:5" x14ac:dyDescent="0.3">
      <c r="B2668" s="166">
        <v>45182</v>
      </c>
      <c r="C2668" s="197">
        <v>623.97</v>
      </c>
      <c r="D2668" s="197">
        <f t="shared" si="42"/>
        <v>19.3115234375</v>
      </c>
      <c r="E2668" s="197">
        <v>8.2082437913038042E-3</v>
      </c>
    </row>
    <row r="2669" spans="2:5" x14ac:dyDescent="0.3">
      <c r="B2669" s="166">
        <v>37713</v>
      </c>
      <c r="C2669" s="197">
        <v>30.72</v>
      </c>
      <c r="D2669" s="197">
        <f t="shared" si="42"/>
        <v>-0.90566559189313678</v>
      </c>
      <c r="E2669" s="197">
        <v>8.2047915982934594E-3</v>
      </c>
    </row>
    <row r="2670" spans="2:5" x14ac:dyDescent="0.3">
      <c r="B2670" s="166">
        <v>44350</v>
      </c>
      <c r="C2670" s="197">
        <v>325.64999999999998</v>
      </c>
      <c r="D2670" s="197">
        <f t="shared" si="42"/>
        <v>8.8146473779385168</v>
      </c>
      <c r="E2670" s="197">
        <v>8.2043343653250833E-3</v>
      </c>
    </row>
    <row r="2671" spans="2:5" x14ac:dyDescent="0.3">
      <c r="B2671" s="166">
        <v>37767</v>
      </c>
      <c r="C2671" s="197">
        <v>33.18</v>
      </c>
      <c r="D2671" s="197">
        <f t="shared" si="42"/>
        <v>-0.78051200635046636</v>
      </c>
      <c r="E2671" s="197">
        <v>8.2041932543301943E-3</v>
      </c>
    </row>
    <row r="2672" spans="2:5" x14ac:dyDescent="0.3">
      <c r="B2672" s="166">
        <v>39142</v>
      </c>
      <c r="C2672" s="197">
        <v>151.16999999999999</v>
      </c>
      <c r="D2672" s="197">
        <f t="shared" si="42"/>
        <v>-0.70714839209608682</v>
      </c>
      <c r="E2672" s="197">
        <v>8.2032813125250126E-3</v>
      </c>
    </row>
    <row r="2673" spans="2:5" x14ac:dyDescent="0.3">
      <c r="B2673" s="166">
        <v>42118</v>
      </c>
      <c r="C2673" s="197">
        <v>516.20000000000005</v>
      </c>
      <c r="D2673" s="197">
        <f t="shared" si="42"/>
        <v>1.089286437042134</v>
      </c>
      <c r="E2673" s="197">
        <v>8.2031250000000888E-3</v>
      </c>
    </row>
    <row r="2674" spans="2:5" x14ac:dyDescent="0.3">
      <c r="B2674" s="166">
        <v>40591</v>
      </c>
      <c r="C2674" s="197">
        <v>247.07</v>
      </c>
      <c r="D2674" s="197">
        <f t="shared" si="42"/>
        <v>-0.41584111597115503</v>
      </c>
      <c r="E2674" s="197">
        <v>8.2020729617235943E-3</v>
      </c>
    </row>
    <row r="2675" spans="2:5" x14ac:dyDescent="0.3">
      <c r="B2675" s="166">
        <v>45019</v>
      </c>
      <c r="C2675" s="197">
        <v>422.95</v>
      </c>
      <c r="D2675" s="197">
        <f t="shared" si="42"/>
        <v>0.43106073422432734</v>
      </c>
      <c r="E2675" s="197">
        <v>8.2000429072013326E-3</v>
      </c>
    </row>
    <row r="2676" spans="2:5" x14ac:dyDescent="0.3">
      <c r="B2676" s="166">
        <v>44442</v>
      </c>
      <c r="C2676" s="197">
        <v>295.55</v>
      </c>
      <c r="D2676" s="197">
        <f t="shared" si="42"/>
        <v>16.123406720741599</v>
      </c>
      <c r="E2676" s="197">
        <v>8.1869350162033783E-3</v>
      </c>
    </row>
    <row r="2677" spans="2:5" x14ac:dyDescent="0.3">
      <c r="B2677" s="166">
        <v>36907</v>
      </c>
      <c r="C2677" s="197">
        <v>17.260000000000002</v>
      </c>
      <c r="D2677" s="197">
        <f t="shared" si="42"/>
        <v>-0.76304228445908839</v>
      </c>
      <c r="E2677" s="197">
        <v>8.1775700934578754E-3</v>
      </c>
    </row>
    <row r="2678" spans="2:5" x14ac:dyDescent="0.3">
      <c r="B2678" s="166">
        <v>39973</v>
      </c>
      <c r="C2678" s="197">
        <v>72.84</v>
      </c>
      <c r="D2678" s="197">
        <f t="shared" si="42"/>
        <v>-0.6845934008833463</v>
      </c>
      <c r="E2678" s="197">
        <v>8.1660899653979158E-3</v>
      </c>
    </row>
    <row r="2679" spans="2:5" x14ac:dyDescent="0.3">
      <c r="B2679" s="166">
        <v>40472</v>
      </c>
      <c r="C2679" s="197">
        <v>230.94</v>
      </c>
      <c r="D2679" s="197">
        <f t="shared" si="42"/>
        <v>2.6628072957969868</v>
      </c>
      <c r="E2679" s="197">
        <v>8.1634434888899765E-3</v>
      </c>
    </row>
    <row r="2680" spans="2:5" x14ac:dyDescent="0.3">
      <c r="B2680" s="166">
        <v>35699</v>
      </c>
      <c r="C2680" s="197">
        <v>63.05</v>
      </c>
      <c r="D2680" s="197">
        <f t="shared" si="42"/>
        <v>-0.85760422783323542</v>
      </c>
      <c r="E2680" s="197">
        <v>8.1547809401982807E-3</v>
      </c>
    </row>
    <row r="2681" spans="2:5" x14ac:dyDescent="0.3">
      <c r="B2681" s="166">
        <v>44972</v>
      </c>
      <c r="C2681" s="197">
        <v>442.78</v>
      </c>
      <c r="D2681" s="197">
        <f t="shared" si="42"/>
        <v>13.310924369747898</v>
      </c>
      <c r="E2681" s="197">
        <v>8.151183970856124E-3</v>
      </c>
    </row>
    <row r="2682" spans="2:5" x14ac:dyDescent="0.3">
      <c r="B2682" s="166">
        <v>39827</v>
      </c>
      <c r="C2682" s="197">
        <v>30.94</v>
      </c>
      <c r="D2682" s="197">
        <f t="shared" si="42"/>
        <v>-0.92311133200795226</v>
      </c>
      <c r="E2682" s="197">
        <v>8.1459758879114386E-3</v>
      </c>
    </row>
    <row r="2683" spans="2:5" x14ac:dyDescent="0.3">
      <c r="B2683" s="166">
        <v>42346</v>
      </c>
      <c r="C2683" s="197">
        <v>402.4</v>
      </c>
      <c r="D2683" s="197">
        <f t="shared" si="42"/>
        <v>5.8195492676256233E-2</v>
      </c>
      <c r="E2683" s="197">
        <v>8.1423023925841775E-3</v>
      </c>
    </row>
    <row r="2684" spans="2:5" x14ac:dyDescent="0.3">
      <c r="B2684" s="166">
        <v>41717</v>
      </c>
      <c r="C2684" s="197">
        <v>380.27</v>
      </c>
      <c r="D2684" s="197">
        <f t="shared" si="42"/>
        <v>1.0461124562819477</v>
      </c>
      <c r="E2684" s="197">
        <v>8.1389183457052372E-3</v>
      </c>
    </row>
    <row r="2685" spans="2:5" x14ac:dyDescent="0.3">
      <c r="B2685" s="166">
        <v>43389</v>
      </c>
      <c r="C2685" s="197">
        <v>185.85</v>
      </c>
      <c r="D2685" s="197">
        <f t="shared" si="42"/>
        <v>-0.52988642400020236</v>
      </c>
      <c r="E2685" s="197">
        <v>8.1366965012203973E-3</v>
      </c>
    </row>
    <row r="2686" spans="2:5" x14ac:dyDescent="0.3">
      <c r="B2686" s="166">
        <v>44846</v>
      </c>
      <c r="C2686" s="197">
        <v>395.33</v>
      </c>
      <c r="D2686" s="197">
        <f t="shared" si="42"/>
        <v>2.840765568833187</v>
      </c>
      <c r="E2686" s="197">
        <v>8.1348497985413992E-3</v>
      </c>
    </row>
    <row r="2687" spans="2:5" x14ac:dyDescent="0.3">
      <c r="B2687" s="166">
        <v>40058</v>
      </c>
      <c r="C2687" s="197">
        <v>102.93</v>
      </c>
      <c r="D2687" s="197">
        <f t="shared" si="42"/>
        <v>-0.26593923833975175</v>
      </c>
      <c r="E2687" s="197">
        <v>8.1292850146916784E-3</v>
      </c>
    </row>
    <row r="2688" spans="2:5" x14ac:dyDescent="0.3">
      <c r="B2688" s="166">
        <v>39289</v>
      </c>
      <c r="C2688" s="197">
        <v>140.22</v>
      </c>
      <c r="D2688" s="197">
        <f t="shared" si="42"/>
        <v>9.2650073206442158</v>
      </c>
      <c r="E2688" s="197">
        <v>8.1242361061182322E-3</v>
      </c>
    </row>
    <row r="2689" spans="2:5" x14ac:dyDescent="0.3">
      <c r="B2689" s="166">
        <v>37092</v>
      </c>
      <c r="C2689" s="197">
        <v>13.66</v>
      </c>
      <c r="D2689" s="197">
        <f t="shared" si="42"/>
        <v>-0.69447550883471254</v>
      </c>
      <c r="E2689" s="197">
        <v>8.1180811808116982E-3</v>
      </c>
    </row>
    <row r="2690" spans="2:5" x14ac:dyDescent="0.3">
      <c r="B2690" s="166">
        <v>36473</v>
      </c>
      <c r="C2690" s="197">
        <v>44.71</v>
      </c>
      <c r="D2690" s="197">
        <f t="shared" si="42"/>
        <v>-0.40018781862087471</v>
      </c>
      <c r="E2690" s="197">
        <v>8.117249154453221E-3</v>
      </c>
    </row>
    <row r="2691" spans="2:5" x14ac:dyDescent="0.3">
      <c r="B2691" s="166">
        <v>38246</v>
      </c>
      <c r="C2691" s="197">
        <v>74.540000000000006</v>
      </c>
      <c r="D2691" s="197">
        <f t="shared" si="42"/>
        <v>-0.85230537557708685</v>
      </c>
      <c r="E2691" s="197">
        <v>8.1146875845281574E-3</v>
      </c>
    </row>
    <row r="2692" spans="2:5" x14ac:dyDescent="0.3">
      <c r="B2692" s="166">
        <v>41890</v>
      </c>
      <c r="C2692" s="197">
        <v>504.69</v>
      </c>
      <c r="D2692" s="197">
        <f t="shared" si="42"/>
        <v>5.3412648716343103E-2</v>
      </c>
      <c r="E2692" s="197">
        <v>8.1097816750894669E-3</v>
      </c>
    </row>
    <row r="2693" spans="2:5" x14ac:dyDescent="0.3">
      <c r="B2693" s="166">
        <v>44532</v>
      </c>
      <c r="C2693" s="197">
        <v>479.1</v>
      </c>
      <c r="D2693" s="197">
        <f t="shared" si="42"/>
        <v>9.9231386945049849E-2</v>
      </c>
      <c r="E2693" s="197">
        <v>8.1009994739611457E-3</v>
      </c>
    </row>
    <row r="2694" spans="2:5" x14ac:dyDescent="0.3">
      <c r="B2694" s="166">
        <v>44719</v>
      </c>
      <c r="C2694" s="197">
        <v>435.85</v>
      </c>
      <c r="D2694" s="197">
        <f t="shared" si="42"/>
        <v>4.5515220990956564</v>
      </c>
      <c r="E2694" s="197">
        <v>8.0952931652595872E-3</v>
      </c>
    </row>
    <row r="2695" spans="2:5" x14ac:dyDescent="0.3">
      <c r="B2695" s="166">
        <v>35384</v>
      </c>
      <c r="C2695" s="197">
        <v>78.510000000000005</v>
      </c>
      <c r="D2695" s="197">
        <f t="shared" si="42"/>
        <v>-0.49608472400513481</v>
      </c>
      <c r="E2695" s="197">
        <v>8.0893682588598637E-3</v>
      </c>
    </row>
    <row r="2696" spans="2:5" x14ac:dyDescent="0.3">
      <c r="B2696" s="166">
        <v>43655</v>
      </c>
      <c r="C2696" s="197">
        <v>155.80000000000001</v>
      </c>
      <c r="D2696" s="197">
        <f t="shared" si="42"/>
        <v>-0.53754823389729878</v>
      </c>
      <c r="E2696" s="197">
        <v>8.0879974118408526E-3</v>
      </c>
    </row>
    <row r="2697" spans="2:5" x14ac:dyDescent="0.3">
      <c r="B2697" s="166">
        <v>42398</v>
      </c>
      <c r="C2697" s="197">
        <v>336.9</v>
      </c>
      <c r="D2697" s="197">
        <f t="shared" si="42"/>
        <v>3.1510596352883189</v>
      </c>
      <c r="E2697" s="197">
        <v>8.0789946140036317E-3</v>
      </c>
    </row>
    <row r="2698" spans="2:5" x14ac:dyDescent="0.3">
      <c r="B2698" s="166">
        <v>37972</v>
      </c>
      <c r="C2698" s="197">
        <v>81.16</v>
      </c>
      <c r="D2698" s="197">
        <f t="shared" ref="D2698:D2761" si="43">C2698/C2699-1</f>
        <v>3.0210713379030141E-2</v>
      </c>
      <c r="E2698" s="197">
        <v>8.0735312383553026E-3</v>
      </c>
    </row>
    <row r="2699" spans="2:5" x14ac:dyDescent="0.3">
      <c r="B2699" s="166">
        <v>38441</v>
      </c>
      <c r="C2699" s="197">
        <v>78.78</v>
      </c>
      <c r="D2699" s="197">
        <f t="shared" si="43"/>
        <v>-3.0877106655185171E-2</v>
      </c>
      <c r="E2699" s="197">
        <v>8.0614203454894007E-3</v>
      </c>
    </row>
    <row r="2700" spans="2:5" x14ac:dyDescent="0.3">
      <c r="B2700" s="166">
        <v>38455</v>
      </c>
      <c r="C2700" s="197">
        <v>81.290000000000006</v>
      </c>
      <c r="D2700" s="197">
        <f t="shared" si="43"/>
        <v>-0.47736916548797725</v>
      </c>
      <c r="E2700" s="197">
        <v>8.0605158730160387E-3</v>
      </c>
    </row>
    <row r="2701" spans="2:5" x14ac:dyDescent="0.3">
      <c r="B2701" s="166">
        <v>40176</v>
      </c>
      <c r="C2701" s="197">
        <v>155.54</v>
      </c>
      <c r="D2701" s="197">
        <f t="shared" si="43"/>
        <v>7.2602230483271377</v>
      </c>
      <c r="E2701" s="197">
        <v>8.0362929358390733E-3</v>
      </c>
    </row>
    <row r="2702" spans="2:5" x14ac:dyDescent="0.3">
      <c r="B2702" s="166">
        <v>36873</v>
      </c>
      <c r="C2702" s="197">
        <v>18.829999999999998</v>
      </c>
      <c r="D2702" s="197">
        <f t="shared" si="43"/>
        <v>-0.96260921366163621</v>
      </c>
      <c r="E2702" s="197">
        <v>8.0299785867237183E-3</v>
      </c>
    </row>
    <row r="2703" spans="2:5" x14ac:dyDescent="0.3">
      <c r="B2703" s="166">
        <v>41920</v>
      </c>
      <c r="C2703" s="197">
        <v>503.6</v>
      </c>
      <c r="D2703" s="197">
        <f t="shared" si="43"/>
        <v>27.54875283446712</v>
      </c>
      <c r="E2703" s="197">
        <v>8.0265817970737174E-3</v>
      </c>
    </row>
    <row r="2704" spans="2:5" x14ac:dyDescent="0.3">
      <c r="B2704" s="166">
        <v>36787</v>
      </c>
      <c r="C2704" s="197">
        <v>17.64</v>
      </c>
      <c r="D2704" s="197">
        <f t="shared" si="43"/>
        <v>-0.92484982746133859</v>
      </c>
      <c r="E2704" s="197">
        <v>8.0000000000000071E-3</v>
      </c>
    </row>
    <row r="2705" spans="2:5" x14ac:dyDescent="0.3">
      <c r="B2705" s="166">
        <v>40673</v>
      </c>
      <c r="C2705" s="197">
        <v>234.73</v>
      </c>
      <c r="D2705" s="197">
        <f t="shared" si="43"/>
        <v>0.67198518412992381</v>
      </c>
      <c r="E2705" s="197">
        <v>7.9872890453900336E-3</v>
      </c>
    </row>
    <row r="2706" spans="2:5" x14ac:dyDescent="0.3">
      <c r="B2706" s="166">
        <v>39230</v>
      </c>
      <c r="C2706" s="197">
        <v>140.38999999999999</v>
      </c>
      <c r="D2706" s="197">
        <f t="shared" si="43"/>
        <v>-0.47668393782383423</v>
      </c>
      <c r="E2706" s="197">
        <v>7.9695577254450534E-3</v>
      </c>
    </row>
    <row r="2707" spans="2:5" x14ac:dyDescent="0.3">
      <c r="B2707" s="166">
        <v>41046</v>
      </c>
      <c r="C2707" s="197">
        <v>268.27</v>
      </c>
      <c r="D2707" s="197">
        <f t="shared" si="43"/>
        <v>-0.33752315100629715</v>
      </c>
      <c r="E2707" s="197">
        <v>7.9654330264888884E-3</v>
      </c>
    </row>
    <row r="2708" spans="2:5" x14ac:dyDescent="0.3">
      <c r="B2708" s="166">
        <v>42996</v>
      </c>
      <c r="C2708" s="197">
        <v>404.95</v>
      </c>
      <c r="D2708" s="197">
        <f t="shared" si="43"/>
        <v>-6.011372867587339E-2</v>
      </c>
      <c r="E2708" s="197">
        <v>7.9651524579962274E-3</v>
      </c>
    </row>
    <row r="2709" spans="2:5" x14ac:dyDescent="0.3">
      <c r="B2709" s="166">
        <v>42867</v>
      </c>
      <c r="C2709" s="197">
        <v>430.85</v>
      </c>
      <c r="D2709" s="197">
        <f t="shared" si="43"/>
        <v>0.23629842180774752</v>
      </c>
      <c r="E2709" s="197">
        <v>7.9541466838226604E-3</v>
      </c>
    </row>
    <row r="2710" spans="2:5" x14ac:dyDescent="0.3">
      <c r="B2710" s="166">
        <v>44258</v>
      </c>
      <c r="C2710" s="197">
        <v>348.5</v>
      </c>
      <c r="D2710" s="197">
        <f t="shared" si="43"/>
        <v>2.4318069916297391</v>
      </c>
      <c r="E2710" s="197">
        <v>7.9537237888647194E-3</v>
      </c>
    </row>
    <row r="2711" spans="2:5" x14ac:dyDescent="0.3">
      <c r="B2711" s="166">
        <v>44014</v>
      </c>
      <c r="C2711" s="197">
        <v>101.55</v>
      </c>
      <c r="D2711" s="197">
        <f t="shared" si="43"/>
        <v>-0.7568887505685763</v>
      </c>
      <c r="E2711" s="197">
        <v>7.9404466501240556E-3</v>
      </c>
    </row>
    <row r="2712" spans="2:5" x14ac:dyDescent="0.3">
      <c r="B2712" s="166">
        <v>45002</v>
      </c>
      <c r="C2712" s="197">
        <v>417.71</v>
      </c>
      <c r="D2712" s="197">
        <f t="shared" si="43"/>
        <v>-4.1509866911427329E-2</v>
      </c>
      <c r="E2712" s="197">
        <v>7.9388060421794471E-3</v>
      </c>
    </row>
    <row r="2713" spans="2:5" x14ac:dyDescent="0.3">
      <c r="B2713" s="166">
        <v>44880</v>
      </c>
      <c r="C2713" s="197">
        <v>435.8</v>
      </c>
      <c r="D2713" s="197">
        <f t="shared" si="43"/>
        <v>1.5329845975007266</v>
      </c>
      <c r="E2713" s="197">
        <v>7.9330203298100255E-3</v>
      </c>
    </row>
    <row r="2714" spans="2:5" x14ac:dyDescent="0.3">
      <c r="B2714" s="166">
        <v>44159</v>
      </c>
      <c r="C2714" s="197">
        <v>172.05</v>
      </c>
      <c r="D2714" s="197">
        <f t="shared" si="43"/>
        <v>0.70769230769230784</v>
      </c>
      <c r="E2714" s="197">
        <v>7.9086115992972328E-3</v>
      </c>
    </row>
    <row r="2715" spans="2:5" x14ac:dyDescent="0.3">
      <c r="B2715" s="166">
        <v>35251</v>
      </c>
      <c r="C2715" s="197">
        <v>100.75</v>
      </c>
      <c r="D2715" s="197">
        <f t="shared" si="43"/>
        <v>-0.80262513468508179</v>
      </c>
      <c r="E2715" s="197">
        <v>7.9031612645059646E-3</v>
      </c>
    </row>
    <row r="2716" spans="2:5" x14ac:dyDescent="0.3">
      <c r="B2716" s="166">
        <v>42129</v>
      </c>
      <c r="C2716" s="197">
        <v>510.45</v>
      </c>
      <c r="D2716" s="197">
        <f t="shared" si="43"/>
        <v>1.7569538212260327</v>
      </c>
      <c r="E2716" s="197">
        <v>7.8981143252048192E-3</v>
      </c>
    </row>
    <row r="2717" spans="2:5" x14ac:dyDescent="0.3">
      <c r="B2717" s="166">
        <v>43830</v>
      </c>
      <c r="C2717" s="197">
        <v>185.15</v>
      </c>
      <c r="D2717" s="197">
        <f t="shared" si="43"/>
        <v>-0.53829081569038184</v>
      </c>
      <c r="E2717" s="197">
        <v>7.8933043004900671E-3</v>
      </c>
    </row>
    <row r="2718" spans="2:5" x14ac:dyDescent="0.3">
      <c r="B2718" s="166">
        <v>44833</v>
      </c>
      <c r="C2718" s="197">
        <v>401.01</v>
      </c>
      <c r="D2718" s="197">
        <f t="shared" si="43"/>
        <v>5.5406948295547211</v>
      </c>
      <c r="E2718" s="197">
        <v>7.8920250333023301E-3</v>
      </c>
    </row>
    <row r="2719" spans="2:5" x14ac:dyDescent="0.3">
      <c r="B2719" s="166">
        <v>34670</v>
      </c>
      <c r="C2719" s="197">
        <v>61.31</v>
      </c>
      <c r="D2719" s="197">
        <f t="shared" si="43"/>
        <v>-0.92489556919383098</v>
      </c>
      <c r="E2719" s="197">
        <v>7.8908433338813477E-3</v>
      </c>
    </row>
    <row r="2720" spans="2:5" x14ac:dyDescent="0.3">
      <c r="B2720" s="166">
        <v>45307</v>
      </c>
      <c r="C2720" s="197">
        <v>816.33</v>
      </c>
      <c r="D2720" s="197">
        <f t="shared" si="43"/>
        <v>0.7242158622874646</v>
      </c>
      <c r="E2720" s="197">
        <v>7.8770294462620072E-3</v>
      </c>
    </row>
    <row r="2721" spans="2:5" x14ac:dyDescent="0.3">
      <c r="B2721" s="166">
        <v>42809</v>
      </c>
      <c r="C2721" s="197">
        <v>473.45</v>
      </c>
      <c r="D2721" s="197">
        <f t="shared" si="43"/>
        <v>-0.21780002643404706</v>
      </c>
      <c r="E2721" s="197">
        <v>7.8765300691856499E-3</v>
      </c>
    </row>
    <row r="2722" spans="2:5" x14ac:dyDescent="0.3">
      <c r="B2722" s="166">
        <v>45167</v>
      </c>
      <c r="C2722" s="197">
        <v>605.28</v>
      </c>
      <c r="D2722" s="197">
        <f t="shared" si="43"/>
        <v>0.22427184466019412</v>
      </c>
      <c r="E2722" s="197">
        <v>7.8761135625677881E-3</v>
      </c>
    </row>
    <row r="2723" spans="2:5" x14ac:dyDescent="0.3">
      <c r="B2723" s="166">
        <v>44588</v>
      </c>
      <c r="C2723" s="197">
        <v>494.4</v>
      </c>
      <c r="D2723" s="197">
        <f t="shared" si="43"/>
        <v>19.262295081967213</v>
      </c>
      <c r="E2723" s="197">
        <v>7.8483335032106805E-3</v>
      </c>
    </row>
    <row r="2724" spans="2:5" x14ac:dyDescent="0.3">
      <c r="B2724" s="166">
        <v>36649</v>
      </c>
      <c r="C2724" s="197">
        <v>24.4</v>
      </c>
      <c r="D2724" s="197">
        <f t="shared" si="43"/>
        <v>-0.65536723163841804</v>
      </c>
      <c r="E2724" s="197">
        <v>7.8479966955802283E-3</v>
      </c>
    </row>
    <row r="2725" spans="2:5" x14ac:dyDescent="0.3">
      <c r="B2725" s="166">
        <v>43916</v>
      </c>
      <c r="C2725" s="197">
        <v>70.8</v>
      </c>
      <c r="D2725" s="197">
        <f t="shared" si="43"/>
        <v>-0.8090717868507632</v>
      </c>
      <c r="E2725" s="197">
        <v>7.8291814946618299E-3</v>
      </c>
    </row>
    <row r="2726" spans="2:5" x14ac:dyDescent="0.3">
      <c r="B2726" s="166">
        <v>41638</v>
      </c>
      <c r="C2726" s="197">
        <v>370.82</v>
      </c>
      <c r="D2726" s="197">
        <f t="shared" si="43"/>
        <v>-0.19193724122902589</v>
      </c>
      <c r="E2726" s="197">
        <v>7.7999728223943077E-3</v>
      </c>
    </row>
    <row r="2727" spans="2:5" x14ac:dyDescent="0.3">
      <c r="B2727" s="166">
        <v>42853</v>
      </c>
      <c r="C2727" s="197">
        <v>458.9</v>
      </c>
      <c r="D2727" s="197">
        <f t="shared" si="43"/>
        <v>0.18288439231859765</v>
      </c>
      <c r="E2727" s="197">
        <v>7.796200724717206E-3</v>
      </c>
    </row>
    <row r="2728" spans="2:5" x14ac:dyDescent="0.3">
      <c r="B2728" s="166">
        <v>42310</v>
      </c>
      <c r="C2728" s="197">
        <v>387.95</v>
      </c>
      <c r="D2728" s="197">
        <f t="shared" si="43"/>
        <v>3.6129607609988108</v>
      </c>
      <c r="E2728" s="197">
        <v>7.7932198986880863E-3</v>
      </c>
    </row>
    <row r="2729" spans="2:5" x14ac:dyDescent="0.3">
      <c r="B2729" s="166">
        <v>43972</v>
      </c>
      <c r="C2729" s="197">
        <v>84.1</v>
      </c>
      <c r="D2729" s="197">
        <f t="shared" si="43"/>
        <v>-0.79308648050190678</v>
      </c>
      <c r="E2729" s="197">
        <v>7.7890952666266333E-3</v>
      </c>
    </row>
    <row r="2730" spans="2:5" x14ac:dyDescent="0.3">
      <c r="B2730" s="166">
        <v>44861</v>
      </c>
      <c r="C2730" s="197">
        <v>406.45</v>
      </c>
      <c r="D2730" s="197">
        <f t="shared" si="43"/>
        <v>6.4687614847482537</v>
      </c>
      <c r="E2730" s="197">
        <v>7.785574372071169E-3</v>
      </c>
    </row>
    <row r="2731" spans="2:5" x14ac:dyDescent="0.3">
      <c r="B2731" s="166">
        <v>34779</v>
      </c>
      <c r="C2731" s="197">
        <v>54.42</v>
      </c>
      <c r="D2731" s="197">
        <f t="shared" si="43"/>
        <v>-0.42497886728655954</v>
      </c>
      <c r="E2731" s="197">
        <v>7.7777777777778834E-3</v>
      </c>
    </row>
    <row r="2732" spans="2:5" x14ac:dyDescent="0.3">
      <c r="B2732" s="166">
        <v>35300</v>
      </c>
      <c r="C2732" s="197">
        <v>94.64</v>
      </c>
      <c r="D2732" s="197">
        <f t="shared" si="43"/>
        <v>-6.4267352185089943E-2</v>
      </c>
      <c r="E2732" s="197">
        <v>7.773400063890934E-3</v>
      </c>
    </row>
    <row r="2733" spans="2:5" x14ac:dyDescent="0.3">
      <c r="B2733" s="166">
        <v>38614</v>
      </c>
      <c r="C2733" s="197">
        <v>101.14</v>
      </c>
      <c r="D2733" s="197">
        <f t="shared" si="43"/>
        <v>-0.3512924122891411</v>
      </c>
      <c r="E2733" s="197">
        <v>7.7720207253886286E-3</v>
      </c>
    </row>
    <row r="2734" spans="2:5" x14ac:dyDescent="0.3">
      <c r="B2734" s="166">
        <v>38863</v>
      </c>
      <c r="C2734" s="197">
        <v>155.91</v>
      </c>
      <c r="D2734" s="197">
        <f t="shared" si="43"/>
        <v>-0.1066353426541371</v>
      </c>
      <c r="E2734" s="197">
        <v>7.7564475470233152E-3</v>
      </c>
    </row>
    <row r="2735" spans="2:5" x14ac:dyDescent="0.3">
      <c r="B2735" s="166">
        <v>38806</v>
      </c>
      <c r="C2735" s="197">
        <v>174.52</v>
      </c>
      <c r="D2735" s="197">
        <f t="shared" si="43"/>
        <v>7.133210558624925E-2</v>
      </c>
      <c r="E2735" s="197">
        <v>7.7376140431921758E-3</v>
      </c>
    </row>
    <row r="2736" spans="2:5" x14ac:dyDescent="0.3">
      <c r="B2736" s="166">
        <v>43514</v>
      </c>
      <c r="C2736" s="197">
        <v>162.9</v>
      </c>
      <c r="D2736" s="197">
        <f t="shared" si="43"/>
        <v>4.2078005115089514</v>
      </c>
      <c r="E2736" s="197">
        <v>7.7327559542221813E-3</v>
      </c>
    </row>
    <row r="2737" spans="2:5" x14ac:dyDescent="0.3">
      <c r="B2737" s="166">
        <v>37761</v>
      </c>
      <c r="C2737" s="197">
        <v>31.28</v>
      </c>
      <c r="D2737" s="197">
        <f t="shared" si="43"/>
        <v>-0.87257098627123475</v>
      </c>
      <c r="E2737" s="197">
        <v>7.7319587628865705E-3</v>
      </c>
    </row>
    <row r="2738" spans="2:5" x14ac:dyDescent="0.3">
      <c r="B2738" s="166">
        <v>41143</v>
      </c>
      <c r="C2738" s="197">
        <v>245.47</v>
      </c>
      <c r="D2738" s="197">
        <f t="shared" si="43"/>
        <v>2.2388177859875968</v>
      </c>
      <c r="E2738" s="197">
        <v>7.7178866127509682E-3</v>
      </c>
    </row>
    <row r="2739" spans="2:5" x14ac:dyDescent="0.3">
      <c r="B2739" s="166">
        <v>35578</v>
      </c>
      <c r="C2739" s="197">
        <v>75.790000000000006</v>
      </c>
      <c r="D2739" s="197">
        <f t="shared" si="43"/>
        <v>-0.58292978208232449</v>
      </c>
      <c r="E2739" s="197">
        <v>7.7117404600453021E-3</v>
      </c>
    </row>
    <row r="2740" spans="2:5" x14ac:dyDescent="0.3">
      <c r="B2740" s="166">
        <v>39097</v>
      </c>
      <c r="C2740" s="197">
        <v>181.72</v>
      </c>
      <c r="D2740" s="197">
        <f t="shared" si="43"/>
        <v>6.3156199677938805</v>
      </c>
      <c r="E2740" s="197">
        <v>7.7080907225641759E-3</v>
      </c>
    </row>
    <row r="2741" spans="2:5" x14ac:dyDescent="0.3">
      <c r="B2741" s="166">
        <v>36041</v>
      </c>
      <c r="C2741" s="197">
        <v>24.84</v>
      </c>
      <c r="D2741" s="197">
        <f t="shared" si="43"/>
        <v>-0.89949423427068587</v>
      </c>
      <c r="E2741" s="197">
        <v>7.7079107505071409E-3</v>
      </c>
    </row>
    <row r="2742" spans="2:5" x14ac:dyDescent="0.3">
      <c r="B2742" s="166">
        <v>40632</v>
      </c>
      <c r="C2742" s="197">
        <v>247.15</v>
      </c>
      <c r="D2742" s="197">
        <f t="shared" si="43"/>
        <v>2.7037314551176381</v>
      </c>
      <c r="E2742" s="197">
        <v>7.7061078039633024E-3</v>
      </c>
    </row>
    <row r="2743" spans="2:5" x14ac:dyDescent="0.3">
      <c r="B2743" s="166">
        <v>35677</v>
      </c>
      <c r="C2743" s="197">
        <v>66.73</v>
      </c>
      <c r="D2743" s="197">
        <f t="shared" si="43"/>
        <v>-0.82725860730002587</v>
      </c>
      <c r="E2743" s="197">
        <v>7.7016007248567053E-3</v>
      </c>
    </row>
    <row r="2744" spans="2:5" x14ac:dyDescent="0.3">
      <c r="B2744" s="166">
        <v>42305</v>
      </c>
      <c r="C2744" s="197">
        <v>386.3</v>
      </c>
      <c r="D2744" s="197">
        <f t="shared" si="43"/>
        <v>0.63402563343344198</v>
      </c>
      <c r="E2744" s="197">
        <v>7.6953175948870634E-3</v>
      </c>
    </row>
    <row r="2745" spans="2:5" x14ac:dyDescent="0.3">
      <c r="B2745" s="166">
        <v>40477</v>
      </c>
      <c r="C2745" s="197">
        <v>236.41</v>
      </c>
      <c r="D2745" s="197">
        <f t="shared" si="43"/>
        <v>-0.7620193275619086</v>
      </c>
      <c r="E2745" s="197">
        <v>7.6723072332807174E-3</v>
      </c>
    </row>
    <row r="2746" spans="2:5" x14ac:dyDescent="0.3">
      <c r="B2746" s="166">
        <v>45457</v>
      </c>
      <c r="C2746" s="197">
        <v>993.4</v>
      </c>
      <c r="D2746" s="197">
        <f t="shared" si="43"/>
        <v>5.5631606765327692</v>
      </c>
      <c r="E2746" s="197">
        <v>7.6583658771618435E-3</v>
      </c>
    </row>
    <row r="2747" spans="2:5" x14ac:dyDescent="0.3">
      <c r="B2747" s="166">
        <v>40340</v>
      </c>
      <c r="C2747" s="197">
        <v>151.36000000000001</v>
      </c>
      <c r="D2747" s="197">
        <f t="shared" si="43"/>
        <v>-0.43138359818174987</v>
      </c>
      <c r="E2747" s="197">
        <v>7.6559483389921912E-3</v>
      </c>
    </row>
    <row r="2748" spans="2:5" x14ac:dyDescent="0.3">
      <c r="B2748" s="166">
        <v>41054</v>
      </c>
      <c r="C2748" s="197">
        <v>266.19</v>
      </c>
      <c r="D2748" s="197">
        <f t="shared" si="43"/>
        <v>2.4232253086419751</v>
      </c>
      <c r="E2748" s="197">
        <v>7.6465912102055E-3</v>
      </c>
    </row>
    <row r="2749" spans="2:5" x14ac:dyDescent="0.3">
      <c r="B2749" s="166">
        <v>38278</v>
      </c>
      <c r="C2749" s="197">
        <v>77.760000000000005</v>
      </c>
      <c r="D2749" s="197">
        <f t="shared" si="43"/>
        <v>3.2943676939426236E-2</v>
      </c>
      <c r="E2749" s="197">
        <v>7.6454580795646265E-3</v>
      </c>
    </row>
    <row r="2750" spans="2:5" x14ac:dyDescent="0.3">
      <c r="B2750" s="166">
        <v>35642</v>
      </c>
      <c r="C2750" s="197">
        <v>75.28</v>
      </c>
      <c r="D2750" s="197">
        <f t="shared" si="43"/>
        <v>-0.8771961305688325</v>
      </c>
      <c r="E2750" s="197">
        <v>7.6295007361799616E-3</v>
      </c>
    </row>
    <row r="2751" spans="2:5" x14ac:dyDescent="0.3">
      <c r="B2751" s="166">
        <v>45176</v>
      </c>
      <c r="C2751" s="197">
        <v>613.01</v>
      </c>
      <c r="D2751" s="197">
        <f t="shared" si="43"/>
        <v>-9.0205143956417766E-3</v>
      </c>
      <c r="E2751" s="197">
        <v>7.626937554448654E-3</v>
      </c>
    </row>
    <row r="2752" spans="2:5" x14ac:dyDescent="0.3">
      <c r="B2752" s="166">
        <v>45159</v>
      </c>
      <c r="C2752" s="197">
        <v>618.59</v>
      </c>
      <c r="D2752" s="197">
        <f t="shared" si="43"/>
        <v>16.312902322977891</v>
      </c>
      <c r="E2752" s="197">
        <v>7.6232672541578506E-3</v>
      </c>
    </row>
    <row r="2753" spans="2:5" x14ac:dyDescent="0.3">
      <c r="B2753" s="166">
        <v>36231</v>
      </c>
      <c r="C2753" s="197">
        <v>35.729999999999997</v>
      </c>
      <c r="D2753" s="197">
        <f t="shared" si="43"/>
        <v>-0.89698122999740504</v>
      </c>
      <c r="E2753" s="197">
        <v>7.6142131979695105E-3</v>
      </c>
    </row>
    <row r="2754" spans="2:5" x14ac:dyDescent="0.3">
      <c r="B2754" s="166">
        <v>41555</v>
      </c>
      <c r="C2754" s="197">
        <v>346.83</v>
      </c>
      <c r="D2754" s="197">
        <f t="shared" si="43"/>
        <v>-1.2583629893238468E-2</v>
      </c>
      <c r="E2754" s="197">
        <v>7.6116324336887864E-3</v>
      </c>
    </row>
    <row r="2755" spans="2:5" x14ac:dyDescent="0.3">
      <c r="B2755" s="166">
        <v>42235</v>
      </c>
      <c r="C2755" s="197">
        <v>351.25</v>
      </c>
      <c r="D2755" s="197">
        <f t="shared" si="43"/>
        <v>5.156879929886065</v>
      </c>
      <c r="E2755" s="197">
        <v>7.6018359150888948E-3</v>
      </c>
    </row>
    <row r="2756" spans="2:5" x14ac:dyDescent="0.3">
      <c r="B2756" s="166">
        <v>35795</v>
      </c>
      <c r="C2756" s="197">
        <v>57.05</v>
      </c>
      <c r="D2756" s="197">
        <f t="shared" si="43"/>
        <v>-0.8789132972514061</v>
      </c>
      <c r="E2756" s="197">
        <v>7.594489579653807E-3</v>
      </c>
    </row>
    <row r="2757" spans="2:5" x14ac:dyDescent="0.3">
      <c r="B2757" s="166">
        <v>44557</v>
      </c>
      <c r="C2757" s="197">
        <v>471.15</v>
      </c>
      <c r="D2757" s="197">
        <f t="shared" si="43"/>
        <v>17.652019002375294</v>
      </c>
      <c r="E2757" s="197">
        <v>7.5919589392641207E-3</v>
      </c>
    </row>
    <row r="2758" spans="2:5" x14ac:dyDescent="0.3">
      <c r="B2758" s="166">
        <v>36007</v>
      </c>
      <c r="C2758" s="197">
        <v>25.26</v>
      </c>
      <c r="D2758" s="197">
        <f t="shared" si="43"/>
        <v>-0.90405651777575202</v>
      </c>
      <c r="E2758" s="197">
        <v>7.5787794176307433E-3</v>
      </c>
    </row>
    <row r="2759" spans="2:5" x14ac:dyDescent="0.3">
      <c r="B2759" s="166">
        <v>41233</v>
      </c>
      <c r="C2759" s="197">
        <v>263.27999999999997</v>
      </c>
      <c r="D2759" s="197">
        <f t="shared" si="43"/>
        <v>-0.74300356288740299</v>
      </c>
      <c r="E2759" s="197">
        <v>7.5774971297357663E-3</v>
      </c>
    </row>
    <row r="2760" spans="2:5" x14ac:dyDescent="0.3">
      <c r="B2760" s="166">
        <v>45488</v>
      </c>
      <c r="C2760" s="197">
        <v>1024.45</v>
      </c>
      <c r="D2760" s="197">
        <f t="shared" si="43"/>
        <v>6.5477050025786498</v>
      </c>
      <c r="E2760" s="197">
        <v>7.5731497418245475E-3</v>
      </c>
    </row>
    <row r="2761" spans="2:5" x14ac:dyDescent="0.3">
      <c r="B2761" s="166">
        <v>39406</v>
      </c>
      <c r="C2761" s="197">
        <v>135.72999999999999</v>
      </c>
      <c r="D2761" s="197">
        <f t="shared" si="43"/>
        <v>-0.21814516129032258</v>
      </c>
      <c r="E2761" s="197">
        <v>7.5718209487045662E-3</v>
      </c>
    </row>
    <row r="2762" spans="2:5" x14ac:dyDescent="0.3">
      <c r="B2762" s="166">
        <v>43494</v>
      </c>
      <c r="C2762" s="197">
        <v>173.6</v>
      </c>
      <c r="D2762" s="197">
        <f t="shared" ref="D2762:D2825" si="44">C2762/C2763-1</f>
        <v>-0.83868419829949359</v>
      </c>
      <c r="E2762" s="197">
        <v>7.5449796865929564E-3</v>
      </c>
    </row>
    <row r="2763" spans="2:5" x14ac:dyDescent="0.3">
      <c r="B2763" s="166">
        <v>45516</v>
      </c>
      <c r="C2763" s="197">
        <v>1076.1500000000001</v>
      </c>
      <c r="D2763" s="197">
        <f t="shared" si="44"/>
        <v>7.4722878286883958</v>
      </c>
      <c r="E2763" s="197">
        <v>7.5367474955529978E-3</v>
      </c>
    </row>
    <row r="2764" spans="2:5" x14ac:dyDescent="0.3">
      <c r="B2764" s="166">
        <v>40137</v>
      </c>
      <c r="C2764" s="197">
        <v>127.02</v>
      </c>
      <c r="D2764" s="197">
        <f t="shared" si="44"/>
        <v>-0.82088415708947338</v>
      </c>
      <c r="E2764" s="197">
        <v>7.5354961529310316E-3</v>
      </c>
    </row>
    <row r="2765" spans="2:5" x14ac:dyDescent="0.3">
      <c r="B2765" s="166">
        <v>45812</v>
      </c>
      <c r="C2765" s="197">
        <v>709.15</v>
      </c>
      <c r="D2765" s="197">
        <f t="shared" si="44"/>
        <v>1.3544156706507304</v>
      </c>
      <c r="E2765" s="197">
        <v>7.5300134971938437E-3</v>
      </c>
    </row>
    <row r="2766" spans="2:5" x14ac:dyDescent="0.3">
      <c r="B2766" s="166">
        <v>44452</v>
      </c>
      <c r="C2766" s="197">
        <v>301.2</v>
      </c>
      <c r="D2766" s="197">
        <f t="shared" si="44"/>
        <v>0.62951742047175929</v>
      </c>
      <c r="E2766" s="197">
        <v>7.5263421976918821E-3</v>
      </c>
    </row>
    <row r="2767" spans="2:5" x14ac:dyDescent="0.3">
      <c r="B2767" s="166">
        <v>39099</v>
      </c>
      <c r="C2767" s="197">
        <v>184.84</v>
      </c>
      <c r="D2767" s="197">
        <f t="shared" si="44"/>
        <v>0.12989791552050867</v>
      </c>
      <c r="E2767" s="197">
        <v>7.5220756568188385E-3</v>
      </c>
    </row>
    <row r="2768" spans="2:5" x14ac:dyDescent="0.3">
      <c r="B2768" s="166">
        <v>38972</v>
      </c>
      <c r="C2768" s="197">
        <v>163.59</v>
      </c>
      <c r="D2768" s="197">
        <f t="shared" si="44"/>
        <v>2.0497762863534676</v>
      </c>
      <c r="E2768" s="197">
        <v>7.513703270308536E-3</v>
      </c>
    </row>
    <row r="2769" spans="2:5" x14ac:dyDescent="0.3">
      <c r="B2769" s="166">
        <v>35909</v>
      </c>
      <c r="C2769" s="197">
        <v>53.64</v>
      </c>
      <c r="D2769" s="197">
        <f t="shared" si="44"/>
        <v>-0.34433443344334436</v>
      </c>
      <c r="E2769" s="197">
        <v>7.5131480090158131E-3</v>
      </c>
    </row>
    <row r="2770" spans="2:5" x14ac:dyDescent="0.3">
      <c r="B2770" s="166">
        <v>35128</v>
      </c>
      <c r="C2770" s="197">
        <v>81.81</v>
      </c>
      <c r="D2770" s="197">
        <f t="shared" si="44"/>
        <v>-0.41359042362554654</v>
      </c>
      <c r="E2770" s="197">
        <v>7.5123152709359875E-3</v>
      </c>
    </row>
    <row r="2771" spans="2:5" x14ac:dyDescent="0.3">
      <c r="B2771" s="166">
        <v>40231</v>
      </c>
      <c r="C2771" s="197">
        <v>139.51</v>
      </c>
      <c r="D2771" s="197">
        <f t="shared" si="44"/>
        <v>-0.46149689273169414</v>
      </c>
      <c r="E2771" s="197">
        <v>7.5106521268144544E-3</v>
      </c>
    </row>
    <row r="2772" spans="2:5" x14ac:dyDescent="0.3">
      <c r="B2772" s="166">
        <v>41050</v>
      </c>
      <c r="C2772" s="197">
        <v>259.07</v>
      </c>
      <c r="D2772" s="197">
        <f t="shared" si="44"/>
        <v>-0.33563277343249132</v>
      </c>
      <c r="E2772" s="197">
        <v>7.5056389515439914E-3</v>
      </c>
    </row>
    <row r="2773" spans="2:5" x14ac:dyDescent="0.3">
      <c r="B2773" s="166">
        <v>42503</v>
      </c>
      <c r="C2773" s="197">
        <v>389.95</v>
      </c>
      <c r="D2773" s="197">
        <f t="shared" si="44"/>
        <v>1.3163053163053164</v>
      </c>
      <c r="E2773" s="197">
        <v>7.4925720191190148E-3</v>
      </c>
    </row>
    <row r="2774" spans="2:5" x14ac:dyDescent="0.3">
      <c r="B2774" s="166">
        <v>40294</v>
      </c>
      <c r="C2774" s="197">
        <v>168.35</v>
      </c>
      <c r="D2774" s="197">
        <f t="shared" si="44"/>
        <v>-0.59063829787234046</v>
      </c>
      <c r="E2774" s="197">
        <v>7.4805505685218154E-3</v>
      </c>
    </row>
    <row r="2775" spans="2:5" x14ac:dyDescent="0.3">
      <c r="B2775" s="166">
        <v>43004</v>
      </c>
      <c r="C2775" s="197">
        <v>411.25</v>
      </c>
      <c r="D2775" s="197">
        <f t="shared" si="44"/>
        <v>2.8092812152649134</v>
      </c>
      <c r="E2775" s="197">
        <v>7.4718275355218911E-3</v>
      </c>
    </row>
    <row r="2776" spans="2:5" x14ac:dyDescent="0.3">
      <c r="B2776" s="166">
        <v>38035</v>
      </c>
      <c r="C2776" s="197">
        <v>107.96</v>
      </c>
      <c r="D2776" s="197">
        <f t="shared" si="44"/>
        <v>0.66348228043143265</v>
      </c>
      <c r="E2776" s="197">
        <v>7.4654721911160404E-3</v>
      </c>
    </row>
    <row r="2777" spans="2:5" x14ac:dyDescent="0.3">
      <c r="B2777" s="166">
        <v>35486</v>
      </c>
      <c r="C2777" s="197">
        <v>64.900000000000006</v>
      </c>
      <c r="D2777" s="197">
        <f t="shared" si="44"/>
        <v>-0.45544554455445541</v>
      </c>
      <c r="E2777" s="197">
        <v>7.4511021421919121E-3</v>
      </c>
    </row>
    <row r="2778" spans="2:5" x14ac:dyDescent="0.3">
      <c r="B2778" s="166">
        <v>39559</v>
      </c>
      <c r="C2778" s="197">
        <v>119.18</v>
      </c>
      <c r="D2778" s="197">
        <f t="shared" si="44"/>
        <v>3.6283495145631068</v>
      </c>
      <c r="E2778" s="197">
        <v>7.4387151310228994E-3</v>
      </c>
    </row>
    <row r="2779" spans="2:5" x14ac:dyDescent="0.3">
      <c r="B2779" s="166">
        <v>37475</v>
      </c>
      <c r="C2779" s="197">
        <v>25.75</v>
      </c>
      <c r="D2779" s="197">
        <f t="shared" si="44"/>
        <v>0.26597836774827921</v>
      </c>
      <c r="E2779" s="197">
        <v>7.4334898278560768E-3</v>
      </c>
    </row>
    <row r="2780" spans="2:5" x14ac:dyDescent="0.3">
      <c r="B2780" s="166">
        <v>37237</v>
      </c>
      <c r="C2780" s="197">
        <v>20.34</v>
      </c>
      <c r="D2780" s="197">
        <f t="shared" si="44"/>
        <v>-0.94122236671001303</v>
      </c>
      <c r="E2780" s="197">
        <v>7.429420505200568E-3</v>
      </c>
    </row>
    <row r="2781" spans="2:5" x14ac:dyDescent="0.3">
      <c r="B2781" s="166">
        <v>42437</v>
      </c>
      <c r="C2781" s="197">
        <v>346.05</v>
      </c>
      <c r="D2781" s="197">
        <f t="shared" si="44"/>
        <v>11.745856353591162</v>
      </c>
      <c r="E2781" s="197">
        <v>7.4235807860263403E-3</v>
      </c>
    </row>
    <row r="2782" spans="2:5" x14ac:dyDescent="0.3">
      <c r="B2782" s="166">
        <v>37546</v>
      </c>
      <c r="C2782" s="197">
        <v>27.15</v>
      </c>
      <c r="D2782" s="197">
        <f t="shared" si="44"/>
        <v>-0.33374233128834363</v>
      </c>
      <c r="E2782" s="197">
        <v>7.4211502782930427E-3</v>
      </c>
    </row>
    <row r="2783" spans="2:5" x14ac:dyDescent="0.3">
      <c r="B2783" s="166">
        <v>36340</v>
      </c>
      <c r="C2783" s="197">
        <v>40.75</v>
      </c>
      <c r="D2783" s="197">
        <f t="shared" si="44"/>
        <v>-0.79770651310563934</v>
      </c>
      <c r="E2783" s="197">
        <v>7.4165636588379158E-3</v>
      </c>
    </row>
    <row r="2784" spans="2:5" x14ac:dyDescent="0.3">
      <c r="B2784" s="166">
        <v>40914</v>
      </c>
      <c r="C2784" s="197">
        <v>201.44</v>
      </c>
      <c r="D2784" s="197">
        <f t="shared" si="44"/>
        <v>0.10082518170391808</v>
      </c>
      <c r="E2784" s="197">
        <v>7.4014802960591375E-3</v>
      </c>
    </row>
    <row r="2785" spans="2:5" x14ac:dyDescent="0.3">
      <c r="B2785" s="166">
        <v>40900</v>
      </c>
      <c r="C2785" s="197">
        <v>182.99</v>
      </c>
      <c r="D2785" s="197">
        <f t="shared" si="44"/>
        <v>-0.58772107694040776</v>
      </c>
      <c r="E2785" s="197">
        <v>7.3768235617945876E-3</v>
      </c>
    </row>
    <row r="2786" spans="2:5" x14ac:dyDescent="0.3">
      <c r="B2786" s="166">
        <v>42849</v>
      </c>
      <c r="C2786" s="197">
        <v>443.85</v>
      </c>
      <c r="D2786" s="197">
        <f t="shared" si="44"/>
        <v>0.10051821179737686</v>
      </c>
      <c r="E2786" s="197">
        <v>7.3763050385837747E-3</v>
      </c>
    </row>
    <row r="2787" spans="2:5" x14ac:dyDescent="0.3">
      <c r="B2787" s="166">
        <v>44859</v>
      </c>
      <c r="C2787" s="197">
        <v>403.31</v>
      </c>
      <c r="D2787" s="197">
        <f t="shared" si="44"/>
        <v>14.517891496729513</v>
      </c>
      <c r="E2787" s="197">
        <v>7.3683684683785167E-3</v>
      </c>
    </row>
    <row r="2788" spans="2:5" x14ac:dyDescent="0.3">
      <c r="B2788" s="166">
        <v>37497</v>
      </c>
      <c r="C2788" s="197">
        <v>25.99</v>
      </c>
      <c r="D2788" s="197">
        <f t="shared" si="44"/>
        <v>-0.73283305921052633</v>
      </c>
      <c r="E2788" s="197">
        <v>7.3643410852712865E-3</v>
      </c>
    </row>
    <row r="2789" spans="2:5" x14ac:dyDescent="0.3">
      <c r="B2789" s="166">
        <v>39611</v>
      </c>
      <c r="C2789" s="197">
        <v>97.28</v>
      </c>
      <c r="D2789" s="197">
        <f t="shared" si="44"/>
        <v>-0.34886211512717535</v>
      </c>
      <c r="E2789" s="197">
        <v>7.3521797659730215E-3</v>
      </c>
    </row>
    <row r="2790" spans="2:5" x14ac:dyDescent="0.3">
      <c r="B2790" s="166">
        <v>40329</v>
      </c>
      <c r="C2790" s="197">
        <v>149.4</v>
      </c>
      <c r="D2790" s="197">
        <f t="shared" si="44"/>
        <v>0.64973498233215543</v>
      </c>
      <c r="E2790" s="197">
        <v>7.3494707032566442E-3</v>
      </c>
    </row>
    <row r="2791" spans="2:5" x14ac:dyDescent="0.3">
      <c r="B2791" s="166">
        <v>38590</v>
      </c>
      <c r="C2791" s="197">
        <v>90.56</v>
      </c>
      <c r="D2791" s="197">
        <f t="shared" si="44"/>
        <v>-0.78327669554396206</v>
      </c>
      <c r="E2791" s="197">
        <v>7.3414905450499557E-3</v>
      </c>
    </row>
    <row r="2792" spans="2:5" x14ac:dyDescent="0.3">
      <c r="B2792" s="166">
        <v>45008</v>
      </c>
      <c r="C2792" s="197">
        <v>417.86</v>
      </c>
      <c r="D2792" s="197">
        <f t="shared" si="44"/>
        <v>-0.40420617380765667</v>
      </c>
      <c r="E2792" s="197">
        <v>7.3284798225736747E-3</v>
      </c>
    </row>
    <row r="2793" spans="2:5" x14ac:dyDescent="0.3">
      <c r="B2793" s="166">
        <v>45923</v>
      </c>
      <c r="C2793" s="197">
        <v>701.35</v>
      </c>
      <c r="D2793" s="197">
        <f t="shared" si="44"/>
        <v>7.3056915544675638E-2</v>
      </c>
      <c r="E2793" s="197">
        <v>7.3249551166967297E-3</v>
      </c>
    </row>
    <row r="2794" spans="2:5" x14ac:dyDescent="0.3">
      <c r="B2794" s="166">
        <v>45873</v>
      </c>
      <c r="C2794" s="197">
        <v>653.6</v>
      </c>
      <c r="D2794" s="197">
        <f t="shared" si="44"/>
        <v>1.2058724265946674</v>
      </c>
      <c r="E2794" s="197">
        <v>7.3206442166910968E-3</v>
      </c>
    </row>
    <row r="2795" spans="2:5" x14ac:dyDescent="0.3">
      <c r="B2795" s="166">
        <v>43248</v>
      </c>
      <c r="C2795" s="197">
        <v>296.3</v>
      </c>
      <c r="D2795" s="197">
        <f t="shared" si="44"/>
        <v>-0.17327008928571419</v>
      </c>
      <c r="E2795" s="197">
        <v>7.3091959884414859E-3</v>
      </c>
    </row>
    <row r="2796" spans="2:5" x14ac:dyDescent="0.3">
      <c r="B2796" s="166">
        <v>43202</v>
      </c>
      <c r="C2796" s="197">
        <v>358.4</v>
      </c>
      <c r="D2796" s="197">
        <f t="shared" si="44"/>
        <v>2.7112975044009526</v>
      </c>
      <c r="E2796" s="197">
        <v>7.307476110174127E-3</v>
      </c>
    </row>
    <row r="2797" spans="2:5" x14ac:dyDescent="0.3">
      <c r="B2797" s="166">
        <v>38394</v>
      </c>
      <c r="C2797" s="197">
        <v>96.57</v>
      </c>
      <c r="D2797" s="197">
        <f t="shared" si="44"/>
        <v>-0.90389132165605091</v>
      </c>
      <c r="E2797" s="197">
        <v>7.3015541879628554E-3</v>
      </c>
    </row>
    <row r="2798" spans="2:5" x14ac:dyDescent="0.3">
      <c r="B2798" s="166">
        <v>45412</v>
      </c>
      <c r="C2798" s="197">
        <v>1004.8</v>
      </c>
      <c r="D2798" s="197">
        <f t="shared" si="44"/>
        <v>16.300275482093664</v>
      </c>
      <c r="E2798" s="197">
        <v>7.298099286229931E-3</v>
      </c>
    </row>
    <row r="2799" spans="2:5" x14ac:dyDescent="0.3">
      <c r="B2799" s="166">
        <v>34761</v>
      </c>
      <c r="C2799" s="197">
        <v>58.08</v>
      </c>
      <c r="D2799" s="197">
        <f t="shared" si="44"/>
        <v>1.9938144329896907</v>
      </c>
      <c r="E2799" s="197">
        <v>7.2840790842871872E-3</v>
      </c>
    </row>
    <row r="2800" spans="2:5" x14ac:dyDescent="0.3">
      <c r="B2800" s="166">
        <v>37260</v>
      </c>
      <c r="C2800" s="197">
        <v>19.399999999999999</v>
      </c>
      <c r="D2800" s="197">
        <f t="shared" si="44"/>
        <v>-0.95409913640127764</v>
      </c>
      <c r="E2800" s="197">
        <v>7.2689511941845808E-3</v>
      </c>
    </row>
    <row r="2801" spans="2:5" x14ac:dyDescent="0.3">
      <c r="B2801" s="166">
        <v>42863</v>
      </c>
      <c r="C2801" s="197">
        <v>422.65</v>
      </c>
      <c r="D2801" s="197">
        <f t="shared" si="44"/>
        <v>15.939879759519037</v>
      </c>
      <c r="E2801" s="197">
        <v>7.2688274547185738E-3</v>
      </c>
    </row>
    <row r="2802" spans="2:5" x14ac:dyDescent="0.3">
      <c r="B2802" s="166">
        <v>37532</v>
      </c>
      <c r="C2802" s="197">
        <v>24.95</v>
      </c>
      <c r="D2802" s="197">
        <f t="shared" si="44"/>
        <v>-0.84449984418822066</v>
      </c>
      <c r="E2802" s="197">
        <v>7.2668550666128429E-3</v>
      </c>
    </row>
    <row r="2803" spans="2:5" x14ac:dyDescent="0.3">
      <c r="B2803" s="166">
        <v>43641</v>
      </c>
      <c r="C2803" s="197">
        <v>160.44999999999999</v>
      </c>
      <c r="D2803" s="197">
        <f t="shared" si="44"/>
        <v>-0.54904440697020807</v>
      </c>
      <c r="E2803" s="197">
        <v>7.2190834902698953E-3</v>
      </c>
    </row>
    <row r="2804" spans="2:5" x14ac:dyDescent="0.3">
      <c r="B2804" s="166">
        <v>43201</v>
      </c>
      <c r="C2804" s="197">
        <v>355.8</v>
      </c>
      <c r="D2804" s="197">
        <f t="shared" si="44"/>
        <v>0.32726526653486032</v>
      </c>
      <c r="E2804" s="197">
        <v>7.2186836518046693E-3</v>
      </c>
    </row>
    <row r="2805" spans="2:5" x14ac:dyDescent="0.3">
      <c r="B2805" s="166">
        <v>41380</v>
      </c>
      <c r="C2805" s="197">
        <v>268.07</v>
      </c>
      <c r="D2805" s="197">
        <f t="shared" si="44"/>
        <v>-0.45401034665363149</v>
      </c>
      <c r="E2805" s="197">
        <v>7.2139770805936809E-3</v>
      </c>
    </row>
    <row r="2806" spans="2:5" x14ac:dyDescent="0.3">
      <c r="B2806" s="166">
        <v>41925</v>
      </c>
      <c r="C2806" s="197">
        <v>490.98</v>
      </c>
      <c r="D2806" s="197">
        <f t="shared" si="44"/>
        <v>2.5775284173710289</v>
      </c>
      <c r="E2806" s="197">
        <v>7.20044310419099E-3</v>
      </c>
    </row>
    <row r="2807" spans="2:5" x14ac:dyDescent="0.3">
      <c r="B2807" s="166">
        <v>39272</v>
      </c>
      <c r="C2807" s="197">
        <v>137.24</v>
      </c>
      <c r="D2807" s="197">
        <f t="shared" si="44"/>
        <v>-0.71539370813545955</v>
      </c>
      <c r="E2807" s="197">
        <v>7.1921326875092895E-3</v>
      </c>
    </row>
    <row r="2808" spans="2:5" x14ac:dyDescent="0.3">
      <c r="B2808" s="166">
        <v>45049</v>
      </c>
      <c r="C2808" s="197">
        <v>482.21</v>
      </c>
      <c r="D2808" s="197">
        <f t="shared" si="44"/>
        <v>27.63479809976247</v>
      </c>
      <c r="E2808" s="197">
        <v>7.1850784301439319E-3</v>
      </c>
    </row>
    <row r="2809" spans="2:5" x14ac:dyDescent="0.3">
      <c r="B2809" s="166">
        <v>36860</v>
      </c>
      <c r="C2809" s="197">
        <v>16.84</v>
      </c>
      <c r="D2809" s="197">
        <f t="shared" si="44"/>
        <v>-0.95240921294333758</v>
      </c>
      <c r="E2809" s="197">
        <v>7.1770334928229484E-3</v>
      </c>
    </row>
    <row r="2810" spans="2:5" x14ac:dyDescent="0.3">
      <c r="B2810" s="166">
        <v>41676</v>
      </c>
      <c r="C2810" s="197">
        <v>353.85</v>
      </c>
      <c r="D2810" s="197">
        <f t="shared" si="44"/>
        <v>11.588046958377802</v>
      </c>
      <c r="E2810" s="197">
        <v>7.1727435744173285E-3</v>
      </c>
    </row>
    <row r="2811" spans="2:5" x14ac:dyDescent="0.3">
      <c r="B2811" s="166">
        <v>37574</v>
      </c>
      <c r="C2811" s="197">
        <v>28.11</v>
      </c>
      <c r="D2811" s="197">
        <f t="shared" si="44"/>
        <v>-0.94456168030766197</v>
      </c>
      <c r="E2811" s="197">
        <v>7.165890361877425E-3</v>
      </c>
    </row>
    <row r="2812" spans="2:5" x14ac:dyDescent="0.3">
      <c r="B2812" s="166">
        <v>44512</v>
      </c>
      <c r="C2812" s="197">
        <v>507.05</v>
      </c>
      <c r="D2812" s="197">
        <f t="shared" si="44"/>
        <v>0.42277905606375232</v>
      </c>
      <c r="E2812" s="197">
        <v>7.1506604429436571E-3</v>
      </c>
    </row>
    <row r="2813" spans="2:5" x14ac:dyDescent="0.3">
      <c r="B2813" s="166">
        <v>41677</v>
      </c>
      <c r="C2813" s="197">
        <v>356.38</v>
      </c>
      <c r="D2813" s="197">
        <f t="shared" si="44"/>
        <v>0.82899666410059014</v>
      </c>
      <c r="E2813" s="197">
        <v>7.1499222834534581E-3</v>
      </c>
    </row>
    <row r="2814" spans="2:5" x14ac:dyDescent="0.3">
      <c r="B2814" s="166">
        <v>40722</v>
      </c>
      <c r="C2814" s="197">
        <v>194.85</v>
      </c>
      <c r="D2814" s="197">
        <f t="shared" si="44"/>
        <v>-0.29261208930840443</v>
      </c>
      <c r="E2814" s="197">
        <v>7.1328888199719831E-3</v>
      </c>
    </row>
    <row r="2815" spans="2:5" x14ac:dyDescent="0.3">
      <c r="B2815" s="166">
        <v>43291</v>
      </c>
      <c r="C2815" s="197">
        <v>275.45</v>
      </c>
      <c r="D2815" s="197">
        <f t="shared" si="44"/>
        <v>0.39010850365884431</v>
      </c>
      <c r="E2815" s="197">
        <v>7.1297989031078313E-3</v>
      </c>
    </row>
    <row r="2816" spans="2:5" x14ac:dyDescent="0.3">
      <c r="B2816" s="166">
        <v>44204</v>
      </c>
      <c r="C2816" s="197">
        <v>198.15</v>
      </c>
      <c r="D2816" s="197">
        <f t="shared" si="44"/>
        <v>5.363198458574181</v>
      </c>
      <c r="E2816" s="197">
        <v>7.1156289707752229E-3</v>
      </c>
    </row>
    <row r="2817" spans="2:5" x14ac:dyDescent="0.3">
      <c r="B2817" s="166">
        <v>37622</v>
      </c>
      <c r="C2817" s="197">
        <v>31.14</v>
      </c>
      <c r="D2817" s="197">
        <f t="shared" si="44"/>
        <v>-0.93514121469632594</v>
      </c>
      <c r="E2817" s="197">
        <v>7.115135834411257E-3</v>
      </c>
    </row>
    <row r="2818" spans="2:5" x14ac:dyDescent="0.3">
      <c r="B2818" s="166">
        <v>45043</v>
      </c>
      <c r="C2818" s="197">
        <v>480.12</v>
      </c>
      <c r="D2818" s="197">
        <f t="shared" si="44"/>
        <v>5.769881556683587</v>
      </c>
      <c r="E2818" s="197">
        <v>7.1109433012397361E-3</v>
      </c>
    </row>
    <row r="2819" spans="2:5" x14ac:dyDescent="0.3">
      <c r="B2819" s="166">
        <v>34906</v>
      </c>
      <c r="C2819" s="197">
        <v>70.92</v>
      </c>
      <c r="D2819" s="197">
        <f t="shared" si="44"/>
        <v>-0.25433708337714223</v>
      </c>
      <c r="E2819" s="197">
        <v>7.1002556092019109E-3</v>
      </c>
    </row>
    <row r="2820" spans="2:5" x14ac:dyDescent="0.3">
      <c r="B2820" s="166">
        <v>35221</v>
      </c>
      <c r="C2820" s="197">
        <v>95.11</v>
      </c>
      <c r="D2820" s="197">
        <f t="shared" si="44"/>
        <v>-0.76106016832056278</v>
      </c>
      <c r="E2820" s="197">
        <v>7.0944515036002187E-3</v>
      </c>
    </row>
    <row r="2821" spans="2:5" x14ac:dyDescent="0.3">
      <c r="B2821" s="166">
        <v>42202</v>
      </c>
      <c r="C2821" s="197">
        <v>398.05</v>
      </c>
      <c r="D2821" s="197">
        <f t="shared" si="44"/>
        <v>0.36552315608919383</v>
      </c>
      <c r="E2821" s="197">
        <v>7.0841239721695093E-3</v>
      </c>
    </row>
    <row r="2822" spans="2:5" x14ac:dyDescent="0.3">
      <c r="B2822" s="166">
        <v>44321</v>
      </c>
      <c r="C2822" s="197">
        <v>291.5</v>
      </c>
      <c r="D2822" s="197">
        <f t="shared" si="44"/>
        <v>-0.63406979663570173</v>
      </c>
      <c r="E2822" s="197">
        <v>7.0823976507168318E-3</v>
      </c>
    </row>
    <row r="2823" spans="2:5" x14ac:dyDescent="0.3">
      <c r="B2823" s="166">
        <v>45621</v>
      </c>
      <c r="C2823" s="197">
        <v>796.6</v>
      </c>
      <c r="D2823" s="197">
        <f t="shared" si="44"/>
        <v>3.659842059081603</v>
      </c>
      <c r="E2823" s="197">
        <v>7.0796460176991705E-3</v>
      </c>
    </row>
    <row r="2824" spans="2:5" x14ac:dyDescent="0.3">
      <c r="B2824" s="166">
        <v>43873</v>
      </c>
      <c r="C2824" s="197">
        <v>170.95</v>
      </c>
      <c r="D2824" s="197">
        <f t="shared" si="44"/>
        <v>5.6621200311769284</v>
      </c>
      <c r="E2824" s="197">
        <v>7.0692194403534359E-3</v>
      </c>
    </row>
    <row r="2825" spans="2:5" x14ac:dyDescent="0.3">
      <c r="B2825" s="166">
        <v>36663</v>
      </c>
      <c r="C2825" s="197">
        <v>25.66</v>
      </c>
      <c r="D2825" s="197">
        <f t="shared" si="44"/>
        <v>-0.93465749936338172</v>
      </c>
      <c r="E2825" s="197">
        <v>7.0643642072212298E-3</v>
      </c>
    </row>
    <row r="2826" spans="2:5" x14ac:dyDescent="0.3">
      <c r="B2826" s="166">
        <v>42506</v>
      </c>
      <c r="C2826" s="197">
        <v>392.7</v>
      </c>
      <c r="D2826" s="197">
        <f t="shared" ref="D2826:D2889" si="45">C2826/C2827-1</f>
        <v>-0.11081423784077526</v>
      </c>
      <c r="E2826" s="197">
        <v>7.0521861777150807E-3</v>
      </c>
    </row>
    <row r="2827" spans="2:5" x14ac:dyDescent="0.3">
      <c r="B2827" s="166">
        <v>44977</v>
      </c>
      <c r="C2827" s="197">
        <v>441.64</v>
      </c>
      <c r="D2827" s="197">
        <f t="shared" si="45"/>
        <v>-0.16514177693761822</v>
      </c>
      <c r="E2827" s="197">
        <v>7.0459468703683026E-3</v>
      </c>
    </row>
    <row r="2828" spans="2:5" x14ac:dyDescent="0.3">
      <c r="B2828" s="166">
        <v>42612</v>
      </c>
      <c r="C2828" s="197">
        <v>529</v>
      </c>
      <c r="D2828" s="197">
        <f t="shared" si="45"/>
        <v>1.9577858540676547</v>
      </c>
      <c r="E2828" s="197">
        <v>7.0435941366839838E-3</v>
      </c>
    </row>
    <row r="2829" spans="2:5" x14ac:dyDescent="0.3">
      <c r="B2829" s="166">
        <v>44176</v>
      </c>
      <c r="C2829" s="197">
        <v>178.85</v>
      </c>
      <c r="D2829" s="197">
        <f t="shared" si="45"/>
        <v>2.0484063405488322</v>
      </c>
      <c r="E2829" s="197">
        <v>7.0382882882882303E-3</v>
      </c>
    </row>
    <row r="2830" spans="2:5" x14ac:dyDescent="0.3">
      <c r="B2830" s="166">
        <v>36411</v>
      </c>
      <c r="C2830" s="197">
        <v>58.67</v>
      </c>
      <c r="D2830" s="197">
        <f t="shared" si="45"/>
        <v>-0.67205142537730578</v>
      </c>
      <c r="E2830" s="197">
        <v>7.0374184689323549E-3</v>
      </c>
    </row>
    <row r="2831" spans="2:5" x14ac:dyDescent="0.3">
      <c r="B2831" s="166">
        <v>44180</v>
      </c>
      <c r="C2831" s="197">
        <v>178.9</v>
      </c>
      <c r="D2831" s="197">
        <f t="shared" si="45"/>
        <v>-0.67210410557184752</v>
      </c>
      <c r="E2831" s="197">
        <v>7.0363073459047687E-3</v>
      </c>
    </row>
    <row r="2832" spans="2:5" x14ac:dyDescent="0.3">
      <c r="B2832" s="166">
        <v>42086</v>
      </c>
      <c r="C2832" s="197">
        <v>545.6</v>
      </c>
      <c r="D2832" s="197">
        <f t="shared" si="45"/>
        <v>0.18957810966968291</v>
      </c>
      <c r="E2832" s="197">
        <v>7.0322449657618247E-3</v>
      </c>
    </row>
    <row r="2833" spans="2:5" x14ac:dyDescent="0.3">
      <c r="B2833" s="166">
        <v>42787</v>
      </c>
      <c r="C2833" s="197">
        <v>458.65</v>
      </c>
      <c r="D2833" s="197">
        <f t="shared" si="45"/>
        <v>2.2292473421108214</v>
      </c>
      <c r="E2833" s="197">
        <v>7.0260182237347202E-3</v>
      </c>
    </row>
    <row r="2834" spans="2:5" x14ac:dyDescent="0.3">
      <c r="B2834" s="166">
        <v>39420</v>
      </c>
      <c r="C2834" s="197">
        <v>142.03</v>
      </c>
      <c r="D2834" s="197">
        <f t="shared" si="45"/>
        <v>1.1519696969696969</v>
      </c>
      <c r="E2834" s="197">
        <v>7.0192853091322061E-3</v>
      </c>
    </row>
    <row r="2835" spans="2:5" x14ac:dyDescent="0.3">
      <c r="B2835" s="166">
        <v>34886</v>
      </c>
      <c r="C2835" s="197">
        <v>66</v>
      </c>
      <c r="D2835" s="197">
        <f t="shared" si="45"/>
        <v>-0.10167415271539404</v>
      </c>
      <c r="E2835" s="197">
        <v>7.0186145865118732E-3</v>
      </c>
    </row>
    <row r="2836" spans="2:5" x14ac:dyDescent="0.3">
      <c r="B2836" s="166">
        <v>35510</v>
      </c>
      <c r="C2836" s="197">
        <v>73.47</v>
      </c>
      <c r="D2836" s="197">
        <f t="shared" si="45"/>
        <v>-0.49085239085239085</v>
      </c>
      <c r="E2836" s="197">
        <v>6.990131578947345E-3</v>
      </c>
    </row>
    <row r="2837" spans="2:5" x14ac:dyDescent="0.3">
      <c r="B2837" s="166">
        <v>44085</v>
      </c>
      <c r="C2837" s="197">
        <v>144.30000000000001</v>
      </c>
      <c r="D2837" s="197">
        <f t="shared" si="45"/>
        <v>-0.72080874528393157</v>
      </c>
      <c r="E2837" s="197">
        <v>6.9783670621075267E-3</v>
      </c>
    </row>
    <row r="2838" spans="2:5" x14ac:dyDescent="0.3">
      <c r="B2838" s="166">
        <v>45072</v>
      </c>
      <c r="C2838" s="197">
        <v>516.85</v>
      </c>
      <c r="D2838" s="197">
        <f t="shared" si="45"/>
        <v>4.5930094145655236</v>
      </c>
      <c r="E2838" s="197">
        <v>6.9748865119723114E-3</v>
      </c>
    </row>
    <row r="2839" spans="2:5" x14ac:dyDescent="0.3">
      <c r="B2839" s="166">
        <v>38419</v>
      </c>
      <c r="C2839" s="197">
        <v>92.41</v>
      </c>
      <c r="D2839" s="197">
        <f t="shared" si="45"/>
        <v>-0.88148765630009618</v>
      </c>
      <c r="E2839" s="197">
        <v>6.9739566307072121E-3</v>
      </c>
    </row>
    <row r="2840" spans="2:5" x14ac:dyDescent="0.3">
      <c r="B2840" s="166">
        <v>45674</v>
      </c>
      <c r="C2840" s="197">
        <v>779.75</v>
      </c>
      <c r="D2840" s="197">
        <f t="shared" si="45"/>
        <v>52.999307479224377</v>
      </c>
      <c r="E2840" s="197">
        <v>6.9735907535350972E-3</v>
      </c>
    </row>
    <row r="2841" spans="2:5" x14ac:dyDescent="0.3">
      <c r="B2841" s="166">
        <v>36817</v>
      </c>
      <c r="C2841" s="197">
        <v>14.44</v>
      </c>
      <c r="D2841" s="197">
        <f t="shared" si="45"/>
        <v>-0.96622301232719698</v>
      </c>
      <c r="E2841" s="197">
        <v>6.9735006973501434E-3</v>
      </c>
    </row>
    <row r="2842" spans="2:5" x14ac:dyDescent="0.3">
      <c r="B2842" s="166">
        <v>41750</v>
      </c>
      <c r="C2842" s="197">
        <v>427.51</v>
      </c>
      <c r="D2842" s="197">
        <f t="shared" si="45"/>
        <v>2.3627782584755761</v>
      </c>
      <c r="E2842" s="197">
        <v>6.9720880932750973E-3</v>
      </c>
    </row>
    <row r="2843" spans="2:5" x14ac:dyDescent="0.3">
      <c r="B2843" s="166">
        <v>39303</v>
      </c>
      <c r="C2843" s="197">
        <v>127.13</v>
      </c>
      <c r="D2843" s="197">
        <f t="shared" si="45"/>
        <v>1.0974155069582547E-2</v>
      </c>
      <c r="E2843" s="197">
        <v>6.9702970297029765E-3</v>
      </c>
    </row>
    <row r="2844" spans="2:5" x14ac:dyDescent="0.3">
      <c r="B2844" s="166">
        <v>39297</v>
      </c>
      <c r="C2844" s="197">
        <v>125.75</v>
      </c>
      <c r="D2844" s="197">
        <f t="shared" si="45"/>
        <v>-0.73989575145823849</v>
      </c>
      <c r="E2844" s="197">
        <v>6.9666880204997117E-3</v>
      </c>
    </row>
    <row r="2845" spans="2:5" x14ac:dyDescent="0.3">
      <c r="B2845" s="166">
        <v>45044</v>
      </c>
      <c r="C2845" s="197">
        <v>483.46</v>
      </c>
      <c r="D2845" s="197">
        <f t="shared" si="45"/>
        <v>0.17492952269855144</v>
      </c>
      <c r="E2845" s="197">
        <v>6.9565941847871127E-3</v>
      </c>
    </row>
    <row r="2846" spans="2:5" x14ac:dyDescent="0.3">
      <c r="B2846" s="166">
        <v>44865</v>
      </c>
      <c r="C2846" s="197">
        <v>411.48</v>
      </c>
      <c r="D2846" s="197">
        <f t="shared" si="45"/>
        <v>-0.40239634013506642</v>
      </c>
      <c r="E2846" s="197">
        <v>6.9498825371965278E-3</v>
      </c>
    </row>
    <row r="2847" spans="2:5" x14ac:dyDescent="0.3">
      <c r="B2847" s="166">
        <v>45840</v>
      </c>
      <c r="C2847" s="197">
        <v>688.55</v>
      </c>
      <c r="D2847" s="197">
        <f t="shared" si="45"/>
        <v>3.3960288578177869</v>
      </c>
      <c r="E2847" s="197">
        <v>6.9464755776542653E-3</v>
      </c>
    </row>
    <row r="2848" spans="2:5" x14ac:dyDescent="0.3">
      <c r="B2848" s="166">
        <v>40178</v>
      </c>
      <c r="C2848" s="197">
        <v>156.63</v>
      </c>
      <c r="D2848" s="197">
        <f t="shared" si="45"/>
        <v>-0.76033968326830381</v>
      </c>
      <c r="E2848" s="197">
        <v>6.9431051108967967E-3</v>
      </c>
    </row>
    <row r="2849" spans="2:5" x14ac:dyDescent="0.3">
      <c r="B2849" s="166">
        <v>45242</v>
      </c>
      <c r="C2849" s="197">
        <v>653.54999999999995</v>
      </c>
      <c r="D2849" s="197">
        <f t="shared" si="45"/>
        <v>12.205698120832491</v>
      </c>
      <c r="E2849" s="197">
        <v>6.9332100762653504E-3</v>
      </c>
    </row>
    <row r="2850" spans="2:5" x14ac:dyDescent="0.3">
      <c r="B2850" s="166">
        <v>37853</v>
      </c>
      <c r="C2850" s="197">
        <v>49.49</v>
      </c>
      <c r="D2850" s="197">
        <f t="shared" si="45"/>
        <v>-0.15053209749399243</v>
      </c>
      <c r="E2850" s="197">
        <v>6.9175991861649688E-3</v>
      </c>
    </row>
    <row r="2851" spans="2:5" x14ac:dyDescent="0.3">
      <c r="B2851" s="166">
        <v>36410</v>
      </c>
      <c r="C2851" s="197">
        <v>58.26</v>
      </c>
      <c r="D2851" s="197">
        <f t="shared" si="45"/>
        <v>-0.70388818297331635</v>
      </c>
      <c r="E2851" s="197">
        <v>6.9132388524022481E-3</v>
      </c>
    </row>
    <row r="2852" spans="2:5" x14ac:dyDescent="0.3">
      <c r="B2852" s="166">
        <v>44203</v>
      </c>
      <c r="C2852" s="197">
        <v>196.75</v>
      </c>
      <c r="D2852" s="197">
        <f t="shared" si="45"/>
        <v>2.211720535422788</v>
      </c>
      <c r="E2852" s="197">
        <v>6.908904810644767E-3</v>
      </c>
    </row>
    <row r="2853" spans="2:5" x14ac:dyDescent="0.3">
      <c r="B2853" s="166">
        <v>35468</v>
      </c>
      <c r="C2853" s="197">
        <v>61.26</v>
      </c>
      <c r="D2853" s="197">
        <f t="shared" si="45"/>
        <v>-0.61652582159624414</v>
      </c>
      <c r="E2853" s="197">
        <v>6.9033530571991353E-3</v>
      </c>
    </row>
    <row r="2854" spans="2:5" x14ac:dyDescent="0.3">
      <c r="B2854" s="166">
        <v>40350</v>
      </c>
      <c r="C2854" s="197">
        <v>159.75</v>
      </c>
      <c r="D2854" s="197">
        <f t="shared" si="45"/>
        <v>6.7704852292474138E-2</v>
      </c>
      <c r="E2854" s="197">
        <v>6.8700365561578103E-3</v>
      </c>
    </row>
    <row r="2855" spans="2:5" x14ac:dyDescent="0.3">
      <c r="B2855" s="166">
        <v>40367</v>
      </c>
      <c r="C2855" s="197">
        <v>149.62</v>
      </c>
      <c r="D2855" s="197">
        <f t="shared" si="45"/>
        <v>0.56834381551362689</v>
      </c>
      <c r="E2855" s="197">
        <v>6.864064602960962E-3</v>
      </c>
    </row>
    <row r="2856" spans="2:5" x14ac:dyDescent="0.3">
      <c r="B2856" s="166">
        <v>43999</v>
      </c>
      <c r="C2856" s="197">
        <v>95.4</v>
      </c>
      <c r="D2856" s="197">
        <f t="shared" si="45"/>
        <v>-0.84686506789945104</v>
      </c>
      <c r="E2856" s="197">
        <v>6.8601583113456766E-3</v>
      </c>
    </row>
    <row r="2857" spans="2:5" x14ac:dyDescent="0.3">
      <c r="B2857" s="166">
        <v>45121</v>
      </c>
      <c r="C2857" s="197">
        <v>622.98</v>
      </c>
      <c r="D2857" s="197">
        <f t="shared" si="45"/>
        <v>2.684092253104672</v>
      </c>
      <c r="E2857" s="197">
        <v>6.8526360021980981E-3</v>
      </c>
    </row>
    <row r="2858" spans="2:5" x14ac:dyDescent="0.3">
      <c r="B2858" s="166">
        <v>44155</v>
      </c>
      <c r="C2858" s="197">
        <v>169.1</v>
      </c>
      <c r="D2858" s="197">
        <f t="shared" si="45"/>
        <v>-0.76451091800356508</v>
      </c>
      <c r="E2858" s="197">
        <v>6.8472759749926837E-3</v>
      </c>
    </row>
    <row r="2859" spans="2:5" x14ac:dyDescent="0.3">
      <c r="B2859" s="166">
        <v>45273</v>
      </c>
      <c r="C2859" s="197">
        <v>718.08</v>
      </c>
      <c r="D2859" s="197">
        <f t="shared" si="45"/>
        <v>6.7337641357027476</v>
      </c>
      <c r="E2859" s="197">
        <v>6.8424004486820067E-3</v>
      </c>
    </row>
    <row r="2860" spans="2:5" x14ac:dyDescent="0.3">
      <c r="B2860" s="166">
        <v>38105</v>
      </c>
      <c r="C2860" s="197">
        <v>92.85</v>
      </c>
      <c r="D2860" s="197">
        <f t="shared" si="45"/>
        <v>-0.30003769317753493</v>
      </c>
      <c r="E2860" s="197">
        <v>6.8314899154195974E-3</v>
      </c>
    </row>
    <row r="2861" spans="2:5" x14ac:dyDescent="0.3">
      <c r="B2861" s="166">
        <v>43761</v>
      </c>
      <c r="C2861" s="197">
        <v>132.65</v>
      </c>
      <c r="D2861" s="197">
        <f t="shared" si="45"/>
        <v>-0.28239112794157417</v>
      </c>
      <c r="E2861" s="197">
        <v>6.8311195445920347E-3</v>
      </c>
    </row>
    <row r="2862" spans="2:5" x14ac:dyDescent="0.3">
      <c r="B2862" s="166">
        <v>44168</v>
      </c>
      <c r="C2862" s="197">
        <v>184.85</v>
      </c>
      <c r="D2862" s="197">
        <f t="shared" si="45"/>
        <v>1.2714426148930942</v>
      </c>
      <c r="E2862" s="197">
        <v>6.8082788671024463E-3</v>
      </c>
    </row>
    <row r="2863" spans="2:5" x14ac:dyDescent="0.3">
      <c r="B2863" s="166">
        <v>39680</v>
      </c>
      <c r="C2863" s="197">
        <v>81.38</v>
      </c>
      <c r="D2863" s="197">
        <f t="shared" si="45"/>
        <v>-0.68425545122992171</v>
      </c>
      <c r="E2863" s="197">
        <v>6.8044043053321346E-3</v>
      </c>
    </row>
    <row r="2864" spans="2:5" x14ac:dyDescent="0.3">
      <c r="B2864" s="166">
        <v>41236</v>
      </c>
      <c r="C2864" s="197">
        <v>257.74</v>
      </c>
      <c r="D2864" s="197">
        <f t="shared" si="45"/>
        <v>-0.1646463991702859</v>
      </c>
      <c r="E2864" s="197">
        <v>6.7968750000000355E-3</v>
      </c>
    </row>
    <row r="2865" spans="2:5" x14ac:dyDescent="0.3">
      <c r="B2865" s="166">
        <v>41023</v>
      </c>
      <c r="C2865" s="197">
        <v>308.54000000000002</v>
      </c>
      <c r="D2865" s="197">
        <f t="shared" si="45"/>
        <v>4.0713346482577251</v>
      </c>
      <c r="E2865" s="197">
        <v>6.7871826665797386E-3</v>
      </c>
    </row>
    <row r="2866" spans="2:5" x14ac:dyDescent="0.3">
      <c r="B2866" s="166">
        <v>34844</v>
      </c>
      <c r="C2866" s="197">
        <v>60.84</v>
      </c>
      <c r="D2866" s="197">
        <f t="shared" si="45"/>
        <v>-0.84672746510807673</v>
      </c>
      <c r="E2866" s="197">
        <v>6.7847095813338143E-3</v>
      </c>
    </row>
    <row r="2867" spans="2:5" x14ac:dyDescent="0.3">
      <c r="B2867" s="166">
        <v>41696</v>
      </c>
      <c r="C2867" s="197">
        <v>396.94</v>
      </c>
      <c r="D2867" s="197">
        <f t="shared" si="45"/>
        <v>3.1673490813648293</v>
      </c>
      <c r="E2867" s="197">
        <v>6.7720090293454938E-3</v>
      </c>
    </row>
    <row r="2868" spans="2:5" x14ac:dyDescent="0.3">
      <c r="B2868" s="166">
        <v>35282</v>
      </c>
      <c r="C2868" s="197">
        <v>95.25</v>
      </c>
      <c r="D2868" s="197">
        <f t="shared" si="45"/>
        <v>-0.48886503890528576</v>
      </c>
      <c r="E2868" s="197">
        <v>6.7646126202303147E-3</v>
      </c>
    </row>
    <row r="2869" spans="2:5" x14ac:dyDescent="0.3">
      <c r="B2869" s="166">
        <v>43594</v>
      </c>
      <c r="C2869" s="197">
        <v>186.35</v>
      </c>
      <c r="D2869" s="197">
        <f t="shared" si="45"/>
        <v>6.3510848126232737</v>
      </c>
      <c r="E2869" s="197">
        <v>6.7531064289572118E-3</v>
      </c>
    </row>
    <row r="2870" spans="2:5" x14ac:dyDescent="0.3">
      <c r="B2870" s="166">
        <v>36693</v>
      </c>
      <c r="C2870" s="197">
        <v>25.35</v>
      </c>
      <c r="D2870" s="197">
        <f t="shared" si="45"/>
        <v>-0.95074322354998542</v>
      </c>
      <c r="E2870" s="197">
        <v>6.7513899920572662E-3</v>
      </c>
    </row>
    <row r="2871" spans="2:5" x14ac:dyDescent="0.3">
      <c r="B2871" s="166">
        <v>42146</v>
      </c>
      <c r="C2871" s="197">
        <v>514.65</v>
      </c>
      <c r="D2871" s="197">
        <f t="shared" si="45"/>
        <v>5.3876132555541769</v>
      </c>
      <c r="E2871" s="197">
        <v>6.748826291079757E-3</v>
      </c>
    </row>
    <row r="2872" spans="2:5" x14ac:dyDescent="0.3">
      <c r="B2872" s="166">
        <v>38296</v>
      </c>
      <c r="C2872" s="197">
        <v>80.569999999999993</v>
      </c>
      <c r="D2872" s="197">
        <f t="shared" si="45"/>
        <v>-0.7406155431073338</v>
      </c>
      <c r="E2872" s="197">
        <v>6.7474696988627514E-3</v>
      </c>
    </row>
    <row r="2873" spans="2:5" x14ac:dyDescent="0.3">
      <c r="B2873" s="166">
        <v>41024</v>
      </c>
      <c r="C2873" s="197">
        <v>310.62</v>
      </c>
      <c r="D2873" s="197">
        <f t="shared" si="45"/>
        <v>-0.44746251133998605</v>
      </c>
      <c r="E2873" s="197">
        <v>6.741427367602304E-3</v>
      </c>
    </row>
    <row r="2874" spans="2:5" x14ac:dyDescent="0.3">
      <c r="B2874" s="166">
        <v>42060</v>
      </c>
      <c r="C2874" s="197">
        <v>562.16999999999996</v>
      </c>
      <c r="D2874" s="197">
        <f t="shared" si="45"/>
        <v>6.0909434914228049</v>
      </c>
      <c r="E2874" s="197">
        <v>6.7334037714223971E-3</v>
      </c>
    </row>
    <row r="2875" spans="2:5" x14ac:dyDescent="0.3">
      <c r="B2875" s="166">
        <v>38251</v>
      </c>
      <c r="C2875" s="197">
        <v>79.28</v>
      </c>
      <c r="D2875" s="197">
        <f t="shared" si="45"/>
        <v>0.95995055624227432</v>
      </c>
      <c r="E2875" s="197">
        <v>6.7301587301586974E-3</v>
      </c>
    </row>
    <row r="2876" spans="2:5" x14ac:dyDescent="0.3">
      <c r="B2876" s="166">
        <v>36339</v>
      </c>
      <c r="C2876" s="197">
        <v>40.450000000000003</v>
      </c>
      <c r="D2876" s="197">
        <f t="shared" si="45"/>
        <v>-0.90014811157738828</v>
      </c>
      <c r="E2876" s="197">
        <v>6.719761075161923E-3</v>
      </c>
    </row>
    <row r="2877" spans="2:5" x14ac:dyDescent="0.3">
      <c r="B2877" s="166">
        <v>43084</v>
      </c>
      <c r="C2877" s="197">
        <v>405.1</v>
      </c>
      <c r="D2877" s="197">
        <f t="shared" si="45"/>
        <v>-0.13096642711573514</v>
      </c>
      <c r="E2877" s="197">
        <v>6.7097415506960356E-3</v>
      </c>
    </row>
    <row r="2878" spans="2:5" x14ac:dyDescent="0.3">
      <c r="B2878" s="166">
        <v>42529</v>
      </c>
      <c r="C2878" s="197">
        <v>466.15</v>
      </c>
      <c r="D2878" s="197">
        <f t="shared" si="45"/>
        <v>-0.57327901867447828</v>
      </c>
      <c r="E2878" s="197">
        <v>6.6947413886189189E-3</v>
      </c>
    </row>
    <row r="2879" spans="2:5" x14ac:dyDescent="0.3">
      <c r="B2879" s="166">
        <v>45530</v>
      </c>
      <c r="C2879" s="197">
        <v>1092.4000000000001</v>
      </c>
      <c r="D2879" s="197">
        <f t="shared" si="45"/>
        <v>2.7548551197882656</v>
      </c>
      <c r="E2879" s="197">
        <v>6.6811039948393436E-3</v>
      </c>
    </row>
    <row r="2880" spans="2:5" x14ac:dyDescent="0.3">
      <c r="B2880" s="166">
        <v>41260</v>
      </c>
      <c r="C2880" s="197">
        <v>290.93</v>
      </c>
      <c r="D2880" s="197">
        <f t="shared" si="45"/>
        <v>7.7682338758288125</v>
      </c>
      <c r="E2880" s="197">
        <v>6.6782006920416137E-3</v>
      </c>
    </row>
    <row r="2881" spans="2:5" x14ac:dyDescent="0.3">
      <c r="B2881" s="166">
        <v>37776</v>
      </c>
      <c r="C2881" s="197">
        <v>33.18</v>
      </c>
      <c r="D2881" s="197">
        <f t="shared" si="45"/>
        <v>-0.94070235010276115</v>
      </c>
      <c r="E2881" s="197">
        <v>6.6747572815533118E-3</v>
      </c>
    </row>
    <row r="2882" spans="2:5" x14ac:dyDescent="0.3">
      <c r="B2882" s="166">
        <v>42048</v>
      </c>
      <c r="C2882" s="197">
        <v>559.54999999999995</v>
      </c>
      <c r="D2882" s="197">
        <f t="shared" si="45"/>
        <v>0.48343054082714731</v>
      </c>
      <c r="E2882" s="197">
        <v>6.674582613701574E-3</v>
      </c>
    </row>
    <row r="2883" spans="2:5" x14ac:dyDescent="0.3">
      <c r="B2883" s="166">
        <v>42451</v>
      </c>
      <c r="C2883" s="197">
        <v>377.2</v>
      </c>
      <c r="D2883" s="197">
        <f t="shared" si="45"/>
        <v>3.8765352294764064</v>
      </c>
      <c r="E2883" s="197">
        <v>6.6720042700827431E-3</v>
      </c>
    </row>
    <row r="2884" spans="2:5" x14ac:dyDescent="0.3">
      <c r="B2884" s="166">
        <v>35586</v>
      </c>
      <c r="C2884" s="197">
        <v>77.349999999999994</v>
      </c>
      <c r="D2884" s="197">
        <f t="shared" si="45"/>
        <v>-0.43354082753570133</v>
      </c>
      <c r="E2884" s="197">
        <v>6.6371681415928752E-3</v>
      </c>
    </row>
    <row r="2885" spans="2:5" x14ac:dyDescent="0.3">
      <c r="B2885" s="166">
        <v>39226</v>
      </c>
      <c r="C2885" s="197">
        <v>136.55000000000001</v>
      </c>
      <c r="D2885" s="197">
        <f t="shared" si="45"/>
        <v>0.36060183339976093</v>
      </c>
      <c r="E2885" s="197">
        <v>6.6347217102837863E-3</v>
      </c>
    </row>
    <row r="2886" spans="2:5" x14ac:dyDescent="0.3">
      <c r="B2886" s="166">
        <v>38611</v>
      </c>
      <c r="C2886" s="197">
        <v>100.36</v>
      </c>
      <c r="D2886" s="197">
        <f t="shared" si="45"/>
        <v>0.2934656527903079</v>
      </c>
      <c r="E2886" s="197">
        <v>6.6198595787361203E-3</v>
      </c>
    </row>
    <row r="2887" spans="2:5" x14ac:dyDescent="0.3">
      <c r="B2887" s="166">
        <v>35593</v>
      </c>
      <c r="C2887" s="197">
        <v>77.59</v>
      </c>
      <c r="D2887" s="197">
        <f t="shared" si="45"/>
        <v>1.9713497174398631E-2</v>
      </c>
      <c r="E2887" s="197">
        <v>6.6165023352362518E-3</v>
      </c>
    </row>
    <row r="2888" spans="2:5" x14ac:dyDescent="0.3">
      <c r="B2888" s="166">
        <v>35633</v>
      </c>
      <c r="C2888" s="197">
        <v>76.09</v>
      </c>
      <c r="D2888" s="197">
        <f t="shared" si="45"/>
        <v>-0.37513344830417994</v>
      </c>
      <c r="E2888" s="197">
        <v>6.6146315650217336E-3</v>
      </c>
    </row>
    <row r="2889" spans="2:5" x14ac:dyDescent="0.3">
      <c r="B2889" s="166">
        <v>39596</v>
      </c>
      <c r="C2889" s="197">
        <v>121.77</v>
      </c>
      <c r="D2889" s="197">
        <f t="shared" si="45"/>
        <v>-0.71435608726249122</v>
      </c>
      <c r="E2889" s="197">
        <v>6.6132098867488498E-3</v>
      </c>
    </row>
    <row r="2890" spans="2:5" x14ac:dyDescent="0.3">
      <c r="B2890" s="166">
        <v>44686</v>
      </c>
      <c r="C2890" s="197">
        <v>426.3</v>
      </c>
      <c r="D2890" s="197">
        <f t="shared" ref="D2890:D2953" si="46">C2890/C2891-1</f>
        <v>1.6427839107317377E-2</v>
      </c>
      <c r="E2890" s="197">
        <v>6.6115702479339067E-3</v>
      </c>
    </row>
    <row r="2891" spans="2:5" x14ac:dyDescent="0.3">
      <c r="B2891" s="166">
        <v>44985</v>
      </c>
      <c r="C2891" s="197">
        <v>419.41</v>
      </c>
      <c r="D2891" s="197">
        <f t="shared" si="46"/>
        <v>-0.32768542711956783</v>
      </c>
      <c r="E2891" s="197">
        <v>6.6001056016895543E-3</v>
      </c>
    </row>
    <row r="2892" spans="2:5" x14ac:dyDescent="0.3">
      <c r="B2892" s="166">
        <v>45128</v>
      </c>
      <c r="C2892" s="197">
        <v>623.83000000000004</v>
      </c>
      <c r="D2892" s="197">
        <f t="shared" si="46"/>
        <v>0.31748680042238653</v>
      </c>
      <c r="E2892" s="197">
        <v>6.5995417433117876E-3</v>
      </c>
    </row>
    <row r="2893" spans="2:5" x14ac:dyDescent="0.3">
      <c r="B2893" s="166">
        <v>42830</v>
      </c>
      <c r="C2893" s="197">
        <v>473.5</v>
      </c>
      <c r="D2893" s="197">
        <f t="shared" si="46"/>
        <v>2.9659938018259484</v>
      </c>
      <c r="E2893" s="197">
        <v>6.5901360544218246E-3</v>
      </c>
    </row>
    <row r="2894" spans="2:5" x14ac:dyDescent="0.3">
      <c r="B2894" s="166">
        <v>38705</v>
      </c>
      <c r="C2894" s="197">
        <v>119.39</v>
      </c>
      <c r="D2894" s="197">
        <f t="shared" si="46"/>
        <v>-0.73030179813861029</v>
      </c>
      <c r="E2894" s="197">
        <v>6.5761740156815573E-3</v>
      </c>
    </row>
    <row r="2895" spans="2:5" x14ac:dyDescent="0.3">
      <c r="B2895" s="166">
        <v>44769</v>
      </c>
      <c r="C2895" s="197">
        <v>442.68</v>
      </c>
      <c r="D2895" s="197">
        <f t="shared" si="46"/>
        <v>0.1559733646690169</v>
      </c>
      <c r="E2895" s="197">
        <v>6.57131812910694E-3</v>
      </c>
    </row>
    <row r="2896" spans="2:5" x14ac:dyDescent="0.3">
      <c r="B2896" s="166">
        <v>42355</v>
      </c>
      <c r="C2896" s="197">
        <v>382.95</v>
      </c>
      <c r="D2896" s="197">
        <f t="shared" si="46"/>
        <v>3.5400118553645523</v>
      </c>
      <c r="E2896" s="197">
        <v>6.5711657247995436E-3</v>
      </c>
    </row>
    <row r="2897" spans="2:5" x14ac:dyDescent="0.3">
      <c r="B2897" s="166">
        <v>43966</v>
      </c>
      <c r="C2897" s="197">
        <v>84.35</v>
      </c>
      <c r="D2897" s="197">
        <f t="shared" si="46"/>
        <v>1.4985189573459716</v>
      </c>
      <c r="E2897" s="197">
        <v>6.5632458233890745E-3</v>
      </c>
    </row>
    <row r="2898" spans="2:5" x14ac:dyDescent="0.3">
      <c r="B2898" s="166">
        <v>35986</v>
      </c>
      <c r="C2898" s="197">
        <v>33.76</v>
      </c>
      <c r="D2898" s="197">
        <f t="shared" si="46"/>
        <v>-0.87099732518150552</v>
      </c>
      <c r="E2898" s="197">
        <v>6.5593321407273475E-3</v>
      </c>
    </row>
    <row r="2899" spans="2:5" x14ac:dyDescent="0.3">
      <c r="B2899" s="166">
        <v>43341</v>
      </c>
      <c r="C2899" s="197">
        <v>261.7</v>
      </c>
      <c r="D2899" s="197">
        <f t="shared" si="46"/>
        <v>-0.73382019386270936</v>
      </c>
      <c r="E2899" s="197">
        <v>6.5384615384616041E-3</v>
      </c>
    </row>
    <row r="2900" spans="2:5" x14ac:dyDescent="0.3">
      <c r="B2900" s="166">
        <v>45377</v>
      </c>
      <c r="C2900" s="197">
        <v>983.17</v>
      </c>
      <c r="D2900" s="197">
        <f t="shared" si="46"/>
        <v>1.5256762658309144</v>
      </c>
      <c r="E2900" s="197">
        <v>6.5315983988369908E-3</v>
      </c>
    </row>
    <row r="2901" spans="2:5" x14ac:dyDescent="0.3">
      <c r="B2901" s="166">
        <v>41617</v>
      </c>
      <c r="C2901" s="197">
        <v>389.27</v>
      </c>
      <c r="D2901" s="197">
        <f t="shared" si="46"/>
        <v>3.7506712228459849</v>
      </c>
      <c r="E2901" s="197">
        <v>6.5158371040723306E-3</v>
      </c>
    </row>
    <row r="2902" spans="2:5" x14ac:dyDescent="0.3">
      <c r="B2902" s="166">
        <v>38202</v>
      </c>
      <c r="C2902" s="197">
        <v>81.94</v>
      </c>
      <c r="D2902" s="197">
        <f t="shared" si="46"/>
        <v>-0.55595296157806318</v>
      </c>
      <c r="E2902" s="197">
        <v>6.5102567252179888E-3</v>
      </c>
    </row>
    <row r="2903" spans="2:5" x14ac:dyDescent="0.3">
      <c r="B2903" s="166">
        <v>38849</v>
      </c>
      <c r="C2903" s="197">
        <v>184.53</v>
      </c>
      <c r="D2903" s="197">
        <f t="shared" si="46"/>
        <v>-9.9414348462664726E-2</v>
      </c>
      <c r="E2903" s="197">
        <v>6.4906730664340273E-3</v>
      </c>
    </row>
    <row r="2904" spans="2:5" x14ac:dyDescent="0.3">
      <c r="B2904" s="166">
        <v>40438</v>
      </c>
      <c r="C2904" s="197">
        <v>204.9</v>
      </c>
      <c r="D2904" s="197">
        <f t="shared" si="46"/>
        <v>7.2421560740144812</v>
      </c>
      <c r="E2904" s="197">
        <v>6.4839375184202463E-3</v>
      </c>
    </row>
    <row r="2905" spans="2:5" x14ac:dyDescent="0.3">
      <c r="B2905" s="166">
        <v>36670</v>
      </c>
      <c r="C2905" s="197">
        <v>24.86</v>
      </c>
      <c r="D2905" s="197">
        <f t="shared" si="46"/>
        <v>0.59768637532133662</v>
      </c>
      <c r="E2905" s="197">
        <v>6.4777327935223727E-3</v>
      </c>
    </row>
    <row r="2906" spans="2:5" x14ac:dyDescent="0.3">
      <c r="B2906" s="166">
        <v>37035</v>
      </c>
      <c r="C2906" s="197">
        <v>15.56</v>
      </c>
      <c r="D2906" s="197">
        <f t="shared" si="46"/>
        <v>-0.96666738073306058</v>
      </c>
      <c r="E2906" s="197">
        <v>6.4683053040104355E-3</v>
      </c>
    </row>
    <row r="2907" spans="2:5" x14ac:dyDescent="0.3">
      <c r="B2907" s="166">
        <v>44781</v>
      </c>
      <c r="C2907" s="197">
        <v>466.81</v>
      </c>
      <c r="D2907" s="197">
        <f t="shared" si="46"/>
        <v>0.20513747257002701</v>
      </c>
      <c r="E2907" s="197">
        <v>6.4464663015826318E-3</v>
      </c>
    </row>
    <row r="2908" spans="2:5" x14ac:dyDescent="0.3">
      <c r="B2908" s="166">
        <v>41722</v>
      </c>
      <c r="C2908" s="197">
        <v>387.35</v>
      </c>
      <c r="D2908" s="197">
        <f t="shared" si="46"/>
        <v>-0.25435050435050433</v>
      </c>
      <c r="E2908" s="197">
        <v>6.4437342479279902E-3</v>
      </c>
    </row>
    <row r="2909" spans="2:5" x14ac:dyDescent="0.3">
      <c r="B2909" s="166">
        <v>41879</v>
      </c>
      <c r="C2909" s="197">
        <v>519.48</v>
      </c>
      <c r="D2909" s="197">
        <f t="shared" si="46"/>
        <v>0.7464447806354011</v>
      </c>
      <c r="E2909" s="197">
        <v>6.4321140731558035E-3</v>
      </c>
    </row>
    <row r="2910" spans="2:5" x14ac:dyDescent="0.3">
      <c r="B2910" s="166">
        <v>44445</v>
      </c>
      <c r="C2910" s="197">
        <v>297.45</v>
      </c>
      <c r="D2910" s="197">
        <f t="shared" si="46"/>
        <v>11.657446808510638</v>
      </c>
      <c r="E2910" s="197">
        <v>6.4286922686516146E-3</v>
      </c>
    </row>
    <row r="2911" spans="2:5" x14ac:dyDescent="0.3">
      <c r="B2911" s="166">
        <v>36082</v>
      </c>
      <c r="C2911" s="197">
        <v>23.5</v>
      </c>
      <c r="D2911" s="197">
        <f t="shared" si="46"/>
        <v>-0.85740291262135926</v>
      </c>
      <c r="E2911" s="197">
        <v>6.4239828693790635E-3</v>
      </c>
    </row>
    <row r="2912" spans="2:5" x14ac:dyDescent="0.3">
      <c r="B2912" s="166">
        <v>43516</v>
      </c>
      <c r="C2912" s="197">
        <v>164.8</v>
      </c>
      <c r="D2912" s="197">
        <f t="shared" si="46"/>
        <v>0.23445692883895131</v>
      </c>
      <c r="E2912" s="197">
        <v>6.4122137404580837E-3</v>
      </c>
    </row>
    <row r="2913" spans="2:5" x14ac:dyDescent="0.3">
      <c r="B2913" s="166">
        <v>43762</v>
      </c>
      <c r="C2913" s="197">
        <v>133.5</v>
      </c>
      <c r="D2913" s="197">
        <f t="shared" si="46"/>
        <v>3.2488860598344997</v>
      </c>
      <c r="E2913" s="197">
        <v>6.4078401809271046E-3</v>
      </c>
    </row>
    <row r="2914" spans="2:5" x14ac:dyDescent="0.3">
      <c r="B2914" s="166">
        <v>37659</v>
      </c>
      <c r="C2914" s="197">
        <v>31.42</v>
      </c>
      <c r="D2914" s="197">
        <f t="shared" si="46"/>
        <v>0.24831148192292418</v>
      </c>
      <c r="E2914" s="197">
        <v>6.4061499039078651E-3</v>
      </c>
    </row>
    <row r="2915" spans="2:5" x14ac:dyDescent="0.3">
      <c r="B2915" s="166">
        <v>37379</v>
      </c>
      <c r="C2915" s="197">
        <v>25.17</v>
      </c>
      <c r="D2915" s="197">
        <f t="shared" si="46"/>
        <v>-0.56760006871671531</v>
      </c>
      <c r="E2915" s="197">
        <v>6.3974410235905221E-3</v>
      </c>
    </row>
    <row r="2916" spans="2:5" x14ac:dyDescent="0.3">
      <c r="B2916" s="166">
        <v>34745</v>
      </c>
      <c r="C2916" s="197">
        <v>58.21</v>
      </c>
      <c r="D2916" s="197">
        <f t="shared" si="46"/>
        <v>-0.77980783779694351</v>
      </c>
      <c r="E2916" s="197">
        <v>6.3969571230981792E-3</v>
      </c>
    </row>
    <row r="2917" spans="2:5" x14ac:dyDescent="0.3">
      <c r="B2917" s="166">
        <v>41366</v>
      </c>
      <c r="C2917" s="197">
        <v>264.36</v>
      </c>
      <c r="D2917" s="197">
        <f t="shared" si="46"/>
        <v>8.8789237668161434</v>
      </c>
      <c r="E2917" s="197">
        <v>6.3956144358154887E-3</v>
      </c>
    </row>
    <row r="2918" spans="2:5" x14ac:dyDescent="0.3">
      <c r="B2918" s="166">
        <v>36626</v>
      </c>
      <c r="C2918" s="197">
        <v>26.76</v>
      </c>
      <c r="D2918" s="197">
        <f t="shared" si="46"/>
        <v>-0.94852856318522794</v>
      </c>
      <c r="E2918" s="197">
        <v>6.3933809702896305E-3</v>
      </c>
    </row>
    <row r="2919" spans="2:5" x14ac:dyDescent="0.3">
      <c r="B2919" s="166">
        <v>42139</v>
      </c>
      <c r="C2919" s="197">
        <v>519.9</v>
      </c>
      <c r="D2919" s="197">
        <f t="shared" si="46"/>
        <v>-0.29819114470842334</v>
      </c>
      <c r="E2919" s="197">
        <v>6.3879210220672E-3</v>
      </c>
    </row>
    <row r="2920" spans="2:5" x14ac:dyDescent="0.3">
      <c r="B2920" s="166">
        <v>45652</v>
      </c>
      <c r="C2920" s="197">
        <v>740.8</v>
      </c>
      <c r="D2920" s="197">
        <f t="shared" si="46"/>
        <v>1.1361014994232987</v>
      </c>
      <c r="E2920" s="197">
        <v>6.3850020377664851E-3</v>
      </c>
    </row>
    <row r="2921" spans="2:5" x14ac:dyDescent="0.3">
      <c r="B2921" s="166">
        <v>42261</v>
      </c>
      <c r="C2921" s="197">
        <v>346.8</v>
      </c>
      <c r="D2921" s="197">
        <f t="shared" si="46"/>
        <v>9.4741769858048936</v>
      </c>
      <c r="E2921" s="197">
        <v>6.3842135809633049E-3</v>
      </c>
    </row>
    <row r="2922" spans="2:5" x14ac:dyDescent="0.3">
      <c r="B2922" s="166">
        <v>37774</v>
      </c>
      <c r="C2922" s="197">
        <v>33.11</v>
      </c>
      <c r="D2922" s="197">
        <f t="shared" si="46"/>
        <v>-0.91252311756935267</v>
      </c>
      <c r="E2922" s="197">
        <v>6.382978723404209E-3</v>
      </c>
    </row>
    <row r="2923" spans="2:5" x14ac:dyDescent="0.3">
      <c r="B2923" s="166">
        <v>42977</v>
      </c>
      <c r="C2923" s="197">
        <v>378.5</v>
      </c>
      <c r="D2923" s="197">
        <f t="shared" si="46"/>
        <v>2.1994928148774302</v>
      </c>
      <c r="E2923" s="197">
        <v>6.38128157404938E-3</v>
      </c>
    </row>
    <row r="2924" spans="2:5" x14ac:dyDescent="0.3">
      <c r="B2924" s="166">
        <v>39555</v>
      </c>
      <c r="C2924" s="197">
        <v>118.3</v>
      </c>
      <c r="D2924" s="197">
        <f t="shared" si="46"/>
        <v>-0.72729368372521908</v>
      </c>
      <c r="E2924" s="197">
        <v>6.3802637175669474E-3</v>
      </c>
    </row>
    <row r="2925" spans="2:5" x14ac:dyDescent="0.3">
      <c r="B2925" s="166">
        <v>44669</v>
      </c>
      <c r="C2925" s="197">
        <v>433.8</v>
      </c>
      <c r="D2925" s="197">
        <f t="shared" si="46"/>
        <v>1.7438330170777991</v>
      </c>
      <c r="E2925" s="197">
        <v>6.3797703282681972E-3</v>
      </c>
    </row>
    <row r="2926" spans="2:5" x14ac:dyDescent="0.3">
      <c r="B2926" s="166">
        <v>43445</v>
      </c>
      <c r="C2926" s="197">
        <v>158.1</v>
      </c>
      <c r="D2926" s="197">
        <f t="shared" si="46"/>
        <v>0.85150486005387038</v>
      </c>
      <c r="E2926" s="197">
        <v>6.3653723742838064E-3</v>
      </c>
    </row>
    <row r="2927" spans="2:5" x14ac:dyDescent="0.3">
      <c r="B2927" s="166">
        <v>35611</v>
      </c>
      <c r="C2927" s="197">
        <v>85.39</v>
      </c>
      <c r="D2927" s="197">
        <f t="shared" si="46"/>
        <v>2.1743494423791825</v>
      </c>
      <c r="E2927" s="197">
        <v>6.3641720683560443E-3</v>
      </c>
    </row>
    <row r="2928" spans="2:5" x14ac:dyDescent="0.3">
      <c r="B2928" s="166">
        <v>37501</v>
      </c>
      <c r="C2928" s="197">
        <v>26.9</v>
      </c>
      <c r="D2928" s="197">
        <f t="shared" si="46"/>
        <v>0.69823232323232309</v>
      </c>
      <c r="E2928" s="197">
        <v>6.3598952487839977E-3</v>
      </c>
    </row>
    <row r="2929" spans="2:5" x14ac:dyDescent="0.3">
      <c r="B2929" s="166">
        <v>37193</v>
      </c>
      <c r="C2929" s="197">
        <v>15.84</v>
      </c>
      <c r="D2929" s="197">
        <f t="shared" si="46"/>
        <v>-0.94872956789124452</v>
      </c>
      <c r="E2929" s="197">
        <v>6.3532401524777349E-3</v>
      </c>
    </row>
    <row r="2930" spans="2:5" x14ac:dyDescent="0.3">
      <c r="B2930" s="166">
        <v>44274</v>
      </c>
      <c r="C2930" s="197">
        <v>308.95</v>
      </c>
      <c r="D2930" s="197">
        <f t="shared" si="46"/>
        <v>5.4688023450586263</v>
      </c>
      <c r="E2930" s="197">
        <v>6.3517915309445616E-3</v>
      </c>
    </row>
    <row r="2931" spans="2:5" x14ac:dyDescent="0.3">
      <c r="B2931" s="166">
        <v>35853</v>
      </c>
      <c r="C2931" s="197">
        <v>47.76</v>
      </c>
      <c r="D2931" s="197">
        <f t="shared" si="46"/>
        <v>-0.89483650776175272</v>
      </c>
      <c r="E2931" s="197">
        <v>6.321112515802696E-3</v>
      </c>
    </row>
    <row r="2932" spans="2:5" x14ac:dyDescent="0.3">
      <c r="B2932" s="166">
        <v>42933</v>
      </c>
      <c r="C2932" s="197">
        <v>454.15</v>
      </c>
      <c r="D2932" s="197">
        <f t="shared" si="46"/>
        <v>-0.34484997114829785</v>
      </c>
      <c r="E2932" s="197">
        <v>6.3150897407489026E-3</v>
      </c>
    </row>
    <row r="2933" spans="2:5" x14ac:dyDescent="0.3">
      <c r="B2933" s="166">
        <v>45846</v>
      </c>
      <c r="C2933" s="197">
        <v>693.2</v>
      </c>
      <c r="D2933" s="197">
        <f t="shared" si="46"/>
        <v>2.3978726533013091</v>
      </c>
      <c r="E2933" s="197">
        <v>6.314872613776723E-3</v>
      </c>
    </row>
    <row r="2934" spans="2:5" x14ac:dyDescent="0.3">
      <c r="B2934" s="166">
        <v>40920</v>
      </c>
      <c r="C2934" s="197">
        <v>204.01</v>
      </c>
      <c r="D2934" s="197">
        <f t="shared" si="46"/>
        <v>6.5252674289929917</v>
      </c>
      <c r="E2934" s="197">
        <v>6.3138164060572155E-3</v>
      </c>
    </row>
    <row r="2935" spans="2:5" x14ac:dyDescent="0.3">
      <c r="B2935" s="166">
        <v>36265</v>
      </c>
      <c r="C2935" s="197">
        <v>27.11</v>
      </c>
      <c r="D2935" s="197">
        <f t="shared" si="46"/>
        <v>-0.7877886497064579</v>
      </c>
      <c r="E2935" s="197">
        <v>6.3103192279139186E-3</v>
      </c>
    </row>
    <row r="2936" spans="2:5" x14ac:dyDescent="0.3">
      <c r="B2936" s="166">
        <v>44120</v>
      </c>
      <c r="C2936" s="197">
        <v>127.75</v>
      </c>
      <c r="D2936" s="197">
        <f t="shared" si="46"/>
        <v>6.9993738259236062</v>
      </c>
      <c r="E2936" s="197">
        <v>6.3016935801496476E-3</v>
      </c>
    </row>
    <row r="2937" spans="2:5" x14ac:dyDescent="0.3">
      <c r="B2937" s="166">
        <v>36851</v>
      </c>
      <c r="C2937" s="197">
        <v>15.97</v>
      </c>
      <c r="D2937" s="197">
        <f t="shared" si="46"/>
        <v>-0.93831356946965894</v>
      </c>
      <c r="E2937" s="197">
        <v>6.3011972274733541E-3</v>
      </c>
    </row>
    <row r="2938" spans="2:5" x14ac:dyDescent="0.3">
      <c r="B2938" s="166">
        <v>40543</v>
      </c>
      <c r="C2938" s="197">
        <v>258.89</v>
      </c>
      <c r="D2938" s="197">
        <f t="shared" si="46"/>
        <v>12.497914494264858</v>
      </c>
      <c r="E2938" s="197">
        <v>6.2968865394332774E-3</v>
      </c>
    </row>
    <row r="2939" spans="2:5" x14ac:dyDescent="0.3">
      <c r="B2939" s="166">
        <v>36769</v>
      </c>
      <c r="C2939" s="197">
        <v>19.18</v>
      </c>
      <c r="D2939" s="197">
        <f t="shared" si="46"/>
        <v>-0.96180043815972915</v>
      </c>
      <c r="E2939" s="197">
        <v>6.2959076600210828E-3</v>
      </c>
    </row>
    <row r="2940" spans="2:5" x14ac:dyDescent="0.3">
      <c r="B2940" s="166">
        <v>45055</v>
      </c>
      <c r="C2940" s="197">
        <v>502.1</v>
      </c>
      <c r="D2940" s="197">
        <f t="shared" si="46"/>
        <v>0.20378806041716624</v>
      </c>
      <c r="E2940" s="197">
        <v>6.293089626423054E-3</v>
      </c>
    </row>
    <row r="2941" spans="2:5" x14ac:dyDescent="0.3">
      <c r="B2941" s="166">
        <v>44740</v>
      </c>
      <c r="C2941" s="197">
        <v>417.1</v>
      </c>
      <c r="D2941" s="197">
        <f t="shared" si="46"/>
        <v>4.9070953122787149</v>
      </c>
      <c r="E2941" s="197">
        <v>6.2726176115803778E-3</v>
      </c>
    </row>
    <row r="2942" spans="2:5" x14ac:dyDescent="0.3">
      <c r="B2942" s="166">
        <v>34897</v>
      </c>
      <c r="C2942" s="197">
        <v>70.61</v>
      </c>
      <c r="D2942" s="197">
        <f t="shared" si="46"/>
        <v>2.9960384833050364</v>
      </c>
      <c r="E2942" s="197">
        <v>6.270485962662109E-3</v>
      </c>
    </row>
    <row r="2943" spans="2:5" x14ac:dyDescent="0.3">
      <c r="B2943" s="166">
        <v>36746</v>
      </c>
      <c r="C2943" s="197">
        <v>17.670000000000002</v>
      </c>
      <c r="D2943" s="197">
        <f t="shared" si="46"/>
        <v>-0.95322922181048175</v>
      </c>
      <c r="E2943" s="197">
        <v>6.2642369020502464E-3</v>
      </c>
    </row>
    <row r="2944" spans="2:5" x14ac:dyDescent="0.3">
      <c r="B2944" s="166">
        <v>43138</v>
      </c>
      <c r="C2944" s="197">
        <v>377.8</v>
      </c>
      <c r="D2944" s="197">
        <f t="shared" si="46"/>
        <v>3.5849514563106792</v>
      </c>
      <c r="E2944" s="197">
        <v>6.259155679850803E-3</v>
      </c>
    </row>
    <row r="2945" spans="2:5" x14ac:dyDescent="0.3">
      <c r="B2945" s="166">
        <v>35109</v>
      </c>
      <c r="C2945" s="197">
        <v>82.4</v>
      </c>
      <c r="D2945" s="197">
        <f t="shared" si="46"/>
        <v>-0.84330132166967764</v>
      </c>
      <c r="E2945" s="197">
        <v>6.2278666503847724E-3</v>
      </c>
    </row>
    <row r="2946" spans="2:5" x14ac:dyDescent="0.3">
      <c r="B2946" s="166">
        <v>42772</v>
      </c>
      <c r="C2946" s="197">
        <v>525.85</v>
      </c>
      <c r="D2946" s="197">
        <f t="shared" si="46"/>
        <v>5.4959851760345897</v>
      </c>
      <c r="E2946" s="197">
        <v>6.2189054726369264E-3</v>
      </c>
    </row>
    <row r="2947" spans="2:5" x14ac:dyDescent="0.3">
      <c r="B2947" s="166">
        <v>38518</v>
      </c>
      <c r="C2947" s="197">
        <v>80.95</v>
      </c>
      <c r="D2947" s="197">
        <f t="shared" si="46"/>
        <v>-0.72749612872820313</v>
      </c>
      <c r="E2947" s="197">
        <v>6.2150403977625501E-3</v>
      </c>
    </row>
    <row r="2948" spans="2:5" x14ac:dyDescent="0.3">
      <c r="B2948" s="166">
        <v>41402</v>
      </c>
      <c r="C2948" s="197">
        <v>297.06</v>
      </c>
      <c r="D2948" s="197">
        <f t="shared" si="46"/>
        <v>0.61938508504143042</v>
      </c>
      <c r="E2948" s="197">
        <v>6.1985570572096194E-3</v>
      </c>
    </row>
    <row r="2949" spans="2:5" x14ac:dyDescent="0.3">
      <c r="B2949" s="166">
        <v>38839</v>
      </c>
      <c r="C2949" s="197">
        <v>183.44</v>
      </c>
      <c r="D2949" s="197">
        <f t="shared" si="46"/>
        <v>1.6246959507797967</v>
      </c>
      <c r="E2949" s="197">
        <v>6.1982337776314012E-3</v>
      </c>
    </row>
    <row r="2950" spans="2:5" x14ac:dyDescent="0.3">
      <c r="B2950" s="166">
        <v>37923</v>
      </c>
      <c r="C2950" s="197">
        <v>69.89</v>
      </c>
      <c r="D2950" s="197">
        <f t="shared" si="46"/>
        <v>-0.43459267049591455</v>
      </c>
      <c r="E2950" s="197">
        <v>6.1906133026203847E-3</v>
      </c>
    </row>
    <row r="2951" spans="2:5" x14ac:dyDescent="0.3">
      <c r="B2951" s="166">
        <v>39246</v>
      </c>
      <c r="C2951" s="197">
        <v>123.61</v>
      </c>
      <c r="D2951" s="197">
        <f t="shared" si="46"/>
        <v>-0.45389882924674174</v>
      </c>
      <c r="E2951" s="197">
        <v>6.1864061864063125E-3</v>
      </c>
    </row>
    <row r="2952" spans="2:5" x14ac:dyDescent="0.3">
      <c r="B2952" s="166">
        <v>40597</v>
      </c>
      <c r="C2952" s="197">
        <v>226.35</v>
      </c>
      <c r="D2952" s="197">
        <f t="shared" si="46"/>
        <v>-0.43095256052492648</v>
      </c>
      <c r="E2952" s="197">
        <v>6.1788762446657319E-3</v>
      </c>
    </row>
    <row r="2953" spans="2:5" x14ac:dyDescent="0.3">
      <c r="B2953" s="166">
        <v>44847</v>
      </c>
      <c r="C2953" s="197">
        <v>397.77</v>
      </c>
      <c r="D2953" s="197">
        <f t="shared" si="46"/>
        <v>6.6142802450229699</v>
      </c>
      <c r="E2953" s="197">
        <v>6.1720587863303145E-3</v>
      </c>
    </row>
    <row r="2954" spans="2:5" x14ac:dyDescent="0.3">
      <c r="B2954" s="166">
        <v>36433</v>
      </c>
      <c r="C2954" s="197">
        <v>52.24</v>
      </c>
      <c r="D2954" s="197">
        <f t="shared" ref="D2954:D3017" si="47">C2954/C2955-1</f>
        <v>0.10280768418830499</v>
      </c>
      <c r="E2954" s="197">
        <v>6.1633281972264253E-3</v>
      </c>
    </row>
    <row r="2955" spans="2:5" x14ac:dyDescent="0.3">
      <c r="B2955" s="166">
        <v>37844</v>
      </c>
      <c r="C2955" s="197">
        <v>47.37</v>
      </c>
      <c r="D2955" s="197">
        <f t="shared" si="47"/>
        <v>-0.6882527147087858</v>
      </c>
      <c r="E2955" s="197">
        <v>6.1597281223448874E-3</v>
      </c>
    </row>
    <row r="2956" spans="2:5" x14ac:dyDescent="0.3">
      <c r="B2956" s="166">
        <v>40365</v>
      </c>
      <c r="C2956" s="197">
        <v>151.94999999999999</v>
      </c>
      <c r="D2956" s="197">
        <f t="shared" si="47"/>
        <v>3.8921442369607213</v>
      </c>
      <c r="E2956" s="197">
        <v>6.1581247516884208E-3</v>
      </c>
    </row>
    <row r="2957" spans="2:5" x14ac:dyDescent="0.3">
      <c r="B2957" s="166">
        <v>37671</v>
      </c>
      <c r="C2957" s="197">
        <v>31.06</v>
      </c>
      <c r="D2957" s="197">
        <f t="shared" si="47"/>
        <v>-0.8456492570690255</v>
      </c>
      <c r="E2957" s="197">
        <v>6.1548428895366047E-3</v>
      </c>
    </row>
    <row r="2958" spans="2:5" x14ac:dyDescent="0.3">
      <c r="B2958" s="166">
        <v>40423</v>
      </c>
      <c r="C2958" s="197">
        <v>201.23</v>
      </c>
      <c r="D2958" s="197">
        <f t="shared" si="47"/>
        <v>0.23940625769894042</v>
      </c>
      <c r="E2958" s="197">
        <v>6.1499999999998778E-3</v>
      </c>
    </row>
    <row r="2959" spans="2:5" x14ac:dyDescent="0.3">
      <c r="B2959" s="166">
        <v>38981</v>
      </c>
      <c r="C2959" s="197">
        <v>162.36000000000001</v>
      </c>
      <c r="D2959" s="197">
        <f t="shared" si="47"/>
        <v>0.97975856602853306</v>
      </c>
      <c r="E2959" s="197">
        <v>6.1349693251533388E-3</v>
      </c>
    </row>
    <row r="2960" spans="2:5" x14ac:dyDescent="0.3">
      <c r="B2960" s="166">
        <v>38534</v>
      </c>
      <c r="C2960" s="197">
        <v>82.01</v>
      </c>
      <c r="D2960" s="197">
        <f t="shared" si="47"/>
        <v>-0.82202690972222225</v>
      </c>
      <c r="E2960" s="197">
        <v>6.1342166605324877E-3</v>
      </c>
    </row>
    <row r="2961" spans="2:5" x14ac:dyDescent="0.3">
      <c r="B2961" s="166">
        <v>42894</v>
      </c>
      <c r="C2961" s="197">
        <v>460.8</v>
      </c>
      <c r="D2961" s="197">
        <f t="shared" si="47"/>
        <v>-0.33381523781986411</v>
      </c>
      <c r="E2961" s="197">
        <v>6.1135371179039666E-3</v>
      </c>
    </row>
    <row r="2962" spans="2:5" x14ac:dyDescent="0.3">
      <c r="B2962" s="166">
        <v>45905</v>
      </c>
      <c r="C2962" s="197">
        <v>691.7</v>
      </c>
      <c r="D2962" s="197">
        <f t="shared" si="47"/>
        <v>7.7269745142568755</v>
      </c>
      <c r="E2962" s="197">
        <v>6.1090909090910639E-3</v>
      </c>
    </row>
    <row r="2963" spans="2:5" x14ac:dyDescent="0.3">
      <c r="B2963" s="166">
        <v>38442</v>
      </c>
      <c r="C2963" s="197">
        <v>79.260000000000005</v>
      </c>
      <c r="D2963" s="197">
        <f t="shared" si="47"/>
        <v>-0.88461202504003489</v>
      </c>
      <c r="E2963" s="197">
        <v>6.0929169840060471E-3</v>
      </c>
    </row>
    <row r="2964" spans="2:5" x14ac:dyDescent="0.3">
      <c r="B2964" s="166">
        <v>45835</v>
      </c>
      <c r="C2964" s="197">
        <v>686.9</v>
      </c>
      <c r="D2964" s="197">
        <f t="shared" si="47"/>
        <v>5.3838289962825279</v>
      </c>
      <c r="E2964" s="197">
        <v>6.0783595752471609E-3</v>
      </c>
    </row>
    <row r="2965" spans="2:5" x14ac:dyDescent="0.3">
      <c r="B2965" s="166">
        <v>44022</v>
      </c>
      <c r="C2965" s="197">
        <v>107.6</v>
      </c>
      <c r="D2965" s="197">
        <f t="shared" si="47"/>
        <v>0.62488674116581078</v>
      </c>
      <c r="E2965" s="197">
        <v>6.077606358111165E-3</v>
      </c>
    </row>
    <row r="2966" spans="2:5" x14ac:dyDescent="0.3">
      <c r="B2966" s="166">
        <v>35676</v>
      </c>
      <c r="C2966" s="197">
        <v>66.22</v>
      </c>
      <c r="D2966" s="197">
        <f t="shared" si="47"/>
        <v>2.996378998189499</v>
      </c>
      <c r="E2966" s="197">
        <v>6.0771801883927612E-3</v>
      </c>
    </row>
    <row r="2967" spans="2:5" x14ac:dyDescent="0.3">
      <c r="B2967" s="166">
        <v>36794</v>
      </c>
      <c r="C2967" s="197">
        <v>16.57</v>
      </c>
      <c r="D2967" s="197">
        <f t="shared" si="47"/>
        <v>-9.3048713738368871E-2</v>
      </c>
      <c r="E2967" s="197">
        <v>6.0716454159077671E-3</v>
      </c>
    </row>
    <row r="2968" spans="2:5" x14ac:dyDescent="0.3">
      <c r="B2968" s="166">
        <v>36915</v>
      </c>
      <c r="C2968" s="197">
        <v>18.27</v>
      </c>
      <c r="D2968" s="197">
        <f t="shared" si="47"/>
        <v>-0.98191232377633453</v>
      </c>
      <c r="E2968" s="197">
        <v>6.0572687224669242E-3</v>
      </c>
    </row>
    <row r="2969" spans="2:5" x14ac:dyDescent="0.3">
      <c r="B2969" s="166">
        <v>45390</v>
      </c>
      <c r="C2969" s="197">
        <v>1010.08</v>
      </c>
      <c r="D2969" s="197">
        <f t="shared" si="47"/>
        <v>1.8123173067231102E-2</v>
      </c>
      <c r="E2969" s="197">
        <v>6.055776892430309E-3</v>
      </c>
    </row>
    <row r="2970" spans="2:5" x14ac:dyDescent="0.3">
      <c r="B2970" s="166">
        <v>45548</v>
      </c>
      <c r="C2970" s="197">
        <v>992.1</v>
      </c>
      <c r="D2970" s="197">
        <f t="shared" si="47"/>
        <v>9.7895595432300162</v>
      </c>
      <c r="E2970" s="197">
        <v>6.0335648734979319E-3</v>
      </c>
    </row>
    <row r="2971" spans="2:5" x14ac:dyDescent="0.3">
      <c r="B2971" s="166">
        <v>35181</v>
      </c>
      <c r="C2971" s="197">
        <v>91.95</v>
      </c>
      <c r="D2971" s="197">
        <f t="shared" si="47"/>
        <v>3.9783432593394696</v>
      </c>
      <c r="E2971" s="197">
        <v>6.0175054704594277E-3</v>
      </c>
    </row>
    <row r="2972" spans="2:5" x14ac:dyDescent="0.3">
      <c r="B2972" s="166">
        <v>37251</v>
      </c>
      <c r="C2972" s="197">
        <v>18.47</v>
      </c>
      <c r="D2972" s="197">
        <f t="shared" si="47"/>
        <v>-0.56013336508692557</v>
      </c>
      <c r="E2972" s="197">
        <v>5.9912854030501617E-3</v>
      </c>
    </row>
    <row r="2973" spans="2:5" x14ac:dyDescent="0.3">
      <c r="B2973" s="166">
        <v>36517</v>
      </c>
      <c r="C2973" s="197">
        <v>41.99</v>
      </c>
      <c r="D2973" s="197">
        <f t="shared" si="47"/>
        <v>-0.48997935139074456</v>
      </c>
      <c r="E2973" s="197">
        <v>5.989458552946747E-3</v>
      </c>
    </row>
    <row r="2974" spans="2:5" x14ac:dyDescent="0.3">
      <c r="B2974" s="166">
        <v>38267</v>
      </c>
      <c r="C2974" s="197">
        <v>82.33</v>
      </c>
      <c r="D2974" s="197">
        <f t="shared" si="47"/>
        <v>-0.79515314373864798</v>
      </c>
      <c r="E2974" s="197">
        <v>5.9872922776147419E-3</v>
      </c>
    </row>
    <row r="2975" spans="2:5" x14ac:dyDescent="0.3">
      <c r="B2975" s="166">
        <v>44946</v>
      </c>
      <c r="C2975" s="197">
        <v>401.91</v>
      </c>
      <c r="D2975" s="197">
        <f t="shared" si="47"/>
        <v>-0.1296316347965436</v>
      </c>
      <c r="E2975" s="197">
        <v>5.9821786143372524E-3</v>
      </c>
    </row>
    <row r="2976" spans="2:5" x14ac:dyDescent="0.3">
      <c r="B2976" s="166">
        <v>44797</v>
      </c>
      <c r="C2976" s="197">
        <v>461.77</v>
      </c>
      <c r="D2976" s="197">
        <f t="shared" si="47"/>
        <v>9.2688121154756109E-2</v>
      </c>
      <c r="E2976" s="197">
        <v>5.9691087728470649E-3</v>
      </c>
    </row>
    <row r="2977" spans="2:5" x14ac:dyDescent="0.3">
      <c r="B2977" s="166">
        <v>43089</v>
      </c>
      <c r="C2977" s="197">
        <v>422.6</v>
      </c>
      <c r="D2977" s="197">
        <f t="shared" si="47"/>
        <v>2.4500775573516207</v>
      </c>
      <c r="E2977" s="197">
        <v>5.9509640561770105E-3</v>
      </c>
    </row>
    <row r="2978" spans="2:5" x14ac:dyDescent="0.3">
      <c r="B2978" s="166">
        <v>38709</v>
      </c>
      <c r="C2978" s="197">
        <v>122.49</v>
      </c>
      <c r="D2978" s="197">
        <f t="shared" si="47"/>
        <v>-0.74739121468343983</v>
      </c>
      <c r="E2978" s="197">
        <v>5.9127864005912301E-3</v>
      </c>
    </row>
    <row r="2979" spans="2:5" x14ac:dyDescent="0.3">
      <c r="B2979" s="166">
        <v>42542</v>
      </c>
      <c r="C2979" s="197">
        <v>484.9</v>
      </c>
      <c r="D2979" s="197">
        <f t="shared" si="47"/>
        <v>0.9092054492479722</v>
      </c>
      <c r="E2979" s="197">
        <v>5.9122497666217466E-3</v>
      </c>
    </row>
    <row r="2980" spans="2:5" x14ac:dyDescent="0.3">
      <c r="B2980" s="166">
        <v>41372</v>
      </c>
      <c r="C2980" s="197">
        <v>253.98</v>
      </c>
      <c r="D2980" s="197">
        <f t="shared" si="47"/>
        <v>8.4735628256598527E-2</v>
      </c>
      <c r="E2980" s="197">
        <v>5.901223810844014E-3</v>
      </c>
    </row>
    <row r="2981" spans="2:5" x14ac:dyDescent="0.3">
      <c r="B2981" s="166">
        <v>40465</v>
      </c>
      <c r="C2981" s="197">
        <v>234.14</v>
      </c>
      <c r="D2981" s="197">
        <f t="shared" si="47"/>
        <v>4.7037758830694276</v>
      </c>
      <c r="E2981" s="197">
        <v>5.8856381836145388E-3</v>
      </c>
    </row>
    <row r="2982" spans="2:5" x14ac:dyDescent="0.3">
      <c r="B2982" s="166">
        <v>36178</v>
      </c>
      <c r="C2982" s="197">
        <v>41.05</v>
      </c>
      <c r="D2982" s="197">
        <f t="shared" si="47"/>
        <v>0.59665499805523137</v>
      </c>
      <c r="E2982" s="197">
        <v>5.8809115412887802E-3</v>
      </c>
    </row>
    <row r="2983" spans="2:5" x14ac:dyDescent="0.3">
      <c r="B2983" s="166">
        <v>36109</v>
      </c>
      <c r="C2983" s="197">
        <v>25.71</v>
      </c>
      <c r="D2983" s="197">
        <f t="shared" si="47"/>
        <v>-0.948300824452041</v>
      </c>
      <c r="E2983" s="197">
        <v>5.8685446009389963E-3</v>
      </c>
    </row>
    <row r="2984" spans="2:5" x14ac:dyDescent="0.3">
      <c r="B2984" s="166">
        <v>44589</v>
      </c>
      <c r="C2984" s="197">
        <v>497.3</v>
      </c>
      <c r="D2984" s="197">
        <f t="shared" si="47"/>
        <v>0.23289369297897666</v>
      </c>
      <c r="E2984" s="197">
        <v>5.8656957928804321E-3</v>
      </c>
    </row>
    <row r="2985" spans="2:5" x14ac:dyDescent="0.3">
      <c r="B2985" s="166">
        <v>44834</v>
      </c>
      <c r="C2985" s="197">
        <v>403.36</v>
      </c>
      <c r="D2985" s="197">
        <f t="shared" si="47"/>
        <v>3.0502058439602369</v>
      </c>
      <c r="E2985" s="197">
        <v>5.8602029874568196E-3</v>
      </c>
    </row>
    <row r="2986" spans="2:5" x14ac:dyDescent="0.3">
      <c r="B2986" s="166">
        <v>39616</v>
      </c>
      <c r="C2986" s="197">
        <v>99.59</v>
      </c>
      <c r="D2986" s="197">
        <f t="shared" si="47"/>
        <v>-0.79805742558196124</v>
      </c>
      <c r="E2986" s="197">
        <v>5.857994142005829E-3</v>
      </c>
    </row>
    <row r="2987" spans="2:5" x14ac:dyDescent="0.3">
      <c r="B2987" s="166">
        <v>42005</v>
      </c>
      <c r="C2987" s="197">
        <v>493.16</v>
      </c>
      <c r="D2987" s="197">
        <f t="shared" si="47"/>
        <v>27.688772542175684</v>
      </c>
      <c r="E2987" s="197">
        <v>5.8536784352118953E-3</v>
      </c>
    </row>
    <row r="2988" spans="2:5" x14ac:dyDescent="0.3">
      <c r="B2988" s="166">
        <v>37208</v>
      </c>
      <c r="C2988" s="197">
        <v>17.190000000000001</v>
      </c>
      <c r="D2988" s="197">
        <f t="shared" si="47"/>
        <v>-0.44637681159420284</v>
      </c>
      <c r="E2988" s="197">
        <v>5.851375073142373E-3</v>
      </c>
    </row>
    <row r="2989" spans="2:5" x14ac:dyDescent="0.3">
      <c r="B2989" s="166">
        <v>37635</v>
      </c>
      <c r="C2989" s="197">
        <v>31.05</v>
      </c>
      <c r="D2989" s="197">
        <f t="shared" si="47"/>
        <v>-0.94588235294117651</v>
      </c>
      <c r="E2989" s="197">
        <v>5.8309037900874383E-3</v>
      </c>
    </row>
    <row r="2990" spans="2:5" x14ac:dyDescent="0.3">
      <c r="B2990" s="166">
        <v>42055</v>
      </c>
      <c r="C2990" s="197">
        <v>573.75</v>
      </c>
      <c r="D2990" s="197">
        <f t="shared" si="47"/>
        <v>0.10495907558979289</v>
      </c>
      <c r="E2990" s="197">
        <v>5.8201707483829246E-3</v>
      </c>
    </row>
    <row r="2991" spans="2:5" x14ac:dyDescent="0.3">
      <c r="B2991" s="166">
        <v>42746</v>
      </c>
      <c r="C2991" s="197">
        <v>519.25</v>
      </c>
      <c r="D2991" s="197">
        <f t="shared" si="47"/>
        <v>0.82924681180863802</v>
      </c>
      <c r="E2991" s="197">
        <v>5.8111380145278169E-3</v>
      </c>
    </row>
    <row r="2992" spans="2:5" x14ac:dyDescent="0.3">
      <c r="B2992" s="166">
        <v>41473</v>
      </c>
      <c r="C2992" s="197">
        <v>283.86</v>
      </c>
      <c r="D2992" s="197">
        <f t="shared" si="47"/>
        <v>-0.45395787246321051</v>
      </c>
      <c r="E2992" s="197">
        <v>5.8110693784989564E-3</v>
      </c>
    </row>
    <row r="2993" spans="2:5" x14ac:dyDescent="0.3">
      <c r="B2993" s="166">
        <v>45075</v>
      </c>
      <c r="C2993" s="197">
        <v>519.85</v>
      </c>
      <c r="D2993" s="197">
        <f t="shared" si="47"/>
        <v>-0.23121857438627624</v>
      </c>
      <c r="E2993" s="197">
        <v>5.804391989939095E-3</v>
      </c>
    </row>
    <row r="2994" spans="2:5" x14ac:dyDescent="0.3">
      <c r="B2994" s="166">
        <v>45828</v>
      </c>
      <c r="C2994" s="197">
        <v>676.2</v>
      </c>
      <c r="D2994" s="197">
        <f t="shared" si="47"/>
        <v>2.7489604701447026</v>
      </c>
      <c r="E2994" s="197">
        <v>5.8009817045963086E-3</v>
      </c>
    </row>
    <row r="2995" spans="2:5" x14ac:dyDescent="0.3">
      <c r="B2995" s="166">
        <v>40863</v>
      </c>
      <c r="C2995" s="197">
        <v>180.37</v>
      </c>
      <c r="D2995" s="197">
        <f t="shared" si="47"/>
        <v>3.3046964490263564E-2</v>
      </c>
      <c r="E2995" s="197">
        <v>5.7993643004516926E-3</v>
      </c>
    </row>
    <row r="2996" spans="2:5" x14ac:dyDescent="0.3">
      <c r="B2996" s="166">
        <v>43495</v>
      </c>
      <c r="C2996" s="197">
        <v>174.6</v>
      </c>
      <c r="D2996" s="197">
        <f t="shared" si="47"/>
        <v>0.88390159689253323</v>
      </c>
      <c r="E2996" s="197">
        <v>5.7603686635945284E-3</v>
      </c>
    </row>
    <row r="2997" spans="2:5" x14ac:dyDescent="0.3">
      <c r="B2997" s="166">
        <v>35178</v>
      </c>
      <c r="C2997" s="197">
        <v>92.68</v>
      </c>
      <c r="D2997" s="197">
        <f t="shared" si="47"/>
        <v>-1.8636171113934674E-2</v>
      </c>
      <c r="E2997" s="197">
        <v>5.7514921323928991E-3</v>
      </c>
    </row>
    <row r="2998" spans="2:5" x14ac:dyDescent="0.3">
      <c r="B2998" s="166">
        <v>35220</v>
      </c>
      <c r="C2998" s="197">
        <v>94.44</v>
      </c>
      <c r="D2998" s="197">
        <f t="shared" si="47"/>
        <v>-0.74657185026163964</v>
      </c>
      <c r="E2998" s="197">
        <v>5.7507987220446477E-3</v>
      </c>
    </row>
    <row r="2999" spans="2:5" x14ac:dyDescent="0.3">
      <c r="B2999" s="166">
        <v>41682</v>
      </c>
      <c r="C2999" s="197">
        <v>372.65</v>
      </c>
      <c r="D2999" s="197">
        <f t="shared" si="47"/>
        <v>3.5093175217812194</v>
      </c>
      <c r="E2999" s="197">
        <v>5.7215340188379038E-3</v>
      </c>
    </row>
    <row r="3000" spans="2:5" x14ac:dyDescent="0.3">
      <c r="B3000" s="166">
        <v>38302</v>
      </c>
      <c r="C3000" s="197">
        <v>82.64</v>
      </c>
      <c r="D3000" s="197">
        <f t="shared" si="47"/>
        <v>0.20361200116516165</v>
      </c>
      <c r="E3000" s="197">
        <v>5.7198490933429991E-3</v>
      </c>
    </row>
    <row r="3001" spans="2:5" x14ac:dyDescent="0.3">
      <c r="B3001" s="166">
        <v>35689</v>
      </c>
      <c r="C3001" s="197">
        <v>68.66</v>
      </c>
      <c r="D3001" s="197">
        <f t="shared" si="47"/>
        <v>5.3552247966855759E-2</v>
      </c>
      <c r="E3001" s="197">
        <v>5.7126116888823741E-3</v>
      </c>
    </row>
    <row r="3002" spans="2:5" x14ac:dyDescent="0.3">
      <c r="B3002" s="166">
        <v>35744</v>
      </c>
      <c r="C3002" s="197">
        <v>65.17</v>
      </c>
      <c r="D3002" s="197">
        <f t="shared" si="47"/>
        <v>1.4638941398865786</v>
      </c>
      <c r="E3002" s="197">
        <v>5.7098765432099796E-3</v>
      </c>
    </row>
    <row r="3003" spans="2:5" x14ac:dyDescent="0.3">
      <c r="B3003" s="166">
        <v>36690</v>
      </c>
      <c r="C3003" s="197">
        <v>26.45</v>
      </c>
      <c r="D3003" s="197">
        <f t="shared" si="47"/>
        <v>-0.91452577153013415</v>
      </c>
      <c r="E3003" s="197">
        <v>5.7034220532319324E-3</v>
      </c>
    </row>
    <row r="3004" spans="2:5" x14ac:dyDescent="0.3">
      <c r="B3004" s="166">
        <v>43243</v>
      </c>
      <c r="C3004" s="197">
        <v>309.45</v>
      </c>
      <c r="D3004" s="197">
        <f t="shared" si="47"/>
        <v>0.84196428571428572</v>
      </c>
      <c r="E3004" s="197">
        <v>5.6873578160545613E-3</v>
      </c>
    </row>
    <row r="3005" spans="2:5" x14ac:dyDescent="0.3">
      <c r="B3005" s="166">
        <v>40766</v>
      </c>
      <c r="C3005" s="197">
        <v>168</v>
      </c>
      <c r="D3005" s="197">
        <f t="shared" si="47"/>
        <v>0.26649076517150383</v>
      </c>
      <c r="E3005" s="197">
        <v>5.6869200838072231E-3</v>
      </c>
    </row>
    <row r="3006" spans="2:5" x14ac:dyDescent="0.3">
      <c r="B3006" s="166">
        <v>44134</v>
      </c>
      <c r="C3006" s="197">
        <v>132.65</v>
      </c>
      <c r="D3006" s="197">
        <f t="shared" si="47"/>
        <v>0.41493333333333338</v>
      </c>
      <c r="E3006" s="197">
        <v>5.686125852918833E-3</v>
      </c>
    </row>
    <row r="3007" spans="2:5" x14ac:dyDescent="0.3">
      <c r="B3007" s="166">
        <v>38058</v>
      </c>
      <c r="C3007" s="197">
        <v>93.75</v>
      </c>
      <c r="D3007" s="197">
        <f t="shared" si="47"/>
        <v>2.780241935483871</v>
      </c>
      <c r="E3007" s="197">
        <v>5.685475219909808E-3</v>
      </c>
    </row>
    <row r="3008" spans="2:5" x14ac:dyDescent="0.3">
      <c r="B3008" s="166">
        <v>37524</v>
      </c>
      <c r="C3008" s="197">
        <v>24.8</v>
      </c>
      <c r="D3008" s="197">
        <f t="shared" si="47"/>
        <v>-0.94513881207830996</v>
      </c>
      <c r="E3008" s="197">
        <v>5.6772100567721306E-3</v>
      </c>
    </row>
    <row r="3009" spans="2:5" x14ac:dyDescent="0.3">
      <c r="B3009" s="166">
        <v>44659</v>
      </c>
      <c r="C3009" s="197">
        <v>452.05</v>
      </c>
      <c r="D3009" s="197">
        <f t="shared" si="47"/>
        <v>0.13224796493425184</v>
      </c>
      <c r="E3009" s="197">
        <v>5.6729699666295819E-3</v>
      </c>
    </row>
    <row r="3010" spans="2:5" x14ac:dyDescent="0.3">
      <c r="B3010" s="166">
        <v>42516</v>
      </c>
      <c r="C3010" s="197">
        <v>399.25</v>
      </c>
      <c r="D3010" s="197">
        <f t="shared" si="47"/>
        <v>-0.45783541553503526</v>
      </c>
      <c r="E3010" s="197">
        <v>5.667506297229119E-3</v>
      </c>
    </row>
    <row r="3011" spans="2:5" x14ac:dyDescent="0.3">
      <c r="B3011" s="166">
        <v>45819</v>
      </c>
      <c r="C3011" s="197">
        <v>736.4</v>
      </c>
      <c r="D3011" s="197">
        <f t="shared" si="47"/>
        <v>3.8231595493843331</v>
      </c>
      <c r="E3011" s="197">
        <v>5.6674632980540096E-3</v>
      </c>
    </row>
    <row r="3012" spans="2:5" x14ac:dyDescent="0.3">
      <c r="B3012" s="166">
        <v>40333</v>
      </c>
      <c r="C3012" s="197">
        <v>152.68</v>
      </c>
      <c r="D3012" s="197">
        <f t="shared" si="47"/>
        <v>-0.84377366213035909</v>
      </c>
      <c r="E3012" s="197">
        <v>5.6646028191280617E-3</v>
      </c>
    </row>
    <row r="3013" spans="2:5" x14ac:dyDescent="0.3">
      <c r="B3013" s="166">
        <v>45559</v>
      </c>
      <c r="C3013" s="197">
        <v>977.3</v>
      </c>
      <c r="D3013" s="197">
        <f t="shared" si="47"/>
        <v>0.23310832124156211</v>
      </c>
      <c r="E3013" s="197">
        <v>5.6596007408931115E-3</v>
      </c>
    </row>
    <row r="3014" spans="2:5" x14ac:dyDescent="0.3">
      <c r="B3014" s="166">
        <v>45631</v>
      </c>
      <c r="C3014" s="197">
        <v>792.55</v>
      </c>
      <c r="D3014" s="197">
        <f t="shared" si="47"/>
        <v>0.68376885489696182</v>
      </c>
      <c r="E3014" s="197">
        <v>5.6464915619844902E-3</v>
      </c>
    </row>
    <row r="3015" spans="2:5" x14ac:dyDescent="0.3">
      <c r="B3015" s="166">
        <v>45033</v>
      </c>
      <c r="C3015" s="197">
        <v>470.7</v>
      </c>
      <c r="D3015" s="197">
        <f t="shared" si="47"/>
        <v>0.71876141093989609</v>
      </c>
      <c r="E3015" s="197">
        <v>5.6403025253173311E-3</v>
      </c>
    </row>
    <row r="3016" spans="2:5" x14ac:dyDescent="0.3">
      <c r="B3016" s="166">
        <v>41001</v>
      </c>
      <c r="C3016" s="197">
        <v>273.86</v>
      </c>
      <c r="D3016" s="197">
        <f t="shared" si="47"/>
        <v>3.015542521994135</v>
      </c>
      <c r="E3016" s="197">
        <v>5.618183821099576E-3</v>
      </c>
    </row>
    <row r="3017" spans="2:5" x14ac:dyDescent="0.3">
      <c r="B3017" s="166">
        <v>34851</v>
      </c>
      <c r="C3017" s="197">
        <v>68.2</v>
      </c>
      <c r="D3017" s="197">
        <f t="shared" si="47"/>
        <v>0.15124915597569211</v>
      </c>
      <c r="E3017" s="197">
        <v>5.6030669419051549E-3</v>
      </c>
    </row>
    <row r="3018" spans="2:5" x14ac:dyDescent="0.3">
      <c r="B3018" s="166">
        <v>34743</v>
      </c>
      <c r="C3018" s="197">
        <v>59.24</v>
      </c>
      <c r="D3018" s="197">
        <f t="shared" ref="D3018:D3081" si="48">C3018/C3019-1</f>
        <v>-0.68021592442645074</v>
      </c>
      <c r="E3018" s="197">
        <v>5.6017654048550192E-3</v>
      </c>
    </row>
    <row r="3019" spans="2:5" x14ac:dyDescent="0.3">
      <c r="B3019" s="166">
        <v>40715</v>
      </c>
      <c r="C3019" s="197">
        <v>185.25</v>
      </c>
      <c r="D3019" s="197">
        <f t="shared" si="48"/>
        <v>-0.70469146036250019</v>
      </c>
      <c r="E3019" s="197">
        <v>5.5911410270328421E-3</v>
      </c>
    </row>
    <row r="3020" spans="2:5" x14ac:dyDescent="0.3">
      <c r="B3020" s="166">
        <v>45131</v>
      </c>
      <c r="C3020" s="197">
        <v>627.30999999999995</v>
      </c>
      <c r="D3020" s="197">
        <f t="shared" si="48"/>
        <v>0.82756008739985409</v>
      </c>
      <c r="E3020" s="197">
        <v>5.5784428450056378E-3</v>
      </c>
    </row>
    <row r="3021" spans="2:5" x14ac:dyDescent="0.3">
      <c r="B3021" s="166">
        <v>42285</v>
      </c>
      <c r="C3021" s="197">
        <v>343.25</v>
      </c>
      <c r="D3021" s="197">
        <f t="shared" si="48"/>
        <v>-0.17093377131539533</v>
      </c>
      <c r="E3021" s="197">
        <v>5.5661344660904444E-3</v>
      </c>
    </row>
    <row r="3022" spans="2:5" x14ac:dyDescent="0.3">
      <c r="B3022" s="166">
        <v>44943</v>
      </c>
      <c r="C3022" s="197">
        <v>414.02</v>
      </c>
      <c r="D3022" s="197">
        <f t="shared" si="48"/>
        <v>0.30564490696941005</v>
      </c>
      <c r="E3022" s="197">
        <v>5.5618973599202981E-3</v>
      </c>
    </row>
    <row r="3023" spans="2:5" x14ac:dyDescent="0.3">
      <c r="B3023" s="166">
        <v>42431</v>
      </c>
      <c r="C3023" s="197">
        <v>317.10000000000002</v>
      </c>
      <c r="D3023" s="197">
        <f t="shared" si="48"/>
        <v>2.1216774955699944</v>
      </c>
      <c r="E3023" s="197">
        <v>5.5493895671476778E-3</v>
      </c>
    </row>
    <row r="3024" spans="2:5" x14ac:dyDescent="0.3">
      <c r="B3024" s="166">
        <v>35227</v>
      </c>
      <c r="C3024" s="197">
        <v>101.58</v>
      </c>
      <c r="D3024" s="197">
        <f t="shared" si="48"/>
        <v>-0.80148912469953681</v>
      </c>
      <c r="E3024" s="197">
        <v>5.5434567412393498E-3</v>
      </c>
    </row>
    <row r="3025" spans="2:5" x14ac:dyDescent="0.3">
      <c r="B3025" s="166">
        <v>41894</v>
      </c>
      <c r="C3025" s="197">
        <v>511.71</v>
      </c>
      <c r="D3025" s="197">
        <f t="shared" si="48"/>
        <v>0.105085843861354</v>
      </c>
      <c r="E3025" s="197">
        <v>5.5414726168721007E-3</v>
      </c>
    </row>
    <row r="3026" spans="2:5" x14ac:dyDescent="0.3">
      <c r="B3026" s="166">
        <v>42528</v>
      </c>
      <c r="C3026" s="197">
        <v>463.05</v>
      </c>
      <c r="D3026" s="197">
        <f t="shared" si="48"/>
        <v>4.9175718849840253</v>
      </c>
      <c r="E3026" s="197">
        <v>5.537459283387669E-3</v>
      </c>
    </row>
    <row r="3027" spans="2:5" x14ac:dyDescent="0.3">
      <c r="B3027" s="166">
        <v>40024</v>
      </c>
      <c r="C3027" s="197">
        <v>78.25</v>
      </c>
      <c r="D3027" s="197">
        <f t="shared" si="48"/>
        <v>-0.8313940960999785</v>
      </c>
      <c r="E3027" s="197">
        <v>5.525571832433851E-3</v>
      </c>
    </row>
    <row r="3028" spans="2:5" x14ac:dyDescent="0.3">
      <c r="B3028" s="166">
        <v>42713</v>
      </c>
      <c r="C3028" s="197">
        <v>464.1</v>
      </c>
      <c r="D3028" s="197">
        <f t="shared" si="48"/>
        <v>4.2029147982062778</v>
      </c>
      <c r="E3028" s="197">
        <v>5.5248618784531356E-3</v>
      </c>
    </row>
    <row r="3029" spans="2:5" x14ac:dyDescent="0.3">
      <c r="B3029" s="166">
        <v>35199</v>
      </c>
      <c r="C3029" s="197">
        <v>89.2</v>
      </c>
      <c r="D3029" s="197">
        <f t="shared" si="48"/>
        <v>-0.47900239471993455</v>
      </c>
      <c r="E3029" s="197">
        <v>5.5236162777589914E-3</v>
      </c>
    </row>
    <row r="3030" spans="2:5" x14ac:dyDescent="0.3">
      <c r="B3030" s="166">
        <v>38790</v>
      </c>
      <c r="C3030" s="197">
        <v>171.21</v>
      </c>
      <c r="D3030" s="197">
        <f t="shared" si="48"/>
        <v>-0.62408606872324079</v>
      </c>
      <c r="E3030" s="197">
        <v>5.5206436835613104E-3</v>
      </c>
    </row>
    <row r="3031" spans="2:5" x14ac:dyDescent="0.3">
      <c r="B3031" s="166">
        <v>42786</v>
      </c>
      <c r="C3031" s="197">
        <v>455.45</v>
      </c>
      <c r="D3031" s="197">
        <f t="shared" si="48"/>
        <v>-0.10766065830721006</v>
      </c>
      <c r="E3031" s="197">
        <v>5.5193729992273344E-3</v>
      </c>
    </row>
    <row r="3032" spans="2:5" x14ac:dyDescent="0.3">
      <c r="B3032" s="166">
        <v>42599</v>
      </c>
      <c r="C3032" s="197">
        <v>510.4</v>
      </c>
      <c r="D3032" s="197">
        <f t="shared" si="48"/>
        <v>5.5199503824684637E-2</v>
      </c>
      <c r="E3032" s="197">
        <v>5.516154452324562E-3</v>
      </c>
    </row>
    <row r="3033" spans="2:5" x14ac:dyDescent="0.3">
      <c r="B3033" s="166">
        <v>44498</v>
      </c>
      <c r="C3033" s="197">
        <v>483.7</v>
      </c>
      <c r="D3033" s="197">
        <f t="shared" si="48"/>
        <v>4.0958702064896757</v>
      </c>
      <c r="E3033" s="197">
        <v>5.5087828708033637E-3</v>
      </c>
    </row>
    <row r="3034" spans="2:5" x14ac:dyDescent="0.3">
      <c r="B3034" s="166">
        <v>38600</v>
      </c>
      <c r="C3034" s="197">
        <v>94.92</v>
      </c>
      <c r="D3034" s="197">
        <f t="shared" si="48"/>
        <v>-0.88438771284499773</v>
      </c>
      <c r="E3034" s="197">
        <v>5.5084745762712384E-3</v>
      </c>
    </row>
    <row r="3035" spans="2:5" x14ac:dyDescent="0.3">
      <c r="B3035" s="166">
        <v>45310</v>
      </c>
      <c r="C3035" s="197">
        <v>821.02</v>
      </c>
      <c r="D3035" s="197">
        <f t="shared" si="48"/>
        <v>13.963003462730089</v>
      </c>
      <c r="E3035" s="197">
        <v>5.4988794043084877E-3</v>
      </c>
    </row>
    <row r="3036" spans="2:5" x14ac:dyDescent="0.3">
      <c r="B3036" s="166">
        <v>35879</v>
      </c>
      <c r="C3036" s="197">
        <v>54.87</v>
      </c>
      <c r="D3036" s="197">
        <f t="shared" si="48"/>
        <v>-0.94128536574926169</v>
      </c>
      <c r="E3036" s="197">
        <v>5.4975261132490516E-3</v>
      </c>
    </row>
    <row r="3037" spans="2:5" x14ac:dyDescent="0.3">
      <c r="B3037" s="166">
        <v>45345</v>
      </c>
      <c r="C3037" s="197">
        <v>934.52</v>
      </c>
      <c r="D3037" s="197">
        <f t="shared" si="48"/>
        <v>0.47855391187406071</v>
      </c>
      <c r="E3037" s="197">
        <v>5.4764748286584286E-3</v>
      </c>
    </row>
    <row r="3038" spans="2:5" x14ac:dyDescent="0.3">
      <c r="B3038" s="166">
        <v>45210</v>
      </c>
      <c r="C3038" s="197">
        <v>632.04999999999995</v>
      </c>
      <c r="D3038" s="197">
        <f t="shared" si="48"/>
        <v>3.0443434860506784</v>
      </c>
      <c r="E3038" s="197">
        <v>5.472391466887272E-3</v>
      </c>
    </row>
    <row r="3039" spans="2:5" x14ac:dyDescent="0.3">
      <c r="B3039" s="166">
        <v>40186</v>
      </c>
      <c r="C3039" s="197">
        <v>156.28</v>
      </c>
      <c r="D3039" s="197">
        <f t="shared" si="48"/>
        <v>-0.83209239860327688</v>
      </c>
      <c r="E3039" s="197">
        <v>5.4686997362156653E-3</v>
      </c>
    </row>
    <row r="3040" spans="2:5" x14ac:dyDescent="0.3">
      <c r="B3040" s="166">
        <v>45569</v>
      </c>
      <c r="C3040" s="197">
        <v>930.75</v>
      </c>
      <c r="D3040" s="197">
        <f t="shared" si="48"/>
        <v>9.4920527561717964</v>
      </c>
      <c r="E3040" s="197">
        <v>5.4553311007885519E-3</v>
      </c>
    </row>
    <row r="3041" spans="2:5" x14ac:dyDescent="0.3">
      <c r="B3041" s="166">
        <v>35198</v>
      </c>
      <c r="C3041" s="197">
        <v>88.71</v>
      </c>
      <c r="D3041" s="197">
        <f t="shared" si="48"/>
        <v>0.19684295736643276</v>
      </c>
      <c r="E3041" s="197">
        <v>5.4403264195850287E-3</v>
      </c>
    </row>
    <row r="3042" spans="2:5" x14ac:dyDescent="0.3">
      <c r="B3042" s="166">
        <v>35639</v>
      </c>
      <c r="C3042" s="197">
        <v>74.12</v>
      </c>
      <c r="D3042" s="197">
        <f t="shared" si="48"/>
        <v>-0.16775207725129127</v>
      </c>
      <c r="E3042" s="197">
        <v>5.4259359739556867E-3</v>
      </c>
    </row>
    <row r="3043" spans="2:5" x14ac:dyDescent="0.3">
      <c r="B3043" s="166">
        <v>38425</v>
      </c>
      <c r="C3043" s="197">
        <v>89.06</v>
      </c>
      <c r="D3043" s="197">
        <f t="shared" si="48"/>
        <v>-0.79056532781488098</v>
      </c>
      <c r="E3043" s="197">
        <v>5.4188304357642991E-3</v>
      </c>
    </row>
    <row r="3044" spans="2:5" x14ac:dyDescent="0.3">
      <c r="B3044" s="166">
        <v>45021</v>
      </c>
      <c r="C3044" s="197">
        <v>425.24</v>
      </c>
      <c r="D3044" s="197">
        <f t="shared" si="48"/>
        <v>-2.7133379089453236E-2</v>
      </c>
      <c r="E3044" s="197">
        <v>5.4143515782008045E-3</v>
      </c>
    </row>
    <row r="3045" spans="2:5" x14ac:dyDescent="0.3">
      <c r="B3045" s="166">
        <v>43112</v>
      </c>
      <c r="C3045" s="197">
        <v>437.1</v>
      </c>
      <c r="D3045" s="197">
        <f t="shared" si="48"/>
        <v>0.31150984157465222</v>
      </c>
      <c r="E3045" s="197">
        <v>5.4054054054053502E-3</v>
      </c>
    </row>
    <row r="3046" spans="2:5" x14ac:dyDescent="0.3">
      <c r="B3046" s="166">
        <v>41535</v>
      </c>
      <c r="C3046" s="197">
        <v>333.28</v>
      </c>
      <c r="D3046" s="197">
        <f t="shared" si="48"/>
        <v>-0.18441660140955363</v>
      </c>
      <c r="E3046" s="197">
        <v>5.3998612326162654E-3</v>
      </c>
    </row>
    <row r="3047" spans="2:5" x14ac:dyDescent="0.3">
      <c r="B3047" s="166">
        <v>44862</v>
      </c>
      <c r="C3047" s="197">
        <v>408.64</v>
      </c>
      <c r="D3047" s="197">
        <f t="shared" si="48"/>
        <v>2.9374326838338405E-4</v>
      </c>
      <c r="E3047" s="197">
        <v>5.3881166195104413E-3</v>
      </c>
    </row>
    <row r="3048" spans="2:5" x14ac:dyDescent="0.3">
      <c r="B3048" s="166">
        <v>41702</v>
      </c>
      <c r="C3048" s="197">
        <v>408.52</v>
      </c>
      <c r="D3048" s="197">
        <f t="shared" si="48"/>
        <v>2.3512715340442982</v>
      </c>
      <c r="E3048" s="197">
        <v>5.3649652999951947E-3</v>
      </c>
    </row>
    <row r="3049" spans="2:5" x14ac:dyDescent="0.3">
      <c r="B3049" s="166">
        <v>43717</v>
      </c>
      <c r="C3049" s="197">
        <v>121.9</v>
      </c>
      <c r="D3049" s="197">
        <f t="shared" si="48"/>
        <v>-7.2298325722983225E-2</v>
      </c>
      <c r="E3049" s="197">
        <v>5.3608247422680666E-3</v>
      </c>
    </row>
    <row r="3050" spans="2:5" x14ac:dyDescent="0.3">
      <c r="B3050" s="166">
        <v>39266</v>
      </c>
      <c r="C3050" s="197">
        <v>131.4</v>
      </c>
      <c r="D3050" s="197">
        <f t="shared" si="48"/>
        <v>-0.7092598738798539</v>
      </c>
      <c r="E3050" s="197">
        <v>5.355776587605332E-3</v>
      </c>
    </row>
    <row r="3051" spans="2:5" x14ac:dyDescent="0.3">
      <c r="B3051" s="166">
        <v>42900</v>
      </c>
      <c r="C3051" s="197">
        <v>451.95</v>
      </c>
      <c r="D3051" s="197">
        <f t="shared" si="48"/>
        <v>0.16855414210363007</v>
      </c>
      <c r="E3051" s="197">
        <v>5.3386720053385517E-3</v>
      </c>
    </row>
    <row r="3052" spans="2:5" x14ac:dyDescent="0.3">
      <c r="B3052" s="166">
        <v>44925</v>
      </c>
      <c r="C3052" s="197">
        <v>386.76</v>
      </c>
      <c r="D3052" s="197">
        <f t="shared" si="48"/>
        <v>-3.6185060739202246E-4</v>
      </c>
      <c r="E3052" s="197">
        <v>5.328689142471088E-3</v>
      </c>
    </row>
    <row r="3053" spans="2:5" x14ac:dyDescent="0.3">
      <c r="B3053" s="166">
        <v>42509</v>
      </c>
      <c r="C3053" s="197">
        <v>386.9</v>
      </c>
      <c r="D3053" s="197">
        <f t="shared" si="48"/>
        <v>3.4435511657287243</v>
      </c>
      <c r="E3053" s="197">
        <v>5.3267506820837696E-3</v>
      </c>
    </row>
    <row r="3054" spans="2:5" x14ac:dyDescent="0.3">
      <c r="B3054" s="166">
        <v>37987</v>
      </c>
      <c r="C3054" s="197">
        <v>87.07</v>
      </c>
      <c r="D3054" s="197">
        <f t="shared" si="48"/>
        <v>-0.40375265356433609</v>
      </c>
      <c r="E3054" s="197">
        <v>5.3111649924950655E-3</v>
      </c>
    </row>
    <row r="3055" spans="2:5" x14ac:dyDescent="0.3">
      <c r="B3055" s="166">
        <v>38889</v>
      </c>
      <c r="C3055" s="197">
        <v>146.03</v>
      </c>
      <c r="D3055" s="197">
        <f t="shared" si="48"/>
        <v>-0.26688086751342932</v>
      </c>
      <c r="E3055" s="197">
        <v>5.3008398733307427E-3</v>
      </c>
    </row>
    <row r="3056" spans="2:5" x14ac:dyDescent="0.3">
      <c r="B3056" s="166">
        <v>40407</v>
      </c>
      <c r="C3056" s="197">
        <v>199.19</v>
      </c>
      <c r="D3056" s="197">
        <f t="shared" si="48"/>
        <v>3.1970080067425197</v>
      </c>
      <c r="E3056" s="197">
        <v>5.2992833350156143E-3</v>
      </c>
    </row>
    <row r="3057" spans="2:5" x14ac:dyDescent="0.3">
      <c r="B3057" s="166">
        <v>35852</v>
      </c>
      <c r="C3057" s="197">
        <v>47.46</v>
      </c>
      <c r="D3057" s="197">
        <f t="shared" si="48"/>
        <v>-0.1942275042444821</v>
      </c>
      <c r="E3057" s="197">
        <v>5.2954882440161555E-3</v>
      </c>
    </row>
    <row r="3058" spans="2:5" x14ac:dyDescent="0.3">
      <c r="B3058" s="166">
        <v>37894</v>
      </c>
      <c r="C3058" s="197">
        <v>58.9</v>
      </c>
      <c r="D3058" s="197">
        <f t="shared" si="48"/>
        <v>-0.22662815126050417</v>
      </c>
      <c r="E3058" s="197">
        <v>5.2910052910051242E-3</v>
      </c>
    </row>
    <row r="3059" spans="2:5" x14ac:dyDescent="0.3">
      <c r="B3059" s="166">
        <v>35100</v>
      </c>
      <c r="C3059" s="197">
        <v>76.16</v>
      </c>
      <c r="D3059" s="197">
        <f t="shared" si="48"/>
        <v>0.13943746259724699</v>
      </c>
      <c r="E3059" s="197">
        <v>5.2798310454065245E-3</v>
      </c>
    </row>
    <row r="3060" spans="2:5" x14ac:dyDescent="0.3">
      <c r="B3060" s="166">
        <v>37902</v>
      </c>
      <c r="C3060" s="197">
        <v>66.84</v>
      </c>
      <c r="D3060" s="197">
        <f t="shared" si="48"/>
        <v>-0.50715233741336085</v>
      </c>
      <c r="E3060" s="197">
        <v>5.263949466085327E-3</v>
      </c>
    </row>
    <row r="3061" spans="2:5" x14ac:dyDescent="0.3">
      <c r="B3061" s="166">
        <v>39505</v>
      </c>
      <c r="C3061" s="197">
        <v>135.62</v>
      </c>
      <c r="D3061" s="197">
        <f t="shared" si="48"/>
        <v>3.7237896203413445</v>
      </c>
      <c r="E3061" s="197">
        <v>5.2627677711067911E-3</v>
      </c>
    </row>
    <row r="3062" spans="2:5" x14ac:dyDescent="0.3">
      <c r="B3062" s="166">
        <v>36055</v>
      </c>
      <c r="C3062" s="197">
        <v>28.71</v>
      </c>
      <c r="D3062" s="197">
        <f t="shared" si="48"/>
        <v>-0.92114803625377639</v>
      </c>
      <c r="E3062" s="197">
        <v>5.2521008403361158E-3</v>
      </c>
    </row>
    <row r="3063" spans="2:5" x14ac:dyDescent="0.3">
      <c r="B3063" s="166">
        <v>43196</v>
      </c>
      <c r="C3063" s="197">
        <v>364.1</v>
      </c>
      <c r="D3063" s="197">
        <f t="shared" si="48"/>
        <v>8.3630952380952417E-2</v>
      </c>
      <c r="E3063" s="197">
        <v>5.2457205963556408E-3</v>
      </c>
    </row>
    <row r="3064" spans="2:5" x14ac:dyDescent="0.3">
      <c r="B3064" s="166">
        <v>43210</v>
      </c>
      <c r="C3064" s="197">
        <v>336</v>
      </c>
      <c r="D3064" s="197">
        <f t="shared" si="48"/>
        <v>-9.5947909379540453E-2</v>
      </c>
      <c r="E3064" s="197">
        <v>5.2356020942407877E-3</v>
      </c>
    </row>
    <row r="3065" spans="2:5" x14ac:dyDescent="0.3">
      <c r="B3065" s="166">
        <v>41631</v>
      </c>
      <c r="C3065" s="197">
        <v>371.66</v>
      </c>
      <c r="D3065" s="197">
        <f t="shared" si="48"/>
        <v>1.2696793893129774</v>
      </c>
      <c r="E3065" s="197">
        <v>5.2200254239580524E-3</v>
      </c>
    </row>
    <row r="3066" spans="2:5" x14ac:dyDescent="0.3">
      <c r="B3066" s="166">
        <v>43515</v>
      </c>
      <c r="C3066" s="197">
        <v>163.75</v>
      </c>
      <c r="D3066" s="197">
        <f t="shared" si="48"/>
        <v>6.2001426811077343E-2</v>
      </c>
      <c r="E3066" s="197">
        <v>5.217925107427801E-3</v>
      </c>
    </row>
    <row r="3067" spans="2:5" x14ac:dyDescent="0.3">
      <c r="B3067" s="166">
        <v>39381</v>
      </c>
      <c r="C3067" s="197">
        <v>154.19</v>
      </c>
      <c r="D3067" s="197">
        <f t="shared" si="48"/>
        <v>-0.63651579443658646</v>
      </c>
      <c r="E3067" s="197">
        <v>5.2154638503163486E-3</v>
      </c>
    </row>
    <row r="3068" spans="2:5" x14ac:dyDescent="0.3">
      <c r="B3068" s="166">
        <v>43095</v>
      </c>
      <c r="C3068" s="197">
        <v>424.2</v>
      </c>
      <c r="D3068" s="197">
        <f t="shared" si="48"/>
        <v>0.47614573546299188</v>
      </c>
      <c r="E3068" s="197">
        <v>5.2132701421800931E-3</v>
      </c>
    </row>
    <row r="3069" spans="2:5" x14ac:dyDescent="0.3">
      <c r="B3069" s="166">
        <v>41488</v>
      </c>
      <c r="C3069" s="197">
        <v>287.37</v>
      </c>
      <c r="D3069" s="197">
        <f t="shared" si="48"/>
        <v>2.8198856839026982</v>
      </c>
      <c r="E3069" s="197">
        <v>5.2119770533090026E-3</v>
      </c>
    </row>
    <row r="3070" spans="2:5" x14ac:dyDescent="0.3">
      <c r="B3070" s="166">
        <v>38231</v>
      </c>
      <c r="C3070" s="197">
        <v>75.23</v>
      </c>
      <c r="D3070" s="197">
        <f t="shared" si="48"/>
        <v>0.11286982248520716</v>
      </c>
      <c r="E3070" s="197">
        <v>5.2111170497060044E-3</v>
      </c>
    </row>
    <row r="3071" spans="2:5" x14ac:dyDescent="0.3">
      <c r="B3071" s="166">
        <v>43929</v>
      </c>
      <c r="C3071" s="197">
        <v>67.599999999999994</v>
      </c>
      <c r="D3071" s="197">
        <f t="shared" si="48"/>
        <v>-0.77444110777444108</v>
      </c>
      <c r="E3071" s="197">
        <v>5.2044609665427011E-3</v>
      </c>
    </row>
    <row r="3072" spans="2:5" x14ac:dyDescent="0.3">
      <c r="B3072" s="166">
        <v>44413</v>
      </c>
      <c r="C3072" s="197">
        <v>299.7</v>
      </c>
      <c r="D3072" s="197">
        <f t="shared" si="48"/>
        <v>-0.3408840994062019</v>
      </c>
      <c r="E3072" s="197">
        <v>5.1987254737548838E-3</v>
      </c>
    </row>
    <row r="3073" spans="2:5" x14ac:dyDescent="0.3">
      <c r="B3073" s="166">
        <v>42702</v>
      </c>
      <c r="C3073" s="197">
        <v>454.7</v>
      </c>
      <c r="D3073" s="197">
        <f t="shared" si="48"/>
        <v>12.820668693009118</v>
      </c>
      <c r="E3073" s="197">
        <v>5.1950922957886281E-3</v>
      </c>
    </row>
    <row r="3074" spans="2:5" x14ac:dyDescent="0.3">
      <c r="B3074" s="166">
        <v>37771</v>
      </c>
      <c r="C3074" s="197">
        <v>32.9</v>
      </c>
      <c r="D3074" s="197">
        <f t="shared" si="48"/>
        <v>-0.65328274844556855</v>
      </c>
      <c r="E3074" s="197">
        <v>5.1940116101436562E-3</v>
      </c>
    </row>
    <row r="3075" spans="2:5" x14ac:dyDescent="0.3">
      <c r="B3075" s="166">
        <v>38327</v>
      </c>
      <c r="C3075" s="197">
        <v>94.89</v>
      </c>
      <c r="D3075" s="197">
        <f t="shared" si="48"/>
        <v>-0.82928540587219346</v>
      </c>
      <c r="E3075" s="197">
        <v>5.190677966101731E-3</v>
      </c>
    </row>
    <row r="3076" spans="2:5" x14ac:dyDescent="0.3">
      <c r="B3076" s="166">
        <v>42047</v>
      </c>
      <c r="C3076" s="197">
        <v>555.84</v>
      </c>
      <c r="D3076" s="197">
        <f t="shared" si="48"/>
        <v>2.3359740727403673</v>
      </c>
      <c r="E3076" s="197">
        <v>5.1901549812829462E-3</v>
      </c>
    </row>
    <row r="3077" spans="2:5" x14ac:dyDescent="0.3">
      <c r="B3077" s="166">
        <v>38975</v>
      </c>
      <c r="C3077" s="197">
        <v>166.62</v>
      </c>
      <c r="D3077" s="197">
        <f t="shared" si="48"/>
        <v>-0.62716491385097339</v>
      </c>
      <c r="E3077" s="197">
        <v>5.1882239382239348E-3</v>
      </c>
    </row>
    <row r="3078" spans="2:5" x14ac:dyDescent="0.3">
      <c r="B3078" s="166">
        <v>42948</v>
      </c>
      <c r="C3078" s="197">
        <v>446.9</v>
      </c>
      <c r="D3078" s="197">
        <f t="shared" si="48"/>
        <v>9.1864158319081346E-2</v>
      </c>
      <c r="E3078" s="197">
        <v>5.1731893837156928E-3</v>
      </c>
    </row>
    <row r="3079" spans="2:5" x14ac:dyDescent="0.3">
      <c r="B3079" s="166">
        <v>44736</v>
      </c>
      <c r="C3079" s="197">
        <v>409.3</v>
      </c>
      <c r="D3079" s="197">
        <f t="shared" si="48"/>
        <v>3.8749404478323015</v>
      </c>
      <c r="E3079" s="197">
        <v>5.1571709233793062E-3</v>
      </c>
    </row>
    <row r="3080" spans="2:5" x14ac:dyDescent="0.3">
      <c r="B3080" s="166">
        <v>38511</v>
      </c>
      <c r="C3080" s="197">
        <v>83.96</v>
      </c>
      <c r="D3080" s="197">
        <f t="shared" si="48"/>
        <v>-0.91317476732161329</v>
      </c>
      <c r="E3080" s="197">
        <v>5.1478510714713099E-3</v>
      </c>
    </row>
    <row r="3081" spans="2:5" x14ac:dyDescent="0.3">
      <c r="B3081" s="166">
        <v>45554</v>
      </c>
      <c r="C3081" s="197">
        <v>967</v>
      </c>
      <c r="D3081" s="197">
        <f t="shared" si="48"/>
        <v>3.899675719497365</v>
      </c>
      <c r="E3081" s="197">
        <v>5.1452627202328571E-3</v>
      </c>
    </row>
    <row r="3082" spans="2:5" x14ac:dyDescent="0.3">
      <c r="B3082" s="166">
        <v>40416</v>
      </c>
      <c r="C3082" s="197">
        <v>197.36</v>
      </c>
      <c r="D3082" s="197">
        <f t="shared" ref="D3082:D3145" si="49">C3082/C3083-1</f>
        <v>1.090677966101695</v>
      </c>
      <c r="E3082" s="197">
        <v>5.1438757321111694E-3</v>
      </c>
    </row>
    <row r="3083" spans="2:5" x14ac:dyDescent="0.3">
      <c r="B3083" s="166">
        <v>38324</v>
      </c>
      <c r="C3083" s="197">
        <v>94.4</v>
      </c>
      <c r="D3083" s="197">
        <f t="shared" si="49"/>
        <v>-0.86641572445412995</v>
      </c>
      <c r="E3083" s="197">
        <v>5.110732538330609E-3</v>
      </c>
    </row>
    <row r="3084" spans="2:5" x14ac:dyDescent="0.3">
      <c r="B3084" s="166">
        <v>45281</v>
      </c>
      <c r="C3084" s="197">
        <v>706.67</v>
      </c>
      <c r="D3084" s="197">
        <f t="shared" si="49"/>
        <v>3.9853262786596115</v>
      </c>
      <c r="E3084" s="197">
        <v>5.106104568469938E-3</v>
      </c>
    </row>
    <row r="3085" spans="2:5" x14ac:dyDescent="0.3">
      <c r="B3085" s="166">
        <v>39275</v>
      </c>
      <c r="C3085" s="197">
        <v>141.75</v>
      </c>
      <c r="D3085" s="197">
        <f t="shared" si="49"/>
        <v>-0.85260169703019717</v>
      </c>
      <c r="E3085" s="197">
        <v>5.1052967453733E-3</v>
      </c>
    </row>
    <row r="3086" spans="2:5" x14ac:dyDescent="0.3">
      <c r="B3086" s="166">
        <v>45426</v>
      </c>
      <c r="C3086" s="197">
        <v>961.68</v>
      </c>
      <c r="D3086" s="197">
        <f t="shared" si="49"/>
        <v>2.3654593175853016</v>
      </c>
      <c r="E3086" s="197">
        <v>5.1003344481606039E-3</v>
      </c>
    </row>
    <row r="3087" spans="2:5" x14ac:dyDescent="0.3">
      <c r="B3087" s="166">
        <v>44435</v>
      </c>
      <c r="C3087" s="197">
        <v>285.75</v>
      </c>
      <c r="D3087" s="197">
        <f t="shared" si="49"/>
        <v>-0.74577402135231319</v>
      </c>
      <c r="E3087" s="197">
        <v>5.1002462187830222E-3</v>
      </c>
    </row>
    <row r="3088" spans="2:5" x14ac:dyDescent="0.3">
      <c r="B3088" s="166">
        <v>45502</v>
      </c>
      <c r="C3088" s="197">
        <v>1124</v>
      </c>
      <c r="D3088" s="197">
        <f t="shared" si="49"/>
        <v>12.55033152501507</v>
      </c>
      <c r="E3088" s="197">
        <v>5.0970222659394437E-3</v>
      </c>
    </row>
    <row r="3089" spans="2:5" x14ac:dyDescent="0.3">
      <c r="B3089" s="166">
        <v>38530</v>
      </c>
      <c r="C3089" s="197">
        <v>82.95</v>
      </c>
      <c r="D3089" s="197">
        <f t="shared" si="49"/>
        <v>-0.10662358642972525</v>
      </c>
      <c r="E3089" s="197">
        <v>5.0890585241729624E-3</v>
      </c>
    </row>
    <row r="3090" spans="2:5" x14ac:dyDescent="0.3">
      <c r="B3090" s="166">
        <v>38113</v>
      </c>
      <c r="C3090" s="197">
        <v>92.85</v>
      </c>
      <c r="D3090" s="197">
        <f t="shared" si="49"/>
        <v>-0.34167612024957461</v>
      </c>
      <c r="E3090" s="197">
        <v>5.0876813163023282E-3</v>
      </c>
    </row>
    <row r="3091" spans="2:5" x14ac:dyDescent="0.3">
      <c r="B3091" s="166">
        <v>39419</v>
      </c>
      <c r="C3091" s="197">
        <v>141.04</v>
      </c>
      <c r="D3091" s="197">
        <f t="shared" si="49"/>
        <v>0.47639484978540758</v>
      </c>
      <c r="E3091" s="197">
        <v>5.0595026010118449E-3</v>
      </c>
    </row>
    <row r="3092" spans="2:5" x14ac:dyDescent="0.3">
      <c r="B3092" s="166">
        <v>38666</v>
      </c>
      <c r="C3092" s="197">
        <v>95.53</v>
      </c>
      <c r="D3092" s="197">
        <f t="shared" si="49"/>
        <v>-0.43723122238586154</v>
      </c>
      <c r="E3092" s="197">
        <v>5.0499736980536003E-3</v>
      </c>
    </row>
    <row r="3093" spans="2:5" x14ac:dyDescent="0.3">
      <c r="B3093" s="166">
        <v>43872</v>
      </c>
      <c r="C3093" s="197">
        <v>169.75</v>
      </c>
      <c r="D3093" s="197">
        <f t="shared" si="49"/>
        <v>2.0355865522174534</v>
      </c>
      <c r="E3093" s="197">
        <v>5.0325636471284518E-3</v>
      </c>
    </row>
    <row r="3094" spans="2:5" x14ac:dyDescent="0.3">
      <c r="B3094" s="166">
        <v>34815</v>
      </c>
      <c r="C3094" s="197">
        <v>55.92</v>
      </c>
      <c r="D3094" s="197">
        <f t="shared" si="49"/>
        <v>-0.92924205997722387</v>
      </c>
      <c r="E3094" s="197">
        <v>5.0323508267433592E-3</v>
      </c>
    </row>
    <row r="3095" spans="2:5" x14ac:dyDescent="0.3">
      <c r="B3095" s="166">
        <v>45639</v>
      </c>
      <c r="C3095" s="197">
        <v>790.3</v>
      </c>
      <c r="D3095" s="197">
        <f t="shared" si="49"/>
        <v>1.0789162172826514</v>
      </c>
      <c r="E3095" s="197">
        <v>5.0232084949448641E-3</v>
      </c>
    </row>
    <row r="3096" spans="2:5" x14ac:dyDescent="0.3">
      <c r="B3096" s="166">
        <v>42359</v>
      </c>
      <c r="C3096" s="197">
        <v>380.15</v>
      </c>
      <c r="D3096" s="197">
        <f t="shared" si="49"/>
        <v>0.15109765329295977</v>
      </c>
      <c r="E3096" s="197">
        <v>5.0231328486449733E-3</v>
      </c>
    </row>
    <row r="3097" spans="2:5" x14ac:dyDescent="0.3">
      <c r="B3097" s="166">
        <v>43216</v>
      </c>
      <c r="C3097" s="197">
        <v>330.25</v>
      </c>
      <c r="D3097" s="197">
        <f t="shared" si="49"/>
        <v>26.497918401332225</v>
      </c>
      <c r="E3097" s="197">
        <v>5.0213024954350871E-3</v>
      </c>
    </row>
    <row r="3098" spans="2:5" x14ac:dyDescent="0.3">
      <c r="B3098" s="166">
        <v>37070</v>
      </c>
      <c r="C3098" s="197">
        <v>12.01</v>
      </c>
      <c r="D3098" s="197">
        <f t="shared" si="49"/>
        <v>-0.97402400778630904</v>
      </c>
      <c r="E3098" s="197">
        <v>5.0209205020921299E-3</v>
      </c>
    </row>
    <row r="3099" spans="2:5" x14ac:dyDescent="0.3">
      <c r="B3099" s="166">
        <v>42789</v>
      </c>
      <c r="C3099" s="197">
        <v>462.35</v>
      </c>
      <c r="D3099" s="197">
        <f t="shared" si="49"/>
        <v>4.7413386315658759</v>
      </c>
      <c r="E3099" s="197">
        <v>4.9994565808064717E-3</v>
      </c>
    </row>
    <row r="3100" spans="2:5" x14ac:dyDescent="0.3">
      <c r="B3100" s="166">
        <v>38477</v>
      </c>
      <c r="C3100" s="197">
        <v>80.53</v>
      </c>
      <c r="D3100" s="197">
        <f t="shared" si="49"/>
        <v>-0.7340049545829892</v>
      </c>
      <c r="E3100" s="197">
        <v>4.9918881817048177E-3</v>
      </c>
    </row>
    <row r="3101" spans="2:5" x14ac:dyDescent="0.3">
      <c r="B3101" s="166">
        <v>44323</v>
      </c>
      <c r="C3101" s="197">
        <v>302.75</v>
      </c>
      <c r="D3101" s="197">
        <f t="shared" si="49"/>
        <v>-0.33366347529437657</v>
      </c>
      <c r="E3101" s="197">
        <v>4.9792531120331773E-3</v>
      </c>
    </row>
    <row r="3102" spans="2:5" x14ac:dyDescent="0.3">
      <c r="B3102" s="166">
        <v>42537</v>
      </c>
      <c r="C3102" s="197">
        <v>454.35</v>
      </c>
      <c r="D3102" s="197">
        <f t="shared" si="49"/>
        <v>5.6144999272092013</v>
      </c>
      <c r="E3102" s="197">
        <v>4.9767750497677898E-3</v>
      </c>
    </row>
    <row r="3103" spans="2:5" x14ac:dyDescent="0.3">
      <c r="B3103" s="166">
        <v>35433</v>
      </c>
      <c r="C3103" s="197">
        <v>68.69</v>
      </c>
      <c r="D3103" s="197">
        <f t="shared" si="49"/>
        <v>0.61737697198022135</v>
      </c>
      <c r="E3103" s="197">
        <v>4.9743964886612702E-3</v>
      </c>
    </row>
    <row r="3104" spans="2:5" x14ac:dyDescent="0.3">
      <c r="B3104" s="166">
        <v>36504</v>
      </c>
      <c r="C3104" s="197">
        <v>42.47</v>
      </c>
      <c r="D3104" s="197">
        <f t="shared" si="49"/>
        <v>-0.95704025895205347</v>
      </c>
      <c r="E3104" s="197">
        <v>4.9692380501655808E-3</v>
      </c>
    </row>
    <row r="3105" spans="2:5" x14ac:dyDescent="0.3">
      <c r="B3105" s="166">
        <v>45406</v>
      </c>
      <c r="C3105" s="197">
        <v>988.6</v>
      </c>
      <c r="D3105" s="197">
        <f t="shared" si="49"/>
        <v>-2.1556246164809223E-2</v>
      </c>
      <c r="E3105" s="197">
        <v>4.9607611922091177E-3</v>
      </c>
    </row>
    <row r="3106" spans="2:5" x14ac:dyDescent="0.3">
      <c r="B3106" s="166">
        <v>45392</v>
      </c>
      <c r="C3106" s="197">
        <v>1010.38</v>
      </c>
      <c r="D3106" s="197">
        <f t="shared" si="49"/>
        <v>37.286472148541115</v>
      </c>
      <c r="E3106" s="197">
        <v>4.9532524368409714E-3</v>
      </c>
    </row>
    <row r="3107" spans="2:5" x14ac:dyDescent="0.3">
      <c r="B3107" s="166">
        <v>37308</v>
      </c>
      <c r="C3107" s="197">
        <v>26.39</v>
      </c>
      <c r="D3107" s="197">
        <f t="shared" si="49"/>
        <v>-0.85555555555555551</v>
      </c>
      <c r="E3107" s="197">
        <v>4.9504950495049549E-3</v>
      </c>
    </row>
    <row r="3108" spans="2:5" x14ac:dyDescent="0.3">
      <c r="B3108" s="166">
        <v>44174</v>
      </c>
      <c r="C3108" s="197">
        <v>182.7</v>
      </c>
      <c r="D3108" s="197">
        <f t="shared" si="49"/>
        <v>-0.82006559185321604</v>
      </c>
      <c r="E3108" s="197">
        <v>4.9504950495047328E-3</v>
      </c>
    </row>
    <row r="3109" spans="2:5" x14ac:dyDescent="0.3">
      <c r="B3109" s="166">
        <v>45394</v>
      </c>
      <c r="C3109" s="197">
        <v>1015.37</v>
      </c>
      <c r="D3109" s="197">
        <f t="shared" si="49"/>
        <v>32.214589466797513</v>
      </c>
      <c r="E3109" s="197">
        <v>4.9387359211385817E-3</v>
      </c>
    </row>
    <row r="3110" spans="2:5" x14ac:dyDescent="0.3">
      <c r="B3110" s="166">
        <v>37610</v>
      </c>
      <c r="C3110" s="197">
        <v>30.57</v>
      </c>
      <c r="D3110" s="197">
        <f t="shared" si="49"/>
        <v>-0.70014713094654235</v>
      </c>
      <c r="E3110" s="197">
        <v>4.930966469427922E-3</v>
      </c>
    </row>
    <row r="3111" spans="2:5" x14ac:dyDescent="0.3">
      <c r="B3111" s="166">
        <v>35257</v>
      </c>
      <c r="C3111" s="197">
        <v>101.95</v>
      </c>
      <c r="D3111" s="197">
        <f t="shared" si="49"/>
        <v>-0.74106621288700381</v>
      </c>
      <c r="E3111" s="197">
        <v>4.92853622474132E-3</v>
      </c>
    </row>
    <row r="3112" spans="2:5" x14ac:dyDescent="0.3">
      <c r="B3112" s="166">
        <v>41709</v>
      </c>
      <c r="C3112" s="197">
        <v>393.73</v>
      </c>
      <c r="D3112" s="197">
        <f t="shared" si="49"/>
        <v>4.209446943635883</v>
      </c>
      <c r="E3112" s="197">
        <v>4.9259826442062948E-3</v>
      </c>
    </row>
    <row r="3113" spans="2:5" x14ac:dyDescent="0.3">
      <c r="B3113" s="166">
        <v>38176</v>
      </c>
      <c r="C3113" s="197">
        <v>75.58</v>
      </c>
      <c r="D3113" s="197">
        <f t="shared" si="49"/>
        <v>-0.80830395414309986</v>
      </c>
      <c r="E3113" s="197">
        <v>4.919558569339344E-3</v>
      </c>
    </row>
    <row r="3114" spans="2:5" x14ac:dyDescent="0.3">
      <c r="B3114" s="166">
        <v>41695</v>
      </c>
      <c r="C3114" s="197">
        <v>394.27</v>
      </c>
      <c r="D3114" s="197">
        <f t="shared" si="49"/>
        <v>3.8205159554957815</v>
      </c>
      <c r="E3114" s="197">
        <v>4.9192027323239351E-3</v>
      </c>
    </row>
    <row r="3115" spans="2:5" x14ac:dyDescent="0.3">
      <c r="B3115" s="166">
        <v>35597</v>
      </c>
      <c r="C3115" s="197">
        <v>81.790000000000006</v>
      </c>
      <c r="D3115" s="197">
        <f t="shared" si="49"/>
        <v>-0.85463431973695902</v>
      </c>
      <c r="E3115" s="197">
        <v>4.9146086742843931E-3</v>
      </c>
    </row>
    <row r="3116" spans="2:5" x14ac:dyDescent="0.3">
      <c r="B3116" s="166">
        <v>42104</v>
      </c>
      <c r="C3116" s="197">
        <v>562.65</v>
      </c>
      <c r="D3116" s="197">
        <f t="shared" si="49"/>
        <v>4.1857142857142859</v>
      </c>
      <c r="E3116" s="197">
        <v>4.9115913555992652E-3</v>
      </c>
    </row>
    <row r="3117" spans="2:5" x14ac:dyDescent="0.3">
      <c r="B3117" s="166">
        <v>40098</v>
      </c>
      <c r="C3117" s="197">
        <v>108.5</v>
      </c>
      <c r="D3117" s="197">
        <f t="shared" si="49"/>
        <v>6.5347222222222223</v>
      </c>
      <c r="E3117" s="197">
        <v>4.9087709548949476E-3</v>
      </c>
    </row>
    <row r="3118" spans="2:5" x14ac:dyDescent="0.3">
      <c r="B3118" s="166">
        <v>37112</v>
      </c>
      <c r="C3118" s="197">
        <v>14.4</v>
      </c>
      <c r="D3118" s="197">
        <f t="shared" si="49"/>
        <v>-0.9412292874051098</v>
      </c>
      <c r="E3118" s="197">
        <v>4.8848569434751798E-3</v>
      </c>
    </row>
    <row r="3119" spans="2:5" x14ac:dyDescent="0.3">
      <c r="B3119" s="166">
        <v>40942</v>
      </c>
      <c r="C3119" s="197">
        <v>245.02</v>
      </c>
      <c r="D3119" s="197">
        <f t="shared" si="49"/>
        <v>2.0497883993029622</v>
      </c>
      <c r="E3119" s="197">
        <v>4.8804494934995279E-3</v>
      </c>
    </row>
    <row r="3120" spans="2:5" x14ac:dyDescent="0.3">
      <c r="B3120" s="166">
        <v>35142</v>
      </c>
      <c r="C3120" s="197">
        <v>80.34</v>
      </c>
      <c r="D3120" s="197">
        <f t="shared" si="49"/>
        <v>-0.48043717260557461</v>
      </c>
      <c r="E3120" s="197">
        <v>4.8780487804878092E-3</v>
      </c>
    </row>
    <row r="3121" spans="2:5" x14ac:dyDescent="0.3">
      <c r="B3121" s="166">
        <v>40273</v>
      </c>
      <c r="C3121" s="197">
        <v>154.63</v>
      </c>
      <c r="D3121" s="197">
        <f t="shared" si="49"/>
        <v>5.2451534733441028</v>
      </c>
      <c r="E3121" s="197">
        <v>4.8739277358980093E-3</v>
      </c>
    </row>
    <row r="3122" spans="2:5" x14ac:dyDescent="0.3">
      <c r="B3122" s="166">
        <v>37365</v>
      </c>
      <c r="C3122" s="197">
        <v>24.76</v>
      </c>
      <c r="D3122" s="197">
        <f t="shared" si="49"/>
        <v>-0.69230769230769229</v>
      </c>
      <c r="E3122" s="197">
        <v>4.8701298701299134E-3</v>
      </c>
    </row>
    <row r="3123" spans="2:5" x14ac:dyDescent="0.3">
      <c r="B3123" s="166">
        <v>34997</v>
      </c>
      <c r="C3123" s="197">
        <v>80.47</v>
      </c>
      <c r="D3123" s="197">
        <f t="shared" si="49"/>
        <v>-0.64226015826442606</v>
      </c>
      <c r="E3123" s="197">
        <v>4.8701298701299134E-3</v>
      </c>
    </row>
    <row r="3124" spans="2:5" x14ac:dyDescent="0.3">
      <c r="B3124" s="166">
        <v>41122</v>
      </c>
      <c r="C3124" s="197">
        <v>224.94</v>
      </c>
      <c r="D3124" s="197">
        <f t="shared" si="49"/>
        <v>-0.73211861379063947</v>
      </c>
      <c r="E3124" s="197">
        <v>4.8693321420594238E-3</v>
      </c>
    </row>
    <row r="3125" spans="2:5" x14ac:dyDescent="0.3">
      <c r="B3125" s="166">
        <v>45602</v>
      </c>
      <c r="C3125" s="197">
        <v>839.7</v>
      </c>
      <c r="D3125" s="197">
        <f t="shared" si="49"/>
        <v>14.000000000000002</v>
      </c>
      <c r="E3125" s="197">
        <v>4.846526655896799E-3</v>
      </c>
    </row>
    <row r="3126" spans="2:5" x14ac:dyDescent="0.3">
      <c r="B3126" s="166">
        <v>35886</v>
      </c>
      <c r="C3126" s="197">
        <v>55.98</v>
      </c>
      <c r="D3126" s="197">
        <f t="shared" si="49"/>
        <v>-0.61459552495697078</v>
      </c>
      <c r="E3126" s="197">
        <v>4.8465266558965769E-3</v>
      </c>
    </row>
    <row r="3127" spans="2:5" x14ac:dyDescent="0.3">
      <c r="B3127" s="166">
        <v>43888</v>
      </c>
      <c r="C3127" s="197">
        <v>145.25</v>
      </c>
      <c r="D3127" s="197">
        <f t="shared" si="49"/>
        <v>-4.0455293472299036E-3</v>
      </c>
      <c r="E3127" s="197">
        <v>4.842615012106366E-3</v>
      </c>
    </row>
    <row r="3128" spans="2:5" x14ac:dyDescent="0.3">
      <c r="B3128" s="166">
        <v>40821</v>
      </c>
      <c r="C3128" s="197">
        <v>145.84</v>
      </c>
      <c r="D3128" s="197">
        <f t="shared" si="49"/>
        <v>-0.7084074777566729</v>
      </c>
      <c r="E3128" s="197">
        <v>4.8229295852282306E-3</v>
      </c>
    </row>
    <row r="3129" spans="2:5" x14ac:dyDescent="0.3">
      <c r="B3129" s="166">
        <v>42744</v>
      </c>
      <c r="C3129" s="197">
        <v>500.15</v>
      </c>
      <c r="D3129" s="197">
        <f t="shared" si="49"/>
        <v>1.1032380151387717</v>
      </c>
      <c r="E3129" s="197">
        <v>4.8216976393771205E-3</v>
      </c>
    </row>
    <row r="3130" spans="2:5" x14ac:dyDescent="0.3">
      <c r="B3130" s="166">
        <v>41088</v>
      </c>
      <c r="C3130" s="197">
        <v>237.8</v>
      </c>
      <c r="D3130" s="197">
        <f t="shared" si="49"/>
        <v>0.80905287181437835</v>
      </c>
      <c r="E3130" s="197">
        <v>4.8170370996367673E-3</v>
      </c>
    </row>
    <row r="3131" spans="2:5" x14ac:dyDescent="0.3">
      <c r="B3131" s="166">
        <v>39177</v>
      </c>
      <c r="C3131" s="197">
        <v>131.44999999999999</v>
      </c>
      <c r="D3131" s="197">
        <f t="shared" si="49"/>
        <v>4.2433187076186671</v>
      </c>
      <c r="E3131" s="197">
        <v>4.8157774040666901E-3</v>
      </c>
    </row>
    <row r="3132" spans="2:5" x14ac:dyDescent="0.3">
      <c r="B3132" s="166">
        <v>36006</v>
      </c>
      <c r="C3132" s="197">
        <v>25.07</v>
      </c>
      <c r="D3132" s="197">
        <f t="shared" si="49"/>
        <v>-0.8333997873471557</v>
      </c>
      <c r="E3132" s="197">
        <v>4.8096192384770031E-3</v>
      </c>
    </row>
    <row r="3133" spans="2:5" x14ac:dyDescent="0.3">
      <c r="B3133" s="166">
        <v>39454</v>
      </c>
      <c r="C3133" s="197">
        <v>150.47999999999999</v>
      </c>
      <c r="D3133" s="197">
        <f t="shared" si="49"/>
        <v>6.9957492029755572</v>
      </c>
      <c r="E3133" s="197">
        <v>4.8076923076922906E-3</v>
      </c>
    </row>
    <row r="3134" spans="2:5" x14ac:dyDescent="0.3">
      <c r="B3134" s="166">
        <v>36949</v>
      </c>
      <c r="C3134" s="197">
        <v>18.82</v>
      </c>
      <c r="D3134" s="197">
        <f t="shared" si="49"/>
        <v>-0.98064084760582215</v>
      </c>
      <c r="E3134" s="197">
        <v>4.8051254671650501E-3</v>
      </c>
    </row>
    <row r="3135" spans="2:5" x14ac:dyDescent="0.3">
      <c r="B3135" s="166">
        <v>45453</v>
      </c>
      <c r="C3135" s="197">
        <v>972.15</v>
      </c>
      <c r="D3135" s="197">
        <f t="shared" si="49"/>
        <v>2.9234401485188473</v>
      </c>
      <c r="E3135" s="197">
        <v>4.7854307921282313E-3</v>
      </c>
    </row>
    <row r="3136" spans="2:5" x14ac:dyDescent="0.3">
      <c r="B3136" s="166">
        <v>40497</v>
      </c>
      <c r="C3136" s="197">
        <v>247.78</v>
      </c>
      <c r="D3136" s="197">
        <f t="shared" si="49"/>
        <v>-0.39514219455632849</v>
      </c>
      <c r="E3136" s="197">
        <v>4.7850770478508053E-3</v>
      </c>
    </row>
    <row r="3137" spans="2:5" x14ac:dyDescent="0.3">
      <c r="B3137" s="166">
        <v>42493</v>
      </c>
      <c r="C3137" s="197">
        <v>409.65</v>
      </c>
      <c r="D3137" s="197">
        <f t="shared" si="49"/>
        <v>4.7325776658270362</v>
      </c>
      <c r="E3137" s="197">
        <v>4.7829286239882141E-3</v>
      </c>
    </row>
    <row r="3138" spans="2:5" x14ac:dyDescent="0.3">
      <c r="B3138" s="166">
        <v>35052</v>
      </c>
      <c r="C3138" s="197">
        <v>71.459999999999994</v>
      </c>
      <c r="D3138" s="197">
        <f t="shared" si="49"/>
        <v>-0.52878338278931758</v>
      </c>
      <c r="E3138" s="197">
        <v>4.7806524184474952E-3</v>
      </c>
    </row>
    <row r="3139" spans="2:5" x14ac:dyDescent="0.3">
      <c r="B3139" s="166">
        <v>40361</v>
      </c>
      <c r="C3139" s="197">
        <v>151.65</v>
      </c>
      <c r="D3139" s="197">
        <f t="shared" si="49"/>
        <v>-0.5638481449525452</v>
      </c>
      <c r="E3139" s="197">
        <v>4.7704233750744951E-3</v>
      </c>
    </row>
    <row r="3140" spans="2:5" x14ac:dyDescent="0.3">
      <c r="B3140" s="166">
        <v>42438</v>
      </c>
      <c r="C3140" s="197">
        <v>347.7</v>
      </c>
      <c r="D3140" s="197">
        <f t="shared" si="49"/>
        <v>0.1770480704129993</v>
      </c>
      <c r="E3140" s="197">
        <v>4.7680970957952873E-3</v>
      </c>
    </row>
    <row r="3141" spans="2:5" x14ac:dyDescent="0.3">
      <c r="B3141" s="166">
        <v>44312</v>
      </c>
      <c r="C3141" s="197">
        <v>295.39999999999998</v>
      </c>
      <c r="D3141" s="197">
        <f t="shared" si="49"/>
        <v>-0.1273264401772527</v>
      </c>
      <c r="E3141" s="197">
        <v>4.761904761904745E-3</v>
      </c>
    </row>
    <row r="3142" spans="2:5" x14ac:dyDescent="0.3">
      <c r="B3142" s="166">
        <v>42401</v>
      </c>
      <c r="C3142" s="197">
        <v>338.5</v>
      </c>
      <c r="D3142" s="197">
        <f t="shared" si="49"/>
        <v>-0.5210605996292994</v>
      </c>
      <c r="E3142" s="197">
        <v>4.7491837340458698E-3</v>
      </c>
    </row>
    <row r="3143" spans="2:5" x14ac:dyDescent="0.3">
      <c r="B3143" s="166">
        <v>45265</v>
      </c>
      <c r="C3143" s="197">
        <v>706.77</v>
      </c>
      <c r="D3143" s="197">
        <f t="shared" si="49"/>
        <v>14.900337457817772</v>
      </c>
      <c r="E3143" s="197">
        <v>4.7481625748120315E-3</v>
      </c>
    </row>
    <row r="3144" spans="2:5" x14ac:dyDescent="0.3">
      <c r="B3144" s="166">
        <v>36375</v>
      </c>
      <c r="C3144" s="197">
        <v>44.45</v>
      </c>
      <c r="D3144" s="197">
        <f t="shared" si="49"/>
        <v>-0.87659633536923931</v>
      </c>
      <c r="E3144" s="197">
        <v>4.746835443038E-3</v>
      </c>
    </row>
    <row r="3145" spans="2:5" x14ac:dyDescent="0.3">
      <c r="B3145" s="166">
        <v>43154</v>
      </c>
      <c r="C3145" s="197">
        <v>360.2</v>
      </c>
      <c r="D3145" s="197">
        <f t="shared" si="49"/>
        <v>13.158805031446541</v>
      </c>
      <c r="E3145" s="197">
        <v>4.7419804741979377E-3</v>
      </c>
    </row>
    <row r="3146" spans="2:5" x14ac:dyDescent="0.3">
      <c r="B3146" s="166">
        <v>37557</v>
      </c>
      <c r="C3146" s="197">
        <v>25.44</v>
      </c>
      <c r="D3146" s="197">
        <f t="shared" ref="D3146:D3209" si="50">C3146/C3147-1</f>
        <v>-0.14314584035028632</v>
      </c>
      <c r="E3146" s="197">
        <v>4.7393364928909332E-3</v>
      </c>
    </row>
    <row r="3147" spans="2:5" x14ac:dyDescent="0.3">
      <c r="B3147" s="166">
        <v>37733</v>
      </c>
      <c r="C3147" s="197">
        <v>29.69</v>
      </c>
      <c r="D3147" s="197">
        <f t="shared" si="50"/>
        <v>-0.92822434425238731</v>
      </c>
      <c r="E3147" s="197">
        <v>4.7377326565143374E-3</v>
      </c>
    </row>
    <row r="3148" spans="2:5" x14ac:dyDescent="0.3">
      <c r="B3148" s="166">
        <v>44635</v>
      </c>
      <c r="C3148" s="197">
        <v>413.65</v>
      </c>
      <c r="D3148" s="197">
        <f t="shared" si="50"/>
        <v>4.1295882936507935</v>
      </c>
      <c r="E3148" s="197">
        <v>4.7364585863491904E-3</v>
      </c>
    </row>
    <row r="3149" spans="2:5" x14ac:dyDescent="0.3">
      <c r="B3149" s="166">
        <v>38454</v>
      </c>
      <c r="C3149" s="197">
        <v>80.64</v>
      </c>
      <c r="D3149" s="197">
        <f t="shared" si="50"/>
        <v>-0.45358449654424726</v>
      </c>
      <c r="E3149" s="197">
        <v>4.7346125093445934E-3</v>
      </c>
    </row>
    <row r="3150" spans="2:5" x14ac:dyDescent="0.3">
      <c r="B3150" s="166">
        <v>38763</v>
      </c>
      <c r="C3150" s="197">
        <v>147.58000000000001</v>
      </c>
      <c r="D3150" s="197">
        <f t="shared" si="50"/>
        <v>0.60273675065160748</v>
      </c>
      <c r="E3150" s="197">
        <v>4.697392606712647E-3</v>
      </c>
    </row>
    <row r="3151" spans="2:5" x14ac:dyDescent="0.3">
      <c r="B3151" s="166">
        <v>38379</v>
      </c>
      <c r="C3151" s="197">
        <v>92.08</v>
      </c>
      <c r="D3151" s="197">
        <f t="shared" si="50"/>
        <v>-0.82636571062208897</v>
      </c>
      <c r="E3151" s="197">
        <v>4.6917621385704766E-3</v>
      </c>
    </row>
    <row r="3152" spans="2:5" x14ac:dyDescent="0.3">
      <c r="B3152" s="166">
        <v>41974</v>
      </c>
      <c r="C3152" s="197">
        <v>530.30999999999995</v>
      </c>
      <c r="D3152" s="197">
        <f t="shared" si="50"/>
        <v>5.8595265812960795</v>
      </c>
      <c r="E3152" s="197">
        <v>4.6794483176717527E-3</v>
      </c>
    </row>
    <row r="3153" spans="2:5" x14ac:dyDescent="0.3">
      <c r="B3153" s="166">
        <v>38189</v>
      </c>
      <c r="C3153" s="197">
        <v>77.31</v>
      </c>
      <c r="D3153" s="197">
        <f t="shared" si="50"/>
        <v>-0.73031708933617057</v>
      </c>
      <c r="E3153" s="197">
        <v>4.6783625730995038E-3</v>
      </c>
    </row>
    <row r="3154" spans="2:5" x14ac:dyDescent="0.3">
      <c r="B3154" s="166">
        <v>41337</v>
      </c>
      <c r="C3154" s="197">
        <v>286.67</v>
      </c>
      <c r="D3154" s="197">
        <f t="shared" si="50"/>
        <v>3.5837863767189004</v>
      </c>
      <c r="E3154" s="197">
        <v>4.661106048924335E-3</v>
      </c>
    </row>
    <row r="3155" spans="2:5" x14ac:dyDescent="0.3">
      <c r="B3155" s="166">
        <v>35698</v>
      </c>
      <c r="C3155" s="197">
        <v>62.54</v>
      </c>
      <c r="D3155" s="197">
        <f t="shared" si="50"/>
        <v>1.4165378670788256</v>
      </c>
      <c r="E3155" s="197">
        <v>4.6586345381525174E-3</v>
      </c>
    </row>
    <row r="3156" spans="2:5" x14ac:dyDescent="0.3">
      <c r="B3156" s="166">
        <v>36697</v>
      </c>
      <c r="C3156" s="197">
        <v>25.88</v>
      </c>
      <c r="D3156" s="197">
        <f t="shared" si="50"/>
        <v>-0.95924345265279765</v>
      </c>
      <c r="E3156" s="197">
        <v>4.6583850931676274E-3</v>
      </c>
    </row>
    <row r="3157" spans="2:5" x14ac:dyDescent="0.3">
      <c r="B3157" s="166">
        <v>45211</v>
      </c>
      <c r="C3157" s="197">
        <v>634.99</v>
      </c>
      <c r="D3157" s="197">
        <f t="shared" si="50"/>
        <v>0.13275772874038916</v>
      </c>
      <c r="E3157" s="197">
        <v>4.6515307333281353E-3</v>
      </c>
    </row>
    <row r="3158" spans="2:5" x14ac:dyDescent="0.3">
      <c r="B3158" s="166">
        <v>45086</v>
      </c>
      <c r="C3158" s="197">
        <v>560.57000000000005</v>
      </c>
      <c r="D3158" s="197">
        <f t="shared" si="50"/>
        <v>1.1560384615384618</v>
      </c>
      <c r="E3158" s="197">
        <v>4.6417434316643469E-3</v>
      </c>
    </row>
    <row r="3159" spans="2:5" x14ac:dyDescent="0.3">
      <c r="B3159" s="166">
        <v>43340</v>
      </c>
      <c r="C3159" s="197">
        <v>260</v>
      </c>
      <c r="D3159" s="197">
        <f t="shared" si="50"/>
        <v>2.7496394577444474</v>
      </c>
      <c r="E3159" s="197">
        <v>4.6367851622874934E-3</v>
      </c>
    </row>
    <row r="3160" spans="2:5" x14ac:dyDescent="0.3">
      <c r="B3160" s="166">
        <v>35093</v>
      </c>
      <c r="C3160" s="197">
        <v>69.34</v>
      </c>
      <c r="D3160" s="197">
        <f t="shared" si="50"/>
        <v>-0.46763915547024948</v>
      </c>
      <c r="E3160" s="197">
        <v>4.6363372935382952E-3</v>
      </c>
    </row>
    <row r="3161" spans="2:5" x14ac:dyDescent="0.3">
      <c r="B3161" s="166">
        <v>44125</v>
      </c>
      <c r="C3161" s="197">
        <v>130.25</v>
      </c>
      <c r="D3161" s="197">
        <f t="shared" si="50"/>
        <v>-0.19034002610803757</v>
      </c>
      <c r="E3161" s="197">
        <v>4.6278441959120009E-3</v>
      </c>
    </row>
    <row r="3162" spans="2:5" x14ac:dyDescent="0.3">
      <c r="B3162" s="166">
        <v>40241</v>
      </c>
      <c r="C3162" s="197">
        <v>160.87</v>
      </c>
      <c r="D3162" s="197">
        <f t="shared" si="50"/>
        <v>0.2090034570870285</v>
      </c>
      <c r="E3162" s="197">
        <v>4.6212452382439206E-3</v>
      </c>
    </row>
    <row r="3163" spans="2:5" x14ac:dyDescent="0.3">
      <c r="B3163" s="166">
        <v>39408</v>
      </c>
      <c r="C3163" s="197">
        <v>133.06</v>
      </c>
      <c r="D3163" s="197">
        <f t="shared" si="50"/>
        <v>-0.23856938483547929</v>
      </c>
      <c r="E3163" s="197">
        <v>4.6055115137788594E-3</v>
      </c>
    </row>
    <row r="3164" spans="2:5" x14ac:dyDescent="0.3">
      <c r="B3164" s="166">
        <v>43452</v>
      </c>
      <c r="C3164" s="197">
        <v>174.75</v>
      </c>
      <c r="D3164" s="197">
        <f t="shared" si="50"/>
        <v>-0.71838589592767477</v>
      </c>
      <c r="E3164" s="197">
        <v>4.5990227076746493E-3</v>
      </c>
    </row>
    <row r="3165" spans="2:5" x14ac:dyDescent="0.3">
      <c r="B3165" s="166">
        <v>45205</v>
      </c>
      <c r="C3165" s="197">
        <v>620.53</v>
      </c>
      <c r="D3165" s="197">
        <f t="shared" si="50"/>
        <v>0.26213769958303668</v>
      </c>
      <c r="E3165" s="197">
        <v>4.5977755832211642E-3</v>
      </c>
    </row>
    <row r="3166" spans="2:5" x14ac:dyDescent="0.3">
      <c r="B3166" s="166">
        <v>44545</v>
      </c>
      <c r="C3166" s="197">
        <v>491.65</v>
      </c>
      <c r="D3166" s="197">
        <f t="shared" si="50"/>
        <v>4.3434409303336592</v>
      </c>
      <c r="E3166" s="197">
        <v>4.5974662852472648E-3</v>
      </c>
    </row>
    <row r="3167" spans="2:5" x14ac:dyDescent="0.3">
      <c r="B3167" s="166">
        <v>38560</v>
      </c>
      <c r="C3167" s="197">
        <v>92.01</v>
      </c>
      <c r="D3167" s="197">
        <f t="shared" si="50"/>
        <v>-0.70029315960912053</v>
      </c>
      <c r="E3167" s="197">
        <v>4.5856534556174555E-3</v>
      </c>
    </row>
    <row r="3168" spans="2:5" x14ac:dyDescent="0.3">
      <c r="B3168" s="166">
        <v>43272</v>
      </c>
      <c r="C3168" s="197">
        <v>307</v>
      </c>
      <c r="D3168" s="197">
        <f t="shared" si="50"/>
        <v>1.2939550175595902</v>
      </c>
      <c r="E3168" s="197">
        <v>4.5811518324605505E-3</v>
      </c>
    </row>
    <row r="3169" spans="2:5" x14ac:dyDescent="0.3">
      <c r="B3169" s="166">
        <v>40218</v>
      </c>
      <c r="C3169" s="197">
        <v>133.83000000000001</v>
      </c>
      <c r="D3169" s="197">
        <f t="shared" si="50"/>
        <v>0.79396782841823077</v>
      </c>
      <c r="E3169" s="197">
        <v>4.5788920582496839E-3</v>
      </c>
    </row>
    <row r="3170" spans="2:5" x14ac:dyDescent="0.3">
      <c r="B3170" s="166">
        <v>34962</v>
      </c>
      <c r="C3170" s="197">
        <v>74.599999999999994</v>
      </c>
      <c r="D3170" s="197">
        <f t="shared" si="50"/>
        <v>-0.90557559648123531</v>
      </c>
      <c r="E3170" s="197">
        <v>4.5785079450577637E-3</v>
      </c>
    </row>
    <row r="3171" spans="2:5" x14ac:dyDescent="0.3">
      <c r="B3171" s="166">
        <v>45628</v>
      </c>
      <c r="C3171" s="197">
        <v>790.05</v>
      </c>
      <c r="D3171" s="197">
        <f t="shared" si="50"/>
        <v>11.379348166718897</v>
      </c>
      <c r="E3171" s="197">
        <v>4.5775319473582154E-3</v>
      </c>
    </row>
    <row r="3172" spans="2:5" x14ac:dyDescent="0.3">
      <c r="B3172" s="166">
        <v>35473</v>
      </c>
      <c r="C3172" s="197">
        <v>63.82</v>
      </c>
      <c r="D3172" s="197">
        <f t="shared" si="50"/>
        <v>-0.57433468952177691</v>
      </c>
      <c r="E3172" s="197">
        <v>4.5647725484023738E-3</v>
      </c>
    </row>
    <row r="3173" spans="2:5" x14ac:dyDescent="0.3">
      <c r="B3173" s="166">
        <v>38861</v>
      </c>
      <c r="C3173" s="197">
        <v>149.93</v>
      </c>
      <c r="D3173" s="197">
        <f t="shared" si="50"/>
        <v>-0.47300527240773282</v>
      </c>
      <c r="E3173" s="197">
        <v>4.5561139028476028E-3</v>
      </c>
    </row>
    <row r="3174" spans="2:5" x14ac:dyDescent="0.3">
      <c r="B3174" s="166">
        <v>41333</v>
      </c>
      <c r="C3174" s="197">
        <v>284.5</v>
      </c>
      <c r="D3174" s="197">
        <f t="shared" si="50"/>
        <v>10.722290894107953</v>
      </c>
      <c r="E3174" s="197">
        <v>4.5549239080542314E-3</v>
      </c>
    </row>
    <row r="3175" spans="2:5" x14ac:dyDescent="0.3">
      <c r="B3175" s="166">
        <v>36704</v>
      </c>
      <c r="C3175" s="197">
        <v>24.27</v>
      </c>
      <c r="D3175" s="197">
        <f t="shared" si="50"/>
        <v>-0.92697457499623892</v>
      </c>
      <c r="E3175" s="197">
        <v>4.5529801324502017E-3</v>
      </c>
    </row>
    <row r="3176" spans="2:5" x14ac:dyDescent="0.3">
      <c r="B3176" s="166">
        <v>43185</v>
      </c>
      <c r="C3176" s="197">
        <v>332.35</v>
      </c>
      <c r="D3176" s="197">
        <f t="shared" si="50"/>
        <v>0.6620824164832968</v>
      </c>
      <c r="E3176" s="197">
        <v>4.5337766359376808E-3</v>
      </c>
    </row>
    <row r="3177" spans="2:5" x14ac:dyDescent="0.3">
      <c r="B3177" s="166">
        <v>40913</v>
      </c>
      <c r="C3177" s="197">
        <v>199.96</v>
      </c>
      <c r="D3177" s="197">
        <f t="shared" si="50"/>
        <v>-0.53878445392688268</v>
      </c>
      <c r="E3177" s="197">
        <v>4.5212498744098273E-3</v>
      </c>
    </row>
    <row r="3178" spans="2:5" x14ac:dyDescent="0.3">
      <c r="B3178" s="166">
        <v>43108</v>
      </c>
      <c r="C3178" s="197">
        <v>433.55</v>
      </c>
      <c r="D3178" s="197">
        <f t="shared" si="50"/>
        <v>4.4139610389610393</v>
      </c>
      <c r="E3178" s="197">
        <v>4.5180722891566827E-3</v>
      </c>
    </row>
    <row r="3179" spans="2:5" x14ac:dyDescent="0.3">
      <c r="B3179" s="166">
        <v>38439</v>
      </c>
      <c r="C3179" s="197">
        <v>80.08</v>
      </c>
      <c r="D3179" s="197">
        <f t="shared" si="50"/>
        <v>9.0859555918812118E-2</v>
      </c>
      <c r="E3179" s="197">
        <v>4.5158053186151736E-3</v>
      </c>
    </row>
    <row r="3180" spans="2:5" x14ac:dyDescent="0.3">
      <c r="B3180" s="166">
        <v>37930</v>
      </c>
      <c r="C3180" s="197">
        <v>73.41</v>
      </c>
      <c r="D3180" s="197">
        <f t="shared" si="50"/>
        <v>-0.52188354826103944</v>
      </c>
      <c r="E3180" s="197">
        <v>4.5155993431855723E-3</v>
      </c>
    </row>
    <row r="3181" spans="2:5" x14ac:dyDescent="0.3">
      <c r="B3181" s="166">
        <v>38903</v>
      </c>
      <c r="C3181" s="197">
        <v>153.54</v>
      </c>
      <c r="D3181" s="197">
        <f t="shared" si="50"/>
        <v>0.18756284322066663</v>
      </c>
      <c r="E3181" s="197">
        <v>4.5142296368989587E-3</v>
      </c>
    </row>
    <row r="3182" spans="2:5" x14ac:dyDescent="0.3">
      <c r="B3182" s="166">
        <v>39517</v>
      </c>
      <c r="C3182" s="197">
        <v>129.29</v>
      </c>
      <c r="D3182" s="197">
        <f t="shared" si="50"/>
        <v>-0.70322506599334322</v>
      </c>
      <c r="E3182" s="197">
        <v>4.5062543702896196E-3</v>
      </c>
    </row>
    <row r="3183" spans="2:5" x14ac:dyDescent="0.3">
      <c r="B3183" s="166">
        <v>44650</v>
      </c>
      <c r="C3183" s="197">
        <v>435.65</v>
      </c>
      <c r="D3183" s="197">
        <f t="shared" si="50"/>
        <v>0.52309198335838913</v>
      </c>
      <c r="E3183" s="197">
        <v>4.4961955268618681E-3</v>
      </c>
    </row>
    <row r="3184" spans="2:5" x14ac:dyDescent="0.3">
      <c r="B3184" s="166">
        <v>41464</v>
      </c>
      <c r="C3184" s="197">
        <v>286.02999999999997</v>
      </c>
      <c r="D3184" s="197">
        <f t="shared" si="50"/>
        <v>-0.21547491703008859</v>
      </c>
      <c r="E3184" s="197">
        <v>4.4951712028094004E-3</v>
      </c>
    </row>
    <row r="3185" spans="2:5" x14ac:dyDescent="0.3">
      <c r="B3185" s="166">
        <v>41626</v>
      </c>
      <c r="C3185" s="197">
        <v>364.59</v>
      </c>
      <c r="D3185" s="197">
        <f t="shared" si="50"/>
        <v>-0.6376025048456837</v>
      </c>
      <c r="E3185" s="197">
        <v>4.4908529865550495E-3</v>
      </c>
    </row>
    <row r="3186" spans="2:5" x14ac:dyDescent="0.3">
      <c r="B3186" s="166">
        <v>45385</v>
      </c>
      <c r="C3186" s="197">
        <v>1006.05</v>
      </c>
      <c r="D3186" s="197">
        <f t="shared" si="50"/>
        <v>30.98887122416534</v>
      </c>
      <c r="E3186" s="197">
        <v>4.4830065098446781E-3</v>
      </c>
    </row>
    <row r="3187" spans="2:5" x14ac:dyDescent="0.3">
      <c r="B3187" s="166">
        <v>37631</v>
      </c>
      <c r="C3187" s="197">
        <v>31.45</v>
      </c>
      <c r="D3187" s="197">
        <f t="shared" si="50"/>
        <v>-0.86463803047258325</v>
      </c>
      <c r="E3187" s="197">
        <v>4.471414883423952E-3</v>
      </c>
    </row>
    <row r="3188" spans="2:5" x14ac:dyDescent="0.3">
      <c r="B3188" s="166">
        <v>40470</v>
      </c>
      <c r="C3188" s="197">
        <v>232.34</v>
      </c>
      <c r="D3188" s="197">
        <f t="shared" si="50"/>
        <v>-0.47213449960240828</v>
      </c>
      <c r="E3188" s="197">
        <v>4.4528987073624293E-3</v>
      </c>
    </row>
    <row r="3189" spans="2:5" x14ac:dyDescent="0.3">
      <c r="B3189" s="166">
        <v>43048</v>
      </c>
      <c r="C3189" s="197">
        <v>440.15</v>
      </c>
      <c r="D3189" s="197">
        <f t="shared" si="50"/>
        <v>0.19622231281424107</v>
      </c>
      <c r="E3189" s="197">
        <v>4.4500228206298953E-3</v>
      </c>
    </row>
    <row r="3190" spans="2:5" x14ac:dyDescent="0.3">
      <c r="B3190" s="166">
        <v>41635</v>
      </c>
      <c r="C3190" s="197">
        <v>367.95</v>
      </c>
      <c r="D3190" s="197">
        <f t="shared" si="50"/>
        <v>13.771176234443997</v>
      </c>
      <c r="E3190" s="197">
        <v>4.4496614981437421E-3</v>
      </c>
    </row>
    <row r="3191" spans="2:5" x14ac:dyDescent="0.3">
      <c r="B3191" s="166">
        <v>37525</v>
      </c>
      <c r="C3191" s="197">
        <v>24.91</v>
      </c>
      <c r="D3191" s="197">
        <f t="shared" si="50"/>
        <v>-0.75005017057997192</v>
      </c>
      <c r="E3191" s="197">
        <v>4.4354838709677047E-3</v>
      </c>
    </row>
    <row r="3192" spans="2:5" x14ac:dyDescent="0.3">
      <c r="B3192" s="166">
        <v>38650</v>
      </c>
      <c r="C3192" s="197">
        <v>99.66</v>
      </c>
      <c r="D3192" s="197">
        <f t="shared" si="50"/>
        <v>-0.32355935654652823</v>
      </c>
      <c r="E3192" s="197">
        <v>4.4345898004434225E-3</v>
      </c>
    </row>
    <row r="3193" spans="2:5" x14ac:dyDescent="0.3">
      <c r="B3193" s="166">
        <v>39462</v>
      </c>
      <c r="C3193" s="197">
        <v>147.33000000000001</v>
      </c>
      <c r="D3193" s="197">
        <f t="shared" si="50"/>
        <v>-0.49658306567347776</v>
      </c>
      <c r="E3193" s="197">
        <v>4.4314153258795397E-3</v>
      </c>
    </row>
    <row r="3194" spans="2:5" x14ac:dyDescent="0.3">
      <c r="B3194" s="166">
        <v>41422</v>
      </c>
      <c r="C3194" s="197">
        <v>292.66000000000003</v>
      </c>
      <c r="D3194" s="197">
        <f t="shared" si="50"/>
        <v>-0.40010249051962687</v>
      </c>
      <c r="E3194" s="197">
        <v>4.4273604008648881E-3</v>
      </c>
    </row>
    <row r="3195" spans="2:5" x14ac:dyDescent="0.3">
      <c r="B3195" s="166">
        <v>44502</v>
      </c>
      <c r="C3195" s="197">
        <v>487.85</v>
      </c>
      <c r="D3195" s="197">
        <f t="shared" si="50"/>
        <v>18.537444933920707</v>
      </c>
      <c r="E3195" s="197">
        <v>4.4266007823761111E-3</v>
      </c>
    </row>
    <row r="3196" spans="2:5" x14ac:dyDescent="0.3">
      <c r="B3196" s="166">
        <v>37328</v>
      </c>
      <c r="C3196" s="197">
        <v>24.97</v>
      </c>
      <c r="D3196" s="197">
        <f t="shared" si="50"/>
        <v>-0.91746818707651623</v>
      </c>
      <c r="E3196" s="197">
        <v>4.4247787610618428E-3</v>
      </c>
    </row>
    <row r="3197" spans="2:5" x14ac:dyDescent="0.3">
      <c r="B3197" s="166">
        <v>41323</v>
      </c>
      <c r="C3197" s="197">
        <v>302.55</v>
      </c>
      <c r="D3197" s="197">
        <f t="shared" si="50"/>
        <v>0.25445725184509493</v>
      </c>
      <c r="E3197" s="197">
        <v>4.4153774649757782E-3</v>
      </c>
    </row>
    <row r="3198" spans="2:5" x14ac:dyDescent="0.3">
      <c r="B3198" s="166">
        <v>40506</v>
      </c>
      <c r="C3198" s="197">
        <v>241.18</v>
      </c>
      <c r="D3198" s="197">
        <f t="shared" si="50"/>
        <v>-0.49622976501305482</v>
      </c>
      <c r="E3198" s="197">
        <v>4.4144594369481815E-3</v>
      </c>
    </row>
    <row r="3199" spans="2:5" x14ac:dyDescent="0.3">
      <c r="B3199" s="166">
        <v>42888</v>
      </c>
      <c r="C3199" s="197">
        <v>478.75</v>
      </c>
      <c r="D3199" s="197">
        <f t="shared" si="50"/>
        <v>4.9545105776608533E-2</v>
      </c>
      <c r="E3199" s="197">
        <v>4.4057484527431079E-3</v>
      </c>
    </row>
    <row r="3200" spans="2:5" x14ac:dyDescent="0.3">
      <c r="B3200" s="166">
        <v>42934</v>
      </c>
      <c r="C3200" s="197">
        <v>456.15</v>
      </c>
      <c r="D3200" s="197">
        <f t="shared" si="50"/>
        <v>8.0794187898089156</v>
      </c>
      <c r="E3200" s="197">
        <v>4.4038313332599444E-3</v>
      </c>
    </row>
    <row r="3201" spans="2:5" x14ac:dyDescent="0.3">
      <c r="B3201" s="166">
        <v>37855</v>
      </c>
      <c r="C3201" s="197">
        <v>50.24</v>
      </c>
      <c r="D3201" s="197">
        <f t="shared" si="50"/>
        <v>-0.84297546491639319</v>
      </c>
      <c r="E3201" s="197">
        <v>4.3982407037184146E-3</v>
      </c>
    </row>
    <row r="3202" spans="2:5" x14ac:dyDescent="0.3">
      <c r="B3202" s="166">
        <v>44271</v>
      </c>
      <c r="C3202" s="197">
        <v>319.95</v>
      </c>
      <c r="D3202" s="197">
        <f t="shared" si="50"/>
        <v>-3.5423575520048267E-2</v>
      </c>
      <c r="E3202" s="197">
        <v>4.394914456129273E-3</v>
      </c>
    </row>
    <row r="3203" spans="2:5" x14ac:dyDescent="0.3">
      <c r="B3203" s="166">
        <v>42268</v>
      </c>
      <c r="C3203" s="197">
        <v>331.7</v>
      </c>
      <c r="D3203" s="197">
        <f t="shared" si="50"/>
        <v>-0.33605556556376226</v>
      </c>
      <c r="E3203" s="197">
        <v>4.3906131718394192E-3</v>
      </c>
    </row>
    <row r="3204" spans="2:5" x14ac:dyDescent="0.3">
      <c r="B3204" s="166">
        <v>41919</v>
      </c>
      <c r="C3204" s="197">
        <v>499.59</v>
      </c>
      <c r="D3204" s="197">
        <f t="shared" si="50"/>
        <v>6.0216444132115239</v>
      </c>
      <c r="E3204" s="197">
        <v>4.3827023984237545E-3</v>
      </c>
    </row>
    <row r="3205" spans="2:5" x14ac:dyDescent="0.3">
      <c r="B3205" s="166">
        <v>34918</v>
      </c>
      <c r="C3205" s="197">
        <v>71.150000000000006</v>
      </c>
      <c r="D3205" s="197">
        <f t="shared" si="50"/>
        <v>-0.71832937450514645</v>
      </c>
      <c r="E3205" s="197">
        <v>4.3760587238848014E-3</v>
      </c>
    </row>
    <row r="3206" spans="2:5" x14ac:dyDescent="0.3">
      <c r="B3206" s="166">
        <v>43362</v>
      </c>
      <c r="C3206" s="197">
        <v>252.6</v>
      </c>
      <c r="D3206" s="197">
        <f t="shared" si="50"/>
        <v>0.37469387755102046</v>
      </c>
      <c r="E3206" s="197">
        <v>4.3737574552684677E-3</v>
      </c>
    </row>
    <row r="3207" spans="2:5" x14ac:dyDescent="0.3">
      <c r="B3207" s="166">
        <v>43385</v>
      </c>
      <c r="C3207" s="197">
        <v>183.75</v>
      </c>
      <c r="D3207" s="197">
        <f t="shared" si="50"/>
        <v>-0.55322408091810926</v>
      </c>
      <c r="E3207" s="197">
        <v>4.3727794479366811E-3</v>
      </c>
    </row>
    <row r="3208" spans="2:5" x14ac:dyDescent="0.3">
      <c r="B3208" s="166">
        <v>45006</v>
      </c>
      <c r="C3208" s="197">
        <v>411.28</v>
      </c>
      <c r="D3208" s="197">
        <f t="shared" si="50"/>
        <v>3.3572412331814805</v>
      </c>
      <c r="E3208" s="197">
        <v>4.3712911182200997E-3</v>
      </c>
    </row>
    <row r="3209" spans="2:5" x14ac:dyDescent="0.3">
      <c r="B3209" s="166">
        <v>38390</v>
      </c>
      <c r="C3209" s="197">
        <v>94.39</v>
      </c>
      <c r="D3209" s="197">
        <f t="shared" si="50"/>
        <v>0.24099395214304487</v>
      </c>
      <c r="E3209" s="197">
        <v>4.3626303468822236E-3</v>
      </c>
    </row>
    <row r="3210" spans="2:5" x14ac:dyDescent="0.3">
      <c r="B3210" s="166">
        <v>39664</v>
      </c>
      <c r="C3210" s="197">
        <v>76.06</v>
      </c>
      <c r="D3210" s="197">
        <f t="shared" ref="D3210:D3273" si="51">C3210/C3211-1</f>
        <v>-0.50022997568828442</v>
      </c>
      <c r="E3210" s="197">
        <v>4.3575861613627254E-3</v>
      </c>
    </row>
    <row r="3211" spans="2:5" x14ac:dyDescent="0.3">
      <c r="B3211" s="166">
        <v>40793</v>
      </c>
      <c r="C3211" s="197">
        <v>152.19</v>
      </c>
      <c r="D3211" s="197">
        <f t="shared" si="51"/>
        <v>4.9988175009854157</v>
      </c>
      <c r="E3211" s="197">
        <v>4.3555731538309495E-3</v>
      </c>
    </row>
    <row r="3212" spans="2:5" x14ac:dyDescent="0.3">
      <c r="B3212" s="166">
        <v>37519</v>
      </c>
      <c r="C3212" s="197">
        <v>25.37</v>
      </c>
      <c r="D3212" s="197">
        <f t="shared" si="51"/>
        <v>-0.64576933817369453</v>
      </c>
      <c r="E3212" s="197">
        <v>4.354711005542411E-3</v>
      </c>
    </row>
    <row r="3213" spans="2:5" x14ac:dyDescent="0.3">
      <c r="B3213" s="166">
        <v>35661</v>
      </c>
      <c r="C3213" s="197">
        <v>71.62</v>
      </c>
      <c r="D3213" s="197">
        <f t="shared" si="51"/>
        <v>-0.68707126316249401</v>
      </c>
      <c r="E3213" s="197">
        <v>4.3472163791895557E-3</v>
      </c>
    </row>
    <row r="3214" spans="2:5" x14ac:dyDescent="0.3">
      <c r="B3214" s="166">
        <v>40463</v>
      </c>
      <c r="C3214" s="197">
        <v>228.87</v>
      </c>
      <c r="D3214" s="197">
        <f t="shared" si="51"/>
        <v>0.31951571057941774</v>
      </c>
      <c r="E3214" s="197">
        <v>4.3443917851502256E-3</v>
      </c>
    </row>
    <row r="3215" spans="2:5" x14ac:dyDescent="0.3">
      <c r="B3215" s="166">
        <v>43466</v>
      </c>
      <c r="C3215" s="197">
        <v>173.45</v>
      </c>
      <c r="D3215" s="197">
        <f t="shared" si="51"/>
        <v>0.11852711678596761</v>
      </c>
      <c r="E3215" s="197">
        <v>4.3427909669948583E-3</v>
      </c>
    </row>
    <row r="3216" spans="2:5" x14ac:dyDescent="0.3">
      <c r="B3216" s="166">
        <v>40256</v>
      </c>
      <c r="C3216" s="197">
        <v>155.07</v>
      </c>
      <c r="D3216" s="197">
        <f t="shared" si="51"/>
        <v>1.4803262955854124</v>
      </c>
      <c r="E3216" s="197">
        <v>4.3393782383418511E-3</v>
      </c>
    </row>
    <row r="3217" spans="2:5" x14ac:dyDescent="0.3">
      <c r="B3217" s="166">
        <v>34838</v>
      </c>
      <c r="C3217" s="197">
        <v>62.52</v>
      </c>
      <c r="D3217" s="197">
        <f t="shared" si="51"/>
        <v>-0.64027617951668581</v>
      </c>
      <c r="E3217" s="197">
        <v>4.3373493975904509E-3</v>
      </c>
    </row>
    <row r="3218" spans="2:5" x14ac:dyDescent="0.3">
      <c r="B3218" s="166">
        <v>38820</v>
      </c>
      <c r="C3218" s="197">
        <v>173.8</v>
      </c>
      <c r="D3218" s="197">
        <f t="shared" si="51"/>
        <v>0.10111505321844905</v>
      </c>
      <c r="E3218" s="197">
        <v>4.3340075122797472E-3</v>
      </c>
    </row>
    <row r="3219" spans="2:5" x14ac:dyDescent="0.3">
      <c r="B3219" s="166">
        <v>40245</v>
      </c>
      <c r="C3219" s="197">
        <v>157.84</v>
      </c>
      <c r="D3219" s="197">
        <f t="shared" si="51"/>
        <v>2.5767051892136865</v>
      </c>
      <c r="E3219" s="197">
        <v>4.32680071264957E-3</v>
      </c>
    </row>
    <row r="3220" spans="2:5" x14ac:dyDescent="0.3">
      <c r="B3220" s="166">
        <v>37831</v>
      </c>
      <c r="C3220" s="197">
        <v>44.13</v>
      </c>
      <c r="D3220" s="197">
        <f t="shared" si="51"/>
        <v>-0.45792900135118531</v>
      </c>
      <c r="E3220" s="197">
        <v>4.3240782885753948E-3</v>
      </c>
    </row>
    <row r="3221" spans="2:5" x14ac:dyDescent="0.3">
      <c r="B3221" s="166">
        <v>38201</v>
      </c>
      <c r="C3221" s="197">
        <v>81.41</v>
      </c>
      <c r="D3221" s="197">
        <f t="shared" si="51"/>
        <v>-0.10272236305521887</v>
      </c>
      <c r="E3221" s="197">
        <v>4.3177892918824234E-3</v>
      </c>
    </row>
    <row r="3222" spans="2:5" x14ac:dyDescent="0.3">
      <c r="B3222" s="166">
        <v>38558</v>
      </c>
      <c r="C3222" s="197">
        <v>90.73</v>
      </c>
      <c r="D3222" s="197">
        <f t="shared" si="51"/>
        <v>-0.75637066673827236</v>
      </c>
      <c r="E3222" s="197">
        <v>4.3170245738322066E-3</v>
      </c>
    </row>
    <row r="3223" spans="2:5" x14ac:dyDescent="0.3">
      <c r="B3223" s="166">
        <v>41639</v>
      </c>
      <c r="C3223" s="197">
        <v>372.41</v>
      </c>
      <c r="D3223" s="197">
        <f t="shared" si="51"/>
        <v>4.2914180164819555</v>
      </c>
      <c r="E3223" s="197">
        <v>4.2877946173347503E-3</v>
      </c>
    </row>
    <row r="3224" spans="2:5" x14ac:dyDescent="0.3">
      <c r="B3224" s="166">
        <v>35523</v>
      </c>
      <c r="C3224" s="197">
        <v>70.38</v>
      </c>
      <c r="D3224" s="197">
        <f t="shared" si="51"/>
        <v>-0.19510521500457456</v>
      </c>
      <c r="E3224" s="197">
        <v>4.2808219178080975E-3</v>
      </c>
    </row>
    <row r="3225" spans="2:5" x14ac:dyDescent="0.3">
      <c r="B3225" s="166">
        <v>37988</v>
      </c>
      <c r="C3225" s="197">
        <v>87.44</v>
      </c>
      <c r="D3225" s="197">
        <f t="shared" si="51"/>
        <v>-0.70404467761042477</v>
      </c>
      <c r="E3225" s="197">
        <v>4.249454461927149E-3</v>
      </c>
    </row>
    <row r="3226" spans="2:5" x14ac:dyDescent="0.3">
      <c r="B3226" s="166">
        <v>44419</v>
      </c>
      <c r="C3226" s="197">
        <v>295.45</v>
      </c>
      <c r="D3226" s="197">
        <f t="shared" si="51"/>
        <v>1.1543677993291528</v>
      </c>
      <c r="E3226" s="197">
        <v>4.2488103331066451E-3</v>
      </c>
    </row>
    <row r="3227" spans="2:5" x14ac:dyDescent="0.3">
      <c r="B3227" s="166">
        <v>39476</v>
      </c>
      <c r="C3227" s="197">
        <v>137.13999999999999</v>
      </c>
      <c r="D3227" s="197">
        <f t="shared" si="51"/>
        <v>-0.31781326170223356</v>
      </c>
      <c r="E3227" s="197">
        <v>4.2472173403631519E-3</v>
      </c>
    </row>
    <row r="3228" spans="2:5" x14ac:dyDescent="0.3">
      <c r="B3228" s="166">
        <v>40729</v>
      </c>
      <c r="C3228" s="197">
        <v>201.03</v>
      </c>
      <c r="D3228" s="197">
        <f t="shared" si="51"/>
        <v>2.5231335436382754</v>
      </c>
      <c r="E3228" s="197">
        <v>4.2461784394045576E-3</v>
      </c>
    </row>
    <row r="3229" spans="2:5" x14ac:dyDescent="0.3">
      <c r="B3229" s="166">
        <v>34824</v>
      </c>
      <c r="C3229" s="197">
        <v>57.06</v>
      </c>
      <c r="D3229" s="197">
        <f t="shared" si="51"/>
        <v>1.3994953742640877</v>
      </c>
      <c r="E3229" s="197">
        <v>4.2238648363253084E-3</v>
      </c>
    </row>
    <row r="3230" spans="2:5" x14ac:dyDescent="0.3">
      <c r="B3230" s="166">
        <v>37399</v>
      </c>
      <c r="C3230" s="197">
        <v>23.78</v>
      </c>
      <c r="D3230" s="197">
        <f t="shared" si="51"/>
        <v>-0.78271198830409361</v>
      </c>
      <c r="E3230" s="197">
        <v>4.222972972973027E-3</v>
      </c>
    </row>
    <row r="3231" spans="2:5" x14ac:dyDescent="0.3">
      <c r="B3231" s="166">
        <v>38630</v>
      </c>
      <c r="C3231" s="197">
        <v>109.44</v>
      </c>
      <c r="D3231" s="197">
        <f t="shared" si="51"/>
        <v>-0.10110882956878853</v>
      </c>
      <c r="E3231" s="197">
        <v>4.2209579739400649E-3</v>
      </c>
    </row>
    <row r="3232" spans="2:5" x14ac:dyDescent="0.3">
      <c r="B3232" s="166">
        <v>39561</v>
      </c>
      <c r="C3232" s="197">
        <v>121.75</v>
      </c>
      <c r="D3232" s="197">
        <f t="shared" si="51"/>
        <v>1.9987684729064039</v>
      </c>
      <c r="E3232" s="197">
        <v>4.2065324975255614E-3</v>
      </c>
    </row>
    <row r="3233" spans="2:5" x14ac:dyDescent="0.3">
      <c r="B3233" s="166">
        <v>36189</v>
      </c>
      <c r="C3233" s="197">
        <v>40.6</v>
      </c>
      <c r="D3233" s="197">
        <f t="shared" si="51"/>
        <v>-0.71766342141863704</v>
      </c>
      <c r="E3233" s="197">
        <v>4.2047984170170416E-3</v>
      </c>
    </row>
    <row r="3234" spans="2:5" x14ac:dyDescent="0.3">
      <c r="B3234" s="166">
        <v>44075</v>
      </c>
      <c r="C3234" s="197">
        <v>143.80000000000001</v>
      </c>
      <c r="D3234" s="197">
        <f t="shared" si="51"/>
        <v>-0.66743755781683622</v>
      </c>
      <c r="E3234" s="197">
        <v>4.1899441340784715E-3</v>
      </c>
    </row>
    <row r="3235" spans="2:5" x14ac:dyDescent="0.3">
      <c r="B3235" s="166">
        <v>42180</v>
      </c>
      <c r="C3235" s="197">
        <v>432.4</v>
      </c>
      <c r="D3235" s="197">
        <f t="shared" si="51"/>
        <v>0.12428497139885586</v>
      </c>
      <c r="E3235" s="197">
        <v>4.1802136553645841E-3</v>
      </c>
    </row>
    <row r="3236" spans="2:5" x14ac:dyDescent="0.3">
      <c r="B3236" s="166">
        <v>42303</v>
      </c>
      <c r="C3236" s="197">
        <v>384.6</v>
      </c>
      <c r="D3236" s="197">
        <f t="shared" si="51"/>
        <v>5.6632016632016633</v>
      </c>
      <c r="E3236" s="197">
        <v>4.1775456919059817E-3</v>
      </c>
    </row>
    <row r="3237" spans="2:5" x14ac:dyDescent="0.3">
      <c r="B3237" s="166">
        <v>34719</v>
      </c>
      <c r="C3237" s="197">
        <v>57.72</v>
      </c>
      <c r="D3237" s="197">
        <f t="shared" si="51"/>
        <v>-0.88601895734597158</v>
      </c>
      <c r="E3237" s="197">
        <v>4.1753653444676075E-3</v>
      </c>
    </row>
    <row r="3238" spans="2:5" x14ac:dyDescent="0.3">
      <c r="B3238" s="166">
        <v>44594</v>
      </c>
      <c r="C3238" s="197">
        <v>506.4</v>
      </c>
      <c r="D3238" s="197">
        <f t="shared" si="51"/>
        <v>7.0675481918113743</v>
      </c>
      <c r="E3238" s="197">
        <v>4.1641879833431705E-3</v>
      </c>
    </row>
    <row r="3239" spans="2:5" x14ac:dyDescent="0.3">
      <c r="B3239" s="166">
        <v>34701</v>
      </c>
      <c r="C3239" s="197">
        <v>62.77</v>
      </c>
      <c r="D3239" s="197">
        <f t="shared" si="51"/>
        <v>-0.29811025382981104</v>
      </c>
      <c r="E3239" s="197">
        <v>4.1593345064789844E-3</v>
      </c>
    </row>
    <row r="3240" spans="2:5" x14ac:dyDescent="0.3">
      <c r="B3240" s="166">
        <v>38594</v>
      </c>
      <c r="C3240" s="197">
        <v>89.43</v>
      </c>
      <c r="D3240" s="197">
        <f t="shared" si="51"/>
        <v>5.1548520302821759</v>
      </c>
      <c r="E3240" s="197">
        <v>4.1545025825286963E-3</v>
      </c>
    </row>
    <row r="3241" spans="2:5" x14ac:dyDescent="0.3">
      <c r="B3241" s="166">
        <v>37137</v>
      </c>
      <c r="C3241" s="197">
        <v>14.53</v>
      </c>
      <c r="D3241" s="197">
        <f t="shared" si="51"/>
        <v>-0.82883731888326073</v>
      </c>
      <c r="E3241" s="197">
        <v>4.146510020732519E-3</v>
      </c>
    </row>
    <row r="3242" spans="2:5" x14ac:dyDescent="0.3">
      <c r="B3242" s="166">
        <v>35163</v>
      </c>
      <c r="C3242" s="197">
        <v>84.89</v>
      </c>
      <c r="D3242" s="197">
        <f t="shared" si="51"/>
        <v>-0.82522133003911879</v>
      </c>
      <c r="E3242" s="197">
        <v>4.1400520463685808E-3</v>
      </c>
    </row>
    <row r="3243" spans="2:5" x14ac:dyDescent="0.3">
      <c r="B3243" s="166">
        <v>44501</v>
      </c>
      <c r="C3243" s="197">
        <v>485.7</v>
      </c>
      <c r="D3243" s="197">
        <f t="shared" si="51"/>
        <v>-4.7703076289629998E-2</v>
      </c>
      <c r="E3243" s="197">
        <v>4.134794293983779E-3</v>
      </c>
    </row>
    <row r="3244" spans="2:5" x14ac:dyDescent="0.3">
      <c r="B3244" s="166">
        <v>45057</v>
      </c>
      <c r="C3244" s="197">
        <v>510.03</v>
      </c>
      <c r="D3244" s="197">
        <f t="shared" si="51"/>
        <v>3.9914856136230172</v>
      </c>
      <c r="E3244" s="197">
        <v>4.1344279723583011E-3</v>
      </c>
    </row>
    <row r="3245" spans="2:5" x14ac:dyDescent="0.3">
      <c r="B3245" s="166">
        <v>35255</v>
      </c>
      <c r="C3245" s="197">
        <v>102.18</v>
      </c>
      <c r="D3245" s="197">
        <f t="shared" si="51"/>
        <v>-0.40087950747581358</v>
      </c>
      <c r="E3245" s="197">
        <v>4.1273584905661131E-3</v>
      </c>
    </row>
    <row r="3246" spans="2:5" x14ac:dyDescent="0.3">
      <c r="B3246" s="166">
        <v>43552</v>
      </c>
      <c r="C3246" s="197">
        <v>170.55</v>
      </c>
      <c r="D3246" s="197">
        <f t="shared" si="51"/>
        <v>-0.66708959593987893</v>
      </c>
      <c r="E3246" s="197">
        <v>4.1212834854285063E-3</v>
      </c>
    </row>
    <row r="3247" spans="2:5" x14ac:dyDescent="0.3">
      <c r="B3247" s="166">
        <v>42678</v>
      </c>
      <c r="C3247" s="197">
        <v>512.29999999999995</v>
      </c>
      <c r="D3247" s="197">
        <f t="shared" si="51"/>
        <v>5.766609430722494</v>
      </c>
      <c r="E3247" s="197">
        <v>4.1160329282634578E-3</v>
      </c>
    </row>
    <row r="3248" spans="2:5" x14ac:dyDescent="0.3">
      <c r="B3248" s="166">
        <v>35646</v>
      </c>
      <c r="C3248" s="197">
        <v>75.709999999999994</v>
      </c>
      <c r="D3248" s="197">
        <f t="shared" si="51"/>
        <v>-0.56355565803885399</v>
      </c>
      <c r="E3248" s="197">
        <v>4.1114058355435912E-3</v>
      </c>
    </row>
    <row r="3249" spans="2:5" x14ac:dyDescent="0.3">
      <c r="B3249" s="166">
        <v>38804</v>
      </c>
      <c r="C3249" s="197">
        <v>173.47</v>
      </c>
      <c r="D3249" s="197">
        <f t="shared" si="51"/>
        <v>-0.6067331670822943</v>
      </c>
      <c r="E3249" s="197">
        <v>4.1097476267655253E-3</v>
      </c>
    </row>
    <row r="3250" spans="2:5" x14ac:dyDescent="0.3">
      <c r="B3250" s="166">
        <v>42710</v>
      </c>
      <c r="C3250" s="197">
        <v>441.1</v>
      </c>
      <c r="D3250" s="197">
        <f t="shared" si="51"/>
        <v>1.1667157874054426</v>
      </c>
      <c r="E3250" s="197">
        <v>4.0974277259275826E-3</v>
      </c>
    </row>
    <row r="3251" spans="2:5" x14ac:dyDescent="0.3">
      <c r="B3251" s="166">
        <v>40437</v>
      </c>
      <c r="C3251" s="197">
        <v>203.58</v>
      </c>
      <c r="D3251" s="197">
        <f t="shared" si="51"/>
        <v>1.1279397930385704</v>
      </c>
      <c r="E3251" s="197">
        <v>4.0937114673242903E-3</v>
      </c>
    </row>
    <row r="3252" spans="2:5" x14ac:dyDescent="0.3">
      <c r="B3252" s="166">
        <v>38576</v>
      </c>
      <c r="C3252" s="197">
        <v>95.67</v>
      </c>
      <c r="D3252" s="197">
        <f t="shared" si="51"/>
        <v>-0.6886248982912937</v>
      </c>
      <c r="E3252" s="197">
        <v>4.0931989924433143E-3</v>
      </c>
    </row>
    <row r="3253" spans="2:5" x14ac:dyDescent="0.3">
      <c r="B3253" s="166">
        <v>44421</v>
      </c>
      <c r="C3253" s="197">
        <v>307.25</v>
      </c>
      <c r="D3253" s="197">
        <f t="shared" si="51"/>
        <v>-0.21908755877493957</v>
      </c>
      <c r="E3253" s="197">
        <v>4.0849673202614234E-3</v>
      </c>
    </row>
    <row r="3254" spans="2:5" x14ac:dyDescent="0.3">
      <c r="B3254" s="166">
        <v>42368</v>
      </c>
      <c r="C3254" s="197">
        <v>393.45</v>
      </c>
      <c r="D3254" s="197">
        <f t="shared" si="51"/>
        <v>0.14126178390137767</v>
      </c>
      <c r="E3254" s="197">
        <v>4.0831951001658595E-3</v>
      </c>
    </row>
    <row r="3255" spans="2:5" x14ac:dyDescent="0.3">
      <c r="B3255" s="166">
        <v>44357</v>
      </c>
      <c r="C3255" s="197">
        <v>344.75</v>
      </c>
      <c r="D3255" s="197">
        <f t="shared" si="51"/>
        <v>-8.578626359055963E-2</v>
      </c>
      <c r="E3255" s="197">
        <v>4.0774719673801751E-3</v>
      </c>
    </row>
    <row r="3256" spans="2:5" x14ac:dyDescent="0.3">
      <c r="B3256" s="166">
        <v>41578</v>
      </c>
      <c r="C3256" s="197">
        <v>377.1</v>
      </c>
      <c r="D3256" s="197">
        <f t="shared" si="51"/>
        <v>4.4636337293538109</v>
      </c>
      <c r="E3256" s="197">
        <v>4.0738078121256294E-3</v>
      </c>
    </row>
    <row r="3257" spans="2:5" x14ac:dyDescent="0.3">
      <c r="B3257" s="166">
        <v>35089</v>
      </c>
      <c r="C3257" s="197">
        <v>69.02</v>
      </c>
      <c r="D3257" s="197">
        <f t="shared" si="51"/>
        <v>0.86490137800594424</v>
      </c>
      <c r="E3257" s="197">
        <v>4.0733197556008793E-3</v>
      </c>
    </row>
    <row r="3258" spans="2:5" x14ac:dyDescent="0.3">
      <c r="B3258" s="166">
        <v>36299</v>
      </c>
      <c r="C3258" s="197">
        <v>37.01</v>
      </c>
      <c r="D3258" s="197">
        <f t="shared" si="51"/>
        <v>-0.5593523038456959</v>
      </c>
      <c r="E3258" s="197">
        <v>4.0694519804664875E-3</v>
      </c>
    </row>
    <row r="3259" spans="2:5" x14ac:dyDescent="0.3">
      <c r="B3259" s="166">
        <v>38506</v>
      </c>
      <c r="C3259" s="197">
        <v>83.99</v>
      </c>
      <c r="D3259" s="197">
        <f t="shared" si="51"/>
        <v>9.6761556542177996E-2</v>
      </c>
      <c r="E3259" s="197">
        <v>4.0645546921695974E-3</v>
      </c>
    </row>
    <row r="3260" spans="2:5" x14ac:dyDescent="0.3">
      <c r="B3260" s="166">
        <v>35549</v>
      </c>
      <c r="C3260" s="197">
        <v>76.58</v>
      </c>
      <c r="D3260" s="197">
        <f t="shared" si="51"/>
        <v>-0.80005221932114878</v>
      </c>
      <c r="E3260" s="197">
        <v>4.0645076701193439E-3</v>
      </c>
    </row>
    <row r="3261" spans="2:5" x14ac:dyDescent="0.3">
      <c r="B3261" s="166">
        <v>42300</v>
      </c>
      <c r="C3261" s="197">
        <v>383</v>
      </c>
      <c r="D3261" s="197">
        <f t="shared" si="51"/>
        <v>6.0391472155853707</v>
      </c>
      <c r="E3261" s="197">
        <v>4.0634421287193412E-3</v>
      </c>
    </row>
    <row r="3262" spans="2:5" x14ac:dyDescent="0.3">
      <c r="B3262" s="166">
        <v>35920</v>
      </c>
      <c r="C3262" s="197">
        <v>54.41</v>
      </c>
      <c r="D3262" s="197">
        <f t="shared" si="51"/>
        <v>-0.87790867272523276</v>
      </c>
      <c r="E3262" s="197">
        <v>4.0597896290828217E-3</v>
      </c>
    </row>
    <row r="3263" spans="2:5" x14ac:dyDescent="0.3">
      <c r="B3263" s="166">
        <v>42850</v>
      </c>
      <c r="C3263" s="197">
        <v>445.65</v>
      </c>
      <c r="D3263" s="197">
        <f t="shared" si="51"/>
        <v>-0.30553824097737337</v>
      </c>
      <c r="E3263" s="197">
        <v>4.0554241297734439E-3</v>
      </c>
    </row>
    <row r="3264" spans="2:5" x14ac:dyDescent="0.3">
      <c r="B3264" s="166">
        <v>45134</v>
      </c>
      <c r="C3264" s="197">
        <v>641.72</v>
      </c>
      <c r="D3264" s="197">
        <f t="shared" si="51"/>
        <v>2.9833643699565489</v>
      </c>
      <c r="E3264" s="197">
        <v>4.0523837091046566E-3</v>
      </c>
    </row>
    <row r="3265" spans="2:5" x14ac:dyDescent="0.3">
      <c r="B3265" s="166">
        <v>43642</v>
      </c>
      <c r="C3265" s="197">
        <v>161.1</v>
      </c>
      <c r="D3265" s="197">
        <f t="shared" si="51"/>
        <v>5.4933494558645712</v>
      </c>
      <c r="E3265" s="197">
        <v>4.0511062636334749E-3</v>
      </c>
    </row>
    <row r="3266" spans="2:5" x14ac:dyDescent="0.3">
      <c r="B3266" s="166">
        <v>37370</v>
      </c>
      <c r="C3266" s="197">
        <v>24.81</v>
      </c>
      <c r="D3266" s="197">
        <f t="shared" si="51"/>
        <v>-0.96433294997124785</v>
      </c>
      <c r="E3266" s="197">
        <v>4.0469445568593887E-3</v>
      </c>
    </row>
    <row r="3267" spans="2:5" x14ac:dyDescent="0.3">
      <c r="B3267" s="166">
        <v>45848</v>
      </c>
      <c r="C3267" s="197">
        <v>695.6</v>
      </c>
      <c r="D3267" s="197">
        <f t="shared" si="51"/>
        <v>9.7594740912606337</v>
      </c>
      <c r="E3267" s="197">
        <v>4.041570438799269E-3</v>
      </c>
    </row>
    <row r="3268" spans="2:5" x14ac:dyDescent="0.3">
      <c r="B3268" s="166">
        <v>35717</v>
      </c>
      <c r="C3268" s="197">
        <v>64.650000000000006</v>
      </c>
      <c r="D3268" s="197">
        <f t="shared" si="51"/>
        <v>-0.1361571352218065</v>
      </c>
      <c r="E3268" s="197">
        <v>4.037894082932203E-3</v>
      </c>
    </row>
    <row r="3269" spans="2:5" x14ac:dyDescent="0.3">
      <c r="B3269" s="166">
        <v>38230</v>
      </c>
      <c r="C3269" s="197">
        <v>74.84</v>
      </c>
      <c r="D3269" s="197">
        <f t="shared" si="51"/>
        <v>3.2790165809033738</v>
      </c>
      <c r="E3269" s="197">
        <v>4.0246847330291935E-3</v>
      </c>
    </row>
    <row r="3270" spans="2:5" x14ac:dyDescent="0.3">
      <c r="B3270" s="166">
        <v>36910</v>
      </c>
      <c r="C3270" s="197">
        <v>17.489999999999998</v>
      </c>
      <c r="D3270" s="197">
        <f t="shared" si="51"/>
        <v>-0.70903343869572455</v>
      </c>
      <c r="E3270" s="197">
        <v>4.0183696900113475E-3</v>
      </c>
    </row>
    <row r="3271" spans="2:5" x14ac:dyDescent="0.3">
      <c r="B3271" s="166">
        <v>34737</v>
      </c>
      <c r="C3271" s="197">
        <v>60.11</v>
      </c>
      <c r="D3271" s="197">
        <f t="shared" si="51"/>
        <v>-0.70766462406380704</v>
      </c>
      <c r="E3271" s="197">
        <v>4.0086854852179332E-3</v>
      </c>
    </row>
    <row r="3272" spans="2:5" x14ac:dyDescent="0.3">
      <c r="B3272" s="166">
        <v>40428</v>
      </c>
      <c r="C3272" s="197">
        <v>205.62</v>
      </c>
      <c r="D3272" s="197">
        <f t="shared" si="51"/>
        <v>0.38399407686612386</v>
      </c>
      <c r="E3272" s="197">
        <v>4.0039062499999112E-3</v>
      </c>
    </row>
    <row r="3273" spans="2:5" x14ac:dyDescent="0.3">
      <c r="B3273" s="166">
        <v>39422</v>
      </c>
      <c r="C3273" s="197">
        <v>148.57</v>
      </c>
      <c r="D3273" s="197">
        <f t="shared" si="51"/>
        <v>1.0335340815767862</v>
      </c>
      <c r="E3273" s="197">
        <v>3.9870252736855516E-3</v>
      </c>
    </row>
    <row r="3274" spans="2:5" x14ac:dyDescent="0.3">
      <c r="B3274" s="166">
        <v>35565</v>
      </c>
      <c r="C3274" s="197">
        <v>73.06</v>
      </c>
      <c r="D3274" s="197">
        <f t="shared" ref="D3274:D3337" si="52">C3274/C3275-1</f>
        <v>-0.92474635628572899</v>
      </c>
      <c r="E3274" s="197">
        <v>3.9851587192525351E-3</v>
      </c>
    </row>
    <row r="3275" spans="2:5" x14ac:dyDescent="0.3">
      <c r="B3275" s="166">
        <v>45555</v>
      </c>
      <c r="C3275" s="197">
        <v>970.85</v>
      </c>
      <c r="D3275" s="197">
        <f t="shared" si="52"/>
        <v>6.5476171966104335</v>
      </c>
      <c r="E3275" s="197">
        <v>3.9813857290589283E-3</v>
      </c>
    </row>
    <row r="3276" spans="2:5" x14ac:dyDescent="0.3">
      <c r="B3276" s="166">
        <v>40141</v>
      </c>
      <c r="C3276" s="197">
        <v>128.63</v>
      </c>
      <c r="D3276" s="197">
        <f t="shared" si="52"/>
        <v>-0.81130996039313485</v>
      </c>
      <c r="E3276" s="197">
        <v>3.9806431470494896E-3</v>
      </c>
    </row>
    <row r="3277" spans="2:5" x14ac:dyDescent="0.3">
      <c r="B3277" s="166">
        <v>45855</v>
      </c>
      <c r="C3277" s="197">
        <v>681.7</v>
      </c>
      <c r="D3277" s="197">
        <f t="shared" si="52"/>
        <v>8.2862007900830967</v>
      </c>
      <c r="E3277" s="197">
        <v>3.9764359351988077E-3</v>
      </c>
    </row>
    <row r="3278" spans="2:5" x14ac:dyDescent="0.3">
      <c r="B3278" s="166">
        <v>38224</v>
      </c>
      <c r="C3278" s="197">
        <v>73.41</v>
      </c>
      <c r="D3278" s="197">
        <f t="shared" si="52"/>
        <v>-0.76667832056701524</v>
      </c>
      <c r="E3278" s="197">
        <v>3.9660831509846783E-3</v>
      </c>
    </row>
    <row r="3279" spans="2:5" x14ac:dyDescent="0.3">
      <c r="B3279" s="166">
        <v>41276</v>
      </c>
      <c r="C3279" s="197">
        <v>314.63</v>
      </c>
      <c r="D3279" s="197">
        <f t="shared" si="52"/>
        <v>5.1874139626352012</v>
      </c>
      <c r="E3279" s="197">
        <v>3.9567312294586099E-3</v>
      </c>
    </row>
    <row r="3280" spans="2:5" x14ac:dyDescent="0.3">
      <c r="B3280" s="166">
        <v>36383</v>
      </c>
      <c r="C3280" s="197">
        <v>50.85</v>
      </c>
      <c r="D3280" s="197">
        <f t="shared" si="52"/>
        <v>-0.13225255972696248</v>
      </c>
      <c r="E3280" s="197">
        <v>3.9486673247779436E-3</v>
      </c>
    </row>
    <row r="3281" spans="2:5" x14ac:dyDescent="0.3">
      <c r="B3281" s="166">
        <v>35409</v>
      </c>
      <c r="C3281" s="197">
        <v>58.6</v>
      </c>
      <c r="D3281" s="197">
        <f t="shared" si="52"/>
        <v>-0.48928011155656259</v>
      </c>
      <c r="E3281" s="197">
        <v>3.9403803323625475E-3</v>
      </c>
    </row>
    <row r="3282" spans="2:5" x14ac:dyDescent="0.3">
      <c r="B3282" s="166">
        <v>40106</v>
      </c>
      <c r="C3282" s="197">
        <v>114.74</v>
      </c>
      <c r="D3282" s="197">
        <f t="shared" si="52"/>
        <v>1.1418704498786632</v>
      </c>
      <c r="E3282" s="197">
        <v>3.9373523492867157E-3</v>
      </c>
    </row>
    <row r="3283" spans="2:5" x14ac:dyDescent="0.3">
      <c r="B3283" s="166">
        <v>36356</v>
      </c>
      <c r="C3283" s="197">
        <v>53.57</v>
      </c>
      <c r="D3283" s="197">
        <f t="shared" si="52"/>
        <v>-0.88658833492113898</v>
      </c>
      <c r="E3283" s="197">
        <v>3.9355322338829879E-3</v>
      </c>
    </row>
    <row r="3284" spans="2:5" x14ac:dyDescent="0.3">
      <c r="B3284" s="166">
        <v>44553</v>
      </c>
      <c r="C3284" s="197">
        <v>472.35</v>
      </c>
      <c r="D3284" s="197">
        <f t="shared" si="52"/>
        <v>0.55357847651624792</v>
      </c>
      <c r="E3284" s="197">
        <v>3.9319872476089035E-3</v>
      </c>
    </row>
    <row r="3285" spans="2:5" x14ac:dyDescent="0.3">
      <c r="B3285" s="166">
        <v>41430</v>
      </c>
      <c r="C3285" s="197">
        <v>304.04000000000002</v>
      </c>
      <c r="D3285" s="197">
        <f t="shared" si="52"/>
        <v>10.895148669796558</v>
      </c>
      <c r="E3285" s="197">
        <v>3.9293379560838559E-3</v>
      </c>
    </row>
    <row r="3286" spans="2:5" x14ac:dyDescent="0.3">
      <c r="B3286" s="166">
        <v>37491</v>
      </c>
      <c r="C3286" s="197">
        <v>25.56</v>
      </c>
      <c r="D3286" s="197">
        <f t="shared" si="52"/>
        <v>-0.91674267100977203</v>
      </c>
      <c r="E3286" s="197">
        <v>3.9277297721915794E-3</v>
      </c>
    </row>
    <row r="3287" spans="2:5" x14ac:dyDescent="0.3">
      <c r="B3287" s="166">
        <v>44273</v>
      </c>
      <c r="C3287" s="197">
        <v>307</v>
      </c>
      <c r="D3287" s="197">
        <f t="shared" si="52"/>
        <v>1.3937621832358675</v>
      </c>
      <c r="E3287" s="197">
        <v>3.9241334205362133E-3</v>
      </c>
    </row>
    <row r="3288" spans="2:5" x14ac:dyDescent="0.3">
      <c r="B3288" s="166">
        <v>44123</v>
      </c>
      <c r="C3288" s="197">
        <v>128.25</v>
      </c>
      <c r="D3288" s="197">
        <f t="shared" si="52"/>
        <v>-0.49121275836077283</v>
      </c>
      <c r="E3288" s="197">
        <v>3.9138943248533398E-3</v>
      </c>
    </row>
    <row r="3289" spans="2:5" x14ac:dyDescent="0.3">
      <c r="B3289" s="166">
        <v>40541</v>
      </c>
      <c r="C3289" s="197">
        <v>252.07</v>
      </c>
      <c r="D3289" s="197">
        <f t="shared" si="52"/>
        <v>4.7803134222887289E-2</v>
      </c>
      <c r="E3289" s="197">
        <v>3.9029829941454874E-3</v>
      </c>
    </row>
    <row r="3290" spans="2:5" x14ac:dyDescent="0.3">
      <c r="B3290" s="166">
        <v>40679</v>
      </c>
      <c r="C3290" s="197">
        <v>240.57</v>
      </c>
      <c r="D3290" s="197">
        <f t="shared" si="52"/>
        <v>2.4426159129937037</v>
      </c>
      <c r="E3290" s="197">
        <v>3.880821231847742E-3</v>
      </c>
    </row>
    <row r="3291" spans="2:5" x14ac:dyDescent="0.3">
      <c r="B3291" s="166">
        <v>34899</v>
      </c>
      <c r="C3291" s="197">
        <v>69.88</v>
      </c>
      <c r="D3291" s="197">
        <f t="shared" si="52"/>
        <v>-0.55816894284269103</v>
      </c>
      <c r="E3291" s="197">
        <v>3.878753052722228E-3</v>
      </c>
    </row>
    <row r="3292" spans="2:5" x14ac:dyDescent="0.3">
      <c r="B3292" s="166">
        <v>39045</v>
      </c>
      <c r="C3292" s="197">
        <v>158.16</v>
      </c>
      <c r="D3292" s="197">
        <f t="shared" si="52"/>
        <v>-9.1973820186014521E-2</v>
      </c>
      <c r="E3292" s="197">
        <v>3.8717867343700529E-3</v>
      </c>
    </row>
    <row r="3293" spans="2:5" x14ac:dyDescent="0.3">
      <c r="B3293" s="166">
        <v>38800</v>
      </c>
      <c r="C3293" s="197">
        <v>174.18</v>
      </c>
      <c r="D3293" s="197">
        <f t="shared" si="52"/>
        <v>0.24059829059829063</v>
      </c>
      <c r="E3293" s="197">
        <v>3.8614489078441228E-3</v>
      </c>
    </row>
    <row r="3294" spans="2:5" x14ac:dyDescent="0.3">
      <c r="B3294" s="166">
        <v>40151</v>
      </c>
      <c r="C3294" s="197">
        <v>140.4</v>
      </c>
      <c r="D3294" s="197">
        <f t="shared" si="52"/>
        <v>-0.19458467186782924</v>
      </c>
      <c r="E3294" s="197">
        <v>3.8610038610038533E-3</v>
      </c>
    </row>
    <row r="3295" spans="2:5" x14ac:dyDescent="0.3">
      <c r="B3295" s="166">
        <v>39115</v>
      </c>
      <c r="C3295" s="197">
        <v>174.32</v>
      </c>
      <c r="D3295" s="197">
        <f t="shared" si="52"/>
        <v>1.0909199952021109</v>
      </c>
      <c r="E3295" s="197">
        <v>3.8583357327957035E-3</v>
      </c>
    </row>
    <row r="3296" spans="2:5" x14ac:dyDescent="0.3">
      <c r="B3296" s="166">
        <v>37974</v>
      </c>
      <c r="C3296" s="197">
        <v>83.37</v>
      </c>
      <c r="D3296" s="197">
        <f t="shared" si="52"/>
        <v>3.5632183908045985</v>
      </c>
      <c r="E3296" s="197">
        <v>3.8531005418422914E-3</v>
      </c>
    </row>
    <row r="3297" spans="2:5" x14ac:dyDescent="0.3">
      <c r="B3297" s="166">
        <v>36921</v>
      </c>
      <c r="C3297" s="197">
        <v>18.27</v>
      </c>
      <c r="D3297" s="197">
        <f t="shared" si="52"/>
        <v>-0.85739931314392759</v>
      </c>
      <c r="E3297" s="197">
        <v>3.8461538461538325E-3</v>
      </c>
    </row>
    <row r="3298" spans="2:5" x14ac:dyDescent="0.3">
      <c r="B3298" s="166">
        <v>39582</v>
      </c>
      <c r="C3298" s="197">
        <v>128.12</v>
      </c>
      <c r="D3298" s="197">
        <f t="shared" si="52"/>
        <v>-0.7031510658016682</v>
      </c>
      <c r="E3298" s="197">
        <v>3.8392227532713097E-3</v>
      </c>
    </row>
    <row r="3299" spans="2:5" x14ac:dyDescent="0.3">
      <c r="B3299" s="166">
        <v>43105</v>
      </c>
      <c r="C3299" s="197">
        <v>431.6</v>
      </c>
      <c r="D3299" s="197">
        <f t="shared" si="52"/>
        <v>0.91549795845908055</v>
      </c>
      <c r="E3299" s="197">
        <v>3.8376555413421887E-3</v>
      </c>
    </row>
    <row r="3300" spans="2:5" x14ac:dyDescent="0.3">
      <c r="B3300" s="166">
        <v>40457</v>
      </c>
      <c r="C3300" s="197">
        <v>225.32</v>
      </c>
      <c r="D3300" s="197">
        <f t="shared" si="52"/>
        <v>1.1499999999999999</v>
      </c>
      <c r="E3300" s="197">
        <v>3.8314176245211051E-3</v>
      </c>
    </row>
    <row r="3301" spans="2:5" x14ac:dyDescent="0.3">
      <c r="B3301" s="166">
        <v>44006</v>
      </c>
      <c r="C3301" s="197">
        <v>104.8</v>
      </c>
      <c r="D3301" s="197">
        <f t="shared" si="52"/>
        <v>0.32876886014961326</v>
      </c>
      <c r="E3301" s="197">
        <v>3.8314176245208831E-3</v>
      </c>
    </row>
    <row r="3302" spans="2:5" x14ac:dyDescent="0.3">
      <c r="B3302" s="166">
        <v>38254</v>
      </c>
      <c r="C3302" s="197">
        <v>78.87</v>
      </c>
      <c r="D3302" s="197">
        <f t="shared" si="52"/>
        <v>-0.57170784686396958</v>
      </c>
      <c r="E3302" s="197">
        <v>3.8182512409317138E-3</v>
      </c>
    </row>
    <row r="3303" spans="2:5" x14ac:dyDescent="0.3">
      <c r="B3303" s="166">
        <v>44195</v>
      </c>
      <c r="C3303" s="197">
        <v>184.15</v>
      </c>
      <c r="D3303" s="197">
        <f t="shared" si="52"/>
        <v>0.30667707372454411</v>
      </c>
      <c r="E3303" s="197">
        <v>3.8157536113383461E-3</v>
      </c>
    </row>
    <row r="3304" spans="2:5" x14ac:dyDescent="0.3">
      <c r="B3304" s="166">
        <v>40164</v>
      </c>
      <c r="C3304" s="197">
        <v>140.93</v>
      </c>
      <c r="D3304" s="197">
        <f t="shared" si="52"/>
        <v>0.4280068902624381</v>
      </c>
      <c r="E3304" s="197">
        <v>3.7749287749286875E-3</v>
      </c>
    </row>
    <row r="3305" spans="2:5" x14ac:dyDescent="0.3">
      <c r="B3305" s="166">
        <v>35244</v>
      </c>
      <c r="C3305" s="197">
        <v>98.69</v>
      </c>
      <c r="D3305" s="197">
        <f t="shared" si="52"/>
        <v>-0.72654474923801604</v>
      </c>
      <c r="E3305" s="197">
        <v>3.7632221318144587E-3</v>
      </c>
    </row>
    <row r="3306" spans="2:5" x14ac:dyDescent="0.3">
      <c r="B3306" s="166">
        <v>42446</v>
      </c>
      <c r="C3306" s="197">
        <v>360.9</v>
      </c>
      <c r="D3306" s="197">
        <f t="shared" si="52"/>
        <v>0.17384940640754598</v>
      </c>
      <c r="E3306" s="197">
        <v>3.754693366708306E-3</v>
      </c>
    </row>
    <row r="3307" spans="2:5" x14ac:dyDescent="0.3">
      <c r="B3307" s="166">
        <v>44389</v>
      </c>
      <c r="C3307" s="197">
        <v>307.45</v>
      </c>
      <c r="D3307" s="197">
        <f t="shared" si="52"/>
        <v>-0.1160149511213342</v>
      </c>
      <c r="E3307" s="197">
        <v>3.7544890630101246E-3</v>
      </c>
    </row>
    <row r="3308" spans="2:5" x14ac:dyDescent="0.3">
      <c r="B3308" s="166">
        <v>43166</v>
      </c>
      <c r="C3308" s="197">
        <v>347.8</v>
      </c>
      <c r="D3308" s="197">
        <f t="shared" si="52"/>
        <v>-0.4906641282858607</v>
      </c>
      <c r="E3308" s="197">
        <v>3.7518037518038394E-3</v>
      </c>
    </row>
    <row r="3309" spans="2:5" x14ac:dyDescent="0.3">
      <c r="B3309" s="166">
        <v>45785</v>
      </c>
      <c r="C3309" s="197">
        <v>682.85</v>
      </c>
      <c r="D3309" s="197">
        <f t="shared" si="52"/>
        <v>1.4482808074289197</v>
      </c>
      <c r="E3309" s="197">
        <v>3.7483463178009657E-3</v>
      </c>
    </row>
    <row r="3310" spans="2:5" x14ac:dyDescent="0.3">
      <c r="B3310" s="166">
        <v>41250</v>
      </c>
      <c r="C3310" s="197">
        <v>278.91000000000003</v>
      </c>
      <c r="D3310" s="197">
        <f t="shared" si="52"/>
        <v>9.3915797317436667</v>
      </c>
      <c r="E3310" s="197">
        <v>3.7427574045416634E-3</v>
      </c>
    </row>
    <row r="3311" spans="2:5" x14ac:dyDescent="0.3">
      <c r="B3311" s="166">
        <v>37386</v>
      </c>
      <c r="C3311" s="197">
        <v>26.84</v>
      </c>
      <c r="D3311" s="197">
        <f t="shared" si="52"/>
        <v>-0.77882159044087351</v>
      </c>
      <c r="E3311" s="197">
        <v>3.7397157816005944E-3</v>
      </c>
    </row>
    <row r="3312" spans="2:5" x14ac:dyDescent="0.3">
      <c r="B3312" s="166">
        <v>43693</v>
      </c>
      <c r="C3312" s="197">
        <v>121.35</v>
      </c>
      <c r="D3312" s="197">
        <f t="shared" si="52"/>
        <v>0.55040245304714452</v>
      </c>
      <c r="E3312" s="197">
        <v>3.7220843672456372E-3</v>
      </c>
    </row>
    <row r="3313" spans="2:5" x14ac:dyDescent="0.3">
      <c r="B3313" s="166">
        <v>37953</v>
      </c>
      <c r="C3313" s="197">
        <v>78.27</v>
      </c>
      <c r="D3313" s="197">
        <f t="shared" si="52"/>
        <v>-0.27527777777777784</v>
      </c>
      <c r="E3313" s="197">
        <v>3.7189022826364937E-3</v>
      </c>
    </row>
    <row r="3314" spans="2:5" x14ac:dyDescent="0.3">
      <c r="B3314" s="166">
        <v>44025</v>
      </c>
      <c r="C3314" s="197">
        <v>108</v>
      </c>
      <c r="D3314" s="197">
        <f t="shared" si="52"/>
        <v>-0.57739865393645329</v>
      </c>
      <c r="E3314" s="197">
        <v>3.7174721189592308E-3</v>
      </c>
    </row>
    <row r="3315" spans="2:5" x14ac:dyDescent="0.3">
      <c r="B3315" s="166">
        <v>40952</v>
      </c>
      <c r="C3315" s="197">
        <v>255.56</v>
      </c>
      <c r="D3315" s="197">
        <f t="shared" si="52"/>
        <v>4.4210182234207807E-2</v>
      </c>
      <c r="E3315" s="197">
        <v>3.691775979891565E-3</v>
      </c>
    </row>
    <row r="3316" spans="2:5" x14ac:dyDescent="0.3">
      <c r="B3316" s="166">
        <v>40662</v>
      </c>
      <c r="C3316" s="197">
        <v>244.74</v>
      </c>
      <c r="D3316" s="197">
        <f t="shared" si="52"/>
        <v>0.35702800110895483</v>
      </c>
      <c r="E3316" s="197">
        <v>3.6909448818898127E-3</v>
      </c>
    </row>
    <row r="3317" spans="2:5" x14ac:dyDescent="0.3">
      <c r="B3317" s="166">
        <v>38796</v>
      </c>
      <c r="C3317" s="197">
        <v>180.35</v>
      </c>
      <c r="D3317" s="197">
        <f t="shared" si="52"/>
        <v>0.13613455965730115</v>
      </c>
      <c r="E3317" s="197">
        <v>3.6729923757581329E-3</v>
      </c>
    </row>
    <row r="3318" spans="2:5" x14ac:dyDescent="0.3">
      <c r="B3318" s="166">
        <v>39048</v>
      </c>
      <c r="C3318" s="197">
        <v>158.74</v>
      </c>
      <c r="D3318" s="197">
        <f t="shared" si="52"/>
        <v>7.2849686847599173</v>
      </c>
      <c r="E3318" s="197">
        <v>3.6671724835610764E-3</v>
      </c>
    </row>
    <row r="3319" spans="2:5" x14ac:dyDescent="0.3">
      <c r="B3319" s="166">
        <v>36871</v>
      </c>
      <c r="C3319" s="197">
        <v>19.16</v>
      </c>
      <c r="D3319" s="197">
        <f t="shared" si="52"/>
        <v>-0.95490173002236078</v>
      </c>
      <c r="E3319" s="197">
        <v>3.6668412781561965E-3</v>
      </c>
    </row>
    <row r="3320" spans="2:5" x14ac:dyDescent="0.3">
      <c r="B3320" s="166">
        <v>43014</v>
      </c>
      <c r="C3320" s="197">
        <v>424.85</v>
      </c>
      <c r="D3320" s="197">
        <f t="shared" si="52"/>
        <v>3.1865542952906001E-2</v>
      </c>
      <c r="E3320" s="197">
        <v>3.6617056461138997E-3</v>
      </c>
    </row>
    <row r="3321" spans="2:5" x14ac:dyDescent="0.3">
      <c r="B3321" s="166">
        <v>44942</v>
      </c>
      <c r="C3321" s="197">
        <v>411.73</v>
      </c>
      <c r="D3321" s="197">
        <f t="shared" si="52"/>
        <v>-0.16023169960635542</v>
      </c>
      <c r="E3321" s="197">
        <v>3.6564853862466329E-3</v>
      </c>
    </row>
    <row r="3322" spans="2:5" x14ac:dyDescent="0.3">
      <c r="B3322" s="166">
        <v>42004</v>
      </c>
      <c r="C3322" s="197">
        <v>490.29</v>
      </c>
      <c r="D3322" s="197">
        <f t="shared" si="52"/>
        <v>4.7210035005834303</v>
      </c>
      <c r="E3322" s="197">
        <v>3.6437329839718036E-3</v>
      </c>
    </row>
    <row r="3323" spans="2:5" x14ac:dyDescent="0.3">
      <c r="B3323" s="166">
        <v>35612</v>
      </c>
      <c r="C3323" s="197">
        <v>85.7</v>
      </c>
      <c r="D3323" s="197">
        <f t="shared" si="52"/>
        <v>1.8172255095332019</v>
      </c>
      <c r="E3323" s="197">
        <v>3.6304016863801802E-3</v>
      </c>
    </row>
    <row r="3324" spans="2:5" x14ac:dyDescent="0.3">
      <c r="B3324" s="166">
        <v>37609</v>
      </c>
      <c r="C3324" s="197">
        <v>30.42</v>
      </c>
      <c r="D3324" s="197">
        <f t="shared" si="52"/>
        <v>-0.63393501805054142</v>
      </c>
      <c r="E3324" s="197">
        <v>3.6291652919828721E-3</v>
      </c>
    </row>
    <row r="3325" spans="2:5" x14ac:dyDescent="0.3">
      <c r="B3325" s="166">
        <v>43977</v>
      </c>
      <c r="C3325" s="197">
        <v>83.1</v>
      </c>
      <c r="D3325" s="197">
        <f t="shared" si="52"/>
        <v>-0.66376694315193208</v>
      </c>
      <c r="E3325" s="197">
        <v>3.6231884057971175E-3</v>
      </c>
    </row>
    <row r="3326" spans="2:5" x14ac:dyDescent="0.3">
      <c r="B3326" s="166">
        <v>41163</v>
      </c>
      <c r="C3326" s="197">
        <v>247.15</v>
      </c>
      <c r="D3326" s="197">
        <f t="shared" si="52"/>
        <v>-0.47676511061712712</v>
      </c>
      <c r="E3326" s="197">
        <v>3.6140664338504269E-3</v>
      </c>
    </row>
    <row r="3327" spans="2:5" x14ac:dyDescent="0.3">
      <c r="B3327" s="166">
        <v>42718</v>
      </c>
      <c r="C3327" s="197">
        <v>472.35</v>
      </c>
      <c r="D3327" s="197">
        <f t="shared" si="52"/>
        <v>2.2690843657000483</v>
      </c>
      <c r="E3327" s="197">
        <v>3.6120259215979278E-3</v>
      </c>
    </row>
    <row r="3328" spans="2:5" x14ac:dyDescent="0.3">
      <c r="B3328" s="166">
        <v>38758</v>
      </c>
      <c r="C3328" s="197">
        <v>144.49</v>
      </c>
      <c r="D3328" s="197">
        <f t="shared" si="52"/>
        <v>-0.62918003336327466</v>
      </c>
      <c r="E3328" s="197">
        <v>3.611863582690944E-3</v>
      </c>
    </row>
    <row r="3329" spans="2:5" x14ac:dyDescent="0.3">
      <c r="B3329" s="166">
        <v>42991</v>
      </c>
      <c r="C3329" s="197">
        <v>389.65</v>
      </c>
      <c r="D3329" s="197">
        <f t="shared" si="52"/>
        <v>0.47009998113563456</v>
      </c>
      <c r="E3329" s="197">
        <v>3.6059240180295049E-3</v>
      </c>
    </row>
    <row r="3330" spans="2:5" x14ac:dyDescent="0.3">
      <c r="B3330" s="166">
        <v>43313</v>
      </c>
      <c r="C3330" s="197">
        <v>265.05</v>
      </c>
      <c r="D3330" s="197">
        <f t="shared" si="52"/>
        <v>0.97783747481531247</v>
      </c>
      <c r="E3330" s="197">
        <v>3.597122302158251E-3</v>
      </c>
    </row>
    <row r="3331" spans="2:5" x14ac:dyDescent="0.3">
      <c r="B3331" s="166">
        <v>39478</v>
      </c>
      <c r="C3331" s="197">
        <v>134.01</v>
      </c>
      <c r="D3331" s="197">
        <f t="shared" si="52"/>
        <v>0.40885197645079874</v>
      </c>
      <c r="E3331" s="197">
        <v>3.5946978207144209E-3</v>
      </c>
    </row>
    <row r="3332" spans="2:5" x14ac:dyDescent="0.3">
      <c r="B3332" s="166">
        <v>38079</v>
      </c>
      <c r="C3332" s="197">
        <v>95.12</v>
      </c>
      <c r="D3332" s="197">
        <f t="shared" si="52"/>
        <v>-0.4769315369810283</v>
      </c>
      <c r="E3332" s="197">
        <v>3.5872546950834749E-3</v>
      </c>
    </row>
    <row r="3333" spans="2:5" x14ac:dyDescent="0.3">
      <c r="B3333" s="166">
        <v>43535</v>
      </c>
      <c r="C3333" s="197">
        <v>181.85</v>
      </c>
      <c r="D3333" s="197">
        <f t="shared" si="52"/>
        <v>-0.3813573737030107</v>
      </c>
      <c r="E3333" s="197">
        <v>3.5871964679912161E-3</v>
      </c>
    </row>
    <row r="3334" spans="2:5" x14ac:dyDescent="0.3">
      <c r="B3334" s="166">
        <v>44407</v>
      </c>
      <c r="C3334" s="197">
        <v>293.95</v>
      </c>
      <c r="D3334" s="197">
        <f t="shared" si="52"/>
        <v>-0.40083571137382801</v>
      </c>
      <c r="E3334" s="197">
        <v>3.5848412427450516E-3</v>
      </c>
    </row>
    <row r="3335" spans="2:5" x14ac:dyDescent="0.3">
      <c r="B3335" s="166">
        <v>44568</v>
      </c>
      <c r="C3335" s="197">
        <v>490.6</v>
      </c>
      <c r="D3335" s="197">
        <f t="shared" si="52"/>
        <v>23.979633401221996</v>
      </c>
      <c r="E3335" s="197">
        <v>3.5798302137670657E-3</v>
      </c>
    </row>
    <row r="3336" spans="2:5" x14ac:dyDescent="0.3">
      <c r="B3336" s="166">
        <v>37235</v>
      </c>
      <c r="C3336" s="197">
        <v>19.64</v>
      </c>
      <c r="D3336" s="197">
        <f t="shared" si="52"/>
        <v>-0.97084539449268903</v>
      </c>
      <c r="E3336" s="197">
        <v>3.5769034236075026E-3</v>
      </c>
    </row>
    <row r="3337" spans="2:5" x14ac:dyDescent="0.3">
      <c r="B3337" s="166">
        <v>45832</v>
      </c>
      <c r="C3337" s="197">
        <v>673.65</v>
      </c>
      <c r="D3337" s="197">
        <f t="shared" si="52"/>
        <v>0.80317995663695507</v>
      </c>
      <c r="E3337" s="197">
        <v>3.5754189944132708E-3</v>
      </c>
    </row>
    <row r="3338" spans="2:5" x14ac:dyDescent="0.3">
      <c r="B3338" s="166">
        <v>41575</v>
      </c>
      <c r="C3338" s="197">
        <v>373.59</v>
      </c>
      <c r="D3338" s="197">
        <f t="shared" ref="D3338:D3401" si="53">C3338/C3339-1</f>
        <v>-0.4887231421924183</v>
      </c>
      <c r="E3338" s="197">
        <v>3.5727717186913033E-3</v>
      </c>
    </row>
    <row r="3339" spans="2:5" x14ac:dyDescent="0.3">
      <c r="B3339" s="166">
        <v>45793</v>
      </c>
      <c r="C3339" s="197">
        <v>730.7</v>
      </c>
      <c r="D3339" s="197">
        <f t="shared" si="53"/>
        <v>1.8835832675611681</v>
      </c>
      <c r="E3339" s="197">
        <v>3.570938057959161E-3</v>
      </c>
    </row>
    <row r="3340" spans="2:5" x14ac:dyDescent="0.3">
      <c r="B3340" s="166">
        <v>43301</v>
      </c>
      <c r="C3340" s="197">
        <v>253.4</v>
      </c>
      <c r="D3340" s="197">
        <f t="shared" si="53"/>
        <v>-4.4170344385349503E-2</v>
      </c>
      <c r="E3340" s="197">
        <v>3.5643564356435675E-3</v>
      </c>
    </row>
    <row r="3341" spans="2:5" x14ac:dyDescent="0.3">
      <c r="B3341" s="166">
        <v>40975</v>
      </c>
      <c r="C3341" s="197">
        <v>265.11</v>
      </c>
      <c r="D3341" s="197">
        <f t="shared" si="53"/>
        <v>8.3910733262486712</v>
      </c>
      <c r="E3341" s="197">
        <v>3.5583147215807465E-3</v>
      </c>
    </row>
    <row r="3342" spans="2:5" x14ac:dyDescent="0.3">
      <c r="B3342" s="166">
        <v>37460</v>
      </c>
      <c r="C3342" s="197">
        <v>28.23</v>
      </c>
      <c r="D3342" s="197">
        <f t="shared" si="53"/>
        <v>-0.93548903107861059</v>
      </c>
      <c r="E3342" s="197">
        <v>3.5549235691432202E-3</v>
      </c>
    </row>
    <row r="3343" spans="2:5" x14ac:dyDescent="0.3">
      <c r="B3343" s="166">
        <v>44680</v>
      </c>
      <c r="C3343" s="197">
        <v>437.6</v>
      </c>
      <c r="D3343" s="197">
        <f t="shared" si="53"/>
        <v>-0.14027504911591349</v>
      </c>
      <c r="E3343" s="197">
        <v>3.5546382295608137E-3</v>
      </c>
    </row>
    <row r="3344" spans="2:5" x14ac:dyDescent="0.3">
      <c r="B3344" s="166">
        <v>42576</v>
      </c>
      <c r="C3344" s="197">
        <v>509</v>
      </c>
      <c r="D3344" s="197">
        <f t="shared" si="53"/>
        <v>-0.16457399839151765</v>
      </c>
      <c r="E3344" s="197">
        <v>3.5488958990537167E-3</v>
      </c>
    </row>
    <row r="3345" spans="2:5" x14ac:dyDescent="0.3">
      <c r="B3345" s="166">
        <v>45174</v>
      </c>
      <c r="C3345" s="197">
        <v>609.27</v>
      </c>
      <c r="D3345" s="197">
        <f t="shared" si="53"/>
        <v>2.9537313432835823</v>
      </c>
      <c r="E3345" s="197">
        <v>3.5247805247640152E-3</v>
      </c>
    </row>
    <row r="3346" spans="2:5" x14ac:dyDescent="0.3">
      <c r="B3346" s="166">
        <v>40247</v>
      </c>
      <c r="C3346" s="197">
        <v>154.1</v>
      </c>
      <c r="D3346" s="197">
        <f t="shared" si="53"/>
        <v>0.92432567432567425</v>
      </c>
      <c r="E3346" s="197">
        <v>3.5165407658244163E-3</v>
      </c>
    </row>
    <row r="3347" spans="2:5" x14ac:dyDescent="0.3">
      <c r="B3347" s="166">
        <v>34996</v>
      </c>
      <c r="C3347" s="197">
        <v>80.08</v>
      </c>
      <c r="D3347" s="197">
        <f t="shared" si="53"/>
        <v>-0.1037493005036374</v>
      </c>
      <c r="E3347" s="197">
        <v>3.5087719298245723E-3</v>
      </c>
    </row>
    <row r="3348" spans="2:5" x14ac:dyDescent="0.3">
      <c r="B3348" s="166">
        <v>37995</v>
      </c>
      <c r="C3348" s="197">
        <v>89.35</v>
      </c>
      <c r="D3348" s="197">
        <f t="shared" si="53"/>
        <v>-0.74183761918520663</v>
      </c>
      <c r="E3348" s="197">
        <v>3.481581311769899E-3</v>
      </c>
    </row>
    <row r="3349" spans="2:5" x14ac:dyDescent="0.3">
      <c r="B3349" s="166">
        <v>44382</v>
      </c>
      <c r="C3349" s="197">
        <v>346.1</v>
      </c>
      <c r="D3349" s="197">
        <f t="shared" si="53"/>
        <v>1.1790593716552289</v>
      </c>
      <c r="E3349" s="197">
        <v>3.4792693534360097E-3</v>
      </c>
    </row>
    <row r="3350" spans="2:5" x14ac:dyDescent="0.3">
      <c r="B3350" s="166">
        <v>40310</v>
      </c>
      <c r="C3350" s="197">
        <v>158.83000000000001</v>
      </c>
      <c r="D3350" s="197">
        <f t="shared" si="53"/>
        <v>4.4863557858376515</v>
      </c>
      <c r="E3350" s="197">
        <v>3.4748546878948794E-3</v>
      </c>
    </row>
    <row r="3351" spans="2:5" x14ac:dyDescent="0.3">
      <c r="B3351" s="166">
        <v>37453</v>
      </c>
      <c r="C3351" s="197">
        <v>28.95</v>
      </c>
      <c r="D3351" s="197">
        <f t="shared" si="53"/>
        <v>9.7006441834027957E-2</v>
      </c>
      <c r="E3351" s="197">
        <v>3.4662045060658286E-3</v>
      </c>
    </row>
    <row r="3352" spans="2:5" x14ac:dyDescent="0.3">
      <c r="B3352" s="166">
        <v>37512</v>
      </c>
      <c r="C3352" s="197">
        <v>26.39</v>
      </c>
      <c r="D3352" s="197">
        <f t="shared" si="53"/>
        <v>-7.572889057174681E-4</v>
      </c>
      <c r="E3352" s="197">
        <v>3.422053231939115E-3</v>
      </c>
    </row>
    <row r="3353" spans="2:5" x14ac:dyDescent="0.3">
      <c r="B3353" s="166">
        <v>36032</v>
      </c>
      <c r="C3353" s="197">
        <v>26.41</v>
      </c>
      <c r="D3353" s="197">
        <f t="shared" si="53"/>
        <v>-0.93304092084579893</v>
      </c>
      <c r="E3353" s="197">
        <v>3.419452887537977E-3</v>
      </c>
    </row>
    <row r="3354" spans="2:5" x14ac:dyDescent="0.3">
      <c r="B3354" s="166">
        <v>41729</v>
      </c>
      <c r="C3354" s="197">
        <v>394.42</v>
      </c>
      <c r="D3354" s="197">
        <f t="shared" si="53"/>
        <v>0.94047033356292453</v>
      </c>
      <c r="E3354" s="197">
        <v>3.4089752722092914E-3</v>
      </c>
    </row>
    <row r="3355" spans="2:5" x14ac:dyDescent="0.3">
      <c r="B3355" s="166">
        <v>40701</v>
      </c>
      <c r="C3355" s="197">
        <v>203.26</v>
      </c>
      <c r="D3355" s="197">
        <f t="shared" si="53"/>
        <v>0.67927957699933894</v>
      </c>
      <c r="E3355" s="197">
        <v>3.406229945204009E-3</v>
      </c>
    </row>
    <row r="3356" spans="2:5" x14ac:dyDescent="0.3">
      <c r="B3356" s="166">
        <v>39547</v>
      </c>
      <c r="C3356" s="197">
        <v>121.04</v>
      </c>
      <c r="D3356" s="197">
        <f t="shared" si="53"/>
        <v>0.63501283263541808</v>
      </c>
      <c r="E3356" s="197">
        <v>3.3988228467214388E-3</v>
      </c>
    </row>
    <row r="3357" spans="2:5" x14ac:dyDescent="0.3">
      <c r="B3357" s="166">
        <v>40021</v>
      </c>
      <c r="C3357" s="197">
        <v>74.03</v>
      </c>
      <c r="D3357" s="197">
        <f t="shared" si="53"/>
        <v>-0.80806823779523473</v>
      </c>
      <c r="E3357" s="197">
        <v>3.3884521550555657E-3</v>
      </c>
    </row>
    <row r="3358" spans="2:5" x14ac:dyDescent="0.3">
      <c r="B3358" s="166">
        <v>44931</v>
      </c>
      <c r="C3358" s="197">
        <v>385.71</v>
      </c>
      <c r="D3358" s="197">
        <f t="shared" si="53"/>
        <v>3.1843133000650896</v>
      </c>
      <c r="E3358" s="197">
        <v>3.3818058843422261E-3</v>
      </c>
    </row>
    <row r="3359" spans="2:5" x14ac:dyDescent="0.3">
      <c r="B3359" s="166">
        <v>35207</v>
      </c>
      <c r="C3359" s="197">
        <v>92.18</v>
      </c>
      <c r="D3359" s="197">
        <f t="shared" si="53"/>
        <v>-0.75869109947643976</v>
      </c>
      <c r="E3359" s="197">
        <v>3.3743332970501694E-3</v>
      </c>
    </row>
    <row r="3360" spans="2:5" x14ac:dyDescent="0.3">
      <c r="B3360" s="166">
        <v>41661</v>
      </c>
      <c r="C3360" s="197">
        <v>382</v>
      </c>
      <c r="D3360" s="197">
        <f t="shared" si="53"/>
        <v>1.3214828319659677</v>
      </c>
      <c r="E3360" s="197">
        <v>3.3620508510190383E-3</v>
      </c>
    </row>
    <row r="3361" spans="2:5" x14ac:dyDescent="0.3">
      <c r="B3361" s="166">
        <v>39134</v>
      </c>
      <c r="C3361" s="197">
        <v>164.55</v>
      </c>
      <c r="D3361" s="197">
        <f t="shared" si="53"/>
        <v>-0.73196396865990132</v>
      </c>
      <c r="E3361" s="197">
        <v>3.3536585365854243E-3</v>
      </c>
    </row>
    <row r="3362" spans="2:5" x14ac:dyDescent="0.3">
      <c r="B3362" s="166">
        <v>45156</v>
      </c>
      <c r="C3362" s="197">
        <v>613.91</v>
      </c>
      <c r="D3362" s="197">
        <f t="shared" si="53"/>
        <v>1.7671053817722884</v>
      </c>
      <c r="E3362" s="197">
        <v>3.3504396430554806E-3</v>
      </c>
    </row>
    <row r="3363" spans="2:5" x14ac:dyDescent="0.3">
      <c r="B3363" s="166">
        <v>40623</v>
      </c>
      <c r="C3363" s="197">
        <v>221.86</v>
      </c>
      <c r="D3363" s="197">
        <f t="shared" si="53"/>
        <v>-0.48968372627947088</v>
      </c>
      <c r="E3363" s="197">
        <v>3.3465991316932175E-3</v>
      </c>
    </row>
    <row r="3364" spans="2:5" x14ac:dyDescent="0.3">
      <c r="B3364" s="166">
        <v>43111</v>
      </c>
      <c r="C3364" s="197">
        <v>434.75</v>
      </c>
      <c r="D3364" s="197">
        <f t="shared" si="53"/>
        <v>23.085872576177284</v>
      </c>
      <c r="E3364" s="197">
        <v>3.3464112624048692E-3</v>
      </c>
    </row>
    <row r="3365" spans="2:5" x14ac:dyDescent="0.3">
      <c r="B3365" s="166">
        <v>37210</v>
      </c>
      <c r="C3365" s="197">
        <v>18.05</v>
      </c>
      <c r="D3365" s="197">
        <f t="shared" si="53"/>
        <v>-0.98238250939436822</v>
      </c>
      <c r="E3365" s="197">
        <v>3.3351862145638567E-3</v>
      </c>
    </row>
    <row r="3366" spans="2:5" x14ac:dyDescent="0.3">
      <c r="B3366" s="166">
        <v>45491</v>
      </c>
      <c r="C3366" s="197">
        <v>1024.55</v>
      </c>
      <c r="D3366" s="197">
        <f t="shared" si="53"/>
        <v>5.7995088930183165</v>
      </c>
      <c r="E3366" s="197">
        <v>3.3295793957792696E-3</v>
      </c>
    </row>
    <row r="3367" spans="2:5" x14ac:dyDescent="0.3">
      <c r="B3367" s="166">
        <v>38775</v>
      </c>
      <c r="C3367" s="197">
        <v>150.68</v>
      </c>
      <c r="D3367" s="197">
        <f t="shared" si="53"/>
        <v>-3.9398189468315747E-2</v>
      </c>
      <c r="E3367" s="197">
        <v>3.3293381275802947E-3</v>
      </c>
    </row>
    <row r="3368" spans="2:5" x14ac:dyDescent="0.3">
      <c r="B3368" s="166">
        <v>39028</v>
      </c>
      <c r="C3368" s="197">
        <v>156.86000000000001</v>
      </c>
      <c r="D3368" s="197">
        <f t="shared" si="53"/>
        <v>-0.14213836477987407</v>
      </c>
      <c r="E3368" s="197">
        <v>3.3260841755149428E-3</v>
      </c>
    </row>
    <row r="3369" spans="2:5" x14ac:dyDescent="0.3">
      <c r="B3369" s="166">
        <v>43543</v>
      </c>
      <c r="C3369" s="197">
        <v>182.85</v>
      </c>
      <c r="D3369" s="197">
        <f t="shared" si="53"/>
        <v>4.9970482125286981</v>
      </c>
      <c r="E3369" s="197">
        <v>3.2921810699588772E-3</v>
      </c>
    </row>
    <row r="3370" spans="2:5" x14ac:dyDescent="0.3">
      <c r="B3370" s="166">
        <v>37440</v>
      </c>
      <c r="C3370" s="197">
        <v>30.49</v>
      </c>
      <c r="D3370" s="197">
        <f t="shared" si="53"/>
        <v>-0.79213253340605405</v>
      </c>
      <c r="E3370" s="197">
        <v>3.2905561039815456E-3</v>
      </c>
    </row>
    <row r="3371" spans="2:5" x14ac:dyDescent="0.3">
      <c r="B3371" s="166">
        <v>39461</v>
      </c>
      <c r="C3371" s="197">
        <v>146.68</v>
      </c>
      <c r="D3371" s="197">
        <f t="shared" si="53"/>
        <v>-0.73919382656780641</v>
      </c>
      <c r="E3371" s="197">
        <v>3.2831737346101786E-3</v>
      </c>
    </row>
    <row r="3372" spans="2:5" x14ac:dyDescent="0.3">
      <c r="B3372" s="166">
        <v>45089</v>
      </c>
      <c r="C3372" s="197">
        <v>562.41</v>
      </c>
      <c r="D3372" s="197">
        <f t="shared" si="53"/>
        <v>2.0507729861676158</v>
      </c>
      <c r="E3372" s="197">
        <v>3.2823732986067E-3</v>
      </c>
    </row>
    <row r="3373" spans="2:5" x14ac:dyDescent="0.3">
      <c r="B3373" s="166">
        <v>43388</v>
      </c>
      <c r="C3373" s="197">
        <v>184.35</v>
      </c>
      <c r="D3373" s="197">
        <f t="shared" si="53"/>
        <v>-0.40146103896103902</v>
      </c>
      <c r="E3373" s="197">
        <v>3.2653061224490187E-3</v>
      </c>
    </row>
    <row r="3374" spans="2:5" x14ac:dyDescent="0.3">
      <c r="B3374" s="166">
        <v>43273</v>
      </c>
      <c r="C3374" s="197">
        <v>308</v>
      </c>
      <c r="D3374" s="197">
        <f t="shared" si="53"/>
        <v>-0.22529365897829312</v>
      </c>
      <c r="E3374" s="197">
        <v>3.2573289902280145E-3</v>
      </c>
    </row>
    <row r="3375" spans="2:5" x14ac:dyDescent="0.3">
      <c r="B3375" s="166">
        <v>44831</v>
      </c>
      <c r="C3375" s="197">
        <v>397.57</v>
      </c>
      <c r="D3375" s="197">
        <f t="shared" si="53"/>
        <v>6.1428314768235719</v>
      </c>
      <c r="E3375" s="197">
        <v>3.2552740486524456E-3</v>
      </c>
    </row>
    <row r="3376" spans="2:5" x14ac:dyDescent="0.3">
      <c r="B3376" s="166">
        <v>40002</v>
      </c>
      <c r="C3376" s="197">
        <v>55.66</v>
      </c>
      <c r="D3376" s="197">
        <f t="shared" si="53"/>
        <v>-0.91841700256504211</v>
      </c>
      <c r="E3376" s="197">
        <v>3.2444124008652597E-3</v>
      </c>
    </row>
    <row r="3377" spans="2:5" x14ac:dyDescent="0.3">
      <c r="B3377" s="166">
        <v>45735</v>
      </c>
      <c r="C3377" s="197">
        <v>682.25</v>
      </c>
      <c r="D3377" s="197">
        <f t="shared" si="53"/>
        <v>30.411141804788215</v>
      </c>
      <c r="E3377" s="197">
        <v>3.2350562458642873E-3</v>
      </c>
    </row>
    <row r="3378" spans="2:5" x14ac:dyDescent="0.3">
      <c r="B3378" s="166">
        <v>36099</v>
      </c>
      <c r="C3378" s="197">
        <v>21.72</v>
      </c>
      <c r="D3378" s="197">
        <f t="shared" si="53"/>
        <v>-0.95758226735670349</v>
      </c>
      <c r="E3378" s="197">
        <v>3.2332563510393264E-3</v>
      </c>
    </row>
    <row r="3379" spans="2:5" x14ac:dyDescent="0.3">
      <c r="B3379" s="166">
        <v>42600</v>
      </c>
      <c r="C3379" s="197">
        <v>512.04999999999995</v>
      </c>
      <c r="D3379" s="197">
        <f t="shared" si="53"/>
        <v>2.7496338605741064</v>
      </c>
      <c r="E3379" s="197">
        <v>3.232758620689502E-3</v>
      </c>
    </row>
    <row r="3380" spans="2:5" x14ac:dyDescent="0.3">
      <c r="B3380" s="166">
        <v>39475</v>
      </c>
      <c r="C3380" s="197">
        <v>136.56</v>
      </c>
      <c r="D3380" s="197">
        <f t="shared" si="53"/>
        <v>-0.56125301204819278</v>
      </c>
      <c r="E3380" s="197">
        <v>3.2324419629738976E-3</v>
      </c>
    </row>
    <row r="3381" spans="2:5" x14ac:dyDescent="0.3">
      <c r="B3381" s="166">
        <v>44393</v>
      </c>
      <c r="C3381" s="197">
        <v>311.25</v>
      </c>
      <c r="D3381" s="197">
        <f t="shared" si="53"/>
        <v>-0.33649541675548922</v>
      </c>
      <c r="E3381" s="197">
        <v>3.2232070910556132E-3</v>
      </c>
    </row>
    <row r="3382" spans="2:5" x14ac:dyDescent="0.3">
      <c r="B3382" s="166">
        <v>42804</v>
      </c>
      <c r="C3382" s="197">
        <v>469.1</v>
      </c>
      <c r="D3382" s="197">
        <f t="shared" si="53"/>
        <v>2.256960355481497</v>
      </c>
      <c r="E3382" s="197">
        <v>3.2078699743369743E-3</v>
      </c>
    </row>
    <row r="3383" spans="2:5" x14ac:dyDescent="0.3">
      <c r="B3383" s="166">
        <v>39202</v>
      </c>
      <c r="C3383" s="197">
        <v>144.03</v>
      </c>
      <c r="D3383" s="197">
        <f t="shared" si="53"/>
        <v>8.1973180076628349</v>
      </c>
      <c r="E3383" s="197">
        <v>3.2040119802188016E-3</v>
      </c>
    </row>
    <row r="3384" spans="2:5" x14ac:dyDescent="0.3">
      <c r="B3384" s="166">
        <v>36802</v>
      </c>
      <c r="C3384" s="197">
        <v>15.66</v>
      </c>
      <c r="D3384" s="197">
        <f t="shared" si="53"/>
        <v>-0.94702838006968171</v>
      </c>
      <c r="E3384" s="197">
        <v>3.2030749519538215E-3</v>
      </c>
    </row>
    <row r="3385" spans="2:5" x14ac:dyDescent="0.3">
      <c r="B3385" s="166">
        <v>41478</v>
      </c>
      <c r="C3385" s="197">
        <v>295.63</v>
      </c>
      <c r="D3385" s="197">
        <f t="shared" si="53"/>
        <v>2.6149425287356323</v>
      </c>
      <c r="E3385" s="197">
        <v>3.1897926634769647E-3</v>
      </c>
    </row>
    <row r="3386" spans="2:5" x14ac:dyDescent="0.3">
      <c r="B3386" s="166">
        <v>38526</v>
      </c>
      <c r="C3386" s="197">
        <v>81.78</v>
      </c>
      <c r="D3386" s="197">
        <f t="shared" si="53"/>
        <v>-0.81314262212676502</v>
      </c>
      <c r="E3386" s="197">
        <v>3.1894013738960059E-3</v>
      </c>
    </row>
    <row r="3387" spans="2:5" x14ac:dyDescent="0.3">
      <c r="B3387" s="166">
        <v>41773</v>
      </c>
      <c r="C3387" s="197">
        <v>437.66</v>
      </c>
      <c r="D3387" s="197">
        <f t="shared" si="53"/>
        <v>1.619150209455416</v>
      </c>
      <c r="E3387" s="197">
        <v>3.1861003507003272E-3</v>
      </c>
    </row>
    <row r="3388" spans="2:5" x14ac:dyDescent="0.3">
      <c r="B3388" s="166">
        <v>40394</v>
      </c>
      <c r="C3388" s="197">
        <v>167.1</v>
      </c>
      <c r="D3388" s="197">
        <f t="shared" si="53"/>
        <v>1.1194824961948249</v>
      </c>
      <c r="E3388" s="197">
        <v>3.1818454703729238E-3</v>
      </c>
    </row>
    <row r="3389" spans="2:5" x14ac:dyDescent="0.3">
      <c r="B3389" s="166">
        <v>35115</v>
      </c>
      <c r="C3389" s="197">
        <v>78.84</v>
      </c>
      <c r="D3389" s="197">
        <f t="shared" si="53"/>
        <v>-0.19649408887077047</v>
      </c>
      <c r="E3389" s="197">
        <v>3.1810662934215195E-3</v>
      </c>
    </row>
    <row r="3390" spans="2:5" x14ac:dyDescent="0.3">
      <c r="B3390" s="166">
        <v>38345</v>
      </c>
      <c r="C3390" s="197">
        <v>98.12</v>
      </c>
      <c r="D3390" s="197">
        <f t="shared" si="53"/>
        <v>-0.53843259008373323</v>
      </c>
      <c r="E3390" s="197">
        <v>3.1694100807688752E-3</v>
      </c>
    </row>
    <row r="3391" spans="2:5" x14ac:dyDescent="0.3">
      <c r="B3391" s="166">
        <v>40444</v>
      </c>
      <c r="C3391" s="197">
        <v>212.58</v>
      </c>
      <c r="D3391" s="197">
        <f t="shared" si="53"/>
        <v>-0.33266363208287553</v>
      </c>
      <c r="E3391" s="197">
        <v>3.1617195979425361E-3</v>
      </c>
    </row>
    <row r="3392" spans="2:5" x14ac:dyDescent="0.3">
      <c r="B3392" s="166">
        <v>44270</v>
      </c>
      <c r="C3392" s="197">
        <v>318.55</v>
      </c>
      <c r="D3392" s="197">
        <f t="shared" si="53"/>
        <v>4.5246271245230671</v>
      </c>
      <c r="E3392" s="197">
        <v>3.1491103763185979E-3</v>
      </c>
    </row>
    <row r="3393" spans="2:5" x14ac:dyDescent="0.3">
      <c r="B3393" s="166">
        <v>34760</v>
      </c>
      <c r="C3393" s="197">
        <v>57.66</v>
      </c>
      <c r="D3393" s="197">
        <f t="shared" si="53"/>
        <v>-0.10130922693266831</v>
      </c>
      <c r="E3393" s="197">
        <v>3.1315240083507057E-3</v>
      </c>
    </row>
    <row r="3394" spans="2:5" x14ac:dyDescent="0.3">
      <c r="B3394" s="166">
        <v>35454</v>
      </c>
      <c r="C3394" s="197">
        <v>64.16</v>
      </c>
      <c r="D3394" s="197">
        <f t="shared" si="53"/>
        <v>-0.78859270486671718</v>
      </c>
      <c r="E3394" s="197">
        <v>3.1269543464664817E-3</v>
      </c>
    </row>
    <row r="3395" spans="2:5" x14ac:dyDescent="0.3">
      <c r="B3395" s="166">
        <v>41324</v>
      </c>
      <c r="C3395" s="197">
        <v>303.49</v>
      </c>
      <c r="D3395" s="197">
        <f t="shared" si="53"/>
        <v>-0.33070900871099351</v>
      </c>
      <c r="E3395" s="197">
        <v>3.1069244752932601E-3</v>
      </c>
    </row>
    <row r="3396" spans="2:5" x14ac:dyDescent="0.3">
      <c r="B3396" s="166">
        <v>44763</v>
      </c>
      <c r="C3396" s="197">
        <v>453.45</v>
      </c>
      <c r="D3396" s="197">
        <f t="shared" si="53"/>
        <v>22.135204081632651</v>
      </c>
      <c r="E3396" s="197">
        <v>3.0970025439662763E-3</v>
      </c>
    </row>
    <row r="3397" spans="2:5" x14ac:dyDescent="0.3">
      <c r="B3397" s="166">
        <v>36776</v>
      </c>
      <c r="C3397" s="197">
        <v>19.600000000000001</v>
      </c>
      <c r="D3397" s="197">
        <f t="shared" si="53"/>
        <v>-0.87536563652549915</v>
      </c>
      <c r="E3397" s="197">
        <v>3.0706243602867112E-3</v>
      </c>
    </row>
    <row r="3398" spans="2:5" x14ac:dyDescent="0.3">
      <c r="B3398" s="166">
        <v>39371</v>
      </c>
      <c r="C3398" s="197">
        <v>157.26</v>
      </c>
      <c r="D3398" s="197">
        <f t="shared" si="53"/>
        <v>-0.76608656849620704</v>
      </c>
      <c r="E3398" s="197">
        <v>3.0616150019133759E-3</v>
      </c>
    </row>
    <row r="3399" spans="2:5" x14ac:dyDescent="0.3">
      <c r="B3399" s="166">
        <v>45827</v>
      </c>
      <c r="C3399" s="197">
        <v>672.3</v>
      </c>
      <c r="D3399" s="197">
        <f t="shared" si="53"/>
        <v>0.46136289533746311</v>
      </c>
      <c r="E3399" s="197">
        <v>3.0585602387167565E-3</v>
      </c>
    </row>
    <row r="3400" spans="2:5" x14ac:dyDescent="0.3">
      <c r="B3400" s="166">
        <v>42788</v>
      </c>
      <c r="C3400" s="197">
        <v>460.05</v>
      </c>
      <c r="D3400" s="197">
        <f t="shared" si="53"/>
        <v>0.88978803812027607</v>
      </c>
      <c r="E3400" s="197">
        <v>3.052436498419242E-3</v>
      </c>
    </row>
    <row r="3401" spans="2:5" x14ac:dyDescent="0.3">
      <c r="B3401" s="166">
        <v>41145</v>
      </c>
      <c r="C3401" s="197">
        <v>243.44</v>
      </c>
      <c r="D3401" s="197">
        <f t="shared" si="53"/>
        <v>0.57403336350704781</v>
      </c>
      <c r="E3401" s="197">
        <v>3.0490317264113553E-3</v>
      </c>
    </row>
    <row r="3402" spans="2:5" x14ac:dyDescent="0.3">
      <c r="B3402" s="166">
        <v>39384</v>
      </c>
      <c r="C3402" s="197">
        <v>154.66</v>
      </c>
      <c r="D3402" s="197">
        <f t="shared" ref="D3402:D3465" si="54">C3402/C3403-1</f>
        <v>0.14605409410892922</v>
      </c>
      <c r="E3402" s="197">
        <v>3.0481873013814553E-3</v>
      </c>
    </row>
    <row r="3403" spans="2:5" x14ac:dyDescent="0.3">
      <c r="B3403" s="166">
        <v>39512</v>
      </c>
      <c r="C3403" s="197">
        <v>134.94999999999999</v>
      </c>
      <c r="D3403" s="197">
        <f t="shared" si="54"/>
        <v>4.8168103448275863</v>
      </c>
      <c r="E3403" s="197">
        <v>3.0474208413855397E-3</v>
      </c>
    </row>
    <row r="3404" spans="2:5" x14ac:dyDescent="0.3">
      <c r="B3404" s="166">
        <v>37407</v>
      </c>
      <c r="C3404" s="197">
        <v>23.2</v>
      </c>
      <c r="D3404" s="197">
        <f t="shared" si="54"/>
        <v>-0.94136379719961583</v>
      </c>
      <c r="E3404" s="197">
        <v>3.0263726761781129E-3</v>
      </c>
    </row>
    <row r="3405" spans="2:5" x14ac:dyDescent="0.3">
      <c r="B3405" s="166">
        <v>41610</v>
      </c>
      <c r="C3405" s="197">
        <v>395.66</v>
      </c>
      <c r="D3405" s="197">
        <f t="shared" si="54"/>
        <v>-0.20860086008600853</v>
      </c>
      <c r="E3405" s="197">
        <v>3.0167059598955603E-3</v>
      </c>
    </row>
    <row r="3406" spans="2:5" x14ac:dyDescent="0.3">
      <c r="B3406" s="166">
        <v>44609</v>
      </c>
      <c r="C3406" s="197">
        <v>499.95</v>
      </c>
      <c r="D3406" s="197">
        <f t="shared" si="54"/>
        <v>2.7337565347274082</v>
      </c>
      <c r="E3406" s="197">
        <v>3.0093289196508888E-3</v>
      </c>
    </row>
    <row r="3407" spans="2:5" x14ac:dyDescent="0.3">
      <c r="B3407" s="166">
        <v>44109</v>
      </c>
      <c r="C3407" s="197">
        <v>133.9</v>
      </c>
      <c r="D3407" s="197">
        <f t="shared" si="54"/>
        <v>-0.52497516673761879</v>
      </c>
      <c r="E3407" s="197">
        <v>2.9962546816479918E-3</v>
      </c>
    </row>
    <row r="3408" spans="2:5" x14ac:dyDescent="0.3">
      <c r="B3408" s="166">
        <v>41466</v>
      </c>
      <c r="C3408" s="197">
        <v>281.88</v>
      </c>
      <c r="D3408" s="197">
        <f t="shared" si="54"/>
        <v>8.2999010227647645</v>
      </c>
      <c r="E3408" s="197">
        <v>2.9888983774550848E-3</v>
      </c>
    </row>
    <row r="3409" spans="2:5" x14ac:dyDescent="0.3">
      <c r="B3409" s="166">
        <v>37608</v>
      </c>
      <c r="C3409" s="197">
        <v>30.31</v>
      </c>
      <c r="D3409" s="197">
        <f t="shared" si="54"/>
        <v>-0.83032915360501569</v>
      </c>
      <c r="E3409" s="197">
        <v>2.9781601588352302E-3</v>
      </c>
    </row>
    <row r="3410" spans="2:5" x14ac:dyDescent="0.3">
      <c r="B3410" s="166">
        <v>38825</v>
      </c>
      <c r="C3410" s="197">
        <v>178.64</v>
      </c>
      <c r="D3410" s="197">
        <f t="shared" si="54"/>
        <v>0.88617886178861793</v>
      </c>
      <c r="E3410" s="197">
        <v>2.9756891808432329E-3</v>
      </c>
    </row>
    <row r="3411" spans="2:5" x14ac:dyDescent="0.3">
      <c r="B3411" s="166">
        <v>38581</v>
      </c>
      <c r="C3411" s="197">
        <v>94.71</v>
      </c>
      <c r="D3411" s="197">
        <f t="shared" si="54"/>
        <v>-0.64571877454831106</v>
      </c>
      <c r="E3411" s="197">
        <v>2.9651593773163398E-3</v>
      </c>
    </row>
    <row r="3412" spans="2:5" x14ac:dyDescent="0.3">
      <c r="B3412" s="166">
        <v>40532</v>
      </c>
      <c r="C3412" s="197">
        <v>267.33</v>
      </c>
      <c r="D3412" s="197">
        <f t="shared" si="54"/>
        <v>0.23324260737186875</v>
      </c>
      <c r="E3412" s="197">
        <v>2.9639078562315735E-3</v>
      </c>
    </row>
    <row r="3413" spans="2:5" x14ac:dyDescent="0.3">
      <c r="B3413" s="166">
        <v>40928</v>
      </c>
      <c r="C3413" s="197">
        <v>216.77</v>
      </c>
      <c r="D3413" s="197">
        <f t="shared" si="54"/>
        <v>-0.48905126694166168</v>
      </c>
      <c r="E3413" s="197">
        <v>2.9611807708325166E-3</v>
      </c>
    </row>
    <row r="3414" spans="2:5" x14ac:dyDescent="0.3">
      <c r="B3414" s="166">
        <v>43060</v>
      </c>
      <c r="C3414" s="197">
        <v>424.25</v>
      </c>
      <c r="D3414" s="197">
        <f t="shared" si="54"/>
        <v>0.48682273778650043</v>
      </c>
      <c r="E3414" s="197">
        <v>2.9550827423168169E-3</v>
      </c>
    </row>
    <row r="3415" spans="2:5" x14ac:dyDescent="0.3">
      <c r="B3415" s="166">
        <v>41334</v>
      </c>
      <c r="C3415" s="197">
        <v>285.33999999999997</v>
      </c>
      <c r="D3415" s="197">
        <f t="shared" si="54"/>
        <v>6.0506950122649172E-2</v>
      </c>
      <c r="E3415" s="197">
        <v>2.9525483304040367E-3</v>
      </c>
    </row>
    <row r="3416" spans="2:5" x14ac:dyDescent="0.3">
      <c r="B3416" s="166">
        <v>40997</v>
      </c>
      <c r="C3416" s="197">
        <v>269.06</v>
      </c>
      <c r="D3416" s="197">
        <f t="shared" si="54"/>
        <v>0.46244156973584105</v>
      </c>
      <c r="E3416" s="197">
        <v>2.9447944235285739E-3</v>
      </c>
    </row>
    <row r="3417" spans="2:5" x14ac:dyDescent="0.3">
      <c r="B3417" s="166">
        <v>38840</v>
      </c>
      <c r="C3417" s="197">
        <v>183.98</v>
      </c>
      <c r="D3417" s="197">
        <f t="shared" si="54"/>
        <v>1.9949536057300992</v>
      </c>
      <c r="E3417" s="197">
        <v>2.9437418229394385E-3</v>
      </c>
    </row>
    <row r="3418" spans="2:5" x14ac:dyDescent="0.3">
      <c r="B3418" s="166">
        <v>34683</v>
      </c>
      <c r="C3418" s="197">
        <v>61.43</v>
      </c>
      <c r="D3418" s="197">
        <f t="shared" si="54"/>
        <v>-0.36123531246750551</v>
      </c>
      <c r="E3418" s="197">
        <v>2.9387755102041613E-3</v>
      </c>
    </row>
    <row r="3419" spans="2:5" x14ac:dyDescent="0.3">
      <c r="B3419" s="166">
        <v>35305</v>
      </c>
      <c r="C3419" s="197">
        <v>96.17</v>
      </c>
      <c r="D3419" s="197">
        <f t="shared" si="54"/>
        <v>-0.6456391171376985</v>
      </c>
      <c r="E3419" s="197">
        <v>2.9200125143393763E-3</v>
      </c>
    </row>
    <row r="3420" spans="2:5" x14ac:dyDescent="0.3">
      <c r="B3420" s="166">
        <v>41186</v>
      </c>
      <c r="C3420" s="197">
        <v>271.39</v>
      </c>
      <c r="D3420" s="197">
        <f t="shared" si="54"/>
        <v>-0.17797970619415415</v>
      </c>
      <c r="E3420" s="197">
        <v>2.9194382852917311E-3</v>
      </c>
    </row>
    <row r="3421" spans="2:5" x14ac:dyDescent="0.3">
      <c r="B3421" s="166">
        <v>44244</v>
      </c>
      <c r="C3421" s="197">
        <v>330.15</v>
      </c>
      <c r="D3421" s="197">
        <f t="shared" si="54"/>
        <v>-3.028009084028449E-4</v>
      </c>
      <c r="E3421" s="197">
        <v>2.8857837181044399E-3</v>
      </c>
    </row>
    <row r="3422" spans="2:5" x14ac:dyDescent="0.3">
      <c r="B3422" s="166">
        <v>44468</v>
      </c>
      <c r="C3422" s="197">
        <v>330.25</v>
      </c>
      <c r="D3422" s="197">
        <f t="shared" si="54"/>
        <v>6.2512064860691163E-2</v>
      </c>
      <c r="E3422" s="197">
        <v>2.8849073792893698E-3</v>
      </c>
    </row>
    <row r="3423" spans="2:5" x14ac:dyDescent="0.3">
      <c r="B3423" s="166">
        <v>41282</v>
      </c>
      <c r="C3423" s="197">
        <v>310.82</v>
      </c>
      <c r="D3423" s="197">
        <f t="shared" si="54"/>
        <v>-0.34308358871393851</v>
      </c>
      <c r="E3423" s="197">
        <v>2.8716161713935318E-3</v>
      </c>
    </row>
    <row r="3424" spans="2:5" x14ac:dyDescent="0.3">
      <c r="B3424" s="166">
        <v>42724</v>
      </c>
      <c r="C3424" s="197">
        <v>473.15</v>
      </c>
      <c r="D3424" s="197">
        <f t="shared" si="54"/>
        <v>0.29406777343215817</v>
      </c>
      <c r="E3424" s="197">
        <v>2.8613819415006514E-3</v>
      </c>
    </row>
    <row r="3425" spans="2:5" x14ac:dyDescent="0.3">
      <c r="B3425" s="166">
        <v>41627</v>
      </c>
      <c r="C3425" s="197">
        <v>365.63</v>
      </c>
      <c r="D3425" s="197">
        <f t="shared" si="54"/>
        <v>-0.13357819905213275</v>
      </c>
      <c r="E3425" s="197">
        <v>2.8525192682191669E-3</v>
      </c>
    </row>
    <row r="3426" spans="2:5" x14ac:dyDescent="0.3">
      <c r="B3426" s="166">
        <v>43091</v>
      </c>
      <c r="C3426" s="197">
        <v>422</v>
      </c>
      <c r="D3426" s="197">
        <f t="shared" si="54"/>
        <v>16.126623376623375</v>
      </c>
      <c r="E3426" s="197">
        <v>2.8517110266159662E-3</v>
      </c>
    </row>
    <row r="3427" spans="2:5" x14ac:dyDescent="0.3">
      <c r="B3427" s="166">
        <v>37364</v>
      </c>
      <c r="C3427" s="197">
        <v>24.64</v>
      </c>
      <c r="D3427" s="197">
        <f t="shared" si="54"/>
        <v>-0.84454258675078864</v>
      </c>
      <c r="E3427" s="197">
        <v>2.8490028490029129E-3</v>
      </c>
    </row>
    <row r="3428" spans="2:5" x14ac:dyDescent="0.3">
      <c r="B3428" s="166">
        <v>43881</v>
      </c>
      <c r="C3428" s="197">
        <v>158.5</v>
      </c>
      <c r="D3428" s="197">
        <f t="shared" si="54"/>
        <v>-0.62529550827423175</v>
      </c>
      <c r="E3428" s="197">
        <v>2.847200253084381E-3</v>
      </c>
    </row>
    <row r="3429" spans="2:5" x14ac:dyDescent="0.3">
      <c r="B3429" s="166">
        <v>43059</v>
      </c>
      <c r="C3429" s="197">
        <v>423</v>
      </c>
      <c r="D3429" s="197">
        <f t="shared" si="54"/>
        <v>4.2093596059113301</v>
      </c>
      <c r="E3429" s="197">
        <v>2.8449502133711668E-3</v>
      </c>
    </row>
    <row r="3430" spans="2:5" x14ac:dyDescent="0.3">
      <c r="B3430" s="166">
        <v>35125</v>
      </c>
      <c r="C3430" s="197">
        <v>81.2</v>
      </c>
      <c r="D3430" s="197">
        <f t="shared" si="54"/>
        <v>-0.72806430006697931</v>
      </c>
      <c r="E3430" s="197">
        <v>2.8405582314436906E-3</v>
      </c>
    </row>
    <row r="3431" spans="2:5" x14ac:dyDescent="0.3">
      <c r="B3431" s="166">
        <v>41033</v>
      </c>
      <c r="C3431" s="197">
        <v>298.60000000000002</v>
      </c>
      <c r="D3431" s="197">
        <f t="shared" si="54"/>
        <v>1.0851955307262573</v>
      </c>
      <c r="E3431" s="197">
        <v>2.8210639441161867E-3</v>
      </c>
    </row>
    <row r="3432" spans="2:5" x14ac:dyDescent="0.3">
      <c r="B3432" s="166">
        <v>44074</v>
      </c>
      <c r="C3432" s="197">
        <v>143.19999999999999</v>
      </c>
      <c r="D3432" s="197">
        <f t="shared" si="54"/>
        <v>8.9930216329378911</v>
      </c>
      <c r="E3432" s="197">
        <v>2.8011204481790397E-3</v>
      </c>
    </row>
    <row r="3433" spans="2:5" x14ac:dyDescent="0.3">
      <c r="B3433" s="166">
        <v>37144</v>
      </c>
      <c r="C3433" s="197">
        <v>14.33</v>
      </c>
      <c r="D3433" s="197">
        <f t="shared" si="54"/>
        <v>-0.84006696428571426</v>
      </c>
      <c r="E3433" s="197">
        <v>2.799160251924393E-3</v>
      </c>
    </row>
    <row r="3434" spans="2:5" x14ac:dyDescent="0.3">
      <c r="B3434" s="166">
        <v>37998</v>
      </c>
      <c r="C3434" s="197">
        <v>89.6</v>
      </c>
      <c r="D3434" s="197">
        <f t="shared" si="54"/>
        <v>0.18549880920878525</v>
      </c>
      <c r="E3434" s="197">
        <v>2.7979854504756041E-3</v>
      </c>
    </row>
    <row r="3435" spans="2:5" x14ac:dyDescent="0.3">
      <c r="B3435" s="166">
        <v>35375</v>
      </c>
      <c r="C3435" s="197">
        <v>75.58</v>
      </c>
      <c r="D3435" s="197">
        <f t="shared" si="54"/>
        <v>0.10351876186304576</v>
      </c>
      <c r="E3435" s="197">
        <v>2.7862544779089227E-3</v>
      </c>
    </row>
    <row r="3436" spans="2:5" x14ac:dyDescent="0.3">
      <c r="B3436" s="166">
        <v>35032</v>
      </c>
      <c r="C3436" s="197">
        <v>68.489999999999995</v>
      </c>
      <c r="D3436" s="197">
        <f t="shared" si="54"/>
        <v>-0.4446606665045002</v>
      </c>
      <c r="E3436" s="197">
        <v>2.7818448023426701E-3</v>
      </c>
    </row>
    <row r="3437" spans="2:5" x14ac:dyDescent="0.3">
      <c r="B3437" s="166">
        <v>38730</v>
      </c>
      <c r="C3437" s="197">
        <v>123.33</v>
      </c>
      <c r="D3437" s="197">
        <f t="shared" si="54"/>
        <v>-0.87826112706920545</v>
      </c>
      <c r="E3437" s="197">
        <v>2.7644523945036248E-3</v>
      </c>
    </row>
    <row r="3438" spans="2:5" x14ac:dyDescent="0.3">
      <c r="B3438" s="166">
        <v>45418</v>
      </c>
      <c r="C3438" s="197">
        <v>1013.07</v>
      </c>
      <c r="D3438" s="197">
        <f t="shared" si="54"/>
        <v>38.681551116333722</v>
      </c>
      <c r="E3438" s="197">
        <v>2.761610642594281E-3</v>
      </c>
    </row>
    <row r="3439" spans="2:5" x14ac:dyDescent="0.3">
      <c r="B3439" s="166">
        <v>36138</v>
      </c>
      <c r="C3439" s="197">
        <v>25.53</v>
      </c>
      <c r="D3439" s="197">
        <f t="shared" si="54"/>
        <v>-0.91677532924762029</v>
      </c>
      <c r="E3439" s="197">
        <v>2.74941084053415E-3</v>
      </c>
    </row>
    <row r="3440" spans="2:5" x14ac:dyDescent="0.3">
      <c r="B3440" s="166">
        <v>41271</v>
      </c>
      <c r="C3440" s="197">
        <v>306.76</v>
      </c>
      <c r="D3440" s="197">
        <f t="shared" si="54"/>
        <v>6.6346441015430564</v>
      </c>
      <c r="E3440" s="197">
        <v>2.7458158995814497E-3</v>
      </c>
    </row>
    <row r="3441" spans="2:5" x14ac:dyDescent="0.3">
      <c r="B3441" s="166">
        <v>36336</v>
      </c>
      <c r="C3441" s="197">
        <v>40.18</v>
      </c>
      <c r="D3441" s="197">
        <f t="shared" si="54"/>
        <v>-0.60765550239234445</v>
      </c>
      <c r="E3441" s="197">
        <v>2.7451959071624898E-3</v>
      </c>
    </row>
    <row r="3442" spans="2:5" x14ac:dyDescent="0.3">
      <c r="B3442" s="166">
        <v>38054</v>
      </c>
      <c r="C3442" s="197">
        <v>102.41</v>
      </c>
      <c r="D3442" s="197">
        <f t="shared" si="54"/>
        <v>-0.75474770697128624</v>
      </c>
      <c r="E3442" s="197">
        <v>2.7416038382452879E-3</v>
      </c>
    </row>
    <row r="3443" spans="2:5" x14ac:dyDescent="0.3">
      <c r="B3443" s="166">
        <v>41794</v>
      </c>
      <c r="C3443" s="197">
        <v>417.57</v>
      </c>
      <c r="D3443" s="197">
        <f t="shared" si="54"/>
        <v>0.75375892482150353</v>
      </c>
      <c r="E3443" s="197">
        <v>2.7375549312009806E-3</v>
      </c>
    </row>
    <row r="3444" spans="2:5" x14ac:dyDescent="0.3">
      <c r="B3444" s="166">
        <v>41096</v>
      </c>
      <c r="C3444" s="197">
        <v>238.1</v>
      </c>
      <c r="D3444" s="197">
        <f t="shared" si="54"/>
        <v>0.75086403412015579</v>
      </c>
      <c r="E3444" s="197">
        <v>2.7374184038744254E-3</v>
      </c>
    </row>
    <row r="3445" spans="2:5" x14ac:dyDescent="0.3">
      <c r="B3445" s="166">
        <v>39506</v>
      </c>
      <c r="C3445" s="197">
        <v>135.99</v>
      </c>
      <c r="D3445" s="197">
        <f t="shared" si="54"/>
        <v>-0.70529851554881351</v>
      </c>
      <c r="E3445" s="197">
        <v>2.7282111782922502E-3</v>
      </c>
    </row>
    <row r="3446" spans="2:5" x14ac:dyDescent="0.3">
      <c r="B3446" s="166">
        <v>44529</v>
      </c>
      <c r="C3446" s="197">
        <v>461.45</v>
      </c>
      <c r="D3446" s="197">
        <f t="shared" si="54"/>
        <v>4.6814823934991381</v>
      </c>
      <c r="E3446" s="197">
        <v>2.7162103433289175E-3</v>
      </c>
    </row>
    <row r="3447" spans="2:5" x14ac:dyDescent="0.3">
      <c r="B3447" s="166">
        <v>38516</v>
      </c>
      <c r="C3447" s="197">
        <v>81.22</v>
      </c>
      <c r="D3447" s="197">
        <f t="shared" si="54"/>
        <v>-0.7571172248803828</v>
      </c>
      <c r="E3447" s="197">
        <v>2.7160493827160792E-3</v>
      </c>
    </row>
    <row r="3448" spans="2:5" x14ac:dyDescent="0.3">
      <c r="B3448" s="166">
        <v>43224</v>
      </c>
      <c r="C3448" s="197">
        <v>334.4</v>
      </c>
      <c r="D3448" s="197">
        <f t="shared" si="54"/>
        <v>-0.51564310544611813</v>
      </c>
      <c r="E3448" s="197">
        <v>2.6986506746626837E-3</v>
      </c>
    </row>
    <row r="3449" spans="2:5" x14ac:dyDescent="0.3">
      <c r="B3449" s="166">
        <v>45841</v>
      </c>
      <c r="C3449" s="197">
        <v>690.4</v>
      </c>
      <c r="D3449" s="197">
        <f t="shared" si="54"/>
        <v>7.3939209726443771</v>
      </c>
      <c r="E3449" s="197">
        <v>2.6868056059836665E-3</v>
      </c>
    </row>
    <row r="3450" spans="2:5" x14ac:dyDescent="0.3">
      <c r="B3450" s="166">
        <v>38483</v>
      </c>
      <c r="C3450" s="197">
        <v>82.25</v>
      </c>
      <c r="D3450" s="197">
        <f t="shared" si="54"/>
        <v>-0.90653409090909087</v>
      </c>
      <c r="E3450" s="197">
        <v>2.6819456296476307E-3</v>
      </c>
    </row>
    <row r="3451" spans="2:5" x14ac:dyDescent="0.3">
      <c r="B3451" s="166">
        <v>45589</v>
      </c>
      <c r="C3451" s="197">
        <v>880</v>
      </c>
      <c r="D3451" s="197">
        <f t="shared" si="54"/>
        <v>11.347411252981621</v>
      </c>
      <c r="E3451" s="197">
        <v>2.6776049678118863E-3</v>
      </c>
    </row>
    <row r="3452" spans="2:5" x14ac:dyDescent="0.3">
      <c r="B3452" s="166">
        <v>38162</v>
      </c>
      <c r="C3452" s="197">
        <v>71.27</v>
      </c>
      <c r="D3452" s="197">
        <f t="shared" si="54"/>
        <v>-0.81118028877997084</v>
      </c>
      <c r="E3452" s="197">
        <v>2.6730444569498246E-3</v>
      </c>
    </row>
    <row r="3453" spans="2:5" x14ac:dyDescent="0.3">
      <c r="B3453" s="166">
        <v>42215</v>
      </c>
      <c r="C3453" s="197">
        <v>377.45</v>
      </c>
      <c r="D3453" s="197">
        <f t="shared" si="54"/>
        <v>0.99392498679344943</v>
      </c>
      <c r="E3453" s="197">
        <v>2.6563952716163186E-3</v>
      </c>
    </row>
    <row r="3454" spans="2:5" x14ac:dyDescent="0.3">
      <c r="B3454" s="166">
        <v>43531</v>
      </c>
      <c r="C3454" s="197">
        <v>189.3</v>
      </c>
      <c r="D3454" s="197">
        <f t="shared" si="54"/>
        <v>1.6298971936649069</v>
      </c>
      <c r="E3454" s="197">
        <v>2.6483050847456724E-3</v>
      </c>
    </row>
    <row r="3455" spans="2:5" x14ac:dyDescent="0.3">
      <c r="B3455" s="166">
        <v>37938</v>
      </c>
      <c r="C3455" s="197">
        <v>71.98</v>
      </c>
      <c r="D3455" s="197">
        <f t="shared" si="54"/>
        <v>-0.86910347335879246</v>
      </c>
      <c r="E3455" s="197">
        <v>2.6466081626967952E-3</v>
      </c>
    </row>
    <row r="3456" spans="2:5" x14ac:dyDescent="0.3">
      <c r="B3456" s="166">
        <v>42634</v>
      </c>
      <c r="C3456" s="197">
        <v>549.9</v>
      </c>
      <c r="D3456" s="197">
        <f t="shared" si="54"/>
        <v>0.11214480736171506</v>
      </c>
      <c r="E3456" s="197">
        <v>2.6438143859968122E-3</v>
      </c>
    </row>
    <row r="3457" spans="2:5" x14ac:dyDescent="0.3">
      <c r="B3457" s="166">
        <v>44613</v>
      </c>
      <c r="C3457" s="197">
        <v>494.45</v>
      </c>
      <c r="D3457" s="197">
        <f t="shared" si="54"/>
        <v>20.65790626368813</v>
      </c>
      <c r="E3457" s="197">
        <v>2.6361147723816813E-3</v>
      </c>
    </row>
    <row r="3458" spans="2:5" x14ac:dyDescent="0.3">
      <c r="B3458" s="166">
        <v>36682</v>
      </c>
      <c r="C3458" s="197">
        <v>22.83</v>
      </c>
      <c r="D3458" s="197">
        <f t="shared" si="54"/>
        <v>-0.95007653619068444</v>
      </c>
      <c r="E3458" s="197">
        <v>2.6350461133068936E-3</v>
      </c>
    </row>
    <row r="3459" spans="2:5" x14ac:dyDescent="0.3">
      <c r="B3459" s="166">
        <v>42942</v>
      </c>
      <c r="C3459" s="197">
        <v>457.3</v>
      </c>
      <c r="D3459" s="197">
        <f t="shared" si="54"/>
        <v>-0.2954317849164162</v>
      </c>
      <c r="E3459" s="197">
        <v>2.6310019732513901E-3</v>
      </c>
    </row>
    <row r="3460" spans="2:5" x14ac:dyDescent="0.3">
      <c r="B3460" s="166">
        <v>45240</v>
      </c>
      <c r="C3460" s="197">
        <v>649.04999999999995</v>
      </c>
      <c r="D3460" s="197">
        <f t="shared" si="54"/>
        <v>23.272625280478682</v>
      </c>
      <c r="E3460" s="197">
        <v>2.6260909863287107E-3</v>
      </c>
    </row>
    <row r="3461" spans="2:5" x14ac:dyDescent="0.3">
      <c r="B3461" s="166">
        <v>37385</v>
      </c>
      <c r="C3461" s="197">
        <v>26.74</v>
      </c>
      <c r="D3461" s="197">
        <f t="shared" si="54"/>
        <v>-0.69634340222575519</v>
      </c>
      <c r="E3461" s="197">
        <v>2.624671916010346E-3</v>
      </c>
    </row>
    <row r="3462" spans="2:5" x14ac:dyDescent="0.3">
      <c r="B3462" s="166">
        <v>35331</v>
      </c>
      <c r="C3462" s="197">
        <v>88.06</v>
      </c>
      <c r="D3462" s="197">
        <f t="shared" si="54"/>
        <v>2.2821468505404403</v>
      </c>
      <c r="E3462" s="197">
        <v>2.6186952066491465E-3</v>
      </c>
    </row>
    <row r="3463" spans="2:5" x14ac:dyDescent="0.3">
      <c r="B3463" s="166">
        <v>37503</v>
      </c>
      <c r="C3463" s="197">
        <v>26.83</v>
      </c>
      <c r="D3463" s="197">
        <f t="shared" si="54"/>
        <v>-0.93951076541539846</v>
      </c>
      <c r="E3463" s="197">
        <v>2.6158445440955802E-3</v>
      </c>
    </row>
    <row r="3464" spans="2:5" x14ac:dyDescent="0.3">
      <c r="B3464" s="166">
        <v>44712</v>
      </c>
      <c r="C3464" s="197">
        <v>443.55</v>
      </c>
      <c r="D3464" s="197">
        <f t="shared" si="54"/>
        <v>9.4239546071296365E-2</v>
      </c>
      <c r="E3464" s="197">
        <v>2.5994575045209523E-3</v>
      </c>
    </row>
    <row r="3465" spans="2:5" x14ac:dyDescent="0.3">
      <c r="B3465" s="166">
        <v>44697</v>
      </c>
      <c r="C3465" s="197">
        <v>405.35</v>
      </c>
      <c r="D3465" s="197">
        <f t="shared" si="54"/>
        <v>-0.36577848012141501</v>
      </c>
      <c r="E3465" s="197">
        <v>2.5970813752165256E-3</v>
      </c>
    </row>
    <row r="3466" spans="2:5" x14ac:dyDescent="0.3">
      <c r="B3466" s="166">
        <v>45133</v>
      </c>
      <c r="C3466" s="197">
        <v>639.13</v>
      </c>
      <c r="D3466" s="197">
        <f t="shared" ref="D3466:D3529" si="55">C3466/C3467-1</f>
        <v>1.5312079207920792</v>
      </c>
      <c r="E3466" s="197">
        <v>2.5883164962037242E-3</v>
      </c>
    </row>
    <row r="3467" spans="2:5" x14ac:dyDescent="0.3">
      <c r="B3467" s="166">
        <v>43300</v>
      </c>
      <c r="C3467" s="197">
        <v>252.5</v>
      </c>
      <c r="D3467" s="197">
        <f t="shared" si="55"/>
        <v>9.827615780445969</v>
      </c>
      <c r="E3467" s="197">
        <v>2.5809013301567596E-3</v>
      </c>
    </row>
    <row r="3468" spans="2:5" x14ac:dyDescent="0.3">
      <c r="B3468" s="166">
        <v>37281</v>
      </c>
      <c r="C3468" s="197">
        <v>23.32</v>
      </c>
      <c r="D3468" s="197">
        <f t="shared" si="55"/>
        <v>-0.71446063425982609</v>
      </c>
      <c r="E3468" s="197">
        <v>2.579535683576939E-3</v>
      </c>
    </row>
    <row r="3469" spans="2:5" x14ac:dyDescent="0.3">
      <c r="B3469" s="166">
        <v>38208</v>
      </c>
      <c r="C3469" s="197">
        <v>81.67</v>
      </c>
      <c r="D3469" s="197">
        <f t="shared" si="55"/>
        <v>-0.76932636633243889</v>
      </c>
      <c r="E3469" s="197">
        <v>2.5779523692610606E-3</v>
      </c>
    </row>
    <row r="3470" spans="2:5" x14ac:dyDescent="0.3">
      <c r="B3470" s="166">
        <v>43173</v>
      </c>
      <c r="C3470" s="197">
        <v>354.05</v>
      </c>
      <c r="D3470" s="197">
        <f t="shared" si="55"/>
        <v>11.758558558558558</v>
      </c>
      <c r="E3470" s="197">
        <v>2.5484921421492501E-3</v>
      </c>
    </row>
    <row r="3471" spans="2:5" x14ac:dyDescent="0.3">
      <c r="B3471" s="166">
        <v>36655</v>
      </c>
      <c r="C3471" s="197">
        <v>27.75</v>
      </c>
      <c r="D3471" s="197">
        <f t="shared" si="55"/>
        <v>-0.82580037664783434</v>
      </c>
      <c r="E3471" s="197">
        <v>2.5289017341041387E-3</v>
      </c>
    </row>
    <row r="3472" spans="2:5" x14ac:dyDescent="0.3">
      <c r="B3472" s="166">
        <v>43640</v>
      </c>
      <c r="C3472" s="197">
        <v>159.30000000000001</v>
      </c>
      <c r="D3472" s="197">
        <f t="shared" si="55"/>
        <v>1.2177363218710848</v>
      </c>
      <c r="E3472" s="197">
        <v>2.5173064820642743E-3</v>
      </c>
    </row>
    <row r="3473" spans="2:5" x14ac:dyDescent="0.3">
      <c r="B3473" s="166">
        <v>35558</v>
      </c>
      <c r="C3473" s="197">
        <v>71.83</v>
      </c>
      <c r="D3473" s="197">
        <f t="shared" si="55"/>
        <v>0.12269459206001887</v>
      </c>
      <c r="E3473" s="197">
        <v>2.5122121423586385E-3</v>
      </c>
    </row>
    <row r="3474" spans="2:5" x14ac:dyDescent="0.3">
      <c r="B3474" s="166">
        <v>35474</v>
      </c>
      <c r="C3474" s="197">
        <v>63.98</v>
      </c>
      <c r="D3474" s="197">
        <f t="shared" si="55"/>
        <v>-1.5627441787791074E-4</v>
      </c>
      <c r="E3474" s="197">
        <v>2.5070510811657787E-3</v>
      </c>
    </row>
    <row r="3475" spans="2:5" x14ac:dyDescent="0.3">
      <c r="B3475" s="166">
        <v>35692</v>
      </c>
      <c r="C3475" s="197">
        <v>63.99</v>
      </c>
      <c r="D3475" s="197">
        <f t="shared" si="55"/>
        <v>-0.64449999999999996</v>
      </c>
      <c r="E3475" s="197">
        <v>2.5066583111390539E-3</v>
      </c>
    </row>
    <row r="3476" spans="2:5" x14ac:dyDescent="0.3">
      <c r="B3476" s="166">
        <v>43539</v>
      </c>
      <c r="C3476" s="197">
        <v>180</v>
      </c>
      <c r="D3476" s="197">
        <f t="shared" si="55"/>
        <v>1.4979184013322229</v>
      </c>
      <c r="E3476" s="197">
        <v>2.5062656641603454E-3</v>
      </c>
    </row>
    <row r="3477" spans="2:5" x14ac:dyDescent="0.3">
      <c r="B3477" s="166">
        <v>35082</v>
      </c>
      <c r="C3477" s="197">
        <v>72.06</v>
      </c>
      <c r="D3477" s="197">
        <f t="shared" si="55"/>
        <v>-0.81059271914837694</v>
      </c>
      <c r="E3477" s="197">
        <v>2.5041736227044975E-3</v>
      </c>
    </row>
    <row r="3478" spans="2:5" x14ac:dyDescent="0.3">
      <c r="B3478" s="166">
        <v>42354</v>
      </c>
      <c r="C3478" s="197">
        <v>380.45</v>
      </c>
      <c r="D3478" s="197">
        <f t="shared" si="55"/>
        <v>0.57994186046511609</v>
      </c>
      <c r="E3478" s="197">
        <v>2.5032938076416933E-3</v>
      </c>
    </row>
    <row r="3479" spans="2:5" x14ac:dyDescent="0.3">
      <c r="B3479" s="166">
        <v>43368</v>
      </c>
      <c r="C3479" s="197">
        <v>240.8</v>
      </c>
      <c r="D3479" s="197">
        <f t="shared" si="55"/>
        <v>2.1530705774518788</v>
      </c>
      <c r="E3479" s="197">
        <v>2.4979184013322886E-3</v>
      </c>
    </row>
    <row r="3480" spans="2:5" x14ac:dyDescent="0.3">
      <c r="B3480" s="166">
        <v>35591</v>
      </c>
      <c r="C3480" s="197">
        <v>76.37</v>
      </c>
      <c r="D3480" s="197">
        <f t="shared" si="55"/>
        <v>-0.82585794094173981</v>
      </c>
      <c r="E3480" s="197">
        <v>2.4940929377790244E-3</v>
      </c>
    </row>
    <row r="3481" spans="2:5" x14ac:dyDescent="0.3">
      <c r="B3481" s="166">
        <v>41815</v>
      </c>
      <c r="C3481" s="197">
        <v>438.55</v>
      </c>
      <c r="D3481" s="197">
        <f t="shared" si="55"/>
        <v>8.0759519867549674</v>
      </c>
      <c r="E3481" s="197">
        <v>2.4916563800119196E-3</v>
      </c>
    </row>
    <row r="3482" spans="2:5" x14ac:dyDescent="0.3">
      <c r="B3482" s="166">
        <v>35816</v>
      </c>
      <c r="C3482" s="197">
        <v>48.32</v>
      </c>
      <c r="D3482" s="197">
        <f t="shared" si="55"/>
        <v>-0.88575481735429717</v>
      </c>
      <c r="E3482" s="197">
        <v>2.4896265560165887E-3</v>
      </c>
    </row>
    <row r="3483" spans="2:5" x14ac:dyDescent="0.3">
      <c r="B3483" s="166">
        <v>43117</v>
      </c>
      <c r="C3483" s="197">
        <v>422.95</v>
      </c>
      <c r="D3483" s="197">
        <f t="shared" si="55"/>
        <v>-0.11885416666666671</v>
      </c>
      <c r="E3483" s="197">
        <v>2.4887414079166614E-3</v>
      </c>
    </row>
    <row r="3484" spans="2:5" x14ac:dyDescent="0.3">
      <c r="B3484" s="166">
        <v>41999</v>
      </c>
      <c r="C3484" s="197">
        <v>480</v>
      </c>
      <c r="D3484" s="197">
        <f t="shared" si="55"/>
        <v>1.6424442609413705</v>
      </c>
      <c r="E3484" s="197">
        <v>2.4853282095194107E-3</v>
      </c>
    </row>
    <row r="3485" spans="2:5" x14ac:dyDescent="0.3">
      <c r="B3485" s="166">
        <v>43497</v>
      </c>
      <c r="C3485" s="197">
        <v>181.65</v>
      </c>
      <c r="D3485" s="197">
        <f t="shared" si="55"/>
        <v>0.49876237623762387</v>
      </c>
      <c r="E3485" s="197">
        <v>2.483443708609423E-3</v>
      </c>
    </row>
    <row r="3486" spans="2:5" x14ac:dyDescent="0.3">
      <c r="B3486" s="166">
        <v>44067</v>
      </c>
      <c r="C3486" s="197">
        <v>121.2</v>
      </c>
      <c r="D3486" s="197">
        <f t="shared" si="55"/>
        <v>-0.86793357451074404</v>
      </c>
      <c r="E3486" s="197">
        <v>2.4813895781636841E-3</v>
      </c>
    </row>
    <row r="3487" spans="2:5" x14ac:dyDescent="0.3">
      <c r="B3487" s="166">
        <v>45337</v>
      </c>
      <c r="C3487" s="197">
        <v>917.72</v>
      </c>
      <c r="D3487" s="197">
        <f t="shared" si="55"/>
        <v>23.883947939262473</v>
      </c>
      <c r="E3487" s="197">
        <v>2.4577539405987725E-3</v>
      </c>
    </row>
    <row r="3488" spans="2:5" x14ac:dyDescent="0.3">
      <c r="B3488" s="166">
        <v>36214</v>
      </c>
      <c r="C3488" s="197">
        <v>36.880000000000003</v>
      </c>
      <c r="D3488" s="197">
        <f t="shared" si="55"/>
        <v>0.49553933495539337</v>
      </c>
      <c r="E3488" s="197">
        <v>2.4463169339494772E-3</v>
      </c>
    </row>
    <row r="3489" spans="2:5" x14ac:dyDescent="0.3">
      <c r="B3489" s="166">
        <v>37523</v>
      </c>
      <c r="C3489" s="197">
        <v>24.66</v>
      </c>
      <c r="D3489" s="197">
        <f t="shared" si="55"/>
        <v>-0.94290344987265573</v>
      </c>
      <c r="E3489" s="197">
        <v>2.4390243902439046E-3</v>
      </c>
    </row>
    <row r="3490" spans="2:5" x14ac:dyDescent="0.3">
      <c r="B3490" s="166">
        <v>42870</v>
      </c>
      <c r="C3490" s="197">
        <v>431.9</v>
      </c>
      <c r="D3490" s="197">
        <f t="shared" si="55"/>
        <v>16.5</v>
      </c>
      <c r="E3490" s="197">
        <v>2.4370430544271571E-3</v>
      </c>
    </row>
    <row r="3491" spans="2:5" x14ac:dyDescent="0.3">
      <c r="B3491" s="166">
        <v>36038</v>
      </c>
      <c r="C3491" s="197">
        <v>24.68</v>
      </c>
      <c r="D3491" s="197">
        <f t="shared" si="55"/>
        <v>0.99514955537590954</v>
      </c>
      <c r="E3491" s="197">
        <v>2.4370430544271571E-3</v>
      </c>
    </row>
    <row r="3492" spans="2:5" x14ac:dyDescent="0.3">
      <c r="B3492" s="166">
        <v>37078</v>
      </c>
      <c r="C3492" s="197">
        <v>12.37</v>
      </c>
      <c r="D3492" s="197">
        <f t="shared" si="55"/>
        <v>-0.92500757805395573</v>
      </c>
      <c r="E3492" s="197">
        <v>2.4311183144245518E-3</v>
      </c>
    </row>
    <row r="3493" spans="2:5" x14ac:dyDescent="0.3">
      <c r="B3493" s="166">
        <v>44187</v>
      </c>
      <c r="C3493" s="197">
        <v>164.95</v>
      </c>
      <c r="D3493" s="197">
        <f t="shared" si="55"/>
        <v>-0.83643863598052537</v>
      </c>
      <c r="E3493" s="197">
        <v>2.4308720753569713E-3</v>
      </c>
    </row>
    <row r="3494" spans="2:5" x14ac:dyDescent="0.3">
      <c r="B3494" s="166">
        <v>45386</v>
      </c>
      <c r="C3494" s="197">
        <v>1008.49</v>
      </c>
      <c r="D3494" s="197">
        <f t="shared" si="55"/>
        <v>2.2456552523171984</v>
      </c>
      <c r="E3494" s="197">
        <v>2.4253267730232064E-3</v>
      </c>
    </row>
    <row r="3495" spans="2:5" x14ac:dyDescent="0.3">
      <c r="B3495" s="166">
        <v>41428</v>
      </c>
      <c r="C3495" s="197">
        <v>310.72000000000003</v>
      </c>
      <c r="D3495" s="197">
        <f t="shared" si="55"/>
        <v>-0.21386464263124594</v>
      </c>
      <c r="E3495" s="197">
        <v>2.4195889924831793E-3</v>
      </c>
    </row>
    <row r="3496" spans="2:5" x14ac:dyDescent="0.3">
      <c r="B3496" s="166">
        <v>42201</v>
      </c>
      <c r="C3496" s="197">
        <v>395.25</v>
      </c>
      <c r="D3496" s="197">
        <f t="shared" si="55"/>
        <v>5.2876931273308614E-2</v>
      </c>
      <c r="E3496" s="197">
        <v>2.4093329951813125E-3</v>
      </c>
    </row>
    <row r="3497" spans="2:5" x14ac:dyDescent="0.3">
      <c r="B3497" s="166">
        <v>42961</v>
      </c>
      <c r="C3497" s="197">
        <v>375.4</v>
      </c>
      <c r="D3497" s="197">
        <f t="shared" si="55"/>
        <v>11.838577291381668</v>
      </c>
      <c r="E3497" s="197">
        <v>2.4032042723631797E-3</v>
      </c>
    </row>
    <row r="3498" spans="2:5" x14ac:dyDescent="0.3">
      <c r="B3498" s="166">
        <v>37456</v>
      </c>
      <c r="C3498" s="197">
        <v>29.24</v>
      </c>
      <c r="D3498" s="197">
        <f t="shared" si="55"/>
        <v>-0.91788823364223537</v>
      </c>
      <c r="E3498" s="197">
        <v>2.3997257456289667E-3</v>
      </c>
    </row>
    <row r="3499" spans="2:5" x14ac:dyDescent="0.3">
      <c r="B3499" s="166">
        <v>42233</v>
      </c>
      <c r="C3499" s="197">
        <v>356.1</v>
      </c>
      <c r="D3499" s="197">
        <f t="shared" si="55"/>
        <v>-0.37311856350673345</v>
      </c>
      <c r="E3499" s="197">
        <v>2.3926812104153594E-3</v>
      </c>
    </row>
    <row r="3500" spans="2:5" x14ac:dyDescent="0.3">
      <c r="B3500" s="166">
        <v>45093</v>
      </c>
      <c r="C3500" s="197">
        <v>568.04999999999995</v>
      </c>
      <c r="D3500" s="197">
        <f t="shared" si="55"/>
        <v>-0.38965294939293016</v>
      </c>
      <c r="E3500" s="197">
        <v>2.3822128110109198E-3</v>
      </c>
    </row>
    <row r="3501" spans="2:5" x14ac:dyDescent="0.3">
      <c r="B3501" s="166">
        <v>45576</v>
      </c>
      <c r="C3501" s="197">
        <v>930.7</v>
      </c>
      <c r="D3501" s="197">
        <f t="shared" si="55"/>
        <v>1.0933423301844356</v>
      </c>
      <c r="E3501" s="197">
        <v>2.3694130317717388E-3</v>
      </c>
    </row>
    <row r="3502" spans="2:5" x14ac:dyDescent="0.3">
      <c r="B3502" s="166">
        <v>44713</v>
      </c>
      <c r="C3502" s="197">
        <v>444.6</v>
      </c>
      <c r="D3502" s="197">
        <f t="shared" si="55"/>
        <v>13.97473896934995</v>
      </c>
      <c r="E3502" s="197">
        <v>2.367264119039536E-3</v>
      </c>
    </row>
    <row r="3503" spans="2:5" x14ac:dyDescent="0.3">
      <c r="B3503" s="166">
        <v>37690</v>
      </c>
      <c r="C3503" s="197">
        <v>29.69</v>
      </c>
      <c r="D3503" s="197">
        <f t="shared" si="55"/>
        <v>-0.93648654430325584</v>
      </c>
      <c r="E3503" s="197">
        <v>2.3632680621201718E-3</v>
      </c>
    </row>
    <row r="3504" spans="2:5" x14ac:dyDescent="0.3">
      <c r="B3504" s="166">
        <v>44777</v>
      </c>
      <c r="C3504" s="197">
        <v>467.46</v>
      </c>
      <c r="D3504" s="197">
        <f t="shared" si="55"/>
        <v>3.5744201976710048</v>
      </c>
      <c r="E3504" s="197">
        <v>2.358692855304767E-3</v>
      </c>
    </row>
    <row r="3505" spans="2:5" x14ac:dyDescent="0.3">
      <c r="B3505" s="166">
        <v>35258</v>
      </c>
      <c r="C3505" s="197">
        <v>102.19</v>
      </c>
      <c r="D3505" s="197">
        <f t="shared" si="55"/>
        <v>-0.25003669455452804</v>
      </c>
      <c r="E3505" s="197">
        <v>2.3540951446787695E-3</v>
      </c>
    </row>
    <row r="3506" spans="2:5" x14ac:dyDescent="0.3">
      <c r="B3506" s="166">
        <v>39269</v>
      </c>
      <c r="C3506" s="197">
        <v>136.26</v>
      </c>
      <c r="D3506" s="197">
        <f t="shared" si="55"/>
        <v>-0.7098381601362862</v>
      </c>
      <c r="E3506" s="197">
        <v>2.3539796969249682E-3</v>
      </c>
    </row>
    <row r="3507" spans="2:5" x14ac:dyDescent="0.3">
      <c r="B3507" s="166">
        <v>42726</v>
      </c>
      <c r="C3507" s="197">
        <v>469.6</v>
      </c>
      <c r="D3507" s="197">
        <f t="shared" si="55"/>
        <v>-5.0847457627117842E-3</v>
      </c>
      <c r="E3507" s="197">
        <v>2.347918890074796E-3</v>
      </c>
    </row>
    <row r="3508" spans="2:5" x14ac:dyDescent="0.3">
      <c r="B3508" s="166">
        <v>42734</v>
      </c>
      <c r="C3508" s="197">
        <v>472</v>
      </c>
      <c r="D3508" s="197">
        <f t="shared" si="55"/>
        <v>4.2223943350298745</v>
      </c>
      <c r="E3508" s="197">
        <v>2.3359524315140767E-3</v>
      </c>
    </row>
    <row r="3509" spans="2:5" x14ac:dyDescent="0.3">
      <c r="B3509" s="166">
        <v>35192</v>
      </c>
      <c r="C3509" s="197">
        <v>90.38</v>
      </c>
      <c r="D3509" s="197">
        <f t="shared" si="55"/>
        <v>-0.79160710168319115</v>
      </c>
      <c r="E3509" s="197">
        <v>2.3289342353332021E-3</v>
      </c>
    </row>
    <row r="3510" spans="2:5" x14ac:dyDescent="0.3">
      <c r="B3510" s="166">
        <v>44649</v>
      </c>
      <c r="C3510" s="197">
        <v>433.7</v>
      </c>
      <c r="D3510" s="197">
        <f t="shared" si="55"/>
        <v>4.2518769677888111</v>
      </c>
      <c r="E3510" s="197">
        <v>2.3110700254218575E-3</v>
      </c>
    </row>
    <row r="3511" spans="2:5" x14ac:dyDescent="0.3">
      <c r="B3511" s="166">
        <v>34989</v>
      </c>
      <c r="C3511" s="197">
        <v>82.58</v>
      </c>
      <c r="D3511" s="197">
        <f t="shared" si="55"/>
        <v>0.35554826001313189</v>
      </c>
      <c r="E3511" s="197">
        <v>2.3061051098434149E-3</v>
      </c>
    </row>
    <row r="3512" spans="2:5" x14ac:dyDescent="0.3">
      <c r="B3512" s="166">
        <v>35398</v>
      </c>
      <c r="C3512" s="197">
        <v>60.92</v>
      </c>
      <c r="D3512" s="197">
        <f t="shared" si="55"/>
        <v>-0.82519368723098996</v>
      </c>
      <c r="E3512" s="197">
        <v>2.3033892727870597E-3</v>
      </c>
    </row>
    <row r="3513" spans="2:5" x14ac:dyDescent="0.3">
      <c r="B3513" s="166">
        <v>42439</v>
      </c>
      <c r="C3513" s="197">
        <v>348.5</v>
      </c>
      <c r="D3513" s="197">
        <f t="shared" si="55"/>
        <v>-0.26659371185655967</v>
      </c>
      <c r="E3513" s="197">
        <v>2.3008340523440474E-3</v>
      </c>
    </row>
    <row r="3514" spans="2:5" x14ac:dyDescent="0.3">
      <c r="B3514" s="166">
        <v>44784</v>
      </c>
      <c r="C3514" s="197">
        <v>475.18</v>
      </c>
      <c r="D3514" s="197">
        <f t="shared" si="55"/>
        <v>5.41009038176177</v>
      </c>
      <c r="E3514" s="197">
        <v>2.299141513214753E-3</v>
      </c>
    </row>
    <row r="3515" spans="2:5" x14ac:dyDescent="0.3">
      <c r="B3515" s="166">
        <v>34929</v>
      </c>
      <c r="C3515" s="197">
        <v>74.13</v>
      </c>
      <c r="D3515" s="197">
        <f t="shared" si="55"/>
        <v>-0.80005394470667568</v>
      </c>
      <c r="E3515" s="197">
        <v>2.2985397512169659E-3</v>
      </c>
    </row>
    <row r="3516" spans="2:5" x14ac:dyDescent="0.3">
      <c r="B3516" s="166">
        <v>43160</v>
      </c>
      <c r="C3516" s="197">
        <v>370.75</v>
      </c>
      <c r="D3516" s="197">
        <f t="shared" si="55"/>
        <v>-0.19129676082451741</v>
      </c>
      <c r="E3516" s="197">
        <v>2.2979183563125449E-3</v>
      </c>
    </row>
    <row r="3517" spans="2:5" x14ac:dyDescent="0.3">
      <c r="B3517" s="166">
        <v>42690</v>
      </c>
      <c r="C3517" s="197">
        <v>458.45</v>
      </c>
      <c r="D3517" s="197">
        <f t="shared" si="55"/>
        <v>16.458111195734958</v>
      </c>
      <c r="E3517" s="197">
        <v>2.2955837341496199E-3</v>
      </c>
    </row>
    <row r="3518" spans="2:5" x14ac:dyDescent="0.3">
      <c r="B3518" s="166">
        <v>37307</v>
      </c>
      <c r="C3518" s="197">
        <v>26.26</v>
      </c>
      <c r="D3518" s="197">
        <f t="shared" si="55"/>
        <v>-0.838230764492084</v>
      </c>
      <c r="E3518" s="197">
        <v>2.2900763358779663E-3</v>
      </c>
    </row>
    <row r="3519" spans="2:5" x14ac:dyDescent="0.3">
      <c r="B3519" s="166">
        <v>38952</v>
      </c>
      <c r="C3519" s="197">
        <v>162.33000000000001</v>
      </c>
      <c r="D3519" s="197">
        <f t="shared" si="55"/>
        <v>2.3622618061309031</v>
      </c>
      <c r="E3519" s="197">
        <v>2.2845146949863615E-3</v>
      </c>
    </row>
    <row r="3520" spans="2:5" x14ac:dyDescent="0.3">
      <c r="B3520" s="166">
        <v>39741</v>
      </c>
      <c r="C3520" s="197">
        <v>48.28</v>
      </c>
      <c r="D3520" s="197">
        <f t="shared" si="55"/>
        <v>0.83017437452615628</v>
      </c>
      <c r="E3520" s="197">
        <v>2.2835789910733428E-3</v>
      </c>
    </row>
    <row r="3521" spans="2:5" x14ac:dyDescent="0.3">
      <c r="B3521" s="166">
        <v>39776</v>
      </c>
      <c r="C3521" s="197">
        <v>26.38</v>
      </c>
      <c r="D3521" s="197">
        <f t="shared" si="55"/>
        <v>-0.82405122390448882</v>
      </c>
      <c r="E3521" s="197">
        <v>2.2796352583585033E-3</v>
      </c>
    </row>
    <row r="3522" spans="2:5" x14ac:dyDescent="0.3">
      <c r="B3522" s="166">
        <v>40268</v>
      </c>
      <c r="C3522" s="197">
        <v>149.93</v>
      </c>
      <c r="D3522" s="197">
        <f t="shared" si="55"/>
        <v>0.88306958050741025</v>
      </c>
      <c r="E3522" s="197">
        <v>2.2728792031552203E-3</v>
      </c>
    </row>
    <row r="3523" spans="2:5" x14ac:dyDescent="0.3">
      <c r="B3523" s="166">
        <v>37963</v>
      </c>
      <c r="C3523" s="197">
        <v>79.62</v>
      </c>
      <c r="D3523" s="197">
        <f t="shared" si="55"/>
        <v>-0.74336825141015317</v>
      </c>
      <c r="E3523" s="197">
        <v>2.2658610271903967E-3</v>
      </c>
    </row>
    <row r="3524" spans="2:5" x14ac:dyDescent="0.3">
      <c r="B3524" s="166">
        <v>44392</v>
      </c>
      <c r="C3524" s="197">
        <v>310.25</v>
      </c>
      <c r="D3524" s="197">
        <f t="shared" si="55"/>
        <v>-7.4295091749962627E-2</v>
      </c>
      <c r="E3524" s="197">
        <v>2.2613471167824972E-3</v>
      </c>
    </row>
    <row r="3525" spans="2:5" x14ac:dyDescent="0.3">
      <c r="B3525" s="166">
        <v>43227</v>
      </c>
      <c r="C3525" s="197">
        <v>335.15</v>
      </c>
      <c r="D3525" s="197">
        <f t="shared" si="55"/>
        <v>6.2113769608619807E-2</v>
      </c>
      <c r="E3525" s="197">
        <v>2.2428229665072408E-3</v>
      </c>
    </row>
    <row r="3526" spans="2:5" x14ac:dyDescent="0.3">
      <c r="B3526" s="166">
        <v>44327</v>
      </c>
      <c r="C3526" s="197">
        <v>315.55</v>
      </c>
      <c r="D3526" s="197">
        <f t="shared" si="55"/>
        <v>22.202205882352942</v>
      </c>
      <c r="E3526" s="197">
        <v>2.2232809274256304E-3</v>
      </c>
    </row>
    <row r="3527" spans="2:5" x14ac:dyDescent="0.3">
      <c r="B3527" s="166">
        <v>37154</v>
      </c>
      <c r="C3527" s="197">
        <v>13.6</v>
      </c>
      <c r="D3527" s="197">
        <f t="shared" si="55"/>
        <v>-0.96812973074309283</v>
      </c>
      <c r="E3527" s="197">
        <v>2.2107590272659738E-3</v>
      </c>
    </row>
    <row r="3528" spans="2:5" x14ac:dyDescent="0.3">
      <c r="B3528" s="166">
        <v>44756</v>
      </c>
      <c r="C3528" s="197">
        <v>426.73</v>
      </c>
      <c r="D3528" s="197">
        <f t="shared" si="55"/>
        <v>0.44531752751905174</v>
      </c>
      <c r="E3528" s="197">
        <v>2.2076610535710639E-3</v>
      </c>
    </row>
    <row r="3529" spans="2:5" x14ac:dyDescent="0.3">
      <c r="B3529" s="166">
        <v>44447</v>
      </c>
      <c r="C3529" s="197">
        <v>295.25</v>
      </c>
      <c r="D3529" s="197">
        <f t="shared" si="55"/>
        <v>-6.0595859282949194E-3</v>
      </c>
      <c r="E3529" s="197">
        <v>2.2063815342836524E-3</v>
      </c>
    </row>
    <row r="3530" spans="2:5" x14ac:dyDescent="0.3">
      <c r="B3530" s="166">
        <v>44285</v>
      </c>
      <c r="C3530" s="197">
        <v>297.05</v>
      </c>
      <c r="D3530" s="197">
        <f t="shared" ref="D3530:D3593" si="56">C3530/C3531-1</f>
        <v>2.0839908637873759</v>
      </c>
      <c r="E3530" s="197">
        <v>2.1929824561404132E-3</v>
      </c>
    </row>
    <row r="3531" spans="2:5" x14ac:dyDescent="0.3">
      <c r="B3531" s="166">
        <v>38569</v>
      </c>
      <c r="C3531" s="197">
        <v>96.32</v>
      </c>
      <c r="D3531" s="197">
        <f t="shared" si="56"/>
        <v>-0.47694814010317677</v>
      </c>
      <c r="E3531" s="197">
        <v>2.1849963583393528E-3</v>
      </c>
    </row>
    <row r="3532" spans="2:5" x14ac:dyDescent="0.3">
      <c r="B3532" s="166">
        <v>43425</v>
      </c>
      <c r="C3532" s="197">
        <v>184.15</v>
      </c>
      <c r="D3532" s="197">
        <f t="shared" si="56"/>
        <v>8.0755912905687177E-2</v>
      </c>
      <c r="E3532" s="197">
        <v>2.1768707482994198E-3</v>
      </c>
    </row>
    <row r="3533" spans="2:5" x14ac:dyDescent="0.3">
      <c r="B3533" s="166">
        <v>39009</v>
      </c>
      <c r="C3533" s="197">
        <v>170.39</v>
      </c>
      <c r="D3533" s="197">
        <f t="shared" si="56"/>
        <v>3.6226261530113941</v>
      </c>
      <c r="E3533" s="197">
        <v>2.1762145629924401E-3</v>
      </c>
    </row>
    <row r="3534" spans="2:5" x14ac:dyDescent="0.3">
      <c r="B3534" s="166">
        <v>36298</v>
      </c>
      <c r="C3534" s="197">
        <v>36.86</v>
      </c>
      <c r="D3534" s="197">
        <f t="shared" si="56"/>
        <v>-0.55574303965288663</v>
      </c>
      <c r="E3534" s="197">
        <v>2.175095160413143E-3</v>
      </c>
    </row>
    <row r="3535" spans="2:5" x14ac:dyDescent="0.3">
      <c r="B3535" s="166">
        <v>38503</v>
      </c>
      <c r="C3535" s="197">
        <v>82.97</v>
      </c>
      <c r="D3535" s="197">
        <f t="shared" si="56"/>
        <v>-0.83755261869799313</v>
      </c>
      <c r="E3535" s="197">
        <v>2.1741756250754918E-3</v>
      </c>
    </row>
    <row r="3536" spans="2:5" x14ac:dyDescent="0.3">
      <c r="B3536" s="166">
        <v>44510</v>
      </c>
      <c r="C3536" s="197">
        <v>510.75</v>
      </c>
      <c r="D3536" s="197">
        <f t="shared" si="56"/>
        <v>0.7130638940130809</v>
      </c>
      <c r="E3536" s="197">
        <v>2.1583439615422417E-3</v>
      </c>
    </row>
    <row r="3537" spans="2:5" x14ac:dyDescent="0.3">
      <c r="B3537" s="166">
        <v>41016</v>
      </c>
      <c r="C3537" s="197">
        <v>298.14999999999998</v>
      </c>
      <c r="D3537" s="197">
        <f t="shared" si="56"/>
        <v>3.2617209834190968</v>
      </c>
      <c r="E3537" s="197">
        <v>2.1511881953546474E-3</v>
      </c>
    </row>
    <row r="3538" spans="2:5" x14ac:dyDescent="0.3">
      <c r="B3538" s="166">
        <v>35034</v>
      </c>
      <c r="C3538" s="197">
        <v>69.959999999999994</v>
      </c>
      <c r="D3538" s="197">
        <f t="shared" si="56"/>
        <v>-0.76948929159802315</v>
      </c>
      <c r="E3538" s="197">
        <v>2.1486892995272733E-3</v>
      </c>
    </row>
    <row r="3539" spans="2:5" x14ac:dyDescent="0.3">
      <c r="B3539" s="166">
        <v>44301</v>
      </c>
      <c r="C3539" s="197">
        <v>303.5</v>
      </c>
      <c r="D3539" s="197">
        <f t="shared" si="56"/>
        <v>-0.35031574440757784</v>
      </c>
      <c r="E3539" s="197">
        <v>2.1462770348357196E-3</v>
      </c>
    </row>
    <row r="3540" spans="2:5" x14ac:dyDescent="0.3">
      <c r="B3540" s="166">
        <v>42530</v>
      </c>
      <c r="C3540" s="197">
        <v>467.15</v>
      </c>
      <c r="D3540" s="197">
        <f t="shared" si="56"/>
        <v>-0.41235297817472805</v>
      </c>
      <c r="E3540" s="197">
        <v>2.1452322213879604E-3</v>
      </c>
    </row>
    <row r="3541" spans="2:5" x14ac:dyDescent="0.3">
      <c r="B3541" s="166">
        <v>45665</v>
      </c>
      <c r="C3541" s="197">
        <v>794.95</v>
      </c>
      <c r="D3541" s="197">
        <f t="shared" si="56"/>
        <v>9.4860836301279523</v>
      </c>
      <c r="E3541" s="197">
        <v>2.1430822565395857E-3</v>
      </c>
    </row>
    <row r="3542" spans="2:5" x14ac:dyDescent="0.3">
      <c r="B3542" s="166">
        <v>38240</v>
      </c>
      <c r="C3542" s="197">
        <v>75.81</v>
      </c>
      <c r="D3542" s="197">
        <f t="shared" si="56"/>
        <v>-0.58979492451707161</v>
      </c>
      <c r="E3542" s="197">
        <v>2.1150033046926087E-3</v>
      </c>
    </row>
    <row r="3543" spans="2:5" x14ac:dyDescent="0.3">
      <c r="B3543" s="166">
        <v>38812</v>
      </c>
      <c r="C3543" s="197">
        <v>184.81</v>
      </c>
      <c r="D3543" s="197">
        <f t="shared" si="56"/>
        <v>0.55380864301328403</v>
      </c>
      <c r="E3543" s="197">
        <v>2.1147380978203678E-3</v>
      </c>
    </row>
    <row r="3544" spans="2:5" x14ac:dyDescent="0.3">
      <c r="B3544" s="166">
        <v>39317</v>
      </c>
      <c r="C3544" s="197">
        <v>118.94</v>
      </c>
      <c r="D3544" s="197">
        <f t="shared" si="56"/>
        <v>-0.83433386726095127</v>
      </c>
      <c r="E3544" s="197">
        <v>2.1063274075321381E-3</v>
      </c>
    </row>
    <row r="3545" spans="2:5" x14ac:dyDescent="0.3">
      <c r="B3545" s="166">
        <v>45805</v>
      </c>
      <c r="C3545" s="197">
        <v>717.95</v>
      </c>
      <c r="D3545" s="197">
        <f t="shared" si="56"/>
        <v>3.1658930022049443</v>
      </c>
      <c r="E3545" s="197">
        <v>2.0936562216484766E-3</v>
      </c>
    </row>
    <row r="3546" spans="2:5" x14ac:dyDescent="0.3">
      <c r="B3546" s="166">
        <v>38968</v>
      </c>
      <c r="C3546" s="197">
        <v>172.34</v>
      </c>
      <c r="D3546" s="197">
        <f t="shared" si="56"/>
        <v>-0.64103311810039576</v>
      </c>
      <c r="E3546" s="197">
        <v>2.0932666589139615E-3</v>
      </c>
    </row>
    <row r="3547" spans="2:5" x14ac:dyDescent="0.3">
      <c r="B3547" s="166">
        <v>44533</v>
      </c>
      <c r="C3547" s="197">
        <v>480.1</v>
      </c>
      <c r="D3547" s="197">
        <f t="shared" si="56"/>
        <v>2.4470132107983917</v>
      </c>
      <c r="E3547" s="197">
        <v>2.0872469213106815E-3</v>
      </c>
    </row>
    <row r="3548" spans="2:5" x14ac:dyDescent="0.3">
      <c r="B3548" s="166">
        <v>39224</v>
      </c>
      <c r="C3548" s="197">
        <v>139.28</v>
      </c>
      <c r="D3548" s="197">
        <f t="shared" si="56"/>
        <v>4.793677204658902</v>
      </c>
      <c r="E3548" s="197">
        <v>2.0864810418015356E-3</v>
      </c>
    </row>
    <row r="3549" spans="2:5" x14ac:dyDescent="0.3">
      <c r="B3549" s="166">
        <v>37411</v>
      </c>
      <c r="C3549" s="197">
        <v>24.04</v>
      </c>
      <c r="D3549" s="197">
        <f t="shared" si="56"/>
        <v>-0.94450600184672207</v>
      </c>
      <c r="E3549" s="197">
        <v>2.0842017507294308E-3</v>
      </c>
    </row>
    <row r="3550" spans="2:5" x14ac:dyDescent="0.3">
      <c r="B3550" s="166">
        <v>43026</v>
      </c>
      <c r="C3550" s="197">
        <v>433.2</v>
      </c>
      <c r="D3550" s="197">
        <f t="shared" si="56"/>
        <v>7.1766704416761051</v>
      </c>
      <c r="E3550" s="197">
        <v>2.0818875780708179E-3</v>
      </c>
    </row>
    <row r="3551" spans="2:5" x14ac:dyDescent="0.3">
      <c r="B3551" s="166">
        <v>39946</v>
      </c>
      <c r="C3551" s="197">
        <v>52.98</v>
      </c>
      <c r="D3551" s="197">
        <f t="shared" si="56"/>
        <v>-0.87784182614710626</v>
      </c>
      <c r="E3551" s="197">
        <v>2.080574995271478E-3</v>
      </c>
    </row>
    <row r="3552" spans="2:5" x14ac:dyDescent="0.3">
      <c r="B3552" s="166">
        <v>42172</v>
      </c>
      <c r="C3552" s="197">
        <v>433.7</v>
      </c>
      <c r="D3552" s="197">
        <f t="shared" si="56"/>
        <v>5.4261372055119281</v>
      </c>
      <c r="E3552" s="197">
        <v>2.0794824399259504E-3</v>
      </c>
    </row>
    <row r="3553" spans="2:5" x14ac:dyDescent="0.3">
      <c r="B3553" s="166">
        <v>35394</v>
      </c>
      <c r="C3553" s="197">
        <v>67.489999999999995</v>
      </c>
      <c r="D3553" s="197">
        <f t="shared" si="56"/>
        <v>-0.48410029047546244</v>
      </c>
      <c r="E3553" s="197">
        <v>2.0786933927245954E-3</v>
      </c>
    </row>
    <row r="3554" spans="2:5" x14ac:dyDescent="0.3">
      <c r="B3554" s="166">
        <v>39176</v>
      </c>
      <c r="C3554" s="197">
        <v>130.82</v>
      </c>
      <c r="D3554" s="197">
        <f t="shared" si="56"/>
        <v>-0.72787785497358248</v>
      </c>
      <c r="E3554" s="197">
        <v>2.0681731137492942E-3</v>
      </c>
    </row>
    <row r="3555" spans="2:5" x14ac:dyDescent="0.3">
      <c r="B3555" s="166">
        <v>41992</v>
      </c>
      <c r="C3555" s="197">
        <v>480.74</v>
      </c>
      <c r="D3555" s="197">
        <f t="shared" si="56"/>
        <v>0.16435768261964734</v>
      </c>
      <c r="E3555" s="197">
        <v>2.0635747785304748E-3</v>
      </c>
    </row>
    <row r="3556" spans="2:5" x14ac:dyDescent="0.3">
      <c r="B3556" s="166">
        <v>44907</v>
      </c>
      <c r="C3556" s="197">
        <v>412.88</v>
      </c>
      <c r="D3556" s="197">
        <f t="shared" si="56"/>
        <v>5.0450951683748171</v>
      </c>
      <c r="E3556" s="197">
        <v>2.0629565808314432E-3</v>
      </c>
    </row>
    <row r="3557" spans="2:5" x14ac:dyDescent="0.3">
      <c r="B3557" s="166">
        <v>34857</v>
      </c>
      <c r="C3557" s="197">
        <v>68.3</v>
      </c>
      <c r="D3557" s="197">
        <f t="shared" si="56"/>
        <v>-0.65019206145966713</v>
      </c>
      <c r="E3557" s="197">
        <v>2.0539906103287375E-3</v>
      </c>
    </row>
    <row r="3558" spans="2:5" x14ac:dyDescent="0.3">
      <c r="B3558" s="166">
        <v>43413</v>
      </c>
      <c r="C3558" s="197">
        <v>195.25</v>
      </c>
      <c r="D3558" s="197">
        <f t="shared" si="56"/>
        <v>-0.65227070347284055</v>
      </c>
      <c r="E3558" s="197">
        <v>2.0528611752630432E-3</v>
      </c>
    </row>
    <row r="3559" spans="2:5" x14ac:dyDescent="0.3">
      <c r="B3559" s="166">
        <v>42102</v>
      </c>
      <c r="C3559" s="197">
        <v>561.5</v>
      </c>
      <c r="D3559" s="197">
        <f t="shared" si="56"/>
        <v>0.76101615179551496</v>
      </c>
      <c r="E3559" s="197">
        <v>2.0522887481038143E-3</v>
      </c>
    </row>
    <row r="3560" spans="2:5" x14ac:dyDescent="0.3">
      <c r="B3560" s="166">
        <v>42422</v>
      </c>
      <c r="C3560" s="197">
        <v>318.85000000000002</v>
      </c>
      <c r="D3560" s="197">
        <f t="shared" si="56"/>
        <v>-0.28178848969478543</v>
      </c>
      <c r="E3560" s="197">
        <v>2.0427404148335437E-3</v>
      </c>
    </row>
    <row r="3561" spans="2:5" x14ac:dyDescent="0.3">
      <c r="B3561" s="166">
        <v>42845</v>
      </c>
      <c r="C3561" s="197">
        <v>443.95</v>
      </c>
      <c r="D3561" s="197">
        <f t="shared" si="56"/>
        <v>2.2128383268200893</v>
      </c>
      <c r="E3561" s="197">
        <v>2.0313734341494971E-3</v>
      </c>
    </row>
    <row r="3562" spans="2:5" x14ac:dyDescent="0.3">
      <c r="B3562" s="166">
        <v>39414</v>
      </c>
      <c r="C3562" s="197">
        <v>138.18</v>
      </c>
      <c r="D3562" s="197">
        <f t="shared" si="56"/>
        <v>0.74139886578449921</v>
      </c>
      <c r="E3562" s="197">
        <v>2.0304568527917954E-3</v>
      </c>
    </row>
    <row r="3563" spans="2:5" x14ac:dyDescent="0.3">
      <c r="B3563" s="166">
        <v>35002</v>
      </c>
      <c r="C3563" s="197">
        <v>79.349999999999994</v>
      </c>
      <c r="D3563" s="197">
        <f t="shared" si="56"/>
        <v>-0.67490167158308756</v>
      </c>
      <c r="E3563" s="197">
        <v>2.0204571284252459E-3</v>
      </c>
    </row>
    <row r="3564" spans="2:5" x14ac:dyDescent="0.3">
      <c r="B3564" s="166">
        <v>41086</v>
      </c>
      <c r="C3564" s="197">
        <v>244.08</v>
      </c>
      <c r="D3564" s="197">
        <f t="shared" si="56"/>
        <v>1.5738690287883581</v>
      </c>
      <c r="E3564" s="197">
        <v>2.0115768299191483E-3</v>
      </c>
    </row>
    <row r="3565" spans="2:5" x14ac:dyDescent="0.3">
      <c r="B3565" s="166">
        <v>35303</v>
      </c>
      <c r="C3565" s="197">
        <v>94.83</v>
      </c>
      <c r="D3565" s="197">
        <f t="shared" si="56"/>
        <v>-0.75960149060765081</v>
      </c>
      <c r="E3565" s="197">
        <v>2.0076077768385048E-3</v>
      </c>
    </row>
    <row r="3566" spans="2:5" x14ac:dyDescent="0.3">
      <c r="B3566" s="166">
        <v>41607</v>
      </c>
      <c r="C3566" s="197">
        <v>394.47</v>
      </c>
      <c r="D3566" s="197">
        <f t="shared" si="56"/>
        <v>25.210631229235879</v>
      </c>
      <c r="E3566" s="197">
        <v>2.0067059540744836E-3</v>
      </c>
    </row>
    <row r="3567" spans="2:5" x14ac:dyDescent="0.3">
      <c r="B3567" s="166">
        <v>36846</v>
      </c>
      <c r="C3567" s="197">
        <v>15.05</v>
      </c>
      <c r="D3567" s="197">
        <f t="shared" si="56"/>
        <v>-0.80087324689071182</v>
      </c>
      <c r="E3567" s="197">
        <v>1.9973368841545991E-3</v>
      </c>
    </row>
    <row r="3568" spans="2:5" x14ac:dyDescent="0.3">
      <c r="B3568" s="166">
        <v>38216</v>
      </c>
      <c r="C3568" s="197">
        <v>75.58</v>
      </c>
      <c r="D3568" s="197">
        <f t="shared" si="56"/>
        <v>-6.5991102323282314E-2</v>
      </c>
      <c r="E3568" s="197">
        <v>1.9885987007821626E-3</v>
      </c>
    </row>
    <row r="3569" spans="2:5" x14ac:dyDescent="0.3">
      <c r="B3569" s="166">
        <v>34992</v>
      </c>
      <c r="C3569" s="197">
        <v>80.92</v>
      </c>
      <c r="D3569" s="197">
        <f t="shared" si="56"/>
        <v>0.2292267962934833</v>
      </c>
      <c r="E3569" s="197">
        <v>1.9811788013868181E-3</v>
      </c>
    </row>
    <row r="3570" spans="2:5" x14ac:dyDescent="0.3">
      <c r="B3570" s="166">
        <v>35482</v>
      </c>
      <c r="C3570" s="197">
        <v>65.83</v>
      </c>
      <c r="D3570" s="197">
        <f t="shared" si="56"/>
        <v>-0.7418127622857591</v>
      </c>
      <c r="E3570" s="197">
        <v>1.9786910197867602E-3</v>
      </c>
    </row>
    <row r="3571" spans="2:5" x14ac:dyDescent="0.3">
      <c r="B3571" s="166">
        <v>41368</v>
      </c>
      <c r="C3571" s="197">
        <v>254.97</v>
      </c>
      <c r="D3571" s="197">
        <f t="shared" si="56"/>
        <v>0.60752789861925471</v>
      </c>
      <c r="E3571" s="197">
        <v>1.9648681573465332E-3</v>
      </c>
    </row>
    <row r="3572" spans="2:5" x14ac:dyDescent="0.3">
      <c r="B3572" s="166">
        <v>40771</v>
      </c>
      <c r="C3572" s="197">
        <v>158.61000000000001</v>
      </c>
      <c r="D3572" s="197">
        <f t="shared" si="56"/>
        <v>-0.11613262747283348</v>
      </c>
      <c r="E3572" s="197">
        <v>1.9583070120026136E-3</v>
      </c>
    </row>
    <row r="3573" spans="2:5" x14ac:dyDescent="0.3">
      <c r="B3573" s="166">
        <v>43405</v>
      </c>
      <c r="C3573" s="197">
        <v>179.45</v>
      </c>
      <c r="D3573" s="197">
        <f t="shared" si="56"/>
        <v>0.34550498612881442</v>
      </c>
      <c r="E3573" s="197">
        <v>1.9542155220546586E-3</v>
      </c>
    </row>
    <row r="3574" spans="2:5" x14ac:dyDescent="0.3">
      <c r="B3574" s="166">
        <v>39343</v>
      </c>
      <c r="C3574" s="197">
        <v>133.37</v>
      </c>
      <c r="D3574" s="197">
        <f t="shared" si="56"/>
        <v>-0.56754215304798961</v>
      </c>
      <c r="E3574" s="197">
        <v>1.9532717301480318E-3</v>
      </c>
    </row>
    <row r="3575" spans="2:5" x14ac:dyDescent="0.3">
      <c r="B3575" s="166">
        <v>43264</v>
      </c>
      <c r="C3575" s="197">
        <v>308.39999999999998</v>
      </c>
      <c r="D3575" s="197">
        <f t="shared" si="56"/>
        <v>2.7318489835430779</v>
      </c>
      <c r="E3575" s="197">
        <v>1.9493177387912564E-3</v>
      </c>
    </row>
    <row r="3576" spans="2:5" x14ac:dyDescent="0.3">
      <c r="B3576" s="166">
        <v>35366</v>
      </c>
      <c r="C3576" s="197">
        <v>82.64</v>
      </c>
      <c r="D3576" s="197">
        <f t="shared" si="56"/>
        <v>-3.7371910789633089E-3</v>
      </c>
      <c r="E3576" s="197">
        <v>1.9398642095052043E-3</v>
      </c>
    </row>
    <row r="3577" spans="2:5" x14ac:dyDescent="0.3">
      <c r="B3577" s="166">
        <v>38495</v>
      </c>
      <c r="C3577" s="197">
        <v>82.95</v>
      </c>
      <c r="D3577" s="197">
        <f t="shared" si="56"/>
        <v>0.32953999038307424</v>
      </c>
      <c r="E3577" s="197">
        <v>1.93260055562261E-3</v>
      </c>
    </row>
    <row r="3578" spans="2:5" x14ac:dyDescent="0.3">
      <c r="B3578" s="166">
        <v>34660</v>
      </c>
      <c r="C3578" s="197">
        <v>62.39</v>
      </c>
      <c r="D3578" s="197">
        <f t="shared" si="56"/>
        <v>-5.7370517928286846E-3</v>
      </c>
      <c r="E3578" s="197">
        <v>1.9270916974465369E-3</v>
      </c>
    </row>
    <row r="3579" spans="2:5" x14ac:dyDescent="0.3">
      <c r="B3579" s="166">
        <v>34691</v>
      </c>
      <c r="C3579" s="197">
        <v>62.75</v>
      </c>
      <c r="D3579" s="197">
        <f t="shared" si="56"/>
        <v>-0.50297029702970297</v>
      </c>
      <c r="E3579" s="197">
        <v>1.9160146894459107E-3</v>
      </c>
    </row>
    <row r="3580" spans="2:5" x14ac:dyDescent="0.3">
      <c r="B3580" s="166">
        <v>39302</v>
      </c>
      <c r="C3580" s="197">
        <v>126.25</v>
      </c>
      <c r="D3580" s="197">
        <f t="shared" si="56"/>
        <v>-0.70001188071759535</v>
      </c>
      <c r="E3580" s="197">
        <v>1.9046107451790029E-3</v>
      </c>
    </row>
    <row r="3581" spans="2:5" x14ac:dyDescent="0.3">
      <c r="B3581" s="166">
        <v>44867</v>
      </c>
      <c r="C3581" s="197">
        <v>420.85</v>
      </c>
      <c r="D3581" s="197">
        <f t="shared" si="56"/>
        <v>5.1259097525473072</v>
      </c>
      <c r="E3581" s="197">
        <v>1.9045351743840477E-3</v>
      </c>
    </row>
    <row r="3582" spans="2:5" x14ac:dyDescent="0.3">
      <c r="B3582" s="166">
        <v>34911</v>
      </c>
      <c r="C3582" s="197">
        <v>68.7</v>
      </c>
      <c r="D3582" s="197">
        <f t="shared" si="56"/>
        <v>-0.85569652159300957</v>
      </c>
      <c r="E3582" s="197">
        <v>1.8958728306841532E-3</v>
      </c>
    </row>
    <row r="3583" spans="2:5" x14ac:dyDescent="0.3">
      <c r="B3583" s="166">
        <v>44785</v>
      </c>
      <c r="C3583" s="197">
        <v>476.08</v>
      </c>
      <c r="D3583" s="197">
        <f t="shared" si="56"/>
        <v>1.0437003648851686</v>
      </c>
      <c r="E3583" s="197">
        <v>1.8940191085483615E-3</v>
      </c>
    </row>
    <row r="3584" spans="2:5" x14ac:dyDescent="0.3">
      <c r="B3584" s="166">
        <v>41137</v>
      </c>
      <c r="C3584" s="197">
        <v>232.95</v>
      </c>
      <c r="D3584" s="197">
        <f t="shared" si="56"/>
        <v>-0.48290788013318542</v>
      </c>
      <c r="E3584" s="197">
        <v>1.8923917250870392E-3</v>
      </c>
    </row>
    <row r="3585" spans="2:5" x14ac:dyDescent="0.3">
      <c r="B3585" s="166">
        <v>42878</v>
      </c>
      <c r="C3585" s="197">
        <v>450.5</v>
      </c>
      <c r="D3585" s="197">
        <f t="shared" si="56"/>
        <v>0.30617570310234865</v>
      </c>
      <c r="E3585" s="197">
        <v>1.890359168241984E-3</v>
      </c>
    </row>
    <row r="3586" spans="2:5" x14ac:dyDescent="0.3">
      <c r="B3586" s="166">
        <v>44379</v>
      </c>
      <c r="C3586" s="197">
        <v>344.9</v>
      </c>
      <c r="D3586" s="197">
        <f t="shared" si="56"/>
        <v>1.2339529762290304</v>
      </c>
      <c r="E3586" s="197">
        <v>1.8881626724762679E-3</v>
      </c>
    </row>
    <row r="3587" spans="2:5" x14ac:dyDescent="0.3">
      <c r="B3587" s="166">
        <v>40814</v>
      </c>
      <c r="C3587" s="197">
        <v>154.38999999999999</v>
      </c>
      <c r="D3587" s="197">
        <f t="shared" si="56"/>
        <v>1.0522397979529439</v>
      </c>
      <c r="E3587" s="197">
        <v>1.8818948734586893E-3</v>
      </c>
    </row>
    <row r="3588" spans="2:5" x14ac:dyDescent="0.3">
      <c r="B3588" s="166">
        <v>35573</v>
      </c>
      <c r="C3588" s="197">
        <v>75.23</v>
      </c>
      <c r="D3588" s="197">
        <f t="shared" si="56"/>
        <v>1.3283813060971834</v>
      </c>
      <c r="E3588" s="197">
        <v>1.8644293514449295E-3</v>
      </c>
    </row>
    <row r="3589" spans="2:5" x14ac:dyDescent="0.3">
      <c r="B3589" s="166">
        <v>35991</v>
      </c>
      <c r="C3589" s="197">
        <v>32.31</v>
      </c>
      <c r="D3589" s="197">
        <f t="shared" si="56"/>
        <v>-0.57363420427553447</v>
      </c>
      <c r="E3589" s="197">
        <v>1.8604651162792418E-3</v>
      </c>
    </row>
    <row r="3590" spans="2:5" x14ac:dyDescent="0.3">
      <c r="B3590" s="166">
        <v>35580</v>
      </c>
      <c r="C3590" s="197">
        <v>75.78</v>
      </c>
      <c r="D3590" s="197">
        <f t="shared" si="56"/>
        <v>-7.416004886988381E-2</v>
      </c>
      <c r="E3590" s="197">
        <v>1.8508725542041304E-3</v>
      </c>
    </row>
    <row r="3591" spans="2:5" x14ac:dyDescent="0.3">
      <c r="B3591" s="166">
        <v>35150</v>
      </c>
      <c r="C3591" s="197">
        <v>81.849999999999994</v>
      </c>
      <c r="D3591" s="197">
        <f t="shared" si="56"/>
        <v>-0.83476329867770271</v>
      </c>
      <c r="E3591" s="197">
        <v>1.8359853121174829E-3</v>
      </c>
    </row>
    <row r="3592" spans="2:5" x14ac:dyDescent="0.3">
      <c r="B3592" s="166">
        <v>44543</v>
      </c>
      <c r="C3592" s="197">
        <v>495.35</v>
      </c>
      <c r="D3592" s="197">
        <f t="shared" si="56"/>
        <v>5.0471848160322352E-2</v>
      </c>
      <c r="E3592" s="197">
        <v>1.820204267367842E-3</v>
      </c>
    </row>
    <row r="3593" spans="2:5" x14ac:dyDescent="0.3">
      <c r="B3593" s="166">
        <v>45034</v>
      </c>
      <c r="C3593" s="197">
        <v>471.55</v>
      </c>
      <c r="D3593" s="197">
        <f t="shared" si="56"/>
        <v>0.54303010471204183</v>
      </c>
      <c r="E3593" s="197">
        <v>1.8058211174847294E-3</v>
      </c>
    </row>
    <row r="3594" spans="2:5" x14ac:dyDescent="0.3">
      <c r="B3594" s="166">
        <v>43271</v>
      </c>
      <c r="C3594" s="197">
        <v>305.60000000000002</v>
      </c>
      <c r="D3594" s="197">
        <f t="shared" ref="D3594:D3657" si="57">C3594/C3595-1</f>
        <v>2.9275157434777022</v>
      </c>
      <c r="E3594" s="197">
        <v>1.8029831175216948E-3</v>
      </c>
    </row>
    <row r="3595" spans="2:5" x14ac:dyDescent="0.3">
      <c r="B3595" s="166">
        <v>35628</v>
      </c>
      <c r="C3595" s="197">
        <v>77.81</v>
      </c>
      <c r="D3595" s="197">
        <f t="shared" si="57"/>
        <v>0.1603042051893826</v>
      </c>
      <c r="E3595" s="197">
        <v>1.8024977468777958E-3</v>
      </c>
    </row>
    <row r="3596" spans="2:5" x14ac:dyDescent="0.3">
      <c r="B3596" s="166">
        <v>34890</v>
      </c>
      <c r="C3596" s="197">
        <v>67.06</v>
      </c>
      <c r="D3596" s="197">
        <f t="shared" si="57"/>
        <v>-0.79709531013615731</v>
      </c>
      <c r="E3596" s="197">
        <v>1.7926501344487367E-3</v>
      </c>
    </row>
    <row r="3597" spans="2:5" x14ac:dyDescent="0.3">
      <c r="B3597" s="166">
        <v>41530</v>
      </c>
      <c r="C3597" s="197">
        <v>330.5</v>
      </c>
      <c r="D3597" s="197">
        <f t="shared" si="57"/>
        <v>-0.57965023847376784</v>
      </c>
      <c r="E3597" s="197">
        <v>1.7883665242035551E-3</v>
      </c>
    </row>
    <row r="3598" spans="2:5" x14ac:dyDescent="0.3">
      <c r="B3598" s="166">
        <v>45609</v>
      </c>
      <c r="C3598" s="197">
        <v>786.25</v>
      </c>
      <c r="D3598" s="197">
        <f t="shared" si="57"/>
        <v>0.27247568337406336</v>
      </c>
      <c r="E3598" s="197">
        <v>1.7837803401923313E-3</v>
      </c>
    </row>
    <row r="3599" spans="2:5" x14ac:dyDescent="0.3">
      <c r="B3599" s="166">
        <v>45195</v>
      </c>
      <c r="C3599" s="197">
        <v>617.89</v>
      </c>
      <c r="D3599" s="197">
        <f t="shared" si="57"/>
        <v>0.45180921052631562</v>
      </c>
      <c r="E3599" s="197">
        <v>1.7671854734111481E-3</v>
      </c>
    </row>
    <row r="3600" spans="2:5" x14ac:dyDescent="0.3">
      <c r="B3600" s="166">
        <v>43017</v>
      </c>
      <c r="C3600" s="197">
        <v>425.6</v>
      </c>
      <c r="D3600" s="197">
        <f t="shared" si="57"/>
        <v>2.5624006026617563</v>
      </c>
      <c r="E3600" s="197">
        <v>1.7653289396257765E-3</v>
      </c>
    </row>
    <row r="3601" spans="2:5" x14ac:dyDescent="0.3">
      <c r="B3601" s="166">
        <v>39553</v>
      </c>
      <c r="C3601" s="197">
        <v>119.47</v>
      </c>
      <c r="D3601" s="197">
        <f t="shared" si="57"/>
        <v>-0.1292274052478134</v>
      </c>
      <c r="E3601" s="197">
        <v>1.7608586282071848E-3</v>
      </c>
    </row>
    <row r="3602" spans="2:5" x14ac:dyDescent="0.3">
      <c r="B3602" s="166">
        <v>39213</v>
      </c>
      <c r="C3602" s="197">
        <v>137.19999999999999</v>
      </c>
      <c r="D3602" s="197">
        <f t="shared" si="57"/>
        <v>0.49863462588749319</v>
      </c>
      <c r="E3602" s="197">
        <v>1.7523364485980686E-3</v>
      </c>
    </row>
    <row r="3603" spans="2:5" x14ac:dyDescent="0.3">
      <c r="B3603" s="166">
        <v>38587</v>
      </c>
      <c r="C3603" s="197">
        <v>91.55</v>
      </c>
      <c r="D3603" s="197">
        <f t="shared" si="57"/>
        <v>-0.7040377590275757</v>
      </c>
      <c r="E3603" s="197">
        <v>1.7507385928439145E-3</v>
      </c>
    </row>
    <row r="3604" spans="2:5" x14ac:dyDescent="0.3">
      <c r="B3604" s="166">
        <v>41026</v>
      </c>
      <c r="C3604" s="197">
        <v>309.33</v>
      </c>
      <c r="D3604" s="197">
        <f t="shared" si="57"/>
        <v>1.2337521663778164</v>
      </c>
      <c r="E3604" s="197">
        <v>1.7487612940831898E-3</v>
      </c>
    </row>
    <row r="3605" spans="2:5" x14ac:dyDescent="0.3">
      <c r="B3605" s="166">
        <v>39183</v>
      </c>
      <c r="C3605" s="197">
        <v>138.47999999999999</v>
      </c>
      <c r="D3605" s="197">
        <f t="shared" si="57"/>
        <v>0.41133306155727656</v>
      </c>
      <c r="E3605" s="197">
        <v>1.7361111111109384E-3</v>
      </c>
    </row>
    <row r="3606" spans="2:5" x14ac:dyDescent="0.3">
      <c r="B3606" s="166">
        <v>38604</v>
      </c>
      <c r="C3606" s="197">
        <v>98.12</v>
      </c>
      <c r="D3606" s="197">
        <f t="shared" si="57"/>
        <v>-0.80941281588097036</v>
      </c>
      <c r="E3606" s="197">
        <v>1.7355793772333428E-3</v>
      </c>
    </row>
    <row r="3607" spans="2:5" x14ac:dyDescent="0.3">
      <c r="B3607" s="166">
        <v>42018</v>
      </c>
      <c r="C3607" s="197">
        <v>514.83000000000004</v>
      </c>
      <c r="D3607" s="197">
        <f t="shared" si="57"/>
        <v>0.26867915229176931</v>
      </c>
      <c r="E3607" s="197">
        <v>1.7317196559909487E-3</v>
      </c>
    </row>
    <row r="3608" spans="2:5" x14ac:dyDescent="0.3">
      <c r="B3608" s="166">
        <v>43087</v>
      </c>
      <c r="C3608" s="197">
        <v>405.8</v>
      </c>
      <c r="D3608" s="197">
        <f t="shared" si="57"/>
        <v>-2.8258999877134316E-3</v>
      </c>
      <c r="E3608" s="197">
        <v>1.727968402863489E-3</v>
      </c>
    </row>
    <row r="3609" spans="2:5" x14ac:dyDescent="0.3">
      <c r="B3609" s="166">
        <v>42327</v>
      </c>
      <c r="C3609" s="197">
        <v>406.95</v>
      </c>
      <c r="D3609" s="197">
        <f t="shared" si="57"/>
        <v>6.7706702310483102</v>
      </c>
      <c r="E3609" s="197">
        <v>1.7230769230769383E-3</v>
      </c>
    </row>
    <row r="3610" spans="2:5" x14ac:dyDescent="0.3">
      <c r="B3610" s="166">
        <v>36363</v>
      </c>
      <c r="C3610" s="197">
        <v>52.37</v>
      </c>
      <c r="D3610" s="197">
        <f t="shared" si="57"/>
        <v>-0.7020199146514936</v>
      </c>
      <c r="E3610" s="197">
        <v>1.7214996174443886E-3</v>
      </c>
    </row>
    <row r="3611" spans="2:5" x14ac:dyDescent="0.3">
      <c r="B3611" s="166">
        <v>43438</v>
      </c>
      <c r="C3611" s="197">
        <v>175.75</v>
      </c>
      <c r="D3611" s="197">
        <f t="shared" si="57"/>
        <v>0.1063200302152838</v>
      </c>
      <c r="E3611" s="197">
        <v>1.7098888572244508E-3</v>
      </c>
    </row>
    <row r="3612" spans="2:5" x14ac:dyDescent="0.3">
      <c r="B3612" s="166">
        <v>39022</v>
      </c>
      <c r="C3612" s="197">
        <v>158.86000000000001</v>
      </c>
      <c r="D3612" s="197">
        <f t="shared" si="57"/>
        <v>-0.40009818360333815</v>
      </c>
      <c r="E3612" s="197">
        <v>1.702503310423209E-3</v>
      </c>
    </row>
    <row r="3613" spans="2:5" x14ac:dyDescent="0.3">
      <c r="B3613" s="166">
        <v>40970</v>
      </c>
      <c r="C3613" s="197">
        <v>264.81</v>
      </c>
      <c r="D3613" s="197">
        <f t="shared" si="57"/>
        <v>13.994903737259342</v>
      </c>
      <c r="E3613" s="197">
        <v>1.7022242396731446E-3</v>
      </c>
    </row>
    <row r="3614" spans="2:5" x14ac:dyDescent="0.3">
      <c r="B3614" s="166">
        <v>36957</v>
      </c>
      <c r="C3614" s="197">
        <v>17.66</v>
      </c>
      <c r="D3614" s="197">
        <f t="shared" si="57"/>
        <v>-0.76972225844308251</v>
      </c>
      <c r="E3614" s="197">
        <v>1.701644923425949E-3</v>
      </c>
    </row>
    <row r="3615" spans="2:5" x14ac:dyDescent="0.3">
      <c r="B3615" s="166">
        <v>39640</v>
      </c>
      <c r="C3615" s="197">
        <v>76.69</v>
      </c>
      <c r="D3615" s="197">
        <f t="shared" si="57"/>
        <v>-0.87625455836318455</v>
      </c>
      <c r="E3615" s="197">
        <v>1.6980146290490605E-3</v>
      </c>
    </row>
    <row r="3616" spans="2:5" x14ac:dyDescent="0.3">
      <c r="B3616" s="166">
        <v>45127</v>
      </c>
      <c r="C3616" s="197">
        <v>619.74</v>
      </c>
      <c r="D3616" s="197">
        <f t="shared" si="57"/>
        <v>3.1902636916835698</v>
      </c>
      <c r="E3616" s="197">
        <v>1.6971342675653478E-3</v>
      </c>
    </row>
    <row r="3617" spans="2:5" x14ac:dyDescent="0.3">
      <c r="B3617" s="166">
        <v>44092</v>
      </c>
      <c r="C3617" s="197">
        <v>147.9</v>
      </c>
      <c r="D3617" s="197">
        <f t="shared" si="57"/>
        <v>1.0828052386987745</v>
      </c>
      <c r="E3617" s="197">
        <v>1.6931933626820328E-3</v>
      </c>
    </row>
    <row r="3618" spans="2:5" x14ac:dyDescent="0.3">
      <c r="B3618" s="166">
        <v>34904</v>
      </c>
      <c r="C3618" s="197">
        <v>71.010000000000005</v>
      </c>
      <c r="D3618" s="197">
        <f t="shared" si="57"/>
        <v>-0.50056266704177799</v>
      </c>
      <c r="E3618" s="197">
        <v>1.6927634363097521E-3</v>
      </c>
    </row>
    <row r="3619" spans="2:5" x14ac:dyDescent="0.3">
      <c r="B3619" s="166">
        <v>39232</v>
      </c>
      <c r="C3619" s="197">
        <v>142.18</v>
      </c>
      <c r="D3619" s="197">
        <f t="shared" si="57"/>
        <v>-0.1429776974080772</v>
      </c>
      <c r="E3619" s="197">
        <v>1.6908552909680186E-3</v>
      </c>
    </row>
    <row r="3620" spans="2:5" x14ac:dyDescent="0.3">
      <c r="B3620" s="166">
        <v>40382</v>
      </c>
      <c r="C3620" s="197">
        <v>165.9</v>
      </c>
      <c r="D3620" s="197">
        <f t="shared" si="57"/>
        <v>-0.75583192287879908</v>
      </c>
      <c r="E3620" s="197">
        <v>1.6906170752324368E-3</v>
      </c>
    </row>
    <row r="3621" spans="2:5" x14ac:dyDescent="0.3">
      <c r="B3621" s="166">
        <v>45247</v>
      </c>
      <c r="C3621" s="197">
        <v>679.45</v>
      </c>
      <c r="D3621" s="197">
        <f t="shared" si="57"/>
        <v>8.413272374619007</v>
      </c>
      <c r="E3621" s="197">
        <v>1.68064749156005E-3</v>
      </c>
    </row>
    <row r="3622" spans="2:5" x14ac:dyDescent="0.3">
      <c r="B3622" s="166">
        <v>35083</v>
      </c>
      <c r="C3622" s="197">
        <v>72.180000000000007</v>
      </c>
      <c r="D3622" s="197">
        <f t="shared" si="57"/>
        <v>-0.52261904761904754</v>
      </c>
      <c r="E3622" s="197">
        <v>1.6652789342215257E-3</v>
      </c>
    </row>
    <row r="3623" spans="2:5" x14ac:dyDescent="0.3">
      <c r="B3623" s="166">
        <v>44147</v>
      </c>
      <c r="C3623" s="197">
        <v>151.19999999999999</v>
      </c>
      <c r="D3623" s="197">
        <f t="shared" si="57"/>
        <v>5.2196626902509253</v>
      </c>
      <c r="E3623" s="197">
        <v>1.6561775422325731E-3</v>
      </c>
    </row>
    <row r="3624" spans="2:5" x14ac:dyDescent="0.3">
      <c r="B3624" s="166">
        <v>36705</v>
      </c>
      <c r="C3624" s="197">
        <v>24.31</v>
      </c>
      <c r="D3624" s="197">
        <f t="shared" si="57"/>
        <v>-0.97541215737837561</v>
      </c>
      <c r="E3624" s="197">
        <v>1.6481252575195615E-3</v>
      </c>
    </row>
    <row r="3625" spans="2:5" x14ac:dyDescent="0.3">
      <c r="B3625" s="166">
        <v>45455</v>
      </c>
      <c r="C3625" s="197">
        <v>988.7</v>
      </c>
      <c r="D3625" s="197">
        <f t="shared" si="57"/>
        <v>30.98641216434811</v>
      </c>
      <c r="E3625" s="197">
        <v>1.6209097355890378E-3</v>
      </c>
    </row>
    <row r="3626" spans="2:5" x14ac:dyDescent="0.3">
      <c r="B3626" s="166">
        <v>37663</v>
      </c>
      <c r="C3626" s="197">
        <v>30.91</v>
      </c>
      <c r="D3626" s="197">
        <f t="shared" si="57"/>
        <v>-0.58375976299488286</v>
      </c>
      <c r="E3626" s="197">
        <v>1.6202203499675605E-3</v>
      </c>
    </row>
    <row r="3627" spans="2:5" x14ac:dyDescent="0.3">
      <c r="B3627" s="166">
        <v>34961</v>
      </c>
      <c r="C3627" s="197">
        <v>74.260000000000005</v>
      </c>
      <c r="D3627" s="197">
        <f t="shared" si="57"/>
        <v>-0.68587140439932315</v>
      </c>
      <c r="E3627" s="197">
        <v>1.6185594820610216E-3</v>
      </c>
    </row>
    <row r="3628" spans="2:5" x14ac:dyDescent="0.3">
      <c r="B3628" s="166">
        <v>40563</v>
      </c>
      <c r="C3628" s="197">
        <v>236.4</v>
      </c>
      <c r="D3628" s="197">
        <f t="shared" si="57"/>
        <v>1.918878873935054</v>
      </c>
      <c r="E3628" s="197">
        <v>1.610033048046855E-3</v>
      </c>
    </row>
    <row r="3629" spans="2:5" x14ac:dyDescent="0.3">
      <c r="B3629" s="166">
        <v>38450</v>
      </c>
      <c r="C3629" s="197">
        <v>80.989999999999995</v>
      </c>
      <c r="D3629" s="197">
        <f t="shared" si="57"/>
        <v>1.594170403587444</v>
      </c>
      <c r="E3629" s="197">
        <v>1.607717041800516E-3</v>
      </c>
    </row>
    <row r="3630" spans="2:5" x14ac:dyDescent="0.3">
      <c r="B3630" s="166">
        <v>39759</v>
      </c>
      <c r="C3630" s="197">
        <v>31.22</v>
      </c>
      <c r="D3630" s="197">
        <f t="shared" si="57"/>
        <v>-0.95462209302325585</v>
      </c>
      <c r="E3630" s="197">
        <v>1.6041065126723986E-3</v>
      </c>
    </row>
    <row r="3631" spans="2:5" x14ac:dyDescent="0.3">
      <c r="B3631" s="166">
        <v>45838</v>
      </c>
      <c r="C3631" s="197">
        <v>688</v>
      </c>
      <c r="D3631" s="197">
        <f t="shared" si="57"/>
        <v>4.2232007288187061</v>
      </c>
      <c r="E3631" s="197">
        <v>1.6013975833455429E-3</v>
      </c>
    </row>
    <row r="3632" spans="2:5" x14ac:dyDescent="0.3">
      <c r="B3632" s="166">
        <v>39254</v>
      </c>
      <c r="C3632" s="197">
        <v>131.72</v>
      </c>
      <c r="D3632" s="197">
        <f t="shared" si="57"/>
        <v>0.74694960212201567</v>
      </c>
      <c r="E3632" s="197">
        <v>1.5968367424530339E-3</v>
      </c>
    </row>
    <row r="3633" spans="2:5" x14ac:dyDescent="0.3">
      <c r="B3633" s="166">
        <v>35643</v>
      </c>
      <c r="C3633" s="197">
        <v>75.400000000000006</v>
      </c>
      <c r="D3633" s="197">
        <f t="shared" si="57"/>
        <v>-0.3709327548806941</v>
      </c>
      <c r="E3633" s="197">
        <v>1.5940488841659217E-3</v>
      </c>
    </row>
    <row r="3634" spans="2:5" x14ac:dyDescent="0.3">
      <c r="B3634" s="166">
        <v>40073</v>
      </c>
      <c r="C3634" s="197">
        <v>119.86</v>
      </c>
      <c r="D3634" s="197">
        <f t="shared" si="57"/>
        <v>-0.70387390058306154</v>
      </c>
      <c r="E3634" s="197">
        <v>1.587699506977458E-3</v>
      </c>
    </row>
    <row r="3635" spans="2:5" x14ac:dyDescent="0.3">
      <c r="B3635" s="166">
        <v>41705</v>
      </c>
      <c r="C3635" s="197">
        <v>404.76</v>
      </c>
      <c r="D3635" s="197">
        <f t="shared" si="57"/>
        <v>0.40849775550683787</v>
      </c>
      <c r="E3635" s="197">
        <v>1.5836880134612041E-3</v>
      </c>
    </row>
    <row r="3636" spans="2:5" x14ac:dyDescent="0.3">
      <c r="B3636" s="166">
        <v>40983</v>
      </c>
      <c r="C3636" s="197">
        <v>287.37</v>
      </c>
      <c r="D3636" s="197">
        <f t="shared" si="57"/>
        <v>1.1340412891727314</v>
      </c>
      <c r="E3636" s="197">
        <v>1.5683814303637522E-3</v>
      </c>
    </row>
    <row r="3637" spans="2:5" x14ac:dyDescent="0.3">
      <c r="B3637" s="166">
        <v>39328</v>
      </c>
      <c r="C3637" s="197">
        <v>134.66</v>
      </c>
      <c r="D3637" s="197">
        <f t="shared" si="57"/>
        <v>-0.618688942375761</v>
      </c>
      <c r="E3637" s="197">
        <v>1.561918928969952E-3</v>
      </c>
    </row>
    <row r="3638" spans="2:5" x14ac:dyDescent="0.3">
      <c r="B3638" s="166">
        <v>43172</v>
      </c>
      <c r="C3638" s="197">
        <v>353.15</v>
      </c>
      <c r="D3638" s="197">
        <f t="shared" si="57"/>
        <v>0.36747337850919637</v>
      </c>
      <c r="E3638" s="197">
        <v>1.5598411798070089E-3</v>
      </c>
    </row>
    <row r="3639" spans="2:5" x14ac:dyDescent="0.3">
      <c r="B3639" s="166">
        <v>43307</v>
      </c>
      <c r="C3639" s="197">
        <v>258.25</v>
      </c>
      <c r="D3639" s="197">
        <f t="shared" si="57"/>
        <v>2.9958223735107539</v>
      </c>
      <c r="E3639" s="197">
        <v>1.5512895094045298E-3</v>
      </c>
    </row>
    <row r="3640" spans="2:5" x14ac:dyDescent="0.3">
      <c r="B3640" s="166">
        <v>35430</v>
      </c>
      <c r="C3640" s="197">
        <v>64.63</v>
      </c>
      <c r="D3640" s="197">
        <f t="shared" si="57"/>
        <v>-0.8470295857988166</v>
      </c>
      <c r="E3640" s="197">
        <v>1.5496668216332665E-3</v>
      </c>
    </row>
    <row r="3641" spans="2:5" x14ac:dyDescent="0.3">
      <c r="B3641" s="166">
        <v>44883</v>
      </c>
      <c r="C3641" s="197">
        <v>422.5</v>
      </c>
      <c r="D3641" s="197">
        <f t="shared" si="57"/>
        <v>-0.18859227962358371</v>
      </c>
      <c r="E3641" s="197">
        <v>1.5408320493066618E-3</v>
      </c>
    </row>
    <row r="3642" spans="2:5" x14ac:dyDescent="0.3">
      <c r="B3642" s="166">
        <v>42142</v>
      </c>
      <c r="C3642" s="197">
        <v>520.70000000000005</v>
      </c>
      <c r="D3642" s="197">
        <f t="shared" si="57"/>
        <v>6.234959010698903</v>
      </c>
      <c r="E3642" s="197">
        <v>1.5387574533565207E-3</v>
      </c>
    </row>
    <row r="3643" spans="2:5" x14ac:dyDescent="0.3">
      <c r="B3643" s="166">
        <v>34870</v>
      </c>
      <c r="C3643" s="197">
        <v>71.97</v>
      </c>
      <c r="D3643" s="197">
        <f t="shared" si="57"/>
        <v>-0.89005499541704858</v>
      </c>
      <c r="E3643" s="197">
        <v>1.5307542443641076E-3</v>
      </c>
    </row>
    <row r="3644" spans="2:5" x14ac:dyDescent="0.3">
      <c r="B3644" s="166">
        <v>45874</v>
      </c>
      <c r="C3644" s="197">
        <v>654.6</v>
      </c>
      <c r="D3644" s="197">
        <f t="shared" si="57"/>
        <v>0.69256625727213961</v>
      </c>
      <c r="E3644" s="197">
        <v>1.5299877600978284E-3</v>
      </c>
    </row>
    <row r="3645" spans="2:5" x14ac:dyDescent="0.3">
      <c r="B3645" s="166">
        <v>41614</v>
      </c>
      <c r="C3645" s="197">
        <v>386.75</v>
      </c>
      <c r="D3645" s="197">
        <f t="shared" si="57"/>
        <v>3.5339976553341153</v>
      </c>
      <c r="E3645" s="197">
        <v>1.5278640977831603E-3</v>
      </c>
    </row>
    <row r="3646" spans="2:5" x14ac:dyDescent="0.3">
      <c r="B3646" s="166">
        <v>35166</v>
      </c>
      <c r="C3646" s="197">
        <v>85.3</v>
      </c>
      <c r="D3646" s="197">
        <f t="shared" si="57"/>
        <v>-0.31841789852177393</v>
      </c>
      <c r="E3646" s="197">
        <v>1.5263590466125798E-3</v>
      </c>
    </row>
    <row r="3647" spans="2:5" x14ac:dyDescent="0.3">
      <c r="B3647" s="166">
        <v>39244</v>
      </c>
      <c r="C3647" s="197">
        <v>125.15</v>
      </c>
      <c r="D3647" s="197">
        <f t="shared" si="57"/>
        <v>-0.57793740725752052</v>
      </c>
      <c r="E3647" s="197">
        <v>1.5204865556979197E-3</v>
      </c>
    </row>
    <row r="3648" spans="2:5" x14ac:dyDescent="0.3">
      <c r="B3648" s="166">
        <v>41519</v>
      </c>
      <c r="C3648" s="197">
        <v>296.52</v>
      </c>
      <c r="D3648" s="197">
        <f t="shared" si="57"/>
        <v>2.1925064599483202</v>
      </c>
      <c r="E3648" s="197">
        <v>1.5199108318977306E-3</v>
      </c>
    </row>
    <row r="3649" spans="2:5" x14ac:dyDescent="0.3">
      <c r="B3649" s="166">
        <v>35216</v>
      </c>
      <c r="C3649" s="197">
        <v>92.88</v>
      </c>
      <c r="D3649" s="197">
        <f t="shared" si="57"/>
        <v>-0.30086563793752352</v>
      </c>
      <c r="E3649" s="197">
        <v>1.509596722018447E-3</v>
      </c>
    </row>
    <row r="3650" spans="2:5" x14ac:dyDescent="0.3">
      <c r="B3650" s="166">
        <v>44137</v>
      </c>
      <c r="C3650" s="197">
        <v>132.85</v>
      </c>
      <c r="D3650" s="197">
        <f t="shared" si="57"/>
        <v>-0.66202808588582474</v>
      </c>
      <c r="E3650" s="197">
        <v>1.5077271013945737E-3</v>
      </c>
    </row>
    <row r="3651" spans="2:5" x14ac:dyDescent="0.3">
      <c r="B3651" s="166">
        <v>41726</v>
      </c>
      <c r="C3651" s="197">
        <v>393.08</v>
      </c>
      <c r="D3651" s="197">
        <f t="shared" si="57"/>
        <v>1.9444194756554305</v>
      </c>
      <c r="E3651" s="197">
        <v>1.5032230120513024E-3</v>
      </c>
    </row>
    <row r="3652" spans="2:5" x14ac:dyDescent="0.3">
      <c r="B3652" s="166">
        <v>44105</v>
      </c>
      <c r="C3652" s="197">
        <v>133.5</v>
      </c>
      <c r="D3652" s="197">
        <f t="shared" si="57"/>
        <v>-0.50164252650440488</v>
      </c>
      <c r="E3652" s="197">
        <v>1.5003750937734317E-3</v>
      </c>
    </row>
    <row r="3653" spans="2:5" x14ac:dyDescent="0.3">
      <c r="B3653" s="166">
        <v>41358</v>
      </c>
      <c r="C3653" s="197">
        <v>267.88</v>
      </c>
      <c r="D3653" s="197">
        <f t="shared" si="57"/>
        <v>0.17630527378913619</v>
      </c>
      <c r="E3653" s="197">
        <v>1.4954389113204236E-3</v>
      </c>
    </row>
    <row r="3654" spans="2:5" x14ac:dyDescent="0.3">
      <c r="B3654" s="166">
        <v>40682</v>
      </c>
      <c r="C3654" s="197">
        <v>227.73</v>
      </c>
      <c r="D3654" s="197">
        <f t="shared" si="57"/>
        <v>0.41508730503945812</v>
      </c>
      <c r="E3654" s="197">
        <v>1.4952284621134737E-3</v>
      </c>
    </row>
    <row r="3655" spans="2:5" x14ac:dyDescent="0.3">
      <c r="B3655" s="166">
        <v>40184</v>
      </c>
      <c r="C3655" s="197">
        <v>160.93</v>
      </c>
      <c r="D3655" s="197">
        <f t="shared" si="57"/>
        <v>-0.56422962361223938</v>
      </c>
      <c r="E3655" s="197">
        <v>1.4935590266973442E-3</v>
      </c>
    </row>
    <row r="3656" spans="2:5" x14ac:dyDescent="0.3">
      <c r="B3656" s="166">
        <v>43151</v>
      </c>
      <c r="C3656" s="197">
        <v>369.3</v>
      </c>
      <c r="D3656" s="197">
        <f t="shared" si="57"/>
        <v>12.692992213570635</v>
      </c>
      <c r="E3656" s="197">
        <v>1.4915254237288789E-3</v>
      </c>
    </row>
    <row r="3657" spans="2:5" x14ac:dyDescent="0.3">
      <c r="B3657" s="166">
        <v>39856</v>
      </c>
      <c r="C3657" s="197">
        <v>26.97</v>
      </c>
      <c r="D3657" s="197">
        <f t="shared" si="57"/>
        <v>-0.63642491237530341</v>
      </c>
      <c r="E3657" s="197">
        <v>1.4853323431116561E-3</v>
      </c>
    </row>
    <row r="3658" spans="2:5" x14ac:dyDescent="0.3">
      <c r="B3658" s="166">
        <v>34954</v>
      </c>
      <c r="C3658" s="197">
        <v>74.180000000000007</v>
      </c>
      <c r="D3658" s="197">
        <f t="shared" ref="D3658:D3721" si="58">C3658/C3659-1</f>
        <v>-0.86294688221709004</v>
      </c>
      <c r="E3658" s="197">
        <v>1.4850816794924615E-3</v>
      </c>
    </row>
    <row r="3659" spans="2:5" x14ac:dyDescent="0.3">
      <c r="B3659" s="166">
        <v>42110</v>
      </c>
      <c r="C3659" s="197">
        <v>541.25</v>
      </c>
      <c r="D3659" s="197">
        <f t="shared" si="58"/>
        <v>1.3478506051273151</v>
      </c>
      <c r="E3659" s="197">
        <v>1.4802479415301217E-3</v>
      </c>
    </row>
    <row r="3660" spans="2:5" x14ac:dyDescent="0.3">
      <c r="B3660" s="166">
        <v>40612</v>
      </c>
      <c r="C3660" s="197">
        <v>230.53</v>
      </c>
      <c r="D3660" s="197">
        <f t="shared" si="58"/>
        <v>-0.48088182309493788</v>
      </c>
      <c r="E3660" s="197">
        <v>1.4770407055042512E-3</v>
      </c>
    </row>
    <row r="3661" spans="2:5" x14ac:dyDescent="0.3">
      <c r="B3661" s="166">
        <v>44960</v>
      </c>
      <c r="C3661" s="197">
        <v>444.08</v>
      </c>
      <c r="D3661" s="197">
        <f t="shared" si="58"/>
        <v>3.3261568436434485</v>
      </c>
      <c r="E3661" s="197">
        <v>1.4658457930225577E-3</v>
      </c>
    </row>
    <row r="3662" spans="2:5" x14ac:dyDescent="0.3">
      <c r="B3662" s="166">
        <v>44004</v>
      </c>
      <c r="C3662" s="197">
        <v>102.65</v>
      </c>
      <c r="D3662" s="197">
        <f t="shared" si="58"/>
        <v>-0.66863580605591055</v>
      </c>
      <c r="E3662" s="197">
        <v>1.4634146341463428E-3</v>
      </c>
    </row>
    <row r="3663" spans="2:5" x14ac:dyDescent="0.3">
      <c r="B3663" s="166">
        <v>41027</v>
      </c>
      <c r="C3663" s="197">
        <v>309.77999999999997</v>
      </c>
      <c r="D3663" s="197">
        <f t="shared" si="58"/>
        <v>-0.61272659082385306</v>
      </c>
      <c r="E3663" s="197">
        <v>1.4547570555716316E-3</v>
      </c>
    </row>
    <row r="3664" spans="2:5" x14ac:dyDescent="0.3">
      <c r="B3664" s="166">
        <v>45636</v>
      </c>
      <c r="C3664" s="197">
        <v>799.9</v>
      </c>
      <c r="D3664" s="197">
        <f t="shared" si="58"/>
        <v>5.0093156036360895</v>
      </c>
      <c r="E3664" s="197">
        <v>1.4397496087636963E-3</v>
      </c>
    </row>
    <row r="3665" spans="2:5" x14ac:dyDescent="0.3">
      <c r="B3665" s="166">
        <v>39342</v>
      </c>
      <c r="C3665" s="197">
        <v>133.11000000000001</v>
      </c>
      <c r="D3665" s="197">
        <f t="shared" si="58"/>
        <v>-0.74468697253337424</v>
      </c>
      <c r="E3665" s="197">
        <v>1.4294312368343665E-3</v>
      </c>
    </row>
    <row r="3666" spans="2:5" x14ac:dyDescent="0.3">
      <c r="B3666" s="166">
        <v>41942</v>
      </c>
      <c r="C3666" s="197">
        <v>521.36</v>
      </c>
      <c r="D3666" s="197">
        <f t="shared" si="58"/>
        <v>4.658345995224658</v>
      </c>
      <c r="E3666" s="197">
        <v>1.4213821981483576E-3</v>
      </c>
    </row>
    <row r="3667" spans="2:5" x14ac:dyDescent="0.3">
      <c r="B3667" s="166">
        <v>38562</v>
      </c>
      <c r="C3667" s="197">
        <v>92.14</v>
      </c>
      <c r="D3667" s="197">
        <f t="shared" si="58"/>
        <v>-0.87025276350066894</v>
      </c>
      <c r="E3667" s="197">
        <v>1.4128899032712638E-3</v>
      </c>
    </row>
    <row r="3668" spans="2:5" x14ac:dyDescent="0.3">
      <c r="B3668" s="166">
        <v>45813</v>
      </c>
      <c r="C3668" s="197">
        <v>710.15</v>
      </c>
      <c r="D3668" s="197">
        <f t="shared" si="58"/>
        <v>15.438657407407405</v>
      </c>
      <c r="E3668" s="197">
        <v>1.4101388986815788E-3</v>
      </c>
    </row>
    <row r="3669" spans="2:5" x14ac:dyDescent="0.3">
      <c r="B3669" s="166">
        <v>36481</v>
      </c>
      <c r="C3669" s="197">
        <v>43.2</v>
      </c>
      <c r="D3669" s="197">
        <f t="shared" si="58"/>
        <v>-0.90016177490177951</v>
      </c>
      <c r="E3669" s="197">
        <v>1.3908205841446364E-3</v>
      </c>
    </row>
    <row r="3670" spans="2:5" x14ac:dyDescent="0.3">
      <c r="B3670" s="166">
        <v>44648</v>
      </c>
      <c r="C3670" s="197">
        <v>432.7</v>
      </c>
      <c r="D3670" s="197">
        <f t="shared" si="58"/>
        <v>-7.8871740287386971E-2</v>
      </c>
      <c r="E3670" s="197">
        <v>1.3885674612357235E-3</v>
      </c>
    </row>
    <row r="3671" spans="2:5" x14ac:dyDescent="0.3">
      <c r="B3671" s="166">
        <v>42808</v>
      </c>
      <c r="C3671" s="197">
        <v>469.75</v>
      </c>
      <c r="D3671" s="197">
        <f t="shared" si="58"/>
        <v>4.7794045275590546</v>
      </c>
      <c r="E3671" s="197">
        <v>1.385632061394082E-3</v>
      </c>
    </row>
    <row r="3672" spans="2:5" x14ac:dyDescent="0.3">
      <c r="B3672" s="166">
        <v>38269</v>
      </c>
      <c r="C3672" s="197">
        <v>81.28</v>
      </c>
      <c r="D3672" s="197">
        <f t="shared" si="58"/>
        <v>-0.72013910408704329</v>
      </c>
      <c r="E3672" s="197">
        <v>1.3551804854010641E-3</v>
      </c>
    </row>
    <row r="3673" spans="2:5" x14ac:dyDescent="0.3">
      <c r="B3673" s="166">
        <v>41437</v>
      </c>
      <c r="C3673" s="197">
        <v>290.43</v>
      </c>
      <c r="D3673" s="197">
        <f t="shared" si="58"/>
        <v>-0.22042678835055696</v>
      </c>
      <c r="E3673" s="197">
        <v>1.3446421183285207E-3</v>
      </c>
    </row>
    <row r="3674" spans="2:5" x14ac:dyDescent="0.3">
      <c r="B3674" s="166">
        <v>43158</v>
      </c>
      <c r="C3674" s="197">
        <v>372.55</v>
      </c>
      <c r="D3674" s="197">
        <f t="shared" si="58"/>
        <v>3.52123786407767</v>
      </c>
      <c r="E3674" s="197">
        <v>1.3439053890607067E-3</v>
      </c>
    </row>
    <row r="3675" spans="2:5" x14ac:dyDescent="0.3">
      <c r="B3675" s="166">
        <v>34985</v>
      </c>
      <c r="C3675" s="197">
        <v>82.4</v>
      </c>
      <c r="D3675" s="197">
        <f t="shared" si="58"/>
        <v>-0.59514567876971447</v>
      </c>
      <c r="E3675" s="197">
        <v>1.3367359338922746E-3</v>
      </c>
    </row>
    <row r="3676" spans="2:5" x14ac:dyDescent="0.3">
      <c r="B3676" s="166">
        <v>40702</v>
      </c>
      <c r="C3676" s="197">
        <v>203.53</v>
      </c>
      <c r="D3676" s="197">
        <f t="shared" si="58"/>
        <v>-0.32728474632292182</v>
      </c>
      <c r="E3676" s="197">
        <v>1.3283479287613531E-3</v>
      </c>
    </row>
    <row r="3677" spans="2:5" x14ac:dyDescent="0.3">
      <c r="B3677" s="166">
        <v>44399</v>
      </c>
      <c r="C3677" s="197">
        <v>302.55</v>
      </c>
      <c r="D3677" s="197">
        <f t="shared" si="58"/>
        <v>-0.43369209171736078</v>
      </c>
      <c r="E3677" s="197">
        <v>1.3238457719677577E-3</v>
      </c>
    </row>
    <row r="3678" spans="2:5" x14ac:dyDescent="0.3">
      <c r="B3678" s="166">
        <v>45079</v>
      </c>
      <c r="C3678" s="197">
        <v>534.25</v>
      </c>
      <c r="D3678" s="197">
        <f t="shared" si="58"/>
        <v>8.9822496263079223</v>
      </c>
      <c r="E3678" s="197">
        <v>1.311967013400972E-3</v>
      </c>
    </row>
    <row r="3679" spans="2:5" x14ac:dyDescent="0.3">
      <c r="B3679" s="166">
        <v>35935</v>
      </c>
      <c r="C3679" s="197">
        <v>53.52</v>
      </c>
      <c r="D3679" s="197">
        <f t="shared" si="58"/>
        <v>-0.65224171539961007</v>
      </c>
      <c r="E3679" s="197">
        <v>1.3096351730590428E-3</v>
      </c>
    </row>
    <row r="3680" spans="2:5" x14ac:dyDescent="0.3">
      <c r="B3680" s="166">
        <v>39030</v>
      </c>
      <c r="C3680" s="197">
        <v>153.9</v>
      </c>
      <c r="D3680" s="197">
        <f t="shared" si="58"/>
        <v>3.9565217391304346</v>
      </c>
      <c r="E3680" s="197">
        <v>1.3012361743658385E-3</v>
      </c>
    </row>
    <row r="3681" spans="2:5" x14ac:dyDescent="0.3">
      <c r="B3681" s="166">
        <v>37442</v>
      </c>
      <c r="C3681" s="197">
        <v>31.05</v>
      </c>
      <c r="D3681" s="197">
        <f t="shared" si="58"/>
        <v>-0.6927263730826323</v>
      </c>
      <c r="E3681" s="197">
        <v>1.2899064817799566E-3</v>
      </c>
    </row>
    <row r="3682" spans="2:5" x14ac:dyDescent="0.3">
      <c r="B3682" s="166">
        <v>35236</v>
      </c>
      <c r="C3682" s="197">
        <v>101.05</v>
      </c>
      <c r="D3682" s="197">
        <f t="shared" si="58"/>
        <v>5.4734144778987828</v>
      </c>
      <c r="E3682" s="197">
        <v>1.288149028933816E-3</v>
      </c>
    </row>
    <row r="3683" spans="2:5" x14ac:dyDescent="0.3">
      <c r="B3683" s="166">
        <v>36798</v>
      </c>
      <c r="C3683" s="197">
        <v>15.61</v>
      </c>
      <c r="D3683" s="197">
        <f t="shared" si="58"/>
        <v>-0.97651218778212456</v>
      </c>
      <c r="E3683" s="197">
        <v>1.2828736369467908E-3</v>
      </c>
    </row>
    <row r="3684" spans="2:5" x14ac:dyDescent="0.3">
      <c r="B3684" s="166">
        <v>45883</v>
      </c>
      <c r="C3684" s="197">
        <v>664.6</v>
      </c>
      <c r="D3684" s="197">
        <f t="shared" si="58"/>
        <v>20.199362041467303</v>
      </c>
      <c r="E3684" s="197">
        <v>1.2806026365348444E-3</v>
      </c>
    </row>
    <row r="3685" spans="2:5" x14ac:dyDescent="0.3">
      <c r="B3685" s="166">
        <v>37594</v>
      </c>
      <c r="C3685" s="197">
        <v>31.35</v>
      </c>
      <c r="D3685" s="197">
        <f t="shared" si="58"/>
        <v>-0.95030514385353093</v>
      </c>
      <c r="E3685" s="197">
        <v>1.2775471095498592E-3</v>
      </c>
    </row>
    <row r="3686" spans="2:5" x14ac:dyDescent="0.3">
      <c r="B3686" s="166">
        <v>45769</v>
      </c>
      <c r="C3686" s="197">
        <v>630.85</v>
      </c>
      <c r="D3686" s="197">
        <f t="shared" si="58"/>
        <v>-6.4714603409933291E-2</v>
      </c>
      <c r="E3686" s="197">
        <v>1.2697404967860759E-3</v>
      </c>
    </row>
    <row r="3687" spans="2:5" x14ac:dyDescent="0.3">
      <c r="B3687" s="166">
        <v>45833</v>
      </c>
      <c r="C3687" s="197">
        <v>674.5</v>
      </c>
      <c r="D3687" s="197">
        <f t="shared" si="58"/>
        <v>0.3050207990712972</v>
      </c>
      <c r="E3687" s="197">
        <v>1.2617828249090746E-3</v>
      </c>
    </row>
    <row r="3688" spans="2:5" x14ac:dyDescent="0.3">
      <c r="B3688" s="166">
        <v>42121</v>
      </c>
      <c r="C3688" s="197">
        <v>516.85</v>
      </c>
      <c r="D3688" s="197">
        <f t="shared" si="58"/>
        <v>31.404388714733543</v>
      </c>
      <c r="E3688" s="197">
        <v>1.2592018597441523E-3</v>
      </c>
    </row>
    <row r="3689" spans="2:5" x14ac:dyDescent="0.3">
      <c r="B3689" s="166">
        <v>37202</v>
      </c>
      <c r="C3689" s="197">
        <v>15.95</v>
      </c>
      <c r="D3689" s="197">
        <f t="shared" si="58"/>
        <v>-0.83354205802546444</v>
      </c>
      <c r="E3689" s="197">
        <v>1.2554927809165228E-3</v>
      </c>
    </row>
    <row r="3690" spans="2:5" x14ac:dyDescent="0.3">
      <c r="B3690" s="166">
        <v>35286</v>
      </c>
      <c r="C3690" s="197">
        <v>95.82</v>
      </c>
      <c r="D3690" s="197">
        <f t="shared" si="58"/>
        <v>0.70619658119658113</v>
      </c>
      <c r="E3690" s="197">
        <v>1.2539184952977678E-3</v>
      </c>
    </row>
    <row r="3691" spans="2:5" x14ac:dyDescent="0.3">
      <c r="B3691" s="166">
        <v>35802</v>
      </c>
      <c r="C3691" s="197">
        <v>56.16</v>
      </c>
      <c r="D3691" s="197">
        <f t="shared" si="58"/>
        <v>-0.82741241548862932</v>
      </c>
      <c r="E3691" s="197">
        <v>1.2479942948830924E-3</v>
      </c>
    </row>
    <row r="3692" spans="2:5" x14ac:dyDescent="0.3">
      <c r="B3692" s="166">
        <v>44239</v>
      </c>
      <c r="C3692" s="197">
        <v>325.39999999999998</v>
      </c>
      <c r="D3692" s="197">
        <f t="shared" si="58"/>
        <v>1.6526453085513979</v>
      </c>
      <c r="E3692" s="197">
        <v>1.2307692307691465E-3</v>
      </c>
    </row>
    <row r="3693" spans="2:5" x14ac:dyDescent="0.3">
      <c r="B3693" s="166">
        <v>40130</v>
      </c>
      <c r="C3693" s="197">
        <v>122.67</v>
      </c>
      <c r="D3693" s="197">
        <f t="shared" si="58"/>
        <v>0.49070360918702138</v>
      </c>
      <c r="E3693" s="197">
        <v>1.2242899118510842E-3</v>
      </c>
    </row>
    <row r="3694" spans="2:5" x14ac:dyDescent="0.3">
      <c r="B3694" s="166">
        <v>34984</v>
      </c>
      <c r="C3694" s="197">
        <v>82.29</v>
      </c>
      <c r="D3694" s="197">
        <f t="shared" si="58"/>
        <v>-0.16887183112816884</v>
      </c>
      <c r="E3694" s="197">
        <v>1.2166930283490363E-3</v>
      </c>
    </row>
    <row r="3695" spans="2:5" x14ac:dyDescent="0.3">
      <c r="B3695" s="166">
        <v>39615</v>
      </c>
      <c r="C3695" s="197">
        <v>99.01</v>
      </c>
      <c r="D3695" s="197">
        <f t="shared" si="58"/>
        <v>-0.8737036800816379</v>
      </c>
      <c r="E3695" s="197">
        <v>1.2134695115786354E-3</v>
      </c>
    </row>
    <row r="3696" spans="2:5" x14ac:dyDescent="0.3">
      <c r="B3696" s="166">
        <v>45623</v>
      </c>
      <c r="C3696" s="197">
        <v>783.95</v>
      </c>
      <c r="D3696" s="197">
        <f t="shared" si="58"/>
        <v>0.10260196905766539</v>
      </c>
      <c r="E3696" s="197">
        <v>1.2132822477650684E-3</v>
      </c>
    </row>
    <row r="3697" spans="2:5" x14ac:dyDescent="0.3">
      <c r="B3697" s="166">
        <v>45814</v>
      </c>
      <c r="C3697" s="197">
        <v>711</v>
      </c>
      <c r="D3697" s="197">
        <f t="shared" si="58"/>
        <v>3.2404723564143856</v>
      </c>
      <c r="E3697" s="197">
        <v>1.1969302260086412E-3</v>
      </c>
    </row>
    <row r="3698" spans="2:5" x14ac:dyDescent="0.3">
      <c r="B3698" s="166">
        <v>40392</v>
      </c>
      <c r="C3698" s="197">
        <v>167.67</v>
      </c>
      <c r="D3698" s="197">
        <f t="shared" si="58"/>
        <v>-0.66291389397076861</v>
      </c>
      <c r="E3698" s="197">
        <v>1.1942437451484267E-3</v>
      </c>
    </row>
    <row r="3699" spans="2:5" x14ac:dyDescent="0.3">
      <c r="B3699" s="166">
        <v>41913</v>
      </c>
      <c r="C3699" s="197">
        <v>497.41</v>
      </c>
      <c r="D3699" s="197">
        <f t="shared" si="58"/>
        <v>0.65775704049325112</v>
      </c>
      <c r="E3699" s="197">
        <v>1.1875528360372201E-3</v>
      </c>
    </row>
    <row r="3700" spans="2:5" x14ac:dyDescent="0.3">
      <c r="B3700" s="166">
        <v>44414</v>
      </c>
      <c r="C3700" s="197">
        <v>300.05</v>
      </c>
      <c r="D3700" s="197">
        <f t="shared" si="58"/>
        <v>-0.62927040217458452</v>
      </c>
      <c r="E3700" s="197">
        <v>1.1678345011678637E-3</v>
      </c>
    </row>
    <row r="3701" spans="2:5" x14ac:dyDescent="0.3">
      <c r="B3701" s="166">
        <v>45316</v>
      </c>
      <c r="C3701" s="197">
        <v>809.35</v>
      </c>
      <c r="D3701" s="197">
        <f t="shared" si="58"/>
        <v>8.3892111368909514</v>
      </c>
      <c r="E3701" s="197">
        <v>1.162776313999192E-3</v>
      </c>
    </row>
    <row r="3702" spans="2:5" x14ac:dyDescent="0.3">
      <c r="B3702" s="166">
        <v>43963</v>
      </c>
      <c r="C3702" s="197">
        <v>86.2</v>
      </c>
      <c r="D3702" s="197">
        <f t="shared" si="58"/>
        <v>-0.37536231884057969</v>
      </c>
      <c r="E3702" s="197">
        <v>1.1614401858304202E-3</v>
      </c>
    </row>
    <row r="3703" spans="2:5" x14ac:dyDescent="0.3">
      <c r="B3703" s="166">
        <v>39393</v>
      </c>
      <c r="C3703" s="197">
        <v>138</v>
      </c>
      <c r="D3703" s="197">
        <f t="shared" si="58"/>
        <v>-0.64574509048902584</v>
      </c>
      <c r="E3703" s="197">
        <v>1.1607661056296514E-3</v>
      </c>
    </row>
    <row r="3704" spans="2:5" x14ac:dyDescent="0.3">
      <c r="B3704" s="166">
        <v>42207</v>
      </c>
      <c r="C3704" s="197">
        <v>389.55</v>
      </c>
      <c r="D3704" s="197">
        <f t="shared" si="58"/>
        <v>-8.7106299212598493E-2</v>
      </c>
      <c r="E3704" s="197">
        <v>1.1565150346954933E-3</v>
      </c>
    </row>
    <row r="3705" spans="2:5" x14ac:dyDescent="0.3">
      <c r="B3705" s="166">
        <v>41782</v>
      </c>
      <c r="C3705" s="197">
        <v>426.72</v>
      </c>
      <c r="D3705" s="197">
        <f t="shared" si="58"/>
        <v>0.6095960167477652</v>
      </c>
      <c r="E3705" s="197">
        <v>1.1496140581377379E-3</v>
      </c>
    </row>
    <row r="3706" spans="2:5" x14ac:dyDescent="0.3">
      <c r="B3706" s="166">
        <v>40971</v>
      </c>
      <c r="C3706" s="197">
        <v>265.11</v>
      </c>
      <c r="D3706" s="197">
        <f t="shared" si="58"/>
        <v>13.994909502262445</v>
      </c>
      <c r="E3706" s="197">
        <v>1.1328877308258711E-3</v>
      </c>
    </row>
    <row r="3707" spans="2:5" x14ac:dyDescent="0.3">
      <c r="B3707" s="166">
        <v>36958</v>
      </c>
      <c r="C3707" s="197">
        <v>17.68</v>
      </c>
      <c r="D3707" s="197">
        <f t="shared" si="58"/>
        <v>-0.95606361829025843</v>
      </c>
      <c r="E3707" s="197">
        <v>1.1325028312569874E-3</v>
      </c>
    </row>
    <row r="3708" spans="2:5" x14ac:dyDescent="0.3">
      <c r="B3708" s="166">
        <v>43083</v>
      </c>
      <c r="C3708" s="197">
        <v>402.4</v>
      </c>
      <c r="D3708" s="197">
        <f t="shared" si="58"/>
        <v>-0.4397493908806126</v>
      </c>
      <c r="E3708" s="197">
        <v>1.119542231620807E-3</v>
      </c>
    </row>
    <row r="3709" spans="2:5" x14ac:dyDescent="0.3">
      <c r="B3709" s="166">
        <v>45800</v>
      </c>
      <c r="C3709" s="197">
        <v>718.25</v>
      </c>
      <c r="D3709" s="197">
        <f t="shared" si="58"/>
        <v>38.991648106904229</v>
      </c>
      <c r="E3709" s="197">
        <v>1.1150602829463896E-3</v>
      </c>
    </row>
    <row r="3710" spans="2:5" x14ac:dyDescent="0.3">
      <c r="B3710" s="166">
        <v>36902</v>
      </c>
      <c r="C3710" s="197">
        <v>17.96</v>
      </c>
      <c r="D3710" s="197">
        <f t="shared" si="58"/>
        <v>-0.77944246592165056</v>
      </c>
      <c r="E3710" s="197">
        <v>1.1148272017837968E-3</v>
      </c>
    </row>
    <row r="3711" spans="2:5" x14ac:dyDescent="0.3">
      <c r="B3711" s="166">
        <v>37957</v>
      </c>
      <c r="C3711" s="197">
        <v>81.430000000000007</v>
      </c>
      <c r="D3711" s="197">
        <f t="shared" si="58"/>
        <v>-0.8618964435323847</v>
      </c>
      <c r="E3711" s="197">
        <v>1.1064666830589154E-3</v>
      </c>
    </row>
    <row r="3712" spans="2:5" x14ac:dyDescent="0.3">
      <c r="B3712" s="166">
        <v>45111</v>
      </c>
      <c r="C3712" s="197">
        <v>589.63</v>
      </c>
      <c r="D3712" s="197">
        <f t="shared" si="58"/>
        <v>0.29888754268091211</v>
      </c>
      <c r="E3712" s="197">
        <v>1.1036028388060615E-3</v>
      </c>
    </row>
    <row r="3713" spans="2:5" x14ac:dyDescent="0.3">
      <c r="B3713" s="166">
        <v>42524</v>
      </c>
      <c r="C3713" s="197">
        <v>453.95</v>
      </c>
      <c r="D3713" s="197">
        <f t="shared" si="58"/>
        <v>0.91807157645666959</v>
      </c>
      <c r="E3713" s="197">
        <v>1.1026574043444537E-3</v>
      </c>
    </row>
    <row r="3714" spans="2:5" x14ac:dyDescent="0.3">
      <c r="B3714" s="166">
        <v>40478</v>
      </c>
      <c r="C3714" s="197">
        <v>236.67</v>
      </c>
      <c r="D3714" s="197">
        <f t="shared" si="58"/>
        <v>-0.76274159916593154</v>
      </c>
      <c r="E3714" s="197">
        <v>1.0997842730848806E-3</v>
      </c>
    </row>
    <row r="3715" spans="2:5" x14ac:dyDescent="0.3">
      <c r="B3715" s="166">
        <v>45411</v>
      </c>
      <c r="C3715" s="197">
        <v>997.52</v>
      </c>
      <c r="D3715" s="197">
        <f t="shared" si="58"/>
        <v>12.573547421417882</v>
      </c>
      <c r="E3715" s="197">
        <v>1.0939052417129336E-3</v>
      </c>
    </row>
    <row r="3716" spans="2:5" x14ac:dyDescent="0.3">
      <c r="B3716" s="166">
        <v>38225</v>
      </c>
      <c r="C3716" s="197">
        <v>73.489999999999995</v>
      </c>
      <c r="D3716" s="197">
        <f t="shared" si="58"/>
        <v>1.6597900832428518</v>
      </c>
      <c r="E3716" s="197">
        <v>1.0897697861327327E-3</v>
      </c>
    </row>
    <row r="3717" spans="2:5" x14ac:dyDescent="0.3">
      <c r="B3717" s="166">
        <v>36271</v>
      </c>
      <c r="C3717" s="197">
        <v>27.63</v>
      </c>
      <c r="D3717" s="197">
        <f t="shared" si="58"/>
        <v>-0.84325182957962219</v>
      </c>
      <c r="E3717" s="197">
        <v>1.0869565217390686E-3</v>
      </c>
    </row>
    <row r="3718" spans="2:5" x14ac:dyDescent="0.3">
      <c r="B3718" s="166">
        <v>39119</v>
      </c>
      <c r="C3718" s="197">
        <v>176.27</v>
      </c>
      <c r="D3718" s="197">
        <f t="shared" si="58"/>
        <v>0.87700990309871174</v>
      </c>
      <c r="E3718" s="197">
        <v>1.0790549750112621E-3</v>
      </c>
    </row>
    <row r="3719" spans="2:5" x14ac:dyDescent="0.3">
      <c r="B3719" s="166">
        <v>39622</v>
      </c>
      <c r="C3719" s="197">
        <v>93.91</v>
      </c>
      <c r="D3719" s="197">
        <f t="shared" si="58"/>
        <v>-0.75025264613584386</v>
      </c>
      <c r="E3719" s="197">
        <v>1.0659844366271987E-3</v>
      </c>
    </row>
    <row r="3720" spans="2:5" x14ac:dyDescent="0.3">
      <c r="B3720" s="166">
        <v>41568</v>
      </c>
      <c r="C3720" s="197">
        <v>376.02</v>
      </c>
      <c r="D3720" s="197">
        <f t="shared" si="58"/>
        <v>-0.21111926990454211</v>
      </c>
      <c r="E3720" s="197">
        <v>1.0649060220435658E-3</v>
      </c>
    </row>
    <row r="3721" spans="2:5" x14ac:dyDescent="0.3">
      <c r="B3721" s="166">
        <v>42887</v>
      </c>
      <c r="C3721" s="197">
        <v>476.65</v>
      </c>
      <c r="D3721" s="197">
        <f t="shared" si="58"/>
        <v>0.10450700961649861</v>
      </c>
      <c r="E3721" s="197">
        <v>1.0500892575868725E-3</v>
      </c>
    </row>
    <row r="3722" spans="2:5" x14ac:dyDescent="0.3">
      <c r="B3722" s="166">
        <v>42192</v>
      </c>
      <c r="C3722" s="197">
        <v>431.55</v>
      </c>
      <c r="D3722" s="197">
        <f t="shared" ref="D3722:D3785" si="59">C3722/C3723-1</f>
        <v>-1.8503527234879913E-3</v>
      </c>
      <c r="E3722" s="197">
        <v>1.0438413361169019E-3</v>
      </c>
    </row>
    <row r="3723" spans="2:5" x14ac:dyDescent="0.3">
      <c r="B3723" s="166">
        <v>44718</v>
      </c>
      <c r="C3723" s="197">
        <v>432.35</v>
      </c>
      <c r="D3723" s="197">
        <f t="shared" si="59"/>
        <v>3.9394493316577179</v>
      </c>
      <c r="E3723" s="197">
        <v>1.0419078490391254E-3</v>
      </c>
    </row>
    <row r="3724" spans="2:5" x14ac:dyDescent="0.3">
      <c r="B3724" s="166">
        <v>38427</v>
      </c>
      <c r="C3724" s="197">
        <v>87.53</v>
      </c>
      <c r="D3724" s="197">
        <f t="shared" si="59"/>
        <v>-0.8229750227525533</v>
      </c>
      <c r="E3724" s="197">
        <v>1.029277218664193E-3</v>
      </c>
    </row>
    <row r="3725" spans="2:5" x14ac:dyDescent="0.3">
      <c r="B3725" s="166">
        <v>44540</v>
      </c>
      <c r="C3725" s="197">
        <v>494.45</v>
      </c>
      <c r="D3725" s="197">
        <f t="shared" si="59"/>
        <v>0.10900527083099698</v>
      </c>
      <c r="E3725" s="197">
        <v>1.0122482032595137E-3</v>
      </c>
    </row>
    <row r="3726" spans="2:5" x14ac:dyDescent="0.3">
      <c r="B3726" s="166">
        <v>42944</v>
      </c>
      <c r="C3726" s="197">
        <v>445.85</v>
      </c>
      <c r="D3726" s="197">
        <f t="shared" si="59"/>
        <v>0.79821731063967105</v>
      </c>
      <c r="E3726" s="197">
        <v>1.0103277952402401E-3</v>
      </c>
    </row>
    <row r="3727" spans="2:5" x14ac:dyDescent="0.3">
      <c r="B3727" s="166">
        <v>40947</v>
      </c>
      <c r="C3727" s="197">
        <v>247.94</v>
      </c>
      <c r="D3727" s="197">
        <f t="shared" si="59"/>
        <v>7.711021330205492E-2</v>
      </c>
      <c r="E3727" s="197">
        <v>1.0093261738464143E-3</v>
      </c>
    </row>
    <row r="3728" spans="2:5" x14ac:dyDescent="0.3">
      <c r="B3728" s="166">
        <v>40611</v>
      </c>
      <c r="C3728" s="197">
        <v>230.19</v>
      </c>
      <c r="D3728" s="197">
        <f t="shared" si="59"/>
        <v>-0.54625376988429164</v>
      </c>
      <c r="E3728" s="197">
        <v>1.0001739432945467E-3</v>
      </c>
    </row>
    <row r="3729" spans="2:5" x14ac:dyDescent="0.3">
      <c r="B3729" s="166">
        <v>41872</v>
      </c>
      <c r="C3729" s="197">
        <v>507.31</v>
      </c>
      <c r="D3729" s="197">
        <f t="shared" si="59"/>
        <v>6.1331552305961754</v>
      </c>
      <c r="E3729" s="197">
        <v>9.8656301177957317E-4</v>
      </c>
    </row>
    <row r="3730" spans="2:5" x14ac:dyDescent="0.3">
      <c r="B3730" s="166">
        <v>35051</v>
      </c>
      <c r="C3730" s="197">
        <v>71.12</v>
      </c>
      <c r="D3730" s="197">
        <f t="shared" si="59"/>
        <v>-0.91262255203086218</v>
      </c>
      <c r="E3730" s="197">
        <v>9.852216748769127E-4</v>
      </c>
    </row>
    <row r="3731" spans="2:5" x14ac:dyDescent="0.3">
      <c r="B3731" s="166">
        <v>45303</v>
      </c>
      <c r="C3731" s="197">
        <v>813.94</v>
      </c>
      <c r="D3731" s="197">
        <f t="shared" si="59"/>
        <v>12.327984280334043</v>
      </c>
      <c r="E3731" s="197">
        <v>9.8384042108379255E-4</v>
      </c>
    </row>
    <row r="3732" spans="2:5" x14ac:dyDescent="0.3">
      <c r="B3732" s="166">
        <v>34733</v>
      </c>
      <c r="C3732" s="197">
        <v>61.07</v>
      </c>
      <c r="D3732" s="197">
        <f t="shared" si="59"/>
        <v>-0.93715785140975505</v>
      </c>
      <c r="E3732" s="197">
        <v>9.8344533683003554E-4</v>
      </c>
    </row>
    <row r="3733" spans="2:5" x14ac:dyDescent="0.3">
      <c r="B3733" s="166">
        <v>45558</v>
      </c>
      <c r="C3733" s="197">
        <v>971.8</v>
      </c>
      <c r="D3733" s="197">
        <f t="shared" si="59"/>
        <v>30.480401684483315</v>
      </c>
      <c r="E3733" s="197">
        <v>9.7852397383735301E-4</v>
      </c>
    </row>
    <row r="3734" spans="2:5" x14ac:dyDescent="0.3">
      <c r="B3734" s="166">
        <v>37624</v>
      </c>
      <c r="C3734" s="197">
        <v>30.87</v>
      </c>
      <c r="D3734" s="197">
        <f t="shared" si="59"/>
        <v>-0.50568454763811044</v>
      </c>
      <c r="E3734" s="197">
        <v>9.7276264591439343E-4</v>
      </c>
    </row>
    <row r="3735" spans="2:5" x14ac:dyDescent="0.3">
      <c r="B3735" s="166">
        <v>34687</v>
      </c>
      <c r="C3735" s="197">
        <v>62.45</v>
      </c>
      <c r="D3735" s="197">
        <f t="shared" si="59"/>
        <v>-0.3403401288687018</v>
      </c>
      <c r="E3735" s="197">
        <v>9.6169257893907734E-4</v>
      </c>
    </row>
    <row r="3736" spans="2:5" x14ac:dyDescent="0.3">
      <c r="B3736" s="166">
        <v>38341</v>
      </c>
      <c r="C3736" s="197">
        <v>94.67</v>
      </c>
      <c r="D3736" s="197">
        <f t="shared" si="59"/>
        <v>-0.11249648448485983</v>
      </c>
      <c r="E3736" s="197">
        <v>9.5157538591661428E-4</v>
      </c>
    </row>
    <row r="3737" spans="2:5" x14ac:dyDescent="0.3">
      <c r="B3737" s="166">
        <v>35265</v>
      </c>
      <c r="C3737" s="197">
        <v>106.67</v>
      </c>
      <c r="D3737" s="197">
        <f t="shared" si="59"/>
        <v>-0.60245229576624926</v>
      </c>
      <c r="E3737" s="197">
        <v>9.3835038003198257E-4</v>
      </c>
    </row>
    <row r="3738" spans="2:5" x14ac:dyDescent="0.3">
      <c r="B3738" s="166">
        <v>41381</v>
      </c>
      <c r="C3738" s="197">
        <v>268.32</v>
      </c>
      <c r="D3738" s="197">
        <f t="shared" si="59"/>
        <v>3.7105751391465436E-2</v>
      </c>
      <c r="E3738" s="197">
        <v>9.3259223337183172E-4</v>
      </c>
    </row>
    <row r="3739" spans="2:5" x14ac:dyDescent="0.3">
      <c r="B3739" s="166">
        <v>41208</v>
      </c>
      <c r="C3739" s="197">
        <v>258.72000000000003</v>
      </c>
      <c r="D3739" s="197">
        <f t="shared" si="59"/>
        <v>4.9833487511563375</v>
      </c>
      <c r="E3739" s="197">
        <v>9.2850510677822129E-4</v>
      </c>
    </row>
    <row r="3740" spans="2:5" x14ac:dyDescent="0.3">
      <c r="B3740" s="166">
        <v>36482</v>
      </c>
      <c r="C3740" s="197">
        <v>43.24</v>
      </c>
      <c r="D3740" s="197">
        <f t="shared" si="59"/>
        <v>-0.88574448407979922</v>
      </c>
      <c r="E3740" s="197">
        <v>9.2592592592599665E-4</v>
      </c>
    </row>
    <row r="3741" spans="2:5" x14ac:dyDescent="0.3">
      <c r="B3741" s="166">
        <v>42361</v>
      </c>
      <c r="C3741" s="197">
        <v>378.45</v>
      </c>
      <c r="D3741" s="197">
        <f t="shared" si="59"/>
        <v>-0.61313570150779451</v>
      </c>
      <c r="E3741" s="197">
        <v>9.2568103676260449E-4</v>
      </c>
    </row>
    <row r="3742" spans="2:5" x14ac:dyDescent="0.3">
      <c r="B3742" s="166">
        <v>45463</v>
      </c>
      <c r="C3742" s="197">
        <v>978.25</v>
      </c>
      <c r="D3742" s="197">
        <f t="shared" si="59"/>
        <v>2.9918795397045623</v>
      </c>
      <c r="E3742" s="197">
        <v>9.2085742057612663E-4</v>
      </c>
    </row>
    <row r="3743" spans="2:5" x14ac:dyDescent="0.3">
      <c r="B3743" s="166">
        <v>40590</v>
      </c>
      <c r="C3743" s="197">
        <v>245.06</v>
      </c>
      <c r="D3743" s="197">
        <f t="shared" si="59"/>
        <v>2.587994143484627</v>
      </c>
      <c r="E3743" s="197">
        <v>8.9854598921745854E-4</v>
      </c>
    </row>
    <row r="3744" spans="2:5" x14ac:dyDescent="0.3">
      <c r="B3744" s="166">
        <v>35031</v>
      </c>
      <c r="C3744" s="197">
        <v>68.3</v>
      </c>
      <c r="D3744" s="197">
        <f t="shared" si="59"/>
        <v>-0.82382831643839149</v>
      </c>
      <c r="E3744" s="197">
        <v>8.7924970691677373E-4</v>
      </c>
    </row>
    <row r="3745" spans="2:5" x14ac:dyDescent="0.3">
      <c r="B3745" s="166">
        <v>41690</v>
      </c>
      <c r="C3745" s="197">
        <v>387.69</v>
      </c>
      <c r="D3745" s="197">
        <f t="shared" si="59"/>
        <v>15.966739606126914</v>
      </c>
      <c r="E3745" s="197">
        <v>8.777591325674905E-4</v>
      </c>
    </row>
    <row r="3746" spans="2:5" x14ac:dyDescent="0.3">
      <c r="B3746" s="166">
        <v>36683</v>
      </c>
      <c r="C3746" s="197">
        <v>22.85</v>
      </c>
      <c r="D3746" s="197">
        <f t="shared" si="59"/>
        <v>-0.94175969822093086</v>
      </c>
      <c r="E3746" s="197">
        <v>8.7604029785381954E-4</v>
      </c>
    </row>
    <row r="3747" spans="2:5" x14ac:dyDescent="0.3">
      <c r="B3747" s="166">
        <v>41694</v>
      </c>
      <c r="C3747" s="197">
        <v>392.34</v>
      </c>
      <c r="D3747" s="197">
        <f t="shared" si="59"/>
        <v>0.66513878278584149</v>
      </c>
      <c r="E3747" s="197">
        <v>8.6734693877543734E-4</v>
      </c>
    </row>
    <row r="3748" spans="2:5" x14ac:dyDescent="0.3">
      <c r="B3748" s="166">
        <v>41079</v>
      </c>
      <c r="C3748" s="197">
        <v>235.62</v>
      </c>
      <c r="D3748" s="197">
        <f t="shared" si="59"/>
        <v>1.4577031396683009</v>
      </c>
      <c r="E3748" s="197">
        <v>8.4954549316118566E-4</v>
      </c>
    </row>
    <row r="3749" spans="2:5" x14ac:dyDescent="0.3">
      <c r="B3749" s="166">
        <v>38393</v>
      </c>
      <c r="C3749" s="197">
        <v>95.87</v>
      </c>
      <c r="D3749" s="197">
        <f t="shared" si="59"/>
        <v>-3.1282586027114867E-4</v>
      </c>
      <c r="E3749" s="197">
        <v>8.351602463723129E-4</v>
      </c>
    </row>
    <row r="3750" spans="2:5" x14ac:dyDescent="0.3">
      <c r="B3750" s="166">
        <v>35289</v>
      </c>
      <c r="C3750" s="197">
        <v>95.9</v>
      </c>
      <c r="D3750" s="197">
        <f t="shared" si="59"/>
        <v>-0.80024994792751514</v>
      </c>
      <c r="E3750" s="197">
        <v>8.3489876852449463E-4</v>
      </c>
    </row>
    <row r="3751" spans="2:5" x14ac:dyDescent="0.3">
      <c r="B3751" s="166">
        <v>41844</v>
      </c>
      <c r="C3751" s="197">
        <v>480.1</v>
      </c>
      <c r="D3751" s="197">
        <f t="shared" si="59"/>
        <v>-2.9075804776739211E-3</v>
      </c>
      <c r="E3751" s="197">
        <v>8.3385449239115061E-4</v>
      </c>
    </row>
    <row r="3752" spans="2:5" x14ac:dyDescent="0.3">
      <c r="B3752" s="166">
        <v>42884</v>
      </c>
      <c r="C3752" s="197">
        <v>481.5</v>
      </c>
      <c r="D3752" s="197">
        <f t="shared" si="59"/>
        <v>18.822972416632361</v>
      </c>
      <c r="E3752" s="197">
        <v>8.3142797755142439E-4</v>
      </c>
    </row>
    <row r="3753" spans="2:5" x14ac:dyDescent="0.3">
      <c r="B3753" s="166">
        <v>37477</v>
      </c>
      <c r="C3753" s="197">
        <v>24.29</v>
      </c>
      <c r="D3753" s="197">
        <f t="shared" si="59"/>
        <v>-0.96089511390163407</v>
      </c>
      <c r="E3753" s="197">
        <v>8.2406262875966974E-4</v>
      </c>
    </row>
    <row r="3754" spans="2:5" x14ac:dyDescent="0.3">
      <c r="B3754" s="166">
        <v>45719</v>
      </c>
      <c r="C3754" s="197">
        <v>621.15</v>
      </c>
      <c r="D3754" s="197">
        <f t="shared" si="59"/>
        <v>7.2676693730866493</v>
      </c>
      <c r="E3754" s="197">
        <v>8.0560702489318459E-4</v>
      </c>
    </row>
    <row r="3755" spans="2:5" x14ac:dyDescent="0.3">
      <c r="B3755" s="166">
        <v>38237</v>
      </c>
      <c r="C3755" s="197">
        <v>75.13</v>
      </c>
      <c r="D3755" s="197">
        <f t="shared" si="59"/>
        <v>0.19939335887611742</v>
      </c>
      <c r="E3755" s="197">
        <v>7.9925402957248259E-4</v>
      </c>
    </row>
    <row r="3756" spans="2:5" x14ac:dyDescent="0.3">
      <c r="B3756" s="166">
        <v>34848</v>
      </c>
      <c r="C3756" s="197">
        <v>62.64</v>
      </c>
      <c r="D3756" s="197">
        <f t="shared" si="59"/>
        <v>-0.73712703008938685</v>
      </c>
      <c r="E3756" s="197">
        <v>7.9884965649457129E-4</v>
      </c>
    </row>
    <row r="3757" spans="2:5" x14ac:dyDescent="0.3">
      <c r="B3757" s="166">
        <v>41099</v>
      </c>
      <c r="C3757" s="197">
        <v>238.29</v>
      </c>
      <c r="D3757" s="197">
        <f t="shared" si="59"/>
        <v>-0.2447226624405705</v>
      </c>
      <c r="E3757" s="197">
        <v>7.9798404031916625E-4</v>
      </c>
    </row>
    <row r="3758" spans="2:5" x14ac:dyDescent="0.3">
      <c r="B3758" s="166">
        <v>44342</v>
      </c>
      <c r="C3758" s="197">
        <v>315.5</v>
      </c>
      <c r="D3758" s="197">
        <f t="shared" si="59"/>
        <v>1.0564463564072484</v>
      </c>
      <c r="E3758" s="197">
        <v>7.9302141157810979E-4</v>
      </c>
    </row>
    <row r="3759" spans="2:5" x14ac:dyDescent="0.3">
      <c r="B3759" s="166">
        <v>40283</v>
      </c>
      <c r="C3759" s="197">
        <v>153.41999999999999</v>
      </c>
      <c r="D3759" s="197">
        <f t="shared" si="59"/>
        <v>0.19635059263880206</v>
      </c>
      <c r="E3759" s="197">
        <v>7.8277886497057914E-4</v>
      </c>
    </row>
    <row r="3760" spans="2:5" x14ac:dyDescent="0.3">
      <c r="B3760" s="166">
        <v>39577</v>
      </c>
      <c r="C3760" s="197">
        <v>128.24</v>
      </c>
      <c r="D3760" s="197">
        <f t="shared" si="59"/>
        <v>3.9456228306980332</v>
      </c>
      <c r="E3760" s="197">
        <v>7.8039644139238362E-4</v>
      </c>
    </row>
    <row r="3761" spans="2:5" x14ac:dyDescent="0.3">
      <c r="B3761" s="166">
        <v>36612</v>
      </c>
      <c r="C3761" s="197">
        <v>25.93</v>
      </c>
      <c r="D3761" s="197">
        <f t="shared" si="59"/>
        <v>-0.83414353332480495</v>
      </c>
      <c r="E3761" s="197">
        <v>7.7190274025462635E-4</v>
      </c>
    </row>
    <row r="3762" spans="2:5" x14ac:dyDescent="0.3">
      <c r="B3762" s="166">
        <v>39027</v>
      </c>
      <c r="C3762" s="197">
        <v>156.34</v>
      </c>
      <c r="D3762" s="197">
        <f t="shared" si="59"/>
        <v>-0.33511950327464479</v>
      </c>
      <c r="E3762" s="197">
        <v>7.6814748431708324E-4</v>
      </c>
    </row>
    <row r="3763" spans="2:5" x14ac:dyDescent="0.3">
      <c r="B3763" s="166">
        <v>40567</v>
      </c>
      <c r="C3763" s="197">
        <v>235.14</v>
      </c>
      <c r="D3763" s="197">
        <f t="shared" si="59"/>
        <v>-0.40900294065900922</v>
      </c>
      <c r="E3763" s="197">
        <v>7.6608784473952696E-4</v>
      </c>
    </row>
    <row r="3764" spans="2:5" x14ac:dyDescent="0.3">
      <c r="B3764" s="166">
        <v>44832</v>
      </c>
      <c r="C3764" s="197">
        <v>397.87</v>
      </c>
      <c r="D3764" s="197">
        <f t="shared" si="59"/>
        <v>3.9535607569721121</v>
      </c>
      <c r="E3764" s="197">
        <v>7.545840983977925E-4</v>
      </c>
    </row>
    <row r="3765" spans="2:5" x14ac:dyDescent="0.3">
      <c r="B3765" s="166">
        <v>35356</v>
      </c>
      <c r="C3765" s="197">
        <v>80.319999999999993</v>
      </c>
      <c r="D3765" s="197">
        <f t="shared" si="59"/>
        <v>0.1829160530191456</v>
      </c>
      <c r="E3765" s="197">
        <v>7.4757039621209387E-4</v>
      </c>
    </row>
    <row r="3766" spans="2:5" x14ac:dyDescent="0.3">
      <c r="B3766" s="166">
        <v>34862</v>
      </c>
      <c r="C3766" s="197">
        <v>67.900000000000006</v>
      </c>
      <c r="D3766" s="197">
        <f t="shared" si="59"/>
        <v>-0.88990676935549251</v>
      </c>
      <c r="E3766" s="197">
        <v>7.3691967575562067E-4</v>
      </c>
    </row>
    <row r="3767" spans="2:5" x14ac:dyDescent="0.3">
      <c r="B3767" s="166">
        <v>45117</v>
      </c>
      <c r="C3767" s="197">
        <v>616.75</v>
      </c>
      <c r="D3767" s="197">
        <f t="shared" si="59"/>
        <v>1.7414766413299549</v>
      </c>
      <c r="E3767" s="197">
        <v>7.3016388122670861E-4</v>
      </c>
    </row>
    <row r="3768" spans="2:5" x14ac:dyDescent="0.3">
      <c r="B3768" s="166">
        <v>40625</v>
      </c>
      <c r="C3768" s="197">
        <v>224.97</v>
      </c>
      <c r="D3768" s="197">
        <f t="shared" si="59"/>
        <v>0.32984571732576717</v>
      </c>
      <c r="E3768" s="197">
        <v>7.1171211245046884E-4</v>
      </c>
    </row>
    <row r="3769" spans="2:5" x14ac:dyDescent="0.3">
      <c r="B3769" s="166">
        <v>39056</v>
      </c>
      <c r="C3769" s="197">
        <v>169.17</v>
      </c>
      <c r="D3769" s="197">
        <f t="shared" si="59"/>
        <v>10.797071129707112</v>
      </c>
      <c r="E3769" s="197">
        <v>7.0984915705407658E-4</v>
      </c>
    </row>
    <row r="3770" spans="2:5" x14ac:dyDescent="0.3">
      <c r="B3770" s="166">
        <v>37145</v>
      </c>
      <c r="C3770" s="197">
        <v>14.34</v>
      </c>
      <c r="D3770" s="197">
        <f t="shared" si="59"/>
        <v>-0.50380622837370237</v>
      </c>
      <c r="E3770" s="197">
        <v>6.9783670621070826E-4</v>
      </c>
    </row>
    <row r="3771" spans="2:5" x14ac:dyDescent="0.3">
      <c r="B3771" s="166">
        <v>37743</v>
      </c>
      <c r="C3771" s="197">
        <v>28.9</v>
      </c>
      <c r="D3771" s="197">
        <f t="shared" si="59"/>
        <v>-0.78519399435112236</v>
      </c>
      <c r="E3771" s="197">
        <v>6.9252077562320657E-4</v>
      </c>
    </row>
    <row r="3772" spans="2:5" x14ac:dyDescent="0.3">
      <c r="B3772" s="166">
        <v>39434</v>
      </c>
      <c r="C3772" s="197">
        <v>134.54</v>
      </c>
      <c r="D3772" s="197">
        <f t="shared" si="59"/>
        <v>-0.64151345590194508</v>
      </c>
      <c r="E3772" s="197">
        <v>6.6939382670150316E-4</v>
      </c>
    </row>
    <row r="3773" spans="2:5" x14ac:dyDescent="0.3">
      <c r="B3773" s="166">
        <v>42989</v>
      </c>
      <c r="C3773" s="197">
        <v>375.3</v>
      </c>
      <c r="D3773" s="197">
        <f t="shared" si="59"/>
        <v>0.18353831598864701</v>
      </c>
      <c r="E3773" s="197">
        <v>6.6657778962797565E-4</v>
      </c>
    </row>
    <row r="3774" spans="2:5" x14ac:dyDescent="0.3">
      <c r="B3774" s="166">
        <v>44384</v>
      </c>
      <c r="C3774" s="197">
        <v>317.10000000000002</v>
      </c>
      <c r="D3774" s="197">
        <f t="shared" si="59"/>
        <v>2.9856711915535445</v>
      </c>
      <c r="E3774" s="197">
        <v>6.3111391606196499E-4</v>
      </c>
    </row>
    <row r="3775" spans="2:5" x14ac:dyDescent="0.3">
      <c r="B3775" s="166">
        <v>35006</v>
      </c>
      <c r="C3775" s="197">
        <v>79.56</v>
      </c>
      <c r="D3775" s="197">
        <f t="shared" si="59"/>
        <v>0.22005827327097083</v>
      </c>
      <c r="E3775" s="197">
        <v>6.2885171676518858E-4</v>
      </c>
    </row>
    <row r="3776" spans="2:5" x14ac:dyDescent="0.3">
      <c r="B3776" s="166">
        <v>35745</v>
      </c>
      <c r="C3776" s="197">
        <v>65.209999999999994</v>
      </c>
      <c r="D3776" s="197">
        <f t="shared" si="59"/>
        <v>-0.86744587864620393</v>
      </c>
      <c r="E3776" s="197">
        <v>6.1377934632478315E-4</v>
      </c>
    </row>
    <row r="3777" spans="2:5" x14ac:dyDescent="0.3">
      <c r="B3777" s="166">
        <v>44546</v>
      </c>
      <c r="C3777" s="197">
        <v>491.95</v>
      </c>
      <c r="D3777" s="197">
        <f t="shared" si="59"/>
        <v>1.9519951995199518</v>
      </c>
      <c r="E3777" s="197">
        <v>6.1019017593810787E-4</v>
      </c>
    </row>
    <row r="3778" spans="2:5" x14ac:dyDescent="0.3">
      <c r="B3778" s="166">
        <v>39132</v>
      </c>
      <c r="C3778" s="197">
        <v>166.65</v>
      </c>
      <c r="D3778" s="197">
        <f t="shared" si="59"/>
        <v>-1.7969451931715286E-3</v>
      </c>
      <c r="E3778" s="197">
        <v>6.0042029420581677E-4</v>
      </c>
    </row>
    <row r="3779" spans="2:5" x14ac:dyDescent="0.3">
      <c r="B3779" s="166">
        <v>43448</v>
      </c>
      <c r="C3779" s="197">
        <v>166.95</v>
      </c>
      <c r="D3779" s="197">
        <f t="shared" si="59"/>
        <v>0.10314523589269187</v>
      </c>
      <c r="E3779" s="197">
        <v>5.9934072520229087E-4</v>
      </c>
    </row>
    <row r="3780" spans="2:5" x14ac:dyDescent="0.3">
      <c r="B3780" s="166">
        <v>38940</v>
      </c>
      <c r="C3780" s="197">
        <v>151.34</v>
      </c>
      <c r="D3780" s="197">
        <f t="shared" si="59"/>
        <v>1.2318242147175931</v>
      </c>
      <c r="E3780" s="197">
        <v>5.950413223141382E-4</v>
      </c>
    </row>
    <row r="3781" spans="2:5" x14ac:dyDescent="0.3">
      <c r="B3781" s="166">
        <v>35681</v>
      </c>
      <c r="C3781" s="197">
        <v>67.81</v>
      </c>
      <c r="D3781" s="197">
        <f t="shared" si="59"/>
        <v>-0.61482533371201364</v>
      </c>
      <c r="E3781" s="197">
        <v>5.9023166592897525E-4</v>
      </c>
    </row>
    <row r="3782" spans="2:5" x14ac:dyDescent="0.3">
      <c r="B3782" s="166">
        <v>43822</v>
      </c>
      <c r="C3782" s="197">
        <v>176.05</v>
      </c>
      <c r="D3782" s="197">
        <f t="shared" si="59"/>
        <v>0.10758100031456452</v>
      </c>
      <c r="E3782" s="197">
        <v>5.6834327934085493E-4</v>
      </c>
    </row>
    <row r="3783" spans="2:5" x14ac:dyDescent="0.3">
      <c r="B3783" s="166">
        <v>39023</v>
      </c>
      <c r="C3783" s="197">
        <v>158.94999999999999</v>
      </c>
      <c r="D3783" s="197">
        <f t="shared" si="59"/>
        <v>-0.74289919772256729</v>
      </c>
      <c r="E3783" s="197">
        <v>5.6653657308314287E-4</v>
      </c>
    </row>
    <row r="3784" spans="2:5" x14ac:dyDescent="0.3">
      <c r="B3784" s="166">
        <v>45196</v>
      </c>
      <c r="C3784" s="197">
        <v>618.24</v>
      </c>
      <c r="D3784" s="197">
        <f t="shared" si="59"/>
        <v>2.4840236686390536</v>
      </c>
      <c r="E3784" s="197">
        <v>5.6644386541293557E-4</v>
      </c>
    </row>
    <row r="3785" spans="2:5" x14ac:dyDescent="0.3">
      <c r="B3785" s="166">
        <v>43524</v>
      </c>
      <c r="C3785" s="197">
        <v>177.45</v>
      </c>
      <c r="D3785" s="197">
        <f t="shared" si="59"/>
        <v>1.456735428492316</v>
      </c>
      <c r="E3785" s="197">
        <v>5.6385678037784714E-4</v>
      </c>
    </row>
    <row r="3786" spans="2:5" x14ac:dyDescent="0.3">
      <c r="B3786" s="166">
        <v>35653</v>
      </c>
      <c r="C3786" s="197">
        <v>72.23</v>
      </c>
      <c r="D3786" s="197">
        <f t="shared" ref="D3786:D3849" si="60">C3786/C3787-1</f>
        <v>-2.3480662983426104E-3</v>
      </c>
      <c r="E3786" s="197">
        <v>5.5409336473211113E-4</v>
      </c>
    </row>
    <row r="3787" spans="2:5" x14ac:dyDescent="0.3">
      <c r="B3787" s="166">
        <v>34949</v>
      </c>
      <c r="C3787" s="197">
        <v>72.400000000000006</v>
      </c>
      <c r="D3787" s="197">
        <f t="shared" si="60"/>
        <v>-0.7393527018756525</v>
      </c>
      <c r="E3787" s="197">
        <v>5.5279159756782548E-4</v>
      </c>
    </row>
    <row r="3788" spans="2:5" x14ac:dyDescent="0.3">
      <c r="B3788" s="166">
        <v>41225</v>
      </c>
      <c r="C3788" s="197">
        <v>277.77</v>
      </c>
      <c r="D3788" s="197">
        <f t="shared" si="60"/>
        <v>0.49781612294418975</v>
      </c>
      <c r="E3788" s="197">
        <v>5.4030689431594503E-4</v>
      </c>
    </row>
    <row r="3789" spans="2:5" x14ac:dyDescent="0.3">
      <c r="B3789" s="166">
        <v>43481</v>
      </c>
      <c r="C3789" s="197">
        <v>185.45</v>
      </c>
      <c r="D3789" s="197">
        <f t="shared" si="60"/>
        <v>-0.71648066044947256</v>
      </c>
      <c r="E3789" s="197">
        <v>5.3951982735367388E-4</v>
      </c>
    </row>
    <row r="3790" spans="2:5" x14ac:dyDescent="0.3">
      <c r="B3790" s="166">
        <v>45881</v>
      </c>
      <c r="C3790" s="197">
        <v>654.1</v>
      </c>
      <c r="D3790" s="197">
        <f t="shared" si="60"/>
        <v>7.5391644908616193</v>
      </c>
      <c r="E3790" s="197">
        <v>5.3537284894833448E-4</v>
      </c>
    </row>
    <row r="3791" spans="2:5" x14ac:dyDescent="0.3">
      <c r="B3791" s="166">
        <v>35545</v>
      </c>
      <c r="C3791" s="197">
        <v>76.599999999999994</v>
      </c>
      <c r="D3791" s="197">
        <f t="shared" si="60"/>
        <v>-0.61083168216227213</v>
      </c>
      <c r="E3791" s="197">
        <v>5.2246603970740324E-4</v>
      </c>
    </row>
    <row r="3792" spans="2:5" x14ac:dyDescent="0.3">
      <c r="B3792" s="166">
        <v>40725</v>
      </c>
      <c r="C3792" s="197">
        <v>196.83</v>
      </c>
      <c r="D3792" s="197">
        <f t="shared" si="60"/>
        <v>2.3220253164556963</v>
      </c>
      <c r="E3792" s="197">
        <v>5.083108829360139E-4</v>
      </c>
    </row>
    <row r="3793" spans="2:5" x14ac:dyDescent="0.3">
      <c r="B3793" s="166">
        <v>39735</v>
      </c>
      <c r="C3793" s="197">
        <v>59.25</v>
      </c>
      <c r="D3793" s="197">
        <f t="shared" si="60"/>
        <v>-0.85264859487689626</v>
      </c>
      <c r="E3793" s="197">
        <v>5.0658561296867965E-4</v>
      </c>
    </row>
    <row r="3794" spans="2:5" x14ac:dyDescent="0.3">
      <c r="B3794" s="166">
        <v>42198</v>
      </c>
      <c r="C3794" s="197">
        <v>402.1</v>
      </c>
      <c r="D3794" s="197">
        <f t="shared" si="60"/>
        <v>0.5209168620924427</v>
      </c>
      <c r="E3794" s="197">
        <v>4.9763622791743067E-4</v>
      </c>
    </row>
    <row r="3795" spans="2:5" x14ac:dyDescent="0.3">
      <c r="B3795" s="166">
        <v>40520</v>
      </c>
      <c r="C3795" s="197">
        <v>264.38</v>
      </c>
      <c r="D3795" s="197">
        <f t="shared" si="60"/>
        <v>2.2471137312699581</v>
      </c>
      <c r="E3795" s="197">
        <v>4.9195837275295418E-4</v>
      </c>
    </row>
    <row r="3796" spans="2:5" x14ac:dyDescent="0.3">
      <c r="B3796" s="166">
        <v>37959</v>
      </c>
      <c r="C3796" s="197">
        <v>81.42</v>
      </c>
      <c r="D3796" s="197">
        <f t="shared" si="60"/>
        <v>-0.88584647739221867</v>
      </c>
      <c r="E3796" s="197">
        <v>4.9152125829454718E-4</v>
      </c>
    </row>
    <row r="3797" spans="2:5" x14ac:dyDescent="0.3">
      <c r="B3797" s="166">
        <v>45916</v>
      </c>
      <c r="C3797" s="197">
        <v>713.25</v>
      </c>
      <c r="D3797" s="197">
        <f t="shared" si="60"/>
        <v>33.523233301064856</v>
      </c>
      <c r="E3797" s="197">
        <v>4.9095244774877145E-4</v>
      </c>
    </row>
    <row r="3798" spans="2:5" x14ac:dyDescent="0.3">
      <c r="B3798" s="166">
        <v>37231</v>
      </c>
      <c r="C3798" s="197">
        <v>20.66</v>
      </c>
      <c r="D3798" s="197">
        <f t="shared" si="60"/>
        <v>-0.93340854149879127</v>
      </c>
      <c r="E3798" s="197">
        <v>4.8426150121083644E-4</v>
      </c>
    </row>
    <row r="3799" spans="2:5" x14ac:dyDescent="0.3">
      <c r="B3799" s="166">
        <v>43236</v>
      </c>
      <c r="C3799" s="197">
        <v>310.25</v>
      </c>
      <c r="D3799" s="197">
        <f t="shared" si="60"/>
        <v>0.23467844635466406</v>
      </c>
      <c r="E3799" s="197">
        <v>4.8371493066734494E-4</v>
      </c>
    </row>
    <row r="3800" spans="2:5" x14ac:dyDescent="0.3">
      <c r="B3800" s="166">
        <v>40491</v>
      </c>
      <c r="C3800" s="197">
        <v>251.28</v>
      </c>
      <c r="D3800" s="197">
        <f t="shared" si="60"/>
        <v>-0.21167058823529417</v>
      </c>
      <c r="E3800" s="197">
        <v>4.777830864788335E-4</v>
      </c>
    </row>
    <row r="3801" spans="2:5" x14ac:dyDescent="0.3">
      <c r="B3801" s="166">
        <v>44344</v>
      </c>
      <c r="C3801" s="197">
        <v>318.75</v>
      </c>
      <c r="D3801" s="197">
        <f t="shared" si="60"/>
        <v>3.9781352491019835</v>
      </c>
      <c r="E3801" s="197">
        <v>4.7080979284364055E-4</v>
      </c>
    </row>
    <row r="3802" spans="2:5" x14ac:dyDescent="0.3">
      <c r="B3802" s="166">
        <v>35740</v>
      </c>
      <c r="C3802" s="197">
        <v>64.03</v>
      </c>
      <c r="D3802" s="197">
        <f t="shared" si="60"/>
        <v>-0.41283814763869786</v>
      </c>
      <c r="E3802" s="197">
        <v>4.6875000000001776E-4</v>
      </c>
    </row>
    <row r="3803" spans="2:5" x14ac:dyDescent="0.3">
      <c r="B3803" s="166">
        <v>44019</v>
      </c>
      <c r="C3803" s="197">
        <v>109.05</v>
      </c>
      <c r="D3803" s="197">
        <f t="shared" si="60"/>
        <v>-1.2854168552548173E-2</v>
      </c>
      <c r="E3803" s="197">
        <v>4.5871559633026138E-4</v>
      </c>
    </row>
    <row r="3804" spans="2:5" x14ac:dyDescent="0.3">
      <c r="B3804" s="166">
        <v>40093</v>
      </c>
      <c r="C3804" s="197">
        <v>110.47</v>
      </c>
      <c r="D3804" s="197">
        <f t="shared" si="60"/>
        <v>-0.75035028248587565</v>
      </c>
      <c r="E3804" s="197">
        <v>4.5281651874651274E-4</v>
      </c>
    </row>
    <row r="3805" spans="2:5" x14ac:dyDescent="0.3">
      <c r="B3805" s="166">
        <v>42914</v>
      </c>
      <c r="C3805" s="197">
        <v>442.5</v>
      </c>
      <c r="D3805" s="197">
        <f t="shared" si="60"/>
        <v>-0.33632300446950836</v>
      </c>
      <c r="E3805" s="197">
        <v>4.5218177707440077E-4</v>
      </c>
    </row>
    <row r="3806" spans="2:5" x14ac:dyDescent="0.3">
      <c r="B3806" s="166">
        <v>45218</v>
      </c>
      <c r="C3806" s="197">
        <v>666.74</v>
      </c>
      <c r="D3806" s="197">
        <f t="shared" si="60"/>
        <v>3.2644067796610168</v>
      </c>
      <c r="E3806" s="197">
        <v>4.5015305203754963E-4</v>
      </c>
    </row>
    <row r="3807" spans="2:5" x14ac:dyDescent="0.3">
      <c r="B3807" s="166">
        <v>40189</v>
      </c>
      <c r="C3807" s="197">
        <v>156.35</v>
      </c>
      <c r="D3807" s="197">
        <f t="shared" si="60"/>
        <v>1.3304516321359365</v>
      </c>
      <c r="E3807" s="197">
        <v>4.4791400051180652E-4</v>
      </c>
    </row>
    <row r="3808" spans="2:5" x14ac:dyDescent="0.3">
      <c r="B3808" s="166">
        <v>34891</v>
      </c>
      <c r="C3808" s="197">
        <v>67.09</v>
      </c>
      <c r="D3808" s="197">
        <f t="shared" si="60"/>
        <v>-0.27665768194070073</v>
      </c>
      <c r="E3808" s="197">
        <v>4.4736057262162454E-4</v>
      </c>
    </row>
    <row r="3809" spans="2:5" x14ac:dyDescent="0.3">
      <c r="B3809" s="166">
        <v>35174</v>
      </c>
      <c r="C3809" s="197">
        <v>92.75</v>
      </c>
      <c r="D3809" s="197">
        <f t="shared" si="60"/>
        <v>0.29956564382793882</v>
      </c>
      <c r="E3809" s="197">
        <v>4.3145291770052552E-4</v>
      </c>
    </row>
    <row r="3810" spans="2:5" x14ac:dyDescent="0.3">
      <c r="B3810" s="166">
        <v>35072</v>
      </c>
      <c r="C3810" s="197">
        <v>71.37</v>
      </c>
      <c r="D3810" s="197">
        <f t="shared" si="60"/>
        <v>1.9774718397997502</v>
      </c>
      <c r="E3810" s="197">
        <v>4.20521446593769E-4</v>
      </c>
    </row>
    <row r="3811" spans="2:5" x14ac:dyDescent="0.3">
      <c r="B3811" s="166">
        <v>37350</v>
      </c>
      <c r="C3811" s="197">
        <v>23.97</v>
      </c>
      <c r="D3811" s="197">
        <f t="shared" si="60"/>
        <v>-0.6707417582417583</v>
      </c>
      <c r="E3811" s="197">
        <v>4.1736227045063856E-4</v>
      </c>
    </row>
    <row r="3812" spans="2:5" x14ac:dyDescent="0.3">
      <c r="B3812" s="166">
        <v>35065</v>
      </c>
      <c r="C3812" s="197">
        <v>72.8</v>
      </c>
      <c r="D3812" s="197">
        <f t="shared" si="60"/>
        <v>-0.707395498392283</v>
      </c>
      <c r="E3812" s="197">
        <v>4.1225779854348055E-4</v>
      </c>
    </row>
    <row r="3813" spans="2:5" x14ac:dyDescent="0.3">
      <c r="B3813" s="166">
        <v>43326</v>
      </c>
      <c r="C3813" s="197">
        <v>248.8</v>
      </c>
      <c r="D3813" s="197">
        <f t="shared" si="60"/>
        <v>8.9281723862729461</v>
      </c>
      <c r="E3813" s="197">
        <v>4.0209087253728626E-4</v>
      </c>
    </row>
    <row r="3814" spans="2:5" x14ac:dyDescent="0.3">
      <c r="B3814" s="166">
        <v>36665</v>
      </c>
      <c r="C3814" s="197">
        <v>25.06</v>
      </c>
      <c r="D3814" s="197">
        <f t="shared" si="60"/>
        <v>-4.0949100650593206E-2</v>
      </c>
      <c r="E3814" s="197">
        <v>3.9920159680639777E-4</v>
      </c>
    </row>
    <row r="3815" spans="2:5" x14ac:dyDescent="0.3">
      <c r="B3815" s="166">
        <v>37516</v>
      </c>
      <c r="C3815" s="197">
        <v>26.13</v>
      </c>
      <c r="D3815" s="197">
        <f t="shared" si="60"/>
        <v>-0.50473843821076581</v>
      </c>
      <c r="E3815" s="197">
        <v>3.828483920367276E-4</v>
      </c>
    </row>
    <row r="3816" spans="2:5" x14ac:dyDescent="0.3">
      <c r="B3816" s="166">
        <v>35914</v>
      </c>
      <c r="C3816" s="197">
        <v>52.76</v>
      </c>
      <c r="D3816" s="197">
        <f t="shared" si="60"/>
        <v>-0.90114296421210416</v>
      </c>
      <c r="E3816" s="197">
        <v>3.792188092528459E-4</v>
      </c>
    </row>
    <row r="3817" spans="2:5" x14ac:dyDescent="0.3">
      <c r="B3817" s="166">
        <v>42684</v>
      </c>
      <c r="C3817" s="197">
        <v>533.70000000000005</v>
      </c>
      <c r="D3817" s="197">
        <f t="shared" si="60"/>
        <v>18.914179104477615</v>
      </c>
      <c r="E3817" s="197">
        <v>3.7488284910969227E-4</v>
      </c>
    </row>
    <row r="3818" spans="2:5" x14ac:dyDescent="0.3">
      <c r="B3818" s="166">
        <v>36273</v>
      </c>
      <c r="C3818" s="197">
        <v>26.8</v>
      </c>
      <c r="D3818" s="197">
        <f t="shared" si="60"/>
        <v>-0.93564344547703093</v>
      </c>
      <c r="E3818" s="197">
        <v>3.7327360955585753E-4</v>
      </c>
    </row>
    <row r="3819" spans="2:5" x14ac:dyDescent="0.3">
      <c r="B3819" s="166">
        <v>41793</v>
      </c>
      <c r="C3819" s="197">
        <v>416.43</v>
      </c>
      <c r="D3819" s="197">
        <f t="shared" si="60"/>
        <v>1.0821499999999999</v>
      </c>
      <c r="E3819" s="197">
        <v>3.6033439031424308E-4</v>
      </c>
    </row>
    <row r="3820" spans="2:5" x14ac:dyDescent="0.3">
      <c r="B3820" s="166">
        <v>40422</v>
      </c>
      <c r="C3820" s="197">
        <v>200</v>
      </c>
      <c r="D3820" s="197">
        <f t="shared" si="60"/>
        <v>5.4683053040103493</v>
      </c>
      <c r="E3820" s="197">
        <v>3.5012254288990796E-4</v>
      </c>
    </row>
    <row r="3821" spans="2:5" x14ac:dyDescent="0.3">
      <c r="B3821" s="166">
        <v>37621</v>
      </c>
      <c r="C3821" s="197">
        <v>30.92</v>
      </c>
      <c r="D3821" s="197">
        <f t="shared" si="60"/>
        <v>-0.51807980049875302</v>
      </c>
      <c r="E3821" s="197">
        <v>3.2351989647372292E-4</v>
      </c>
    </row>
    <row r="3822" spans="2:5" x14ac:dyDescent="0.3">
      <c r="B3822" s="166">
        <v>35451</v>
      </c>
      <c r="C3822" s="197">
        <v>64.16</v>
      </c>
      <c r="D3822" s="197">
        <f t="shared" si="60"/>
        <v>-0.86899438489025016</v>
      </c>
      <c r="E3822" s="197">
        <v>3.1181789834722196E-4</v>
      </c>
    </row>
    <row r="3823" spans="2:5" x14ac:dyDescent="0.3">
      <c r="B3823" s="166">
        <v>44566</v>
      </c>
      <c r="C3823" s="197">
        <v>489.75</v>
      </c>
      <c r="D3823" s="197">
        <f t="shared" si="60"/>
        <v>0.4398059679553139</v>
      </c>
      <c r="E3823" s="197">
        <v>3.0637254901955124E-4</v>
      </c>
    </row>
    <row r="3824" spans="2:5" x14ac:dyDescent="0.3">
      <c r="B3824" s="166">
        <v>42247</v>
      </c>
      <c r="C3824" s="197">
        <v>340.15</v>
      </c>
      <c r="D3824" s="197">
        <f t="shared" si="60"/>
        <v>8.0801982714793885E-2</v>
      </c>
      <c r="E3824" s="197">
        <v>2.940744008232965E-4</v>
      </c>
    </row>
    <row r="3825" spans="2:5" x14ac:dyDescent="0.3">
      <c r="B3825" s="166">
        <v>41277</v>
      </c>
      <c r="C3825" s="197">
        <v>314.72000000000003</v>
      </c>
      <c r="D3825" s="197">
        <f t="shared" si="60"/>
        <v>-0.64075109868158209</v>
      </c>
      <c r="E3825" s="197">
        <v>2.8605028128292354E-4</v>
      </c>
    </row>
    <row r="3826" spans="2:5" x14ac:dyDescent="0.3">
      <c r="B3826" s="166">
        <v>45324</v>
      </c>
      <c r="C3826" s="197">
        <v>876.05</v>
      </c>
      <c r="D3826" s="197">
        <f t="shared" si="60"/>
        <v>7.2104029990627918</v>
      </c>
      <c r="E3826" s="197">
        <v>2.8545329984019929E-4</v>
      </c>
    </row>
    <row r="3827" spans="2:5" x14ac:dyDescent="0.3">
      <c r="B3827" s="166">
        <v>35268</v>
      </c>
      <c r="C3827" s="197">
        <v>106.7</v>
      </c>
      <c r="D3827" s="197">
        <f t="shared" si="60"/>
        <v>-0.72453853104427524</v>
      </c>
      <c r="E3827" s="197">
        <v>2.81241211212091E-4</v>
      </c>
    </row>
    <row r="3828" spans="2:5" x14ac:dyDescent="0.3">
      <c r="B3828" s="166">
        <v>41689</v>
      </c>
      <c r="C3828" s="197">
        <v>387.35</v>
      </c>
      <c r="D3828" s="197">
        <f t="shared" si="60"/>
        <v>-3.5242839352428335E-2</v>
      </c>
      <c r="E3828" s="197">
        <v>2.5823111684974975E-4</v>
      </c>
    </row>
    <row r="3829" spans="2:5" x14ac:dyDescent="0.3">
      <c r="B3829" s="166">
        <v>43007</v>
      </c>
      <c r="C3829" s="197">
        <v>401.5</v>
      </c>
      <c r="D3829" s="197">
        <f t="shared" si="60"/>
        <v>3.995645141221849</v>
      </c>
      <c r="E3829" s="197">
        <v>2.4912805181864783E-4</v>
      </c>
    </row>
    <row r="3830" spans="2:5" x14ac:dyDescent="0.3">
      <c r="B3830" s="166">
        <v>38294</v>
      </c>
      <c r="C3830" s="197">
        <v>80.37</v>
      </c>
      <c r="D3830" s="197">
        <f t="shared" si="60"/>
        <v>-6.1827624582663221E-3</v>
      </c>
      <c r="E3830" s="197">
        <v>2.4891101431245843E-4</v>
      </c>
    </row>
    <row r="3831" spans="2:5" x14ac:dyDescent="0.3">
      <c r="B3831" s="166">
        <v>35146</v>
      </c>
      <c r="C3831" s="197">
        <v>80.87</v>
      </c>
      <c r="D3831" s="197">
        <f t="shared" si="60"/>
        <v>-0.87096310952259381</v>
      </c>
      <c r="E3831" s="197">
        <v>2.4737167594324205E-4</v>
      </c>
    </row>
    <row r="3832" spans="2:5" x14ac:dyDescent="0.3">
      <c r="B3832" s="166">
        <v>45230</v>
      </c>
      <c r="C3832" s="197">
        <v>626.72</v>
      </c>
      <c r="D3832" s="197">
        <f t="shared" si="60"/>
        <v>13.49063583815029</v>
      </c>
      <c r="E3832" s="197">
        <v>2.393986306397089E-4</v>
      </c>
    </row>
    <row r="3833" spans="2:5" x14ac:dyDescent="0.3">
      <c r="B3833" s="166">
        <v>36483</v>
      </c>
      <c r="C3833" s="197">
        <v>43.25</v>
      </c>
      <c r="D3833" s="197">
        <f t="shared" si="60"/>
        <v>-0.93851555947286869</v>
      </c>
      <c r="E3833" s="197">
        <v>2.3126734505085622E-4</v>
      </c>
    </row>
    <row r="3834" spans="2:5" x14ac:dyDescent="0.3">
      <c r="B3834" s="166">
        <v>45264</v>
      </c>
      <c r="C3834" s="197">
        <v>703.43</v>
      </c>
      <c r="D3834" s="197">
        <f t="shared" si="60"/>
        <v>1.7626659335480319</v>
      </c>
      <c r="E3834" s="197">
        <v>2.1328631554995425E-4</v>
      </c>
    </row>
    <row r="3835" spans="2:5" x14ac:dyDescent="0.3">
      <c r="B3835" s="166">
        <v>40949</v>
      </c>
      <c r="C3835" s="197">
        <v>254.62</v>
      </c>
      <c r="D3835" s="197">
        <f t="shared" si="60"/>
        <v>-1.6151468315301454E-2</v>
      </c>
      <c r="E3835" s="197">
        <v>1.964096319284625E-4</v>
      </c>
    </row>
    <row r="3836" spans="2:5" x14ac:dyDescent="0.3">
      <c r="B3836" s="166">
        <v>43305</v>
      </c>
      <c r="C3836" s="197">
        <v>258.8</v>
      </c>
      <c r="D3836" s="197">
        <f t="shared" si="60"/>
        <v>3.6824678849285322</v>
      </c>
      <c r="E3836" s="197">
        <v>1.9323671497595285E-4</v>
      </c>
    </row>
    <row r="3837" spans="2:5" x14ac:dyDescent="0.3">
      <c r="B3837" s="166">
        <v>34834</v>
      </c>
      <c r="C3837" s="197">
        <v>55.27</v>
      </c>
      <c r="D3837" s="197">
        <f t="shared" si="60"/>
        <v>-0.82043534762833015</v>
      </c>
      <c r="E3837" s="197">
        <v>1.8096272167933414E-4</v>
      </c>
    </row>
    <row r="3838" spans="2:5" x14ac:dyDescent="0.3">
      <c r="B3838" s="166">
        <v>44293</v>
      </c>
      <c r="C3838" s="197">
        <v>307.8</v>
      </c>
      <c r="D3838" s="197">
        <f t="shared" si="60"/>
        <v>3.3169705469845727</v>
      </c>
      <c r="E3838" s="197">
        <v>1.6246953696175126E-4</v>
      </c>
    </row>
    <row r="3839" spans="2:5" x14ac:dyDescent="0.3">
      <c r="B3839" s="166">
        <v>35656</v>
      </c>
      <c r="C3839" s="197">
        <v>71.3</v>
      </c>
      <c r="D3839" s="197">
        <f t="shared" si="60"/>
        <v>-1.4023278642549819E-4</v>
      </c>
      <c r="E3839" s="197">
        <v>1.4027212792799837E-4</v>
      </c>
    </row>
    <row r="3840" spans="2:5" x14ac:dyDescent="0.3">
      <c r="B3840" s="166">
        <v>35660</v>
      </c>
      <c r="C3840" s="197">
        <v>71.31</v>
      </c>
      <c r="D3840" s="197">
        <f t="shared" si="60"/>
        <v>-0.12706573632023499</v>
      </c>
      <c r="E3840" s="197">
        <v>1.4025245441806611E-4</v>
      </c>
    </row>
    <row r="3841" spans="2:5" x14ac:dyDescent="0.3">
      <c r="B3841" s="166">
        <v>39657</v>
      </c>
      <c r="C3841" s="197">
        <v>81.69</v>
      </c>
      <c r="D3841" s="197">
        <f t="shared" si="60"/>
        <v>-0.81086775328764582</v>
      </c>
      <c r="E3841" s="197">
        <v>1.2242899118497519E-4</v>
      </c>
    </row>
    <row r="3842" spans="2:5" x14ac:dyDescent="0.3">
      <c r="B3842" s="166">
        <v>44893</v>
      </c>
      <c r="C3842" s="197">
        <v>431.92</v>
      </c>
      <c r="D3842" s="197">
        <f t="shared" si="60"/>
        <v>-4.7585446527012132E-2</v>
      </c>
      <c r="E3842" s="197">
        <v>1.1577558061448556E-4</v>
      </c>
    </row>
    <row r="3843" spans="2:5" x14ac:dyDescent="0.3">
      <c r="B3843" s="166">
        <v>44764</v>
      </c>
      <c r="C3843" s="197">
        <v>453.5</v>
      </c>
      <c r="D3843" s="197">
        <f t="shared" si="60"/>
        <v>3.7933622238663993</v>
      </c>
      <c r="E3843" s="197">
        <v>1.1026574043437876E-4</v>
      </c>
    </row>
    <row r="3844" spans="2:5" x14ac:dyDescent="0.3">
      <c r="B3844" s="166">
        <v>35279</v>
      </c>
      <c r="C3844" s="197">
        <v>94.61</v>
      </c>
      <c r="D3844" s="197">
        <f t="shared" si="60"/>
        <v>-0.80846239497924888</v>
      </c>
      <c r="E3844" s="197">
        <v>1.0570824524314126E-4</v>
      </c>
    </row>
    <row r="3845" spans="2:5" x14ac:dyDescent="0.3">
      <c r="B3845" s="166">
        <v>44539</v>
      </c>
      <c r="C3845" s="197">
        <v>493.95</v>
      </c>
      <c r="D3845" s="197">
        <f t="shared" si="60"/>
        <v>-1.9940476190476231E-2</v>
      </c>
      <c r="E3845" s="197">
        <v>1.012350678275542E-4</v>
      </c>
    </row>
    <row r="3846" spans="2:5" x14ac:dyDescent="0.3">
      <c r="B3846" s="166">
        <v>42605</v>
      </c>
      <c r="C3846" s="197">
        <v>504</v>
      </c>
      <c r="D3846" s="197">
        <f t="shared" si="60"/>
        <v>-3.7046943961481893E-2</v>
      </c>
      <c r="E3846" s="197">
        <v>9.9216192082529631E-5</v>
      </c>
    </row>
    <row r="3847" spans="2:5" x14ac:dyDescent="0.3">
      <c r="B3847" s="166">
        <v>41976</v>
      </c>
      <c r="C3847" s="197">
        <v>523.39</v>
      </c>
      <c r="D3847" s="197">
        <f t="shared" si="60"/>
        <v>3.2215679948378773</v>
      </c>
      <c r="E3847" s="197">
        <v>9.5540184201325928E-5</v>
      </c>
    </row>
    <row r="3848" spans="2:5" x14ac:dyDescent="0.3">
      <c r="B3848" s="166">
        <v>38723</v>
      </c>
      <c r="C3848" s="197">
        <v>123.98</v>
      </c>
      <c r="D3848" s="197">
        <f t="shared" si="60"/>
        <v>-0.52114634428952145</v>
      </c>
      <c r="E3848" s="197">
        <v>8.0664676938013713E-5</v>
      </c>
    </row>
    <row r="3849" spans="2:5" x14ac:dyDescent="0.3">
      <c r="B3849" s="166">
        <v>40546</v>
      </c>
      <c r="C3849" s="197">
        <v>258.91000000000003</v>
      </c>
      <c r="D3849" s="197">
        <f t="shared" si="60"/>
        <v>-0.61465991963089739</v>
      </c>
      <c r="E3849" s="197">
        <v>7.7252887326739739E-5</v>
      </c>
    </row>
    <row r="3850" spans="2:5" x14ac:dyDescent="0.3">
      <c r="B3850" s="166">
        <v>45749</v>
      </c>
      <c r="C3850" s="197">
        <v>671.9</v>
      </c>
      <c r="D3850" s="197">
        <f t="shared" ref="D3850:D3913" si="61">C3850/C3851-1</f>
        <v>3.3195114111218249</v>
      </c>
      <c r="E3850" s="197">
        <v>7.4421373818411851E-5</v>
      </c>
    </row>
    <row r="3851" spans="2:5" x14ac:dyDescent="0.3">
      <c r="B3851" s="166">
        <v>40177</v>
      </c>
      <c r="C3851" s="197">
        <v>155.55000000000001</v>
      </c>
      <c r="D3851" s="197">
        <f t="shared" si="61"/>
        <v>-0.65590089591859302</v>
      </c>
      <c r="E3851" s="197">
        <v>6.4292143500122023E-5</v>
      </c>
    </row>
    <row r="3852" spans="2:5" x14ac:dyDescent="0.3">
      <c r="B3852" s="166">
        <v>44662</v>
      </c>
      <c r="C3852" s="197">
        <v>452.05</v>
      </c>
      <c r="D3852" s="197">
        <f t="shared" si="61"/>
        <v>0.41819607843137252</v>
      </c>
      <c r="E3852" s="197">
        <v>0</v>
      </c>
    </row>
    <row r="3853" spans="2:5" x14ac:dyDescent="0.3">
      <c r="B3853" s="166">
        <v>44347</v>
      </c>
      <c r="C3853" s="197">
        <v>318.75</v>
      </c>
      <c r="D3853" s="197">
        <f t="shared" si="61"/>
        <v>2.6637931034482758</v>
      </c>
      <c r="E3853" s="197">
        <v>0</v>
      </c>
    </row>
    <row r="3854" spans="2:5" x14ac:dyDescent="0.3">
      <c r="B3854" s="166">
        <v>43980</v>
      </c>
      <c r="C3854" s="197">
        <v>87</v>
      </c>
      <c r="D3854" s="197">
        <f t="shared" si="61"/>
        <v>-0.48551153163808392</v>
      </c>
      <c r="E3854" s="197">
        <v>0</v>
      </c>
    </row>
    <row r="3855" spans="2:5" x14ac:dyDescent="0.3">
      <c r="B3855" s="166">
        <v>43878</v>
      </c>
      <c r="C3855" s="197">
        <v>169.1</v>
      </c>
      <c r="D3855" s="197">
        <f t="shared" si="61"/>
        <v>-9.08291825373575E-3</v>
      </c>
      <c r="E3855" s="197">
        <v>0</v>
      </c>
    </row>
    <row r="3856" spans="2:5" x14ac:dyDescent="0.3">
      <c r="B3856" s="166">
        <v>43397</v>
      </c>
      <c r="C3856" s="197">
        <v>170.65</v>
      </c>
      <c r="D3856" s="197">
        <f t="shared" si="61"/>
        <v>-0.60313953488372096</v>
      </c>
      <c r="E3856" s="197">
        <v>0</v>
      </c>
    </row>
    <row r="3857" spans="2:5" x14ac:dyDescent="0.3">
      <c r="B3857" s="166">
        <v>42955</v>
      </c>
      <c r="C3857" s="197">
        <v>430</v>
      </c>
      <c r="D3857" s="197">
        <f t="shared" si="61"/>
        <v>-0.24297107445291455</v>
      </c>
      <c r="E3857" s="197">
        <v>0</v>
      </c>
    </row>
    <row r="3858" spans="2:5" x14ac:dyDescent="0.3">
      <c r="B3858" s="166">
        <v>42067</v>
      </c>
      <c r="C3858" s="197">
        <v>568.01</v>
      </c>
      <c r="D3858" s="197">
        <f t="shared" si="61"/>
        <v>9.9175632788915502E-2</v>
      </c>
      <c r="E3858" s="197">
        <v>0</v>
      </c>
    </row>
    <row r="3859" spans="2:5" x14ac:dyDescent="0.3">
      <c r="B3859" s="166">
        <v>42016</v>
      </c>
      <c r="C3859" s="197">
        <v>516.76</v>
      </c>
      <c r="D3859" s="197">
        <f t="shared" si="61"/>
        <v>4.5292848395313001E-3</v>
      </c>
      <c r="E3859" s="197">
        <v>0</v>
      </c>
    </row>
    <row r="3860" spans="2:5" x14ac:dyDescent="0.3">
      <c r="B3860" s="166">
        <v>41970</v>
      </c>
      <c r="C3860" s="197">
        <v>514.42999999999995</v>
      </c>
      <c r="D3860" s="197">
        <f t="shared" si="61"/>
        <v>9.3926763917832501E-2</v>
      </c>
      <c r="E3860" s="197">
        <v>0</v>
      </c>
    </row>
    <row r="3861" spans="2:5" x14ac:dyDescent="0.3">
      <c r="B3861" s="166">
        <v>41838</v>
      </c>
      <c r="C3861" s="197">
        <v>470.26</v>
      </c>
      <c r="D3861" s="197">
        <f t="shared" si="61"/>
        <v>0.14599731936152049</v>
      </c>
      <c r="E3861" s="197">
        <v>0</v>
      </c>
    </row>
    <row r="3862" spans="2:5" x14ac:dyDescent="0.3">
      <c r="B3862" s="166">
        <v>41761</v>
      </c>
      <c r="C3862" s="197">
        <v>410.35</v>
      </c>
      <c r="D3862" s="197">
        <f t="shared" si="61"/>
        <v>0.37789194452839059</v>
      </c>
      <c r="E3862" s="197">
        <v>0</v>
      </c>
    </row>
    <row r="3863" spans="2:5" x14ac:dyDescent="0.3">
      <c r="B3863" s="166">
        <v>41347</v>
      </c>
      <c r="C3863" s="197">
        <v>297.81</v>
      </c>
      <c r="D3863" s="197">
        <f t="shared" si="61"/>
        <v>0.12127259036144578</v>
      </c>
      <c r="E3863" s="197">
        <v>0</v>
      </c>
    </row>
    <row r="3864" spans="2:5" x14ac:dyDescent="0.3">
      <c r="B3864" s="166">
        <v>40962</v>
      </c>
      <c r="C3864" s="197">
        <v>265.60000000000002</v>
      </c>
      <c r="D3864" s="197">
        <f t="shared" si="61"/>
        <v>0.2252617982193108</v>
      </c>
      <c r="E3864" s="197">
        <v>0</v>
      </c>
    </row>
    <row r="3865" spans="2:5" x14ac:dyDescent="0.3">
      <c r="B3865" s="166">
        <v>40931</v>
      </c>
      <c r="C3865" s="197">
        <v>216.77</v>
      </c>
      <c r="D3865" s="197">
        <f t="shared" si="61"/>
        <v>0.14233768971332217</v>
      </c>
      <c r="E3865" s="197">
        <v>0</v>
      </c>
    </row>
    <row r="3866" spans="2:5" x14ac:dyDescent="0.3">
      <c r="B3866" s="166">
        <v>40842</v>
      </c>
      <c r="C3866" s="197">
        <v>189.76</v>
      </c>
      <c r="D3866" s="197">
        <f t="shared" si="61"/>
        <v>-5.5497486436713039E-2</v>
      </c>
      <c r="E3866" s="197">
        <v>0</v>
      </c>
    </row>
    <row r="3867" spans="2:5" x14ac:dyDescent="0.3">
      <c r="B3867" s="166">
        <v>40413</v>
      </c>
      <c r="C3867" s="197">
        <v>200.91</v>
      </c>
      <c r="D3867" s="197">
        <f t="shared" si="61"/>
        <v>0.23068912710566614</v>
      </c>
      <c r="E3867" s="197">
        <v>0</v>
      </c>
    </row>
    <row r="3868" spans="2:5" x14ac:dyDescent="0.3">
      <c r="B3868" s="166">
        <v>38957</v>
      </c>
      <c r="C3868" s="197">
        <v>163.25</v>
      </c>
      <c r="D3868" s="197">
        <f t="shared" si="61"/>
        <v>0.65887613047454541</v>
      </c>
      <c r="E3868" s="197">
        <v>0</v>
      </c>
    </row>
    <row r="3869" spans="2:5" x14ac:dyDescent="0.3">
      <c r="B3869" s="166">
        <v>38670</v>
      </c>
      <c r="C3869" s="197">
        <v>98.41</v>
      </c>
      <c r="D3869" s="197">
        <f t="shared" si="61"/>
        <v>6.3605086013462975</v>
      </c>
      <c r="E3869" s="197">
        <v>0</v>
      </c>
    </row>
    <row r="3870" spans="2:5" x14ac:dyDescent="0.3">
      <c r="B3870" s="166">
        <v>37173</v>
      </c>
      <c r="C3870" s="197">
        <v>13.37</v>
      </c>
      <c r="D3870" s="197">
        <f t="shared" si="61"/>
        <v>-0.15540113708149095</v>
      </c>
      <c r="E3870" s="197">
        <v>0</v>
      </c>
    </row>
    <row r="3871" spans="2:5" x14ac:dyDescent="0.3">
      <c r="B3871" s="166">
        <v>37029</v>
      </c>
      <c r="C3871" s="197">
        <v>15.83</v>
      </c>
      <c r="D3871" s="197">
        <f t="shared" si="61"/>
        <v>0.19561933534743203</v>
      </c>
      <c r="E3871" s="197">
        <v>0</v>
      </c>
    </row>
    <row r="3872" spans="2:5" x14ac:dyDescent="0.3">
      <c r="B3872" s="166">
        <v>37000</v>
      </c>
      <c r="C3872" s="197">
        <v>13.24</v>
      </c>
      <c r="D3872" s="197">
        <f t="shared" si="61"/>
        <v>-0.11260053619302945</v>
      </c>
      <c r="E3872" s="197">
        <v>0</v>
      </c>
    </row>
    <row r="3873" spans="2:5" x14ac:dyDescent="0.3">
      <c r="B3873" s="166">
        <v>36811</v>
      </c>
      <c r="C3873" s="197">
        <v>14.92</v>
      </c>
      <c r="D3873" s="197">
        <f t="shared" si="61"/>
        <v>-0.37416107382550334</v>
      </c>
      <c r="E3873" s="197">
        <v>0</v>
      </c>
    </row>
    <row r="3874" spans="2:5" x14ac:dyDescent="0.3">
      <c r="B3874" s="166">
        <v>36726</v>
      </c>
      <c r="C3874" s="197">
        <v>23.84</v>
      </c>
      <c r="D3874" s="197">
        <f t="shared" si="61"/>
        <v>-0.36914527652818208</v>
      </c>
      <c r="E3874" s="197">
        <v>0</v>
      </c>
    </row>
    <row r="3875" spans="2:5" x14ac:dyDescent="0.3">
      <c r="B3875" s="166">
        <v>36194</v>
      </c>
      <c r="C3875" s="197">
        <v>37.79</v>
      </c>
      <c r="D3875" s="197">
        <f t="shared" si="61"/>
        <v>0.73987108655616951</v>
      </c>
      <c r="E3875" s="197">
        <v>0</v>
      </c>
    </row>
    <row r="3876" spans="2:5" x14ac:dyDescent="0.3">
      <c r="B3876" s="166">
        <v>36101</v>
      </c>
      <c r="C3876" s="197">
        <v>21.72</v>
      </c>
      <c r="D3876" s="197">
        <f t="shared" si="61"/>
        <v>-0.42203299627461421</v>
      </c>
      <c r="E3876" s="197">
        <v>0</v>
      </c>
    </row>
    <row r="3877" spans="2:5" x14ac:dyDescent="0.3">
      <c r="B3877" s="166">
        <v>35957</v>
      </c>
      <c r="C3877" s="197">
        <v>37.58</v>
      </c>
      <c r="D3877" s="197">
        <f t="shared" si="61"/>
        <v>-0.47107670654468681</v>
      </c>
      <c r="E3877" s="197">
        <v>0</v>
      </c>
    </row>
    <row r="3878" spans="2:5" x14ac:dyDescent="0.3">
      <c r="B3878" s="166">
        <v>35048</v>
      </c>
      <c r="C3878" s="197">
        <v>71.05</v>
      </c>
      <c r="D3878" s="197">
        <f t="shared" si="61"/>
        <v>-4.1548630783758256E-2</v>
      </c>
      <c r="E3878" s="197">
        <v>0</v>
      </c>
    </row>
    <row r="3879" spans="2:5" x14ac:dyDescent="0.3">
      <c r="B3879" s="166">
        <v>34932</v>
      </c>
      <c r="C3879" s="197">
        <v>74.13</v>
      </c>
      <c r="D3879" s="197">
        <f t="shared" si="61"/>
        <v>0.36068281938325986</v>
      </c>
      <c r="E3879" s="197">
        <v>0</v>
      </c>
    </row>
    <row r="3880" spans="2:5" x14ac:dyDescent="0.3">
      <c r="B3880" s="166">
        <v>34774</v>
      </c>
      <c r="C3880" s="197">
        <v>54.48</v>
      </c>
      <c r="D3880" s="197">
        <f t="shared" si="61"/>
        <v>-2.155172413793105E-2</v>
      </c>
      <c r="E3880" s="197">
        <v>0</v>
      </c>
    </row>
    <row r="3881" spans="2:5" x14ac:dyDescent="0.3">
      <c r="B3881" s="166">
        <v>34768</v>
      </c>
      <c r="C3881" s="197">
        <v>55.68</v>
      </c>
      <c r="D3881" s="197">
        <f t="shared" si="61"/>
        <v>-3.1315240083507279E-2</v>
      </c>
      <c r="E3881" s="197">
        <v>0</v>
      </c>
    </row>
    <row r="3882" spans="2:5" x14ac:dyDescent="0.3">
      <c r="B3882" s="166">
        <v>34711</v>
      </c>
      <c r="C3882" s="197">
        <v>57.48</v>
      </c>
      <c r="D3882" s="197">
        <f t="shared" si="61"/>
        <v>-6.7942273390627639E-2</v>
      </c>
      <c r="E3882" s="197">
        <v>0</v>
      </c>
    </row>
    <row r="3883" spans="2:5" x14ac:dyDescent="0.3">
      <c r="B3883" s="166">
        <v>34703</v>
      </c>
      <c r="C3883" s="197">
        <v>61.67</v>
      </c>
      <c r="D3883" s="197">
        <f t="shared" si="61"/>
        <v>-1.7211155378486054E-2</v>
      </c>
      <c r="E3883" s="197">
        <v>0</v>
      </c>
    </row>
    <row r="3884" spans="2:5" x14ac:dyDescent="0.3">
      <c r="B3884" s="166">
        <v>34694</v>
      </c>
      <c r="C3884" s="197">
        <v>62.75</v>
      </c>
      <c r="D3884" s="197">
        <f t="shared" si="61"/>
        <v>-1.1188150015758014E-2</v>
      </c>
      <c r="E3884" s="197">
        <v>0</v>
      </c>
    </row>
    <row r="3885" spans="2:5" x14ac:dyDescent="0.3">
      <c r="B3885" s="166">
        <v>34648</v>
      </c>
      <c r="C3885" s="197">
        <v>63.46</v>
      </c>
      <c r="D3885" s="197">
        <f t="shared" si="61"/>
        <v>-0.6867255763439799</v>
      </c>
      <c r="E3885" s="197">
        <v>0</v>
      </c>
    </row>
    <row r="3886" spans="2:5" x14ac:dyDescent="0.3">
      <c r="B3886" s="166">
        <v>40700</v>
      </c>
      <c r="C3886" s="197">
        <v>202.57</v>
      </c>
      <c r="D3886" s="197">
        <f t="shared" si="61"/>
        <v>1.1343377936992942</v>
      </c>
      <c r="E3886" s="197">
        <v>-9.8721555851777332E-5</v>
      </c>
    </row>
    <row r="3887" spans="2:5" x14ac:dyDescent="0.3">
      <c r="B3887" s="166">
        <v>38601</v>
      </c>
      <c r="C3887" s="197">
        <v>94.91</v>
      </c>
      <c r="D3887" s="197">
        <f t="shared" si="61"/>
        <v>0.15196018934336686</v>
      </c>
      <c r="E3887" s="197">
        <v>-1.0535187526339307E-4</v>
      </c>
    </row>
    <row r="3888" spans="2:5" x14ac:dyDescent="0.3">
      <c r="B3888" s="166">
        <v>34988</v>
      </c>
      <c r="C3888" s="197">
        <v>82.39</v>
      </c>
      <c r="D3888" s="197">
        <f t="shared" si="61"/>
        <v>2.1828103683492639E-2</v>
      </c>
      <c r="E3888" s="197">
        <v>-1.2135922330103188E-4</v>
      </c>
    </row>
    <row r="3889" spans="2:5" x14ac:dyDescent="0.3">
      <c r="B3889" s="166">
        <v>38127</v>
      </c>
      <c r="C3889" s="197">
        <v>80.63</v>
      </c>
      <c r="D3889" s="197">
        <f t="shared" si="61"/>
        <v>1.4979859013091623E-2</v>
      </c>
      <c r="E3889" s="197">
        <v>-1.2400793650801933E-4</v>
      </c>
    </row>
    <row r="3890" spans="2:5" x14ac:dyDescent="0.3">
      <c r="B3890" s="166">
        <v>35370</v>
      </c>
      <c r="C3890" s="197">
        <v>79.44</v>
      </c>
      <c r="D3890" s="197">
        <f t="shared" si="61"/>
        <v>-0.79981352216314294</v>
      </c>
      <c r="E3890" s="197">
        <v>-1.2586532410330253E-4</v>
      </c>
    </row>
    <row r="3891" spans="2:5" x14ac:dyDescent="0.3">
      <c r="B3891" s="166">
        <v>44855</v>
      </c>
      <c r="C3891" s="197">
        <v>396.83</v>
      </c>
      <c r="D3891" s="197">
        <f t="shared" si="61"/>
        <v>5.5483150251349755E-2</v>
      </c>
      <c r="E3891" s="197">
        <v>-1.2598266478536235E-4</v>
      </c>
    </row>
    <row r="3892" spans="2:5" x14ac:dyDescent="0.3">
      <c r="B3892" s="166">
        <v>41569</v>
      </c>
      <c r="C3892" s="197">
        <v>375.97</v>
      </c>
      <c r="D3892" s="197">
        <f t="shared" si="61"/>
        <v>4.0377864129706555</v>
      </c>
      <c r="E3892" s="197">
        <v>-1.3297165044401371E-4</v>
      </c>
    </row>
    <row r="3893" spans="2:5" x14ac:dyDescent="0.3">
      <c r="B3893" s="166">
        <v>35012</v>
      </c>
      <c r="C3893" s="197">
        <v>74.63</v>
      </c>
      <c r="D3893" s="197">
        <f t="shared" si="61"/>
        <v>-0.49410249457700661</v>
      </c>
      <c r="E3893" s="197">
        <v>-1.3397642015011701E-4</v>
      </c>
    </row>
    <row r="3894" spans="2:5" x14ac:dyDescent="0.3">
      <c r="B3894" s="166">
        <v>38911</v>
      </c>
      <c r="C3894" s="197">
        <v>147.52000000000001</v>
      </c>
      <c r="D3894" s="197">
        <f t="shared" si="61"/>
        <v>-0.59669746842364257</v>
      </c>
      <c r="E3894" s="197">
        <v>-1.3555645926510707E-4</v>
      </c>
    </row>
    <row r="3895" spans="2:5" x14ac:dyDescent="0.3">
      <c r="B3895" s="166">
        <v>41656</v>
      </c>
      <c r="C3895" s="197">
        <v>365.78</v>
      </c>
      <c r="D3895" s="197">
        <f t="shared" si="61"/>
        <v>4.3468791112410461</v>
      </c>
      <c r="E3895" s="197">
        <v>-1.3667550501605952E-4</v>
      </c>
    </row>
    <row r="3896" spans="2:5" x14ac:dyDescent="0.3">
      <c r="B3896" s="166">
        <v>39958</v>
      </c>
      <c r="C3896" s="197">
        <v>68.41</v>
      </c>
      <c r="D3896" s="197">
        <f t="shared" si="61"/>
        <v>-0.4948308964702407</v>
      </c>
      <c r="E3896" s="197">
        <v>-1.4615609470924884E-4</v>
      </c>
    </row>
    <row r="3897" spans="2:5" x14ac:dyDescent="0.3">
      <c r="B3897" s="166">
        <v>38750</v>
      </c>
      <c r="C3897" s="197">
        <v>135.41999999999999</v>
      </c>
      <c r="D3897" s="197">
        <f t="shared" si="61"/>
        <v>-0.59369936993699368</v>
      </c>
      <c r="E3897" s="197">
        <v>-1.4766686355593972E-4</v>
      </c>
    </row>
    <row r="3898" spans="2:5" x14ac:dyDescent="0.3">
      <c r="B3898" s="166">
        <v>44470</v>
      </c>
      <c r="C3898" s="197">
        <v>333.3</v>
      </c>
      <c r="D3898" s="197">
        <f t="shared" si="61"/>
        <v>4.0007501875468865</v>
      </c>
      <c r="E3898" s="197">
        <v>-1.499925003750624E-4</v>
      </c>
    </row>
    <row r="3899" spans="2:5" x14ac:dyDescent="0.3">
      <c r="B3899" s="166">
        <v>39965</v>
      </c>
      <c r="C3899" s="197">
        <v>66.650000000000006</v>
      </c>
      <c r="D3899" s="197">
        <f t="shared" si="61"/>
        <v>-0.93288016112789529</v>
      </c>
      <c r="E3899" s="197">
        <v>-1.5001500150002567E-4</v>
      </c>
    </row>
    <row r="3900" spans="2:5" x14ac:dyDescent="0.3">
      <c r="B3900" s="166">
        <v>45562</v>
      </c>
      <c r="C3900" s="197">
        <v>993</v>
      </c>
      <c r="D3900" s="197">
        <f t="shared" si="61"/>
        <v>0.53228917521796171</v>
      </c>
      <c r="E3900" s="197">
        <v>-1.5103458692034E-4</v>
      </c>
    </row>
    <row r="3901" spans="2:5" x14ac:dyDescent="0.3">
      <c r="B3901" s="166">
        <v>45727</v>
      </c>
      <c r="C3901" s="197">
        <v>648.04999999999995</v>
      </c>
      <c r="D3901" s="197">
        <f t="shared" si="61"/>
        <v>1.007278922100046</v>
      </c>
      <c r="E3901" s="197">
        <v>-1.542852734707223E-4</v>
      </c>
    </row>
    <row r="3902" spans="2:5" x14ac:dyDescent="0.3">
      <c r="B3902" s="166">
        <v>42254</v>
      </c>
      <c r="C3902" s="197">
        <v>322.85000000000002</v>
      </c>
      <c r="D3902" s="197">
        <f t="shared" si="61"/>
        <v>5.4031994776363002E-2</v>
      </c>
      <c r="E3902" s="197">
        <v>-1.5484670176513227E-4</v>
      </c>
    </row>
    <row r="3903" spans="2:5" x14ac:dyDescent="0.3">
      <c r="B3903" s="166">
        <v>44386</v>
      </c>
      <c r="C3903" s="197">
        <v>306.3</v>
      </c>
      <c r="D3903" s="197">
        <f t="shared" si="61"/>
        <v>4.6986046511627908</v>
      </c>
      <c r="E3903" s="197">
        <v>-1.6321201240410144E-4</v>
      </c>
    </row>
    <row r="3904" spans="2:5" x14ac:dyDescent="0.3">
      <c r="B3904" s="166">
        <v>35772</v>
      </c>
      <c r="C3904" s="197">
        <v>53.75</v>
      </c>
      <c r="D3904" s="197">
        <f t="shared" si="61"/>
        <v>-0.44294745569489058</v>
      </c>
      <c r="E3904" s="197">
        <v>-1.8601190476186247E-4</v>
      </c>
    </row>
    <row r="3905" spans="2:5" x14ac:dyDescent="0.3">
      <c r="B3905" s="166">
        <v>38343</v>
      </c>
      <c r="C3905" s="197">
        <v>96.49</v>
      </c>
      <c r="D3905" s="197">
        <f t="shared" si="61"/>
        <v>-0.85113013962817252</v>
      </c>
      <c r="E3905" s="197">
        <v>-2.072324111491719E-4</v>
      </c>
    </row>
    <row r="3906" spans="2:5" x14ac:dyDescent="0.3">
      <c r="B3906" s="166">
        <v>45726</v>
      </c>
      <c r="C3906" s="197">
        <v>648.15</v>
      </c>
      <c r="D3906" s="197">
        <f t="shared" si="61"/>
        <v>0.50097262748367366</v>
      </c>
      <c r="E3906" s="197">
        <v>-2.3137436372044906E-4</v>
      </c>
    </row>
    <row r="3907" spans="2:5" x14ac:dyDescent="0.3">
      <c r="B3907" s="166">
        <v>44894</v>
      </c>
      <c r="C3907" s="197">
        <v>431.82</v>
      </c>
      <c r="D3907" s="197">
        <f t="shared" si="61"/>
        <v>4.1696396504249966</v>
      </c>
      <c r="E3907" s="197">
        <v>-2.315243563623115E-4</v>
      </c>
    </row>
    <row r="3908" spans="2:5" x14ac:dyDescent="0.3">
      <c r="B3908" s="166">
        <v>38510</v>
      </c>
      <c r="C3908" s="197">
        <v>83.53</v>
      </c>
      <c r="D3908" s="197">
        <f t="shared" si="61"/>
        <v>-0.45900259067357518</v>
      </c>
      <c r="E3908" s="197">
        <v>-2.3937761819270431E-4</v>
      </c>
    </row>
    <row r="3909" spans="2:5" x14ac:dyDescent="0.3">
      <c r="B3909" s="166">
        <v>40255</v>
      </c>
      <c r="C3909" s="197">
        <v>154.4</v>
      </c>
      <c r="D3909" s="197">
        <f t="shared" si="61"/>
        <v>1.0627922511690051</v>
      </c>
      <c r="E3909" s="197">
        <v>-2.5900025900016388E-4</v>
      </c>
    </row>
    <row r="3910" spans="2:5" x14ac:dyDescent="0.3">
      <c r="B3910" s="166">
        <v>34957</v>
      </c>
      <c r="C3910" s="197">
        <v>74.849999999999994</v>
      </c>
      <c r="D3910" s="197">
        <f t="shared" si="61"/>
        <v>-0.89134064019743053</v>
      </c>
      <c r="E3910" s="197">
        <v>-2.6712969146536203E-4</v>
      </c>
    </row>
    <row r="3911" spans="2:5" x14ac:dyDescent="0.3">
      <c r="B3911" s="166">
        <v>45845</v>
      </c>
      <c r="C3911" s="197">
        <v>688.85</v>
      </c>
      <c r="D3911" s="197">
        <f t="shared" si="61"/>
        <v>6.0226322764807829</v>
      </c>
      <c r="E3911" s="197">
        <v>-2.9025469849786045E-4</v>
      </c>
    </row>
    <row r="3912" spans="2:5" x14ac:dyDescent="0.3">
      <c r="B3912" s="166">
        <v>38348</v>
      </c>
      <c r="C3912" s="197">
        <v>98.09</v>
      </c>
      <c r="D3912" s="197">
        <f t="shared" si="61"/>
        <v>2.1378758797184902</v>
      </c>
      <c r="E3912" s="197">
        <v>-3.0574806359562334E-4</v>
      </c>
    </row>
    <row r="3913" spans="2:5" x14ac:dyDescent="0.3">
      <c r="B3913" s="166">
        <v>37680</v>
      </c>
      <c r="C3913" s="197">
        <v>31.26</v>
      </c>
      <c r="D3913" s="197">
        <f t="shared" si="61"/>
        <v>9.6899224806201723E-3</v>
      </c>
      <c r="E3913" s="197">
        <v>-3.1979533098813739E-4</v>
      </c>
    </row>
    <row r="3914" spans="2:5" x14ac:dyDescent="0.3">
      <c r="B3914" s="166">
        <v>37637</v>
      </c>
      <c r="C3914" s="197">
        <v>30.96</v>
      </c>
      <c r="D3914" s="197">
        <f t="shared" ref="D3914:D3977" si="62">C3914/C3915-1</f>
        <v>-0.83282034667098659</v>
      </c>
      <c r="E3914" s="197">
        <v>-3.2289312237643308E-4</v>
      </c>
    </row>
    <row r="3915" spans="2:5" x14ac:dyDescent="0.3">
      <c r="B3915" s="166">
        <v>40716</v>
      </c>
      <c r="C3915" s="197">
        <v>185.19</v>
      </c>
      <c r="D3915" s="197">
        <f t="shared" si="62"/>
        <v>-0.35688984581191829</v>
      </c>
      <c r="E3915" s="197">
        <v>-3.2388663967608533E-4</v>
      </c>
    </row>
    <row r="3916" spans="2:5" x14ac:dyDescent="0.3">
      <c r="B3916" s="166">
        <v>41417</v>
      </c>
      <c r="C3916" s="197">
        <v>287.95999999999998</v>
      </c>
      <c r="D3916" s="197">
        <f t="shared" si="62"/>
        <v>1.2873724938445186E-2</v>
      </c>
      <c r="E3916" s="197">
        <v>-3.4714989932660423E-4</v>
      </c>
    </row>
    <row r="3917" spans="2:5" x14ac:dyDescent="0.3">
      <c r="B3917" s="166">
        <v>44434</v>
      </c>
      <c r="C3917" s="197">
        <v>284.3</v>
      </c>
      <c r="D3917" s="197">
        <f t="shared" si="62"/>
        <v>1.0170273146505857</v>
      </c>
      <c r="E3917" s="197">
        <v>-3.5161744022493835E-4</v>
      </c>
    </row>
    <row r="3918" spans="2:5" x14ac:dyDescent="0.3">
      <c r="B3918" s="166">
        <v>44112</v>
      </c>
      <c r="C3918" s="197">
        <v>140.94999999999999</v>
      </c>
      <c r="D3918" s="197">
        <f t="shared" si="62"/>
        <v>-0.66194987408562178</v>
      </c>
      <c r="E3918" s="197">
        <v>-3.5460992907809796E-4</v>
      </c>
    </row>
    <row r="3919" spans="2:5" x14ac:dyDescent="0.3">
      <c r="B3919" s="166">
        <v>44741</v>
      </c>
      <c r="C3919" s="197">
        <v>416.95</v>
      </c>
      <c r="D3919" s="197">
        <f t="shared" si="62"/>
        <v>0.51156467517401394</v>
      </c>
      <c r="E3919" s="197">
        <v>-3.5962598897154585E-4</v>
      </c>
    </row>
    <row r="3920" spans="2:5" x14ac:dyDescent="0.3">
      <c r="B3920" s="166">
        <v>41494</v>
      </c>
      <c r="C3920" s="197">
        <v>275.83999999999997</v>
      </c>
      <c r="D3920" s="197">
        <f t="shared" si="62"/>
        <v>-0.30145867098865486</v>
      </c>
      <c r="E3920" s="197">
        <v>-3.6239762267165077E-4</v>
      </c>
    </row>
    <row r="3921" spans="2:5" x14ac:dyDescent="0.3">
      <c r="B3921" s="166">
        <v>44851</v>
      </c>
      <c r="C3921" s="197">
        <v>394.88</v>
      </c>
      <c r="D3921" s="197">
        <f t="shared" si="62"/>
        <v>2.6008782186192736E-2</v>
      </c>
      <c r="E3921" s="197">
        <v>-3.7971799610148071E-4</v>
      </c>
    </row>
    <row r="3922" spans="2:5" x14ac:dyDescent="0.3">
      <c r="B3922" s="166">
        <v>41720</v>
      </c>
      <c r="C3922" s="197">
        <v>384.87</v>
      </c>
      <c r="D3922" s="197">
        <f t="shared" si="62"/>
        <v>-0.24954665106756369</v>
      </c>
      <c r="E3922" s="197">
        <v>-3.8959015116091233E-4</v>
      </c>
    </row>
    <row r="3923" spans="2:5" x14ac:dyDescent="0.3">
      <c r="B3923" s="166">
        <v>42775</v>
      </c>
      <c r="C3923" s="197">
        <v>512.85</v>
      </c>
      <c r="D3923" s="197">
        <f t="shared" si="62"/>
        <v>3.000702082845776</v>
      </c>
      <c r="E3923" s="197">
        <v>-3.8982555306488198E-4</v>
      </c>
    </row>
    <row r="3924" spans="2:5" x14ac:dyDescent="0.3">
      <c r="B3924" s="166">
        <v>39580</v>
      </c>
      <c r="C3924" s="197">
        <v>128.19</v>
      </c>
      <c r="D3924" s="197">
        <f t="shared" si="62"/>
        <v>-0.74527570789865871</v>
      </c>
      <c r="E3924" s="197">
        <v>-3.8989394884603179E-4</v>
      </c>
    </row>
    <row r="3925" spans="2:5" x14ac:dyDescent="0.3">
      <c r="B3925" s="166">
        <v>42593</v>
      </c>
      <c r="C3925" s="197">
        <v>503.25</v>
      </c>
      <c r="D3925" s="197">
        <f t="shared" si="62"/>
        <v>4.5605651360897559E-2</v>
      </c>
      <c r="E3925" s="197">
        <v>-3.9725891349684517E-4</v>
      </c>
    </row>
    <row r="3926" spans="2:5" x14ac:dyDescent="0.3">
      <c r="B3926" s="166">
        <v>42885</v>
      </c>
      <c r="C3926" s="197">
        <v>481.3</v>
      </c>
      <c r="D3926" s="197">
        <f t="shared" si="62"/>
        <v>5.7512975171833354</v>
      </c>
      <c r="E3926" s="197">
        <v>-4.1536863966773474E-4</v>
      </c>
    </row>
    <row r="3927" spans="2:5" x14ac:dyDescent="0.3">
      <c r="B3927" s="166">
        <v>35655</v>
      </c>
      <c r="C3927" s="197">
        <v>71.290000000000006</v>
      </c>
      <c r="D3927" s="197">
        <f t="shared" si="62"/>
        <v>0.5661247803163445</v>
      </c>
      <c r="E3927" s="197">
        <v>-4.2063937184499967E-4</v>
      </c>
    </row>
    <row r="3928" spans="2:5" x14ac:dyDescent="0.3">
      <c r="B3928" s="166">
        <v>35845</v>
      </c>
      <c r="C3928" s="197">
        <v>45.52</v>
      </c>
      <c r="D3928" s="197">
        <f t="shared" si="62"/>
        <v>-0.66561375156100788</v>
      </c>
      <c r="E3928" s="197">
        <v>-4.3917435221774159E-4</v>
      </c>
    </row>
    <row r="3929" spans="2:5" x14ac:dyDescent="0.3">
      <c r="B3929" s="166">
        <v>39238</v>
      </c>
      <c r="C3929" s="197">
        <v>136.13</v>
      </c>
      <c r="D3929" s="197">
        <f t="shared" si="62"/>
        <v>0.21598928092898606</v>
      </c>
      <c r="E3929" s="197">
        <v>-4.4056098098244068E-4</v>
      </c>
    </row>
    <row r="3930" spans="2:5" x14ac:dyDescent="0.3">
      <c r="B3930" s="166">
        <v>40064</v>
      </c>
      <c r="C3930" s="197">
        <v>111.95</v>
      </c>
      <c r="D3930" s="197">
        <f t="shared" si="62"/>
        <v>4.9371633752244293E-3</v>
      </c>
      <c r="E3930" s="197">
        <v>-4.4642857142851433E-4</v>
      </c>
    </row>
    <row r="3931" spans="2:5" x14ac:dyDescent="0.3">
      <c r="B3931" s="166">
        <v>43992</v>
      </c>
      <c r="C3931" s="197">
        <v>111.4</v>
      </c>
      <c r="D3931" s="197">
        <f t="shared" si="62"/>
        <v>-0.74429014116836911</v>
      </c>
      <c r="E3931" s="197">
        <v>-4.4863167339614929E-4</v>
      </c>
    </row>
    <row r="3932" spans="2:5" x14ac:dyDescent="0.3">
      <c r="B3932" s="166">
        <v>44720</v>
      </c>
      <c r="C3932" s="197">
        <v>435.65</v>
      </c>
      <c r="D3932" s="197">
        <f t="shared" si="62"/>
        <v>4.1114630998474713</v>
      </c>
      <c r="E3932" s="197">
        <v>-4.5887346564199571E-4</v>
      </c>
    </row>
    <row r="3933" spans="2:5" x14ac:dyDescent="0.3">
      <c r="B3933" s="166">
        <v>38309</v>
      </c>
      <c r="C3933" s="197">
        <v>85.23</v>
      </c>
      <c r="D3933" s="197">
        <f t="shared" si="62"/>
        <v>-0.71295298396874585</v>
      </c>
      <c r="E3933" s="197">
        <v>-4.6909815878959371E-4</v>
      </c>
    </row>
    <row r="3934" spans="2:5" x14ac:dyDescent="0.3">
      <c r="B3934" s="166">
        <v>41403</v>
      </c>
      <c r="C3934" s="197">
        <v>296.92</v>
      </c>
      <c r="D3934" s="197">
        <f t="shared" si="62"/>
        <v>1.3533328049457083</v>
      </c>
      <c r="E3934" s="197">
        <v>-4.7128526223649825E-4</v>
      </c>
    </row>
    <row r="3935" spans="2:5" x14ac:dyDescent="0.3">
      <c r="B3935" s="166">
        <v>39471</v>
      </c>
      <c r="C3935" s="197">
        <v>126.17</v>
      </c>
      <c r="D3935" s="197">
        <f t="shared" si="62"/>
        <v>-0.86492447032877617</v>
      </c>
      <c r="E3935" s="197">
        <v>-4.7532282341755661E-4</v>
      </c>
    </row>
    <row r="3936" spans="2:5" x14ac:dyDescent="0.3">
      <c r="B3936" s="166">
        <v>45348</v>
      </c>
      <c r="C3936" s="197">
        <v>934.07</v>
      </c>
      <c r="D3936" s="197">
        <f t="shared" si="62"/>
        <v>0.51073121027349644</v>
      </c>
      <c r="E3936" s="197">
        <v>-4.8153062534772584E-4</v>
      </c>
    </row>
    <row r="3937" spans="2:5" x14ac:dyDescent="0.3">
      <c r="B3937" s="166">
        <v>45160</v>
      </c>
      <c r="C3937" s="197">
        <v>618.29</v>
      </c>
      <c r="D3937" s="197">
        <f t="shared" si="62"/>
        <v>2.8969494516576324</v>
      </c>
      <c r="E3937" s="197">
        <v>-4.8497389223889353E-4</v>
      </c>
    </row>
    <row r="3938" spans="2:5" x14ac:dyDescent="0.3">
      <c r="B3938" s="166">
        <v>40347</v>
      </c>
      <c r="C3938" s="197">
        <v>158.66</v>
      </c>
      <c r="D3938" s="197">
        <f t="shared" si="62"/>
        <v>-0.19154140127388541</v>
      </c>
      <c r="E3938" s="197">
        <v>-5.0396875393732277E-4</v>
      </c>
    </row>
    <row r="3939" spans="2:5" x14ac:dyDescent="0.3">
      <c r="B3939" s="166">
        <v>43843</v>
      </c>
      <c r="C3939" s="197">
        <v>196.25</v>
      </c>
      <c r="D3939" s="197">
        <f t="shared" si="62"/>
        <v>-0.33022763728200399</v>
      </c>
      <c r="E3939" s="197">
        <v>-5.0929462694160321E-4</v>
      </c>
    </row>
    <row r="3940" spans="2:5" x14ac:dyDescent="0.3">
      <c r="B3940" s="166">
        <v>41393</v>
      </c>
      <c r="C3940" s="197">
        <v>293.01</v>
      </c>
      <c r="D3940" s="197">
        <f t="shared" si="62"/>
        <v>2.7900659681800541</v>
      </c>
      <c r="E3940" s="197">
        <v>-5.1166598444551958E-4</v>
      </c>
    </row>
    <row r="3941" spans="2:5" x14ac:dyDescent="0.3">
      <c r="B3941" s="166">
        <v>35587</v>
      </c>
      <c r="C3941" s="197">
        <v>77.31</v>
      </c>
      <c r="D3941" s="197">
        <f t="shared" si="62"/>
        <v>0.33523316062176178</v>
      </c>
      <c r="E3941" s="197">
        <v>-5.1712992889452192E-4</v>
      </c>
    </row>
    <row r="3942" spans="2:5" x14ac:dyDescent="0.3">
      <c r="B3942" s="166">
        <v>34796</v>
      </c>
      <c r="C3942" s="197">
        <v>57.9</v>
      </c>
      <c r="D3942" s="197">
        <f t="shared" si="62"/>
        <v>-0.661660725764039</v>
      </c>
      <c r="E3942" s="197">
        <v>-5.1786639047124439E-4</v>
      </c>
    </row>
    <row r="3943" spans="2:5" x14ac:dyDescent="0.3">
      <c r="B3943" s="166">
        <v>38996</v>
      </c>
      <c r="C3943" s="197">
        <v>171.13</v>
      </c>
      <c r="D3943" s="197">
        <f t="shared" si="62"/>
        <v>-0.30722208728038225</v>
      </c>
      <c r="E3943" s="197">
        <v>-5.2563952809248082E-4</v>
      </c>
    </row>
    <row r="3944" spans="2:5" x14ac:dyDescent="0.3">
      <c r="B3944" s="166">
        <v>40633</v>
      </c>
      <c r="C3944" s="197">
        <v>247.02</v>
      </c>
      <c r="D3944" s="197">
        <f t="shared" si="62"/>
        <v>-0.34477453580901851</v>
      </c>
      <c r="E3944" s="197">
        <v>-5.2599635848671333E-4</v>
      </c>
    </row>
    <row r="3945" spans="2:5" x14ac:dyDescent="0.3">
      <c r="B3945" s="166">
        <v>42452</v>
      </c>
      <c r="C3945" s="197">
        <v>377</v>
      </c>
      <c r="D3945" s="197">
        <f t="shared" si="62"/>
        <v>19.612356478950247</v>
      </c>
      <c r="E3945" s="197">
        <v>-5.3022269353120155E-4</v>
      </c>
    </row>
    <row r="3946" spans="2:5" x14ac:dyDescent="0.3">
      <c r="B3946" s="166">
        <v>36782</v>
      </c>
      <c r="C3946" s="197">
        <v>18.29</v>
      </c>
      <c r="D3946" s="197">
        <f t="shared" si="62"/>
        <v>-0.98151031136271738</v>
      </c>
      <c r="E3946" s="197">
        <v>-5.4644808743176121E-4</v>
      </c>
    </row>
    <row r="3947" spans="2:5" x14ac:dyDescent="0.3">
      <c r="B3947" s="166">
        <v>45383</v>
      </c>
      <c r="C3947" s="197">
        <v>989.2</v>
      </c>
      <c r="D3947" s="197">
        <f t="shared" si="62"/>
        <v>1.2643928121780932</v>
      </c>
      <c r="E3947" s="197">
        <v>-5.556958827986902E-4</v>
      </c>
    </row>
    <row r="3948" spans="2:5" x14ac:dyDescent="0.3">
      <c r="B3948" s="166">
        <v>42923</v>
      </c>
      <c r="C3948" s="197">
        <v>436.85</v>
      </c>
      <c r="D3948" s="197">
        <f t="shared" si="62"/>
        <v>-0.36944284064665123</v>
      </c>
      <c r="E3948" s="197">
        <v>-5.7195149851296812E-4</v>
      </c>
    </row>
    <row r="3949" spans="2:5" x14ac:dyDescent="0.3">
      <c r="B3949" s="166">
        <v>45847</v>
      </c>
      <c r="C3949" s="197">
        <v>692.8</v>
      </c>
      <c r="D3949" s="197">
        <f t="shared" si="62"/>
        <v>3.4644928470163672</v>
      </c>
      <c r="E3949" s="197">
        <v>-5.7703404500875077E-4</v>
      </c>
    </row>
    <row r="3950" spans="2:5" x14ac:dyDescent="0.3">
      <c r="B3950" s="166">
        <v>39050</v>
      </c>
      <c r="C3950" s="197">
        <v>155.18</v>
      </c>
      <c r="D3950" s="197">
        <f t="shared" si="62"/>
        <v>0.81412204816460121</v>
      </c>
      <c r="E3950" s="197">
        <v>-5.796354736909981E-4</v>
      </c>
    </row>
    <row r="3951" spans="2:5" x14ac:dyDescent="0.3">
      <c r="B3951" s="166">
        <v>35158</v>
      </c>
      <c r="C3951" s="197">
        <v>85.54</v>
      </c>
      <c r="D3951" s="197">
        <f t="shared" si="62"/>
        <v>-0.49874011133899798</v>
      </c>
      <c r="E3951" s="197">
        <v>-5.8418039490593099E-4</v>
      </c>
    </row>
    <row r="3952" spans="2:5" x14ac:dyDescent="0.3">
      <c r="B3952" s="166">
        <v>43396</v>
      </c>
      <c r="C3952" s="197">
        <v>170.65</v>
      </c>
      <c r="D3952" s="197">
        <f t="shared" si="62"/>
        <v>-0.59685802031656032</v>
      </c>
      <c r="E3952" s="197">
        <v>-5.8565153733525221E-4</v>
      </c>
    </row>
    <row r="3953" spans="2:5" x14ac:dyDescent="0.3">
      <c r="B3953" s="166">
        <v>43013</v>
      </c>
      <c r="C3953" s="197">
        <v>423.3</v>
      </c>
      <c r="D3953" s="197">
        <f t="shared" si="62"/>
        <v>-0.37055762081784382</v>
      </c>
      <c r="E3953" s="197">
        <v>-5.9024908511395857E-4</v>
      </c>
    </row>
    <row r="3954" spans="2:5" x14ac:dyDescent="0.3">
      <c r="B3954" s="166">
        <v>45929</v>
      </c>
      <c r="C3954" s="197">
        <v>672.5</v>
      </c>
      <c r="D3954" s="197">
        <f t="shared" si="62"/>
        <v>7.2637011550749566</v>
      </c>
      <c r="E3954" s="197">
        <v>-5.944419676028323E-4</v>
      </c>
    </row>
    <row r="3955" spans="2:5" x14ac:dyDescent="0.3">
      <c r="B3955" s="166">
        <v>37958</v>
      </c>
      <c r="C3955" s="197">
        <v>81.38</v>
      </c>
      <c r="D3955" s="197">
        <f t="shared" si="62"/>
        <v>-0.83196365888911838</v>
      </c>
      <c r="E3955" s="197">
        <v>-6.1402431536305979E-4</v>
      </c>
    </row>
    <row r="3956" spans="2:5" x14ac:dyDescent="0.3">
      <c r="B3956" s="166">
        <v>42563</v>
      </c>
      <c r="C3956" s="197">
        <v>484.3</v>
      </c>
      <c r="D3956" s="197">
        <f t="shared" si="62"/>
        <v>4.2693823067151859E-2</v>
      </c>
      <c r="E3956" s="197">
        <v>-6.1906727197691414E-4</v>
      </c>
    </row>
    <row r="3957" spans="2:5" x14ac:dyDescent="0.3">
      <c r="B3957" s="166">
        <v>41824</v>
      </c>
      <c r="C3957" s="197">
        <v>464.47</v>
      </c>
      <c r="D3957" s="197">
        <f t="shared" si="62"/>
        <v>-1.8448858833474135E-2</v>
      </c>
      <c r="E3957" s="197">
        <v>-6.2397796712276854E-4</v>
      </c>
    </row>
    <row r="3958" spans="2:5" x14ac:dyDescent="0.3">
      <c r="B3958" s="166">
        <v>42831</v>
      </c>
      <c r="C3958" s="197">
        <v>473.2</v>
      </c>
      <c r="D3958" s="197">
        <f t="shared" si="62"/>
        <v>5.0728952772073921</v>
      </c>
      <c r="E3958" s="197">
        <v>-6.3357972544886287E-4</v>
      </c>
    </row>
    <row r="3959" spans="2:5" x14ac:dyDescent="0.3">
      <c r="B3959" s="166">
        <v>38274</v>
      </c>
      <c r="C3959" s="197">
        <v>77.92</v>
      </c>
      <c r="D3959" s="197">
        <f t="shared" si="62"/>
        <v>1.5103092783505154</v>
      </c>
      <c r="E3959" s="197">
        <v>-6.4127228421184679E-4</v>
      </c>
    </row>
    <row r="3960" spans="2:5" x14ac:dyDescent="0.3">
      <c r="B3960" s="166">
        <v>36290</v>
      </c>
      <c r="C3960" s="197">
        <v>31.04</v>
      </c>
      <c r="D3960" s="197">
        <f t="shared" si="62"/>
        <v>-0.86658070062325376</v>
      </c>
      <c r="E3960" s="197">
        <v>-6.4391500321958617E-4</v>
      </c>
    </row>
    <row r="3961" spans="2:5" x14ac:dyDescent="0.3">
      <c r="B3961" s="166">
        <v>40606</v>
      </c>
      <c r="C3961" s="197">
        <v>232.65</v>
      </c>
      <c r="D3961" s="197">
        <f t="shared" si="62"/>
        <v>-0.24891041162227601</v>
      </c>
      <c r="E3961" s="197">
        <v>-6.4432989690721421E-4</v>
      </c>
    </row>
    <row r="3962" spans="2:5" x14ac:dyDescent="0.3">
      <c r="B3962" s="166">
        <v>43262</v>
      </c>
      <c r="C3962" s="197">
        <v>309.75</v>
      </c>
      <c r="D3962" s="197">
        <f t="shared" si="62"/>
        <v>9.4574611748818356</v>
      </c>
      <c r="E3962" s="197">
        <v>-6.4526536538145329E-4</v>
      </c>
    </row>
    <row r="3963" spans="2:5" x14ac:dyDescent="0.3">
      <c r="B3963" s="166">
        <v>37687</v>
      </c>
      <c r="C3963" s="197">
        <v>29.62</v>
      </c>
      <c r="D3963" s="197">
        <f t="shared" si="62"/>
        <v>-0.49728445349626615</v>
      </c>
      <c r="E3963" s="197">
        <v>-6.7476383265852036E-4</v>
      </c>
    </row>
    <row r="3964" spans="2:5" x14ac:dyDescent="0.3">
      <c r="B3964" s="166">
        <v>35465</v>
      </c>
      <c r="C3964" s="197">
        <v>58.92</v>
      </c>
      <c r="D3964" s="197">
        <f t="shared" si="62"/>
        <v>-0.59418692747434387</v>
      </c>
      <c r="E3964" s="197">
        <v>-6.7842605156032132E-4</v>
      </c>
    </row>
    <row r="3965" spans="2:5" x14ac:dyDescent="0.3">
      <c r="B3965" s="166">
        <v>40812</v>
      </c>
      <c r="C3965" s="197">
        <v>145.19</v>
      </c>
      <c r="D3965" s="197">
        <f t="shared" si="62"/>
        <v>-0.71268280133773976</v>
      </c>
      <c r="E3965" s="197">
        <v>-6.8827861518339084E-4</v>
      </c>
    </row>
    <row r="3966" spans="2:5" x14ac:dyDescent="0.3">
      <c r="B3966" s="166">
        <v>41911</v>
      </c>
      <c r="C3966" s="197">
        <v>505.33</v>
      </c>
      <c r="D3966" s="197">
        <f t="shared" si="62"/>
        <v>-0.29788948633515355</v>
      </c>
      <c r="E3966" s="197">
        <v>-6.9213732004436146E-4</v>
      </c>
    </row>
    <row r="3967" spans="2:5" x14ac:dyDescent="0.3">
      <c r="B3967" s="166">
        <v>45267</v>
      </c>
      <c r="C3967" s="197">
        <v>719.73</v>
      </c>
      <c r="D3967" s="197">
        <f t="shared" si="62"/>
        <v>49.507368421052632</v>
      </c>
      <c r="E3967" s="197">
        <v>-6.9422267886642963E-4</v>
      </c>
    </row>
    <row r="3968" spans="2:5" x14ac:dyDescent="0.3">
      <c r="B3968" s="166">
        <v>37054</v>
      </c>
      <c r="C3968" s="197">
        <v>14.25</v>
      </c>
      <c r="D3968" s="197">
        <f t="shared" si="62"/>
        <v>-0.83213570503003886</v>
      </c>
      <c r="E3968" s="197">
        <v>-7.0126227208977543E-4</v>
      </c>
    </row>
    <row r="3969" spans="2:5" x14ac:dyDescent="0.3">
      <c r="B3969" s="166">
        <v>38539</v>
      </c>
      <c r="C3969" s="197">
        <v>84.89</v>
      </c>
      <c r="D3969" s="197">
        <f t="shared" si="62"/>
        <v>-0.13147125025578055</v>
      </c>
      <c r="E3969" s="197">
        <v>-7.0629782224840287E-4</v>
      </c>
    </row>
    <row r="3970" spans="2:5" x14ac:dyDescent="0.3">
      <c r="B3970" s="166">
        <v>38092</v>
      </c>
      <c r="C3970" s="197">
        <v>97.74</v>
      </c>
      <c r="D3970" s="197">
        <f t="shared" si="62"/>
        <v>-0.35262948734931776</v>
      </c>
      <c r="E3970" s="197">
        <v>-7.1567324404464561E-4</v>
      </c>
    </row>
    <row r="3971" spans="2:5" x14ac:dyDescent="0.3">
      <c r="B3971" s="166">
        <v>38868</v>
      </c>
      <c r="C3971" s="197">
        <v>150.97999999999999</v>
      </c>
      <c r="D3971" s="197">
        <f t="shared" si="62"/>
        <v>-0.77922058931052129</v>
      </c>
      <c r="E3971" s="197">
        <v>-7.2804288834482644E-4</v>
      </c>
    </row>
    <row r="3972" spans="2:5" x14ac:dyDescent="0.3">
      <c r="B3972" s="166">
        <v>45701</v>
      </c>
      <c r="C3972" s="197">
        <v>683.85</v>
      </c>
      <c r="D3972" s="197">
        <f t="shared" si="62"/>
        <v>0.66772344835995612</v>
      </c>
      <c r="E3972" s="197">
        <v>-7.3062029663184536E-4</v>
      </c>
    </row>
    <row r="3973" spans="2:5" x14ac:dyDescent="0.3">
      <c r="B3973" s="166">
        <v>41764</v>
      </c>
      <c r="C3973" s="197">
        <v>410.05</v>
      </c>
      <c r="D3973" s="197">
        <f t="shared" si="62"/>
        <v>1.7276658019024809</v>
      </c>
      <c r="E3973" s="197">
        <v>-7.310832216400609E-4</v>
      </c>
    </row>
    <row r="3974" spans="2:5" x14ac:dyDescent="0.3">
      <c r="B3974" s="166">
        <v>40344</v>
      </c>
      <c r="C3974" s="197">
        <v>150.33000000000001</v>
      </c>
      <c r="D3974" s="197">
        <f t="shared" si="62"/>
        <v>-0.86168920783880765</v>
      </c>
      <c r="E3974" s="197">
        <v>-7.3118851369302629E-4</v>
      </c>
    </row>
    <row r="3975" spans="2:5" x14ac:dyDescent="0.3">
      <c r="B3975" s="166">
        <v>45524</v>
      </c>
      <c r="C3975" s="197">
        <v>1086.9000000000001</v>
      </c>
      <c r="D3975" s="197">
        <f t="shared" si="62"/>
        <v>0.60050066264173174</v>
      </c>
      <c r="E3975" s="197">
        <v>-7.3549692010665968E-4</v>
      </c>
    </row>
    <row r="3976" spans="2:5" x14ac:dyDescent="0.3">
      <c r="B3976" s="166">
        <v>45252</v>
      </c>
      <c r="C3976" s="197">
        <v>679.1</v>
      </c>
      <c r="D3976" s="197">
        <f t="shared" si="62"/>
        <v>6.1999575911789657</v>
      </c>
      <c r="E3976" s="197">
        <v>-7.3572689817535952E-4</v>
      </c>
    </row>
    <row r="3977" spans="2:5" x14ac:dyDescent="0.3">
      <c r="B3977" s="166">
        <v>38391</v>
      </c>
      <c r="C3977" s="197">
        <v>94.32</v>
      </c>
      <c r="D3977" s="197">
        <f t="shared" si="62"/>
        <v>-0.79928071332808415</v>
      </c>
      <c r="E3977" s="197">
        <v>-7.416039834728938E-4</v>
      </c>
    </row>
    <row r="3978" spans="2:5" x14ac:dyDescent="0.3">
      <c r="B3978" s="166">
        <v>41841</v>
      </c>
      <c r="C3978" s="197">
        <v>469.91</v>
      </c>
      <c r="D3978" s="197">
        <f t="shared" ref="D3978:D4041" si="63">C3978/C3979-1</f>
        <v>0.75910605323250868</v>
      </c>
      <c r="E3978" s="197">
        <v>-7.4426912771652365E-4</v>
      </c>
    </row>
    <row r="3979" spans="2:5" x14ac:dyDescent="0.3">
      <c r="B3979" s="166">
        <v>40533</v>
      </c>
      <c r="C3979" s="197">
        <v>267.13</v>
      </c>
      <c r="D3979" s="197">
        <f t="shared" si="63"/>
        <v>-0.62771413440365698</v>
      </c>
      <c r="E3979" s="197">
        <v>-7.4813900422698865E-4</v>
      </c>
    </row>
    <row r="3980" spans="2:5" x14ac:dyDescent="0.3">
      <c r="B3980" s="166">
        <v>45274</v>
      </c>
      <c r="C3980" s="197">
        <v>717.54</v>
      </c>
      <c r="D3980" s="197">
        <f t="shared" si="63"/>
        <v>4.8838868388683885</v>
      </c>
      <c r="E3980" s="197">
        <v>-7.520053475936761E-4</v>
      </c>
    </row>
    <row r="3981" spans="2:5" x14ac:dyDescent="0.3">
      <c r="B3981" s="166">
        <v>43690</v>
      </c>
      <c r="C3981" s="197">
        <v>121.95</v>
      </c>
      <c r="D3981" s="197">
        <f t="shared" si="63"/>
        <v>1.0080684999176683</v>
      </c>
      <c r="E3981" s="197">
        <v>-8.1933633756647861E-4</v>
      </c>
    </row>
    <row r="3982" spans="2:5" x14ac:dyDescent="0.3">
      <c r="B3982" s="166">
        <v>34842</v>
      </c>
      <c r="C3982" s="197">
        <v>60.73</v>
      </c>
      <c r="D3982" s="197">
        <f t="shared" si="63"/>
        <v>-0.64217534763139295</v>
      </c>
      <c r="E3982" s="197">
        <v>-8.2263902599544192E-4</v>
      </c>
    </row>
    <row r="3983" spans="2:5" x14ac:dyDescent="0.3">
      <c r="B3983" s="166">
        <v>38966</v>
      </c>
      <c r="C3983" s="197">
        <v>169.72</v>
      </c>
      <c r="D3983" s="197">
        <f t="shared" si="63"/>
        <v>13.061309030654515</v>
      </c>
      <c r="E3983" s="197">
        <v>-8.2420817143535885E-4</v>
      </c>
    </row>
    <row r="3984" spans="2:5" x14ac:dyDescent="0.3">
      <c r="B3984" s="166">
        <v>36997</v>
      </c>
      <c r="C3984" s="197">
        <v>12.07</v>
      </c>
      <c r="D3984" s="197">
        <f t="shared" si="63"/>
        <v>-0.49958540630182424</v>
      </c>
      <c r="E3984" s="197">
        <v>-8.2781456953640031E-4</v>
      </c>
    </row>
    <row r="3985" spans="2:5" x14ac:dyDescent="0.3">
      <c r="B3985" s="166">
        <v>37347</v>
      </c>
      <c r="C3985" s="197">
        <v>24.12</v>
      </c>
      <c r="D3985" s="197">
        <f t="shared" si="63"/>
        <v>-0.74451858913250712</v>
      </c>
      <c r="E3985" s="197">
        <v>-8.2850041425019949E-4</v>
      </c>
    </row>
    <row r="3986" spans="2:5" x14ac:dyDescent="0.3">
      <c r="B3986" s="166">
        <v>38359</v>
      </c>
      <c r="C3986" s="197">
        <v>94.41</v>
      </c>
      <c r="D3986" s="197">
        <f t="shared" si="63"/>
        <v>3.0123246918827027</v>
      </c>
      <c r="E3986" s="197">
        <v>-8.466504391998475E-4</v>
      </c>
    </row>
    <row r="3987" spans="2:5" x14ac:dyDescent="0.3">
      <c r="B3987" s="166">
        <v>36676</v>
      </c>
      <c r="C3987" s="197">
        <v>23.53</v>
      </c>
      <c r="D3987" s="197">
        <f t="shared" si="63"/>
        <v>-0.86649645390070917</v>
      </c>
      <c r="E3987" s="197">
        <v>-8.4925690021231404E-4</v>
      </c>
    </row>
    <row r="3988" spans="2:5" x14ac:dyDescent="0.3">
      <c r="B3988" s="166">
        <v>43455</v>
      </c>
      <c r="C3988" s="197">
        <v>176.25</v>
      </c>
      <c r="D3988" s="197">
        <f t="shared" si="63"/>
        <v>4.0199373397892337</v>
      </c>
      <c r="E3988" s="197">
        <v>-8.5034013605445047E-4</v>
      </c>
    </row>
    <row r="3989" spans="2:5" x14ac:dyDescent="0.3">
      <c r="B3989" s="166">
        <v>36227</v>
      </c>
      <c r="C3989" s="197">
        <v>35.11</v>
      </c>
      <c r="D3989" s="197">
        <f t="shared" si="63"/>
        <v>-0.87778048525777141</v>
      </c>
      <c r="E3989" s="197">
        <v>-8.537279453614266E-4</v>
      </c>
    </row>
    <row r="3990" spans="2:5" x14ac:dyDescent="0.3">
      <c r="B3990" s="166">
        <v>41044</v>
      </c>
      <c r="C3990" s="197">
        <v>287.27</v>
      </c>
      <c r="D3990" s="197">
        <f t="shared" si="63"/>
        <v>0.68744125939849599</v>
      </c>
      <c r="E3990" s="197">
        <v>-8.6950473010571905E-4</v>
      </c>
    </row>
    <row r="3991" spans="2:5" x14ac:dyDescent="0.3">
      <c r="B3991" s="166">
        <v>39010</v>
      </c>
      <c r="C3991" s="197">
        <v>170.24</v>
      </c>
      <c r="D3991" s="197">
        <f t="shared" si="63"/>
        <v>0.89915216421240518</v>
      </c>
      <c r="E3991" s="197">
        <v>-8.8033335289616765E-4</v>
      </c>
    </row>
    <row r="3992" spans="2:5" x14ac:dyDescent="0.3">
      <c r="B3992" s="166">
        <v>38421</v>
      </c>
      <c r="C3992" s="197">
        <v>89.64</v>
      </c>
      <c r="D3992" s="197">
        <f t="shared" si="63"/>
        <v>1.0004463289444319</v>
      </c>
      <c r="E3992" s="197">
        <v>-8.9166295140430396E-4</v>
      </c>
    </row>
    <row r="3993" spans="2:5" x14ac:dyDescent="0.3">
      <c r="B3993" s="166">
        <v>35850</v>
      </c>
      <c r="C3993" s="197">
        <v>44.81</v>
      </c>
      <c r="D3993" s="197">
        <f t="shared" si="63"/>
        <v>-0.83213456207387426</v>
      </c>
      <c r="E3993" s="197">
        <v>-8.9186176142697082E-4</v>
      </c>
    </row>
    <row r="3994" spans="2:5" x14ac:dyDescent="0.3">
      <c r="B3994" s="166">
        <v>41218</v>
      </c>
      <c r="C3994" s="197">
        <v>266.94</v>
      </c>
      <c r="D3994" s="197">
        <f t="shared" si="63"/>
        <v>-0.35118975281335829</v>
      </c>
      <c r="E3994" s="197">
        <v>-8.9827082865490127E-4</v>
      </c>
    </row>
    <row r="3995" spans="2:5" x14ac:dyDescent="0.3">
      <c r="B3995" s="166">
        <v>44743</v>
      </c>
      <c r="C3995" s="197">
        <v>411.43</v>
      </c>
      <c r="D3995" s="197">
        <f t="shared" si="63"/>
        <v>8.3912348778817627</v>
      </c>
      <c r="E3995" s="197">
        <v>-8.9849441476441694E-4</v>
      </c>
    </row>
    <row r="3996" spans="2:5" x14ac:dyDescent="0.3">
      <c r="B3996" s="166">
        <v>36501</v>
      </c>
      <c r="C3996" s="197">
        <v>43.81</v>
      </c>
      <c r="D3996" s="197">
        <f t="shared" si="63"/>
        <v>-0.49684162168370272</v>
      </c>
      <c r="E3996" s="197">
        <v>-9.1220068415054367E-4</v>
      </c>
    </row>
    <row r="3997" spans="2:5" x14ac:dyDescent="0.3">
      <c r="B3997" s="166">
        <v>37992</v>
      </c>
      <c r="C3997" s="197">
        <v>87.07</v>
      </c>
      <c r="D3997" s="197">
        <f t="shared" si="63"/>
        <v>-0.72308621950831664</v>
      </c>
      <c r="E3997" s="197">
        <v>-9.1795754446366562E-4</v>
      </c>
    </row>
    <row r="3998" spans="2:5" x14ac:dyDescent="0.3">
      <c r="B3998" s="166">
        <v>41523</v>
      </c>
      <c r="C3998" s="197">
        <v>314.43</v>
      </c>
      <c r="D3998" s="197">
        <f t="shared" si="63"/>
        <v>3.1569275515600213</v>
      </c>
      <c r="E3998" s="197">
        <v>-9.2145399084908597E-4</v>
      </c>
    </row>
    <row r="3999" spans="2:5" x14ac:dyDescent="0.3">
      <c r="B3999" s="166">
        <v>35647</v>
      </c>
      <c r="C3999" s="197">
        <v>75.64</v>
      </c>
      <c r="D3999" s="197">
        <f t="shared" si="63"/>
        <v>-0.9060022368584566</v>
      </c>
      <c r="E3999" s="197">
        <v>-9.2458063663969359E-4</v>
      </c>
    </row>
    <row r="4000" spans="2:5" x14ac:dyDescent="0.3">
      <c r="B4000" s="166">
        <v>45607</v>
      </c>
      <c r="C4000" s="197">
        <v>804.7</v>
      </c>
      <c r="D4000" s="197">
        <f t="shared" si="63"/>
        <v>2.768027720546919</v>
      </c>
      <c r="E4000" s="197">
        <v>-9.3115649636843489E-4</v>
      </c>
    </row>
    <row r="4001" spans="2:5" x14ac:dyDescent="0.3">
      <c r="B4001" s="166">
        <v>41114</v>
      </c>
      <c r="C4001" s="197">
        <v>213.56</v>
      </c>
      <c r="D4001" s="197">
        <f t="shared" si="63"/>
        <v>5.3420805998125598E-2</v>
      </c>
      <c r="E4001" s="197">
        <v>-9.3562874251496009E-4</v>
      </c>
    </row>
    <row r="4002" spans="2:5" x14ac:dyDescent="0.3">
      <c r="B4002" s="166">
        <v>40919</v>
      </c>
      <c r="C4002" s="197">
        <v>202.73</v>
      </c>
      <c r="D4002" s="197">
        <f t="shared" si="63"/>
        <v>0.26722090261282672</v>
      </c>
      <c r="E4002" s="197">
        <v>-9.3632958801492805E-4</v>
      </c>
    </row>
    <row r="4003" spans="2:5" x14ac:dyDescent="0.3">
      <c r="B4003" s="166">
        <v>40805</v>
      </c>
      <c r="C4003" s="197">
        <v>159.97999999999999</v>
      </c>
      <c r="D4003" s="197">
        <f t="shared" si="63"/>
        <v>-0.49778684664887773</v>
      </c>
      <c r="E4003" s="197">
        <v>-9.3673889964407397E-4</v>
      </c>
    </row>
    <row r="4004" spans="2:5" x14ac:dyDescent="0.3">
      <c r="B4004" s="166">
        <v>42423</v>
      </c>
      <c r="C4004" s="197">
        <v>318.55</v>
      </c>
      <c r="D4004" s="197">
        <f t="shared" si="63"/>
        <v>2.2140221402214166E-2</v>
      </c>
      <c r="E4004" s="197">
        <v>-9.4088129214364713E-4</v>
      </c>
    </row>
    <row r="4005" spans="2:5" x14ac:dyDescent="0.3">
      <c r="B4005" s="166">
        <v>44455</v>
      </c>
      <c r="C4005" s="197">
        <v>311.64999999999998</v>
      </c>
      <c r="D4005" s="197">
        <f t="shared" si="63"/>
        <v>3.3069375345494745</v>
      </c>
      <c r="E4005" s="197">
        <v>-9.6169257893896631E-4</v>
      </c>
    </row>
    <row r="4006" spans="2:5" x14ac:dyDescent="0.3">
      <c r="B4006" s="166">
        <v>34920</v>
      </c>
      <c r="C4006" s="197">
        <v>72.36</v>
      </c>
      <c r="D4006" s="197">
        <f t="shared" si="63"/>
        <v>-0.53325162871702259</v>
      </c>
      <c r="E4006" s="197">
        <v>-9.6645036587061917E-4</v>
      </c>
    </row>
    <row r="4007" spans="2:5" x14ac:dyDescent="0.3">
      <c r="B4007" s="166">
        <v>39051</v>
      </c>
      <c r="C4007" s="197">
        <v>155.03</v>
      </c>
      <c r="D4007" s="197">
        <f t="shared" si="63"/>
        <v>-0.2085056414969112</v>
      </c>
      <c r="E4007" s="197">
        <v>-9.6661940971776161E-4</v>
      </c>
    </row>
    <row r="4008" spans="2:5" x14ac:dyDescent="0.3">
      <c r="B4008" s="166">
        <v>40420</v>
      </c>
      <c r="C4008" s="197">
        <v>195.87</v>
      </c>
      <c r="D4008" s="197">
        <f t="shared" si="63"/>
        <v>5.3449951409135084</v>
      </c>
      <c r="E4008" s="197">
        <v>-9.6909109456289055E-4</v>
      </c>
    </row>
    <row r="4009" spans="2:5" x14ac:dyDescent="0.3">
      <c r="B4009" s="166">
        <v>37673</v>
      </c>
      <c r="C4009" s="197">
        <v>30.87</v>
      </c>
      <c r="D4009" s="197">
        <f t="shared" si="63"/>
        <v>-0.87444584536543701</v>
      </c>
      <c r="E4009" s="197">
        <v>-9.7087378640769995E-4</v>
      </c>
    </row>
    <row r="4010" spans="2:5" x14ac:dyDescent="0.3">
      <c r="B4010" s="166">
        <v>40658</v>
      </c>
      <c r="C4010" s="197">
        <v>245.87</v>
      </c>
      <c r="D4010" s="197">
        <f t="shared" si="63"/>
        <v>-0.46567423666195806</v>
      </c>
      <c r="E4010" s="197">
        <v>-9.7517370281585691E-4</v>
      </c>
    </row>
    <row r="4011" spans="2:5" x14ac:dyDescent="0.3">
      <c r="B4011" s="166">
        <v>42936</v>
      </c>
      <c r="C4011" s="197">
        <v>460.15</v>
      </c>
      <c r="D4011" s="197">
        <f t="shared" si="63"/>
        <v>10.26989958363948</v>
      </c>
      <c r="E4011" s="197">
        <v>-9.7698653929667589E-4</v>
      </c>
    </row>
    <row r="4012" spans="2:5" x14ac:dyDescent="0.3">
      <c r="B4012" s="166">
        <v>37826</v>
      </c>
      <c r="C4012" s="197">
        <v>40.83</v>
      </c>
      <c r="D4012" s="197">
        <f t="shared" si="63"/>
        <v>-0.86395895112118082</v>
      </c>
      <c r="E4012" s="197">
        <v>-9.7871299241492071E-4</v>
      </c>
    </row>
    <row r="4013" spans="2:5" x14ac:dyDescent="0.3">
      <c r="B4013" s="166">
        <v>41411</v>
      </c>
      <c r="C4013" s="197">
        <v>300.13</v>
      </c>
      <c r="D4013" s="197">
        <f t="shared" si="63"/>
        <v>-0.62441496683769238</v>
      </c>
      <c r="E4013" s="197">
        <v>-9.9856871817061155E-4</v>
      </c>
    </row>
    <row r="4014" spans="2:5" x14ac:dyDescent="0.3">
      <c r="B4014" s="166">
        <v>45637</v>
      </c>
      <c r="C4014" s="197">
        <v>799.1</v>
      </c>
      <c r="D4014" s="197">
        <f t="shared" si="63"/>
        <v>0.77993094999443158</v>
      </c>
      <c r="E4014" s="197">
        <v>-1.0001250156268515E-3</v>
      </c>
    </row>
    <row r="4015" spans="2:5" x14ac:dyDescent="0.3">
      <c r="B4015" s="166">
        <v>42548</v>
      </c>
      <c r="C4015" s="197">
        <v>448.95</v>
      </c>
      <c r="D4015" s="197">
        <f t="shared" si="63"/>
        <v>2.0252695417789757</v>
      </c>
      <c r="E4015" s="197">
        <v>-1.0013351134846582E-3</v>
      </c>
    </row>
    <row r="4016" spans="2:5" x14ac:dyDescent="0.3">
      <c r="B4016" s="166">
        <v>44089</v>
      </c>
      <c r="C4016" s="197">
        <v>148.4</v>
      </c>
      <c r="D4016" s="197">
        <f t="shared" si="63"/>
        <v>-0.76872847413779666</v>
      </c>
      <c r="E4016" s="197">
        <v>-1.0097610232245868E-3</v>
      </c>
    </row>
    <row r="4017" spans="2:5" x14ac:dyDescent="0.3">
      <c r="B4017" s="166">
        <v>45139</v>
      </c>
      <c r="C4017" s="197">
        <v>641.66999999999996</v>
      </c>
      <c r="D4017" s="197">
        <f t="shared" si="63"/>
        <v>-0.30265388628064682</v>
      </c>
      <c r="E4017" s="197">
        <v>-1.0119566571180627E-3</v>
      </c>
    </row>
    <row r="4018" spans="2:5" x14ac:dyDescent="0.3">
      <c r="B4018" s="166">
        <v>45443</v>
      </c>
      <c r="C4018" s="197">
        <v>920.16</v>
      </c>
      <c r="D4018" s="197">
        <f t="shared" si="63"/>
        <v>14.958376690946931</v>
      </c>
      <c r="E4018" s="197">
        <v>-1.0313643321645527E-3</v>
      </c>
    </row>
    <row r="4019" spans="2:5" x14ac:dyDescent="0.3">
      <c r="B4019" s="166">
        <v>34747</v>
      </c>
      <c r="C4019" s="197">
        <v>57.66</v>
      </c>
      <c r="D4019" s="197">
        <f t="shared" si="63"/>
        <v>2.0235972732039853</v>
      </c>
      <c r="E4019" s="197">
        <v>-1.0395010395011228E-3</v>
      </c>
    </row>
    <row r="4020" spans="2:5" x14ac:dyDescent="0.3">
      <c r="B4020" s="166">
        <v>37264</v>
      </c>
      <c r="C4020" s="197">
        <v>19.07</v>
      </c>
      <c r="D4020" s="197">
        <f t="shared" si="63"/>
        <v>-0.95993697478991602</v>
      </c>
      <c r="E4020" s="197">
        <v>-1.0476689366160086E-3</v>
      </c>
    </row>
    <row r="4021" spans="2:5" x14ac:dyDescent="0.3">
      <c r="B4021" s="166">
        <v>42814</v>
      </c>
      <c r="C4021" s="197">
        <v>476</v>
      </c>
      <c r="D4021" s="197">
        <f t="shared" si="63"/>
        <v>0.1120196238757154</v>
      </c>
      <c r="E4021" s="197">
        <v>-1.0493179433368471E-3</v>
      </c>
    </row>
    <row r="4022" spans="2:5" x14ac:dyDescent="0.3">
      <c r="B4022" s="166">
        <v>44722</v>
      </c>
      <c r="C4022" s="197">
        <v>428.05</v>
      </c>
      <c r="D4022" s="197">
        <f t="shared" si="63"/>
        <v>1.0545742536238842</v>
      </c>
      <c r="E4022" s="197">
        <v>-1.0501750291714851E-3</v>
      </c>
    </row>
    <row r="4023" spans="2:5" x14ac:dyDescent="0.3">
      <c r="B4023" s="166">
        <v>40735</v>
      </c>
      <c r="C4023" s="197">
        <v>208.34</v>
      </c>
      <c r="D4023" s="197">
        <f t="shared" si="63"/>
        <v>0.10017426202672008</v>
      </c>
      <c r="E4023" s="197">
        <v>-1.0548523206751481E-3</v>
      </c>
    </row>
    <row r="4024" spans="2:5" x14ac:dyDescent="0.3">
      <c r="B4024" s="166">
        <v>40884</v>
      </c>
      <c r="C4024" s="197">
        <v>189.37</v>
      </c>
      <c r="D4024" s="197">
        <f t="shared" si="63"/>
        <v>1.2445181936707361</v>
      </c>
      <c r="E4024" s="197">
        <v>-1.0550192541013415E-3</v>
      </c>
    </row>
    <row r="4025" spans="2:5" x14ac:dyDescent="0.3">
      <c r="B4025" s="166">
        <v>39653</v>
      </c>
      <c r="C4025" s="197">
        <v>84.37</v>
      </c>
      <c r="D4025" s="197">
        <f t="shared" si="63"/>
        <v>-0.8199030887783636</v>
      </c>
      <c r="E4025" s="197">
        <v>-1.0655931802034946E-3</v>
      </c>
    </row>
    <row r="4026" spans="2:5" x14ac:dyDescent="0.3">
      <c r="B4026" s="166">
        <v>41864</v>
      </c>
      <c r="C4026" s="197">
        <v>468.47</v>
      </c>
      <c r="D4026" s="197">
        <f t="shared" si="63"/>
        <v>5.3221322537112021</v>
      </c>
      <c r="E4026" s="197">
        <v>-1.0661662792929016E-3</v>
      </c>
    </row>
    <row r="4027" spans="2:5" x14ac:dyDescent="0.3">
      <c r="B4027" s="166">
        <v>34955</v>
      </c>
      <c r="C4027" s="197">
        <v>74.099999999999994</v>
      </c>
      <c r="D4027" s="197">
        <f t="shared" si="63"/>
        <v>1.718268525311812</v>
      </c>
      <c r="E4027" s="197">
        <v>-1.0784578053385507E-3</v>
      </c>
    </row>
    <row r="4028" spans="2:5" x14ac:dyDescent="0.3">
      <c r="B4028" s="166">
        <v>37462</v>
      </c>
      <c r="C4028" s="197">
        <v>27.26</v>
      </c>
      <c r="D4028" s="197">
        <f t="shared" si="63"/>
        <v>-0.93793260473588347</v>
      </c>
      <c r="E4028" s="197">
        <v>-1.0993037742762501E-3</v>
      </c>
    </row>
    <row r="4029" spans="2:5" x14ac:dyDescent="0.3">
      <c r="B4029" s="166">
        <v>44971</v>
      </c>
      <c r="C4029" s="197">
        <v>439.2</v>
      </c>
      <c r="D4029" s="197">
        <f t="shared" si="63"/>
        <v>5.2913622690158997</v>
      </c>
      <c r="E4029" s="197">
        <v>-1.114421524255782E-3</v>
      </c>
    </row>
    <row r="4030" spans="2:5" x14ac:dyDescent="0.3">
      <c r="B4030" s="166">
        <v>37924</v>
      </c>
      <c r="C4030" s="197">
        <v>69.81</v>
      </c>
      <c r="D4030" s="197">
        <f t="shared" si="63"/>
        <v>-0.86340423034026648</v>
      </c>
      <c r="E4030" s="197">
        <v>-1.1446558878237534E-3</v>
      </c>
    </row>
    <row r="4031" spans="2:5" x14ac:dyDescent="0.3">
      <c r="B4031" s="166">
        <v>41892</v>
      </c>
      <c r="C4031" s="197">
        <v>511.07</v>
      </c>
      <c r="D4031" s="197">
        <f t="shared" si="63"/>
        <v>2.4804549169163717</v>
      </c>
      <c r="E4031" s="197">
        <v>-1.1531094867686109E-3</v>
      </c>
    </row>
    <row r="4032" spans="2:5" x14ac:dyDescent="0.3">
      <c r="B4032" s="166">
        <v>39426</v>
      </c>
      <c r="C4032" s="197">
        <v>146.84</v>
      </c>
      <c r="D4032" s="197">
        <f t="shared" si="63"/>
        <v>-0.71551456912585243</v>
      </c>
      <c r="E4032" s="197">
        <v>-1.1563839194611569E-3</v>
      </c>
    </row>
    <row r="4033" spans="2:5" x14ac:dyDescent="0.3">
      <c r="B4033" s="166">
        <v>41954</v>
      </c>
      <c r="C4033" s="197">
        <v>516.16</v>
      </c>
      <c r="D4033" s="197">
        <f t="shared" si="63"/>
        <v>2.0009302325581393</v>
      </c>
      <c r="E4033" s="197">
        <v>-1.1610805789922241E-3</v>
      </c>
    </row>
    <row r="4034" spans="2:5" x14ac:dyDescent="0.3">
      <c r="B4034" s="166">
        <v>43774</v>
      </c>
      <c r="C4034" s="197">
        <v>172</v>
      </c>
      <c r="D4034" s="197">
        <f t="shared" si="63"/>
        <v>1.4749262536873253E-2</v>
      </c>
      <c r="E4034" s="197">
        <v>-1.1614401858303092E-3</v>
      </c>
    </row>
    <row r="4035" spans="2:5" x14ac:dyDescent="0.3">
      <c r="B4035" s="166">
        <v>43623</v>
      </c>
      <c r="C4035" s="197">
        <v>169.5</v>
      </c>
      <c r="D4035" s="197">
        <f t="shared" si="63"/>
        <v>-0.59503046231035728</v>
      </c>
      <c r="E4035" s="197">
        <v>-1.1785503830288313E-3</v>
      </c>
    </row>
    <row r="4036" spans="2:5" x14ac:dyDescent="0.3">
      <c r="B4036" s="166">
        <v>42487</v>
      </c>
      <c r="C4036" s="197">
        <v>418.55</v>
      </c>
      <c r="D4036" s="197">
        <f t="shared" si="63"/>
        <v>-8.8721968212497226E-2</v>
      </c>
      <c r="E4036" s="197">
        <v>-1.1931750387781381E-3</v>
      </c>
    </row>
    <row r="4037" spans="2:5" x14ac:dyDescent="0.3">
      <c r="B4037" s="166">
        <v>42704</v>
      </c>
      <c r="C4037" s="197">
        <v>459.3</v>
      </c>
      <c r="D4037" s="197">
        <f t="shared" si="63"/>
        <v>3.5962173521465024</v>
      </c>
      <c r="E4037" s="197">
        <v>-1.1960421876698879E-3</v>
      </c>
    </row>
    <row r="4038" spans="2:5" x14ac:dyDescent="0.3">
      <c r="B4038" s="166">
        <v>35272</v>
      </c>
      <c r="C4038" s="197">
        <v>99.93</v>
      </c>
      <c r="D4038" s="197">
        <f t="shared" si="63"/>
        <v>3.4139973892961528E-3</v>
      </c>
      <c r="E4038" s="197">
        <v>-1.1994002998499953E-3</v>
      </c>
    </row>
    <row r="4039" spans="2:5" x14ac:dyDescent="0.3">
      <c r="B4039" s="166">
        <v>38356</v>
      </c>
      <c r="C4039" s="197">
        <v>99.59</v>
      </c>
      <c r="D4039" s="197">
        <f t="shared" si="63"/>
        <v>0.20612813370473559</v>
      </c>
      <c r="E4039" s="197">
        <v>-1.2034901213517912E-3</v>
      </c>
    </row>
    <row r="4040" spans="2:5" x14ac:dyDescent="0.3">
      <c r="B4040" s="166">
        <v>37979</v>
      </c>
      <c r="C4040" s="197">
        <v>82.57</v>
      </c>
      <c r="D4040" s="197">
        <f t="shared" si="63"/>
        <v>-0.74598535654956011</v>
      </c>
      <c r="E4040" s="197">
        <v>-1.2096286440064219E-3</v>
      </c>
    </row>
    <row r="4041" spans="2:5" x14ac:dyDescent="0.3">
      <c r="B4041" s="166">
        <v>41292</v>
      </c>
      <c r="C4041" s="197">
        <v>325.06</v>
      </c>
      <c r="D4041" s="197">
        <f t="shared" si="63"/>
        <v>1.3721812741735389</v>
      </c>
      <c r="E4041" s="197">
        <v>-1.2290296810667511E-3</v>
      </c>
    </row>
    <row r="4042" spans="2:5" x14ac:dyDescent="0.3">
      <c r="B4042" s="166">
        <v>39216</v>
      </c>
      <c r="C4042" s="197">
        <v>137.03</v>
      </c>
      <c r="D4042" s="197">
        <f t="shared" ref="D4042:D4105" si="64">C4042/C4043-1</f>
        <v>-0.71647596780534228</v>
      </c>
      <c r="E4042" s="197">
        <v>-1.2390670553934502E-3</v>
      </c>
    </row>
    <row r="4043" spans="2:5" x14ac:dyDescent="0.3">
      <c r="B4043" s="166">
        <v>44791</v>
      </c>
      <c r="C4043" s="197">
        <v>483.31</v>
      </c>
      <c r="D4043" s="197">
        <f t="shared" si="64"/>
        <v>2.531418968288762</v>
      </c>
      <c r="E4043" s="197">
        <v>-1.2398999814015044E-3</v>
      </c>
    </row>
    <row r="4044" spans="2:5" x14ac:dyDescent="0.3">
      <c r="B4044" s="166">
        <v>39217</v>
      </c>
      <c r="C4044" s="197">
        <v>136.86000000000001</v>
      </c>
      <c r="D4044" s="197">
        <f t="shared" si="64"/>
        <v>-0.71377182892397784</v>
      </c>
      <c r="E4044" s="197">
        <v>-1.2406042472450363E-3</v>
      </c>
    </row>
    <row r="4045" spans="2:5" x14ac:dyDescent="0.3">
      <c r="B4045" s="166">
        <v>42891</v>
      </c>
      <c r="C4045" s="197">
        <v>478.15</v>
      </c>
      <c r="D4045" s="197">
        <f t="shared" si="64"/>
        <v>1.4234668018246324</v>
      </c>
      <c r="E4045" s="197">
        <v>-1.2532637075718389E-3</v>
      </c>
    </row>
    <row r="4046" spans="2:5" x14ac:dyDescent="0.3">
      <c r="B4046" s="166">
        <v>43847</v>
      </c>
      <c r="C4046" s="197">
        <v>197.3</v>
      </c>
      <c r="D4046" s="197">
        <f t="shared" si="64"/>
        <v>-0.54476234425473002</v>
      </c>
      <c r="E4046" s="197">
        <v>-1.2655024044545549E-3</v>
      </c>
    </row>
    <row r="4047" spans="2:5" x14ac:dyDescent="0.3">
      <c r="B4047" s="166">
        <v>41810</v>
      </c>
      <c r="C4047" s="197">
        <v>433.4</v>
      </c>
      <c r="D4047" s="197">
        <f t="shared" si="64"/>
        <v>3.5862433862433862</v>
      </c>
      <c r="E4047" s="197">
        <v>-1.2674271229404788E-3</v>
      </c>
    </row>
    <row r="4048" spans="2:5" x14ac:dyDescent="0.3">
      <c r="B4048" s="166">
        <v>35202</v>
      </c>
      <c r="C4048" s="197">
        <v>94.5</v>
      </c>
      <c r="D4048" s="197">
        <f t="shared" si="64"/>
        <v>0.10928512736236651</v>
      </c>
      <c r="E4048" s="197">
        <v>-1.2682308180089752E-3</v>
      </c>
    </row>
    <row r="4049" spans="2:5" x14ac:dyDescent="0.3">
      <c r="B4049" s="166">
        <v>35167</v>
      </c>
      <c r="C4049" s="197">
        <v>85.19</v>
      </c>
      <c r="D4049" s="197">
        <f t="shared" si="64"/>
        <v>0.57351311414850392</v>
      </c>
      <c r="E4049" s="197">
        <v>-1.2895662368112015E-3</v>
      </c>
    </row>
    <row r="4050" spans="2:5" x14ac:dyDescent="0.3">
      <c r="B4050" s="166">
        <v>36454</v>
      </c>
      <c r="C4050" s="197">
        <v>54.14</v>
      </c>
      <c r="D4050" s="197">
        <f t="shared" si="64"/>
        <v>-0.91249959595306596</v>
      </c>
      <c r="E4050" s="197">
        <v>-1.29127467256962E-3</v>
      </c>
    </row>
    <row r="4051" spans="2:5" x14ac:dyDescent="0.3">
      <c r="B4051" s="166">
        <v>45120</v>
      </c>
      <c r="C4051" s="197">
        <v>618.74</v>
      </c>
      <c r="D4051" s="197">
        <f t="shared" si="64"/>
        <v>0.33349137931034489</v>
      </c>
      <c r="E4051" s="197">
        <v>-1.2912806275623412E-3</v>
      </c>
    </row>
    <row r="4052" spans="2:5" x14ac:dyDescent="0.3">
      <c r="B4052" s="166">
        <v>42940</v>
      </c>
      <c r="C4052" s="197">
        <v>464</v>
      </c>
      <c r="D4052" s="197">
        <f t="shared" si="64"/>
        <v>14.050275705481674</v>
      </c>
      <c r="E4052" s="197">
        <v>-1.2914334911752201E-3</v>
      </c>
    </row>
    <row r="4053" spans="2:5" x14ac:dyDescent="0.3">
      <c r="B4053" s="166">
        <v>37722</v>
      </c>
      <c r="C4053" s="197">
        <v>30.83</v>
      </c>
      <c r="D4053" s="197">
        <f t="shared" si="64"/>
        <v>-0.66510971105800565</v>
      </c>
      <c r="E4053" s="197">
        <v>-1.2957563977973319E-3</v>
      </c>
    </row>
    <row r="4054" spans="2:5" x14ac:dyDescent="0.3">
      <c r="B4054" s="166">
        <v>35208</v>
      </c>
      <c r="C4054" s="197">
        <v>92.06</v>
      </c>
      <c r="D4054" s="197">
        <f t="shared" si="64"/>
        <v>3.0148277365896208</v>
      </c>
      <c r="E4054" s="197">
        <v>-1.3018008244739532E-3</v>
      </c>
    </row>
    <row r="4055" spans="2:5" x14ac:dyDescent="0.3">
      <c r="B4055" s="166">
        <v>36132</v>
      </c>
      <c r="C4055" s="197">
        <v>22.93</v>
      </c>
      <c r="D4055" s="197">
        <f t="shared" si="64"/>
        <v>-0.89199246349505423</v>
      </c>
      <c r="E4055" s="197">
        <v>-1.3066202090592505E-3</v>
      </c>
    </row>
    <row r="4056" spans="2:5" x14ac:dyDescent="0.3">
      <c r="B4056" s="166">
        <v>40445</v>
      </c>
      <c r="C4056" s="197">
        <v>212.3</v>
      </c>
      <c r="D4056" s="197">
        <f t="shared" si="64"/>
        <v>2.125736160188457</v>
      </c>
      <c r="E4056" s="197">
        <v>-1.3171511901401978E-3</v>
      </c>
    </row>
    <row r="4057" spans="2:5" x14ac:dyDescent="0.3">
      <c r="B4057" s="166">
        <v>34865</v>
      </c>
      <c r="C4057" s="197">
        <v>67.92</v>
      </c>
      <c r="D4057" s="197">
        <f t="shared" si="64"/>
        <v>-0.84985077926384434</v>
      </c>
      <c r="E4057" s="197">
        <v>-1.3233348037053894E-3</v>
      </c>
    </row>
    <row r="4058" spans="2:5" x14ac:dyDescent="0.3">
      <c r="B4058" s="166">
        <v>42699</v>
      </c>
      <c r="C4058" s="197">
        <v>452.35</v>
      </c>
      <c r="D4058" s="197">
        <f t="shared" si="64"/>
        <v>5.054745014054344</v>
      </c>
      <c r="E4058" s="197">
        <v>-1.3246495198144803E-3</v>
      </c>
    </row>
    <row r="4059" spans="2:5" x14ac:dyDescent="0.3">
      <c r="B4059" s="166">
        <v>35641</v>
      </c>
      <c r="C4059" s="197">
        <v>74.709999999999994</v>
      </c>
      <c r="D4059" s="197">
        <f t="shared" si="64"/>
        <v>-0.47298250564334088</v>
      </c>
      <c r="E4059" s="197">
        <v>-1.3367196898811384E-3</v>
      </c>
    </row>
    <row r="4060" spans="2:5" x14ac:dyDescent="0.3">
      <c r="B4060" s="166">
        <v>39351</v>
      </c>
      <c r="C4060" s="197">
        <v>141.76</v>
      </c>
      <c r="D4060" s="197">
        <f t="shared" si="64"/>
        <v>0.18866342445077966</v>
      </c>
      <c r="E4060" s="197">
        <v>-1.3384994716448828E-3</v>
      </c>
    </row>
    <row r="4061" spans="2:5" x14ac:dyDescent="0.3">
      <c r="B4061" s="166">
        <v>39549</v>
      </c>
      <c r="C4061" s="197">
        <v>119.26</v>
      </c>
      <c r="D4061" s="197">
        <f t="shared" si="64"/>
        <v>-0.88095428229187456</v>
      </c>
      <c r="E4061" s="197">
        <v>-1.3398090772064331E-3</v>
      </c>
    </row>
    <row r="4062" spans="2:5" x14ac:dyDescent="0.3">
      <c r="B4062" s="166">
        <v>45496</v>
      </c>
      <c r="C4062" s="197">
        <v>1001.8</v>
      </c>
      <c r="D4062" s="197">
        <f t="shared" si="64"/>
        <v>0.42446820611989544</v>
      </c>
      <c r="E4062" s="197">
        <v>-1.3457608533120613E-3</v>
      </c>
    </row>
    <row r="4063" spans="2:5" x14ac:dyDescent="0.3">
      <c r="B4063" s="166">
        <v>45261</v>
      </c>
      <c r="C4063" s="197">
        <v>703.28</v>
      </c>
      <c r="D4063" s="197">
        <f t="shared" si="64"/>
        <v>5.8917413234961913E-2</v>
      </c>
      <c r="E4063" s="197">
        <v>-1.3489910966588692E-3</v>
      </c>
    </row>
    <row r="4064" spans="2:5" x14ac:dyDescent="0.3">
      <c r="B4064" s="166">
        <v>45215</v>
      </c>
      <c r="C4064" s="197">
        <v>664.15</v>
      </c>
      <c r="D4064" s="197">
        <f t="shared" si="64"/>
        <v>17.032853651914202</v>
      </c>
      <c r="E4064" s="197">
        <v>-1.3532817081421955E-3</v>
      </c>
    </row>
    <row r="4065" spans="2:5" x14ac:dyDescent="0.3">
      <c r="B4065" s="166">
        <v>36215</v>
      </c>
      <c r="C4065" s="197">
        <v>36.83</v>
      </c>
      <c r="D4065" s="197">
        <f t="shared" si="64"/>
        <v>-0.74923401647715671</v>
      </c>
      <c r="E4065" s="197">
        <v>-1.3557483731020392E-3</v>
      </c>
    </row>
    <row r="4066" spans="2:5" x14ac:dyDescent="0.3">
      <c r="B4066" s="166">
        <v>39286</v>
      </c>
      <c r="C4066" s="197">
        <v>146.87</v>
      </c>
      <c r="D4066" s="197">
        <f t="shared" si="64"/>
        <v>4.0280725778842861</v>
      </c>
      <c r="E4066" s="197">
        <v>-1.3598966478546304E-3</v>
      </c>
    </row>
    <row r="4067" spans="2:5" x14ac:dyDescent="0.3">
      <c r="B4067" s="166">
        <v>37650</v>
      </c>
      <c r="C4067" s="197">
        <v>29.21</v>
      </c>
      <c r="D4067" s="197">
        <f t="shared" si="64"/>
        <v>-0.49750559091691038</v>
      </c>
      <c r="E4067" s="197">
        <v>-1.3675213675213849E-3</v>
      </c>
    </row>
    <row r="4068" spans="2:5" x14ac:dyDescent="0.3">
      <c r="B4068" s="166">
        <v>36418</v>
      </c>
      <c r="C4068" s="197">
        <v>58.13</v>
      </c>
      <c r="D4068" s="197">
        <f t="shared" si="64"/>
        <v>-0.87589666951323653</v>
      </c>
      <c r="E4068" s="197">
        <v>-1.3743343068201019E-3</v>
      </c>
    </row>
    <row r="4069" spans="2:5" x14ac:dyDescent="0.3">
      <c r="B4069" s="166">
        <v>42824</v>
      </c>
      <c r="C4069" s="197">
        <v>468.4</v>
      </c>
      <c r="D4069" s="197">
        <f t="shared" si="64"/>
        <v>1.2458764863828153</v>
      </c>
      <c r="E4069" s="197">
        <v>-1.3857797676154471E-3</v>
      </c>
    </row>
    <row r="4070" spans="2:5" x14ac:dyDescent="0.3">
      <c r="B4070" s="166">
        <v>40732</v>
      </c>
      <c r="C4070" s="197">
        <v>208.56</v>
      </c>
      <c r="D4070" s="197">
        <f t="shared" si="64"/>
        <v>13.615276804484933</v>
      </c>
      <c r="E4070" s="197">
        <v>-1.3885563801770973E-3</v>
      </c>
    </row>
    <row r="4071" spans="2:5" x14ac:dyDescent="0.3">
      <c r="B4071" s="166">
        <v>37098</v>
      </c>
      <c r="C4071" s="197">
        <v>14.27</v>
      </c>
      <c r="D4071" s="197">
        <f t="shared" si="64"/>
        <v>-0.79816124469589811</v>
      </c>
      <c r="E4071" s="197">
        <v>-1.3995801259621965E-3</v>
      </c>
    </row>
    <row r="4072" spans="2:5" x14ac:dyDescent="0.3">
      <c r="B4072" s="166">
        <v>43917</v>
      </c>
      <c r="C4072" s="197">
        <v>70.7</v>
      </c>
      <c r="D4072" s="197">
        <f t="shared" si="64"/>
        <v>-0.32312111057922455</v>
      </c>
      <c r="E4072" s="197">
        <v>-1.4124293785310327E-3</v>
      </c>
    </row>
    <row r="4073" spans="2:5" x14ac:dyDescent="0.3">
      <c r="B4073" s="166">
        <v>38677</v>
      </c>
      <c r="C4073" s="197">
        <v>104.45</v>
      </c>
      <c r="D4073" s="197">
        <f t="shared" si="64"/>
        <v>-0.74928590288279207</v>
      </c>
      <c r="E4073" s="197">
        <v>-1.4340344168258801E-3</v>
      </c>
    </row>
    <row r="4074" spans="2:5" x14ac:dyDescent="0.3">
      <c r="B4074" s="166">
        <v>44909</v>
      </c>
      <c r="C4074" s="197">
        <v>416.61</v>
      </c>
      <c r="D4074" s="197">
        <f t="shared" si="64"/>
        <v>3.3532915360501567</v>
      </c>
      <c r="E4074" s="197">
        <v>-1.4381246854101581E-3</v>
      </c>
    </row>
    <row r="4075" spans="2:5" x14ac:dyDescent="0.3">
      <c r="B4075" s="166">
        <v>35285</v>
      </c>
      <c r="C4075" s="197">
        <v>95.7</v>
      </c>
      <c r="D4075" s="197">
        <f t="shared" si="64"/>
        <v>-0.43894002462332171</v>
      </c>
      <c r="E4075" s="197">
        <v>-1.4607679465776791E-3</v>
      </c>
    </row>
    <row r="4076" spans="2:5" x14ac:dyDescent="0.3">
      <c r="B4076" s="166">
        <v>40893</v>
      </c>
      <c r="C4076" s="197">
        <v>170.57</v>
      </c>
      <c r="D4076" s="197">
        <f t="shared" si="64"/>
        <v>-0.61500959259677246</v>
      </c>
      <c r="E4076" s="197">
        <v>-1.4635288607891539E-3</v>
      </c>
    </row>
    <row r="4077" spans="2:5" x14ac:dyDescent="0.3">
      <c r="B4077" s="166">
        <v>42844</v>
      </c>
      <c r="C4077" s="197">
        <v>443.05</v>
      </c>
      <c r="D4077" s="197">
        <f t="shared" si="64"/>
        <v>-0.27174252510807562</v>
      </c>
      <c r="E4077" s="197">
        <v>-1.4649537976109128E-3</v>
      </c>
    </row>
    <row r="4078" spans="2:5" x14ac:dyDescent="0.3">
      <c r="B4078" s="166">
        <v>45175</v>
      </c>
      <c r="C4078" s="197">
        <v>608.37</v>
      </c>
      <c r="D4078" s="197">
        <f t="shared" si="64"/>
        <v>2.0153152260111025</v>
      </c>
      <c r="E4078" s="197">
        <v>-1.4771776059874231E-3</v>
      </c>
    </row>
    <row r="4079" spans="2:5" x14ac:dyDescent="0.3">
      <c r="B4079" s="166">
        <v>40704</v>
      </c>
      <c r="C4079" s="197">
        <v>201.76</v>
      </c>
      <c r="D4079" s="197">
        <f t="shared" si="64"/>
        <v>0.88279208659947739</v>
      </c>
      <c r="E4079" s="197">
        <v>-1.484707512620087E-3</v>
      </c>
    </row>
    <row r="4080" spans="2:5" x14ac:dyDescent="0.3">
      <c r="B4080" s="166">
        <v>38034</v>
      </c>
      <c r="C4080" s="197">
        <v>107.16</v>
      </c>
      <c r="D4080" s="197">
        <f t="shared" si="64"/>
        <v>-0.74651685393258427</v>
      </c>
      <c r="E4080" s="197">
        <v>-1.4908684308609921E-3</v>
      </c>
    </row>
    <row r="4081" spans="2:5" x14ac:dyDescent="0.3">
      <c r="B4081" s="166">
        <v>44888</v>
      </c>
      <c r="C4081" s="197">
        <v>422.75</v>
      </c>
      <c r="D4081" s="197">
        <f t="shared" si="64"/>
        <v>4.3377525252525251</v>
      </c>
      <c r="E4081" s="197">
        <v>-1.5116086823023789E-3</v>
      </c>
    </row>
    <row r="4082" spans="2:5" x14ac:dyDescent="0.3">
      <c r="B4082" s="166">
        <v>38196</v>
      </c>
      <c r="C4082" s="197">
        <v>79.2</v>
      </c>
      <c r="D4082" s="197">
        <f t="shared" si="64"/>
        <v>-0.87343592693801231</v>
      </c>
      <c r="E4082" s="197">
        <v>-1.5128593040846239E-3</v>
      </c>
    </row>
    <row r="4083" spans="2:5" x14ac:dyDescent="0.3">
      <c r="B4083" s="166">
        <v>45231</v>
      </c>
      <c r="C4083" s="197">
        <v>625.77</v>
      </c>
      <c r="D4083" s="197">
        <f t="shared" si="64"/>
        <v>46.841743119266056</v>
      </c>
      <c r="E4083" s="197">
        <v>-1.5158284401328714E-3</v>
      </c>
    </row>
    <row r="4084" spans="2:5" x14ac:dyDescent="0.3">
      <c r="B4084" s="166">
        <v>37060</v>
      </c>
      <c r="C4084" s="197">
        <v>13.08</v>
      </c>
      <c r="D4084" s="197">
        <f t="shared" si="64"/>
        <v>-0.93100174078176923</v>
      </c>
      <c r="E4084" s="197">
        <v>-1.5267175572518665E-3</v>
      </c>
    </row>
    <row r="4085" spans="2:5" x14ac:dyDescent="0.3">
      <c r="B4085" s="166">
        <v>40882</v>
      </c>
      <c r="C4085" s="197">
        <v>189.57</v>
      </c>
      <c r="D4085" s="197">
        <f t="shared" si="64"/>
        <v>0.16730295566502451</v>
      </c>
      <c r="E4085" s="197">
        <v>-1.5274412725166941E-3</v>
      </c>
    </row>
    <row r="4086" spans="2:5" x14ac:dyDescent="0.3">
      <c r="B4086" s="166">
        <v>43441</v>
      </c>
      <c r="C4086" s="197">
        <v>162.4</v>
      </c>
      <c r="D4086" s="197">
        <f t="shared" si="64"/>
        <v>-0.61525704809286896</v>
      </c>
      <c r="E4086" s="197">
        <v>-1.5370427297879408E-3</v>
      </c>
    </row>
    <row r="4087" spans="2:5" x14ac:dyDescent="0.3">
      <c r="B4087" s="166">
        <v>44889</v>
      </c>
      <c r="C4087" s="197">
        <v>422.1</v>
      </c>
      <c r="D4087" s="197">
        <f t="shared" si="64"/>
        <v>3.356037151702786</v>
      </c>
      <c r="E4087" s="197">
        <v>-1.5375517445298525E-3</v>
      </c>
    </row>
    <row r="4088" spans="2:5" x14ac:dyDescent="0.3">
      <c r="B4088" s="166">
        <v>40056</v>
      </c>
      <c r="C4088" s="197">
        <v>96.9</v>
      </c>
      <c r="D4088" s="197">
        <f t="shared" si="64"/>
        <v>-0.11708428246013658</v>
      </c>
      <c r="E4088" s="197">
        <v>-1.5455950540957941E-3</v>
      </c>
    </row>
    <row r="4089" spans="2:5" x14ac:dyDescent="0.3">
      <c r="B4089" s="166">
        <v>38682</v>
      </c>
      <c r="C4089" s="197">
        <v>109.75</v>
      </c>
      <c r="D4089" s="197">
        <f t="shared" si="64"/>
        <v>2.4031007751937983</v>
      </c>
      <c r="E4089" s="197">
        <v>-1.5465793304221265E-3</v>
      </c>
    </row>
    <row r="4090" spans="2:5" x14ac:dyDescent="0.3">
      <c r="B4090" s="166">
        <v>35990</v>
      </c>
      <c r="C4090" s="197">
        <v>32.25</v>
      </c>
      <c r="D4090" s="197">
        <f t="shared" si="64"/>
        <v>-0.28412874583795777</v>
      </c>
      <c r="E4090" s="197">
        <v>-1.5479876160989781E-3</v>
      </c>
    </row>
    <row r="4091" spans="2:5" x14ac:dyDescent="0.3">
      <c r="B4091" s="166">
        <v>35823</v>
      </c>
      <c r="C4091" s="197">
        <v>45.05</v>
      </c>
      <c r="D4091" s="197">
        <f t="shared" si="64"/>
        <v>-0.22085783465928754</v>
      </c>
      <c r="E4091" s="197">
        <v>-1.55141843971629E-3</v>
      </c>
    </row>
    <row r="4092" spans="2:5" x14ac:dyDescent="0.3">
      <c r="B4092" s="166">
        <v>36405</v>
      </c>
      <c r="C4092" s="197">
        <v>57.82</v>
      </c>
      <c r="D4092" s="197">
        <f t="shared" si="64"/>
        <v>-0.94671949870991523</v>
      </c>
      <c r="E4092" s="197">
        <v>-1.5541357278534562E-3</v>
      </c>
    </row>
    <row r="4093" spans="2:5" x14ac:dyDescent="0.3">
      <c r="B4093" s="166">
        <v>45525</v>
      </c>
      <c r="C4093" s="197">
        <v>1085.2</v>
      </c>
      <c r="D4093" s="197">
        <f t="shared" si="64"/>
        <v>1.6617610988471916</v>
      </c>
      <c r="E4093" s="197">
        <v>-1.5640813322292946E-3</v>
      </c>
    </row>
    <row r="4094" spans="2:5" x14ac:dyDescent="0.3">
      <c r="B4094" s="166">
        <v>42492</v>
      </c>
      <c r="C4094" s="197">
        <v>407.7</v>
      </c>
      <c r="D4094" s="197">
        <f t="shared" si="64"/>
        <v>-0.36596062330876178</v>
      </c>
      <c r="E4094" s="197">
        <v>-1.5917717644178264E-3</v>
      </c>
    </row>
    <row r="4095" spans="2:5" x14ac:dyDescent="0.3">
      <c r="B4095" s="166">
        <v>45237</v>
      </c>
      <c r="C4095" s="197">
        <v>643.02</v>
      </c>
      <c r="D4095" s="197">
        <f t="shared" si="64"/>
        <v>0.89179170344218894</v>
      </c>
      <c r="E4095" s="197">
        <v>-1.6147563891562022E-3</v>
      </c>
    </row>
    <row r="4096" spans="2:5" x14ac:dyDescent="0.3">
      <c r="B4096" s="166">
        <v>41543</v>
      </c>
      <c r="C4096" s="197">
        <v>339.9</v>
      </c>
      <c r="D4096" s="197">
        <f t="shared" si="64"/>
        <v>0.84878977427250479</v>
      </c>
      <c r="E4096" s="197">
        <v>-1.615508885298933E-3</v>
      </c>
    </row>
    <row r="4097" spans="2:5" x14ac:dyDescent="0.3">
      <c r="B4097" s="166">
        <v>44196</v>
      </c>
      <c r="C4097" s="197">
        <v>183.85</v>
      </c>
      <c r="D4097" s="197">
        <f t="shared" si="64"/>
        <v>-0.74797806716929405</v>
      </c>
      <c r="E4097" s="197">
        <v>-1.6291067064893028E-3</v>
      </c>
    </row>
    <row r="4098" spans="2:5" x14ac:dyDescent="0.3">
      <c r="B4098" s="166">
        <v>45796</v>
      </c>
      <c r="C4098" s="197">
        <v>729.5</v>
      </c>
      <c r="D4098" s="197">
        <f t="shared" si="64"/>
        <v>6.5020567667626494</v>
      </c>
      <c r="E4098" s="197">
        <v>-1.6422608457643539E-3</v>
      </c>
    </row>
    <row r="4099" spans="2:5" x14ac:dyDescent="0.3">
      <c r="B4099" s="166">
        <v>38398</v>
      </c>
      <c r="C4099" s="197">
        <v>97.24</v>
      </c>
      <c r="D4099" s="197">
        <f t="shared" si="64"/>
        <v>-0.70908002991772623</v>
      </c>
      <c r="E4099" s="197">
        <v>-1.6427104722793739E-3</v>
      </c>
    </row>
    <row r="4100" spans="2:5" x14ac:dyDescent="0.3">
      <c r="B4100" s="166">
        <v>43209</v>
      </c>
      <c r="C4100" s="197">
        <v>334.25</v>
      </c>
      <c r="D4100" s="197">
        <f t="shared" si="64"/>
        <v>3.5932389721038893</v>
      </c>
      <c r="E4100" s="197">
        <v>-1.6427718040621375E-3</v>
      </c>
    </row>
    <row r="4101" spans="2:5" x14ac:dyDescent="0.3">
      <c r="B4101" s="166">
        <v>35059</v>
      </c>
      <c r="C4101" s="197">
        <v>72.77</v>
      </c>
      <c r="D4101" s="197">
        <f t="shared" si="64"/>
        <v>-0.69037995149555376</v>
      </c>
      <c r="E4101" s="197">
        <v>-1.6463163671286418E-3</v>
      </c>
    </row>
    <row r="4102" spans="2:5" x14ac:dyDescent="0.3">
      <c r="B4102" s="166">
        <v>41093</v>
      </c>
      <c r="C4102" s="197">
        <v>235.03</v>
      </c>
      <c r="D4102" s="197">
        <f t="shared" si="64"/>
        <v>0.30644802668148974</v>
      </c>
      <c r="E4102" s="197">
        <v>-1.6566137116642565E-3</v>
      </c>
    </row>
    <row r="4103" spans="2:5" x14ac:dyDescent="0.3">
      <c r="B4103" s="166">
        <v>43420</v>
      </c>
      <c r="C4103" s="197">
        <v>179.9</v>
      </c>
      <c r="D4103" s="197">
        <f t="shared" si="64"/>
        <v>3.8803556992724308E-2</v>
      </c>
      <c r="E4103" s="197">
        <v>-1.6648168701441923E-3</v>
      </c>
    </row>
    <row r="4104" spans="2:5" x14ac:dyDescent="0.3">
      <c r="B4104" s="166">
        <v>38805</v>
      </c>
      <c r="C4104" s="197">
        <v>173.18</v>
      </c>
      <c r="D4104" s="197">
        <f t="shared" si="64"/>
        <v>-0.55215929661236096</v>
      </c>
      <c r="E4104" s="197">
        <v>-1.6717588055571442E-3</v>
      </c>
    </row>
    <row r="4105" spans="2:5" x14ac:dyDescent="0.3">
      <c r="B4105" s="166">
        <v>41723</v>
      </c>
      <c r="C4105" s="197">
        <v>386.7</v>
      </c>
      <c r="D4105" s="197">
        <f t="shared" si="64"/>
        <v>9.8562605277933741</v>
      </c>
      <c r="E4105" s="197">
        <v>-1.6780689299084051E-3</v>
      </c>
    </row>
    <row r="4106" spans="2:5" x14ac:dyDescent="0.3">
      <c r="B4106" s="166">
        <v>39904</v>
      </c>
      <c r="C4106" s="197">
        <v>35.619999999999997</v>
      </c>
      <c r="D4106" s="197">
        <f t="shared" ref="D4106:D4169" si="65">C4106/C4107-1</f>
        <v>-0.69550350487262791</v>
      </c>
      <c r="E4106" s="197">
        <v>-1.6816143497758729E-3</v>
      </c>
    </row>
    <row r="4107" spans="2:5" x14ac:dyDescent="0.3">
      <c r="B4107" s="166">
        <v>40086</v>
      </c>
      <c r="C4107" s="197">
        <v>116.98</v>
      </c>
      <c r="D4107" s="197">
        <f t="shared" si="65"/>
        <v>-0.3073188062529606</v>
      </c>
      <c r="E4107" s="197">
        <v>-1.7067759003243088E-3</v>
      </c>
    </row>
    <row r="4108" spans="2:5" x14ac:dyDescent="0.3">
      <c r="B4108" s="166">
        <v>39057</v>
      </c>
      <c r="C4108" s="197">
        <v>168.88</v>
      </c>
      <c r="D4108" s="197">
        <f t="shared" si="65"/>
        <v>8.7303631212979571E-2</v>
      </c>
      <c r="E4108" s="197">
        <v>-1.7142519359224506E-3</v>
      </c>
    </row>
    <row r="4109" spans="2:5" x14ac:dyDescent="0.3">
      <c r="B4109" s="166">
        <v>40191</v>
      </c>
      <c r="C4109" s="197">
        <v>155.32</v>
      </c>
      <c r="D4109" s="197">
        <f t="shared" si="65"/>
        <v>-0.22760952807200763</v>
      </c>
      <c r="E4109" s="197">
        <v>-1.7353300340638977E-3</v>
      </c>
    </row>
    <row r="4110" spans="2:5" x14ac:dyDescent="0.3">
      <c r="B4110" s="166">
        <v>40915</v>
      </c>
      <c r="C4110" s="197">
        <v>201.09</v>
      </c>
      <c r="D4110" s="197">
        <f t="shared" si="65"/>
        <v>1.6984702093397748</v>
      </c>
      <c r="E4110" s="197">
        <v>-1.7374900714852703E-3</v>
      </c>
    </row>
    <row r="4111" spans="2:5" x14ac:dyDescent="0.3">
      <c r="B4111" s="166">
        <v>35493</v>
      </c>
      <c r="C4111" s="197">
        <v>74.52</v>
      </c>
      <c r="D4111" s="197">
        <f t="shared" si="65"/>
        <v>-0.92521301044729687</v>
      </c>
      <c r="E4111" s="197">
        <v>-1.7414601473544344E-3</v>
      </c>
    </row>
    <row r="4112" spans="2:5" x14ac:dyDescent="0.3">
      <c r="B4112" s="166">
        <v>45408</v>
      </c>
      <c r="C4112" s="197">
        <v>996.43</v>
      </c>
      <c r="D4112" s="197">
        <f t="shared" si="65"/>
        <v>5.7036463939720132</v>
      </c>
      <c r="E4112" s="197">
        <v>-1.7431900377691267E-3</v>
      </c>
    </row>
    <row r="4113" spans="2:5" x14ac:dyDescent="0.3">
      <c r="B4113" s="166">
        <v>38893</v>
      </c>
      <c r="C4113" s="197">
        <v>148.63999999999999</v>
      </c>
      <c r="D4113" s="197">
        <f t="shared" si="65"/>
        <v>-0.65066980023501764</v>
      </c>
      <c r="E4113" s="197">
        <v>-1.7461383478846182E-3</v>
      </c>
    </row>
    <row r="4114" spans="2:5" x14ac:dyDescent="0.3">
      <c r="B4114" s="166">
        <v>43063</v>
      </c>
      <c r="C4114" s="197">
        <v>425.5</v>
      </c>
      <c r="D4114" s="197">
        <f t="shared" si="65"/>
        <v>1.9223901098901099</v>
      </c>
      <c r="E4114" s="197">
        <v>-1.7595307917888103E-3</v>
      </c>
    </row>
    <row r="4115" spans="2:5" x14ac:dyDescent="0.3">
      <c r="B4115" s="166">
        <v>40337</v>
      </c>
      <c r="C4115" s="197">
        <v>145.6</v>
      </c>
      <c r="D4115" s="197">
        <f t="shared" si="65"/>
        <v>-0.56491857164201398</v>
      </c>
      <c r="E4115" s="197">
        <v>-1.7825311942960553E-3</v>
      </c>
    </row>
    <row r="4116" spans="2:5" x14ac:dyDescent="0.3">
      <c r="B4116" s="166">
        <v>44371</v>
      </c>
      <c r="C4116" s="197">
        <v>334.65</v>
      </c>
      <c r="D4116" s="197">
        <f t="shared" si="65"/>
        <v>1.2283260087894523</v>
      </c>
      <c r="E4116" s="197">
        <v>-1.7897091722596237E-3</v>
      </c>
    </row>
    <row r="4117" spans="2:5" x14ac:dyDescent="0.3">
      <c r="B4117" s="166">
        <v>38772</v>
      </c>
      <c r="C4117" s="197">
        <v>150.18</v>
      </c>
      <c r="D4117" s="197">
        <f t="shared" si="65"/>
        <v>-0.76521535214570469</v>
      </c>
      <c r="E4117" s="197">
        <v>-1.7946161515451919E-3</v>
      </c>
    </row>
    <row r="4118" spans="2:5" x14ac:dyDescent="0.3">
      <c r="B4118" s="166">
        <v>45722</v>
      </c>
      <c r="C4118" s="197">
        <v>639.65</v>
      </c>
      <c r="D4118" s="197">
        <f t="shared" si="65"/>
        <v>7.8557386127647781</v>
      </c>
      <c r="E4118" s="197">
        <v>-1.7946317103619824E-3</v>
      </c>
    </row>
    <row r="4119" spans="2:5" x14ac:dyDescent="0.3">
      <c r="B4119" s="166">
        <v>34922</v>
      </c>
      <c r="C4119" s="197">
        <v>72.23</v>
      </c>
      <c r="D4119" s="197">
        <f t="shared" si="65"/>
        <v>1.8030513176146012E-3</v>
      </c>
      <c r="E4119" s="197">
        <v>-1.7965726920949887E-3</v>
      </c>
    </row>
    <row r="4120" spans="2:5" x14ac:dyDescent="0.3">
      <c r="B4120" s="166">
        <v>34925</v>
      </c>
      <c r="C4120" s="197">
        <v>72.099999999999994</v>
      </c>
      <c r="D4120" s="197">
        <f t="shared" si="65"/>
        <v>-0.45756846223292202</v>
      </c>
      <c r="E4120" s="197">
        <v>-1.7998061747197536E-3</v>
      </c>
    </row>
    <row r="4121" spans="2:5" x14ac:dyDescent="0.3">
      <c r="B4121" s="166">
        <v>39339</v>
      </c>
      <c r="C4121" s="197">
        <v>132.91999999999999</v>
      </c>
      <c r="D4121" s="197">
        <f t="shared" si="65"/>
        <v>0.60260429225946455</v>
      </c>
      <c r="E4121" s="197">
        <v>-1.8023430459598311E-3</v>
      </c>
    </row>
    <row r="4122" spans="2:5" x14ac:dyDescent="0.3">
      <c r="B4122" s="166">
        <v>39686</v>
      </c>
      <c r="C4122" s="197">
        <v>82.94</v>
      </c>
      <c r="D4122" s="197">
        <f t="shared" si="65"/>
        <v>-0.81061765041671419</v>
      </c>
      <c r="E4122" s="197">
        <v>-1.8052713924661123E-3</v>
      </c>
    </row>
    <row r="4123" spans="2:5" x14ac:dyDescent="0.3">
      <c r="B4123" s="166">
        <v>44993</v>
      </c>
      <c r="C4123" s="197">
        <v>437.95</v>
      </c>
      <c r="D4123" s="197">
        <f t="shared" si="65"/>
        <v>6.7571849937839712E-2</v>
      </c>
      <c r="E4123" s="197">
        <v>-1.8233618233618465E-3</v>
      </c>
    </row>
    <row r="4124" spans="2:5" x14ac:dyDescent="0.3">
      <c r="B4124" s="166">
        <v>44939</v>
      </c>
      <c r="C4124" s="197">
        <v>410.23</v>
      </c>
      <c r="D4124" s="197">
        <f t="shared" si="65"/>
        <v>-0.3948160387100581</v>
      </c>
      <c r="E4124" s="197">
        <v>-1.8249063214754724E-3</v>
      </c>
    </row>
    <row r="4125" spans="2:5" x14ac:dyDescent="0.3">
      <c r="B4125" s="166">
        <v>45253</v>
      </c>
      <c r="C4125" s="197">
        <v>677.86</v>
      </c>
      <c r="D4125" s="197">
        <f t="shared" si="65"/>
        <v>2.6532471032066827</v>
      </c>
      <c r="E4125" s="197">
        <v>-1.8259461051391979E-3</v>
      </c>
    </row>
    <row r="4126" spans="2:5" x14ac:dyDescent="0.3">
      <c r="B4126" s="166">
        <v>38842</v>
      </c>
      <c r="C4126" s="197">
        <v>185.55</v>
      </c>
      <c r="D4126" s="197">
        <f t="shared" si="65"/>
        <v>1.6174354633939907</v>
      </c>
      <c r="E4126" s="197">
        <v>-1.8290386787883639E-3</v>
      </c>
    </row>
    <row r="4127" spans="2:5" x14ac:dyDescent="0.3">
      <c r="B4127" s="166">
        <v>34901</v>
      </c>
      <c r="C4127" s="197">
        <v>70.89</v>
      </c>
      <c r="D4127" s="197">
        <f t="shared" si="65"/>
        <v>-0.85498619208346116</v>
      </c>
      <c r="E4127" s="197">
        <v>-1.8304702900591163E-3</v>
      </c>
    </row>
    <row r="4128" spans="2:5" x14ac:dyDescent="0.3">
      <c r="B4128" s="166">
        <v>44567</v>
      </c>
      <c r="C4128" s="197">
        <v>488.85</v>
      </c>
      <c r="D4128" s="197">
        <f t="shared" si="65"/>
        <v>21.579676674364897</v>
      </c>
      <c r="E4128" s="197">
        <v>-1.8376722817763369E-3</v>
      </c>
    </row>
    <row r="4129" spans="2:5" x14ac:dyDescent="0.3">
      <c r="B4129" s="166">
        <v>36098</v>
      </c>
      <c r="C4129" s="197">
        <v>21.65</v>
      </c>
      <c r="D4129" s="197">
        <f t="shared" si="65"/>
        <v>-0.78915075964160497</v>
      </c>
      <c r="E4129" s="197">
        <v>-1.8441678192716582E-3</v>
      </c>
    </row>
    <row r="4130" spans="2:5" x14ac:dyDescent="0.3">
      <c r="B4130" s="166">
        <v>38624</v>
      </c>
      <c r="C4130" s="197">
        <v>102.68</v>
      </c>
      <c r="D4130" s="197">
        <f t="shared" si="65"/>
        <v>-0.72394881170018277</v>
      </c>
      <c r="E4130" s="197">
        <v>-1.8469913483036837E-3</v>
      </c>
    </row>
    <row r="4131" spans="2:5" x14ac:dyDescent="0.3">
      <c r="B4131" s="166">
        <v>41683</v>
      </c>
      <c r="C4131" s="197">
        <v>371.96</v>
      </c>
      <c r="D4131" s="197">
        <f t="shared" si="65"/>
        <v>-7.4956478487938405E-2</v>
      </c>
      <c r="E4131" s="197">
        <v>-1.8516033811887267E-3</v>
      </c>
    </row>
    <row r="4132" spans="2:5" x14ac:dyDescent="0.3">
      <c r="B4132" s="166">
        <v>42331</v>
      </c>
      <c r="C4132" s="197">
        <v>402.1</v>
      </c>
      <c r="D4132" s="197">
        <f t="shared" si="65"/>
        <v>0.36768707482993213</v>
      </c>
      <c r="E4132" s="197">
        <v>-1.8617351371478241E-3</v>
      </c>
    </row>
    <row r="4133" spans="2:5" x14ac:dyDescent="0.3">
      <c r="B4133" s="166">
        <v>44309</v>
      </c>
      <c r="C4133" s="197">
        <v>294</v>
      </c>
      <c r="D4133" s="197">
        <f t="shared" si="65"/>
        <v>-0.69297924999216787</v>
      </c>
      <c r="E4133" s="197">
        <v>-1.8672551349516731E-3</v>
      </c>
    </row>
    <row r="4134" spans="2:5" x14ac:dyDescent="0.3">
      <c r="B4134" s="166">
        <v>45436</v>
      </c>
      <c r="C4134" s="197">
        <v>957.59</v>
      </c>
      <c r="D4134" s="197">
        <f t="shared" si="65"/>
        <v>10.283021091080476</v>
      </c>
      <c r="E4134" s="197">
        <v>-1.8761921637706624E-3</v>
      </c>
    </row>
    <row r="4135" spans="2:5" x14ac:dyDescent="0.3">
      <c r="B4135" s="166">
        <v>40045</v>
      </c>
      <c r="C4135" s="197">
        <v>84.87</v>
      </c>
      <c r="D4135" s="197">
        <f t="shared" si="65"/>
        <v>-0.15778505507591534</v>
      </c>
      <c r="E4135" s="197">
        <v>-1.8816888157120459E-3</v>
      </c>
    </row>
    <row r="4136" spans="2:5" x14ac:dyDescent="0.3">
      <c r="B4136" s="166">
        <v>38041</v>
      </c>
      <c r="C4136" s="197">
        <v>100.77</v>
      </c>
      <c r="D4136" s="197">
        <f t="shared" si="65"/>
        <v>-0.28465961524810113</v>
      </c>
      <c r="E4136" s="197">
        <v>-1.8819334389856834E-3</v>
      </c>
    </row>
    <row r="4137" spans="2:5" x14ac:dyDescent="0.3">
      <c r="B4137" s="166">
        <v>40158</v>
      </c>
      <c r="C4137" s="197">
        <v>140.87</v>
      </c>
      <c r="D4137" s="197">
        <f t="shared" si="65"/>
        <v>-0.50856445142159423</v>
      </c>
      <c r="E4137" s="197">
        <v>-1.9129941901656622E-3</v>
      </c>
    </row>
    <row r="4138" spans="2:5" x14ac:dyDescent="0.3">
      <c r="B4138" s="166">
        <v>43255</v>
      </c>
      <c r="C4138" s="197">
        <v>286.64999999999998</v>
      </c>
      <c r="D4138" s="197">
        <f t="shared" si="65"/>
        <v>1.0387624466571834</v>
      </c>
      <c r="E4138" s="197">
        <v>-1.9150417827298316E-3</v>
      </c>
    </row>
    <row r="4139" spans="2:5" x14ac:dyDescent="0.3">
      <c r="B4139" s="166">
        <v>40161</v>
      </c>
      <c r="C4139" s="197">
        <v>140.6</v>
      </c>
      <c r="D4139" s="197">
        <f t="shared" si="65"/>
        <v>-0.68211621071670814</v>
      </c>
      <c r="E4139" s="197">
        <v>-1.9166607510471279E-3</v>
      </c>
    </row>
    <row r="4140" spans="2:5" x14ac:dyDescent="0.3">
      <c r="B4140" s="166">
        <v>42913</v>
      </c>
      <c r="C4140" s="197">
        <v>442.3</v>
      </c>
      <c r="D4140" s="197">
        <f t="shared" si="65"/>
        <v>-0.14655089242643504</v>
      </c>
      <c r="E4140" s="197">
        <v>-1.9180864267177578E-3</v>
      </c>
    </row>
    <row r="4141" spans="2:5" x14ac:dyDescent="0.3">
      <c r="B4141" s="166">
        <v>42747</v>
      </c>
      <c r="C4141" s="197">
        <v>518.25</v>
      </c>
      <c r="D4141" s="197">
        <f t="shared" si="65"/>
        <v>0.27399886919540783</v>
      </c>
      <c r="E4141" s="197">
        <v>-1.925854597977894E-3</v>
      </c>
    </row>
    <row r="4142" spans="2:5" x14ac:dyDescent="0.3">
      <c r="B4142" s="166">
        <v>41745</v>
      </c>
      <c r="C4142" s="197">
        <v>406.79</v>
      </c>
      <c r="D4142" s="197">
        <f t="shared" si="65"/>
        <v>-0.20827170105099246</v>
      </c>
      <c r="E4142" s="197">
        <v>-1.9382697875263144E-3</v>
      </c>
    </row>
    <row r="4143" spans="2:5" x14ac:dyDescent="0.3">
      <c r="B4143" s="166">
        <v>42591</v>
      </c>
      <c r="C4143" s="197">
        <v>513.79999999999995</v>
      </c>
      <c r="D4143" s="197">
        <f t="shared" si="65"/>
        <v>15.687236115621953</v>
      </c>
      <c r="E4143" s="197">
        <v>-1.9425019425018952E-3</v>
      </c>
    </row>
    <row r="4144" spans="2:5" x14ac:dyDescent="0.3">
      <c r="B4144" s="166">
        <v>37601</v>
      </c>
      <c r="C4144" s="197">
        <v>30.79</v>
      </c>
      <c r="D4144" s="197">
        <f t="shared" si="65"/>
        <v>-0.7855998885871458</v>
      </c>
      <c r="E4144" s="197">
        <v>-1.9448946515397969E-3</v>
      </c>
    </row>
    <row r="4145" spans="2:5" x14ac:dyDescent="0.3">
      <c r="B4145" s="166">
        <v>40169</v>
      </c>
      <c r="C4145" s="197">
        <v>143.61000000000001</v>
      </c>
      <c r="D4145" s="197">
        <f t="shared" si="65"/>
        <v>-0.79158261374355998</v>
      </c>
      <c r="E4145" s="197">
        <v>-1.9459309194521657E-3</v>
      </c>
    </row>
    <row r="4146" spans="2:5" x14ac:dyDescent="0.3">
      <c r="B4146" s="166">
        <v>45842</v>
      </c>
      <c r="C4146" s="197">
        <v>689.05</v>
      </c>
      <c r="D4146" s="197">
        <f t="shared" si="65"/>
        <v>8.0001306165099262</v>
      </c>
      <c r="E4146" s="197">
        <v>-1.9553881807647944E-3</v>
      </c>
    </row>
    <row r="4147" spans="2:5" x14ac:dyDescent="0.3">
      <c r="B4147" s="166">
        <v>35544</v>
      </c>
      <c r="C4147" s="197">
        <v>76.56</v>
      </c>
      <c r="D4147" s="197">
        <f t="shared" si="65"/>
        <v>0.25364336007859833</v>
      </c>
      <c r="E4147" s="197">
        <v>-1.9554165037152238E-3</v>
      </c>
    </row>
    <row r="4148" spans="2:5" x14ac:dyDescent="0.3">
      <c r="B4148" s="166">
        <v>34653</v>
      </c>
      <c r="C4148" s="197">
        <v>61.07</v>
      </c>
      <c r="D4148" s="197">
        <f t="shared" si="65"/>
        <v>1.4062253743104809</v>
      </c>
      <c r="E4148" s="197">
        <v>-1.9611047556790107E-3</v>
      </c>
    </row>
    <row r="4149" spans="2:5" x14ac:dyDescent="0.3">
      <c r="B4149" s="166">
        <v>37357</v>
      </c>
      <c r="C4149" s="197">
        <v>25.38</v>
      </c>
      <c r="D4149" s="197">
        <f t="shared" si="65"/>
        <v>-0.91635908252043241</v>
      </c>
      <c r="E4149" s="197">
        <v>-1.9661816751868066E-3</v>
      </c>
    </row>
    <row r="4150" spans="2:5" x14ac:dyDescent="0.3">
      <c r="B4150" s="166">
        <v>41431</v>
      </c>
      <c r="C4150" s="197">
        <v>303.44</v>
      </c>
      <c r="D4150" s="197">
        <f t="shared" si="65"/>
        <v>3.011634056054997</v>
      </c>
      <c r="E4150" s="197">
        <v>-1.9734245494014147E-3</v>
      </c>
    </row>
    <row r="4151" spans="2:5" x14ac:dyDescent="0.3">
      <c r="B4151" s="166">
        <v>35579</v>
      </c>
      <c r="C4151" s="197">
        <v>75.64</v>
      </c>
      <c r="D4151" s="197">
        <f t="shared" si="65"/>
        <v>-0.41833282067056288</v>
      </c>
      <c r="E4151" s="197">
        <v>-1.9791529225492432E-3</v>
      </c>
    </row>
    <row r="4152" spans="2:5" x14ac:dyDescent="0.3">
      <c r="B4152" s="166">
        <v>39533</v>
      </c>
      <c r="C4152" s="197">
        <v>130.04</v>
      </c>
      <c r="D4152" s="197">
        <f t="shared" si="65"/>
        <v>-0.67420769134410619</v>
      </c>
      <c r="E4152" s="197">
        <v>-1.9953952417499643E-3</v>
      </c>
    </row>
    <row r="4153" spans="2:5" x14ac:dyDescent="0.3">
      <c r="B4153" s="166">
        <v>42345</v>
      </c>
      <c r="C4153" s="197">
        <v>399.15</v>
      </c>
      <c r="D4153" s="197">
        <f t="shared" si="65"/>
        <v>6.8388650963597364E-2</v>
      </c>
      <c r="E4153" s="197">
        <v>-2.0002500312539251E-3</v>
      </c>
    </row>
    <row r="4154" spans="2:5" x14ac:dyDescent="0.3">
      <c r="B4154" s="166">
        <v>42969</v>
      </c>
      <c r="C4154" s="197">
        <v>373.6</v>
      </c>
      <c r="D4154" s="197">
        <f t="shared" si="65"/>
        <v>0.39055346707857219</v>
      </c>
      <c r="E4154" s="197">
        <v>-2.003472685988994E-3</v>
      </c>
    </row>
    <row r="4155" spans="2:5" x14ac:dyDescent="0.3">
      <c r="B4155" s="166">
        <v>41247</v>
      </c>
      <c r="C4155" s="197">
        <v>268.67</v>
      </c>
      <c r="D4155" s="197">
        <f t="shared" si="65"/>
        <v>2.6336218555585615</v>
      </c>
      <c r="E4155" s="197">
        <v>-2.0058690241817612E-3</v>
      </c>
    </row>
    <row r="4156" spans="2:5" x14ac:dyDescent="0.3">
      <c r="B4156" s="166">
        <v>34935</v>
      </c>
      <c r="C4156" s="197">
        <v>73.94</v>
      </c>
      <c r="D4156" s="197">
        <f t="shared" si="65"/>
        <v>1.5021996615905242</v>
      </c>
      <c r="E4156" s="197">
        <v>-2.0245647185855864E-3</v>
      </c>
    </row>
    <row r="4157" spans="2:5" x14ac:dyDescent="0.3">
      <c r="B4157" s="166">
        <v>37732</v>
      </c>
      <c r="C4157" s="197">
        <v>29.55</v>
      </c>
      <c r="D4157" s="197">
        <f t="shared" si="65"/>
        <v>-0.7768463978251019</v>
      </c>
      <c r="E4157" s="197">
        <v>-2.0263424518742745E-3</v>
      </c>
    </row>
    <row r="4158" spans="2:5" x14ac:dyDescent="0.3">
      <c r="B4158" s="166">
        <v>39308</v>
      </c>
      <c r="C4158" s="197">
        <v>132.41999999999999</v>
      </c>
      <c r="D4158" s="197">
        <f t="shared" si="65"/>
        <v>-0.32387030890988</v>
      </c>
      <c r="E4158" s="197">
        <v>-2.0348179968348035E-3</v>
      </c>
    </row>
    <row r="4159" spans="2:5" x14ac:dyDescent="0.3">
      <c r="B4159" s="166">
        <v>43844</v>
      </c>
      <c r="C4159" s="197">
        <v>195.85</v>
      </c>
      <c r="D4159" s="197">
        <f t="shared" si="65"/>
        <v>-0.38431310908519345</v>
      </c>
      <c r="E4159" s="197">
        <v>-2.0382165605096203E-3</v>
      </c>
    </row>
    <row r="4160" spans="2:5" x14ac:dyDescent="0.3">
      <c r="B4160" s="166">
        <v>44348</v>
      </c>
      <c r="C4160" s="197">
        <v>318.10000000000002</v>
      </c>
      <c r="D4160" s="197">
        <f t="shared" si="65"/>
        <v>1.6127310061601645</v>
      </c>
      <c r="E4160" s="197">
        <v>-2.0392156862744093E-3</v>
      </c>
    </row>
    <row r="4161" spans="2:5" x14ac:dyDescent="0.3">
      <c r="B4161" s="166">
        <v>43726</v>
      </c>
      <c r="C4161" s="197">
        <v>121.75</v>
      </c>
      <c r="D4161" s="197">
        <f t="shared" si="65"/>
        <v>-0.82121879588839941</v>
      </c>
      <c r="E4161" s="197">
        <v>-2.049180327868827E-3</v>
      </c>
    </row>
    <row r="4162" spans="2:5" x14ac:dyDescent="0.3">
      <c r="B4162" s="166">
        <v>45707</v>
      </c>
      <c r="C4162" s="197">
        <v>681</v>
      </c>
      <c r="D4162" s="197">
        <f t="shared" si="65"/>
        <v>7.281649033199562</v>
      </c>
      <c r="E4162" s="197">
        <v>-2.051582649472472E-3</v>
      </c>
    </row>
    <row r="4163" spans="2:5" x14ac:dyDescent="0.3">
      <c r="B4163" s="166">
        <v>35110</v>
      </c>
      <c r="C4163" s="197">
        <v>82.23</v>
      </c>
      <c r="D4163" s="197">
        <f t="shared" si="65"/>
        <v>-0.86794179996145693</v>
      </c>
      <c r="E4163" s="197">
        <v>-2.0631067961165428E-3</v>
      </c>
    </row>
    <row r="4164" spans="2:5" x14ac:dyDescent="0.3">
      <c r="B4164" s="166">
        <v>45183</v>
      </c>
      <c r="C4164" s="197">
        <v>622.67999999999995</v>
      </c>
      <c r="D4164" s="197">
        <f t="shared" si="65"/>
        <v>3.1779388083735904</v>
      </c>
      <c r="E4164" s="197">
        <v>-2.0674070868792471E-3</v>
      </c>
    </row>
    <row r="4165" spans="2:5" x14ac:dyDescent="0.3">
      <c r="B4165" s="166">
        <v>40791</v>
      </c>
      <c r="C4165" s="197">
        <v>149.04</v>
      </c>
      <c r="D4165" s="197">
        <f t="shared" si="65"/>
        <v>-0.35214083894805481</v>
      </c>
      <c r="E4165" s="197">
        <v>-2.0756611985269791E-3</v>
      </c>
    </row>
    <row r="4166" spans="2:5" x14ac:dyDescent="0.3">
      <c r="B4166" s="166">
        <v>40613</v>
      </c>
      <c r="C4166" s="197">
        <v>230.05</v>
      </c>
      <c r="D4166" s="197">
        <f t="shared" si="65"/>
        <v>0.37425328554360804</v>
      </c>
      <c r="E4166" s="197">
        <v>-2.082158504316145E-3</v>
      </c>
    </row>
    <row r="4167" spans="2:5" x14ac:dyDescent="0.3">
      <c r="B4167" s="166">
        <v>43789</v>
      </c>
      <c r="C4167" s="197">
        <v>167.4</v>
      </c>
      <c r="D4167" s="197">
        <f t="shared" si="65"/>
        <v>-0.58564356435643561</v>
      </c>
      <c r="E4167" s="197">
        <v>-2.0864381520119268E-3</v>
      </c>
    </row>
    <row r="4168" spans="2:5" x14ac:dyDescent="0.3">
      <c r="B4168" s="166">
        <v>42313</v>
      </c>
      <c r="C4168" s="197">
        <v>404</v>
      </c>
      <c r="D4168" s="197">
        <f t="shared" si="65"/>
        <v>6.0877192982456139</v>
      </c>
      <c r="E4168" s="197">
        <v>-2.0995430406324234E-3</v>
      </c>
    </row>
    <row r="4169" spans="2:5" x14ac:dyDescent="0.3">
      <c r="B4169" s="166">
        <v>34717</v>
      </c>
      <c r="C4169" s="197">
        <v>57</v>
      </c>
      <c r="D4169" s="197">
        <f t="shared" si="65"/>
        <v>-0.93505383695094857</v>
      </c>
      <c r="E4169" s="197">
        <v>-2.1008403361344463E-3</v>
      </c>
    </row>
    <row r="4170" spans="2:5" x14ac:dyDescent="0.3">
      <c r="B4170" s="166">
        <v>45588</v>
      </c>
      <c r="C4170" s="197">
        <v>877.65</v>
      </c>
      <c r="D4170" s="197">
        <f t="shared" ref="D4170:D4233" si="66">C4170/C4171-1</f>
        <v>10.586138613861387</v>
      </c>
      <c r="E4170" s="197">
        <v>-2.1034678794770167E-3</v>
      </c>
    </row>
    <row r="4171" spans="2:5" x14ac:dyDescent="0.3">
      <c r="B4171" s="166">
        <v>38259</v>
      </c>
      <c r="C4171" s="197">
        <v>75.75</v>
      </c>
      <c r="D4171" s="197">
        <f t="shared" si="66"/>
        <v>-5.853840417598799E-2</v>
      </c>
      <c r="E4171" s="197">
        <v>-2.1077591885126923E-3</v>
      </c>
    </row>
    <row r="4172" spans="2:5" x14ac:dyDescent="0.3">
      <c r="B4172" s="166">
        <v>38128</v>
      </c>
      <c r="C4172" s="197">
        <v>80.459999999999994</v>
      </c>
      <c r="D4172" s="197">
        <f t="shared" si="66"/>
        <v>0.21651043241608692</v>
      </c>
      <c r="E4172" s="197">
        <v>-2.1083963785192283E-3</v>
      </c>
    </row>
    <row r="4173" spans="2:5" x14ac:dyDescent="0.3">
      <c r="B4173" s="166">
        <v>35668</v>
      </c>
      <c r="C4173" s="197">
        <v>66.14</v>
      </c>
      <c r="D4173" s="197">
        <f t="shared" si="66"/>
        <v>-0.90277104005880193</v>
      </c>
      <c r="E4173" s="197">
        <v>-2.1122510561255581E-3</v>
      </c>
    </row>
    <row r="4174" spans="2:5" x14ac:dyDescent="0.3">
      <c r="B4174" s="166">
        <v>45856</v>
      </c>
      <c r="C4174" s="197">
        <v>680.25</v>
      </c>
      <c r="D4174" s="197">
        <f t="shared" si="66"/>
        <v>4.8051715309779821</v>
      </c>
      <c r="E4174" s="197">
        <v>-2.1270353527945707E-3</v>
      </c>
    </row>
    <row r="4175" spans="2:5" x14ac:dyDescent="0.3">
      <c r="B4175" s="166">
        <v>40085</v>
      </c>
      <c r="C4175" s="197">
        <v>117.18</v>
      </c>
      <c r="D4175" s="197">
        <f t="shared" si="66"/>
        <v>-0.87736905447124691</v>
      </c>
      <c r="E4175" s="197">
        <v>-2.1289278719236471E-3</v>
      </c>
    </row>
    <row r="4176" spans="2:5" x14ac:dyDescent="0.3">
      <c r="B4176" s="166">
        <v>45439</v>
      </c>
      <c r="C4176" s="197">
        <v>955.55</v>
      </c>
      <c r="D4176" s="197">
        <f t="shared" si="66"/>
        <v>6.0551535735380977</v>
      </c>
      <c r="E4176" s="197">
        <v>-2.130348061278875E-3</v>
      </c>
    </row>
    <row r="4177" spans="2:5" x14ac:dyDescent="0.3">
      <c r="B4177" s="166">
        <v>38749</v>
      </c>
      <c r="C4177" s="197">
        <v>135.44</v>
      </c>
      <c r="D4177" s="197">
        <f t="shared" si="66"/>
        <v>-0.67601961487860307</v>
      </c>
      <c r="E4177" s="197">
        <v>-2.1365947100860927E-3</v>
      </c>
    </row>
    <row r="4178" spans="2:5" x14ac:dyDescent="0.3">
      <c r="B4178" s="166">
        <v>43119</v>
      </c>
      <c r="C4178" s="197">
        <v>418.05</v>
      </c>
      <c r="D4178" s="197">
        <f t="shared" si="66"/>
        <v>5.8863757250323001E-2</v>
      </c>
      <c r="E4178" s="197">
        <v>-2.1482277121374072E-3</v>
      </c>
    </row>
    <row r="4179" spans="2:5" x14ac:dyDescent="0.3">
      <c r="B4179" s="166">
        <v>41611</v>
      </c>
      <c r="C4179" s="197">
        <v>394.81</v>
      </c>
      <c r="D4179" s="197">
        <f t="shared" si="66"/>
        <v>3.7647839729664492</v>
      </c>
      <c r="E4179" s="197">
        <v>-2.1483091543245125E-3</v>
      </c>
    </row>
    <row r="4180" spans="2:5" x14ac:dyDescent="0.3">
      <c r="B4180" s="166">
        <v>38485</v>
      </c>
      <c r="C4180" s="197">
        <v>82.86</v>
      </c>
      <c r="D4180" s="197">
        <f t="shared" si="66"/>
        <v>0.12581521739130452</v>
      </c>
      <c r="E4180" s="197">
        <v>-2.1676300578035157E-3</v>
      </c>
    </row>
    <row r="4181" spans="2:5" x14ac:dyDescent="0.3">
      <c r="B4181" s="166">
        <v>37911</v>
      </c>
      <c r="C4181" s="197">
        <v>73.599999999999994</v>
      </c>
      <c r="D4181" s="197">
        <f t="shared" si="66"/>
        <v>-0.80827341877670111</v>
      </c>
      <c r="E4181" s="197">
        <v>-2.1691973969633072E-3</v>
      </c>
    </row>
    <row r="4182" spans="2:5" x14ac:dyDescent="0.3">
      <c r="B4182" s="166">
        <v>41711</v>
      </c>
      <c r="C4182" s="197">
        <v>383.88</v>
      </c>
      <c r="D4182" s="197">
        <f t="shared" si="66"/>
        <v>-0.47309038501132383</v>
      </c>
      <c r="E4182" s="197">
        <v>-2.1834061135371785E-3</v>
      </c>
    </row>
    <row r="4183" spans="2:5" x14ac:dyDescent="0.3">
      <c r="B4183" s="166">
        <v>45278</v>
      </c>
      <c r="C4183" s="197">
        <v>728.55</v>
      </c>
      <c r="D4183" s="197">
        <f t="shared" si="66"/>
        <v>3.5740205926670008</v>
      </c>
      <c r="E4183" s="197">
        <v>-2.1913305485175005E-3</v>
      </c>
    </row>
    <row r="4184" spans="2:5" x14ac:dyDescent="0.3">
      <c r="B4184" s="166">
        <v>40198</v>
      </c>
      <c r="C4184" s="197">
        <v>159.28</v>
      </c>
      <c r="D4184" s="197">
        <f t="shared" si="66"/>
        <v>2.3914411579608608E-3</v>
      </c>
      <c r="E4184" s="197">
        <v>-2.1925703188623302E-3</v>
      </c>
    </row>
    <row r="4185" spans="2:5" x14ac:dyDescent="0.3">
      <c r="B4185" s="166">
        <v>43637</v>
      </c>
      <c r="C4185" s="197">
        <v>158.9</v>
      </c>
      <c r="D4185" s="197">
        <f t="shared" si="66"/>
        <v>0.13378523011059573</v>
      </c>
      <c r="E4185" s="197">
        <v>-2.19780219780219E-3</v>
      </c>
    </row>
    <row r="4186" spans="2:5" x14ac:dyDescent="0.3">
      <c r="B4186" s="166">
        <v>39206</v>
      </c>
      <c r="C4186" s="197">
        <v>140.15</v>
      </c>
      <c r="D4186" s="197">
        <f t="shared" si="66"/>
        <v>-0.7614061967994552</v>
      </c>
      <c r="E4186" s="197">
        <v>-2.2070340310408332E-3</v>
      </c>
    </row>
    <row r="4187" spans="2:5" x14ac:dyDescent="0.3">
      <c r="B4187" s="166">
        <v>42620</v>
      </c>
      <c r="C4187" s="197">
        <v>587.4</v>
      </c>
      <c r="D4187" s="197">
        <f t="shared" si="66"/>
        <v>7.13573407202216</v>
      </c>
      <c r="E4187" s="197">
        <v>-2.2082554781723829E-3</v>
      </c>
    </row>
    <row r="4188" spans="2:5" x14ac:dyDescent="0.3">
      <c r="B4188" s="166">
        <v>35080</v>
      </c>
      <c r="C4188" s="197">
        <v>72.2</v>
      </c>
      <c r="D4188" s="197">
        <f t="shared" si="66"/>
        <v>-0.10709868909225817</v>
      </c>
      <c r="E4188" s="197">
        <v>-2.2111663902708578E-3</v>
      </c>
    </row>
    <row r="4189" spans="2:5" x14ac:dyDescent="0.3">
      <c r="B4189" s="166">
        <v>35132</v>
      </c>
      <c r="C4189" s="197">
        <v>80.86</v>
      </c>
      <c r="D4189" s="197">
        <f t="shared" si="66"/>
        <v>-0.8744526907430985</v>
      </c>
      <c r="E4189" s="197">
        <v>-2.2211253701875933E-3</v>
      </c>
    </row>
    <row r="4190" spans="2:5" x14ac:dyDescent="0.3">
      <c r="B4190" s="166">
        <v>45236</v>
      </c>
      <c r="C4190" s="197">
        <v>644.05999999999995</v>
      </c>
      <c r="D4190" s="197">
        <f t="shared" si="66"/>
        <v>35.305524239007894</v>
      </c>
      <c r="E4190" s="197">
        <v>-2.2462858824805476E-3</v>
      </c>
    </row>
    <row r="4191" spans="2:5" x14ac:dyDescent="0.3">
      <c r="B4191" s="166">
        <v>36881</v>
      </c>
      <c r="C4191" s="197">
        <v>17.739999999999998</v>
      </c>
      <c r="D4191" s="197">
        <f t="shared" si="66"/>
        <v>-0.78767205266307605</v>
      </c>
      <c r="E4191" s="197">
        <v>-2.2497187851520106E-3</v>
      </c>
    </row>
    <row r="4192" spans="2:5" x14ac:dyDescent="0.3">
      <c r="B4192" s="166">
        <v>38509</v>
      </c>
      <c r="C4192" s="197">
        <v>83.55</v>
      </c>
      <c r="D4192" s="197">
        <f t="shared" si="66"/>
        <v>-0.68193238921882138</v>
      </c>
      <c r="E4192" s="197">
        <v>-2.2689276331502306E-3</v>
      </c>
    </row>
    <row r="4193" spans="2:5" x14ac:dyDescent="0.3">
      <c r="B4193" s="166">
        <v>41234</v>
      </c>
      <c r="C4193" s="197">
        <v>262.68</v>
      </c>
      <c r="D4193" s="197">
        <f t="shared" si="66"/>
        <v>2.1636757798386124</v>
      </c>
      <c r="E4193" s="197">
        <v>-2.2789425706470912E-3</v>
      </c>
    </row>
    <row r="4194" spans="2:5" x14ac:dyDescent="0.3">
      <c r="B4194" s="166">
        <v>39701</v>
      </c>
      <c r="C4194" s="197">
        <v>83.03</v>
      </c>
      <c r="D4194" s="197">
        <f t="shared" si="66"/>
        <v>-0.78856095138658988</v>
      </c>
      <c r="E4194" s="197">
        <v>-2.2831050228310223E-3</v>
      </c>
    </row>
    <row r="4195" spans="2:5" x14ac:dyDescent="0.3">
      <c r="B4195" s="166">
        <v>44929</v>
      </c>
      <c r="C4195" s="197">
        <v>392.69</v>
      </c>
      <c r="D4195" s="197">
        <f t="shared" si="66"/>
        <v>1.4178719008264506E-2</v>
      </c>
      <c r="E4195" s="197">
        <v>-2.286643461470006E-3</v>
      </c>
    </row>
    <row r="4196" spans="2:5" x14ac:dyDescent="0.3">
      <c r="B4196" s="166">
        <v>41597</v>
      </c>
      <c r="C4196" s="197">
        <v>387.2</v>
      </c>
      <c r="D4196" s="197">
        <f t="shared" si="66"/>
        <v>-0.15227148330596607</v>
      </c>
      <c r="E4196" s="197">
        <v>-2.2932824860212309E-3</v>
      </c>
    </row>
    <row r="4197" spans="2:5" x14ac:dyDescent="0.3">
      <c r="B4197" s="166">
        <v>42794</v>
      </c>
      <c r="C4197" s="197">
        <v>456.75</v>
      </c>
      <c r="D4197" s="197">
        <f t="shared" si="66"/>
        <v>16.513420245398773</v>
      </c>
      <c r="E4197" s="197">
        <v>-2.2935779816514179E-3</v>
      </c>
    </row>
    <row r="4198" spans="2:5" x14ac:dyDescent="0.3">
      <c r="B4198" s="166">
        <v>37495</v>
      </c>
      <c r="C4198" s="197">
        <v>26.08</v>
      </c>
      <c r="D4198" s="197">
        <f t="shared" si="66"/>
        <v>-0.49739834264790905</v>
      </c>
      <c r="E4198" s="197">
        <v>-2.2953328232594439E-3</v>
      </c>
    </row>
    <row r="4199" spans="2:5" x14ac:dyDescent="0.3">
      <c r="B4199" s="166">
        <v>35937</v>
      </c>
      <c r="C4199" s="197">
        <v>51.89</v>
      </c>
      <c r="D4199" s="197">
        <f t="shared" si="66"/>
        <v>-0.6305709810622242</v>
      </c>
      <c r="E4199" s="197">
        <v>-2.3072486060372599E-3</v>
      </c>
    </row>
    <row r="4200" spans="2:5" x14ac:dyDescent="0.3">
      <c r="B4200" s="166">
        <v>40227</v>
      </c>
      <c r="C4200" s="197">
        <v>140.46</v>
      </c>
      <c r="D4200" s="197">
        <f t="shared" si="66"/>
        <v>-0.72247688295265944</v>
      </c>
      <c r="E4200" s="197">
        <v>-2.343916471340135E-3</v>
      </c>
    </row>
    <row r="4201" spans="2:5" x14ac:dyDescent="0.3">
      <c r="B4201" s="166">
        <v>41873</v>
      </c>
      <c r="C4201" s="197">
        <v>506.12</v>
      </c>
      <c r="D4201" s="197">
        <f t="shared" si="66"/>
        <v>-0.35662984478879323</v>
      </c>
      <c r="E4201" s="197">
        <v>-2.3457057814748605E-3</v>
      </c>
    </row>
    <row r="4202" spans="2:5" x14ac:dyDescent="0.3">
      <c r="B4202" s="166">
        <v>45299</v>
      </c>
      <c r="C4202" s="197">
        <v>786.67</v>
      </c>
      <c r="D4202" s="197">
        <f t="shared" si="66"/>
        <v>6.7162334477685137</v>
      </c>
      <c r="E4202" s="197">
        <v>-2.3461675036777763E-3</v>
      </c>
    </row>
    <row r="4203" spans="2:5" x14ac:dyDescent="0.3">
      <c r="B4203" s="166">
        <v>35261</v>
      </c>
      <c r="C4203" s="197">
        <v>101.95</v>
      </c>
      <c r="D4203" s="197">
        <f t="shared" si="66"/>
        <v>-0.71645111945487416</v>
      </c>
      <c r="E4203" s="197">
        <v>-2.3485663959290637E-3</v>
      </c>
    </row>
    <row r="4204" spans="2:5" x14ac:dyDescent="0.3">
      <c r="B4204" s="166">
        <v>42445</v>
      </c>
      <c r="C4204" s="197">
        <v>359.55</v>
      </c>
      <c r="D4204" s="197">
        <f t="shared" si="66"/>
        <v>1.1262566528681255</v>
      </c>
      <c r="E4204" s="197">
        <v>-2.3584905660376521E-3</v>
      </c>
    </row>
    <row r="4205" spans="2:5" x14ac:dyDescent="0.3">
      <c r="B4205" s="166">
        <v>43875</v>
      </c>
      <c r="C4205" s="197">
        <v>169.1</v>
      </c>
      <c r="D4205" s="197">
        <f t="shared" si="66"/>
        <v>1.5007394262052647</v>
      </c>
      <c r="E4205" s="197">
        <v>-2.3598820058997605E-3</v>
      </c>
    </row>
    <row r="4206" spans="2:5" x14ac:dyDescent="0.3">
      <c r="B4206" s="166">
        <v>35458</v>
      </c>
      <c r="C4206" s="197">
        <v>67.62</v>
      </c>
      <c r="D4206" s="197">
        <f t="shared" si="66"/>
        <v>-0.82962104414432569</v>
      </c>
      <c r="E4206" s="197">
        <v>-2.3605783416936754E-3</v>
      </c>
    </row>
    <row r="4207" spans="2:5" x14ac:dyDescent="0.3">
      <c r="B4207" s="166">
        <v>44854</v>
      </c>
      <c r="C4207" s="197">
        <v>396.88</v>
      </c>
      <c r="D4207" s="197">
        <f t="shared" si="66"/>
        <v>1.941813060558891</v>
      </c>
      <c r="E4207" s="197">
        <v>-2.3628776833743981E-3</v>
      </c>
    </row>
    <row r="4208" spans="2:5" x14ac:dyDescent="0.3">
      <c r="B4208" s="166">
        <v>39504</v>
      </c>
      <c r="C4208" s="197">
        <v>134.91</v>
      </c>
      <c r="D4208" s="197">
        <f t="shared" si="66"/>
        <v>-0.74162596954898019</v>
      </c>
      <c r="E4208" s="197">
        <v>-2.3663388301411459E-3</v>
      </c>
    </row>
    <row r="4209" spans="2:5" x14ac:dyDescent="0.3">
      <c r="B4209" s="166">
        <v>41977</v>
      </c>
      <c r="C4209" s="197">
        <v>522.15</v>
      </c>
      <c r="D4209" s="197">
        <f t="shared" si="66"/>
        <v>5.5547326136078334</v>
      </c>
      <c r="E4209" s="197">
        <v>-2.3691702172375928E-3</v>
      </c>
    </row>
    <row r="4210" spans="2:5" x14ac:dyDescent="0.3">
      <c r="B4210" s="166">
        <v>38292</v>
      </c>
      <c r="C4210" s="197">
        <v>79.66</v>
      </c>
      <c r="D4210" s="197">
        <f t="shared" si="66"/>
        <v>-0.84752607905062693</v>
      </c>
      <c r="E4210" s="197">
        <v>-2.3794614902942213E-3</v>
      </c>
    </row>
    <row r="4211" spans="2:5" x14ac:dyDescent="0.3">
      <c r="B4211" s="166">
        <v>42753</v>
      </c>
      <c r="C4211" s="197">
        <v>522.45000000000005</v>
      </c>
      <c r="D4211" s="197">
        <f t="shared" si="66"/>
        <v>5.2576356449874249</v>
      </c>
      <c r="E4211" s="197">
        <v>-2.3868627076570892E-3</v>
      </c>
    </row>
    <row r="4212" spans="2:5" x14ac:dyDescent="0.3">
      <c r="B4212" s="166">
        <v>38491</v>
      </c>
      <c r="C4212" s="197">
        <v>83.49</v>
      </c>
      <c r="D4212" s="197">
        <f t="shared" si="66"/>
        <v>5.4699343102577069E-2</v>
      </c>
      <c r="E4212" s="197">
        <v>-2.3897717767953353E-3</v>
      </c>
    </row>
    <row r="4213" spans="2:5" x14ac:dyDescent="0.3">
      <c r="B4213" s="166">
        <v>35003</v>
      </c>
      <c r="C4213" s="197">
        <v>79.16</v>
      </c>
      <c r="D4213" s="197">
        <f t="shared" si="66"/>
        <v>-0.49993682880606449</v>
      </c>
      <c r="E4213" s="197">
        <v>-2.3944549464397502E-3</v>
      </c>
    </row>
    <row r="4214" spans="2:5" x14ac:dyDescent="0.3">
      <c r="B4214" s="166">
        <v>40373</v>
      </c>
      <c r="C4214" s="197">
        <v>158.30000000000001</v>
      </c>
      <c r="D4214" s="197">
        <f t="shared" si="66"/>
        <v>0.52696054789235092</v>
      </c>
      <c r="E4214" s="197">
        <v>-2.3947567431308325E-3</v>
      </c>
    </row>
    <row r="4215" spans="2:5" x14ac:dyDescent="0.3">
      <c r="B4215" s="166">
        <v>38029</v>
      </c>
      <c r="C4215" s="197">
        <v>103.67</v>
      </c>
      <c r="D4215" s="197">
        <f t="shared" si="66"/>
        <v>0.25402201524132084</v>
      </c>
      <c r="E4215" s="197">
        <v>-2.4056966897613163E-3</v>
      </c>
    </row>
    <row r="4216" spans="2:5" x14ac:dyDescent="0.3">
      <c r="B4216" s="166">
        <v>37978</v>
      </c>
      <c r="C4216" s="197">
        <v>82.67</v>
      </c>
      <c r="D4216" s="197">
        <f t="shared" si="66"/>
        <v>-0.55529854760623998</v>
      </c>
      <c r="E4216" s="197">
        <v>-2.4134186074574737E-3</v>
      </c>
    </row>
    <row r="4217" spans="2:5" x14ac:dyDescent="0.3">
      <c r="B4217" s="166">
        <v>43595</v>
      </c>
      <c r="C4217" s="197">
        <v>185.9</v>
      </c>
      <c r="D4217" s="197">
        <f t="shared" si="66"/>
        <v>0.80573093734822732</v>
      </c>
      <c r="E4217" s="197">
        <v>-2.4148108398175383E-3</v>
      </c>
    </row>
    <row r="4218" spans="2:5" x14ac:dyDescent="0.3">
      <c r="B4218" s="166">
        <v>44028</v>
      </c>
      <c r="C4218" s="197">
        <v>102.95</v>
      </c>
      <c r="D4218" s="197">
        <f t="shared" si="66"/>
        <v>-0.6151401869158879</v>
      </c>
      <c r="E4218" s="197">
        <v>-2.4224806201550431E-3</v>
      </c>
    </row>
    <row r="4219" spans="2:5" x14ac:dyDescent="0.3">
      <c r="B4219" s="166">
        <v>43311</v>
      </c>
      <c r="C4219" s="197">
        <v>267.5</v>
      </c>
      <c r="D4219" s="197">
        <f t="shared" si="66"/>
        <v>8.2978797358359397</v>
      </c>
      <c r="E4219" s="197">
        <v>-2.4240164087263594E-3</v>
      </c>
    </row>
    <row r="4220" spans="2:5" x14ac:dyDescent="0.3">
      <c r="B4220" s="166">
        <v>37697</v>
      </c>
      <c r="C4220" s="197">
        <v>28.77</v>
      </c>
      <c r="D4220" s="197">
        <f t="shared" si="66"/>
        <v>-0.93257874015748032</v>
      </c>
      <c r="E4220" s="197">
        <v>-2.4271844660194164E-3</v>
      </c>
    </row>
    <row r="4221" spans="2:5" x14ac:dyDescent="0.3">
      <c r="B4221" s="166">
        <v>41820</v>
      </c>
      <c r="C4221" s="197">
        <v>426.72</v>
      </c>
      <c r="D4221" s="197">
        <f t="shared" si="66"/>
        <v>4.0399853712056677E-2</v>
      </c>
      <c r="E4221" s="197">
        <v>-2.4312698709555436E-3</v>
      </c>
    </row>
    <row r="4222" spans="2:5" x14ac:dyDescent="0.3">
      <c r="B4222" s="166">
        <v>43080</v>
      </c>
      <c r="C4222" s="197">
        <v>410.15</v>
      </c>
      <c r="D4222" s="197">
        <f t="shared" si="66"/>
        <v>11.504573170731708</v>
      </c>
      <c r="E4222" s="197">
        <v>-2.4322023592362463E-3</v>
      </c>
    </row>
    <row r="4223" spans="2:5" x14ac:dyDescent="0.3">
      <c r="B4223" s="166">
        <v>36239</v>
      </c>
      <c r="C4223" s="197">
        <v>32.799999999999997</v>
      </c>
      <c r="D4223" s="197">
        <f t="shared" si="66"/>
        <v>-0.52934423877170333</v>
      </c>
      <c r="E4223" s="197">
        <v>-2.4330900243311193E-3</v>
      </c>
    </row>
    <row r="4224" spans="2:5" x14ac:dyDescent="0.3">
      <c r="B4224" s="166">
        <v>35527</v>
      </c>
      <c r="C4224" s="197">
        <v>69.69</v>
      </c>
      <c r="D4224" s="197">
        <f t="shared" si="66"/>
        <v>-0.14814814814814825</v>
      </c>
      <c r="E4224" s="197">
        <v>-2.4334383051818342E-3</v>
      </c>
    </row>
    <row r="4225" spans="2:5" x14ac:dyDescent="0.3">
      <c r="B4225" s="166">
        <v>38537</v>
      </c>
      <c r="C4225" s="197">
        <v>81.81</v>
      </c>
      <c r="D4225" s="197">
        <f t="shared" si="66"/>
        <v>0.18273818129246777</v>
      </c>
      <c r="E4225" s="197">
        <v>-2.4387269845140835E-3</v>
      </c>
    </row>
    <row r="4226" spans="2:5" x14ac:dyDescent="0.3">
      <c r="B4226" s="166">
        <v>35094</v>
      </c>
      <c r="C4226" s="197">
        <v>69.17</v>
      </c>
      <c r="D4226" s="197">
        <f t="shared" si="66"/>
        <v>-0.75300839135868591</v>
      </c>
      <c r="E4226" s="197">
        <v>-2.4516873377560255E-3</v>
      </c>
    </row>
    <row r="4227" spans="2:5" x14ac:dyDescent="0.3">
      <c r="B4227" s="166">
        <v>41010</v>
      </c>
      <c r="C4227" s="197">
        <v>280.05</v>
      </c>
      <c r="D4227" s="197">
        <f t="shared" si="66"/>
        <v>3.3264328750193108</v>
      </c>
      <c r="E4227" s="197">
        <v>-2.4577901260952606E-3</v>
      </c>
    </row>
    <row r="4228" spans="2:5" x14ac:dyDescent="0.3">
      <c r="B4228" s="166">
        <v>40015</v>
      </c>
      <c r="C4228" s="197">
        <v>64.73</v>
      </c>
      <c r="D4228" s="197">
        <f t="shared" si="66"/>
        <v>-0.19036898061288299</v>
      </c>
      <c r="E4228" s="197">
        <v>-2.4657112035751938E-3</v>
      </c>
    </row>
    <row r="4229" spans="2:5" x14ac:dyDescent="0.3">
      <c r="B4229" s="166">
        <v>35139</v>
      </c>
      <c r="C4229" s="197">
        <v>79.95</v>
      </c>
      <c r="D4229" s="197">
        <f t="shared" si="66"/>
        <v>-0.47283397072398781</v>
      </c>
      <c r="E4229" s="197">
        <v>-2.4953212726138707E-3</v>
      </c>
    </row>
    <row r="4230" spans="2:5" x14ac:dyDescent="0.3">
      <c r="B4230" s="166">
        <v>39450</v>
      </c>
      <c r="C4230" s="197">
        <v>151.66</v>
      </c>
      <c r="D4230" s="197">
        <f t="shared" si="66"/>
        <v>-0.85886184914615415</v>
      </c>
      <c r="E4230" s="197">
        <v>-2.4993422783478048E-3</v>
      </c>
    </row>
    <row r="4231" spans="2:5" x14ac:dyDescent="0.3">
      <c r="B4231" s="166">
        <v>45532</v>
      </c>
      <c r="C4231" s="197">
        <v>1074.55</v>
      </c>
      <c r="D4231" s="197">
        <f t="shared" si="66"/>
        <v>19.848855258051998</v>
      </c>
      <c r="E4231" s="197">
        <v>-2.5063819911812502E-3</v>
      </c>
    </row>
    <row r="4232" spans="2:5" x14ac:dyDescent="0.3">
      <c r="B4232" s="166">
        <v>34786</v>
      </c>
      <c r="C4232" s="197">
        <v>51.54</v>
      </c>
      <c r="D4232" s="197">
        <f t="shared" si="66"/>
        <v>0.18183902774592986</v>
      </c>
      <c r="E4232" s="197">
        <v>-2.5159667118250795E-3</v>
      </c>
    </row>
    <row r="4233" spans="2:5" x14ac:dyDescent="0.3">
      <c r="B4233" s="166">
        <v>35838</v>
      </c>
      <c r="C4233" s="197">
        <v>43.61</v>
      </c>
      <c r="D4233" s="197">
        <f t="shared" si="66"/>
        <v>-0.68528541531355991</v>
      </c>
      <c r="E4233" s="197">
        <v>-2.5160109789570395E-3</v>
      </c>
    </row>
    <row r="4234" spans="2:5" x14ac:dyDescent="0.3">
      <c r="B4234" s="166">
        <v>39211</v>
      </c>
      <c r="C4234" s="197">
        <v>138.57</v>
      </c>
      <c r="D4234" s="197">
        <f t="shared" ref="D4234:D4297" si="67">C4234/C4235-1</f>
        <v>-0.80931871035213498</v>
      </c>
      <c r="E4234" s="197">
        <v>-2.5194356464152134E-3</v>
      </c>
    </row>
    <row r="4235" spans="2:5" x14ac:dyDescent="0.3">
      <c r="B4235" s="166">
        <v>45279</v>
      </c>
      <c r="C4235" s="197">
        <v>726.71</v>
      </c>
      <c r="D4235" s="197">
        <f t="shared" si="67"/>
        <v>6.3777664974619297</v>
      </c>
      <c r="E4235" s="197">
        <v>-2.5255644773864994E-3</v>
      </c>
    </row>
    <row r="4236" spans="2:5" x14ac:dyDescent="0.3">
      <c r="B4236" s="166">
        <v>43986</v>
      </c>
      <c r="C4236" s="197">
        <v>98.5</v>
      </c>
      <c r="D4236" s="197">
        <f t="shared" si="67"/>
        <v>-0.81436110064078404</v>
      </c>
      <c r="E4236" s="197">
        <v>-2.5316455696202667E-3</v>
      </c>
    </row>
    <row r="4237" spans="2:5" x14ac:dyDescent="0.3">
      <c r="B4237" s="166">
        <v>42675</v>
      </c>
      <c r="C4237" s="197">
        <v>530.6</v>
      </c>
      <c r="D4237" s="197">
        <f t="shared" si="67"/>
        <v>2.001131221719457</v>
      </c>
      <c r="E4237" s="197">
        <v>-2.5378325030548377E-3</v>
      </c>
    </row>
    <row r="4238" spans="2:5" x14ac:dyDescent="0.3">
      <c r="B4238" s="166">
        <v>40907</v>
      </c>
      <c r="C4238" s="197">
        <v>176.8</v>
      </c>
      <c r="D4238" s="197">
        <f t="shared" si="67"/>
        <v>-0.59083545475584354</v>
      </c>
      <c r="E4238" s="197">
        <v>-2.5387870239773624E-3</v>
      </c>
    </row>
    <row r="4239" spans="2:5" x14ac:dyDescent="0.3">
      <c r="B4239" s="166">
        <v>44645</v>
      </c>
      <c r="C4239" s="197">
        <v>432.1</v>
      </c>
      <c r="D4239" s="197">
        <f t="shared" si="67"/>
        <v>4.2420235351207083</v>
      </c>
      <c r="E4239" s="197">
        <v>-2.5392428439519055E-3</v>
      </c>
    </row>
    <row r="4240" spans="2:5" x14ac:dyDescent="0.3">
      <c r="B4240" s="166">
        <v>38303</v>
      </c>
      <c r="C4240" s="197">
        <v>82.43</v>
      </c>
      <c r="D4240" s="197">
        <f t="shared" si="67"/>
        <v>-0.7729889014348269</v>
      </c>
      <c r="E4240" s="197">
        <v>-2.5411423039689573E-3</v>
      </c>
    </row>
    <row r="4241" spans="2:5" x14ac:dyDescent="0.3">
      <c r="B4241" s="166">
        <v>41649</v>
      </c>
      <c r="C4241" s="197">
        <v>363.11</v>
      </c>
      <c r="D4241" s="197">
        <f t="shared" si="67"/>
        <v>-0.49721683744115208</v>
      </c>
      <c r="E4241" s="197">
        <v>-2.5546643226019849E-3</v>
      </c>
    </row>
    <row r="4242" spans="2:5" x14ac:dyDescent="0.3">
      <c r="B4242" s="166">
        <v>45649</v>
      </c>
      <c r="C4242" s="197">
        <v>722.2</v>
      </c>
      <c r="D4242" s="197">
        <f t="shared" si="67"/>
        <v>25.454212454212456</v>
      </c>
      <c r="E4242" s="197">
        <v>-2.5550721635244633E-3</v>
      </c>
    </row>
    <row r="4243" spans="2:5" x14ac:dyDescent="0.3">
      <c r="B4243" s="166">
        <v>36048</v>
      </c>
      <c r="C4243" s="197">
        <v>27.3</v>
      </c>
      <c r="D4243" s="197">
        <f t="shared" si="67"/>
        <v>-0.11850177591217304</v>
      </c>
      <c r="E4243" s="197">
        <v>-2.5575447570332921E-3</v>
      </c>
    </row>
    <row r="4244" spans="2:5" x14ac:dyDescent="0.3">
      <c r="B4244" s="166">
        <v>37636</v>
      </c>
      <c r="C4244" s="197">
        <v>30.97</v>
      </c>
      <c r="D4244" s="197">
        <f t="shared" si="67"/>
        <v>-0.74955523208798325</v>
      </c>
      <c r="E4244" s="197">
        <v>-2.5764895330113724E-3</v>
      </c>
    </row>
    <row r="4245" spans="2:5" x14ac:dyDescent="0.3">
      <c r="B4245" s="166">
        <v>38726</v>
      </c>
      <c r="C4245" s="197">
        <v>123.66</v>
      </c>
      <c r="D4245" s="197">
        <f t="shared" si="67"/>
        <v>-0.84899255098302606</v>
      </c>
      <c r="E4245" s="197">
        <v>-2.5810614615261462E-3</v>
      </c>
    </row>
    <row r="4246" spans="2:5" x14ac:dyDescent="0.3">
      <c r="B4246" s="166">
        <v>45311</v>
      </c>
      <c r="C4246" s="197">
        <v>818.9</v>
      </c>
      <c r="D4246" s="197">
        <f t="shared" si="67"/>
        <v>0.48623386994319318</v>
      </c>
      <c r="E4246" s="197">
        <v>-2.5821539061168242E-3</v>
      </c>
    </row>
    <row r="4247" spans="2:5" x14ac:dyDescent="0.3">
      <c r="B4247" s="166">
        <v>42079</v>
      </c>
      <c r="C4247" s="197">
        <v>550.99</v>
      </c>
      <c r="D4247" s="197">
        <f t="shared" si="67"/>
        <v>10.967636837532581</v>
      </c>
      <c r="E4247" s="197">
        <v>-2.5886101154917185E-3</v>
      </c>
    </row>
    <row r="4248" spans="2:5" x14ac:dyDescent="0.3">
      <c r="B4248" s="166">
        <v>39925</v>
      </c>
      <c r="C4248" s="197">
        <v>46.04</v>
      </c>
      <c r="D4248" s="197">
        <f t="shared" si="67"/>
        <v>-0.64644447857471965</v>
      </c>
      <c r="E4248" s="197">
        <v>-2.5996533795493715E-3</v>
      </c>
    </row>
    <row r="4249" spans="2:5" x14ac:dyDescent="0.3">
      <c r="B4249" s="166">
        <v>39575</v>
      </c>
      <c r="C4249" s="197">
        <v>130.22</v>
      </c>
      <c r="D4249" s="197">
        <f t="shared" si="67"/>
        <v>0.41743768368346568</v>
      </c>
      <c r="E4249" s="197">
        <v>-2.6041666666667407E-3</v>
      </c>
    </row>
    <row r="4250" spans="2:5" x14ac:dyDescent="0.3">
      <c r="B4250" s="166">
        <v>35206</v>
      </c>
      <c r="C4250" s="197">
        <v>91.87</v>
      </c>
      <c r="D4250" s="197">
        <f t="shared" si="67"/>
        <v>-0.80740041928721173</v>
      </c>
      <c r="E4250" s="197">
        <v>-2.6055802844424658E-3</v>
      </c>
    </row>
    <row r="4251" spans="2:5" x14ac:dyDescent="0.3">
      <c r="B4251" s="166">
        <v>44615</v>
      </c>
      <c r="C4251" s="197">
        <v>477</v>
      </c>
      <c r="D4251" s="197">
        <f t="shared" si="67"/>
        <v>2.5714285714285712</v>
      </c>
      <c r="E4251" s="197">
        <v>-2.613695765812829E-3</v>
      </c>
    </row>
    <row r="4252" spans="2:5" x14ac:dyDescent="0.3">
      <c r="B4252" s="166">
        <v>39402</v>
      </c>
      <c r="C4252" s="197">
        <v>133.56</v>
      </c>
      <c r="D4252" s="197">
        <f t="shared" si="67"/>
        <v>-0.49940029985007495</v>
      </c>
      <c r="E4252" s="197">
        <v>-2.613695765812829E-3</v>
      </c>
    </row>
    <row r="4253" spans="2:5" x14ac:dyDescent="0.3">
      <c r="B4253" s="166">
        <v>44224</v>
      </c>
      <c r="C4253" s="197">
        <v>266.8</v>
      </c>
      <c r="D4253" s="197">
        <f t="shared" si="67"/>
        <v>-0.33174702567313707</v>
      </c>
      <c r="E4253" s="197">
        <v>-2.6168224299064624E-3</v>
      </c>
    </row>
    <row r="4254" spans="2:5" x14ac:dyDescent="0.3">
      <c r="B4254" s="166">
        <v>43129</v>
      </c>
      <c r="C4254" s="197">
        <v>399.25</v>
      </c>
      <c r="D4254" s="197">
        <f t="shared" si="67"/>
        <v>-8.6175326161592958E-2</v>
      </c>
      <c r="E4254" s="197">
        <v>-2.6230327254559427E-3</v>
      </c>
    </row>
    <row r="4255" spans="2:5" x14ac:dyDescent="0.3">
      <c r="B4255" s="166">
        <v>44896</v>
      </c>
      <c r="C4255" s="197">
        <v>436.9</v>
      </c>
      <c r="D4255" s="197">
        <f t="shared" si="67"/>
        <v>-0.27628418559194301</v>
      </c>
      <c r="E4255" s="197">
        <v>-2.6252710877754382E-3</v>
      </c>
    </row>
    <row r="4256" spans="2:5" x14ac:dyDescent="0.3">
      <c r="B4256" s="166">
        <v>45168</v>
      </c>
      <c r="C4256" s="197">
        <v>603.69000000000005</v>
      </c>
      <c r="D4256" s="197">
        <f t="shared" si="67"/>
        <v>2.180663856691254</v>
      </c>
      <c r="E4256" s="197">
        <v>-2.6268834258523777E-3</v>
      </c>
    </row>
    <row r="4257" spans="2:5" x14ac:dyDescent="0.3">
      <c r="B4257" s="166">
        <v>43409</v>
      </c>
      <c r="C4257" s="197">
        <v>189.8</v>
      </c>
      <c r="D4257" s="197">
        <f t="shared" si="67"/>
        <v>-0.79552922165364937</v>
      </c>
      <c r="E4257" s="197">
        <v>-2.6274303730950965E-3</v>
      </c>
    </row>
    <row r="4258" spans="2:5" x14ac:dyDescent="0.3">
      <c r="B4258" s="166">
        <v>45579</v>
      </c>
      <c r="C4258" s="197">
        <v>928.25</v>
      </c>
      <c r="D4258" s="197">
        <f t="shared" si="67"/>
        <v>0.9001658103211807</v>
      </c>
      <c r="E4258" s="197">
        <v>-2.6324272053294129E-3</v>
      </c>
    </row>
    <row r="4259" spans="2:5" x14ac:dyDescent="0.3">
      <c r="B4259" s="166">
        <v>42003</v>
      </c>
      <c r="C4259" s="197">
        <v>488.51</v>
      </c>
      <c r="D4259" s="197">
        <f t="shared" si="67"/>
        <v>3.3067089835140608</v>
      </c>
      <c r="E4259" s="197">
        <v>-2.6337280522662487E-3</v>
      </c>
    </row>
    <row r="4260" spans="2:5" x14ac:dyDescent="0.3">
      <c r="B4260" s="166">
        <v>40101</v>
      </c>
      <c r="C4260" s="197">
        <v>113.43</v>
      </c>
      <c r="D4260" s="197">
        <f t="shared" si="67"/>
        <v>-0.88810850801479657</v>
      </c>
      <c r="E4260" s="197">
        <v>-2.6378264310208399E-3</v>
      </c>
    </row>
    <row r="4261" spans="2:5" x14ac:dyDescent="0.3">
      <c r="B4261" s="166">
        <v>45510</v>
      </c>
      <c r="C4261" s="197">
        <v>1013.75</v>
      </c>
      <c r="D4261" s="197">
        <f t="shared" si="67"/>
        <v>9.3995691423881826</v>
      </c>
      <c r="E4261" s="197">
        <v>-2.6563038024497443E-3</v>
      </c>
    </row>
    <row r="4262" spans="2:5" x14ac:dyDescent="0.3">
      <c r="B4262" s="166">
        <v>38093</v>
      </c>
      <c r="C4262" s="197">
        <v>97.48</v>
      </c>
      <c r="D4262" s="197">
        <f t="shared" si="67"/>
        <v>0.36929344008990039</v>
      </c>
      <c r="E4262" s="197">
        <v>-2.6601186822180489E-3</v>
      </c>
    </row>
    <row r="4263" spans="2:5" x14ac:dyDescent="0.3">
      <c r="B4263" s="166">
        <v>37935</v>
      </c>
      <c r="C4263" s="197">
        <v>71.19</v>
      </c>
      <c r="D4263" s="197">
        <f t="shared" si="67"/>
        <v>1.3849246231155776</v>
      </c>
      <c r="E4263" s="197">
        <v>-2.6618100308208881E-3</v>
      </c>
    </row>
    <row r="4264" spans="2:5" x14ac:dyDescent="0.3">
      <c r="B4264" s="166">
        <v>37685</v>
      </c>
      <c r="C4264" s="197">
        <v>29.85</v>
      </c>
      <c r="D4264" s="197">
        <f t="shared" si="67"/>
        <v>-0.95427739909627018</v>
      </c>
      <c r="E4264" s="197">
        <v>-2.6729034413631725E-3</v>
      </c>
    </row>
    <row r="4265" spans="2:5" x14ac:dyDescent="0.3">
      <c r="B4265" s="166">
        <v>45875</v>
      </c>
      <c r="C4265" s="197">
        <v>652.85</v>
      </c>
      <c r="D4265" s="197">
        <f t="shared" si="67"/>
        <v>0.84890965732087231</v>
      </c>
      <c r="E4265" s="197">
        <v>-2.6733883287504145E-3</v>
      </c>
    </row>
    <row r="4266" spans="2:5" x14ac:dyDescent="0.3">
      <c r="B4266" s="166">
        <v>43174</v>
      </c>
      <c r="C4266" s="197">
        <v>353.1</v>
      </c>
      <c r="D4266" s="197">
        <f t="shared" si="67"/>
        <v>3.1365979381443303</v>
      </c>
      <c r="E4266" s="197">
        <v>-2.6832368309560595E-3</v>
      </c>
    </row>
    <row r="4267" spans="2:5" x14ac:dyDescent="0.3">
      <c r="B4267" s="166">
        <v>35615</v>
      </c>
      <c r="C4267" s="197">
        <v>85.36</v>
      </c>
      <c r="D4267" s="197">
        <f t="shared" si="67"/>
        <v>4.9293177627535378E-2</v>
      </c>
      <c r="E4267" s="197">
        <v>-2.687229816567438E-3</v>
      </c>
    </row>
    <row r="4268" spans="2:5" x14ac:dyDescent="0.3">
      <c r="B4268" s="166">
        <v>35123</v>
      </c>
      <c r="C4268" s="197">
        <v>81.349999999999994</v>
      </c>
      <c r="D4268" s="197">
        <f t="shared" si="67"/>
        <v>-0.5663877192047333</v>
      </c>
      <c r="E4268" s="197">
        <v>-2.6970700012258764E-3</v>
      </c>
    </row>
    <row r="4269" spans="2:5" x14ac:dyDescent="0.3">
      <c r="B4269" s="166">
        <v>40753</v>
      </c>
      <c r="C4269" s="197">
        <v>187.61</v>
      </c>
      <c r="D4269" s="197">
        <f t="shared" si="67"/>
        <v>6.2858252427184471</v>
      </c>
      <c r="E4269" s="197">
        <v>-2.7110355092493377E-3</v>
      </c>
    </row>
    <row r="4270" spans="2:5" x14ac:dyDescent="0.3">
      <c r="B4270" s="166">
        <v>37489</v>
      </c>
      <c r="C4270" s="197">
        <v>25.75</v>
      </c>
      <c r="D4270" s="197">
        <f t="shared" si="67"/>
        <v>-0.85076789336424219</v>
      </c>
      <c r="E4270" s="197">
        <v>-2.7110766847405765E-3</v>
      </c>
    </row>
    <row r="4271" spans="2:5" x14ac:dyDescent="0.3">
      <c r="B4271" s="166">
        <v>39080</v>
      </c>
      <c r="C4271" s="197">
        <v>172.55</v>
      </c>
      <c r="D4271" s="197">
        <f t="shared" si="67"/>
        <v>-0.11107104219257125</v>
      </c>
      <c r="E4271" s="197">
        <v>-2.7164489654375457E-3</v>
      </c>
    </row>
    <row r="4272" spans="2:5" x14ac:dyDescent="0.3">
      <c r="B4272" s="166">
        <v>40711</v>
      </c>
      <c r="C4272" s="197">
        <v>194.11</v>
      </c>
      <c r="D4272" s="197">
        <f t="shared" si="67"/>
        <v>-0.57463733181399834</v>
      </c>
      <c r="E4272" s="197">
        <v>-2.7229757501026075E-3</v>
      </c>
    </row>
    <row r="4273" spans="2:5" x14ac:dyDescent="0.3">
      <c r="B4273" s="166">
        <v>44810</v>
      </c>
      <c r="C4273" s="197">
        <v>456.34</v>
      </c>
      <c r="D4273" s="197">
        <f t="shared" si="67"/>
        <v>-7.3703440576474155E-2</v>
      </c>
      <c r="E4273" s="197">
        <v>-2.7317030529513397E-3</v>
      </c>
    </row>
    <row r="4274" spans="2:5" x14ac:dyDescent="0.3">
      <c r="B4274" s="166">
        <v>42569</v>
      </c>
      <c r="C4274" s="197">
        <v>492.65</v>
      </c>
      <c r="D4274" s="197">
        <f t="shared" si="67"/>
        <v>0.62671289417203213</v>
      </c>
      <c r="E4274" s="197">
        <v>-2.7327935222672961E-3</v>
      </c>
    </row>
    <row r="4275" spans="2:5" x14ac:dyDescent="0.3">
      <c r="B4275" s="166">
        <v>41269</v>
      </c>
      <c r="C4275" s="197">
        <v>302.85000000000002</v>
      </c>
      <c r="D4275" s="197">
        <f t="shared" si="67"/>
        <v>8.3414558914250456</v>
      </c>
      <c r="E4275" s="197">
        <v>-2.765978464881913E-3</v>
      </c>
    </row>
    <row r="4276" spans="2:5" x14ac:dyDescent="0.3">
      <c r="B4276" s="166">
        <v>37589</v>
      </c>
      <c r="C4276" s="197">
        <v>32.42</v>
      </c>
      <c r="D4276" s="197">
        <f t="shared" si="67"/>
        <v>-0.60831219040715223</v>
      </c>
      <c r="E4276" s="197">
        <v>-2.7683789603197839E-3</v>
      </c>
    </row>
    <row r="4277" spans="2:5" x14ac:dyDescent="0.3">
      <c r="B4277" s="166">
        <v>39674</v>
      </c>
      <c r="C4277" s="197">
        <v>82.77</v>
      </c>
      <c r="D4277" s="197">
        <f t="shared" si="67"/>
        <v>-0.79990329989121234</v>
      </c>
      <c r="E4277" s="197">
        <v>-2.7710843373494054E-3</v>
      </c>
    </row>
    <row r="4278" spans="2:5" x14ac:dyDescent="0.3">
      <c r="B4278" s="166">
        <v>42999</v>
      </c>
      <c r="C4278" s="197">
        <v>413.65</v>
      </c>
      <c r="D4278" s="197">
        <f t="shared" si="67"/>
        <v>0.10071846726982425</v>
      </c>
      <c r="E4278" s="197">
        <v>-2.7724204435873867E-3</v>
      </c>
    </row>
    <row r="4279" spans="2:5" x14ac:dyDescent="0.3">
      <c r="B4279" s="166">
        <v>43146</v>
      </c>
      <c r="C4279" s="197">
        <v>375.8</v>
      </c>
      <c r="D4279" s="197">
        <f t="shared" si="67"/>
        <v>1.3334368208630858</v>
      </c>
      <c r="E4279" s="197">
        <v>-2.7862544779090337E-3</v>
      </c>
    </row>
    <row r="4280" spans="2:5" x14ac:dyDescent="0.3">
      <c r="B4280" s="166">
        <v>43801</v>
      </c>
      <c r="C4280" s="197">
        <v>161.05000000000001</v>
      </c>
      <c r="D4280" s="197">
        <f t="shared" si="67"/>
        <v>-0.60147975848757795</v>
      </c>
      <c r="E4280" s="197">
        <v>-2.7863777089782715E-3</v>
      </c>
    </row>
    <row r="4281" spans="2:5" x14ac:dyDescent="0.3">
      <c r="B4281" s="166">
        <v>41704</v>
      </c>
      <c r="C4281" s="197">
        <v>404.12</v>
      </c>
      <c r="D4281" s="197">
        <f t="shared" si="67"/>
        <v>-0.60984746089978759</v>
      </c>
      <c r="E4281" s="197">
        <v>-2.7884022208513048E-3</v>
      </c>
    </row>
    <row r="4282" spans="2:5" x14ac:dyDescent="0.3">
      <c r="B4282" s="166">
        <v>45545</v>
      </c>
      <c r="C4282" s="197">
        <v>1035.8</v>
      </c>
      <c r="D4282" s="197">
        <f t="shared" si="67"/>
        <v>40.515030060120239</v>
      </c>
      <c r="E4282" s="197">
        <v>-2.7919514778088628E-3</v>
      </c>
    </row>
    <row r="4283" spans="2:5" x14ac:dyDescent="0.3">
      <c r="B4283" s="166">
        <v>36699</v>
      </c>
      <c r="C4283" s="197">
        <v>24.95</v>
      </c>
      <c r="D4283" s="197">
        <f t="shared" si="67"/>
        <v>-0.94388214125056236</v>
      </c>
      <c r="E4283" s="197">
        <v>-2.7977617905675656E-3</v>
      </c>
    </row>
    <row r="4284" spans="2:5" x14ac:dyDescent="0.3">
      <c r="B4284" s="166">
        <v>42947</v>
      </c>
      <c r="C4284" s="197">
        <v>444.6</v>
      </c>
      <c r="D4284" s="197">
        <f t="shared" si="67"/>
        <v>0.95876288659793829</v>
      </c>
      <c r="E4284" s="197">
        <v>-2.8036335090276809E-3</v>
      </c>
    </row>
    <row r="4285" spans="2:5" x14ac:dyDescent="0.3">
      <c r="B4285" s="166">
        <v>40574</v>
      </c>
      <c r="C4285" s="197">
        <v>226.98</v>
      </c>
      <c r="D4285" s="197">
        <f t="shared" si="67"/>
        <v>-0.63200389105058363</v>
      </c>
      <c r="E4285" s="197">
        <v>-2.8117037167209036E-3</v>
      </c>
    </row>
    <row r="4286" spans="2:5" x14ac:dyDescent="0.3">
      <c r="B4286" s="166">
        <v>45194</v>
      </c>
      <c r="C4286" s="197">
        <v>616.79999999999995</v>
      </c>
      <c r="D4286" s="197">
        <f t="shared" si="67"/>
        <v>2.8963992419456721</v>
      </c>
      <c r="E4286" s="197">
        <v>-2.8130759530506921E-3</v>
      </c>
    </row>
    <row r="4287" spans="2:5" x14ac:dyDescent="0.3">
      <c r="B4287" s="166">
        <v>43634</v>
      </c>
      <c r="C4287" s="197">
        <v>158.30000000000001</v>
      </c>
      <c r="D4287" s="197">
        <f t="shared" si="67"/>
        <v>-0.46834592779177153</v>
      </c>
      <c r="E4287" s="197">
        <v>-2.8346456692912581E-3</v>
      </c>
    </row>
    <row r="4288" spans="2:5" x14ac:dyDescent="0.3">
      <c r="B4288" s="166">
        <v>42278</v>
      </c>
      <c r="C4288" s="197">
        <v>297.75</v>
      </c>
      <c r="D4288" s="197">
        <f t="shared" si="67"/>
        <v>1.4310091443500981</v>
      </c>
      <c r="E4288" s="197">
        <v>-2.846617548559971E-3</v>
      </c>
    </row>
    <row r="4289" spans="2:5" x14ac:dyDescent="0.3">
      <c r="B4289" s="166">
        <v>39563</v>
      </c>
      <c r="C4289" s="197">
        <v>122.48</v>
      </c>
      <c r="D4289" s="197">
        <f t="shared" si="67"/>
        <v>-0.78124665118771208</v>
      </c>
      <c r="E4289" s="197">
        <v>-2.8494667426524067E-3</v>
      </c>
    </row>
    <row r="4290" spans="2:5" x14ac:dyDescent="0.3">
      <c r="B4290" s="166">
        <v>42103</v>
      </c>
      <c r="C4290" s="197">
        <v>559.9</v>
      </c>
      <c r="D4290" s="197">
        <f t="shared" si="67"/>
        <v>4.9286319356204995</v>
      </c>
      <c r="E4290" s="197">
        <v>-2.8495102404274553E-3</v>
      </c>
    </row>
    <row r="4291" spans="2:5" x14ac:dyDescent="0.3">
      <c r="B4291" s="166">
        <v>38582</v>
      </c>
      <c r="C4291" s="197">
        <v>94.44</v>
      </c>
      <c r="D4291" s="197">
        <f t="shared" si="67"/>
        <v>-0.79983043662568887</v>
      </c>
      <c r="E4291" s="197">
        <v>-2.8508077288564859E-3</v>
      </c>
    </row>
    <row r="4292" spans="2:5" x14ac:dyDescent="0.3">
      <c r="B4292" s="166">
        <v>42723</v>
      </c>
      <c r="C4292" s="197">
        <v>471.8</v>
      </c>
      <c r="D4292" s="197">
        <f t="shared" si="67"/>
        <v>3.8236376648604438</v>
      </c>
      <c r="E4292" s="197">
        <v>-2.8532177956249738E-3</v>
      </c>
    </row>
    <row r="4293" spans="2:5" x14ac:dyDescent="0.3">
      <c r="B4293" s="166">
        <v>38349</v>
      </c>
      <c r="C4293" s="197">
        <v>97.81</v>
      </c>
      <c r="D4293" s="197">
        <f t="shared" si="67"/>
        <v>0.27290473711608532</v>
      </c>
      <c r="E4293" s="197">
        <v>-2.8545213579366235E-3</v>
      </c>
    </row>
    <row r="4294" spans="2:5" x14ac:dyDescent="0.3">
      <c r="B4294" s="166">
        <v>35585</v>
      </c>
      <c r="C4294" s="197">
        <v>76.84</v>
      </c>
      <c r="D4294" s="197">
        <f t="shared" si="67"/>
        <v>-0.81503057146983782</v>
      </c>
      <c r="E4294" s="197">
        <v>-2.8549182455229749E-3</v>
      </c>
    </row>
    <row r="4295" spans="2:5" x14ac:dyDescent="0.3">
      <c r="B4295" s="166">
        <v>44910</v>
      </c>
      <c r="C4295" s="197">
        <v>415.42</v>
      </c>
      <c r="D4295" s="197">
        <f t="shared" si="67"/>
        <v>13.88427087065568</v>
      </c>
      <c r="E4295" s="197">
        <v>-2.8563884688317387E-3</v>
      </c>
    </row>
    <row r="4296" spans="2:5" x14ac:dyDescent="0.3">
      <c r="B4296" s="166">
        <v>37573</v>
      </c>
      <c r="C4296" s="197">
        <v>27.91</v>
      </c>
      <c r="D4296" s="197">
        <f t="shared" si="67"/>
        <v>-0.93039032298291557</v>
      </c>
      <c r="E4296" s="197">
        <v>-2.8581636298677937E-3</v>
      </c>
    </row>
    <row r="4297" spans="2:5" x14ac:dyDescent="0.3">
      <c r="B4297" s="166">
        <v>42332</v>
      </c>
      <c r="C4297" s="197">
        <v>400.95</v>
      </c>
      <c r="D4297" s="197">
        <f t="shared" si="67"/>
        <v>0.69901267002839096</v>
      </c>
      <c r="E4297" s="197">
        <v>-2.8599850783388447E-3</v>
      </c>
    </row>
    <row r="4298" spans="2:5" x14ac:dyDescent="0.3">
      <c r="B4298" s="166">
        <v>40479</v>
      </c>
      <c r="C4298" s="197">
        <v>235.99</v>
      </c>
      <c r="D4298" s="197">
        <f t="shared" ref="D4298:D4361" si="68">C4298/C4299-1</f>
        <v>12.641040462427746</v>
      </c>
      <c r="E4298" s="197">
        <v>-2.8731989690284898E-3</v>
      </c>
    </row>
    <row r="4299" spans="2:5" x14ac:dyDescent="0.3">
      <c r="B4299" s="166">
        <v>36924</v>
      </c>
      <c r="C4299" s="197">
        <v>17.3</v>
      </c>
      <c r="D4299" s="197">
        <f t="shared" si="68"/>
        <v>-0.72217761361811461</v>
      </c>
      <c r="E4299" s="197">
        <v>-2.8818443804035088E-3</v>
      </c>
    </row>
    <row r="4300" spans="2:5" x14ac:dyDescent="0.3">
      <c r="B4300" s="166">
        <v>34696</v>
      </c>
      <c r="C4300" s="197">
        <v>62.27</v>
      </c>
      <c r="D4300" s="197">
        <f t="shared" si="68"/>
        <v>-0.9368362326926003</v>
      </c>
      <c r="E4300" s="197">
        <v>-2.8823058446757477E-3</v>
      </c>
    </row>
    <row r="4301" spans="2:5" x14ac:dyDescent="0.3">
      <c r="B4301" s="166">
        <v>45456</v>
      </c>
      <c r="C4301" s="197">
        <v>985.85</v>
      </c>
      <c r="D4301" s="197">
        <f t="shared" si="68"/>
        <v>0.39195199435227668</v>
      </c>
      <c r="E4301" s="197">
        <v>-2.882573075756012E-3</v>
      </c>
    </row>
    <row r="4302" spans="2:5" x14ac:dyDescent="0.3">
      <c r="B4302" s="166">
        <v>45742</v>
      </c>
      <c r="C4302" s="197">
        <v>708.25</v>
      </c>
      <c r="D4302" s="197">
        <f t="shared" si="68"/>
        <v>1.4172354948805461</v>
      </c>
      <c r="E4302" s="197">
        <v>-2.8861044629029386E-3</v>
      </c>
    </row>
    <row r="4303" spans="2:5" x14ac:dyDescent="0.3">
      <c r="B4303" s="166">
        <v>44319</v>
      </c>
      <c r="C4303" s="197">
        <v>293</v>
      </c>
      <c r="D4303" s="197">
        <f t="shared" si="68"/>
        <v>3.0621100790239844</v>
      </c>
      <c r="E4303" s="197">
        <v>-2.8926322953888306E-3</v>
      </c>
    </row>
    <row r="4304" spans="2:5" x14ac:dyDescent="0.3">
      <c r="B4304" s="166">
        <v>35039</v>
      </c>
      <c r="C4304" s="197">
        <v>72.13</v>
      </c>
      <c r="D4304" s="197">
        <f t="shared" si="68"/>
        <v>-0.48647301722910441</v>
      </c>
      <c r="E4304" s="197">
        <v>-2.9029582526957087E-3</v>
      </c>
    </row>
    <row r="4305" spans="2:5" x14ac:dyDescent="0.3">
      <c r="B4305" s="166">
        <v>40319</v>
      </c>
      <c r="C4305" s="197">
        <v>140.46</v>
      </c>
      <c r="D4305" s="197">
        <f t="shared" si="68"/>
        <v>0.52062357908411827</v>
      </c>
      <c r="E4305" s="197">
        <v>-2.9104848441825482E-3</v>
      </c>
    </row>
    <row r="4306" spans="2:5" x14ac:dyDescent="0.3">
      <c r="B4306" s="166">
        <v>38334</v>
      </c>
      <c r="C4306" s="197">
        <v>92.37</v>
      </c>
      <c r="D4306" s="197">
        <f t="shared" si="68"/>
        <v>-0.46929043378339563</v>
      </c>
      <c r="E4306" s="197">
        <v>-2.9145077720207357E-3</v>
      </c>
    </row>
    <row r="4307" spans="2:5" x14ac:dyDescent="0.3">
      <c r="B4307" s="166">
        <v>39092</v>
      </c>
      <c r="C4307" s="197">
        <v>174.05</v>
      </c>
      <c r="D4307" s="197">
        <f t="shared" si="68"/>
        <v>0.82979394449116906</v>
      </c>
      <c r="E4307" s="197">
        <v>-2.9216315307056817E-3</v>
      </c>
    </row>
    <row r="4308" spans="2:5" x14ac:dyDescent="0.3">
      <c r="B4308" s="166">
        <v>38043</v>
      </c>
      <c r="C4308" s="197">
        <v>95.12</v>
      </c>
      <c r="D4308" s="197">
        <f t="shared" si="68"/>
        <v>0.27284892278870609</v>
      </c>
      <c r="E4308" s="197">
        <v>-2.9350104821802558E-3</v>
      </c>
    </row>
    <row r="4309" spans="2:5" x14ac:dyDescent="0.3">
      <c r="B4309" s="166">
        <v>35503</v>
      </c>
      <c r="C4309" s="197">
        <v>74.73</v>
      </c>
      <c r="D4309" s="197">
        <f t="shared" si="68"/>
        <v>-0.65048407464571345</v>
      </c>
      <c r="E4309" s="197">
        <v>-2.935290193462281E-3</v>
      </c>
    </row>
    <row r="4310" spans="2:5" x14ac:dyDescent="0.3">
      <c r="B4310" s="166">
        <v>40449</v>
      </c>
      <c r="C4310" s="197">
        <v>213.81</v>
      </c>
      <c r="D4310" s="197">
        <f t="shared" si="68"/>
        <v>2.1512159174649965</v>
      </c>
      <c r="E4310" s="197">
        <v>-2.9378847229993843E-3</v>
      </c>
    </row>
    <row r="4311" spans="2:5" x14ac:dyDescent="0.3">
      <c r="B4311" s="166">
        <v>34859</v>
      </c>
      <c r="C4311" s="197">
        <v>67.849999999999994</v>
      </c>
      <c r="D4311" s="197">
        <f t="shared" si="68"/>
        <v>-0.65511106592792157</v>
      </c>
      <c r="E4311" s="197">
        <v>-2.9390154298309934E-3</v>
      </c>
    </row>
    <row r="4312" spans="2:5" x14ac:dyDescent="0.3">
      <c r="B4312" s="166">
        <v>40724</v>
      </c>
      <c r="C4312" s="197">
        <v>196.73</v>
      </c>
      <c r="D4312" s="197">
        <f t="shared" si="68"/>
        <v>-0.57036470845162701</v>
      </c>
      <c r="E4312" s="197">
        <v>-2.9395367695504993E-3</v>
      </c>
    </row>
    <row r="4313" spans="2:5" x14ac:dyDescent="0.3">
      <c r="B4313" s="166">
        <v>42552</v>
      </c>
      <c r="C4313" s="197">
        <v>457.9</v>
      </c>
      <c r="D4313" s="197">
        <f t="shared" si="68"/>
        <v>2.0200501253132828</v>
      </c>
      <c r="E4313" s="197">
        <v>-2.9395753946652725E-3</v>
      </c>
    </row>
    <row r="4314" spans="2:5" x14ac:dyDescent="0.3">
      <c r="B4314" s="166">
        <v>38770</v>
      </c>
      <c r="C4314" s="197">
        <v>151.62</v>
      </c>
      <c r="D4314" s="197">
        <f t="shared" si="68"/>
        <v>4.0056124133377358</v>
      </c>
      <c r="E4314" s="197">
        <v>-2.9591635431051033E-3</v>
      </c>
    </row>
    <row r="4315" spans="2:5" x14ac:dyDescent="0.3">
      <c r="B4315" s="166">
        <v>37705</v>
      </c>
      <c r="C4315" s="197">
        <v>30.29</v>
      </c>
      <c r="D4315" s="197">
        <f t="shared" si="68"/>
        <v>-0.3567636440857932</v>
      </c>
      <c r="E4315" s="197">
        <v>-2.9624753127057701E-3</v>
      </c>
    </row>
    <row r="4316" spans="2:5" x14ac:dyDescent="0.3">
      <c r="B4316" s="166">
        <v>35860</v>
      </c>
      <c r="C4316" s="197">
        <v>47.09</v>
      </c>
      <c r="D4316" s="197">
        <f t="shared" si="68"/>
        <v>-0.74532179556517031</v>
      </c>
      <c r="E4316" s="197">
        <v>-2.9642176582679314E-3</v>
      </c>
    </row>
    <row r="4317" spans="2:5" x14ac:dyDescent="0.3">
      <c r="B4317" s="166">
        <v>43482</v>
      </c>
      <c r="C4317" s="197">
        <v>184.9</v>
      </c>
      <c r="D4317" s="197">
        <f t="shared" si="68"/>
        <v>0.61781433196255131</v>
      </c>
      <c r="E4317" s="197">
        <v>-2.9657589646804317E-3</v>
      </c>
    </row>
    <row r="4318" spans="2:5" x14ac:dyDescent="0.3">
      <c r="B4318" s="166">
        <v>40103</v>
      </c>
      <c r="C4318" s="197">
        <v>114.29</v>
      </c>
      <c r="D4318" s="197">
        <f t="shared" si="68"/>
        <v>0.36481967996178666</v>
      </c>
      <c r="E4318" s="197">
        <v>-2.966064730000828E-3</v>
      </c>
    </row>
    <row r="4319" spans="2:5" x14ac:dyDescent="0.3">
      <c r="B4319" s="166">
        <v>38507</v>
      </c>
      <c r="C4319" s="197">
        <v>83.74</v>
      </c>
      <c r="D4319" s="197">
        <f t="shared" si="68"/>
        <v>-0.64101684743001675</v>
      </c>
      <c r="E4319" s="197">
        <v>-2.9765448267651262E-3</v>
      </c>
    </row>
    <row r="4320" spans="2:5" x14ac:dyDescent="0.3">
      <c r="B4320" s="166">
        <v>40560</v>
      </c>
      <c r="C4320" s="197">
        <v>233.27</v>
      </c>
      <c r="D4320" s="197">
        <f t="shared" si="68"/>
        <v>1.8108205807928668</v>
      </c>
      <c r="E4320" s="197">
        <v>-2.9918365602427111E-3</v>
      </c>
    </row>
    <row r="4321" spans="2:5" x14ac:dyDescent="0.3">
      <c r="B4321" s="166">
        <v>38469</v>
      </c>
      <c r="C4321" s="197">
        <v>82.99</v>
      </c>
      <c r="D4321" s="197">
        <f t="shared" si="68"/>
        <v>-0.90122589859557245</v>
      </c>
      <c r="E4321" s="197">
        <v>-3.003363767419498E-3</v>
      </c>
    </row>
    <row r="4322" spans="2:5" x14ac:dyDescent="0.3">
      <c r="B4322" s="166">
        <v>45595</v>
      </c>
      <c r="C4322" s="197">
        <v>840.2</v>
      </c>
      <c r="D4322" s="197">
        <f t="shared" si="68"/>
        <v>9.6300607287449385</v>
      </c>
      <c r="E4322" s="197">
        <v>-3.0258083654701728E-3</v>
      </c>
    </row>
    <row r="4323" spans="2:5" x14ac:dyDescent="0.3">
      <c r="B4323" s="166">
        <v>38252</v>
      </c>
      <c r="C4323" s="197">
        <v>79.040000000000006</v>
      </c>
      <c r="D4323" s="197">
        <f t="shared" si="68"/>
        <v>-0.80543999999999993</v>
      </c>
      <c r="E4323" s="197">
        <v>-3.0272452068617062E-3</v>
      </c>
    </row>
    <row r="4324" spans="2:5" x14ac:dyDescent="0.3">
      <c r="B4324" s="166">
        <v>42326</v>
      </c>
      <c r="C4324" s="197">
        <v>406.25</v>
      </c>
      <c r="D4324" s="197">
        <f t="shared" si="68"/>
        <v>0.48907704713730671</v>
      </c>
      <c r="E4324" s="197">
        <v>-3.0674846625766694E-3</v>
      </c>
    </row>
    <row r="4325" spans="2:5" x14ac:dyDescent="0.3">
      <c r="B4325" s="166">
        <v>41058</v>
      </c>
      <c r="C4325" s="197">
        <v>272.82</v>
      </c>
      <c r="D4325" s="197">
        <f t="shared" si="68"/>
        <v>-0.47004662004662001</v>
      </c>
      <c r="E4325" s="197">
        <v>-3.0695023021268808E-3</v>
      </c>
    </row>
    <row r="4326" spans="2:5" x14ac:dyDescent="0.3">
      <c r="B4326" s="166">
        <v>42590</v>
      </c>
      <c r="C4326" s="197">
        <v>514.79999999999995</v>
      </c>
      <c r="D4326" s="197">
        <f t="shared" si="68"/>
        <v>-0.33307423241352507</v>
      </c>
      <c r="E4326" s="197">
        <v>-3.0983733539892144E-3</v>
      </c>
    </row>
    <row r="4327" spans="2:5" x14ac:dyDescent="0.3">
      <c r="B4327" s="166">
        <v>45614</v>
      </c>
      <c r="C4327" s="197">
        <v>771.9</v>
      </c>
      <c r="D4327" s="197">
        <f t="shared" si="68"/>
        <v>11.639593908629442</v>
      </c>
      <c r="E4327" s="197">
        <v>-3.0995738086012636E-3</v>
      </c>
    </row>
    <row r="4328" spans="2:5" x14ac:dyDescent="0.3">
      <c r="B4328" s="166">
        <v>35471</v>
      </c>
      <c r="C4328" s="197">
        <v>61.07</v>
      </c>
      <c r="D4328" s="197">
        <f t="shared" si="68"/>
        <v>-0.23909793172190386</v>
      </c>
      <c r="E4328" s="197">
        <v>-3.1015344433561465E-3</v>
      </c>
    </row>
    <row r="4329" spans="2:5" x14ac:dyDescent="0.3">
      <c r="B4329" s="166">
        <v>35355</v>
      </c>
      <c r="C4329" s="197">
        <v>80.260000000000005</v>
      </c>
      <c r="D4329" s="197">
        <f t="shared" si="68"/>
        <v>1.5073414557950642</v>
      </c>
      <c r="E4329" s="197">
        <v>-3.1052043224444326E-3</v>
      </c>
    </row>
    <row r="4330" spans="2:5" x14ac:dyDescent="0.3">
      <c r="B4330" s="166">
        <v>35975</v>
      </c>
      <c r="C4330" s="197">
        <v>32.01</v>
      </c>
      <c r="D4330" s="197">
        <f t="shared" si="68"/>
        <v>-0.58320312500000004</v>
      </c>
      <c r="E4330" s="197">
        <v>-3.1142946122704185E-3</v>
      </c>
    </row>
    <row r="4331" spans="2:5" x14ac:dyDescent="0.3">
      <c r="B4331" s="166">
        <v>35010</v>
      </c>
      <c r="C4331" s="197">
        <v>76.8</v>
      </c>
      <c r="D4331" s="197">
        <f t="shared" si="68"/>
        <v>-0.91722800021555206</v>
      </c>
      <c r="E4331" s="197">
        <v>-3.1152647975078995E-3</v>
      </c>
    </row>
    <row r="4332" spans="2:5" x14ac:dyDescent="0.3">
      <c r="B4332" s="166">
        <v>45572</v>
      </c>
      <c r="C4332" s="197">
        <v>927.85</v>
      </c>
      <c r="D4332" s="197">
        <f t="shared" si="68"/>
        <v>8.0645760062524428</v>
      </c>
      <c r="E4332" s="197">
        <v>-3.1157668546870632E-3</v>
      </c>
    </row>
    <row r="4333" spans="2:5" x14ac:dyDescent="0.3">
      <c r="B4333" s="166">
        <v>38625</v>
      </c>
      <c r="C4333" s="197">
        <v>102.36</v>
      </c>
      <c r="D4333" s="197">
        <f t="shared" si="68"/>
        <v>0.60037523452157604</v>
      </c>
      <c r="E4333" s="197">
        <v>-3.1164783794312978E-3</v>
      </c>
    </row>
    <row r="4334" spans="2:5" x14ac:dyDescent="0.3">
      <c r="B4334" s="166">
        <v>35452</v>
      </c>
      <c r="C4334" s="197">
        <v>63.96</v>
      </c>
      <c r="D4334" s="197">
        <f t="shared" si="68"/>
        <v>-0.63555555555555554</v>
      </c>
      <c r="E4334" s="197">
        <v>-3.1172069825435855E-3</v>
      </c>
    </row>
    <row r="4335" spans="2:5" x14ac:dyDescent="0.3">
      <c r="B4335" s="166">
        <v>43823</v>
      </c>
      <c r="C4335" s="197">
        <v>175.5</v>
      </c>
      <c r="D4335" s="197">
        <f t="shared" si="68"/>
        <v>-0.12512462612163511</v>
      </c>
      <c r="E4335" s="197">
        <v>-3.1241124680488896E-3</v>
      </c>
    </row>
    <row r="4336" spans="2:5" x14ac:dyDescent="0.3">
      <c r="B4336" s="166">
        <v>40424</v>
      </c>
      <c r="C4336" s="197">
        <v>200.6</v>
      </c>
      <c r="D4336" s="197">
        <f t="shared" si="68"/>
        <v>-0.71987152632313922</v>
      </c>
      <c r="E4336" s="197">
        <v>-3.1307459126372894E-3</v>
      </c>
    </row>
    <row r="4337" spans="2:5" x14ac:dyDescent="0.3">
      <c r="B4337" s="166">
        <v>45933</v>
      </c>
      <c r="C4337" s="197">
        <v>716.1</v>
      </c>
      <c r="D4337" s="197">
        <f t="shared" si="68"/>
        <v>1.1436910642119442</v>
      </c>
      <c r="E4337" s="197">
        <v>-3.132177907705147E-3</v>
      </c>
    </row>
    <row r="4338" spans="2:5" x14ac:dyDescent="0.3">
      <c r="B4338" s="166">
        <v>42243</v>
      </c>
      <c r="C4338" s="197">
        <v>334.05</v>
      </c>
      <c r="D4338" s="197">
        <f t="shared" si="68"/>
        <v>4.0022461814914649</v>
      </c>
      <c r="E4338" s="197">
        <v>-3.1333930170098778E-3</v>
      </c>
    </row>
    <row r="4339" spans="2:5" x14ac:dyDescent="0.3">
      <c r="B4339" s="166">
        <v>35439</v>
      </c>
      <c r="C4339" s="197">
        <v>66.78</v>
      </c>
      <c r="D4339" s="197">
        <f t="shared" si="68"/>
        <v>0.1678908709338931</v>
      </c>
      <c r="E4339" s="197">
        <v>-3.1347962382444194E-3</v>
      </c>
    </row>
    <row r="4340" spans="2:5" x14ac:dyDescent="0.3">
      <c r="B4340" s="166">
        <v>34765</v>
      </c>
      <c r="C4340" s="197">
        <v>57.18</v>
      </c>
      <c r="D4340" s="197">
        <f t="shared" si="68"/>
        <v>-0.90765503875968989</v>
      </c>
      <c r="E4340" s="197">
        <v>-3.1380753138074979E-3</v>
      </c>
    </row>
    <row r="4341" spans="2:5" x14ac:dyDescent="0.3">
      <c r="B4341" s="166">
        <v>45720</v>
      </c>
      <c r="C4341" s="197">
        <v>619.20000000000005</v>
      </c>
      <c r="D4341" s="197">
        <f t="shared" si="68"/>
        <v>0.22504698783262445</v>
      </c>
      <c r="E4341" s="197">
        <v>-3.1393383240762018E-3</v>
      </c>
    </row>
    <row r="4342" spans="2:5" x14ac:dyDescent="0.3">
      <c r="B4342" s="166">
        <v>44515</v>
      </c>
      <c r="C4342" s="197">
        <v>505.45</v>
      </c>
      <c r="D4342" s="197">
        <f t="shared" si="68"/>
        <v>2.7258587645584549</v>
      </c>
      <c r="E4342" s="197">
        <v>-3.1555073464155647E-3</v>
      </c>
    </row>
    <row r="4343" spans="2:5" x14ac:dyDescent="0.3">
      <c r="B4343" s="166">
        <v>39499</v>
      </c>
      <c r="C4343" s="197">
        <v>135.66</v>
      </c>
      <c r="D4343" s="197">
        <f t="shared" si="68"/>
        <v>-7.9522323246030702E-2</v>
      </c>
      <c r="E4343" s="197">
        <v>-3.159673745315672E-3</v>
      </c>
    </row>
    <row r="4344" spans="2:5" x14ac:dyDescent="0.3">
      <c r="B4344" s="166">
        <v>39161</v>
      </c>
      <c r="C4344" s="197">
        <v>147.38</v>
      </c>
      <c r="D4344" s="197">
        <f t="shared" si="68"/>
        <v>-0.7457255740929245</v>
      </c>
      <c r="E4344" s="197">
        <v>-3.1788975312816437E-3</v>
      </c>
    </row>
    <row r="4345" spans="2:5" x14ac:dyDescent="0.3">
      <c r="B4345" s="166">
        <v>45098</v>
      </c>
      <c r="C4345" s="197">
        <v>579.61</v>
      </c>
      <c r="D4345" s="197">
        <f t="shared" si="68"/>
        <v>-0.39307853403141357</v>
      </c>
      <c r="E4345" s="197">
        <v>-3.1816462009425228E-3</v>
      </c>
    </row>
    <row r="4346" spans="2:5" x14ac:dyDescent="0.3">
      <c r="B4346" s="166">
        <v>45468</v>
      </c>
      <c r="C4346" s="197">
        <v>955</v>
      </c>
      <c r="D4346" s="197">
        <f t="shared" si="68"/>
        <v>4.5555555555555554</v>
      </c>
      <c r="E4346" s="197">
        <v>-3.1835499191065209E-3</v>
      </c>
    </row>
    <row r="4347" spans="2:5" x14ac:dyDescent="0.3">
      <c r="B4347" s="166">
        <v>43768</v>
      </c>
      <c r="C4347" s="197">
        <v>171.9</v>
      </c>
      <c r="D4347" s="197">
        <f t="shared" si="68"/>
        <v>1.3991625959525469</v>
      </c>
      <c r="E4347" s="197">
        <v>-3.1893302406493795E-3</v>
      </c>
    </row>
    <row r="4348" spans="2:5" x14ac:dyDescent="0.3">
      <c r="B4348" s="166">
        <v>35557</v>
      </c>
      <c r="C4348" s="197">
        <v>71.650000000000006</v>
      </c>
      <c r="D4348" s="197">
        <f t="shared" si="68"/>
        <v>-0.61499193981730249</v>
      </c>
      <c r="E4348" s="197">
        <v>-3.1997774067890061E-3</v>
      </c>
    </row>
    <row r="4349" spans="2:5" x14ac:dyDescent="0.3">
      <c r="B4349" s="166">
        <v>40851</v>
      </c>
      <c r="C4349" s="197">
        <v>186.1</v>
      </c>
      <c r="D4349" s="197">
        <f t="shared" si="68"/>
        <v>-0.81775449248396415</v>
      </c>
      <c r="E4349" s="197">
        <v>-3.2137118371718953E-3</v>
      </c>
    </row>
    <row r="4350" spans="2:5" x14ac:dyDescent="0.3">
      <c r="B4350" s="166">
        <v>45489</v>
      </c>
      <c r="C4350" s="197">
        <v>1021.15</v>
      </c>
      <c r="D4350" s="197">
        <f t="shared" si="68"/>
        <v>2.0016166960611406</v>
      </c>
      <c r="E4350" s="197">
        <v>-3.2212406657231574E-3</v>
      </c>
    </row>
    <row r="4351" spans="2:5" x14ac:dyDescent="0.3">
      <c r="B4351" s="166">
        <v>42387</v>
      </c>
      <c r="C4351" s="197">
        <v>340.2</v>
      </c>
      <c r="D4351" s="197">
        <f t="shared" si="68"/>
        <v>-6.2706634339872114E-2</v>
      </c>
      <c r="E4351" s="197">
        <v>-3.2229709932610762E-3</v>
      </c>
    </row>
    <row r="4352" spans="2:5" x14ac:dyDescent="0.3">
      <c r="B4352" s="166">
        <v>41625</v>
      </c>
      <c r="C4352" s="197">
        <v>362.96</v>
      </c>
      <c r="D4352" s="197">
        <f t="shared" si="68"/>
        <v>-7.8032920138183415E-2</v>
      </c>
      <c r="E4352" s="197">
        <v>-3.2405118910309172E-3</v>
      </c>
    </row>
    <row r="4353" spans="2:5" x14ac:dyDescent="0.3">
      <c r="B4353" s="166">
        <v>41606</v>
      </c>
      <c r="C4353" s="197">
        <v>393.68</v>
      </c>
      <c r="D4353" s="197">
        <f t="shared" si="68"/>
        <v>3.9302442078897935</v>
      </c>
      <c r="E4353" s="197">
        <v>-3.2408345148875473E-3</v>
      </c>
    </row>
    <row r="4354" spans="2:5" x14ac:dyDescent="0.3">
      <c r="B4354" s="166">
        <v>38289</v>
      </c>
      <c r="C4354" s="197">
        <v>79.849999999999994</v>
      </c>
      <c r="D4354" s="197">
        <f t="shared" si="68"/>
        <v>-0.79170470849093522</v>
      </c>
      <c r="E4354" s="197">
        <v>-3.2455373860942327E-3</v>
      </c>
    </row>
    <row r="4355" spans="2:5" x14ac:dyDescent="0.3">
      <c r="B4355" s="166">
        <v>42304</v>
      </c>
      <c r="C4355" s="197">
        <v>383.35</v>
      </c>
      <c r="D4355" s="197">
        <f t="shared" si="68"/>
        <v>6.3537310569729524</v>
      </c>
      <c r="E4355" s="197">
        <v>-3.2501300052002469E-3</v>
      </c>
    </row>
    <row r="4356" spans="2:5" x14ac:dyDescent="0.3">
      <c r="B4356" s="166">
        <v>37886</v>
      </c>
      <c r="C4356" s="197">
        <v>52.13</v>
      </c>
      <c r="D4356" s="197">
        <f t="shared" si="68"/>
        <v>-0.90801129345332632</v>
      </c>
      <c r="E4356" s="197">
        <v>-3.2504780114721576E-3</v>
      </c>
    </row>
    <row r="4357" spans="2:5" x14ac:dyDescent="0.3">
      <c r="B4357" s="166">
        <v>45092</v>
      </c>
      <c r="C4357" s="197">
        <v>566.70000000000005</v>
      </c>
      <c r="D4357" s="197">
        <f t="shared" si="68"/>
        <v>2.087442113865432</v>
      </c>
      <c r="E4357" s="197">
        <v>-3.2538914783218909E-3</v>
      </c>
    </row>
    <row r="4358" spans="2:5" x14ac:dyDescent="0.3">
      <c r="B4358" s="166">
        <v>44172</v>
      </c>
      <c r="C4358" s="197">
        <v>183.55</v>
      </c>
      <c r="D4358" s="197">
        <f t="shared" si="68"/>
        <v>-0.19986922406277241</v>
      </c>
      <c r="E4358" s="197">
        <v>-3.2582134129784945E-3</v>
      </c>
    </row>
    <row r="4359" spans="2:5" x14ac:dyDescent="0.3">
      <c r="B4359" s="166">
        <v>40667</v>
      </c>
      <c r="C4359" s="197">
        <v>229.4</v>
      </c>
      <c r="D4359" s="197">
        <f t="shared" si="68"/>
        <v>8.3824130879345606</v>
      </c>
      <c r="E4359" s="197">
        <v>-3.2587442971975245E-3</v>
      </c>
    </row>
    <row r="4360" spans="2:5" x14ac:dyDescent="0.3">
      <c r="B4360" s="166">
        <v>37354</v>
      </c>
      <c r="C4360" s="197">
        <v>24.45</v>
      </c>
      <c r="D4360" s="197">
        <f t="shared" si="68"/>
        <v>-0.66442492451276425</v>
      </c>
      <c r="E4360" s="197">
        <v>-3.2613126783531676E-3</v>
      </c>
    </row>
    <row r="4361" spans="2:5" x14ac:dyDescent="0.3">
      <c r="B4361" s="166">
        <v>38168</v>
      </c>
      <c r="C4361" s="197">
        <v>72.86</v>
      </c>
      <c r="D4361" s="197">
        <f t="shared" si="68"/>
        <v>-0.89779772759152754</v>
      </c>
      <c r="E4361" s="197">
        <v>-3.2831737346100676E-3</v>
      </c>
    </row>
    <row r="4362" spans="2:5" x14ac:dyDescent="0.3">
      <c r="B4362" s="166">
        <v>45915</v>
      </c>
      <c r="C4362" s="197">
        <v>712.9</v>
      </c>
      <c r="D4362" s="197">
        <f t="shared" ref="D4362:D4425" si="69">C4362/C4363-1</f>
        <v>8.4236615994712487</v>
      </c>
      <c r="E4362" s="197">
        <v>-3.2855644879412615E-3</v>
      </c>
    </row>
    <row r="4363" spans="2:5" x14ac:dyDescent="0.3">
      <c r="B4363" s="166">
        <v>43944</v>
      </c>
      <c r="C4363" s="197">
        <v>75.650000000000006</v>
      </c>
      <c r="D4363" s="197">
        <f t="shared" si="69"/>
        <v>-0.92052319167936125</v>
      </c>
      <c r="E4363" s="197">
        <v>-3.2938076416337836E-3</v>
      </c>
    </row>
    <row r="4364" spans="2:5" x14ac:dyDescent="0.3">
      <c r="B4364" s="166">
        <v>45469</v>
      </c>
      <c r="C4364" s="197">
        <v>951.85</v>
      </c>
      <c r="D4364" s="197">
        <f t="shared" si="69"/>
        <v>8.5894620189401572</v>
      </c>
      <c r="E4364" s="197">
        <v>-3.2984293193717429E-3</v>
      </c>
    </row>
    <row r="4365" spans="2:5" x14ac:dyDescent="0.3">
      <c r="B4365" s="166">
        <v>39617</v>
      </c>
      <c r="C4365" s="197">
        <v>99.26</v>
      </c>
      <c r="D4365" s="197">
        <f t="shared" si="69"/>
        <v>0.37593568062101479</v>
      </c>
      <c r="E4365" s="197">
        <v>-3.313585701375632E-3</v>
      </c>
    </row>
    <row r="4366" spans="2:5" x14ac:dyDescent="0.3">
      <c r="B4366" s="166">
        <v>35067</v>
      </c>
      <c r="C4366" s="197">
        <v>72.14</v>
      </c>
      <c r="D4366" s="197">
        <f t="shared" si="69"/>
        <v>-0.1722317842799771</v>
      </c>
      <c r="E4366" s="197">
        <v>-3.3158331030670452E-3</v>
      </c>
    </row>
    <row r="4367" spans="2:5" x14ac:dyDescent="0.3">
      <c r="B4367" s="166">
        <v>37991</v>
      </c>
      <c r="C4367" s="197">
        <v>87.15</v>
      </c>
      <c r="D4367" s="197">
        <f t="shared" si="69"/>
        <v>-0.51650485436893201</v>
      </c>
      <c r="E4367" s="197">
        <v>-3.3165599268069057E-3</v>
      </c>
    </row>
    <row r="4368" spans="2:5" x14ac:dyDescent="0.3">
      <c r="B4368" s="166">
        <v>43488</v>
      </c>
      <c r="C4368" s="197">
        <v>180.25</v>
      </c>
      <c r="D4368" s="197">
        <f t="shared" si="69"/>
        <v>1.3114901256732496</v>
      </c>
      <c r="E4368" s="197">
        <v>-3.3176665745092704E-3</v>
      </c>
    </row>
    <row r="4369" spans="2:5" x14ac:dyDescent="0.3">
      <c r="B4369" s="166">
        <v>37952</v>
      </c>
      <c r="C4369" s="197">
        <v>77.98</v>
      </c>
      <c r="D4369" s="197">
        <f t="shared" si="69"/>
        <v>-0.56617524339360226</v>
      </c>
      <c r="E4369" s="197">
        <v>-3.323108384457929E-3</v>
      </c>
    </row>
    <row r="4370" spans="2:5" x14ac:dyDescent="0.3">
      <c r="B4370" s="166">
        <v>44166</v>
      </c>
      <c r="C4370" s="197">
        <v>179.75</v>
      </c>
      <c r="D4370" s="197">
        <f t="shared" si="69"/>
        <v>5.6672848664688429</v>
      </c>
      <c r="E4370" s="197">
        <v>-3.3268644302744121E-3</v>
      </c>
    </row>
    <row r="4371" spans="2:5" x14ac:dyDescent="0.3">
      <c r="B4371" s="166">
        <v>37550</v>
      </c>
      <c r="C4371" s="197">
        <v>26.96</v>
      </c>
      <c r="D4371" s="197">
        <f t="shared" si="69"/>
        <v>-0.49767095211477552</v>
      </c>
      <c r="E4371" s="197">
        <v>-3.3271719038816538E-3</v>
      </c>
    </row>
    <row r="4372" spans="2:5" x14ac:dyDescent="0.3">
      <c r="B4372" s="166">
        <v>37865</v>
      </c>
      <c r="C4372" s="197">
        <v>53.67</v>
      </c>
      <c r="D4372" s="197">
        <f t="shared" si="69"/>
        <v>-0.91568479592798568</v>
      </c>
      <c r="E4372" s="197">
        <v>-3.3426183844010859E-3</v>
      </c>
    </row>
    <row r="4373" spans="2:5" x14ac:dyDescent="0.3">
      <c r="B4373" s="166">
        <v>45189</v>
      </c>
      <c r="C4373" s="197">
        <v>636.54</v>
      </c>
      <c r="D4373" s="197">
        <f t="shared" si="69"/>
        <v>1.3876219054763688</v>
      </c>
      <c r="E4373" s="197">
        <v>-3.3506607377716824E-3</v>
      </c>
    </row>
    <row r="4374" spans="2:5" x14ac:dyDescent="0.3">
      <c r="B4374" s="166">
        <v>43346</v>
      </c>
      <c r="C4374" s="197">
        <v>266.60000000000002</v>
      </c>
      <c r="D4374" s="197">
        <f t="shared" si="69"/>
        <v>1.9171681803260752</v>
      </c>
      <c r="E4374" s="197">
        <v>-3.3644859813083405E-3</v>
      </c>
    </row>
    <row r="4375" spans="2:5" x14ac:dyDescent="0.3">
      <c r="B4375" s="166">
        <v>38404</v>
      </c>
      <c r="C4375" s="197">
        <v>91.39</v>
      </c>
      <c r="D4375" s="197">
        <f t="shared" si="69"/>
        <v>-0.80606896551724139</v>
      </c>
      <c r="E4375" s="197">
        <v>-3.3805888767720615E-3</v>
      </c>
    </row>
    <row r="4376" spans="2:5" x14ac:dyDescent="0.3">
      <c r="B4376" s="166">
        <v>42692</v>
      </c>
      <c r="C4376" s="197">
        <v>471.25</v>
      </c>
      <c r="D4376" s="197">
        <f t="shared" si="69"/>
        <v>0.80348258706467646</v>
      </c>
      <c r="E4376" s="197">
        <v>-3.3837369144549267E-3</v>
      </c>
    </row>
    <row r="4377" spans="2:5" x14ac:dyDescent="0.3">
      <c r="B4377" s="166">
        <v>41232</v>
      </c>
      <c r="C4377" s="197">
        <v>261.3</v>
      </c>
      <c r="D4377" s="197">
        <f t="shared" si="69"/>
        <v>-0.35853688474285017</v>
      </c>
      <c r="E4377" s="197">
        <v>-3.3944849155191914E-3</v>
      </c>
    </row>
    <row r="4378" spans="2:5" x14ac:dyDescent="0.3">
      <c r="B4378" s="166">
        <v>42478</v>
      </c>
      <c r="C4378" s="197">
        <v>407.35</v>
      </c>
      <c r="D4378" s="197">
        <f t="shared" si="69"/>
        <v>3.5220914742451157</v>
      </c>
      <c r="E4378" s="197">
        <v>-3.4250764525993738E-3</v>
      </c>
    </row>
    <row r="4379" spans="2:5" x14ac:dyDescent="0.3">
      <c r="B4379" s="166">
        <v>38408</v>
      </c>
      <c r="C4379" s="197">
        <v>90.08</v>
      </c>
      <c r="D4379" s="197">
        <f t="shared" si="69"/>
        <v>1.5929763960852044</v>
      </c>
      <c r="E4379" s="197">
        <v>-3.4295829184644022E-3</v>
      </c>
    </row>
    <row r="4380" spans="2:5" x14ac:dyDescent="0.3">
      <c r="B4380" s="166">
        <v>37778</v>
      </c>
      <c r="C4380" s="197">
        <v>34.74</v>
      </c>
      <c r="D4380" s="197">
        <f t="shared" si="69"/>
        <v>-0.93801630774171674</v>
      </c>
      <c r="E4380" s="197">
        <v>-3.4423407917383297E-3</v>
      </c>
    </row>
    <row r="4381" spans="2:5" x14ac:dyDescent="0.3">
      <c r="B4381" s="166">
        <v>45090</v>
      </c>
      <c r="C4381" s="197">
        <v>560.47</v>
      </c>
      <c r="D4381" s="197">
        <f t="shared" si="69"/>
        <v>0.55211852672389927</v>
      </c>
      <c r="E4381" s="197">
        <v>-3.4494407994166698E-3</v>
      </c>
    </row>
    <row r="4382" spans="2:5" x14ac:dyDescent="0.3">
      <c r="B4382" s="166">
        <v>42290</v>
      </c>
      <c r="C4382" s="197">
        <v>361.1</v>
      </c>
      <c r="D4382" s="197">
        <f t="shared" si="69"/>
        <v>30.264069264069263</v>
      </c>
      <c r="E4382" s="197">
        <v>-3.4497033255139753E-3</v>
      </c>
    </row>
    <row r="4383" spans="2:5" x14ac:dyDescent="0.3">
      <c r="B4383" s="166">
        <v>37076</v>
      </c>
      <c r="C4383" s="197">
        <v>11.55</v>
      </c>
      <c r="D4383" s="197">
        <f t="shared" si="69"/>
        <v>-0.97237833313404276</v>
      </c>
      <c r="E4383" s="197">
        <v>-3.451251078515849E-3</v>
      </c>
    </row>
    <row r="4384" spans="2:5" x14ac:dyDescent="0.3">
      <c r="B4384" s="166">
        <v>44631</v>
      </c>
      <c r="C4384" s="197">
        <v>418.15</v>
      </c>
      <c r="D4384" s="197">
        <f t="shared" si="69"/>
        <v>3.9527656929770005E-2</v>
      </c>
      <c r="E4384" s="197">
        <v>-3.4556720686369502E-3</v>
      </c>
    </row>
    <row r="4385" spans="2:5" x14ac:dyDescent="0.3">
      <c r="B4385" s="166">
        <v>43074</v>
      </c>
      <c r="C4385" s="197">
        <v>402.25</v>
      </c>
      <c r="D4385" s="197">
        <f t="shared" si="69"/>
        <v>27.050906555090656</v>
      </c>
      <c r="E4385" s="197">
        <v>-3.4683512944382322E-3</v>
      </c>
    </row>
    <row r="4386" spans="2:5" x14ac:dyDescent="0.3">
      <c r="B4386" s="166">
        <v>37133</v>
      </c>
      <c r="C4386" s="197">
        <v>14.34</v>
      </c>
      <c r="D4386" s="197">
        <f t="shared" si="69"/>
        <v>-0.96962443601855575</v>
      </c>
      <c r="E4386" s="197">
        <v>-3.4746351633079264E-3</v>
      </c>
    </row>
    <row r="4387" spans="2:5" x14ac:dyDescent="0.3">
      <c r="B4387" s="166">
        <v>45041</v>
      </c>
      <c r="C4387" s="197">
        <v>472.09</v>
      </c>
      <c r="D4387" s="197">
        <f t="shared" si="69"/>
        <v>0.6672199463201014</v>
      </c>
      <c r="E4387" s="197">
        <v>-3.4829231223878487E-3</v>
      </c>
    </row>
    <row r="4388" spans="2:5" x14ac:dyDescent="0.3">
      <c r="B4388" s="166">
        <v>41311</v>
      </c>
      <c r="C4388" s="197">
        <v>283.16000000000003</v>
      </c>
      <c r="D4388" s="197">
        <f t="shared" si="69"/>
        <v>0.65156022163896199</v>
      </c>
      <c r="E4388" s="197">
        <v>-3.4840753123348556E-3</v>
      </c>
    </row>
    <row r="4389" spans="2:5" x14ac:dyDescent="0.3">
      <c r="B4389" s="166">
        <v>44160</v>
      </c>
      <c r="C4389" s="197">
        <v>171.45</v>
      </c>
      <c r="D4389" s="197">
        <f t="shared" si="69"/>
        <v>9.7631241997439222E-2</v>
      </c>
      <c r="E4389" s="197">
        <v>-3.4873583260681684E-3</v>
      </c>
    </row>
    <row r="4390" spans="2:5" x14ac:dyDescent="0.3">
      <c r="B4390" s="166">
        <v>43669</v>
      </c>
      <c r="C4390" s="197">
        <v>156.19999999999999</v>
      </c>
      <c r="D4390" s="197">
        <f t="shared" si="69"/>
        <v>0.27969850893003434</v>
      </c>
      <c r="E4390" s="197">
        <v>-3.5087719298246833E-3</v>
      </c>
    </row>
    <row r="4391" spans="2:5" x14ac:dyDescent="0.3">
      <c r="B4391" s="166">
        <v>38712</v>
      </c>
      <c r="C4391" s="197">
        <v>122.06</v>
      </c>
      <c r="D4391" s="197">
        <f t="shared" si="69"/>
        <v>-0.39030969030969032</v>
      </c>
      <c r="E4391" s="197">
        <v>-3.5104906522981372E-3</v>
      </c>
    </row>
    <row r="4392" spans="2:5" x14ac:dyDescent="0.3">
      <c r="B4392" s="166">
        <v>40414</v>
      </c>
      <c r="C4392" s="197">
        <v>200.2</v>
      </c>
      <c r="D4392" s="197">
        <f t="shared" si="69"/>
        <v>-0.69258645046373069</v>
      </c>
      <c r="E4392" s="197">
        <v>-3.5339206609925622E-3</v>
      </c>
    </row>
    <row r="4393" spans="2:5" x14ac:dyDescent="0.3">
      <c r="B4393" s="166">
        <v>45243</v>
      </c>
      <c r="C4393" s="197">
        <v>651.24</v>
      </c>
      <c r="D4393" s="197">
        <f t="shared" si="69"/>
        <v>24.669688608592825</v>
      </c>
      <c r="E4393" s="197">
        <v>-3.5345421161349089E-3</v>
      </c>
    </row>
    <row r="4394" spans="2:5" x14ac:dyDescent="0.3">
      <c r="B4394" s="166">
        <v>36719</v>
      </c>
      <c r="C4394" s="197">
        <v>25.37</v>
      </c>
      <c r="D4394" s="197">
        <f t="shared" si="69"/>
        <v>-0.83607934354203017</v>
      </c>
      <c r="E4394" s="197">
        <v>-3.5349567949725103E-3</v>
      </c>
    </row>
    <row r="4395" spans="2:5" x14ac:dyDescent="0.3">
      <c r="B4395" s="166">
        <v>40192</v>
      </c>
      <c r="C4395" s="197">
        <v>154.77000000000001</v>
      </c>
      <c r="D4395" s="197">
        <f t="shared" si="69"/>
        <v>-0.69440221147201098</v>
      </c>
      <c r="E4395" s="197">
        <v>-3.5410764872519929E-3</v>
      </c>
    </row>
    <row r="4396" spans="2:5" x14ac:dyDescent="0.3">
      <c r="B4396" s="166">
        <v>42128</v>
      </c>
      <c r="C4396" s="197">
        <v>506.45</v>
      </c>
      <c r="D4396" s="197">
        <f t="shared" si="69"/>
        <v>8.475210477081383</v>
      </c>
      <c r="E4396" s="197">
        <v>-3.5415641908509432E-3</v>
      </c>
    </row>
    <row r="4397" spans="2:5" x14ac:dyDescent="0.3">
      <c r="B4397" s="166">
        <v>35934</v>
      </c>
      <c r="C4397" s="197">
        <v>53.45</v>
      </c>
      <c r="D4397" s="197">
        <f t="shared" si="69"/>
        <v>-0.68163678599082722</v>
      </c>
      <c r="E4397" s="197">
        <v>-3.5421327367635147E-3</v>
      </c>
    </row>
    <row r="4398" spans="2:5" x14ac:dyDescent="0.3">
      <c r="B4398" s="166">
        <v>38785</v>
      </c>
      <c r="C4398" s="197">
        <v>167.89</v>
      </c>
      <c r="D4398" s="197">
        <f t="shared" si="69"/>
        <v>0.3351093439363817</v>
      </c>
      <c r="E4398" s="197">
        <v>-3.5610421983501839E-3</v>
      </c>
    </row>
    <row r="4399" spans="2:5" x14ac:dyDescent="0.3">
      <c r="B4399" s="166">
        <v>43895</v>
      </c>
      <c r="C4399" s="197">
        <v>125.75</v>
      </c>
      <c r="D4399" s="197">
        <f t="shared" si="69"/>
        <v>0.28618185537485941</v>
      </c>
      <c r="E4399" s="197">
        <v>-3.5657686212361428E-3</v>
      </c>
    </row>
    <row r="4400" spans="2:5" x14ac:dyDescent="0.3">
      <c r="B4400" s="166">
        <v>38607</v>
      </c>
      <c r="C4400" s="197">
        <v>97.77</v>
      </c>
      <c r="D4400" s="197">
        <f t="shared" si="69"/>
        <v>-0.45938623168371584</v>
      </c>
      <c r="E4400" s="197">
        <v>-3.5670607419486799E-3</v>
      </c>
    </row>
    <row r="4401" spans="2:5" x14ac:dyDescent="0.3">
      <c r="B4401" s="166">
        <v>43487</v>
      </c>
      <c r="C4401" s="197">
        <v>180.85</v>
      </c>
      <c r="D4401" s="197">
        <f t="shared" si="69"/>
        <v>0.44506592089492591</v>
      </c>
      <c r="E4401" s="197">
        <v>-3.5812672176308569E-3</v>
      </c>
    </row>
    <row r="4402" spans="2:5" x14ac:dyDescent="0.3">
      <c r="B4402" s="166">
        <v>44062</v>
      </c>
      <c r="C4402" s="197">
        <v>125.15</v>
      </c>
      <c r="D4402" s="197">
        <f t="shared" si="69"/>
        <v>-0.4639109016920111</v>
      </c>
      <c r="E4402" s="197">
        <v>-3.5828025477706582E-3</v>
      </c>
    </row>
    <row r="4403" spans="2:5" x14ac:dyDescent="0.3">
      <c r="B4403" s="166">
        <v>41103</v>
      </c>
      <c r="C4403" s="197">
        <v>233.45</v>
      </c>
      <c r="D4403" s="197">
        <f t="shared" si="69"/>
        <v>2.6596645242200969</v>
      </c>
      <c r="E4403" s="197">
        <v>-3.5853002688975844E-3</v>
      </c>
    </row>
    <row r="4404" spans="2:5" x14ac:dyDescent="0.3">
      <c r="B4404" s="166">
        <v>35727</v>
      </c>
      <c r="C4404" s="197">
        <v>63.79</v>
      </c>
      <c r="D4404" s="197">
        <f t="shared" si="69"/>
        <v>-0.89493189267537432</v>
      </c>
      <c r="E4404" s="197">
        <v>-3.5926273039674772E-3</v>
      </c>
    </row>
    <row r="4405" spans="2:5" x14ac:dyDescent="0.3">
      <c r="B4405" s="166">
        <v>45173</v>
      </c>
      <c r="C4405" s="197">
        <v>607.13</v>
      </c>
      <c r="D4405" s="197">
        <f t="shared" si="69"/>
        <v>10.568788109756099</v>
      </c>
      <c r="E4405" s="197">
        <v>-3.5941705507780419E-3</v>
      </c>
    </row>
    <row r="4406" spans="2:5" x14ac:dyDescent="0.3">
      <c r="B4406" s="166">
        <v>37861</v>
      </c>
      <c r="C4406" s="197">
        <v>52.48</v>
      </c>
      <c r="D4406" s="197">
        <f t="shared" si="69"/>
        <v>-0.84152196889627051</v>
      </c>
      <c r="E4406" s="197">
        <v>-3.6073666223657153E-3</v>
      </c>
    </row>
    <row r="4407" spans="2:5" x14ac:dyDescent="0.3">
      <c r="B4407" s="166">
        <v>43186</v>
      </c>
      <c r="C4407" s="197">
        <v>331.15</v>
      </c>
      <c r="D4407" s="197">
        <f t="shared" si="69"/>
        <v>-0.45303338123317316</v>
      </c>
      <c r="E4407" s="197">
        <v>-3.6106514216941443E-3</v>
      </c>
    </row>
    <row r="4408" spans="2:5" x14ac:dyDescent="0.3">
      <c r="B4408" s="166">
        <v>45146</v>
      </c>
      <c r="C4408" s="197">
        <v>605.42999999999995</v>
      </c>
      <c r="D4408" s="197">
        <f t="shared" si="69"/>
        <v>19.020833333333332</v>
      </c>
      <c r="E4408" s="197">
        <v>-3.6206243931340421E-3</v>
      </c>
    </row>
    <row r="4409" spans="2:5" x14ac:dyDescent="0.3">
      <c r="B4409" s="166">
        <v>37448</v>
      </c>
      <c r="C4409" s="197">
        <v>30.24</v>
      </c>
      <c r="D4409" s="197">
        <f t="shared" si="69"/>
        <v>-0.57611438183347352</v>
      </c>
      <c r="E4409" s="197">
        <v>-3.624382207578325E-3</v>
      </c>
    </row>
    <row r="4410" spans="2:5" x14ac:dyDescent="0.3">
      <c r="B4410" s="166">
        <v>35069</v>
      </c>
      <c r="C4410" s="197">
        <v>71.34</v>
      </c>
      <c r="D4410" s="197">
        <f t="shared" si="69"/>
        <v>-0.70713083459912141</v>
      </c>
      <c r="E4410" s="197">
        <v>-3.6312849162010163E-3</v>
      </c>
    </row>
    <row r="4411" spans="2:5" x14ac:dyDescent="0.3">
      <c r="B4411" s="166">
        <v>41085</v>
      </c>
      <c r="C4411" s="197">
        <v>243.59</v>
      </c>
      <c r="D4411" s="197">
        <f t="shared" si="69"/>
        <v>-0.52648562486635686</v>
      </c>
      <c r="E4411" s="197">
        <v>-3.6403795811518203E-3</v>
      </c>
    </row>
    <row r="4412" spans="2:5" x14ac:dyDescent="0.3">
      <c r="B4412" s="166">
        <v>41969</v>
      </c>
      <c r="C4412" s="197">
        <v>514.42999999999995</v>
      </c>
      <c r="D4412" s="197">
        <f t="shared" si="69"/>
        <v>2.0328381087135949</v>
      </c>
      <c r="E4412" s="197">
        <v>-3.6412232960818525E-3</v>
      </c>
    </row>
    <row r="4413" spans="2:5" x14ac:dyDescent="0.3">
      <c r="B4413" s="166">
        <v>39011</v>
      </c>
      <c r="C4413" s="197">
        <v>169.62</v>
      </c>
      <c r="D4413" s="197">
        <f t="shared" si="69"/>
        <v>2.8796889295516928</v>
      </c>
      <c r="E4413" s="197">
        <v>-3.6419172932331545E-3</v>
      </c>
    </row>
    <row r="4414" spans="2:5" x14ac:dyDescent="0.3">
      <c r="B4414" s="166">
        <v>35837</v>
      </c>
      <c r="C4414" s="197">
        <v>43.72</v>
      </c>
      <c r="D4414" s="197">
        <f t="shared" si="69"/>
        <v>-0.87199531547357634</v>
      </c>
      <c r="E4414" s="197">
        <v>-3.6463081130356789E-3</v>
      </c>
    </row>
    <row r="4415" spans="2:5" x14ac:dyDescent="0.3">
      <c r="B4415" s="166">
        <v>44376</v>
      </c>
      <c r="C4415" s="197">
        <v>341.55</v>
      </c>
      <c r="D4415" s="197">
        <f t="shared" si="69"/>
        <v>1.5047667937811675</v>
      </c>
      <c r="E4415" s="197">
        <v>-3.6464410735121966E-3</v>
      </c>
    </row>
    <row r="4416" spans="2:5" x14ac:dyDescent="0.3">
      <c r="B4416" s="166">
        <v>39412</v>
      </c>
      <c r="C4416" s="197">
        <v>136.36000000000001</v>
      </c>
      <c r="D4416" s="197">
        <f t="shared" si="69"/>
        <v>1.0038207200587808</v>
      </c>
      <c r="E4416" s="197">
        <v>-3.6533684056699878E-3</v>
      </c>
    </row>
    <row r="4417" spans="2:5" x14ac:dyDescent="0.3">
      <c r="B4417" s="166">
        <v>34858</v>
      </c>
      <c r="C4417" s="197">
        <v>68.05</v>
      </c>
      <c r="D4417" s="197">
        <f t="shared" si="69"/>
        <v>-0.73608687221252667</v>
      </c>
      <c r="E4417" s="197">
        <v>-3.6603221083455484E-3</v>
      </c>
    </row>
    <row r="4418" spans="2:5" x14ac:dyDescent="0.3">
      <c r="B4418" s="166">
        <v>43306</v>
      </c>
      <c r="C4418" s="197">
        <v>257.85000000000002</v>
      </c>
      <c r="D4418" s="197">
        <f t="shared" si="69"/>
        <v>9.5676229508196737</v>
      </c>
      <c r="E4418" s="197">
        <v>-3.6707882534775527E-3</v>
      </c>
    </row>
    <row r="4419" spans="2:5" x14ac:dyDescent="0.3">
      <c r="B4419" s="166">
        <v>36077</v>
      </c>
      <c r="C4419" s="197">
        <v>24.4</v>
      </c>
      <c r="D4419" s="197">
        <f t="shared" si="69"/>
        <v>0.80073800738007361</v>
      </c>
      <c r="E4419" s="197">
        <v>-3.6749693752552437E-3</v>
      </c>
    </row>
    <row r="4420" spans="2:5" x14ac:dyDescent="0.3">
      <c r="B4420" s="166">
        <v>37091</v>
      </c>
      <c r="C4420" s="197">
        <v>13.55</v>
      </c>
      <c r="D4420" s="197">
        <f t="shared" si="69"/>
        <v>-0.49907578558225507</v>
      </c>
      <c r="E4420" s="197">
        <v>-3.67647058823517E-3</v>
      </c>
    </row>
    <row r="4421" spans="2:5" x14ac:dyDescent="0.3">
      <c r="B4421" s="166">
        <v>37547</v>
      </c>
      <c r="C4421" s="197">
        <v>27.05</v>
      </c>
      <c r="D4421" s="197">
        <f t="shared" si="69"/>
        <v>-0.28420216988621327</v>
      </c>
      <c r="E4421" s="197">
        <v>-3.6832412523019054E-3</v>
      </c>
    </row>
    <row r="4422" spans="2:5" x14ac:dyDescent="0.3">
      <c r="B4422" s="166">
        <v>36193</v>
      </c>
      <c r="C4422" s="197">
        <v>37.79</v>
      </c>
      <c r="D4422" s="197">
        <f t="shared" si="69"/>
        <v>-0.95841769366197183</v>
      </c>
      <c r="E4422" s="197">
        <v>-3.6910097548115139E-3</v>
      </c>
    </row>
    <row r="4423" spans="2:5" x14ac:dyDescent="0.3">
      <c r="B4423" s="166">
        <v>45334</v>
      </c>
      <c r="C4423" s="197">
        <v>908.8</v>
      </c>
      <c r="D4423" s="197">
        <f t="shared" si="69"/>
        <v>0.55896732138262273</v>
      </c>
      <c r="E4423" s="197">
        <v>-3.705409020149486E-3</v>
      </c>
    </row>
    <row r="4424" spans="2:5" x14ac:dyDescent="0.3">
      <c r="B4424" s="166">
        <v>42040</v>
      </c>
      <c r="C4424" s="197">
        <v>582.95000000000005</v>
      </c>
      <c r="D4424" s="197">
        <f t="shared" si="69"/>
        <v>0.45843236346351124</v>
      </c>
      <c r="E4424" s="197">
        <v>-3.7086409625375349E-3</v>
      </c>
    </row>
    <row r="4425" spans="2:5" x14ac:dyDescent="0.3">
      <c r="B4425" s="166">
        <v>41736</v>
      </c>
      <c r="C4425" s="197">
        <v>399.71</v>
      </c>
      <c r="D4425" s="197">
        <f t="shared" si="69"/>
        <v>-0.59559894779441525</v>
      </c>
      <c r="E4425" s="197">
        <v>-3.7138584247258244E-3</v>
      </c>
    </row>
    <row r="4426" spans="2:5" x14ac:dyDescent="0.3">
      <c r="B4426" s="166">
        <v>45551</v>
      </c>
      <c r="C4426" s="197">
        <v>988.4</v>
      </c>
      <c r="D4426" s="197">
        <f t="shared" ref="D4426:D4489" si="70">C4426/C4427-1</f>
        <v>9.2787021630615634</v>
      </c>
      <c r="E4426" s="197">
        <v>-3.729462755770685E-3</v>
      </c>
    </row>
    <row r="4427" spans="2:5" x14ac:dyDescent="0.3">
      <c r="B4427" s="166">
        <v>38645</v>
      </c>
      <c r="C4427" s="197">
        <v>96.16</v>
      </c>
      <c r="D4427" s="197">
        <f t="shared" si="70"/>
        <v>-0.85560477513326827</v>
      </c>
      <c r="E4427" s="197">
        <v>-3.7297969332780179E-3</v>
      </c>
    </row>
    <row r="4428" spans="2:5" x14ac:dyDescent="0.3">
      <c r="B4428" s="166">
        <v>45869</v>
      </c>
      <c r="C4428" s="197">
        <v>665.95</v>
      </c>
      <c r="D4428" s="197">
        <f t="shared" si="70"/>
        <v>0.35149670218163376</v>
      </c>
      <c r="E4428" s="197">
        <v>-3.739995512005434E-3</v>
      </c>
    </row>
    <row r="4429" spans="2:5" x14ac:dyDescent="0.3">
      <c r="B4429" s="166">
        <v>44600</v>
      </c>
      <c r="C4429" s="197">
        <v>492.75</v>
      </c>
      <c r="D4429" s="197">
        <f t="shared" si="70"/>
        <v>-2.3290386521308215E-2</v>
      </c>
      <c r="E4429" s="197">
        <v>-3.7403962798221446E-3</v>
      </c>
    </row>
    <row r="4430" spans="2:5" x14ac:dyDescent="0.3">
      <c r="B4430" s="166">
        <v>44595</v>
      </c>
      <c r="C4430" s="197">
        <v>504.5</v>
      </c>
      <c r="D4430" s="197">
        <f t="shared" si="70"/>
        <v>-0.3524164045953404</v>
      </c>
      <c r="E4430" s="197">
        <v>-3.7519747235386092E-3</v>
      </c>
    </row>
    <row r="4431" spans="2:5" x14ac:dyDescent="0.3">
      <c r="B4431" s="166">
        <v>45294</v>
      </c>
      <c r="C4431" s="197">
        <v>779.05</v>
      </c>
      <c r="D4431" s="197">
        <f t="shared" si="70"/>
        <v>1.181907295896933</v>
      </c>
      <c r="E4431" s="197">
        <v>-3.7596388700623651E-3</v>
      </c>
    </row>
    <row r="4432" spans="2:5" x14ac:dyDescent="0.3">
      <c r="B4432" s="166">
        <v>43203</v>
      </c>
      <c r="C4432" s="197">
        <v>357.05</v>
      </c>
      <c r="D4432" s="197">
        <f t="shared" si="70"/>
        <v>0.50204030120735355</v>
      </c>
      <c r="E4432" s="197">
        <v>-3.7667410714284921E-3</v>
      </c>
    </row>
    <row r="4433" spans="2:5" x14ac:dyDescent="0.3">
      <c r="B4433" s="166">
        <v>40652</v>
      </c>
      <c r="C4433" s="197">
        <v>237.71</v>
      </c>
      <c r="D4433" s="197">
        <f t="shared" si="70"/>
        <v>0.55406642259414229</v>
      </c>
      <c r="E4433" s="197">
        <v>-3.7718452705250982E-3</v>
      </c>
    </row>
    <row r="4434" spans="2:5" x14ac:dyDescent="0.3">
      <c r="B4434" s="166">
        <v>38904</v>
      </c>
      <c r="C4434" s="197">
        <v>152.96</v>
      </c>
      <c r="D4434" s="197">
        <f t="shared" si="70"/>
        <v>-0.17072377338031974</v>
      </c>
      <c r="E4434" s="197">
        <v>-3.7775172593459416E-3</v>
      </c>
    </row>
    <row r="4435" spans="2:5" x14ac:dyDescent="0.3">
      <c r="B4435" s="166">
        <v>43831</v>
      </c>
      <c r="C4435" s="197">
        <v>184.45</v>
      </c>
      <c r="D4435" s="197">
        <f t="shared" si="70"/>
        <v>13.01595744680851</v>
      </c>
      <c r="E4435" s="197">
        <v>-3.7807183364840791E-3</v>
      </c>
    </row>
    <row r="4436" spans="2:5" x14ac:dyDescent="0.3">
      <c r="B4436" s="166">
        <v>37158</v>
      </c>
      <c r="C4436" s="197">
        <v>13.16</v>
      </c>
      <c r="D4436" s="197">
        <f t="shared" si="70"/>
        <v>-0.92853651914200386</v>
      </c>
      <c r="E4436" s="197">
        <v>-3.7850113550341735E-3</v>
      </c>
    </row>
    <row r="4437" spans="2:5" x14ac:dyDescent="0.3">
      <c r="B4437" s="166">
        <v>44169</v>
      </c>
      <c r="C4437" s="197">
        <v>184.15</v>
      </c>
      <c r="D4437" s="197">
        <f t="shared" si="70"/>
        <v>-0.59963039460810963</v>
      </c>
      <c r="E4437" s="197">
        <v>-3.7868542061130217E-3</v>
      </c>
    </row>
    <row r="4438" spans="2:5" x14ac:dyDescent="0.3">
      <c r="B4438" s="166">
        <v>42797</v>
      </c>
      <c r="C4438" s="197">
        <v>459.95</v>
      </c>
      <c r="D4438" s="197">
        <f t="shared" si="70"/>
        <v>2.8128989471938985</v>
      </c>
      <c r="E4438" s="197">
        <v>-3.7903400476499982E-3</v>
      </c>
    </row>
    <row r="4439" spans="2:5" x14ac:dyDescent="0.3">
      <c r="B4439" s="166">
        <v>39546</v>
      </c>
      <c r="C4439" s="197">
        <v>120.63</v>
      </c>
      <c r="D4439" s="197">
        <f t="shared" si="70"/>
        <v>-0.74853033145716075</v>
      </c>
      <c r="E4439" s="197">
        <v>-3.7988273185234345E-3</v>
      </c>
    </row>
    <row r="4440" spans="2:5" x14ac:dyDescent="0.3">
      <c r="B4440" s="166">
        <v>41843</v>
      </c>
      <c r="C4440" s="197">
        <v>479.7</v>
      </c>
      <c r="D4440" s="197">
        <f t="shared" si="70"/>
        <v>-0.25113570726072099</v>
      </c>
      <c r="E4440" s="197">
        <v>-3.8003862687682188E-3</v>
      </c>
    </row>
    <row r="4441" spans="2:5" x14ac:dyDescent="0.3">
      <c r="B4441" s="166">
        <v>45238</v>
      </c>
      <c r="C4441" s="197">
        <v>640.57000000000005</v>
      </c>
      <c r="D4441" s="197">
        <f t="shared" si="70"/>
        <v>0.5810687399728498</v>
      </c>
      <c r="E4441" s="197">
        <v>-3.8101458741561789E-3</v>
      </c>
    </row>
    <row r="4442" spans="2:5" x14ac:dyDescent="0.3">
      <c r="B4442" s="166">
        <v>44726</v>
      </c>
      <c r="C4442" s="197">
        <v>405.15</v>
      </c>
      <c r="D4442" s="197">
        <f t="shared" si="70"/>
        <v>-0.39130108173076927</v>
      </c>
      <c r="E4442" s="197">
        <v>-3.8111630194246349E-3</v>
      </c>
    </row>
    <row r="4443" spans="2:5" x14ac:dyDescent="0.3">
      <c r="B4443" s="166">
        <v>45776</v>
      </c>
      <c r="C4443" s="197">
        <v>665.6</v>
      </c>
      <c r="D4443" s="197">
        <f t="shared" si="70"/>
        <v>9.6274948107935501</v>
      </c>
      <c r="E4443" s="197">
        <v>-3.816508269101182E-3</v>
      </c>
    </row>
    <row r="4444" spans="2:5" x14ac:dyDescent="0.3">
      <c r="B4444" s="166">
        <v>34690</v>
      </c>
      <c r="C4444" s="197">
        <v>62.63</v>
      </c>
      <c r="D4444" s="197">
        <f t="shared" si="70"/>
        <v>-0.24868042226487519</v>
      </c>
      <c r="E4444" s="197">
        <v>-3.8174009861617897E-3</v>
      </c>
    </row>
    <row r="4445" spans="2:5" x14ac:dyDescent="0.3">
      <c r="B4445" s="166">
        <v>38541</v>
      </c>
      <c r="C4445" s="197">
        <v>83.36</v>
      </c>
      <c r="D4445" s="197">
        <f t="shared" si="70"/>
        <v>0.14505494505494498</v>
      </c>
      <c r="E4445" s="197">
        <v>-3.8240917782027539E-3</v>
      </c>
    </row>
    <row r="4446" spans="2:5" x14ac:dyDescent="0.3">
      <c r="B4446" s="166">
        <v>34943</v>
      </c>
      <c r="C4446" s="197">
        <v>72.8</v>
      </c>
      <c r="D4446" s="197">
        <f t="shared" si="70"/>
        <v>-0.82902369712769208</v>
      </c>
      <c r="E4446" s="197">
        <v>-3.8314176245211051E-3</v>
      </c>
    </row>
    <row r="4447" spans="2:5" x14ac:dyDescent="0.3">
      <c r="B4447" s="166">
        <v>44901</v>
      </c>
      <c r="C4447" s="197">
        <v>425.79</v>
      </c>
      <c r="D4447" s="197">
        <f t="shared" si="70"/>
        <v>-2.9095884163721331E-2</v>
      </c>
      <c r="E4447" s="197">
        <v>-3.8368855719065342E-3</v>
      </c>
    </row>
    <row r="4448" spans="2:5" x14ac:dyDescent="0.3">
      <c r="B4448" s="166">
        <v>44974</v>
      </c>
      <c r="C4448" s="197">
        <v>438.55</v>
      </c>
      <c r="D4448" s="197">
        <f t="shared" si="70"/>
        <v>15.938972576284279</v>
      </c>
      <c r="E4448" s="197">
        <v>-3.8388151917135849E-3</v>
      </c>
    </row>
    <row r="4449" spans="2:5" x14ac:dyDescent="0.3">
      <c r="B4449" s="166">
        <v>37559</v>
      </c>
      <c r="C4449" s="197">
        <v>25.89</v>
      </c>
      <c r="D4449" s="197">
        <f t="shared" si="70"/>
        <v>-0.8036256067961165</v>
      </c>
      <c r="E4449" s="197">
        <v>-3.8476337052711918E-3</v>
      </c>
    </row>
    <row r="4450" spans="2:5" x14ac:dyDescent="0.3">
      <c r="B4450" s="166">
        <v>38747</v>
      </c>
      <c r="C4450" s="197">
        <v>131.84</v>
      </c>
      <c r="D4450" s="197">
        <f t="shared" si="70"/>
        <v>0.96219675546956407</v>
      </c>
      <c r="E4450" s="197">
        <v>-3.8534189648657957E-3</v>
      </c>
    </row>
    <row r="4451" spans="2:5" x14ac:dyDescent="0.3">
      <c r="B4451" s="166">
        <v>34855</v>
      </c>
      <c r="C4451" s="197">
        <v>67.19</v>
      </c>
      <c r="D4451" s="197">
        <f t="shared" si="70"/>
        <v>-0.89999255786261811</v>
      </c>
      <c r="E4451" s="197">
        <v>-3.8547071905116193E-3</v>
      </c>
    </row>
    <row r="4452" spans="2:5" x14ac:dyDescent="0.3">
      <c r="B4452" s="166">
        <v>45748</v>
      </c>
      <c r="C4452" s="197">
        <v>671.85</v>
      </c>
      <c r="D4452" s="197">
        <f t="shared" si="70"/>
        <v>0.81106288918241365</v>
      </c>
      <c r="E4452" s="197">
        <v>-3.8549929572244679E-3</v>
      </c>
    </row>
    <row r="4453" spans="2:5" x14ac:dyDescent="0.3">
      <c r="B4453" s="166">
        <v>41640</v>
      </c>
      <c r="C4453" s="197">
        <v>370.97</v>
      </c>
      <c r="D4453" s="197">
        <f t="shared" si="70"/>
        <v>0.4408840208187681</v>
      </c>
      <c r="E4453" s="197">
        <v>-3.8667060497837857E-3</v>
      </c>
    </row>
    <row r="4454" spans="2:5" x14ac:dyDescent="0.3">
      <c r="B4454" s="166">
        <v>40539</v>
      </c>
      <c r="C4454" s="197">
        <v>257.45999999999998</v>
      </c>
      <c r="D4454" s="197">
        <f t="shared" si="70"/>
        <v>0.41345045292341465</v>
      </c>
      <c r="E4454" s="197">
        <v>-3.8690706492300331E-3</v>
      </c>
    </row>
    <row r="4455" spans="2:5" x14ac:dyDescent="0.3">
      <c r="B4455" s="166">
        <v>39101</v>
      </c>
      <c r="C4455" s="197">
        <v>182.15</v>
      </c>
      <c r="D4455" s="197">
        <f t="shared" si="70"/>
        <v>-0.8098742236835238</v>
      </c>
      <c r="E4455" s="197">
        <v>-3.8827518320027066E-3</v>
      </c>
    </row>
    <row r="4456" spans="2:5" x14ac:dyDescent="0.3">
      <c r="B4456" s="166">
        <v>45467</v>
      </c>
      <c r="C4456" s="197">
        <v>958.05</v>
      </c>
      <c r="D4456" s="197">
        <f t="shared" si="70"/>
        <v>6.8195396669931441</v>
      </c>
      <c r="E4456" s="197">
        <v>-3.8989394884590967E-3</v>
      </c>
    </row>
    <row r="4457" spans="2:5" x14ac:dyDescent="0.3">
      <c r="B4457" s="166">
        <v>40129</v>
      </c>
      <c r="C4457" s="197">
        <v>122.52</v>
      </c>
      <c r="D4457" s="197">
        <f t="shared" si="70"/>
        <v>-0.45988361840945158</v>
      </c>
      <c r="E4457" s="197">
        <v>-3.9024390243902474E-3</v>
      </c>
    </row>
    <row r="4458" spans="2:5" x14ac:dyDescent="0.3">
      <c r="B4458" s="166">
        <v>40581</v>
      </c>
      <c r="C4458" s="197">
        <v>226.84</v>
      </c>
      <c r="D4458" s="197">
        <f t="shared" si="70"/>
        <v>1.5542168674698793</v>
      </c>
      <c r="E4458" s="197">
        <v>-3.9081368287006146E-3</v>
      </c>
    </row>
    <row r="4459" spans="2:5" x14ac:dyDescent="0.3">
      <c r="B4459" s="166">
        <v>38413</v>
      </c>
      <c r="C4459" s="197">
        <v>88.81</v>
      </c>
      <c r="D4459" s="197">
        <f t="shared" si="70"/>
        <v>6.1685594739987915E-2</v>
      </c>
      <c r="E4459" s="197">
        <v>-3.9255271422161675E-3</v>
      </c>
    </row>
    <row r="4460" spans="2:5" x14ac:dyDescent="0.3">
      <c r="B4460" s="166">
        <v>38505</v>
      </c>
      <c r="C4460" s="197">
        <v>83.65</v>
      </c>
      <c r="D4460" s="197">
        <f t="shared" si="70"/>
        <v>-0.1683237224100218</v>
      </c>
      <c r="E4460" s="197">
        <v>-3.9295070254822262E-3</v>
      </c>
    </row>
    <row r="4461" spans="2:5" x14ac:dyDescent="0.3">
      <c r="B4461" s="166">
        <v>40060</v>
      </c>
      <c r="C4461" s="197">
        <v>100.58</v>
      </c>
      <c r="D4461" s="197">
        <f t="shared" si="70"/>
        <v>-0.9010769609048439</v>
      </c>
      <c r="E4461" s="197">
        <v>-3.9611804317687405E-3</v>
      </c>
    </row>
    <row r="4462" spans="2:5" x14ac:dyDescent="0.3">
      <c r="B4462" s="166">
        <v>45485</v>
      </c>
      <c r="C4462" s="197">
        <v>1016.75</v>
      </c>
      <c r="D4462" s="197">
        <f t="shared" si="70"/>
        <v>11.677680798004987</v>
      </c>
      <c r="E4462" s="197">
        <v>-3.9674764890281766E-3</v>
      </c>
    </row>
    <row r="4463" spans="2:5" x14ac:dyDescent="0.3">
      <c r="B4463" s="166">
        <v>35382</v>
      </c>
      <c r="C4463" s="197">
        <v>80.2</v>
      </c>
      <c r="D4463" s="197">
        <f t="shared" si="70"/>
        <v>-0.3593737518971164</v>
      </c>
      <c r="E4463" s="197">
        <v>-3.9741679085940618E-3</v>
      </c>
    </row>
    <row r="4464" spans="2:5" x14ac:dyDescent="0.3">
      <c r="B4464" s="166">
        <v>38716</v>
      </c>
      <c r="C4464" s="197">
        <v>125.19</v>
      </c>
      <c r="D4464" s="197">
        <f t="shared" si="70"/>
        <v>-0.66633795309168442</v>
      </c>
      <c r="E4464" s="197">
        <v>-3.9780412125069997E-3</v>
      </c>
    </row>
    <row r="4465" spans="2:5" x14ac:dyDescent="0.3">
      <c r="B4465" s="166">
        <v>42467</v>
      </c>
      <c r="C4465" s="197">
        <v>375.2</v>
      </c>
      <c r="D4465" s="197">
        <f t="shared" si="70"/>
        <v>-0.6027906287383944</v>
      </c>
      <c r="E4465" s="197">
        <v>-3.9819485001327815E-3</v>
      </c>
    </row>
    <row r="4466" spans="2:5" x14ac:dyDescent="0.3">
      <c r="B4466" s="166">
        <v>45434</v>
      </c>
      <c r="C4466" s="197">
        <v>944.59</v>
      </c>
      <c r="D4466" s="197">
        <f t="shared" si="70"/>
        <v>2.2037376204042873</v>
      </c>
      <c r="E4466" s="197">
        <v>-3.9857861383215676E-3</v>
      </c>
    </row>
    <row r="4467" spans="2:5" x14ac:dyDescent="0.3">
      <c r="B4467" s="166">
        <v>41305</v>
      </c>
      <c r="C4467" s="197">
        <v>294.83999999999997</v>
      </c>
      <c r="D4467" s="197">
        <f t="shared" si="70"/>
        <v>-5.4545454545454675E-2</v>
      </c>
      <c r="E4467" s="197">
        <v>-3.9862171474900343E-3</v>
      </c>
    </row>
    <row r="4468" spans="2:5" x14ac:dyDescent="0.3">
      <c r="B4468" s="166">
        <v>44340</v>
      </c>
      <c r="C4468" s="197">
        <v>311.85000000000002</v>
      </c>
      <c r="D4468" s="197">
        <f t="shared" si="70"/>
        <v>3.1691176470588243</v>
      </c>
      <c r="E4468" s="197">
        <v>-3.992334717342727E-3</v>
      </c>
    </row>
    <row r="4469" spans="2:5" x14ac:dyDescent="0.3">
      <c r="B4469" s="166">
        <v>35515</v>
      </c>
      <c r="C4469" s="197">
        <v>74.8</v>
      </c>
      <c r="D4469" s="197">
        <f t="shared" si="70"/>
        <v>-0.85333333333333328</v>
      </c>
      <c r="E4469" s="197">
        <v>-3.9946737683088651E-3</v>
      </c>
    </row>
    <row r="4470" spans="2:5" x14ac:dyDescent="0.3">
      <c r="B4470" s="166">
        <v>42601</v>
      </c>
      <c r="C4470" s="197">
        <v>510</v>
      </c>
      <c r="D4470" s="197">
        <f t="shared" si="70"/>
        <v>1.9611688566389951E-4</v>
      </c>
      <c r="E4470" s="197">
        <v>-4.0035152817107234E-3</v>
      </c>
    </row>
    <row r="4471" spans="2:5" x14ac:dyDescent="0.3">
      <c r="B4471" s="166">
        <v>44575</v>
      </c>
      <c r="C4471" s="197">
        <v>509.9</v>
      </c>
      <c r="D4471" s="197">
        <f t="shared" si="70"/>
        <v>2.4244459368703826</v>
      </c>
      <c r="E4471" s="197">
        <v>-4.0042972946576771E-3</v>
      </c>
    </row>
    <row r="4472" spans="2:5" x14ac:dyDescent="0.3">
      <c r="B4472" s="166">
        <v>38891</v>
      </c>
      <c r="C4472" s="197">
        <v>148.9</v>
      </c>
      <c r="D4472" s="197">
        <f t="shared" si="70"/>
        <v>-0.72074268567141786</v>
      </c>
      <c r="E4472" s="197">
        <v>-4.0133779264213132E-3</v>
      </c>
    </row>
    <row r="4473" spans="2:5" x14ac:dyDescent="0.3">
      <c r="B4473" s="166">
        <v>42114</v>
      </c>
      <c r="C4473" s="197">
        <v>533.20000000000005</v>
      </c>
      <c r="D4473" s="197">
        <f t="shared" si="70"/>
        <v>5.5335130498713401</v>
      </c>
      <c r="E4473" s="197">
        <v>-4.0160642570280514E-3</v>
      </c>
    </row>
    <row r="4474" spans="2:5" x14ac:dyDescent="0.3">
      <c r="B4474" s="166">
        <v>38203</v>
      </c>
      <c r="C4474" s="197">
        <v>81.61</v>
      </c>
      <c r="D4474" s="197">
        <f t="shared" si="70"/>
        <v>2.3000404367165386</v>
      </c>
      <c r="E4474" s="197">
        <v>-4.0273370759091875E-3</v>
      </c>
    </row>
    <row r="4475" spans="2:5" x14ac:dyDescent="0.3">
      <c r="B4475" s="166">
        <v>37376</v>
      </c>
      <c r="C4475" s="197">
        <v>24.73</v>
      </c>
      <c r="D4475" s="197">
        <f t="shared" si="70"/>
        <v>-0.85706854698878743</v>
      </c>
      <c r="E4475" s="197">
        <v>-4.0273862263390248E-3</v>
      </c>
    </row>
    <row r="4476" spans="2:5" x14ac:dyDescent="0.3">
      <c r="B4476" s="166">
        <v>39079</v>
      </c>
      <c r="C4476" s="197">
        <v>173.02</v>
      </c>
      <c r="D4476" s="197">
        <f t="shared" si="70"/>
        <v>-0.60756651318923083</v>
      </c>
      <c r="E4476" s="197">
        <v>-4.0294727147132114E-3</v>
      </c>
    </row>
    <row r="4477" spans="2:5" x14ac:dyDescent="0.3">
      <c r="B4477" s="166">
        <v>44770</v>
      </c>
      <c r="C4477" s="197">
        <v>440.89</v>
      </c>
      <c r="D4477" s="197">
        <f t="shared" si="70"/>
        <v>2.1516906140538996</v>
      </c>
      <c r="E4477" s="197">
        <v>-4.0435529050329988E-3</v>
      </c>
    </row>
    <row r="4478" spans="2:5" x14ac:dyDescent="0.3">
      <c r="B4478" s="166">
        <v>40322</v>
      </c>
      <c r="C4478" s="197">
        <v>139.88999999999999</v>
      </c>
      <c r="D4478" s="197">
        <f t="shared" si="70"/>
        <v>-0.8020657941280509</v>
      </c>
      <c r="E4478" s="197">
        <v>-4.0580948312688436E-3</v>
      </c>
    </row>
    <row r="4479" spans="2:5" x14ac:dyDescent="0.3">
      <c r="B4479" s="166">
        <v>45695</v>
      </c>
      <c r="C4479" s="197">
        <v>706.75</v>
      </c>
      <c r="D4479" s="197">
        <f t="shared" si="70"/>
        <v>0.57872986798311254</v>
      </c>
      <c r="E4479" s="197">
        <v>-4.0865215246952413E-3</v>
      </c>
    </row>
    <row r="4480" spans="2:5" x14ac:dyDescent="0.3">
      <c r="B4480" s="166">
        <v>44761</v>
      </c>
      <c r="C4480" s="197">
        <v>447.67</v>
      </c>
      <c r="D4480" s="197">
        <f t="shared" si="70"/>
        <v>29.683344756682661</v>
      </c>
      <c r="E4480" s="197">
        <v>-4.0933460879624128E-3</v>
      </c>
    </row>
    <row r="4481" spans="2:5" x14ac:dyDescent="0.3">
      <c r="B4481" s="166">
        <v>37181</v>
      </c>
      <c r="C4481" s="197">
        <v>14.59</v>
      </c>
      <c r="D4481" s="197">
        <f t="shared" si="70"/>
        <v>-0.39884631231973633</v>
      </c>
      <c r="E4481" s="197">
        <v>-4.0955631399317571E-3</v>
      </c>
    </row>
    <row r="4482" spans="2:5" x14ac:dyDescent="0.3">
      <c r="B4482" s="166">
        <v>36724</v>
      </c>
      <c r="C4482" s="197">
        <v>24.27</v>
      </c>
      <c r="D4482" s="197">
        <f t="shared" si="70"/>
        <v>-0.74317460317460315</v>
      </c>
      <c r="E4482" s="197">
        <v>-4.103405826836326E-3</v>
      </c>
    </row>
    <row r="4483" spans="2:5" x14ac:dyDescent="0.3">
      <c r="B4483" s="166">
        <v>38328</v>
      </c>
      <c r="C4483" s="197">
        <v>94.5</v>
      </c>
      <c r="D4483" s="197">
        <f t="shared" si="70"/>
        <v>0.14781974978744072</v>
      </c>
      <c r="E4483" s="197">
        <v>-4.1100221308884022E-3</v>
      </c>
    </row>
    <row r="4484" spans="2:5" x14ac:dyDescent="0.3">
      <c r="B4484" s="166">
        <v>39709</v>
      </c>
      <c r="C4484" s="197">
        <v>82.33</v>
      </c>
      <c r="D4484" s="197">
        <f t="shared" si="70"/>
        <v>2.4006608839322592</v>
      </c>
      <c r="E4484" s="197">
        <v>-4.1127373896214792E-3</v>
      </c>
    </row>
    <row r="4485" spans="2:5" x14ac:dyDescent="0.3">
      <c r="B4485" s="166">
        <v>36706</v>
      </c>
      <c r="C4485" s="197">
        <v>24.21</v>
      </c>
      <c r="D4485" s="197">
        <f t="shared" si="70"/>
        <v>-0.93707111665626952</v>
      </c>
      <c r="E4485" s="197">
        <v>-4.1135335252981964E-3</v>
      </c>
    </row>
    <row r="4486" spans="2:5" x14ac:dyDescent="0.3">
      <c r="B4486" s="166">
        <v>41562</v>
      </c>
      <c r="C4486" s="197">
        <v>384.72</v>
      </c>
      <c r="D4486" s="197">
        <f t="shared" si="70"/>
        <v>30.847682119205299</v>
      </c>
      <c r="E4486" s="197">
        <v>-4.1158654966217956E-3</v>
      </c>
    </row>
    <row r="4487" spans="2:5" x14ac:dyDescent="0.3">
      <c r="B4487" s="166">
        <v>36993</v>
      </c>
      <c r="C4487" s="197">
        <v>12.08</v>
      </c>
      <c r="D4487" s="197">
        <f t="shared" si="70"/>
        <v>-0.97140489998816426</v>
      </c>
      <c r="E4487" s="197">
        <v>-4.1220115416323866E-3</v>
      </c>
    </row>
    <row r="4488" spans="2:5" x14ac:dyDescent="0.3">
      <c r="B4488" s="166">
        <v>43096</v>
      </c>
      <c r="C4488" s="197">
        <v>422.45</v>
      </c>
      <c r="D4488" s="197">
        <f t="shared" si="70"/>
        <v>0.88207252962665939</v>
      </c>
      <c r="E4488" s="197">
        <v>-4.1254125412540921E-3</v>
      </c>
    </row>
    <row r="4489" spans="2:5" x14ac:dyDescent="0.3">
      <c r="B4489" s="166">
        <v>40456</v>
      </c>
      <c r="C4489" s="197">
        <v>224.46</v>
      </c>
      <c r="D4489" s="197">
        <f t="shared" si="70"/>
        <v>2.3238560639715682</v>
      </c>
      <c r="E4489" s="197">
        <v>-4.1261812857712465E-3</v>
      </c>
    </row>
    <row r="4490" spans="2:5" x14ac:dyDescent="0.3">
      <c r="B4490" s="166">
        <v>35685</v>
      </c>
      <c r="C4490" s="197">
        <v>67.53</v>
      </c>
      <c r="D4490" s="197">
        <f t="shared" ref="D4490:D4553" si="71">C4490/C4491-1</f>
        <v>-0.74041898904478187</v>
      </c>
      <c r="E4490" s="197">
        <v>-4.1291844860640303E-3</v>
      </c>
    </row>
    <row r="4491" spans="2:5" x14ac:dyDescent="0.3">
      <c r="B4491" s="166">
        <v>40515</v>
      </c>
      <c r="C4491" s="197">
        <v>260.14999999999998</v>
      </c>
      <c r="D4491" s="197">
        <f t="shared" si="71"/>
        <v>2.1768225668579797</v>
      </c>
      <c r="E4491" s="197">
        <v>-4.1342877923670196E-3</v>
      </c>
    </row>
    <row r="4492" spans="2:5" x14ac:dyDescent="0.3">
      <c r="B4492" s="166">
        <v>35108</v>
      </c>
      <c r="C4492" s="197">
        <v>81.89</v>
      </c>
      <c r="D4492" s="197">
        <f t="shared" si="71"/>
        <v>-0.82047572070590813</v>
      </c>
      <c r="E4492" s="197">
        <v>-4.1347440107016853E-3</v>
      </c>
    </row>
    <row r="4493" spans="2:5" x14ac:dyDescent="0.3">
      <c r="B4493" s="166">
        <v>44657</v>
      </c>
      <c r="C4493" s="197">
        <v>456.15</v>
      </c>
      <c r="D4493" s="197">
        <f t="shared" si="71"/>
        <v>2.6576858311282177</v>
      </c>
      <c r="E4493" s="197">
        <v>-4.1480187752429565E-3</v>
      </c>
    </row>
    <row r="4494" spans="2:5" x14ac:dyDescent="0.3">
      <c r="B4494" s="166">
        <v>39469</v>
      </c>
      <c r="C4494" s="197">
        <v>124.71</v>
      </c>
      <c r="D4494" s="197">
        <f t="shared" si="71"/>
        <v>-0.17421533571712366</v>
      </c>
      <c r="E4494" s="197">
        <v>-4.1523596582289102E-3</v>
      </c>
    </row>
    <row r="4495" spans="2:5" x14ac:dyDescent="0.3">
      <c r="B4495" s="166">
        <v>40364</v>
      </c>
      <c r="C4495" s="197">
        <v>151.02000000000001</v>
      </c>
      <c r="D4495" s="197">
        <f t="shared" si="71"/>
        <v>-0.65942764359650896</v>
      </c>
      <c r="E4495" s="197">
        <v>-4.1543026706231112E-3</v>
      </c>
    </row>
    <row r="4496" spans="2:5" x14ac:dyDescent="0.3">
      <c r="B4496" s="166">
        <v>44959</v>
      </c>
      <c r="C4496" s="197">
        <v>443.43</v>
      </c>
      <c r="D4496" s="197">
        <f t="shared" si="71"/>
        <v>29.858037578288101</v>
      </c>
      <c r="E4496" s="197">
        <v>-4.1546891843333711E-3</v>
      </c>
    </row>
    <row r="4497" spans="2:5" x14ac:dyDescent="0.3">
      <c r="B4497" s="166">
        <v>37025</v>
      </c>
      <c r="C4497" s="197">
        <v>14.37</v>
      </c>
      <c r="D4497" s="197">
        <f t="shared" si="71"/>
        <v>-0.98583566612782403</v>
      </c>
      <c r="E4497" s="197">
        <v>-4.1580041580041582E-3</v>
      </c>
    </row>
    <row r="4498" spans="2:5" x14ac:dyDescent="0.3">
      <c r="B4498" s="166">
        <v>45357</v>
      </c>
      <c r="C4498" s="197">
        <v>1014.52</v>
      </c>
      <c r="D4498" s="197">
        <f t="shared" si="71"/>
        <v>83.826086956521735</v>
      </c>
      <c r="E4498" s="197">
        <v>-4.1619223369586678E-3</v>
      </c>
    </row>
    <row r="4499" spans="2:5" x14ac:dyDescent="0.3">
      <c r="B4499" s="166">
        <v>37071</v>
      </c>
      <c r="C4499" s="197">
        <v>11.96</v>
      </c>
      <c r="D4499" s="197">
        <f t="shared" si="71"/>
        <v>-0.92300759624050466</v>
      </c>
      <c r="E4499" s="197">
        <v>-4.1631973355535923E-3</v>
      </c>
    </row>
    <row r="4500" spans="2:5" x14ac:dyDescent="0.3">
      <c r="B4500" s="166">
        <v>39038</v>
      </c>
      <c r="C4500" s="197">
        <v>155.34</v>
      </c>
      <c r="D4500" s="197">
        <f t="shared" si="71"/>
        <v>0.10271881876907796</v>
      </c>
      <c r="E4500" s="197">
        <v>-4.1669337778063031E-3</v>
      </c>
    </row>
    <row r="4501" spans="2:5" x14ac:dyDescent="0.3">
      <c r="B4501" s="166">
        <v>40318</v>
      </c>
      <c r="C4501" s="197">
        <v>140.87</v>
      </c>
      <c r="D4501" s="197">
        <f t="shared" si="71"/>
        <v>-0.85024981396832144</v>
      </c>
      <c r="E4501" s="197">
        <v>-4.1707903294218029E-3</v>
      </c>
    </row>
    <row r="4502" spans="2:5" x14ac:dyDescent="0.3">
      <c r="B4502" s="166">
        <v>45441</v>
      </c>
      <c r="C4502" s="197">
        <v>940.7</v>
      </c>
      <c r="D4502" s="197">
        <f t="shared" si="71"/>
        <v>10.607847976307996</v>
      </c>
      <c r="E4502" s="197">
        <v>-4.1709010840107474E-3</v>
      </c>
    </row>
    <row r="4503" spans="2:5" x14ac:dyDescent="0.3">
      <c r="B4503" s="166">
        <v>35131</v>
      </c>
      <c r="C4503" s="197">
        <v>81.040000000000006</v>
      </c>
      <c r="D4503" s="197">
        <f t="shared" si="71"/>
        <v>1.6184168012924074</v>
      </c>
      <c r="E4503" s="197">
        <v>-4.1779306955024298E-3</v>
      </c>
    </row>
    <row r="4504" spans="2:5" x14ac:dyDescent="0.3">
      <c r="B4504" s="166">
        <v>37585</v>
      </c>
      <c r="C4504" s="197">
        <v>30.95</v>
      </c>
      <c r="D4504" s="197">
        <f t="shared" si="71"/>
        <v>-0.88946428571428571</v>
      </c>
      <c r="E4504" s="197">
        <v>-4.1827541827541559E-3</v>
      </c>
    </row>
    <row r="4505" spans="2:5" x14ac:dyDescent="0.3">
      <c r="B4505" s="166">
        <v>40981</v>
      </c>
      <c r="C4505" s="197">
        <v>280</v>
      </c>
      <c r="D4505" s="197">
        <f t="shared" si="71"/>
        <v>1.0348837209302326</v>
      </c>
      <c r="E4505" s="197">
        <v>-4.1966000426773009E-3</v>
      </c>
    </row>
    <row r="4506" spans="2:5" x14ac:dyDescent="0.3">
      <c r="B4506" s="166">
        <v>39415</v>
      </c>
      <c r="C4506" s="197">
        <v>137.6</v>
      </c>
      <c r="D4506" s="197">
        <f t="shared" si="71"/>
        <v>0.3854208618606525</v>
      </c>
      <c r="E4506" s="197">
        <v>-4.1974236503112827E-3</v>
      </c>
    </row>
    <row r="4507" spans="2:5" x14ac:dyDescent="0.3">
      <c r="B4507" s="166">
        <v>35240</v>
      </c>
      <c r="C4507" s="197">
        <v>99.32</v>
      </c>
      <c r="D4507" s="197">
        <f t="shared" si="71"/>
        <v>1.2139991083370485</v>
      </c>
      <c r="E4507" s="197">
        <v>-4.2109484660116658E-3</v>
      </c>
    </row>
    <row r="4508" spans="2:5" x14ac:dyDescent="0.3">
      <c r="B4508" s="166">
        <v>35824</v>
      </c>
      <c r="C4508" s="197">
        <v>44.86</v>
      </c>
      <c r="D4508" s="197">
        <f t="shared" si="71"/>
        <v>-0.88470830120791577</v>
      </c>
      <c r="E4508" s="197">
        <v>-4.2175360710321463E-3</v>
      </c>
    </row>
    <row r="4509" spans="2:5" x14ac:dyDescent="0.3">
      <c r="B4509" s="166">
        <v>42206</v>
      </c>
      <c r="C4509" s="197">
        <v>389.1</v>
      </c>
      <c r="D4509" s="197">
        <f t="shared" si="71"/>
        <v>-0.15237991504193438</v>
      </c>
      <c r="E4509" s="197">
        <v>-4.222648752399194E-3</v>
      </c>
    </row>
    <row r="4510" spans="2:5" x14ac:dyDescent="0.3">
      <c r="B4510" s="166">
        <v>42929</v>
      </c>
      <c r="C4510" s="197">
        <v>459.05</v>
      </c>
      <c r="D4510" s="197">
        <f t="shared" si="71"/>
        <v>4.7359740097463447</v>
      </c>
      <c r="E4510" s="197">
        <v>-4.2299349240780826E-3</v>
      </c>
    </row>
    <row r="4511" spans="2:5" x14ac:dyDescent="0.3">
      <c r="B4511" s="166">
        <v>38295</v>
      </c>
      <c r="C4511" s="197">
        <v>80.03</v>
      </c>
      <c r="D4511" s="197">
        <f t="shared" si="71"/>
        <v>-0.80888814595472347</v>
      </c>
      <c r="E4511" s="197">
        <v>-4.2304342416324969E-3</v>
      </c>
    </row>
    <row r="4512" spans="2:5" x14ac:dyDescent="0.3">
      <c r="B4512" s="166">
        <v>41754</v>
      </c>
      <c r="C4512" s="197">
        <v>418.76</v>
      </c>
      <c r="D4512" s="197">
        <f t="shared" si="71"/>
        <v>-0.57450008128759555</v>
      </c>
      <c r="E4512" s="197">
        <v>-4.2326532553383922E-3</v>
      </c>
    </row>
    <row r="4513" spans="2:5" x14ac:dyDescent="0.3">
      <c r="B4513" s="166">
        <v>45355</v>
      </c>
      <c r="C4513" s="197">
        <v>984.16</v>
      </c>
      <c r="D4513" s="197">
        <f t="shared" si="71"/>
        <v>1.2790977722199064</v>
      </c>
      <c r="E4513" s="197">
        <v>-4.2393888804573843E-3</v>
      </c>
    </row>
    <row r="4514" spans="2:5" x14ac:dyDescent="0.3">
      <c r="B4514" s="166">
        <v>44874</v>
      </c>
      <c r="C4514" s="197">
        <v>431.82</v>
      </c>
      <c r="D4514" s="197">
        <f t="shared" si="71"/>
        <v>2.6188212927756638E-2</v>
      </c>
      <c r="E4514" s="197">
        <v>-4.2429553106120288E-3</v>
      </c>
    </row>
    <row r="4515" spans="2:5" x14ac:dyDescent="0.3">
      <c r="B4515" s="166">
        <v>43090</v>
      </c>
      <c r="C4515" s="197">
        <v>420.8</v>
      </c>
      <c r="D4515" s="197">
        <f t="shared" si="71"/>
        <v>-0.17310224213484249</v>
      </c>
      <c r="E4515" s="197">
        <v>-4.2593469001419582E-3</v>
      </c>
    </row>
    <row r="4516" spans="2:5" x14ac:dyDescent="0.3">
      <c r="B4516" s="166">
        <v>41893</v>
      </c>
      <c r="C4516" s="197">
        <v>508.89</v>
      </c>
      <c r="D4516" s="197">
        <f t="shared" si="71"/>
        <v>-0.52900180480355408</v>
      </c>
      <c r="E4516" s="197">
        <v>-4.2655604907351208E-3</v>
      </c>
    </row>
    <row r="4517" spans="2:5" x14ac:dyDescent="0.3">
      <c r="B4517" s="166">
        <v>45539</v>
      </c>
      <c r="C4517" s="197">
        <v>1080.45</v>
      </c>
      <c r="D4517" s="197">
        <f t="shared" si="71"/>
        <v>0.98429752066115705</v>
      </c>
      <c r="E4517" s="197">
        <v>-4.2853193254076549E-3</v>
      </c>
    </row>
    <row r="4518" spans="2:5" x14ac:dyDescent="0.3">
      <c r="B4518" s="166">
        <v>42664</v>
      </c>
      <c r="C4518" s="197">
        <v>544.5</v>
      </c>
      <c r="D4518" s="197">
        <f t="shared" si="71"/>
        <v>3.434039087947883</v>
      </c>
      <c r="E4518" s="197">
        <v>-4.2973393069397625E-3</v>
      </c>
    </row>
    <row r="4519" spans="2:5" x14ac:dyDescent="0.3">
      <c r="B4519" s="166">
        <v>38733</v>
      </c>
      <c r="C4519" s="197">
        <v>122.8</v>
      </c>
      <c r="D4519" s="197">
        <f t="shared" si="71"/>
        <v>-0.589077767367153</v>
      </c>
      <c r="E4519" s="197">
        <v>-4.2974134436065681E-3</v>
      </c>
    </row>
    <row r="4520" spans="2:5" x14ac:dyDescent="0.3">
      <c r="B4520" s="166">
        <v>41414</v>
      </c>
      <c r="C4520" s="197">
        <v>298.83999999999997</v>
      </c>
      <c r="D4520" s="197">
        <f t="shared" si="71"/>
        <v>3.2797649904959147E-2</v>
      </c>
      <c r="E4520" s="197">
        <v>-4.2981374737613987E-3</v>
      </c>
    </row>
    <row r="4521" spans="2:5" x14ac:dyDescent="0.3">
      <c r="B4521" s="166">
        <v>44218</v>
      </c>
      <c r="C4521" s="197">
        <v>289.35000000000002</v>
      </c>
      <c r="D4521" s="197">
        <f t="shared" si="71"/>
        <v>2.7937590140291078</v>
      </c>
      <c r="E4521" s="197">
        <v>-4.3014452856159346E-3</v>
      </c>
    </row>
    <row r="4522" spans="2:5" x14ac:dyDescent="0.3">
      <c r="B4522" s="166">
        <v>35548</v>
      </c>
      <c r="C4522" s="197">
        <v>76.27</v>
      </c>
      <c r="D4522" s="197">
        <f t="shared" si="71"/>
        <v>0.18028474156607843</v>
      </c>
      <c r="E4522" s="197">
        <v>-4.3080939947780506E-3</v>
      </c>
    </row>
    <row r="4523" spans="2:5" x14ac:dyDescent="0.3">
      <c r="B4523" s="166">
        <v>35487</v>
      </c>
      <c r="C4523" s="197">
        <v>64.62</v>
      </c>
      <c r="D4523" s="197">
        <f t="shared" si="71"/>
        <v>-0.23949629280922669</v>
      </c>
      <c r="E4523" s="197">
        <v>-4.3143297380585643E-3</v>
      </c>
    </row>
    <row r="4524" spans="2:5" x14ac:dyDescent="0.3">
      <c r="B4524" s="166">
        <v>38497</v>
      </c>
      <c r="C4524" s="197">
        <v>84.97</v>
      </c>
      <c r="D4524" s="197">
        <f t="shared" si="71"/>
        <v>-0.68599408721359945</v>
      </c>
      <c r="E4524" s="197">
        <v>-4.3355987813452623E-3</v>
      </c>
    </row>
    <row r="4525" spans="2:5" x14ac:dyDescent="0.3">
      <c r="B4525" s="166">
        <v>41185</v>
      </c>
      <c r="C4525" s="197">
        <v>270.60000000000002</v>
      </c>
      <c r="D4525" s="197">
        <f t="shared" si="71"/>
        <v>0.97129744299555631</v>
      </c>
      <c r="E4525" s="197">
        <v>-4.3417470012507842E-3</v>
      </c>
    </row>
    <row r="4526" spans="2:5" x14ac:dyDescent="0.3">
      <c r="B4526" s="166">
        <v>39170</v>
      </c>
      <c r="C4526" s="197">
        <v>137.27000000000001</v>
      </c>
      <c r="D4526" s="197">
        <f t="shared" si="71"/>
        <v>-1.6267736849648662E-2</v>
      </c>
      <c r="E4526" s="197">
        <v>-4.3519257271341649E-3</v>
      </c>
    </row>
    <row r="4527" spans="2:5" x14ac:dyDescent="0.3">
      <c r="B4527" s="166">
        <v>39209</v>
      </c>
      <c r="C4527" s="197">
        <v>139.54</v>
      </c>
      <c r="D4527" s="197">
        <f t="shared" si="71"/>
        <v>-0.67829394812680111</v>
      </c>
      <c r="E4527" s="197">
        <v>-4.3524794862648264E-3</v>
      </c>
    </row>
    <row r="4528" spans="2:5" x14ac:dyDescent="0.3">
      <c r="B4528" s="166">
        <v>44651</v>
      </c>
      <c r="C4528" s="197">
        <v>433.75</v>
      </c>
      <c r="D4528" s="197">
        <f t="shared" si="71"/>
        <v>-1.9308598430893831E-2</v>
      </c>
      <c r="E4528" s="197">
        <v>-4.3612992080798163E-3</v>
      </c>
    </row>
    <row r="4529" spans="2:5" x14ac:dyDescent="0.3">
      <c r="B4529" s="166">
        <v>44956</v>
      </c>
      <c r="C4529" s="197">
        <v>442.29</v>
      </c>
      <c r="D4529" s="197">
        <f t="shared" si="71"/>
        <v>2.4654078194781794</v>
      </c>
      <c r="E4529" s="197">
        <v>-4.3671071291898622E-3</v>
      </c>
    </row>
    <row r="4530" spans="2:5" x14ac:dyDescent="0.3">
      <c r="B4530" s="166">
        <v>39581</v>
      </c>
      <c r="C4530" s="197">
        <v>127.63</v>
      </c>
      <c r="D4530" s="197">
        <f t="shared" si="71"/>
        <v>1.8025911286780851</v>
      </c>
      <c r="E4530" s="197">
        <v>-4.3685154848271956E-3</v>
      </c>
    </row>
    <row r="4531" spans="2:5" x14ac:dyDescent="0.3">
      <c r="B4531" s="166">
        <v>35844</v>
      </c>
      <c r="C4531" s="197">
        <v>45.54</v>
      </c>
      <c r="D4531" s="197">
        <f t="shared" si="71"/>
        <v>0.54163845633039953</v>
      </c>
      <c r="E4531" s="197">
        <v>-4.3725404459992179E-3</v>
      </c>
    </row>
    <row r="4532" spans="2:5" x14ac:dyDescent="0.3">
      <c r="B4532" s="166">
        <v>39871</v>
      </c>
      <c r="C4532" s="197">
        <v>29.54</v>
      </c>
      <c r="D4532" s="197">
        <f t="shared" si="71"/>
        <v>-0.8374690508940853</v>
      </c>
      <c r="E4532" s="197">
        <v>-4.3815301651500826E-3</v>
      </c>
    </row>
    <row r="4533" spans="2:5" x14ac:dyDescent="0.3">
      <c r="B4533" s="166">
        <v>43430</v>
      </c>
      <c r="C4533" s="197">
        <v>181.75</v>
      </c>
      <c r="D4533" s="197">
        <f t="shared" si="71"/>
        <v>6.2845691382765532</v>
      </c>
      <c r="E4533" s="197">
        <v>-4.3823609969871891E-3</v>
      </c>
    </row>
    <row r="4534" spans="2:5" x14ac:dyDescent="0.3">
      <c r="B4534" s="166">
        <v>36668</v>
      </c>
      <c r="C4534" s="197">
        <v>24.95</v>
      </c>
      <c r="D4534" s="197">
        <f t="shared" si="71"/>
        <v>-0.7308812425844029</v>
      </c>
      <c r="E4534" s="197">
        <v>-4.3894652833199599E-3</v>
      </c>
    </row>
    <row r="4535" spans="2:5" x14ac:dyDescent="0.3">
      <c r="B4535" s="166">
        <v>35173</v>
      </c>
      <c r="C4535" s="197">
        <v>92.71</v>
      </c>
      <c r="D4535" s="197">
        <f t="shared" si="71"/>
        <v>0.24610215053763418</v>
      </c>
      <c r="E4535" s="197">
        <v>-4.4029209621994081E-3</v>
      </c>
    </row>
    <row r="4536" spans="2:5" x14ac:dyDescent="0.3">
      <c r="B4536" s="166">
        <v>35506</v>
      </c>
      <c r="C4536" s="197">
        <v>74.400000000000006</v>
      </c>
      <c r="D4536" s="197">
        <f t="shared" si="71"/>
        <v>3.7208121827411169</v>
      </c>
      <c r="E4536" s="197">
        <v>-4.4158972300281096E-3</v>
      </c>
    </row>
    <row r="4537" spans="2:5" x14ac:dyDescent="0.3">
      <c r="B4537" s="166">
        <v>37032</v>
      </c>
      <c r="C4537" s="197">
        <v>15.76</v>
      </c>
      <c r="D4537" s="197">
        <f t="shared" si="71"/>
        <v>-0.7807456872565387</v>
      </c>
      <c r="E4537" s="197">
        <v>-4.4219835754896186E-3</v>
      </c>
    </row>
    <row r="4538" spans="2:5" x14ac:dyDescent="0.3">
      <c r="B4538" s="166">
        <v>35081</v>
      </c>
      <c r="C4538" s="197">
        <v>71.88</v>
      </c>
      <c r="D4538" s="197">
        <f t="shared" si="71"/>
        <v>-0.81156114825009829</v>
      </c>
      <c r="E4538" s="197">
        <v>-4.4321329639890328E-3</v>
      </c>
    </row>
    <row r="4539" spans="2:5" x14ac:dyDescent="0.3">
      <c r="B4539" s="166">
        <v>42298</v>
      </c>
      <c r="C4539" s="197">
        <v>381.45</v>
      </c>
      <c r="D4539" s="197">
        <f t="shared" si="71"/>
        <v>0.56025032722513091</v>
      </c>
      <c r="E4539" s="197">
        <v>-4.4369046065508844E-3</v>
      </c>
    </row>
    <row r="4540" spans="2:5" x14ac:dyDescent="0.3">
      <c r="B4540" s="166">
        <v>41082</v>
      </c>
      <c r="C4540" s="197">
        <v>244.48</v>
      </c>
      <c r="D4540" s="197">
        <f t="shared" si="71"/>
        <v>2.1151885830784911</v>
      </c>
      <c r="E4540" s="197">
        <v>-4.4386529299181854E-3</v>
      </c>
    </row>
    <row r="4541" spans="2:5" x14ac:dyDescent="0.3">
      <c r="B4541" s="166">
        <v>38281</v>
      </c>
      <c r="C4541" s="197">
        <v>78.48</v>
      </c>
      <c r="D4541" s="197">
        <f t="shared" si="71"/>
        <v>-0.43507054419809954</v>
      </c>
      <c r="E4541" s="197">
        <v>-4.439934035265658E-3</v>
      </c>
    </row>
    <row r="4542" spans="2:5" x14ac:dyDescent="0.3">
      <c r="B4542" s="166">
        <v>39210</v>
      </c>
      <c r="C4542" s="197">
        <v>138.91999999999999</v>
      </c>
      <c r="D4542" s="197">
        <f t="shared" si="71"/>
        <v>6.7652319731693673</v>
      </c>
      <c r="E4542" s="197">
        <v>-4.4431704170847519E-3</v>
      </c>
    </row>
    <row r="4543" spans="2:5" x14ac:dyDescent="0.3">
      <c r="B4543" s="166">
        <v>36879</v>
      </c>
      <c r="C4543" s="197">
        <v>17.89</v>
      </c>
      <c r="D4543" s="197">
        <f t="shared" si="71"/>
        <v>-0.98218127490039842</v>
      </c>
      <c r="E4543" s="197">
        <v>-4.4518642181412549E-3</v>
      </c>
    </row>
    <row r="4544" spans="2:5" x14ac:dyDescent="0.3">
      <c r="B4544" s="166">
        <v>45387</v>
      </c>
      <c r="C4544" s="197">
        <v>1004</v>
      </c>
      <c r="D4544" s="197">
        <f t="shared" si="71"/>
        <v>11.845445240532243</v>
      </c>
      <c r="E4544" s="197">
        <v>-4.4522008150800207E-3</v>
      </c>
    </row>
    <row r="4545" spans="2:5" x14ac:dyDescent="0.3">
      <c r="B4545" s="166">
        <v>35387</v>
      </c>
      <c r="C4545" s="197">
        <v>78.16</v>
      </c>
      <c r="D4545" s="197">
        <f t="shared" si="71"/>
        <v>-0.86985263508450583</v>
      </c>
      <c r="E4545" s="197">
        <v>-4.4580308240989019E-3</v>
      </c>
    </row>
    <row r="4546" spans="2:5" x14ac:dyDescent="0.3">
      <c r="B4546" s="166">
        <v>45166</v>
      </c>
      <c r="C4546" s="197">
        <v>600.54999999999995</v>
      </c>
      <c r="D4546" s="197">
        <f t="shared" si="71"/>
        <v>11.829523606067077</v>
      </c>
      <c r="E4546" s="197">
        <v>-4.4592533651615085E-3</v>
      </c>
    </row>
    <row r="4547" spans="2:5" x14ac:dyDescent="0.3">
      <c r="B4547" s="166">
        <v>35818</v>
      </c>
      <c r="C4547" s="197">
        <v>46.81</v>
      </c>
      <c r="D4547" s="197">
        <f t="shared" si="71"/>
        <v>-0.88632831471588147</v>
      </c>
      <c r="E4547" s="197">
        <v>-4.4661846022968632E-3</v>
      </c>
    </row>
    <row r="4548" spans="2:5" x14ac:dyDescent="0.3">
      <c r="B4548" s="166">
        <v>43000</v>
      </c>
      <c r="C4548" s="197">
        <v>411.8</v>
      </c>
      <c r="D4548" s="197">
        <f t="shared" si="71"/>
        <v>-0.64397181515583801</v>
      </c>
      <c r="E4548" s="197">
        <v>-4.4723800314274698E-3</v>
      </c>
    </row>
    <row r="4549" spans="2:5" x14ac:dyDescent="0.3">
      <c r="B4549" s="166">
        <v>45504</v>
      </c>
      <c r="C4549" s="197">
        <v>1156.6500000000001</v>
      </c>
      <c r="D4549" s="197">
        <f t="shared" si="71"/>
        <v>0.62839645220329454</v>
      </c>
      <c r="E4549" s="197">
        <v>-4.4756207772086443E-3</v>
      </c>
    </row>
    <row r="4550" spans="2:5" x14ac:dyDescent="0.3">
      <c r="B4550" s="166">
        <v>45741</v>
      </c>
      <c r="C4550" s="197">
        <v>710.3</v>
      </c>
      <c r="D4550" s="197">
        <f t="shared" si="71"/>
        <v>23.628987517337031</v>
      </c>
      <c r="E4550" s="197">
        <v>-4.4849334267694774E-3</v>
      </c>
    </row>
    <row r="4551" spans="2:5" x14ac:dyDescent="0.3">
      <c r="B4551" s="166">
        <v>37693</v>
      </c>
      <c r="C4551" s="197">
        <v>28.84</v>
      </c>
      <c r="D4551" s="197">
        <f t="shared" si="71"/>
        <v>6.9396252602360597E-4</v>
      </c>
      <c r="E4551" s="197">
        <v>-4.4874007594062348E-3</v>
      </c>
    </row>
    <row r="4552" spans="2:5" x14ac:dyDescent="0.3">
      <c r="B4552" s="166">
        <v>37454</v>
      </c>
      <c r="C4552" s="197">
        <v>28.82</v>
      </c>
      <c r="D4552" s="197">
        <f t="shared" si="71"/>
        <v>-0.90689710870618645</v>
      </c>
      <c r="E4552" s="197">
        <v>-4.4905008635578447E-3</v>
      </c>
    </row>
    <row r="4553" spans="2:5" x14ac:dyDescent="0.3">
      <c r="B4553" s="166">
        <v>44391</v>
      </c>
      <c r="C4553" s="197">
        <v>309.55</v>
      </c>
      <c r="D4553" s="197">
        <f t="shared" si="71"/>
        <v>1.800090456806875</v>
      </c>
      <c r="E4553" s="197">
        <v>-4.5023315645601469E-3</v>
      </c>
    </row>
    <row r="4554" spans="2:5" x14ac:dyDescent="0.3">
      <c r="B4554" s="166">
        <v>43703</v>
      </c>
      <c r="C4554" s="197">
        <v>110.55</v>
      </c>
      <c r="D4554" s="197">
        <f t="shared" ref="D4554:D4617" si="72">C4554/C4555-1</f>
        <v>6.1507115135834409</v>
      </c>
      <c r="E4554" s="197">
        <v>-4.5024763619990749E-3</v>
      </c>
    </row>
    <row r="4555" spans="2:5" x14ac:dyDescent="0.3">
      <c r="B4555" s="166">
        <v>37034</v>
      </c>
      <c r="C4555" s="197">
        <v>15.46</v>
      </c>
      <c r="D4555" s="197">
        <f t="shared" si="72"/>
        <v>-0.46057222609909276</v>
      </c>
      <c r="E4555" s="197">
        <v>-4.5074050225368811E-3</v>
      </c>
    </row>
    <row r="4556" spans="2:5" x14ac:dyDescent="0.3">
      <c r="B4556" s="166">
        <v>37428</v>
      </c>
      <c r="C4556" s="197">
        <v>28.66</v>
      </c>
      <c r="D4556" s="197">
        <f t="shared" si="72"/>
        <v>0.30095324557421699</v>
      </c>
      <c r="E4556" s="197">
        <v>-4.5154567558179926E-3</v>
      </c>
    </row>
    <row r="4557" spans="2:5" x14ac:dyDescent="0.3">
      <c r="B4557" s="166">
        <v>36127</v>
      </c>
      <c r="C4557" s="197">
        <v>22.03</v>
      </c>
      <c r="D4557" s="197">
        <f t="shared" si="72"/>
        <v>-0.33161407766990292</v>
      </c>
      <c r="E4557" s="197">
        <v>-4.5187528242204289E-3</v>
      </c>
    </row>
    <row r="4558" spans="2:5" x14ac:dyDescent="0.3">
      <c r="B4558" s="166">
        <v>37775</v>
      </c>
      <c r="C4558" s="197">
        <v>32.96</v>
      </c>
      <c r="D4558" s="197">
        <f t="shared" si="72"/>
        <v>-0.73214140593254773</v>
      </c>
      <c r="E4558" s="197">
        <v>-4.5303533675625784E-3</v>
      </c>
    </row>
    <row r="4559" spans="2:5" x14ac:dyDescent="0.3">
      <c r="B4559" s="166">
        <v>39247</v>
      </c>
      <c r="C4559" s="197">
        <v>123.05</v>
      </c>
      <c r="D4559" s="197">
        <f t="shared" si="72"/>
        <v>1.8625827814569451E-2</v>
      </c>
      <c r="E4559" s="197">
        <v>-4.5303778011488438E-3</v>
      </c>
    </row>
    <row r="4560" spans="2:5" x14ac:dyDescent="0.3">
      <c r="B4560" s="166">
        <v>43696</v>
      </c>
      <c r="C4560" s="197">
        <v>120.8</v>
      </c>
      <c r="D4560" s="197">
        <f t="shared" si="72"/>
        <v>-0.76758951074513726</v>
      </c>
      <c r="E4560" s="197">
        <v>-4.5323444581788497E-3</v>
      </c>
    </row>
    <row r="4561" spans="2:5" x14ac:dyDescent="0.3">
      <c r="B4561" s="166">
        <v>41978</v>
      </c>
      <c r="C4561" s="197">
        <v>519.77</v>
      </c>
      <c r="D4561" s="197">
        <f t="shared" si="72"/>
        <v>-0.47690836813767423</v>
      </c>
      <c r="E4561" s="197">
        <v>-4.5580771808867437E-3</v>
      </c>
    </row>
    <row r="4562" spans="2:5" x14ac:dyDescent="0.3">
      <c r="B4562" s="166">
        <v>45478</v>
      </c>
      <c r="C4562" s="197">
        <v>993.65</v>
      </c>
      <c r="D4562" s="197">
        <f t="shared" si="72"/>
        <v>0.40773535453708276</v>
      </c>
      <c r="E4562" s="197">
        <v>-4.5582047685834848E-3</v>
      </c>
    </row>
    <row r="4563" spans="2:5" x14ac:dyDescent="0.3">
      <c r="B4563" s="166">
        <v>45911</v>
      </c>
      <c r="C4563" s="197">
        <v>705.85</v>
      </c>
      <c r="D4563" s="197">
        <f t="shared" si="72"/>
        <v>1.6520758970505356</v>
      </c>
      <c r="E4563" s="197">
        <v>-4.5832745734029068E-3</v>
      </c>
    </row>
    <row r="4564" spans="2:5" x14ac:dyDescent="0.3">
      <c r="B4564" s="166">
        <v>41201</v>
      </c>
      <c r="C4564" s="197">
        <v>266.14999999999998</v>
      </c>
      <c r="D4564" s="197">
        <f t="shared" si="72"/>
        <v>0.44843537414965984</v>
      </c>
      <c r="E4564" s="197">
        <v>-4.6001944797666727E-3</v>
      </c>
    </row>
    <row r="4565" spans="2:5" x14ac:dyDescent="0.3">
      <c r="B4565" s="166">
        <v>43424</v>
      </c>
      <c r="C4565" s="197">
        <v>183.75</v>
      </c>
      <c r="D4565" s="197">
        <f t="shared" si="72"/>
        <v>-0.74194227933431645</v>
      </c>
      <c r="E4565" s="197">
        <v>-4.6045503791982689E-3</v>
      </c>
    </row>
    <row r="4566" spans="2:5" x14ac:dyDescent="0.3">
      <c r="B4566" s="166">
        <v>45821</v>
      </c>
      <c r="C4566" s="197">
        <v>712.05</v>
      </c>
      <c r="D4566" s="197">
        <f t="shared" si="72"/>
        <v>21.065385807251314</v>
      </c>
      <c r="E4566" s="197">
        <v>-4.6131264416020556E-3</v>
      </c>
    </row>
    <row r="4567" spans="2:5" x14ac:dyDescent="0.3">
      <c r="B4567" s="166">
        <v>37592</v>
      </c>
      <c r="C4567" s="197">
        <v>32.270000000000003</v>
      </c>
      <c r="D4567" s="197">
        <f t="shared" si="72"/>
        <v>-0.75387079551521619</v>
      </c>
      <c r="E4567" s="197">
        <v>-4.6267735965452861E-3</v>
      </c>
    </row>
    <row r="4568" spans="2:5" x14ac:dyDescent="0.3">
      <c r="B4568" s="166">
        <v>39255</v>
      </c>
      <c r="C4568" s="197">
        <v>131.11000000000001</v>
      </c>
      <c r="D4568" s="197">
        <f t="shared" si="72"/>
        <v>-0.8695941913666202</v>
      </c>
      <c r="E4568" s="197">
        <v>-4.6310355299118422E-3</v>
      </c>
    </row>
    <row r="4569" spans="2:5" x14ac:dyDescent="0.3">
      <c r="B4569" s="166">
        <v>45391</v>
      </c>
      <c r="C4569" s="197">
        <v>1005.4</v>
      </c>
      <c r="D4569" s="197">
        <f t="shared" si="72"/>
        <v>11.654499685336688</v>
      </c>
      <c r="E4569" s="197">
        <v>-4.6332963725645993E-3</v>
      </c>
    </row>
    <row r="4570" spans="2:5" x14ac:dyDescent="0.3">
      <c r="B4570" s="166">
        <v>35369</v>
      </c>
      <c r="C4570" s="197">
        <v>79.45</v>
      </c>
      <c r="D4570" s="197">
        <f t="shared" si="72"/>
        <v>-0.46375539956803458</v>
      </c>
      <c r="E4570" s="197">
        <v>-4.6354297168628156E-3</v>
      </c>
    </row>
    <row r="4571" spans="2:5" x14ac:dyDescent="0.3">
      <c r="B4571" s="166">
        <v>39356</v>
      </c>
      <c r="C4571" s="197">
        <v>148.16</v>
      </c>
      <c r="D4571" s="197">
        <f t="shared" si="72"/>
        <v>0.73144793736122482</v>
      </c>
      <c r="E4571" s="197">
        <v>-4.6355391333556817E-3</v>
      </c>
    </row>
    <row r="4572" spans="2:5" x14ac:dyDescent="0.3">
      <c r="B4572" s="166">
        <v>38489</v>
      </c>
      <c r="C4572" s="197">
        <v>85.57</v>
      </c>
      <c r="D4572" s="197">
        <f t="shared" si="72"/>
        <v>0.21221136138263197</v>
      </c>
      <c r="E4572" s="197">
        <v>-4.652785855531083E-3</v>
      </c>
    </row>
    <row r="4573" spans="2:5" x14ac:dyDescent="0.3">
      <c r="B4573" s="166">
        <v>34907</v>
      </c>
      <c r="C4573" s="197">
        <v>70.59</v>
      </c>
      <c r="D4573" s="197">
        <f t="shared" si="72"/>
        <v>-0.61150247660979629</v>
      </c>
      <c r="E4573" s="197">
        <v>-4.6531302876480218E-3</v>
      </c>
    </row>
    <row r="4574" spans="2:5" x14ac:dyDescent="0.3">
      <c r="B4574" s="166">
        <v>44182</v>
      </c>
      <c r="C4574" s="197">
        <v>181.7</v>
      </c>
      <c r="D4574" s="197">
        <f t="shared" si="72"/>
        <v>0.93297872340425525</v>
      </c>
      <c r="E4574" s="197">
        <v>-4.6562585592989647E-3</v>
      </c>
    </row>
    <row r="4575" spans="2:5" x14ac:dyDescent="0.3">
      <c r="B4575" s="166">
        <v>38583</v>
      </c>
      <c r="C4575" s="197">
        <v>94</v>
      </c>
      <c r="D4575" s="197">
        <f t="shared" si="72"/>
        <v>0.83414634146341471</v>
      </c>
      <c r="E4575" s="197">
        <v>-4.6590427784837241E-3</v>
      </c>
    </row>
    <row r="4576" spans="2:5" x14ac:dyDescent="0.3">
      <c r="B4576" s="166">
        <v>34789</v>
      </c>
      <c r="C4576" s="197">
        <v>51.25</v>
      </c>
      <c r="D4576" s="197">
        <f t="shared" si="72"/>
        <v>0.84751261715933679</v>
      </c>
      <c r="E4576" s="197">
        <v>-4.6610992425714093E-3</v>
      </c>
    </row>
    <row r="4577" spans="2:5" x14ac:dyDescent="0.3">
      <c r="B4577" s="166">
        <v>36053</v>
      </c>
      <c r="C4577" s="197">
        <v>27.74</v>
      </c>
      <c r="D4577" s="197">
        <f t="shared" si="72"/>
        <v>-0.65740397678152407</v>
      </c>
      <c r="E4577" s="197">
        <v>-4.6645138141371278E-3</v>
      </c>
    </row>
    <row r="4578" spans="2:5" x14ac:dyDescent="0.3">
      <c r="B4578" s="166">
        <v>35124</v>
      </c>
      <c r="C4578" s="197">
        <v>80.97</v>
      </c>
      <c r="D4578" s="197">
        <f t="shared" si="72"/>
        <v>-0.15515442404006685</v>
      </c>
      <c r="E4578" s="197">
        <v>-4.6711739397663488E-3</v>
      </c>
    </row>
    <row r="4579" spans="2:5" x14ac:dyDescent="0.3">
      <c r="B4579" s="166">
        <v>35284</v>
      </c>
      <c r="C4579" s="197">
        <v>95.84</v>
      </c>
      <c r="D4579" s="197">
        <f t="shared" si="72"/>
        <v>0.60913364674278037</v>
      </c>
      <c r="E4579" s="197">
        <v>-4.6733824903936183E-3</v>
      </c>
    </row>
    <row r="4580" spans="2:5" x14ac:dyDescent="0.3">
      <c r="B4580" s="166">
        <v>35760</v>
      </c>
      <c r="C4580" s="197">
        <v>59.56</v>
      </c>
      <c r="D4580" s="197">
        <f t="shared" si="72"/>
        <v>-0.91249540880041136</v>
      </c>
      <c r="E4580" s="197">
        <v>-4.6791443850268122E-3</v>
      </c>
    </row>
    <row r="4581" spans="2:5" x14ac:dyDescent="0.3">
      <c r="B4581" s="166">
        <v>45702</v>
      </c>
      <c r="C4581" s="197">
        <v>680.65</v>
      </c>
      <c r="D4581" s="197">
        <f t="shared" si="72"/>
        <v>0.3067058304056518</v>
      </c>
      <c r="E4581" s="197">
        <v>-4.6793887548439717E-3</v>
      </c>
    </row>
    <row r="4582" spans="2:5" x14ac:dyDescent="0.3">
      <c r="B4582" s="166">
        <v>45068</v>
      </c>
      <c r="C4582" s="197">
        <v>520.89</v>
      </c>
      <c r="D4582" s="197">
        <f t="shared" si="72"/>
        <v>6.015353535353535</v>
      </c>
      <c r="E4582" s="197">
        <v>-4.681469025872409E-3</v>
      </c>
    </row>
    <row r="4583" spans="2:5" x14ac:dyDescent="0.3">
      <c r="B4583" s="166">
        <v>43934</v>
      </c>
      <c r="C4583" s="197">
        <v>74.25</v>
      </c>
      <c r="D4583" s="197">
        <f t="shared" si="72"/>
        <v>4</v>
      </c>
      <c r="E4583" s="197">
        <v>-4.6916890080428431E-3</v>
      </c>
    </row>
    <row r="4584" spans="2:5" x14ac:dyDescent="0.3">
      <c r="B4584" s="166">
        <v>36812</v>
      </c>
      <c r="C4584" s="197">
        <v>14.85</v>
      </c>
      <c r="D4584" s="197">
        <f t="shared" si="72"/>
        <v>-0.96494334277620397</v>
      </c>
      <c r="E4584" s="197">
        <v>-4.6916890080429541E-3</v>
      </c>
    </row>
    <row r="4585" spans="2:5" x14ac:dyDescent="0.3">
      <c r="B4585" s="166">
        <v>43018</v>
      </c>
      <c r="C4585" s="197">
        <v>423.6</v>
      </c>
      <c r="D4585" s="197">
        <f t="shared" si="72"/>
        <v>14.431693989071039</v>
      </c>
      <c r="E4585" s="197">
        <v>-4.6992481203007586E-3</v>
      </c>
    </row>
    <row r="4586" spans="2:5" x14ac:dyDescent="0.3">
      <c r="B4586" s="166">
        <v>37571</v>
      </c>
      <c r="C4586" s="197">
        <v>27.45</v>
      </c>
      <c r="D4586" s="197">
        <f t="shared" si="72"/>
        <v>3.6443148688047877E-4</v>
      </c>
      <c r="E4586" s="197">
        <v>-4.7135605511239298E-3</v>
      </c>
    </row>
    <row r="4587" spans="2:5" x14ac:dyDescent="0.3">
      <c r="B4587" s="166">
        <v>39878</v>
      </c>
      <c r="C4587" s="197">
        <v>27.44</v>
      </c>
      <c r="D4587" s="197">
        <f t="shared" si="72"/>
        <v>-0.93321651090342683</v>
      </c>
      <c r="E4587" s="197">
        <v>-4.7152702212549524E-3</v>
      </c>
    </row>
    <row r="4588" spans="2:5" x14ac:dyDescent="0.3">
      <c r="B4588" s="166">
        <v>44841</v>
      </c>
      <c r="C4588" s="197">
        <v>410.88</v>
      </c>
      <c r="D4588" s="197">
        <f t="shared" si="72"/>
        <v>-0.13270712401055407</v>
      </c>
      <c r="E4588" s="197">
        <v>-4.7234939321270097E-3</v>
      </c>
    </row>
    <row r="4589" spans="2:5" x14ac:dyDescent="0.3">
      <c r="B4589" s="166">
        <v>42815</v>
      </c>
      <c r="C4589" s="197">
        <v>473.75</v>
      </c>
      <c r="D4589" s="197">
        <f t="shared" si="72"/>
        <v>9.8932962189747009E-2</v>
      </c>
      <c r="E4589" s="197">
        <v>-4.7268907563025042E-3</v>
      </c>
    </row>
    <row r="4590" spans="2:5" x14ac:dyDescent="0.3">
      <c r="B4590" s="166">
        <v>42191</v>
      </c>
      <c r="C4590" s="197">
        <v>431.1</v>
      </c>
      <c r="D4590" s="197">
        <f t="shared" si="72"/>
        <v>4.713717693836978</v>
      </c>
      <c r="E4590" s="197">
        <v>-4.7327715571972018E-3</v>
      </c>
    </row>
    <row r="4591" spans="2:5" x14ac:dyDescent="0.3">
      <c r="B4591" s="166">
        <v>38243</v>
      </c>
      <c r="C4591" s="197">
        <v>75.45</v>
      </c>
      <c r="D4591" s="197">
        <f t="shared" si="72"/>
        <v>0.38618408965643947</v>
      </c>
      <c r="E4591" s="197">
        <v>-4.7487138899880987E-3</v>
      </c>
    </row>
    <row r="4592" spans="2:5" x14ac:dyDescent="0.3">
      <c r="B4592" s="166">
        <v>35786</v>
      </c>
      <c r="C4592" s="197">
        <v>54.43</v>
      </c>
      <c r="D4592" s="197">
        <f t="shared" si="72"/>
        <v>-0.89142230201476158</v>
      </c>
      <c r="E4592" s="197">
        <v>-4.7540683854452315E-3</v>
      </c>
    </row>
    <row r="4593" spans="2:5" x14ac:dyDescent="0.3">
      <c r="B4593" s="166">
        <v>44572</v>
      </c>
      <c r="C4593" s="197">
        <v>501.3</v>
      </c>
      <c r="D4593" s="197">
        <f t="shared" si="72"/>
        <v>7.0272217774219374</v>
      </c>
      <c r="E4593" s="197">
        <v>-4.7647409172125732E-3</v>
      </c>
    </row>
    <row r="4594" spans="2:5" x14ac:dyDescent="0.3">
      <c r="B4594" s="166">
        <v>34695</v>
      </c>
      <c r="C4594" s="197">
        <v>62.45</v>
      </c>
      <c r="D4594" s="197">
        <f t="shared" si="72"/>
        <v>-0.24957942802210997</v>
      </c>
      <c r="E4594" s="197">
        <v>-4.7808764940238113E-3</v>
      </c>
    </row>
    <row r="4595" spans="2:5" x14ac:dyDescent="0.3">
      <c r="B4595" s="166">
        <v>39700</v>
      </c>
      <c r="C4595" s="197">
        <v>83.22</v>
      </c>
      <c r="D4595" s="197">
        <f t="shared" si="72"/>
        <v>0.33643809217921938</v>
      </c>
      <c r="E4595" s="197">
        <v>-4.7835446065535026E-3</v>
      </c>
    </row>
    <row r="4596" spans="2:5" x14ac:dyDescent="0.3">
      <c r="B4596" s="166">
        <v>34659</v>
      </c>
      <c r="C4596" s="197">
        <v>62.27</v>
      </c>
      <c r="D4596" s="197">
        <f t="shared" si="72"/>
        <v>-0.28441737531601918</v>
      </c>
      <c r="E4596" s="197">
        <v>-4.7946300143838494E-3</v>
      </c>
    </row>
    <row r="4597" spans="2:5" x14ac:dyDescent="0.3">
      <c r="B4597" s="166">
        <v>35606</v>
      </c>
      <c r="C4597" s="197">
        <v>87.02</v>
      </c>
      <c r="D4597" s="197">
        <f t="shared" si="72"/>
        <v>-0.85712643866879012</v>
      </c>
      <c r="E4597" s="197">
        <v>-4.8032936870997522E-3</v>
      </c>
    </row>
    <row r="4598" spans="2:5" x14ac:dyDescent="0.3">
      <c r="B4598" s="166">
        <v>45162</v>
      </c>
      <c r="C4598" s="197">
        <v>609.07000000000005</v>
      </c>
      <c r="D4598" s="197">
        <f t="shared" si="72"/>
        <v>8.8000000000000007</v>
      </c>
      <c r="E4598" s="197">
        <v>-4.8038430744594685E-3</v>
      </c>
    </row>
    <row r="4599" spans="2:5" x14ac:dyDescent="0.3">
      <c r="B4599" s="166">
        <v>34688</v>
      </c>
      <c r="C4599" s="197">
        <v>62.15</v>
      </c>
      <c r="D4599" s="197">
        <f t="shared" si="72"/>
        <v>-0.84986109433506463</v>
      </c>
      <c r="E4599" s="197">
        <v>-4.8038430744596905E-3</v>
      </c>
    </row>
    <row r="4600" spans="2:5" x14ac:dyDescent="0.3">
      <c r="B4600" s="166">
        <v>43068</v>
      </c>
      <c r="C4600" s="197">
        <v>413.95</v>
      </c>
      <c r="D4600" s="197">
        <f t="shared" si="72"/>
        <v>7.3407213379004634</v>
      </c>
      <c r="E4600" s="197">
        <v>-4.8082702247865816E-3</v>
      </c>
    </row>
    <row r="4601" spans="2:5" x14ac:dyDescent="0.3">
      <c r="B4601" s="166">
        <v>36368</v>
      </c>
      <c r="C4601" s="197">
        <v>49.63</v>
      </c>
      <c r="D4601" s="197">
        <f t="shared" si="72"/>
        <v>-0.81536458333333339</v>
      </c>
      <c r="E4601" s="197">
        <v>-4.8125125325846341E-3</v>
      </c>
    </row>
    <row r="4602" spans="2:5" x14ac:dyDescent="0.3">
      <c r="B4602" s="166">
        <v>43333</v>
      </c>
      <c r="C4602" s="197">
        <v>268.8</v>
      </c>
      <c r="D4602" s="197">
        <f t="shared" si="72"/>
        <v>5.8431771894093689</v>
      </c>
      <c r="E4602" s="197">
        <v>-4.8130322102925005E-3</v>
      </c>
    </row>
    <row r="4603" spans="2:5" x14ac:dyDescent="0.3">
      <c r="B4603" s="166">
        <v>36208</v>
      </c>
      <c r="C4603" s="197">
        <v>39.28</v>
      </c>
      <c r="D4603" s="197">
        <f t="shared" si="72"/>
        <v>-0.49955408332271622</v>
      </c>
      <c r="E4603" s="197">
        <v>-4.8137826197111044E-3</v>
      </c>
    </row>
    <row r="4604" spans="2:5" x14ac:dyDescent="0.3">
      <c r="B4604" s="166">
        <v>38257</v>
      </c>
      <c r="C4604" s="197">
        <v>78.489999999999995</v>
      </c>
      <c r="D4604" s="197">
        <f t="shared" si="72"/>
        <v>-0.5236968262637296</v>
      </c>
      <c r="E4604" s="197">
        <v>-4.8180550272601819E-3</v>
      </c>
    </row>
    <row r="4605" spans="2:5" x14ac:dyDescent="0.3">
      <c r="B4605" s="166">
        <v>39073</v>
      </c>
      <c r="C4605" s="197">
        <v>164.79</v>
      </c>
      <c r="D4605" s="197">
        <f t="shared" si="72"/>
        <v>-0.82746309286985653</v>
      </c>
      <c r="E4605" s="197">
        <v>-4.8312096141072125E-3</v>
      </c>
    </row>
    <row r="4606" spans="2:5" x14ac:dyDescent="0.3">
      <c r="B4606" s="166">
        <v>45350</v>
      </c>
      <c r="C4606" s="197">
        <v>955.1</v>
      </c>
      <c r="D4606" s="197">
        <f t="shared" si="72"/>
        <v>2.1387820828814617</v>
      </c>
      <c r="E4606" s="197">
        <v>-4.8346427157355265E-3</v>
      </c>
    </row>
    <row r="4607" spans="2:5" x14ac:dyDescent="0.3">
      <c r="B4607" s="166">
        <v>41405</v>
      </c>
      <c r="C4607" s="197">
        <v>304.29000000000002</v>
      </c>
      <c r="D4607" s="197">
        <f t="shared" si="72"/>
        <v>10.409448818897637</v>
      </c>
      <c r="E4607" s="197">
        <v>-4.8402393956240575E-3</v>
      </c>
    </row>
    <row r="4608" spans="2:5" x14ac:dyDescent="0.3">
      <c r="B4608" s="166">
        <v>37384</v>
      </c>
      <c r="C4608" s="197">
        <v>26.67</v>
      </c>
      <c r="D4608" s="197">
        <f t="shared" si="72"/>
        <v>-0.8699975627589569</v>
      </c>
      <c r="E4608" s="197">
        <v>-4.8507462686566694E-3</v>
      </c>
    </row>
    <row r="4609" spans="2:5" x14ac:dyDescent="0.3">
      <c r="B4609" s="166">
        <v>43560</v>
      </c>
      <c r="C4609" s="197">
        <v>205.15</v>
      </c>
      <c r="D4609" s="197">
        <f t="shared" si="72"/>
        <v>2.8504129129129128</v>
      </c>
      <c r="E4609" s="197">
        <v>-4.8508367693427257E-3</v>
      </c>
    </row>
    <row r="4610" spans="2:5" x14ac:dyDescent="0.3">
      <c r="B4610" s="166">
        <v>34782</v>
      </c>
      <c r="C4610" s="197">
        <v>53.28</v>
      </c>
      <c r="D4610" s="197">
        <f t="shared" si="72"/>
        <v>-0.65756153994472655</v>
      </c>
      <c r="E4610" s="197">
        <v>-4.8561822936121768E-3</v>
      </c>
    </row>
    <row r="4611" spans="2:5" x14ac:dyDescent="0.3">
      <c r="B4611" s="166">
        <v>40190</v>
      </c>
      <c r="C4611" s="197">
        <v>155.59</v>
      </c>
      <c r="D4611" s="197">
        <f t="shared" si="72"/>
        <v>9.8576413119330084</v>
      </c>
      <c r="E4611" s="197">
        <v>-4.8608890310201103E-3</v>
      </c>
    </row>
    <row r="4612" spans="2:5" x14ac:dyDescent="0.3">
      <c r="B4612" s="166">
        <v>37127</v>
      </c>
      <c r="C4612" s="197">
        <v>14.33</v>
      </c>
      <c r="D4612" s="197">
        <f t="shared" si="72"/>
        <v>-0.91759631972397926</v>
      </c>
      <c r="E4612" s="197">
        <v>-4.8611111111110938E-3</v>
      </c>
    </row>
    <row r="4613" spans="2:5" x14ac:dyDescent="0.3">
      <c r="B4613" s="166">
        <v>43453</v>
      </c>
      <c r="C4613" s="197">
        <v>173.9</v>
      </c>
      <c r="D4613" s="197">
        <f t="shared" si="72"/>
        <v>-0.78529538860423487</v>
      </c>
      <c r="E4613" s="197">
        <v>-4.8640915593705092E-3</v>
      </c>
    </row>
    <row r="4614" spans="2:5" x14ac:dyDescent="0.3">
      <c r="B4614" s="166">
        <v>45306</v>
      </c>
      <c r="C4614" s="197">
        <v>809.95</v>
      </c>
      <c r="D4614" s="197">
        <f t="shared" si="72"/>
        <v>9.7863896657344522</v>
      </c>
      <c r="E4614" s="197">
        <v>-4.9020812344889864E-3</v>
      </c>
    </row>
    <row r="4615" spans="2:5" x14ac:dyDescent="0.3">
      <c r="B4615" s="166">
        <v>35572</v>
      </c>
      <c r="C4615" s="197">
        <v>75.09</v>
      </c>
      <c r="D4615" s="197">
        <f t="shared" si="72"/>
        <v>-0.77571684587813616</v>
      </c>
      <c r="E4615" s="197">
        <v>-4.9032600053007247E-3</v>
      </c>
    </row>
    <row r="4616" spans="2:5" x14ac:dyDescent="0.3">
      <c r="B4616" s="166">
        <v>43208</v>
      </c>
      <c r="C4616" s="197">
        <v>334.8</v>
      </c>
      <c r="D4616" s="197">
        <f t="shared" si="72"/>
        <v>11.696245733788396</v>
      </c>
      <c r="E4616" s="197">
        <v>-4.9041462327239493E-3</v>
      </c>
    </row>
    <row r="4617" spans="2:5" x14ac:dyDescent="0.3">
      <c r="B4617" s="166">
        <v>37508</v>
      </c>
      <c r="C4617" s="197">
        <v>26.37</v>
      </c>
      <c r="D4617" s="197">
        <f t="shared" si="72"/>
        <v>-0.72906606390629813</v>
      </c>
      <c r="E4617" s="197">
        <v>-4.9056603773584007E-3</v>
      </c>
    </row>
    <row r="4618" spans="2:5" x14ac:dyDescent="0.3">
      <c r="B4618" s="166">
        <v>38350</v>
      </c>
      <c r="C4618" s="197">
        <v>97.33</v>
      </c>
      <c r="D4618" s="197">
        <f t="shared" ref="D4618:D4681" si="73">C4618/C4619-1</f>
        <v>-0.3564958677685951</v>
      </c>
      <c r="E4618" s="197">
        <v>-4.9074736734485702E-3</v>
      </c>
    </row>
    <row r="4619" spans="2:5" x14ac:dyDescent="0.3">
      <c r="B4619" s="166">
        <v>38939</v>
      </c>
      <c r="C4619" s="197">
        <v>151.25</v>
      </c>
      <c r="D4619" s="197">
        <f t="shared" si="73"/>
        <v>1.5012402844385648</v>
      </c>
      <c r="E4619" s="197">
        <v>-4.9342105263158187E-3</v>
      </c>
    </row>
    <row r="4620" spans="2:5" x14ac:dyDescent="0.3">
      <c r="B4620" s="166">
        <v>34731</v>
      </c>
      <c r="C4620" s="197">
        <v>60.47</v>
      </c>
      <c r="D4620" s="197">
        <f t="shared" si="73"/>
        <v>6.6192288598387883E-4</v>
      </c>
      <c r="E4620" s="197">
        <v>-4.93664637156499E-3</v>
      </c>
    </row>
    <row r="4621" spans="2:5" x14ac:dyDescent="0.3">
      <c r="B4621" s="166">
        <v>34843</v>
      </c>
      <c r="C4621" s="197">
        <v>60.43</v>
      </c>
      <c r="D4621" s="197">
        <f t="shared" si="73"/>
        <v>-0.88548200648107789</v>
      </c>
      <c r="E4621" s="197">
        <v>-4.9398979087764694E-3</v>
      </c>
    </row>
    <row r="4622" spans="2:5" x14ac:dyDescent="0.3">
      <c r="B4622" s="166">
        <v>41950</v>
      </c>
      <c r="C4622" s="197">
        <v>527.69000000000005</v>
      </c>
      <c r="D4622" s="197">
        <f t="shared" si="73"/>
        <v>0.96014263957505319</v>
      </c>
      <c r="E4622" s="197">
        <v>-4.9405064962001477E-3</v>
      </c>
    </row>
    <row r="4623" spans="2:5" x14ac:dyDescent="0.3">
      <c r="B4623" s="166">
        <v>41246</v>
      </c>
      <c r="C4623" s="197">
        <v>269.20999999999998</v>
      </c>
      <c r="D4623" s="197">
        <f t="shared" si="73"/>
        <v>7.955755156353959</v>
      </c>
      <c r="E4623" s="197">
        <v>-4.9528737756423524E-3</v>
      </c>
    </row>
    <row r="4624" spans="2:5" x14ac:dyDescent="0.3">
      <c r="B4624" s="166">
        <v>37754</v>
      </c>
      <c r="C4624" s="197">
        <v>30.06</v>
      </c>
      <c r="D4624" s="197">
        <f t="shared" si="73"/>
        <v>-0.79946631087391595</v>
      </c>
      <c r="E4624" s="197">
        <v>-4.9652432969216065E-3</v>
      </c>
    </row>
    <row r="4625" spans="2:5" x14ac:dyDescent="0.3">
      <c r="B4625" s="166">
        <v>43886</v>
      </c>
      <c r="C4625" s="197">
        <v>149.9</v>
      </c>
      <c r="D4625" s="197">
        <f t="shared" si="73"/>
        <v>4.3593135502323923</v>
      </c>
      <c r="E4625" s="197">
        <v>-4.9784268171257917E-3</v>
      </c>
    </row>
    <row r="4626" spans="2:5" x14ac:dyDescent="0.3">
      <c r="B4626" s="166">
        <v>36117</v>
      </c>
      <c r="C4626" s="197">
        <v>27.97</v>
      </c>
      <c r="D4626" s="197">
        <f t="shared" si="73"/>
        <v>-0.82485911083281149</v>
      </c>
      <c r="E4626" s="197">
        <v>-4.9804340092494126E-3</v>
      </c>
    </row>
    <row r="4627" spans="2:5" x14ac:dyDescent="0.3">
      <c r="B4627" s="166">
        <v>43809</v>
      </c>
      <c r="C4627" s="197">
        <v>159.69999999999999</v>
      </c>
      <c r="D4627" s="197">
        <f t="shared" si="73"/>
        <v>-4.6624082144349654E-2</v>
      </c>
      <c r="E4627" s="197">
        <v>-4.9844236760124838E-3</v>
      </c>
    </row>
    <row r="4628" spans="2:5" x14ac:dyDescent="0.3">
      <c r="B4628" s="166">
        <v>40295</v>
      </c>
      <c r="C4628" s="197">
        <v>167.51</v>
      </c>
      <c r="D4628" s="197">
        <f t="shared" si="73"/>
        <v>-9.2676849745423118E-2</v>
      </c>
      <c r="E4628" s="197">
        <v>-4.9896049896049899E-3</v>
      </c>
    </row>
    <row r="4629" spans="2:5" x14ac:dyDescent="0.3">
      <c r="B4629" s="166">
        <v>38845</v>
      </c>
      <c r="C4629" s="197">
        <v>184.62</v>
      </c>
      <c r="D4629" s="197">
        <f t="shared" si="73"/>
        <v>4.8294916324597406</v>
      </c>
      <c r="E4629" s="197">
        <v>-5.0121261115602112E-3</v>
      </c>
    </row>
    <row r="4630" spans="2:5" x14ac:dyDescent="0.3">
      <c r="B4630" s="166">
        <v>36164</v>
      </c>
      <c r="C4630" s="197">
        <v>31.67</v>
      </c>
      <c r="D4630" s="197">
        <f t="shared" si="73"/>
        <v>0.60192210419828029</v>
      </c>
      <c r="E4630" s="197">
        <v>-5.0267043669492972E-3</v>
      </c>
    </row>
    <row r="4631" spans="2:5" x14ac:dyDescent="0.3">
      <c r="B4631" s="166">
        <v>37218</v>
      </c>
      <c r="C4631" s="197">
        <v>19.77</v>
      </c>
      <c r="D4631" s="197">
        <f t="shared" si="73"/>
        <v>-0.93278710817977828</v>
      </c>
      <c r="E4631" s="197">
        <v>-5.0327126321088045E-3</v>
      </c>
    </row>
    <row r="4632" spans="2:5" x14ac:dyDescent="0.3">
      <c r="B4632" s="166">
        <v>41479</v>
      </c>
      <c r="C4632" s="197">
        <v>294.14</v>
      </c>
      <c r="D4632" s="197">
        <f t="shared" si="73"/>
        <v>-0.18572654541427902</v>
      </c>
      <c r="E4632" s="197">
        <v>-5.0400838886446309E-3</v>
      </c>
    </row>
    <row r="4633" spans="2:5" x14ac:dyDescent="0.3">
      <c r="B4633" s="166">
        <v>41646</v>
      </c>
      <c r="C4633" s="197">
        <v>361.23</v>
      </c>
      <c r="D4633" s="197">
        <f t="shared" si="73"/>
        <v>1.2730304555751326</v>
      </c>
      <c r="E4633" s="197">
        <v>-5.0404891753428327E-3</v>
      </c>
    </row>
    <row r="4634" spans="2:5" x14ac:dyDescent="0.3">
      <c r="B4634" s="166">
        <v>39035</v>
      </c>
      <c r="C4634" s="197">
        <v>158.91999999999999</v>
      </c>
      <c r="D4634" s="197">
        <f t="shared" si="73"/>
        <v>-0.69273008507347256</v>
      </c>
      <c r="E4634" s="197">
        <v>-5.071057409378299E-3</v>
      </c>
    </row>
    <row r="4635" spans="2:5" x14ac:dyDescent="0.3">
      <c r="B4635" s="166">
        <v>45076</v>
      </c>
      <c r="C4635" s="197">
        <v>517.20000000000005</v>
      </c>
      <c r="D4635" s="197">
        <f t="shared" si="73"/>
        <v>6.8032589016294516</v>
      </c>
      <c r="E4635" s="197">
        <v>-5.0976243147061728E-3</v>
      </c>
    </row>
    <row r="4636" spans="2:5" x14ac:dyDescent="0.3">
      <c r="B4636" s="166">
        <v>35667</v>
      </c>
      <c r="C4636" s="197">
        <v>66.28</v>
      </c>
      <c r="D4636" s="197">
        <f t="shared" si="73"/>
        <v>-0.58478982647372046</v>
      </c>
      <c r="E4636" s="197">
        <v>-5.1035725007505528E-3</v>
      </c>
    </row>
    <row r="4637" spans="2:5" x14ac:dyDescent="0.3">
      <c r="B4637" s="166">
        <v>40197</v>
      </c>
      <c r="C4637" s="197">
        <v>159.63</v>
      </c>
      <c r="D4637" s="197">
        <f t="shared" si="73"/>
        <v>-0.29903833487024112</v>
      </c>
      <c r="E4637" s="197">
        <v>-5.1106263633530213E-3</v>
      </c>
    </row>
    <row r="4638" spans="2:5" x14ac:dyDescent="0.3">
      <c r="B4638" s="166">
        <v>40578</v>
      </c>
      <c r="C4638" s="197">
        <v>227.73</v>
      </c>
      <c r="D4638" s="197">
        <f t="shared" si="73"/>
        <v>0.60305504716317038</v>
      </c>
      <c r="E4638" s="197">
        <v>-5.1114023591088964E-3</v>
      </c>
    </row>
    <row r="4639" spans="2:5" x14ac:dyDescent="0.3">
      <c r="B4639" s="166">
        <v>38896</v>
      </c>
      <c r="C4639" s="197">
        <v>142.06</v>
      </c>
      <c r="D4639" s="197">
        <f t="shared" si="73"/>
        <v>-0.23086085544125601</v>
      </c>
      <c r="E4639" s="197">
        <v>-5.1124028293296764E-3</v>
      </c>
    </row>
    <row r="4640" spans="2:5" x14ac:dyDescent="0.3">
      <c r="B4640" s="166">
        <v>43837</v>
      </c>
      <c r="C4640" s="197">
        <v>184.7</v>
      </c>
      <c r="D4640" s="197">
        <f t="shared" si="73"/>
        <v>6.3177496038034864</v>
      </c>
      <c r="E4640" s="197">
        <v>-5.1171559385941867E-3</v>
      </c>
    </row>
    <row r="4641" spans="2:5" x14ac:dyDescent="0.3">
      <c r="B4641" s="166">
        <v>36720</v>
      </c>
      <c r="C4641" s="197">
        <v>25.24</v>
      </c>
      <c r="D4641" s="197">
        <f t="shared" si="73"/>
        <v>-0.85544100801832768</v>
      </c>
      <c r="E4641" s="197">
        <v>-5.124162396531462E-3</v>
      </c>
    </row>
    <row r="4642" spans="2:5" x14ac:dyDescent="0.3">
      <c r="B4642" s="166">
        <v>43825</v>
      </c>
      <c r="C4642" s="197">
        <v>174.6</v>
      </c>
      <c r="D4642" s="197">
        <f t="shared" si="73"/>
        <v>-0.66660301699446256</v>
      </c>
      <c r="E4642" s="197">
        <v>-5.12820512820511E-3</v>
      </c>
    </row>
    <row r="4643" spans="2:5" x14ac:dyDescent="0.3">
      <c r="B4643" s="166">
        <v>42752</v>
      </c>
      <c r="C4643" s="197">
        <v>523.70000000000005</v>
      </c>
      <c r="D4643" s="197">
        <f t="shared" si="73"/>
        <v>0.35463010863942057</v>
      </c>
      <c r="E4643" s="197">
        <v>-5.1291793313068546E-3</v>
      </c>
    </row>
    <row r="4644" spans="2:5" x14ac:dyDescent="0.3">
      <c r="B4644" s="166">
        <v>42460</v>
      </c>
      <c r="C4644" s="197">
        <v>386.6</v>
      </c>
      <c r="D4644" s="197">
        <f t="shared" si="73"/>
        <v>11.511326860841425</v>
      </c>
      <c r="E4644" s="197">
        <v>-5.1466803911477399E-3</v>
      </c>
    </row>
    <row r="4645" spans="2:5" x14ac:dyDescent="0.3">
      <c r="B4645" s="166">
        <v>37672</v>
      </c>
      <c r="C4645" s="197">
        <v>30.9</v>
      </c>
      <c r="D4645" s="197">
        <f t="shared" si="73"/>
        <v>-0.91793918470322666</v>
      </c>
      <c r="E4645" s="197">
        <v>-5.1513200257565783E-3</v>
      </c>
    </row>
    <row r="4646" spans="2:5" x14ac:dyDescent="0.3">
      <c r="B4646" s="166">
        <v>42978</v>
      </c>
      <c r="C4646" s="197">
        <v>376.55</v>
      </c>
      <c r="D4646" s="197">
        <f t="shared" si="73"/>
        <v>1.5011624045167715</v>
      </c>
      <c r="E4646" s="197">
        <v>-5.1519154557463365E-3</v>
      </c>
    </row>
    <row r="4647" spans="2:5" x14ac:dyDescent="0.3">
      <c r="B4647" s="166">
        <v>38873</v>
      </c>
      <c r="C4647" s="197">
        <v>150.55000000000001</v>
      </c>
      <c r="D4647" s="197">
        <f t="shared" si="73"/>
        <v>3.8769031422092652</v>
      </c>
      <c r="E4647" s="197">
        <v>-5.1542985528315599E-3</v>
      </c>
    </row>
    <row r="4648" spans="2:5" x14ac:dyDescent="0.3">
      <c r="B4648" s="166">
        <v>37670</v>
      </c>
      <c r="C4648" s="197">
        <v>30.87</v>
      </c>
      <c r="D4648" s="197">
        <f t="shared" si="73"/>
        <v>-0.96585592461094338</v>
      </c>
      <c r="E4648" s="197">
        <v>-5.1563003544956576E-3</v>
      </c>
    </row>
    <row r="4649" spans="2:5" x14ac:dyDescent="0.3">
      <c r="B4649" s="166">
        <v>45335</v>
      </c>
      <c r="C4649" s="197">
        <v>904.11</v>
      </c>
      <c r="D4649" s="197">
        <f t="shared" si="73"/>
        <v>32.785874439461885</v>
      </c>
      <c r="E4649" s="197">
        <v>-5.1606514084506783E-3</v>
      </c>
    </row>
    <row r="4650" spans="2:5" x14ac:dyDescent="0.3">
      <c r="B4650" s="166">
        <v>37502</v>
      </c>
      <c r="C4650" s="197">
        <v>26.76</v>
      </c>
      <c r="D4650" s="197">
        <f t="shared" si="73"/>
        <v>-0.51714182605557557</v>
      </c>
      <c r="E4650" s="197">
        <v>-5.2044609665425901E-3</v>
      </c>
    </row>
    <row r="4651" spans="2:5" x14ac:dyDescent="0.3">
      <c r="B4651" s="166">
        <v>35768</v>
      </c>
      <c r="C4651" s="197">
        <v>55.42</v>
      </c>
      <c r="D4651" s="197">
        <f t="shared" si="73"/>
        <v>-0.6944030879514751</v>
      </c>
      <c r="E4651" s="197">
        <v>-5.2055286304074633E-3</v>
      </c>
    </row>
    <row r="4652" spans="2:5" x14ac:dyDescent="0.3">
      <c r="B4652" s="166">
        <v>43612</v>
      </c>
      <c r="C4652" s="197">
        <v>181.35</v>
      </c>
      <c r="D4652" s="197">
        <f t="shared" si="73"/>
        <v>2.6614173228346454</v>
      </c>
      <c r="E4652" s="197">
        <v>-5.2111903455842601E-3</v>
      </c>
    </row>
    <row r="4653" spans="2:5" x14ac:dyDescent="0.3">
      <c r="B4653" s="166">
        <v>35928</v>
      </c>
      <c r="C4653" s="197">
        <v>49.53</v>
      </c>
      <c r="D4653" s="197">
        <f t="shared" si="73"/>
        <v>-6.8109125117591707E-2</v>
      </c>
      <c r="E4653" s="197">
        <v>-5.2219321148824216E-3</v>
      </c>
    </row>
    <row r="4654" spans="2:5" x14ac:dyDescent="0.3">
      <c r="B4654" s="166">
        <v>36445</v>
      </c>
      <c r="C4654" s="197">
        <v>53.15</v>
      </c>
      <c r="D4654" s="197">
        <f t="shared" si="73"/>
        <v>-0.34689112804128774</v>
      </c>
      <c r="E4654" s="197">
        <v>-5.2405015908665309E-3</v>
      </c>
    </row>
    <row r="4655" spans="2:5" x14ac:dyDescent="0.3">
      <c r="B4655" s="166">
        <v>35130</v>
      </c>
      <c r="C4655" s="197">
        <v>81.38</v>
      </c>
      <c r="D4655" s="197">
        <f t="shared" si="73"/>
        <v>-0.66881002767377506</v>
      </c>
      <c r="E4655" s="197">
        <v>-5.2560811636720439E-3</v>
      </c>
    </row>
    <row r="4656" spans="2:5" x14ac:dyDescent="0.3">
      <c r="B4656" s="166">
        <v>40634</v>
      </c>
      <c r="C4656" s="197">
        <v>245.72</v>
      </c>
      <c r="D4656" s="197">
        <f t="shared" si="73"/>
        <v>-0.55928616267599307</v>
      </c>
      <c r="E4656" s="197">
        <v>-5.2627317626103842E-3</v>
      </c>
    </row>
    <row r="4657" spans="2:5" x14ac:dyDescent="0.3">
      <c r="B4657" s="166">
        <v>42628</v>
      </c>
      <c r="C4657" s="197">
        <v>557.54999999999995</v>
      </c>
      <c r="D4657" s="197">
        <f t="shared" si="73"/>
        <v>-0.21188776591985314</v>
      </c>
      <c r="E4657" s="197">
        <v>-5.2631578947369695E-3</v>
      </c>
    </row>
    <row r="4658" spans="2:5" x14ac:dyDescent="0.3">
      <c r="B4658" s="166">
        <v>45919</v>
      </c>
      <c r="C4658" s="197">
        <v>707.45</v>
      </c>
      <c r="D4658" s="197">
        <f t="shared" si="73"/>
        <v>0.50393282312925192</v>
      </c>
      <c r="E4658" s="197">
        <v>-5.2727784026996849E-3</v>
      </c>
    </row>
    <row r="4659" spans="2:5" x14ac:dyDescent="0.3">
      <c r="B4659" s="166">
        <v>42818</v>
      </c>
      <c r="C4659" s="197">
        <v>470.4</v>
      </c>
      <c r="D4659" s="197">
        <f t="shared" si="73"/>
        <v>4.8304412493802671</v>
      </c>
      <c r="E4659" s="197">
        <v>-5.2865299217593753E-3</v>
      </c>
    </row>
    <row r="4660" spans="2:5" x14ac:dyDescent="0.3">
      <c r="B4660" s="166">
        <v>37965</v>
      </c>
      <c r="C4660" s="197">
        <v>80.680000000000007</v>
      </c>
      <c r="D4660" s="197">
        <f t="shared" si="73"/>
        <v>-0.57368560105680311</v>
      </c>
      <c r="E4660" s="197">
        <v>-5.3014424855134523E-3</v>
      </c>
    </row>
    <row r="4661" spans="2:5" x14ac:dyDescent="0.3">
      <c r="B4661" s="166">
        <v>40757</v>
      </c>
      <c r="C4661" s="197">
        <v>189.25</v>
      </c>
      <c r="D4661" s="197">
        <f t="shared" si="73"/>
        <v>-0.56013945380592678</v>
      </c>
      <c r="E4661" s="197">
        <v>-5.3085251760748298E-3</v>
      </c>
    </row>
    <row r="4662" spans="2:5" x14ac:dyDescent="0.3">
      <c r="B4662" s="166">
        <v>42919</v>
      </c>
      <c r="C4662" s="197">
        <v>430.25</v>
      </c>
      <c r="D4662" s="197">
        <f t="shared" si="73"/>
        <v>11.106077658975803</v>
      </c>
      <c r="E4662" s="197">
        <v>-5.3173043578776946E-3</v>
      </c>
    </row>
    <row r="4663" spans="2:5" x14ac:dyDescent="0.3">
      <c r="B4663" s="166">
        <v>36234</v>
      </c>
      <c r="C4663" s="197">
        <v>35.54</v>
      </c>
      <c r="D4663" s="197">
        <f t="shared" si="73"/>
        <v>-0.34001857010213554</v>
      </c>
      <c r="E4663" s="197">
        <v>-5.3176602294989772E-3</v>
      </c>
    </row>
    <row r="4664" spans="2:5" x14ac:dyDescent="0.3">
      <c r="B4664" s="166">
        <v>36455</v>
      </c>
      <c r="C4664" s="197">
        <v>53.85</v>
      </c>
      <c r="D4664" s="197">
        <f t="shared" si="73"/>
        <v>-0.81163425213376239</v>
      </c>
      <c r="E4664" s="197">
        <v>-5.3564831917251032E-3</v>
      </c>
    </row>
    <row r="4665" spans="2:5" x14ac:dyDescent="0.3">
      <c r="B4665" s="166">
        <v>41487</v>
      </c>
      <c r="C4665" s="197">
        <v>285.88</v>
      </c>
      <c r="D4665" s="197">
        <f t="shared" si="73"/>
        <v>4.1343390804597702</v>
      </c>
      <c r="E4665" s="197">
        <v>-5.3580126643936188E-3</v>
      </c>
    </row>
    <row r="4666" spans="2:5" x14ac:dyDescent="0.3">
      <c r="B4666" s="166">
        <v>34829</v>
      </c>
      <c r="C4666" s="197">
        <v>55.68</v>
      </c>
      <c r="D4666" s="197">
        <f t="shared" si="73"/>
        <v>-0.85174534707244987</v>
      </c>
      <c r="E4666" s="197">
        <v>-5.3590568060021271E-3</v>
      </c>
    </row>
    <row r="4667" spans="2:5" x14ac:dyDescent="0.3">
      <c r="B4667" s="166">
        <v>41577</v>
      </c>
      <c r="C4667" s="197">
        <v>375.57</v>
      </c>
      <c r="D4667" s="197">
        <f t="shared" si="73"/>
        <v>8.6846312532233103</v>
      </c>
      <c r="E4667" s="197">
        <v>-5.3760593220339992E-3</v>
      </c>
    </row>
    <row r="4668" spans="2:5" x14ac:dyDescent="0.3">
      <c r="B4668" s="166">
        <v>36210</v>
      </c>
      <c r="C4668" s="197">
        <v>38.78</v>
      </c>
      <c r="D4668" s="197">
        <f t="shared" si="73"/>
        <v>-0.89743454112668608</v>
      </c>
      <c r="E4668" s="197">
        <v>-5.3859964093357915E-3</v>
      </c>
    </row>
    <row r="4669" spans="2:5" x14ac:dyDescent="0.3">
      <c r="B4669" s="166">
        <v>42360</v>
      </c>
      <c r="C4669" s="197">
        <v>378.1</v>
      </c>
      <c r="D4669" s="197">
        <f t="shared" si="73"/>
        <v>0.64034707158351423</v>
      </c>
      <c r="E4669" s="197">
        <v>-5.3926081809810844E-3</v>
      </c>
    </row>
    <row r="4670" spans="2:5" x14ac:dyDescent="0.3">
      <c r="B4670" s="166">
        <v>43571</v>
      </c>
      <c r="C4670" s="197">
        <v>230.5</v>
      </c>
      <c r="D4670" s="197">
        <f t="shared" si="73"/>
        <v>-0.37491525423728811</v>
      </c>
      <c r="E4670" s="197">
        <v>-5.3937432578209377E-3</v>
      </c>
    </row>
    <row r="4671" spans="2:5" x14ac:dyDescent="0.3">
      <c r="B4671" s="166">
        <v>43150</v>
      </c>
      <c r="C4671" s="197">
        <v>368.75</v>
      </c>
      <c r="D4671" s="197">
        <f t="shared" si="73"/>
        <v>2.9237071717386676</v>
      </c>
      <c r="E4671" s="197">
        <v>-5.3944706675657095E-3</v>
      </c>
    </row>
    <row r="4672" spans="2:5" x14ac:dyDescent="0.3">
      <c r="B4672" s="166">
        <v>38387</v>
      </c>
      <c r="C4672" s="197">
        <v>93.98</v>
      </c>
      <c r="D4672" s="197">
        <f t="shared" si="73"/>
        <v>-0.83974490143919245</v>
      </c>
      <c r="E4672" s="197">
        <v>-5.397396549899347E-3</v>
      </c>
    </row>
    <row r="4673" spans="2:5" x14ac:dyDescent="0.3">
      <c r="B4673" s="166">
        <v>45112</v>
      </c>
      <c r="C4673" s="197">
        <v>586.44000000000005</v>
      </c>
      <c r="D4673" s="197">
        <f t="shared" si="73"/>
        <v>0.13138094686885049</v>
      </c>
      <c r="E4673" s="197">
        <v>-5.4101724810473595E-3</v>
      </c>
    </row>
    <row r="4674" spans="2:5" x14ac:dyDescent="0.3">
      <c r="B4674" s="166">
        <v>41957</v>
      </c>
      <c r="C4674" s="197">
        <v>518.34</v>
      </c>
      <c r="D4674" s="197">
        <f t="shared" si="73"/>
        <v>34.357435197817189</v>
      </c>
      <c r="E4674" s="197">
        <v>-5.4110062169006046E-3</v>
      </c>
    </row>
    <row r="4675" spans="2:5" x14ac:dyDescent="0.3">
      <c r="B4675" s="166">
        <v>37139</v>
      </c>
      <c r="C4675" s="197">
        <v>14.66</v>
      </c>
      <c r="D4675" s="197">
        <f t="shared" si="73"/>
        <v>-0.96853064291080826</v>
      </c>
      <c r="E4675" s="197">
        <v>-5.4274084124830146E-3</v>
      </c>
    </row>
    <row r="4676" spans="2:5" x14ac:dyDescent="0.3">
      <c r="B4676" s="166">
        <v>42825</v>
      </c>
      <c r="C4676" s="197">
        <v>465.85</v>
      </c>
      <c r="D4676" s="197">
        <f t="shared" si="73"/>
        <v>-0.20258473125641907</v>
      </c>
      <c r="E4676" s="197">
        <v>-5.4440649017932774E-3</v>
      </c>
    </row>
    <row r="4677" spans="2:5" x14ac:dyDescent="0.3">
      <c r="B4677" s="166">
        <v>42621</v>
      </c>
      <c r="C4677" s="197">
        <v>584.20000000000005</v>
      </c>
      <c r="D4677" s="197">
        <f t="shared" si="73"/>
        <v>1.2864970645792564</v>
      </c>
      <c r="E4677" s="197">
        <v>-5.4477357848142782E-3</v>
      </c>
    </row>
    <row r="4678" spans="2:5" x14ac:dyDescent="0.3">
      <c r="B4678" s="166">
        <v>43336</v>
      </c>
      <c r="C4678" s="197">
        <v>255.5</v>
      </c>
      <c r="D4678" s="197">
        <f t="shared" si="73"/>
        <v>-0.34796478244226114</v>
      </c>
      <c r="E4678" s="197">
        <v>-5.4495912806538094E-3</v>
      </c>
    </row>
    <row r="4679" spans="2:5" x14ac:dyDescent="0.3">
      <c r="B4679" s="166">
        <v>42367</v>
      </c>
      <c r="C4679" s="197">
        <v>391.85</v>
      </c>
      <c r="D4679" s="197">
        <f t="shared" si="73"/>
        <v>-0.23755691325835704</v>
      </c>
      <c r="E4679" s="197">
        <v>-5.4568527918781307E-3</v>
      </c>
    </row>
    <row r="4680" spans="2:5" x14ac:dyDescent="0.3">
      <c r="B4680" s="166">
        <v>42017</v>
      </c>
      <c r="C4680" s="197">
        <v>513.94000000000005</v>
      </c>
      <c r="D4680" s="197">
        <f t="shared" si="73"/>
        <v>5.1373298304275146</v>
      </c>
      <c r="E4680" s="197">
        <v>-5.4570787212631089E-3</v>
      </c>
    </row>
    <row r="4681" spans="2:5" x14ac:dyDescent="0.3">
      <c r="B4681" s="166">
        <v>38464</v>
      </c>
      <c r="C4681" s="197">
        <v>83.74</v>
      </c>
      <c r="D4681" s="197">
        <f t="shared" si="73"/>
        <v>-0.78599539994888834</v>
      </c>
      <c r="E4681" s="197">
        <v>-5.4631828978622954E-3</v>
      </c>
    </row>
    <row r="4682" spans="2:5" x14ac:dyDescent="0.3">
      <c r="B4682" s="166">
        <v>42369</v>
      </c>
      <c r="C4682" s="197">
        <v>391.3</v>
      </c>
      <c r="D4682" s="197">
        <f t="shared" ref="D4682:D4745" si="74">C4682/C4683-1</f>
        <v>-8.1994134897360627E-2</v>
      </c>
      <c r="E4682" s="197">
        <v>-5.4644808743168349E-3</v>
      </c>
    </row>
    <row r="4683" spans="2:5" x14ac:dyDescent="0.3">
      <c r="B4683" s="166">
        <v>43062</v>
      </c>
      <c r="C4683" s="197">
        <v>426.25</v>
      </c>
      <c r="D4683" s="197">
        <f t="shared" si="74"/>
        <v>1.4738827626233313</v>
      </c>
      <c r="E4683" s="197">
        <v>-5.4829678021465211E-3</v>
      </c>
    </row>
    <row r="4684" spans="2:5" x14ac:dyDescent="0.3">
      <c r="B4684" s="166">
        <v>43493</v>
      </c>
      <c r="C4684" s="197">
        <v>172.3</v>
      </c>
      <c r="D4684" s="197">
        <f t="shared" si="74"/>
        <v>-0.75920620501711966</v>
      </c>
      <c r="E4684" s="197">
        <v>-5.4834054834054236E-3</v>
      </c>
    </row>
    <row r="4685" spans="2:5" x14ac:dyDescent="0.3">
      <c r="B4685" s="166">
        <v>45909</v>
      </c>
      <c r="C4685" s="197">
        <v>715.55</v>
      </c>
      <c r="D4685" s="197">
        <f t="shared" si="74"/>
        <v>0.60236026513794338</v>
      </c>
      <c r="E4685" s="197">
        <v>-5.489923558026466E-3</v>
      </c>
    </row>
    <row r="4686" spans="2:5" x14ac:dyDescent="0.3">
      <c r="B4686" s="166">
        <v>41850</v>
      </c>
      <c r="C4686" s="197">
        <v>446.56</v>
      </c>
      <c r="D4686" s="197">
        <f t="shared" si="74"/>
        <v>2.1366158600828826</v>
      </c>
      <c r="E4686" s="197">
        <v>-5.5007460526022012E-3</v>
      </c>
    </row>
    <row r="4687" spans="2:5" x14ac:dyDescent="0.3">
      <c r="B4687" s="166">
        <v>40156</v>
      </c>
      <c r="C4687" s="197">
        <v>142.37</v>
      </c>
      <c r="D4687" s="197">
        <f t="shared" si="74"/>
        <v>0.93885332970175672</v>
      </c>
      <c r="E4687" s="197">
        <v>-5.5183012014529131E-3</v>
      </c>
    </row>
    <row r="4688" spans="2:5" x14ac:dyDescent="0.3">
      <c r="B4688" s="166">
        <v>35061</v>
      </c>
      <c r="C4688" s="197">
        <v>73.430000000000007</v>
      </c>
      <c r="D4688" s="197">
        <f t="shared" si="74"/>
        <v>-0.51627140974967056</v>
      </c>
      <c r="E4688" s="197">
        <v>-5.5525460455037035E-3</v>
      </c>
    </row>
    <row r="4689" spans="2:5" x14ac:dyDescent="0.3">
      <c r="B4689" s="166">
        <v>43508</v>
      </c>
      <c r="C4689" s="197">
        <v>151.80000000000001</v>
      </c>
      <c r="D4689" s="197">
        <f t="shared" si="74"/>
        <v>-0.48481248939419641</v>
      </c>
      <c r="E4689" s="197">
        <v>-5.568293481821085E-3</v>
      </c>
    </row>
    <row r="4690" spans="2:5" x14ac:dyDescent="0.3">
      <c r="B4690" s="166">
        <v>43249</v>
      </c>
      <c r="C4690" s="197">
        <v>294.64999999999998</v>
      </c>
      <c r="D4690" s="197">
        <f t="shared" si="74"/>
        <v>-0.38824872832970003</v>
      </c>
      <c r="E4690" s="197">
        <v>-5.5686803914952732E-3</v>
      </c>
    </row>
    <row r="4691" spans="2:5" x14ac:dyDescent="0.3">
      <c r="B4691" s="166">
        <v>42153</v>
      </c>
      <c r="C4691" s="197">
        <v>481.65</v>
      </c>
      <c r="D4691" s="197">
        <f t="shared" si="74"/>
        <v>5.2853973639566751</v>
      </c>
      <c r="E4691" s="197">
        <v>-5.5744812635492025E-3</v>
      </c>
    </row>
    <row r="4692" spans="2:5" x14ac:dyDescent="0.3">
      <c r="B4692" s="166">
        <v>35570</v>
      </c>
      <c r="C4692" s="197">
        <v>76.63</v>
      </c>
      <c r="D4692" s="197">
        <f t="shared" si="74"/>
        <v>-0.83773425092641607</v>
      </c>
      <c r="E4692" s="197">
        <v>-5.5800674798859307E-3</v>
      </c>
    </row>
    <row r="4693" spans="2:5" x14ac:dyDescent="0.3">
      <c r="B4693" s="166">
        <v>42836</v>
      </c>
      <c r="C4693" s="197">
        <v>472.25</v>
      </c>
      <c r="D4693" s="197">
        <f t="shared" si="74"/>
        <v>0.90661714239573654</v>
      </c>
      <c r="E4693" s="197">
        <v>-5.5801221309749183E-3</v>
      </c>
    </row>
    <row r="4694" spans="2:5" x14ac:dyDescent="0.3">
      <c r="B4694" s="166">
        <v>40946</v>
      </c>
      <c r="C4694" s="197">
        <v>247.69</v>
      </c>
      <c r="D4694" s="197">
        <f t="shared" si="74"/>
        <v>2.3920843604491924</v>
      </c>
      <c r="E4694" s="197">
        <v>-5.5805363738558045E-3</v>
      </c>
    </row>
    <row r="4695" spans="2:5" x14ac:dyDescent="0.3">
      <c r="B4695" s="166">
        <v>34939</v>
      </c>
      <c r="C4695" s="197">
        <v>73.02</v>
      </c>
      <c r="D4695" s="197">
        <f t="shared" si="74"/>
        <v>-0.83057218432409852</v>
      </c>
      <c r="E4695" s="197">
        <v>-5.5835489581915754E-3</v>
      </c>
    </row>
    <row r="4696" spans="2:5" x14ac:dyDescent="0.3">
      <c r="B4696" s="166">
        <v>41813</v>
      </c>
      <c r="C4696" s="197">
        <v>430.98</v>
      </c>
      <c r="D4696" s="197">
        <f t="shared" si="74"/>
        <v>0.73293124246079633</v>
      </c>
      <c r="E4696" s="197">
        <v>-5.583756345177604E-3</v>
      </c>
    </row>
    <row r="4697" spans="2:5" x14ac:dyDescent="0.3">
      <c r="B4697" s="166">
        <v>43325</v>
      </c>
      <c r="C4697" s="197">
        <v>248.7</v>
      </c>
      <c r="D4697" s="197">
        <f t="shared" si="74"/>
        <v>-0.742218352560714</v>
      </c>
      <c r="E4697" s="197">
        <v>-5.5977608956417901E-3</v>
      </c>
    </row>
    <row r="4698" spans="2:5" x14ac:dyDescent="0.3">
      <c r="B4698" s="166">
        <v>45365</v>
      </c>
      <c r="C4698" s="197">
        <v>964.77</v>
      </c>
      <c r="D4698" s="197">
        <f t="shared" si="74"/>
        <v>31.0308764940239</v>
      </c>
      <c r="E4698" s="197">
        <v>-5.6070335288237461E-3</v>
      </c>
    </row>
    <row r="4699" spans="2:5" x14ac:dyDescent="0.3">
      <c r="B4699" s="166">
        <v>37706</v>
      </c>
      <c r="C4699" s="197">
        <v>30.12</v>
      </c>
      <c r="D4699" s="197">
        <f t="shared" si="74"/>
        <v>-0.56328838625489341</v>
      </c>
      <c r="E4699" s="197">
        <v>-5.6124133377352114E-3</v>
      </c>
    </row>
    <row r="4700" spans="2:5" x14ac:dyDescent="0.3">
      <c r="B4700" s="166">
        <v>35023</v>
      </c>
      <c r="C4700" s="197">
        <v>68.97</v>
      </c>
      <c r="D4700" s="197">
        <f t="shared" si="74"/>
        <v>-0.27689243027888444</v>
      </c>
      <c r="E4700" s="197">
        <v>-5.6228373702422729E-3</v>
      </c>
    </row>
    <row r="4701" spans="2:5" x14ac:dyDescent="0.3">
      <c r="B4701" s="166">
        <v>38084</v>
      </c>
      <c r="C4701" s="197">
        <v>95.38</v>
      </c>
      <c r="D4701" s="197">
        <f t="shared" si="74"/>
        <v>-0.79142338559776071</v>
      </c>
      <c r="E4701" s="197">
        <v>-5.6296914095079753E-3</v>
      </c>
    </row>
    <row r="4702" spans="2:5" x14ac:dyDescent="0.3">
      <c r="B4702" s="166">
        <v>45027</v>
      </c>
      <c r="C4702" s="197">
        <v>457.29</v>
      </c>
      <c r="D4702" s="197">
        <f t="shared" si="74"/>
        <v>16.27578390630903</v>
      </c>
      <c r="E4702" s="197">
        <v>-5.6319039749499478E-3</v>
      </c>
    </row>
    <row r="4703" spans="2:5" x14ac:dyDescent="0.3">
      <c r="B4703" s="166">
        <v>39864</v>
      </c>
      <c r="C4703" s="197">
        <v>26.47</v>
      </c>
      <c r="D4703" s="197">
        <f t="shared" si="74"/>
        <v>-0.93079738562091507</v>
      </c>
      <c r="E4703" s="197">
        <v>-5.6348610067619154E-3</v>
      </c>
    </row>
    <row r="4704" spans="2:5" x14ac:dyDescent="0.3">
      <c r="B4704" s="166">
        <v>41687</v>
      </c>
      <c r="C4704" s="197">
        <v>382.5</v>
      </c>
      <c r="D4704" s="197">
        <f t="shared" si="74"/>
        <v>0.62062537073129387</v>
      </c>
      <c r="E4704" s="197">
        <v>-5.6411989497491266E-3</v>
      </c>
    </row>
    <row r="4705" spans="2:5" x14ac:dyDescent="0.3">
      <c r="B4705" s="166">
        <v>40562</v>
      </c>
      <c r="C4705" s="197">
        <v>236.02</v>
      </c>
      <c r="D4705" s="197">
        <f t="shared" si="74"/>
        <v>1.7508158508158509</v>
      </c>
      <c r="E4705" s="197">
        <v>-5.6454330974048395E-3</v>
      </c>
    </row>
    <row r="4706" spans="2:5" x14ac:dyDescent="0.3">
      <c r="B4706" s="166">
        <v>35338</v>
      </c>
      <c r="C4706" s="197">
        <v>85.8</v>
      </c>
      <c r="D4706" s="197">
        <f t="shared" si="74"/>
        <v>-0.13941825476429293</v>
      </c>
      <c r="E4706" s="197">
        <v>-5.6785259010314615E-3</v>
      </c>
    </row>
    <row r="4707" spans="2:5" x14ac:dyDescent="0.3">
      <c r="B4707" s="166">
        <v>38610</v>
      </c>
      <c r="C4707" s="197">
        <v>99.7</v>
      </c>
      <c r="D4707" s="197">
        <f t="shared" si="74"/>
        <v>-0.5733664256065728</v>
      </c>
      <c r="E4707" s="197">
        <v>-5.6846514411089677E-3</v>
      </c>
    </row>
    <row r="4708" spans="2:5" x14ac:dyDescent="0.3">
      <c r="B4708" s="166">
        <v>41094</v>
      </c>
      <c r="C4708" s="197">
        <v>233.69</v>
      </c>
      <c r="D4708" s="197">
        <f t="shared" si="74"/>
        <v>-0.31186690223792701</v>
      </c>
      <c r="E4708" s="197">
        <v>-5.7013998212994688E-3</v>
      </c>
    </row>
    <row r="4709" spans="2:5" x14ac:dyDescent="0.3">
      <c r="B4709" s="166">
        <v>44377</v>
      </c>
      <c r="C4709" s="197">
        <v>339.6</v>
      </c>
      <c r="D4709" s="197">
        <f t="shared" si="74"/>
        <v>-0.13312061263560937</v>
      </c>
      <c r="E4709" s="197">
        <v>-5.7092665788317509E-3</v>
      </c>
    </row>
    <row r="4710" spans="2:5" x14ac:dyDescent="0.3">
      <c r="B4710" s="166">
        <v>44628</v>
      </c>
      <c r="C4710" s="197">
        <v>391.75</v>
      </c>
      <c r="D4710" s="197">
        <f t="shared" si="74"/>
        <v>-0.57335932565180459</v>
      </c>
      <c r="E4710" s="197">
        <v>-5.7106598984771884E-3</v>
      </c>
    </row>
    <row r="4711" spans="2:5" x14ac:dyDescent="0.3">
      <c r="B4711" s="166">
        <v>45343</v>
      </c>
      <c r="C4711" s="197">
        <v>918.22</v>
      </c>
      <c r="D4711" s="197">
        <f t="shared" si="74"/>
        <v>6.0496737044145874</v>
      </c>
      <c r="E4711" s="197">
        <v>-5.7173795343800071E-3</v>
      </c>
    </row>
    <row r="4712" spans="2:5" x14ac:dyDescent="0.3">
      <c r="B4712" s="166">
        <v>34978</v>
      </c>
      <c r="C4712" s="197">
        <v>130.25</v>
      </c>
      <c r="D4712" s="197">
        <f t="shared" si="74"/>
        <v>1.0836666133418653</v>
      </c>
      <c r="E4712" s="197">
        <v>-5.7251908396946938E-3</v>
      </c>
    </row>
    <row r="4713" spans="2:5" x14ac:dyDescent="0.3">
      <c r="B4713" s="166">
        <v>34698</v>
      </c>
      <c r="C4713" s="197">
        <v>62.51</v>
      </c>
      <c r="D4713" s="197">
        <f t="shared" si="74"/>
        <v>1.0028836911246395</v>
      </c>
      <c r="E4713" s="197">
        <v>-5.7261014792429066E-3</v>
      </c>
    </row>
    <row r="4714" spans="2:5" x14ac:dyDescent="0.3">
      <c r="B4714" s="166">
        <v>37720</v>
      </c>
      <c r="C4714" s="197">
        <v>31.21</v>
      </c>
      <c r="D4714" s="197">
        <f t="shared" si="74"/>
        <v>-0.92910685080864985</v>
      </c>
      <c r="E4714" s="197">
        <v>-5.7343102899012344E-3</v>
      </c>
    </row>
    <row r="4715" spans="2:5" x14ac:dyDescent="0.3">
      <c r="B4715" s="166">
        <v>44973</v>
      </c>
      <c r="C4715" s="197">
        <v>440.24</v>
      </c>
      <c r="D4715" s="197">
        <f t="shared" si="74"/>
        <v>-0.43519148117262174</v>
      </c>
      <c r="E4715" s="197">
        <v>-5.7364831293191809E-3</v>
      </c>
    </row>
    <row r="4716" spans="2:5" x14ac:dyDescent="0.3">
      <c r="B4716" s="166">
        <v>45624</v>
      </c>
      <c r="C4716" s="197">
        <v>779.45</v>
      </c>
      <c r="D4716" s="197">
        <f t="shared" si="74"/>
        <v>1.8491793690828677</v>
      </c>
      <c r="E4716" s="197">
        <v>-5.7401620001276132E-3</v>
      </c>
    </row>
    <row r="4717" spans="2:5" x14ac:dyDescent="0.3">
      <c r="B4717" s="166">
        <v>41255</v>
      </c>
      <c r="C4717" s="197">
        <v>273.57</v>
      </c>
      <c r="D4717" s="197">
        <f t="shared" si="74"/>
        <v>4.102965864577504</v>
      </c>
      <c r="E4717" s="197">
        <v>-5.7423223696164705E-3</v>
      </c>
    </row>
    <row r="4718" spans="2:5" x14ac:dyDescent="0.3">
      <c r="B4718" s="166">
        <v>37881</v>
      </c>
      <c r="C4718" s="197">
        <v>53.61</v>
      </c>
      <c r="D4718" s="197">
        <f t="shared" si="74"/>
        <v>-0.94505201660431504</v>
      </c>
      <c r="E4718" s="197">
        <v>-5.7492581602374138E-3</v>
      </c>
    </row>
    <row r="4719" spans="2:5" x14ac:dyDescent="0.3">
      <c r="B4719" s="166">
        <v>45476</v>
      </c>
      <c r="C4719" s="197">
        <v>975.65</v>
      </c>
      <c r="D4719" s="197">
        <f t="shared" si="74"/>
        <v>4.8859194015444016</v>
      </c>
      <c r="E4719" s="197">
        <v>-5.7576683990624433E-3</v>
      </c>
    </row>
    <row r="4720" spans="2:5" x14ac:dyDescent="0.3">
      <c r="B4720" s="166">
        <v>38974</v>
      </c>
      <c r="C4720" s="197">
        <v>165.76</v>
      </c>
      <c r="D4720" s="197">
        <f t="shared" si="74"/>
        <v>1.2901353965183753</v>
      </c>
      <c r="E4720" s="197">
        <v>-5.7581573896353655E-3</v>
      </c>
    </row>
    <row r="4721" spans="2:5" x14ac:dyDescent="0.3">
      <c r="B4721" s="166">
        <v>35066</v>
      </c>
      <c r="C4721" s="197">
        <v>72.38</v>
      </c>
      <c r="D4721" s="197">
        <f t="shared" si="74"/>
        <v>-0.8526015680684248</v>
      </c>
      <c r="E4721" s="197">
        <v>-5.7692307692307487E-3</v>
      </c>
    </row>
    <row r="4722" spans="2:5" x14ac:dyDescent="0.3">
      <c r="B4722" s="166">
        <v>42572</v>
      </c>
      <c r="C4722" s="197">
        <v>491.05</v>
      </c>
      <c r="D4722" s="197">
        <f t="shared" si="74"/>
        <v>5.2229121784311241</v>
      </c>
      <c r="E4722" s="197">
        <v>-5.7703988661671479E-3</v>
      </c>
    </row>
    <row r="4723" spans="2:5" x14ac:dyDescent="0.3">
      <c r="B4723" s="166">
        <v>34970</v>
      </c>
      <c r="C4723" s="197">
        <v>78.91</v>
      </c>
      <c r="D4723" s="197">
        <f t="shared" si="74"/>
        <v>-0.76377787756323912</v>
      </c>
      <c r="E4723" s="197">
        <v>-5.7956406702784902E-3</v>
      </c>
    </row>
    <row r="4724" spans="2:5" x14ac:dyDescent="0.3">
      <c r="B4724" s="166">
        <v>43213</v>
      </c>
      <c r="C4724" s="197">
        <v>334.05</v>
      </c>
      <c r="D4724" s="197">
        <f t="shared" si="74"/>
        <v>3.0802491755221695</v>
      </c>
      <c r="E4724" s="197">
        <v>-5.8035714285713524E-3</v>
      </c>
    </row>
    <row r="4725" spans="2:5" x14ac:dyDescent="0.3">
      <c r="B4725" s="166">
        <v>39695</v>
      </c>
      <c r="C4725" s="197">
        <v>81.87</v>
      </c>
      <c r="D4725" s="197">
        <f t="shared" si="74"/>
        <v>-0.53811001410437231</v>
      </c>
      <c r="E4725" s="197">
        <v>-5.8287795992713054E-3</v>
      </c>
    </row>
    <row r="4726" spans="2:5" x14ac:dyDescent="0.3">
      <c r="B4726" s="166">
        <v>40906</v>
      </c>
      <c r="C4726" s="197">
        <v>177.25</v>
      </c>
      <c r="D4726" s="197">
        <f t="shared" si="74"/>
        <v>-0.57007373629572133</v>
      </c>
      <c r="E4726" s="197">
        <v>-5.8331931123449809E-3</v>
      </c>
    </row>
    <row r="4727" spans="2:5" x14ac:dyDescent="0.3">
      <c r="B4727" s="166">
        <v>41766</v>
      </c>
      <c r="C4727" s="197">
        <v>412.28</v>
      </c>
      <c r="D4727" s="197">
        <f t="shared" si="74"/>
        <v>4.7621243885394824</v>
      </c>
      <c r="E4727" s="197">
        <v>-5.8355437665782439E-3</v>
      </c>
    </row>
    <row r="4728" spans="2:5" x14ac:dyDescent="0.3">
      <c r="B4728" s="166">
        <v>34871</v>
      </c>
      <c r="C4728" s="197">
        <v>71.55</v>
      </c>
      <c r="D4728" s="197">
        <f t="shared" si="74"/>
        <v>-0.47470817120622577</v>
      </c>
      <c r="E4728" s="197">
        <v>-5.8357649020425173E-3</v>
      </c>
    </row>
    <row r="4729" spans="2:5" x14ac:dyDescent="0.3">
      <c r="B4729" s="166">
        <v>39486</v>
      </c>
      <c r="C4729" s="197">
        <v>136.21</v>
      </c>
      <c r="D4729" s="197">
        <f t="shared" si="74"/>
        <v>-0.85637462171937107</v>
      </c>
      <c r="E4729" s="197">
        <v>-5.8389898547549501E-3</v>
      </c>
    </row>
    <row r="4730" spans="2:5" x14ac:dyDescent="0.3">
      <c r="B4730" s="166">
        <v>45433</v>
      </c>
      <c r="C4730" s="197">
        <v>948.37</v>
      </c>
      <c r="D4730" s="197">
        <f t="shared" si="74"/>
        <v>30.053372626064178</v>
      </c>
      <c r="E4730" s="197">
        <v>-5.8493631741706187E-3</v>
      </c>
    </row>
    <row r="4731" spans="2:5" x14ac:dyDescent="0.3">
      <c r="B4731" s="166">
        <v>37616</v>
      </c>
      <c r="C4731" s="197">
        <v>30.54</v>
      </c>
      <c r="D4731" s="197">
        <f t="shared" si="74"/>
        <v>-0.56089144500359456</v>
      </c>
      <c r="E4731" s="197">
        <v>-5.859375E-3</v>
      </c>
    </row>
    <row r="4732" spans="2:5" x14ac:dyDescent="0.3">
      <c r="B4732" s="166">
        <v>35037</v>
      </c>
      <c r="C4732" s="197">
        <v>69.55</v>
      </c>
      <c r="D4732" s="197">
        <f t="shared" si="74"/>
        <v>0.14109926168990961</v>
      </c>
      <c r="E4732" s="197">
        <v>-5.8604917095482767E-3</v>
      </c>
    </row>
    <row r="4733" spans="2:5" x14ac:dyDescent="0.3">
      <c r="B4733" s="166">
        <v>34673</v>
      </c>
      <c r="C4733" s="197">
        <v>60.95</v>
      </c>
      <c r="D4733" s="197">
        <f t="shared" si="74"/>
        <v>-0.80261666504744322</v>
      </c>
      <c r="E4733" s="197">
        <v>-5.8717990539879361E-3</v>
      </c>
    </row>
    <row r="4734" spans="2:5" x14ac:dyDescent="0.3">
      <c r="B4734" s="166">
        <v>41025</v>
      </c>
      <c r="C4734" s="197">
        <v>308.79000000000002</v>
      </c>
      <c r="D4734" s="197">
        <f t="shared" si="74"/>
        <v>3.2674129353233834</v>
      </c>
      <c r="E4734" s="197">
        <v>-5.8914429206103902E-3</v>
      </c>
    </row>
    <row r="4735" spans="2:5" x14ac:dyDescent="0.3">
      <c r="B4735" s="166">
        <v>35079</v>
      </c>
      <c r="C4735" s="197">
        <v>72.36</v>
      </c>
      <c r="D4735" s="197">
        <f t="shared" si="74"/>
        <v>-0.74521126760563383</v>
      </c>
      <c r="E4735" s="197">
        <v>-5.9074048633055432E-3</v>
      </c>
    </row>
    <row r="4736" spans="2:5" x14ac:dyDescent="0.3">
      <c r="B4736" s="166">
        <v>41446</v>
      </c>
      <c r="C4736" s="197">
        <v>284</v>
      </c>
      <c r="D4736" s="197">
        <f t="shared" si="74"/>
        <v>0.20928252075793052</v>
      </c>
      <c r="E4736" s="197">
        <v>-5.9155028177394486E-3</v>
      </c>
    </row>
    <row r="4737" spans="2:5" x14ac:dyDescent="0.3">
      <c r="B4737" s="166">
        <v>43577</v>
      </c>
      <c r="C4737" s="197">
        <v>234.85</v>
      </c>
      <c r="D4737" s="197">
        <f t="shared" si="74"/>
        <v>-0.61939875212705608</v>
      </c>
      <c r="E4737" s="197">
        <v>-5.9259259259260011E-3</v>
      </c>
    </row>
    <row r="4738" spans="2:5" x14ac:dyDescent="0.3">
      <c r="B4738" s="166">
        <v>45141</v>
      </c>
      <c r="C4738" s="197">
        <v>617.04999999999995</v>
      </c>
      <c r="D4738" s="197">
        <f t="shared" si="74"/>
        <v>1.1654676258992804</v>
      </c>
      <c r="E4738" s="197">
        <v>-5.9285035361591465E-3</v>
      </c>
    </row>
    <row r="4739" spans="2:5" x14ac:dyDescent="0.3">
      <c r="B4739" s="166">
        <v>43256</v>
      </c>
      <c r="C4739" s="197">
        <v>284.95</v>
      </c>
      <c r="D4739" s="197">
        <f t="shared" si="74"/>
        <v>-0.49534216491924055</v>
      </c>
      <c r="E4739" s="197">
        <v>-5.9305773591487032E-3</v>
      </c>
    </row>
    <row r="4740" spans="2:5" x14ac:dyDescent="0.3">
      <c r="B4740" s="166">
        <v>42068</v>
      </c>
      <c r="C4740" s="197">
        <v>564.64</v>
      </c>
      <c r="D4740" s="197">
        <f t="shared" si="74"/>
        <v>15.068298235628912</v>
      </c>
      <c r="E4740" s="197">
        <v>-5.9329941374272055E-3</v>
      </c>
    </row>
    <row r="4741" spans="2:5" x14ac:dyDescent="0.3">
      <c r="B4741" s="166">
        <v>36224</v>
      </c>
      <c r="C4741" s="197">
        <v>35.14</v>
      </c>
      <c r="D4741" s="197">
        <f t="shared" si="74"/>
        <v>-0.55275550464553902</v>
      </c>
      <c r="E4741" s="197">
        <v>-5.9405940594059459E-3</v>
      </c>
    </row>
    <row r="4742" spans="2:5" x14ac:dyDescent="0.3">
      <c r="B4742" s="166">
        <v>38253</v>
      </c>
      <c r="C4742" s="197">
        <v>78.569999999999993</v>
      </c>
      <c r="D4742" s="197">
        <f t="shared" si="74"/>
        <v>0.14667250437828372</v>
      </c>
      <c r="E4742" s="197">
        <v>-5.9463562753038213E-3</v>
      </c>
    </row>
    <row r="4743" spans="2:5" x14ac:dyDescent="0.3">
      <c r="B4743" s="166">
        <v>34879</v>
      </c>
      <c r="C4743" s="197">
        <v>68.52</v>
      </c>
      <c r="D4743" s="197">
        <f t="shared" si="74"/>
        <v>-0.85025896544941981</v>
      </c>
      <c r="E4743" s="197">
        <v>-5.9480632525752419E-3</v>
      </c>
    </row>
    <row r="4744" spans="2:5" x14ac:dyDescent="0.3">
      <c r="B4744" s="166">
        <v>44809</v>
      </c>
      <c r="C4744" s="197">
        <v>457.59</v>
      </c>
      <c r="D4744" s="197">
        <f t="shared" si="74"/>
        <v>5.6301939058171824E-2</v>
      </c>
      <c r="E4744" s="197">
        <v>-5.9522516455586816E-3</v>
      </c>
    </row>
    <row r="4745" spans="2:5" x14ac:dyDescent="0.3">
      <c r="B4745" s="166">
        <v>44644</v>
      </c>
      <c r="C4745" s="197">
        <v>433.2</v>
      </c>
      <c r="D4745" s="197">
        <f t="shared" si="74"/>
        <v>0.48661633493479761</v>
      </c>
      <c r="E4745" s="197">
        <v>-5.966039467645734E-3</v>
      </c>
    </row>
    <row r="4746" spans="2:5" x14ac:dyDescent="0.3">
      <c r="B4746" s="166">
        <v>44404</v>
      </c>
      <c r="C4746" s="197">
        <v>291.39999999999998</v>
      </c>
      <c r="D4746" s="197">
        <f t="shared" ref="D4746:D4809" si="75">C4746/C4747-1</f>
        <v>-0.24539051170499282</v>
      </c>
      <c r="E4746" s="197">
        <v>-5.969640115981556E-3</v>
      </c>
    </row>
    <row r="4747" spans="2:5" x14ac:dyDescent="0.3">
      <c r="B4747" s="166">
        <v>41613</v>
      </c>
      <c r="C4747" s="197">
        <v>386.16</v>
      </c>
      <c r="D4747" s="197">
        <f t="shared" si="75"/>
        <v>28.034586466165415</v>
      </c>
      <c r="E4747" s="197">
        <v>-5.9719934102141492E-3</v>
      </c>
    </row>
    <row r="4748" spans="2:5" x14ac:dyDescent="0.3">
      <c r="B4748" s="166">
        <v>37106</v>
      </c>
      <c r="C4748" s="197">
        <v>13.3</v>
      </c>
      <c r="D4748" s="197">
        <f t="shared" si="75"/>
        <v>-0.57884737175427481</v>
      </c>
      <c r="E4748" s="197">
        <v>-5.9790732436472149E-3</v>
      </c>
    </row>
    <row r="4749" spans="2:5" x14ac:dyDescent="0.3">
      <c r="B4749" s="166">
        <v>36572</v>
      </c>
      <c r="C4749" s="197">
        <v>31.58</v>
      </c>
      <c r="D4749" s="197">
        <f t="shared" si="75"/>
        <v>-0.84549146240031314</v>
      </c>
      <c r="E4749" s="197">
        <v>-5.9804847340259037E-3</v>
      </c>
    </row>
    <row r="4750" spans="2:5" x14ac:dyDescent="0.3">
      <c r="B4750" s="166">
        <v>40429</v>
      </c>
      <c r="C4750" s="197">
        <v>204.39</v>
      </c>
      <c r="D4750" s="197">
        <f t="shared" si="75"/>
        <v>-0.19985123708111496</v>
      </c>
      <c r="E4750" s="197">
        <v>-5.9819083746718293E-3</v>
      </c>
    </row>
    <row r="4751" spans="2:5" x14ac:dyDescent="0.3">
      <c r="B4751" s="166">
        <v>40640</v>
      </c>
      <c r="C4751" s="197">
        <v>255.44</v>
      </c>
      <c r="D4751" s="197">
        <f t="shared" si="75"/>
        <v>-0.46707836101143285</v>
      </c>
      <c r="E4751" s="197">
        <v>-5.9926842555841908E-3</v>
      </c>
    </row>
    <row r="4752" spans="2:5" x14ac:dyDescent="0.3">
      <c r="B4752" s="166">
        <v>45050</v>
      </c>
      <c r="C4752" s="197">
        <v>479.32</v>
      </c>
      <c r="D4752" s="197">
        <f t="shared" si="75"/>
        <v>7.7627056672760499</v>
      </c>
      <c r="E4752" s="197">
        <v>-5.9932394599863104E-3</v>
      </c>
    </row>
    <row r="4753" spans="2:5" x14ac:dyDescent="0.3">
      <c r="B4753" s="166">
        <v>37875</v>
      </c>
      <c r="C4753" s="197">
        <v>54.7</v>
      </c>
      <c r="D4753" s="197">
        <f t="shared" si="75"/>
        <v>-0.33993001086038377</v>
      </c>
      <c r="E4753" s="197">
        <v>-5.9967290568779807E-3</v>
      </c>
    </row>
    <row r="4754" spans="2:5" x14ac:dyDescent="0.3">
      <c r="B4754" s="166">
        <v>37977</v>
      </c>
      <c r="C4754" s="197">
        <v>82.87</v>
      </c>
      <c r="D4754" s="197">
        <f t="shared" si="75"/>
        <v>-0.4617433099506365</v>
      </c>
      <c r="E4754" s="197">
        <v>-5.9973611610890654E-3</v>
      </c>
    </row>
    <row r="4755" spans="2:5" x14ac:dyDescent="0.3">
      <c r="B4755" s="166">
        <v>40200</v>
      </c>
      <c r="C4755" s="197">
        <v>153.96</v>
      </c>
      <c r="D4755" s="197">
        <f t="shared" si="75"/>
        <v>0.75472988374743588</v>
      </c>
      <c r="E4755" s="197">
        <v>-6.0042610885142622E-3</v>
      </c>
    </row>
    <row r="4756" spans="2:5" x14ac:dyDescent="0.3">
      <c r="B4756" s="166">
        <v>35334</v>
      </c>
      <c r="C4756" s="197">
        <v>87.74</v>
      </c>
      <c r="D4756" s="197">
        <f t="shared" si="75"/>
        <v>-0.91135135135135137</v>
      </c>
      <c r="E4756" s="197">
        <v>-6.004304973377117E-3</v>
      </c>
    </row>
    <row r="4757" spans="2:5" x14ac:dyDescent="0.3">
      <c r="B4757" s="166">
        <v>45398</v>
      </c>
      <c r="C4757" s="197">
        <v>989.75</v>
      </c>
      <c r="D4757" s="197">
        <f t="shared" si="75"/>
        <v>0.2551996144676103</v>
      </c>
      <c r="E4757" s="197">
        <v>-6.0056441003083494E-3</v>
      </c>
    </row>
    <row r="4758" spans="2:5" x14ac:dyDescent="0.3">
      <c r="B4758" s="166">
        <v>45296</v>
      </c>
      <c r="C4758" s="197">
        <v>788.52</v>
      </c>
      <c r="D4758" s="197">
        <f t="shared" si="75"/>
        <v>2.6795146990200651</v>
      </c>
      <c r="E4758" s="197">
        <v>-6.0254632547586118E-3</v>
      </c>
    </row>
    <row r="4759" spans="2:5" x14ac:dyDescent="0.3">
      <c r="B4759" s="166">
        <v>43585</v>
      </c>
      <c r="C4759" s="197">
        <v>214.3</v>
      </c>
      <c r="D4759" s="197">
        <f t="shared" si="75"/>
        <v>7.6690938511326863</v>
      </c>
      <c r="E4759" s="197">
        <v>-6.0296846011130834E-3</v>
      </c>
    </row>
    <row r="4760" spans="2:5" x14ac:dyDescent="0.3">
      <c r="B4760" s="166">
        <v>36714</v>
      </c>
      <c r="C4760" s="197">
        <v>24.72</v>
      </c>
      <c r="D4760" s="197">
        <f t="shared" si="75"/>
        <v>-0.90785402765870205</v>
      </c>
      <c r="E4760" s="197">
        <v>-6.0313630880579616E-3</v>
      </c>
    </row>
    <row r="4761" spans="2:5" x14ac:dyDescent="0.3">
      <c r="B4761" s="166">
        <v>40996</v>
      </c>
      <c r="C4761" s="197">
        <v>268.27</v>
      </c>
      <c r="D4761" s="197">
        <f t="shared" si="75"/>
        <v>-0.47418659349274794</v>
      </c>
      <c r="E4761" s="197">
        <v>-6.0392738051130435E-3</v>
      </c>
    </row>
    <row r="4762" spans="2:5" x14ac:dyDescent="0.3">
      <c r="B4762" s="166">
        <v>42677</v>
      </c>
      <c r="C4762" s="197">
        <v>510.2</v>
      </c>
      <c r="D4762" s="197">
        <f t="shared" si="75"/>
        <v>0.2164997615641393</v>
      </c>
      <c r="E4762" s="197">
        <v>-6.0393532047534615E-3</v>
      </c>
    </row>
    <row r="4763" spans="2:5" x14ac:dyDescent="0.3">
      <c r="B4763" s="166">
        <v>43034</v>
      </c>
      <c r="C4763" s="197">
        <v>419.4</v>
      </c>
      <c r="D4763" s="197">
        <f t="shared" si="75"/>
        <v>4.000596160724931</v>
      </c>
      <c r="E4763" s="197">
        <v>-6.0433700675436297E-3</v>
      </c>
    </row>
    <row r="4764" spans="2:5" x14ac:dyDescent="0.3">
      <c r="B4764" s="166">
        <v>39692</v>
      </c>
      <c r="C4764" s="197">
        <v>83.87</v>
      </c>
      <c r="D4764" s="197">
        <f t="shared" si="75"/>
        <v>-0.82703650237162296</v>
      </c>
      <c r="E4764" s="197">
        <v>-6.0440862763686543E-3</v>
      </c>
    </row>
    <row r="4765" spans="2:5" x14ac:dyDescent="0.3">
      <c r="B4765" s="166">
        <v>44503</v>
      </c>
      <c r="C4765" s="197">
        <v>484.9</v>
      </c>
      <c r="D4765" s="197">
        <f t="shared" si="75"/>
        <v>2.2861208999728921</v>
      </c>
      <c r="E4765" s="197">
        <v>-6.0469406579892748E-3</v>
      </c>
    </row>
    <row r="4766" spans="2:5" x14ac:dyDescent="0.3">
      <c r="B4766" s="166">
        <v>39456</v>
      </c>
      <c r="C4766" s="197">
        <v>147.56</v>
      </c>
      <c r="D4766" s="197">
        <f t="shared" si="75"/>
        <v>4.6256195196340064</v>
      </c>
      <c r="E4766" s="197">
        <v>-6.0622389869325888E-3</v>
      </c>
    </row>
    <row r="4767" spans="2:5" x14ac:dyDescent="0.3">
      <c r="B4767" s="166">
        <v>37309</v>
      </c>
      <c r="C4767" s="197">
        <v>26.23</v>
      </c>
      <c r="D4767" s="197">
        <f t="shared" si="75"/>
        <v>-0.85447988904299588</v>
      </c>
      <c r="E4767" s="197">
        <v>-6.0629026146267195E-3</v>
      </c>
    </row>
    <row r="4768" spans="2:5" x14ac:dyDescent="0.3">
      <c r="B4768" s="166">
        <v>43613</v>
      </c>
      <c r="C4768" s="197">
        <v>180.25</v>
      </c>
      <c r="D4768" s="197">
        <f t="shared" si="75"/>
        <v>4.9062972878593847E-2</v>
      </c>
      <c r="E4768" s="197">
        <v>-6.0656189688447215E-3</v>
      </c>
    </row>
    <row r="4769" spans="2:5" x14ac:dyDescent="0.3">
      <c r="B4769" s="166">
        <v>39121</v>
      </c>
      <c r="C4769" s="197">
        <v>171.82</v>
      </c>
      <c r="D4769" s="197">
        <f t="shared" si="75"/>
        <v>4.5300933376247183</v>
      </c>
      <c r="E4769" s="197">
        <v>-6.0739283854920334E-3</v>
      </c>
    </row>
    <row r="4770" spans="2:5" x14ac:dyDescent="0.3">
      <c r="B4770" s="166">
        <v>37683</v>
      </c>
      <c r="C4770" s="197">
        <v>31.07</v>
      </c>
      <c r="D4770" s="197">
        <f t="shared" si="75"/>
        <v>-0.79347248072321186</v>
      </c>
      <c r="E4770" s="197">
        <v>-6.078055022392892E-3</v>
      </c>
    </row>
    <row r="4771" spans="2:5" x14ac:dyDescent="0.3">
      <c r="B4771" s="166">
        <v>40343</v>
      </c>
      <c r="C4771" s="197">
        <v>150.44</v>
      </c>
      <c r="D4771" s="197">
        <f t="shared" si="75"/>
        <v>-0.78050773271082585</v>
      </c>
      <c r="E4771" s="197">
        <v>-6.0782241014800675E-3</v>
      </c>
    </row>
    <row r="4772" spans="2:5" x14ac:dyDescent="0.3">
      <c r="B4772" s="166">
        <v>45890</v>
      </c>
      <c r="C4772" s="197">
        <v>685.4</v>
      </c>
      <c r="D4772" s="197">
        <f t="shared" si="75"/>
        <v>1.9170922710248552</v>
      </c>
      <c r="E4772" s="197">
        <v>-6.0904872389792031E-3</v>
      </c>
    </row>
    <row r="4773" spans="2:5" x14ac:dyDescent="0.3">
      <c r="B4773" s="166">
        <v>40564</v>
      </c>
      <c r="C4773" s="197">
        <v>234.96</v>
      </c>
      <c r="D4773" s="197">
        <f t="shared" si="75"/>
        <v>-0.65639075753144183</v>
      </c>
      <c r="E4773" s="197">
        <v>-6.0913705583756084E-3</v>
      </c>
    </row>
    <row r="4774" spans="2:5" x14ac:dyDescent="0.3">
      <c r="B4774" s="166">
        <v>45839</v>
      </c>
      <c r="C4774" s="197">
        <v>683.8</v>
      </c>
      <c r="D4774" s="197">
        <f t="shared" si="75"/>
        <v>2.051582649472472E-3</v>
      </c>
      <c r="E4774" s="197">
        <v>-6.1046511627907973E-3</v>
      </c>
    </row>
    <row r="4775" spans="2:5" x14ac:dyDescent="0.3">
      <c r="B4775" s="166">
        <v>45706</v>
      </c>
      <c r="C4775" s="197">
        <v>682.4</v>
      </c>
      <c r="D4775" s="197">
        <f t="shared" si="75"/>
        <v>-0.26696958955023464</v>
      </c>
      <c r="E4775" s="197">
        <v>-6.117098747451255E-3</v>
      </c>
    </row>
    <row r="4776" spans="2:5" x14ac:dyDescent="0.3">
      <c r="B4776" s="166">
        <v>45329</v>
      </c>
      <c r="C4776" s="197">
        <v>930.93</v>
      </c>
      <c r="D4776" s="197">
        <f t="shared" si="75"/>
        <v>1.7045408326312428</v>
      </c>
      <c r="E4776" s="197">
        <v>-6.1174812632118769E-3</v>
      </c>
    </row>
    <row r="4777" spans="2:5" x14ac:dyDescent="0.3">
      <c r="B4777" s="166">
        <v>41554</v>
      </c>
      <c r="C4777" s="197">
        <v>344.21</v>
      </c>
      <c r="D4777" s="197">
        <f t="shared" si="75"/>
        <v>-0.20867626097751624</v>
      </c>
      <c r="E4777" s="197">
        <v>-6.1213293679438507E-3</v>
      </c>
    </row>
    <row r="4778" spans="2:5" x14ac:dyDescent="0.3">
      <c r="B4778" s="166">
        <v>41774</v>
      </c>
      <c r="C4778" s="197">
        <v>434.98</v>
      </c>
      <c r="D4778" s="197">
        <f t="shared" si="75"/>
        <v>0.57772941603191885</v>
      </c>
      <c r="E4778" s="197">
        <v>-6.1234748434858544E-3</v>
      </c>
    </row>
    <row r="4779" spans="2:5" x14ac:dyDescent="0.3">
      <c r="B4779" s="166">
        <v>43353</v>
      </c>
      <c r="C4779" s="197">
        <v>275.7</v>
      </c>
      <c r="D4779" s="197">
        <f t="shared" si="75"/>
        <v>-4.290772755675909E-2</v>
      </c>
      <c r="E4779" s="197">
        <v>-6.1283345349675278E-3</v>
      </c>
    </row>
    <row r="4780" spans="2:5" x14ac:dyDescent="0.3">
      <c r="B4780" s="166">
        <v>41416</v>
      </c>
      <c r="C4780" s="197">
        <v>288.06</v>
      </c>
      <c r="D4780" s="197">
        <f t="shared" si="75"/>
        <v>15.201349831271092</v>
      </c>
      <c r="E4780" s="197">
        <v>-6.1413193486060669E-3</v>
      </c>
    </row>
    <row r="4781" spans="2:5" x14ac:dyDescent="0.3">
      <c r="B4781" s="166">
        <v>36880</v>
      </c>
      <c r="C4781" s="197">
        <v>17.78</v>
      </c>
      <c r="D4781" s="197">
        <f t="shared" si="75"/>
        <v>-0.96255186503506818</v>
      </c>
      <c r="E4781" s="197">
        <v>-6.1486864169927324E-3</v>
      </c>
    </row>
    <row r="4782" spans="2:5" x14ac:dyDescent="0.3">
      <c r="B4782" s="166">
        <v>44775</v>
      </c>
      <c r="C4782" s="197">
        <v>474.79</v>
      </c>
      <c r="D4782" s="197">
        <f t="shared" si="75"/>
        <v>-5.608349900596421E-2</v>
      </c>
      <c r="E4782" s="197">
        <v>-6.1541037824712763E-3</v>
      </c>
    </row>
    <row r="4783" spans="2:5" x14ac:dyDescent="0.3">
      <c r="B4783" s="166">
        <v>41876</v>
      </c>
      <c r="C4783" s="197">
        <v>503</v>
      </c>
      <c r="D4783" s="197">
        <f t="shared" si="75"/>
        <v>33.689655172413794</v>
      </c>
      <c r="E4783" s="197">
        <v>-6.164545957480394E-3</v>
      </c>
    </row>
    <row r="4784" spans="2:5" x14ac:dyDescent="0.3">
      <c r="B4784" s="166">
        <v>37182</v>
      </c>
      <c r="C4784" s="197">
        <v>14.5</v>
      </c>
      <c r="D4784" s="197">
        <f t="shared" si="75"/>
        <v>-0.84475374732334052</v>
      </c>
      <c r="E4784" s="197">
        <v>-6.1686086360520642E-3</v>
      </c>
    </row>
    <row r="4785" spans="2:5" x14ac:dyDescent="0.3">
      <c r="B4785" s="166">
        <v>38002</v>
      </c>
      <c r="C4785" s="197">
        <v>93.4</v>
      </c>
      <c r="D4785" s="197">
        <f t="shared" si="75"/>
        <v>0.16010433486523423</v>
      </c>
      <c r="E4785" s="197">
        <v>-6.1715258565652187E-3</v>
      </c>
    </row>
    <row r="4786" spans="2:5" x14ac:dyDescent="0.3">
      <c r="B4786" s="166">
        <v>35352</v>
      </c>
      <c r="C4786" s="197">
        <v>80.510000000000005</v>
      </c>
      <c r="D4786" s="197">
        <f t="shared" si="75"/>
        <v>-0.82444395987788921</v>
      </c>
      <c r="E4786" s="197">
        <v>-6.1720775212936729E-3</v>
      </c>
    </row>
    <row r="4787" spans="2:5" x14ac:dyDescent="0.3">
      <c r="B4787" s="166">
        <v>44530</v>
      </c>
      <c r="C4787" s="197">
        <v>458.6</v>
      </c>
      <c r="D4787" s="197">
        <f t="shared" si="75"/>
        <v>0.55753294389349284</v>
      </c>
      <c r="E4787" s="197">
        <v>-6.1761837685555543E-3</v>
      </c>
    </row>
    <row r="4788" spans="2:5" x14ac:dyDescent="0.3">
      <c r="B4788" s="166">
        <v>41443</v>
      </c>
      <c r="C4788" s="197">
        <v>294.44</v>
      </c>
      <c r="D4788" s="197">
        <f t="shared" si="75"/>
        <v>0.83451713395638638</v>
      </c>
      <c r="E4788" s="197">
        <v>-6.1767981908393832E-3</v>
      </c>
    </row>
    <row r="4789" spans="2:5" x14ac:dyDescent="0.3">
      <c r="B4789" s="166">
        <v>43808</v>
      </c>
      <c r="C4789" s="197">
        <v>160.5</v>
      </c>
      <c r="D4789" s="197">
        <f t="shared" si="75"/>
        <v>-0.27385422793285985</v>
      </c>
      <c r="E4789" s="197">
        <v>-6.1919504643962453E-3</v>
      </c>
    </row>
    <row r="4790" spans="2:5" x14ac:dyDescent="0.3">
      <c r="B4790" s="166">
        <v>41110</v>
      </c>
      <c r="C4790" s="197">
        <v>221.03</v>
      </c>
      <c r="D4790" s="197">
        <f t="shared" si="75"/>
        <v>-0.39300818366562307</v>
      </c>
      <c r="E4790" s="197">
        <v>-6.2047569803516112E-3</v>
      </c>
    </row>
    <row r="4791" spans="2:5" x14ac:dyDescent="0.3">
      <c r="B4791" s="166">
        <v>41624</v>
      </c>
      <c r="C4791" s="197">
        <v>364.14</v>
      </c>
      <c r="D4791" s="197">
        <f t="shared" si="75"/>
        <v>2.7378361732703755</v>
      </c>
      <c r="E4791" s="197">
        <v>-6.2223677746848782E-3</v>
      </c>
    </row>
    <row r="4792" spans="2:5" x14ac:dyDescent="0.3">
      <c r="B4792" s="166">
        <v>35242</v>
      </c>
      <c r="C4792" s="197">
        <v>97.42</v>
      </c>
      <c r="D4792" s="197">
        <f t="shared" si="75"/>
        <v>-0.73239204483023845</v>
      </c>
      <c r="E4792" s="197">
        <v>-6.2225849229827768E-3</v>
      </c>
    </row>
    <row r="4793" spans="2:5" x14ac:dyDescent="0.3">
      <c r="B4793" s="166">
        <v>41648</v>
      </c>
      <c r="C4793" s="197">
        <v>364.04</v>
      </c>
      <c r="D4793" s="197">
        <f t="shared" si="75"/>
        <v>2.7580262207081656</v>
      </c>
      <c r="E4793" s="197">
        <v>-6.2240663900414717E-3</v>
      </c>
    </row>
    <row r="4794" spans="2:5" x14ac:dyDescent="0.3">
      <c r="B4794" s="166">
        <v>38094</v>
      </c>
      <c r="C4794" s="197">
        <v>96.87</v>
      </c>
      <c r="D4794" s="197">
        <f t="shared" si="75"/>
        <v>-0.81789641883635678</v>
      </c>
      <c r="E4794" s="197">
        <v>-6.2576938859253417E-3</v>
      </c>
    </row>
    <row r="4795" spans="2:5" x14ac:dyDescent="0.3">
      <c r="B4795" s="166">
        <v>42640</v>
      </c>
      <c r="C4795" s="197">
        <v>531.95000000000005</v>
      </c>
      <c r="D4795" s="197">
        <f t="shared" si="75"/>
        <v>19.95116187475384</v>
      </c>
      <c r="E4795" s="197">
        <v>-6.2581729871098446E-3</v>
      </c>
    </row>
    <row r="4796" spans="2:5" x14ac:dyDescent="0.3">
      <c r="B4796" s="166">
        <v>37537</v>
      </c>
      <c r="C4796" s="197">
        <v>25.39</v>
      </c>
      <c r="D4796" s="197">
        <f t="shared" si="75"/>
        <v>-0.81164688427299703</v>
      </c>
      <c r="E4796" s="197">
        <v>-6.2622309197651882E-3</v>
      </c>
    </row>
    <row r="4797" spans="2:5" x14ac:dyDescent="0.3">
      <c r="B4797" s="166">
        <v>44132</v>
      </c>
      <c r="C4797" s="197">
        <v>134.80000000000001</v>
      </c>
      <c r="D4797" s="197">
        <f t="shared" si="75"/>
        <v>-0.56205328135152688</v>
      </c>
      <c r="E4797" s="197">
        <v>-6.2661260597124402E-3</v>
      </c>
    </row>
    <row r="4798" spans="2:5" x14ac:dyDescent="0.3">
      <c r="B4798" s="166">
        <v>43263</v>
      </c>
      <c r="C4798" s="197">
        <v>307.8</v>
      </c>
      <c r="D4798" s="197">
        <f t="shared" si="75"/>
        <v>4.7489727306686591</v>
      </c>
      <c r="E4798" s="197">
        <v>-6.2953995157384313E-3</v>
      </c>
    </row>
    <row r="4799" spans="2:5" x14ac:dyDescent="0.3">
      <c r="B4799" s="166">
        <v>34781</v>
      </c>
      <c r="C4799" s="197">
        <v>53.54</v>
      </c>
      <c r="D4799" s="197">
        <f t="shared" si="75"/>
        <v>-0.87105630749963869</v>
      </c>
      <c r="E4799" s="197">
        <v>-6.3103192279139186E-3</v>
      </c>
    </row>
    <row r="4800" spans="2:5" x14ac:dyDescent="0.3">
      <c r="B4800" s="166">
        <v>45009</v>
      </c>
      <c r="C4800" s="197">
        <v>415.22</v>
      </c>
      <c r="D4800" s="197">
        <f t="shared" si="75"/>
        <v>1.2997507615618944</v>
      </c>
      <c r="E4800" s="197">
        <v>-6.3179055185946797E-3</v>
      </c>
    </row>
    <row r="4801" spans="2:5" x14ac:dyDescent="0.3">
      <c r="B4801" s="166">
        <v>44183</v>
      </c>
      <c r="C4801" s="197">
        <v>180.55</v>
      </c>
      <c r="D4801" s="197">
        <f t="shared" si="75"/>
        <v>-0.53036805826505395</v>
      </c>
      <c r="E4801" s="197">
        <v>-6.3291139240505556E-3</v>
      </c>
    </row>
    <row r="4802" spans="2:5" x14ac:dyDescent="0.3">
      <c r="B4802" s="166">
        <v>42510</v>
      </c>
      <c r="C4802" s="197">
        <v>384.45</v>
      </c>
      <c r="D4802" s="197">
        <f t="shared" si="75"/>
        <v>4.9771455223880601</v>
      </c>
      <c r="E4802" s="197">
        <v>-6.3323856293615588E-3</v>
      </c>
    </row>
    <row r="4803" spans="2:5" x14ac:dyDescent="0.3">
      <c r="B4803" s="166">
        <v>40016</v>
      </c>
      <c r="C4803" s="197">
        <v>64.319999999999993</v>
      </c>
      <c r="D4803" s="197">
        <f t="shared" si="75"/>
        <v>-0.62671928500957574</v>
      </c>
      <c r="E4803" s="197">
        <v>-6.3340027807818888E-3</v>
      </c>
    </row>
    <row r="4804" spans="2:5" x14ac:dyDescent="0.3">
      <c r="B4804" s="166">
        <v>39007</v>
      </c>
      <c r="C4804" s="197">
        <v>172.31</v>
      </c>
      <c r="D4804" s="197">
        <f t="shared" si="75"/>
        <v>-0.36370014771048742</v>
      </c>
      <c r="E4804" s="197">
        <v>-6.3433481344788989E-3</v>
      </c>
    </row>
    <row r="4805" spans="2:5" x14ac:dyDescent="0.3">
      <c r="B4805" s="166">
        <v>41176</v>
      </c>
      <c r="C4805" s="197">
        <v>270.8</v>
      </c>
      <c r="D4805" s="197">
        <f t="shared" si="75"/>
        <v>1.7662532882374959E-2</v>
      </c>
      <c r="E4805" s="197">
        <v>-6.3479249990825437E-3</v>
      </c>
    </row>
    <row r="4806" spans="2:5" x14ac:dyDescent="0.3">
      <c r="B4806" s="166">
        <v>43293</v>
      </c>
      <c r="C4806" s="197">
        <v>266.10000000000002</v>
      </c>
      <c r="D4806" s="197">
        <f t="shared" si="75"/>
        <v>1.6596701649175416</v>
      </c>
      <c r="E4806" s="197">
        <v>-6.3480209111276276E-3</v>
      </c>
    </row>
    <row r="4807" spans="2:5" x14ac:dyDescent="0.3">
      <c r="B4807" s="166">
        <v>35271</v>
      </c>
      <c r="C4807" s="197">
        <v>100.05</v>
      </c>
      <c r="D4807" s="197">
        <f t="shared" si="75"/>
        <v>0.14342857142857146</v>
      </c>
      <c r="E4807" s="197">
        <v>-6.3561426159499668E-3</v>
      </c>
    </row>
    <row r="4808" spans="2:5" x14ac:dyDescent="0.3">
      <c r="B4808" s="166">
        <v>35332</v>
      </c>
      <c r="C4808" s="197">
        <v>87.5</v>
      </c>
      <c r="D4808" s="197">
        <f t="shared" si="75"/>
        <v>-0.33302843204512533</v>
      </c>
      <c r="E4808" s="197">
        <v>-6.3593004769475492E-3</v>
      </c>
    </row>
    <row r="4809" spans="2:5" x14ac:dyDescent="0.3">
      <c r="B4809" s="166">
        <v>39337</v>
      </c>
      <c r="C4809" s="197">
        <v>131.19</v>
      </c>
      <c r="D4809" s="197">
        <f t="shared" si="75"/>
        <v>-0.74116602545131705</v>
      </c>
      <c r="E4809" s="197">
        <v>-6.3621904112701744E-3</v>
      </c>
    </row>
    <row r="4810" spans="2:5" x14ac:dyDescent="0.3">
      <c r="B4810" s="166">
        <v>42579</v>
      </c>
      <c r="C4810" s="197">
        <v>506.85</v>
      </c>
      <c r="D4810" s="197">
        <f t="shared" ref="D4810:D4873" si="76">C4810/C4811-1</f>
        <v>1.0594449636341472</v>
      </c>
      <c r="E4810" s="197">
        <v>-6.3712997451480513E-3</v>
      </c>
    </row>
    <row r="4811" spans="2:5" x14ac:dyDescent="0.3">
      <c r="B4811" s="166">
        <v>40654</v>
      </c>
      <c r="C4811" s="197">
        <v>246.11</v>
      </c>
      <c r="D4811" s="197">
        <f t="shared" si="76"/>
        <v>-0.59858752915463787</v>
      </c>
      <c r="E4811" s="197">
        <v>-6.3789414187087612E-3</v>
      </c>
    </row>
    <row r="4812" spans="2:5" x14ac:dyDescent="0.3">
      <c r="B4812" s="166">
        <v>45142</v>
      </c>
      <c r="C4812" s="197">
        <v>613.11</v>
      </c>
      <c r="D4812" s="197">
        <f t="shared" si="76"/>
        <v>0.46048118151500717</v>
      </c>
      <c r="E4812" s="197">
        <v>-6.3852199983792657E-3</v>
      </c>
    </row>
    <row r="4813" spans="2:5" x14ac:dyDescent="0.3">
      <c r="B4813" s="166">
        <v>44886</v>
      </c>
      <c r="C4813" s="197">
        <v>419.8</v>
      </c>
      <c r="D4813" s="197">
        <f t="shared" si="76"/>
        <v>-0.54847106149097047</v>
      </c>
      <c r="E4813" s="197">
        <v>-6.3905325443787131E-3</v>
      </c>
    </row>
    <row r="4814" spans="2:5" x14ac:dyDescent="0.3">
      <c r="B4814" s="166">
        <v>45341</v>
      </c>
      <c r="C4814" s="197">
        <v>929.73</v>
      </c>
      <c r="D4814" s="197">
        <f t="shared" si="76"/>
        <v>6.7782146741403828</v>
      </c>
      <c r="E4814" s="197">
        <v>-6.390868965812091E-3</v>
      </c>
    </row>
    <row r="4815" spans="2:5" x14ac:dyDescent="0.3">
      <c r="B4815" s="166">
        <v>40080</v>
      </c>
      <c r="C4815" s="197">
        <v>119.53</v>
      </c>
      <c r="D4815" s="197">
        <f t="shared" si="76"/>
        <v>4.9290674603174605</v>
      </c>
      <c r="E4815" s="197">
        <v>-6.4006650041562585E-3</v>
      </c>
    </row>
    <row r="4816" spans="2:5" x14ac:dyDescent="0.3">
      <c r="B4816" s="166">
        <v>36931</v>
      </c>
      <c r="C4816" s="197">
        <v>20.16</v>
      </c>
      <c r="D4816" s="197">
        <f t="shared" si="76"/>
        <v>-0.31381892443839343</v>
      </c>
      <c r="E4816" s="197">
        <v>-6.4070970921635828E-3</v>
      </c>
    </row>
    <row r="4817" spans="2:5" x14ac:dyDescent="0.3">
      <c r="B4817" s="166">
        <v>37740</v>
      </c>
      <c r="C4817" s="197">
        <v>29.38</v>
      </c>
      <c r="D4817" s="197">
        <f t="shared" si="76"/>
        <v>-0.94234128152291241</v>
      </c>
      <c r="E4817" s="197">
        <v>-6.4254311802502961E-3</v>
      </c>
    </row>
    <row r="4818" spans="2:5" x14ac:dyDescent="0.3">
      <c r="B4818" s="166">
        <v>42776</v>
      </c>
      <c r="C4818" s="197">
        <v>509.55</v>
      </c>
      <c r="D4818" s="197">
        <f t="shared" si="76"/>
        <v>-0.34652132093619747</v>
      </c>
      <c r="E4818" s="197">
        <v>-6.4346300087745334E-3</v>
      </c>
    </row>
    <row r="4819" spans="2:5" x14ac:dyDescent="0.3">
      <c r="B4819" s="166">
        <v>45643</v>
      </c>
      <c r="C4819" s="197">
        <v>779.75</v>
      </c>
      <c r="D4819" s="197">
        <f t="shared" si="76"/>
        <v>7.1538220223779145</v>
      </c>
      <c r="E4819" s="197">
        <v>-6.4347604485218701E-3</v>
      </c>
    </row>
    <row r="4820" spans="2:5" x14ac:dyDescent="0.3">
      <c r="B4820" s="166">
        <v>38089</v>
      </c>
      <c r="C4820" s="197">
        <v>95.63</v>
      </c>
      <c r="D4820" s="197">
        <f t="shared" si="76"/>
        <v>-0.89080840374514725</v>
      </c>
      <c r="E4820" s="197">
        <v>-6.4415584415584703E-3</v>
      </c>
    </row>
    <row r="4821" spans="2:5" x14ac:dyDescent="0.3">
      <c r="B4821" s="166">
        <v>45323</v>
      </c>
      <c r="C4821" s="197">
        <v>875.8</v>
      </c>
      <c r="D4821" s="197">
        <f t="shared" si="76"/>
        <v>0.55822435726358877</v>
      </c>
      <c r="E4821" s="197">
        <v>-6.4437083087535152E-3</v>
      </c>
    </row>
    <row r="4822" spans="2:5" x14ac:dyDescent="0.3">
      <c r="B4822" s="166">
        <v>42653</v>
      </c>
      <c r="C4822" s="197">
        <v>562.04999999999995</v>
      </c>
      <c r="D4822" s="197">
        <f t="shared" si="76"/>
        <v>0.53431426075562349</v>
      </c>
      <c r="E4822" s="197">
        <v>-6.4521831359379833E-3</v>
      </c>
    </row>
    <row r="4823" spans="2:5" x14ac:dyDescent="0.3">
      <c r="B4823" s="166">
        <v>41634</v>
      </c>
      <c r="C4823" s="197">
        <v>366.32</v>
      </c>
      <c r="D4823" s="197">
        <f t="shared" si="76"/>
        <v>-3.4806207677917422E-2</v>
      </c>
      <c r="E4823" s="197">
        <v>-6.4551125576348678E-3</v>
      </c>
    </row>
    <row r="4824" spans="2:5" x14ac:dyDescent="0.3">
      <c r="B4824" s="166">
        <v>41662</v>
      </c>
      <c r="C4824" s="197">
        <v>379.53</v>
      </c>
      <c r="D4824" s="197">
        <f t="shared" si="76"/>
        <v>3.1186109603906669</v>
      </c>
      <c r="E4824" s="197">
        <v>-6.4659685863874827E-3</v>
      </c>
    </row>
    <row r="4825" spans="2:5" x14ac:dyDescent="0.3">
      <c r="B4825" s="166">
        <v>35177</v>
      </c>
      <c r="C4825" s="197">
        <v>92.15</v>
      </c>
      <c r="D4825" s="197">
        <f t="shared" si="76"/>
        <v>0.11386437809742533</v>
      </c>
      <c r="E4825" s="197">
        <v>-6.4690026954177249E-3</v>
      </c>
    </row>
    <row r="4826" spans="2:5" x14ac:dyDescent="0.3">
      <c r="B4826" s="166">
        <v>38069</v>
      </c>
      <c r="C4826" s="197">
        <v>82.73</v>
      </c>
      <c r="D4826" s="197">
        <f t="shared" si="76"/>
        <v>-0.72247567930224754</v>
      </c>
      <c r="E4826" s="197">
        <v>-6.4849285456946015E-3</v>
      </c>
    </row>
    <row r="4827" spans="2:5" x14ac:dyDescent="0.3">
      <c r="B4827" s="166">
        <v>44417</v>
      </c>
      <c r="C4827" s="197">
        <v>298.10000000000002</v>
      </c>
      <c r="D4827" s="197">
        <f t="shared" si="76"/>
        <v>-0.31322858590978198</v>
      </c>
      <c r="E4827" s="197">
        <v>-6.49891684719206E-3</v>
      </c>
    </row>
    <row r="4828" spans="2:5" x14ac:dyDescent="0.3">
      <c r="B4828" s="166">
        <v>44897</v>
      </c>
      <c r="C4828" s="197">
        <v>434.06</v>
      </c>
      <c r="D4828" s="197">
        <f t="shared" si="76"/>
        <v>-5.2270742358078603E-2</v>
      </c>
      <c r="E4828" s="197">
        <v>-6.5003433279926526E-3</v>
      </c>
    </row>
    <row r="4829" spans="2:5" x14ac:dyDescent="0.3">
      <c r="B4829" s="166">
        <v>42893</v>
      </c>
      <c r="C4829" s="197">
        <v>458</v>
      </c>
      <c r="D4829" s="197">
        <f t="shared" si="76"/>
        <v>5.3115658772131535E-2</v>
      </c>
      <c r="E4829" s="197">
        <v>-6.5075921908893664E-3</v>
      </c>
    </row>
    <row r="4830" spans="2:5" x14ac:dyDescent="0.3">
      <c r="B4830" s="166">
        <v>43041</v>
      </c>
      <c r="C4830" s="197">
        <v>434.9</v>
      </c>
      <c r="D4830" s="197">
        <f t="shared" si="76"/>
        <v>2.4928921371777366</v>
      </c>
      <c r="E4830" s="197">
        <v>-6.510565391205092E-3</v>
      </c>
    </row>
    <row r="4831" spans="2:5" x14ac:dyDescent="0.3">
      <c r="B4831" s="166">
        <v>40144</v>
      </c>
      <c r="C4831" s="197">
        <v>124.51</v>
      </c>
      <c r="D4831" s="197">
        <f t="shared" si="76"/>
        <v>0.74481502242152464</v>
      </c>
      <c r="E4831" s="197">
        <v>-6.5427272001914449E-3</v>
      </c>
    </row>
    <row r="4832" spans="2:5" x14ac:dyDescent="0.3">
      <c r="B4832" s="166">
        <v>35559</v>
      </c>
      <c r="C4832" s="197">
        <v>71.36</v>
      </c>
      <c r="D4832" s="197">
        <f t="shared" si="76"/>
        <v>-0.89550446624688829</v>
      </c>
      <c r="E4832" s="197">
        <v>-6.5432270639008694E-3</v>
      </c>
    </row>
    <row r="4833" spans="2:5" x14ac:dyDescent="0.3">
      <c r="B4833" s="166">
        <v>45866</v>
      </c>
      <c r="C4833" s="197">
        <v>682.9</v>
      </c>
      <c r="D4833" s="197">
        <f t="shared" si="76"/>
        <v>0.69981331673926572</v>
      </c>
      <c r="E4833" s="197">
        <v>-6.5464067500727863E-3</v>
      </c>
    </row>
    <row r="4834" spans="2:5" x14ac:dyDescent="0.3">
      <c r="B4834" s="166">
        <v>42993</v>
      </c>
      <c r="C4834" s="197">
        <v>401.75</v>
      </c>
      <c r="D4834" s="197">
        <f t="shared" si="76"/>
        <v>1.4118989013627905</v>
      </c>
      <c r="E4834" s="197">
        <v>-6.5529179030662243E-3</v>
      </c>
    </row>
    <row r="4835" spans="2:5" x14ac:dyDescent="0.3">
      <c r="B4835" s="166">
        <v>40393</v>
      </c>
      <c r="C4835" s="197">
        <v>166.57</v>
      </c>
      <c r="D4835" s="197">
        <f t="shared" si="76"/>
        <v>-0.67646887442944548</v>
      </c>
      <c r="E4835" s="197">
        <v>-6.5605057553527191E-3</v>
      </c>
    </row>
    <row r="4836" spans="2:5" x14ac:dyDescent="0.3">
      <c r="B4836" s="166">
        <v>42748</v>
      </c>
      <c r="C4836" s="197">
        <v>514.85</v>
      </c>
      <c r="D4836" s="197">
        <f t="shared" si="76"/>
        <v>0.31292395573009646</v>
      </c>
      <c r="E4836" s="197">
        <v>-6.5605402797876966E-3</v>
      </c>
    </row>
    <row r="4837" spans="2:5" x14ac:dyDescent="0.3">
      <c r="B4837" s="166">
        <v>44845</v>
      </c>
      <c r="C4837" s="197">
        <v>392.14</v>
      </c>
      <c r="D4837" s="197">
        <f t="shared" si="76"/>
        <v>6.0050017863522687</v>
      </c>
      <c r="E4837" s="197">
        <v>-6.5614470650825485E-3</v>
      </c>
    </row>
    <row r="4838" spans="2:5" x14ac:dyDescent="0.3">
      <c r="B4838" s="166">
        <v>34828</v>
      </c>
      <c r="C4838" s="197">
        <v>55.98</v>
      </c>
      <c r="D4838" s="197">
        <f t="shared" si="76"/>
        <v>-0.59313903626717068</v>
      </c>
      <c r="E4838" s="197">
        <v>-6.5661047027507635E-3</v>
      </c>
    </row>
    <row r="4839" spans="2:5" x14ac:dyDescent="0.3">
      <c r="B4839" s="166">
        <v>39195</v>
      </c>
      <c r="C4839" s="197">
        <v>137.59</v>
      </c>
      <c r="D4839" s="197">
        <f t="shared" si="76"/>
        <v>-0.69141229506358348</v>
      </c>
      <c r="E4839" s="197">
        <v>-6.5703971119133175E-3</v>
      </c>
    </row>
    <row r="4840" spans="2:5" x14ac:dyDescent="0.3">
      <c r="B4840" s="166">
        <v>44819</v>
      </c>
      <c r="C4840" s="197">
        <v>445.87</v>
      </c>
      <c r="D4840" s="197">
        <f t="shared" si="76"/>
        <v>2.6879239040529361</v>
      </c>
      <c r="E4840" s="197">
        <v>-6.5727908738469898E-3</v>
      </c>
    </row>
    <row r="4841" spans="2:5" x14ac:dyDescent="0.3">
      <c r="B4841" s="166">
        <v>44064</v>
      </c>
      <c r="C4841" s="197">
        <v>120.9</v>
      </c>
      <c r="D4841" s="197">
        <f t="shared" si="76"/>
        <v>-0.82414545454545451</v>
      </c>
      <c r="E4841" s="197">
        <v>-6.5735414954806171E-3</v>
      </c>
    </row>
    <row r="4842" spans="2:5" x14ac:dyDescent="0.3">
      <c r="B4842" s="166">
        <v>45904</v>
      </c>
      <c r="C4842" s="197">
        <v>687.5</v>
      </c>
      <c r="D4842" s="197">
        <f t="shared" si="76"/>
        <v>5.501182033096927</v>
      </c>
      <c r="E4842" s="197">
        <v>-6.5746694602990541E-3</v>
      </c>
    </row>
    <row r="4843" spans="2:5" x14ac:dyDescent="0.3">
      <c r="B4843" s="166">
        <v>44041</v>
      </c>
      <c r="C4843" s="197">
        <v>105.75</v>
      </c>
      <c r="D4843" s="197">
        <f t="shared" si="76"/>
        <v>0.12968699925221672</v>
      </c>
      <c r="E4843" s="197">
        <v>-6.5758572099577917E-3</v>
      </c>
    </row>
    <row r="4844" spans="2:5" x14ac:dyDescent="0.3">
      <c r="B4844" s="166">
        <v>38400</v>
      </c>
      <c r="C4844" s="197">
        <v>93.61</v>
      </c>
      <c r="D4844" s="197">
        <f t="shared" si="76"/>
        <v>-0.83411600007088305</v>
      </c>
      <c r="E4844" s="197">
        <v>-6.5796455481269556E-3</v>
      </c>
    </row>
    <row r="4845" spans="2:5" x14ac:dyDescent="0.3">
      <c r="B4845" s="166">
        <v>45096</v>
      </c>
      <c r="C4845" s="197">
        <v>564.30999999999995</v>
      </c>
      <c r="D4845" s="197">
        <f t="shared" si="76"/>
        <v>1.8782515556462305</v>
      </c>
      <c r="E4845" s="197">
        <v>-6.583927471173312E-3</v>
      </c>
    </row>
    <row r="4846" spans="2:5" x14ac:dyDescent="0.3">
      <c r="B4846" s="166">
        <v>40417</v>
      </c>
      <c r="C4846" s="197">
        <v>196.06</v>
      </c>
      <c r="D4846" s="197">
        <f t="shared" si="76"/>
        <v>-0.54648284795632762</v>
      </c>
      <c r="E4846" s="197">
        <v>-6.5869477097689755E-3</v>
      </c>
    </row>
    <row r="4847" spans="2:5" x14ac:dyDescent="0.3">
      <c r="B4847" s="166">
        <v>41780</v>
      </c>
      <c r="C4847" s="197">
        <v>432.31</v>
      </c>
      <c r="D4847" s="197">
        <f t="shared" si="76"/>
        <v>13.362458471760796</v>
      </c>
      <c r="E4847" s="197">
        <v>-6.5949721954133844E-3</v>
      </c>
    </row>
    <row r="4848" spans="2:5" x14ac:dyDescent="0.3">
      <c r="B4848" s="166">
        <v>39790</v>
      </c>
      <c r="C4848" s="197">
        <v>30.1</v>
      </c>
      <c r="D4848" s="197">
        <f t="shared" si="76"/>
        <v>-0.89060512447755769</v>
      </c>
      <c r="E4848" s="197">
        <v>-6.6006600660065695E-3</v>
      </c>
    </row>
    <row r="4849" spans="2:5" x14ac:dyDescent="0.3">
      <c r="B4849" s="166">
        <v>41254</v>
      </c>
      <c r="C4849" s="197">
        <v>275.14999999999998</v>
      </c>
      <c r="D4849" s="197">
        <f t="shared" si="76"/>
        <v>-0.42808147994180012</v>
      </c>
      <c r="E4849" s="197">
        <v>-6.6069752328689058E-3</v>
      </c>
    </row>
    <row r="4850" spans="2:5" x14ac:dyDescent="0.3">
      <c r="B4850" s="166">
        <v>42564</v>
      </c>
      <c r="C4850" s="197">
        <v>481.1</v>
      </c>
      <c r="D4850" s="197">
        <f t="shared" si="76"/>
        <v>2.6848958333333335</v>
      </c>
      <c r="E4850" s="197">
        <v>-6.6074747057608407E-3</v>
      </c>
    </row>
    <row r="4851" spans="2:5" x14ac:dyDescent="0.3">
      <c r="B4851" s="166">
        <v>39574</v>
      </c>
      <c r="C4851" s="197">
        <v>130.56</v>
      </c>
      <c r="D4851" s="197">
        <f t="shared" si="76"/>
        <v>-0.76125080003657308</v>
      </c>
      <c r="E4851" s="197">
        <v>-6.619493266377563E-3</v>
      </c>
    </row>
    <row r="4852" spans="2:5" x14ac:dyDescent="0.3">
      <c r="B4852" s="166">
        <v>42663</v>
      </c>
      <c r="C4852" s="197">
        <v>546.85</v>
      </c>
      <c r="D4852" s="197">
        <f t="shared" si="76"/>
        <v>2.318264563106796</v>
      </c>
      <c r="E4852" s="197">
        <v>-6.630336058128905E-3</v>
      </c>
    </row>
    <row r="4853" spans="2:5" x14ac:dyDescent="0.3">
      <c r="B4853" s="166">
        <v>43797</v>
      </c>
      <c r="C4853" s="197">
        <v>164.8</v>
      </c>
      <c r="D4853" s="197">
        <f t="shared" si="76"/>
        <v>9.2473513381101657E-3</v>
      </c>
      <c r="E4853" s="197">
        <v>-6.6305003013863439E-3</v>
      </c>
    </row>
    <row r="4854" spans="2:5" x14ac:dyDescent="0.3">
      <c r="B4854" s="166">
        <v>38987</v>
      </c>
      <c r="C4854" s="197">
        <v>163.29</v>
      </c>
      <c r="D4854" s="197">
        <f t="shared" si="76"/>
        <v>-0.59877635264632167</v>
      </c>
      <c r="E4854" s="197">
        <v>-6.6309770045017702E-3</v>
      </c>
    </row>
    <row r="4855" spans="2:5" x14ac:dyDescent="0.3">
      <c r="B4855" s="166">
        <v>41732</v>
      </c>
      <c r="C4855" s="197">
        <v>406.98</v>
      </c>
      <c r="D4855" s="197">
        <f t="shared" si="76"/>
        <v>15.060773480662984</v>
      </c>
      <c r="E4855" s="197">
        <v>-6.6632496155816234E-3</v>
      </c>
    </row>
    <row r="4856" spans="2:5" x14ac:dyDescent="0.3">
      <c r="B4856" s="166">
        <v>37487</v>
      </c>
      <c r="C4856" s="197">
        <v>25.34</v>
      </c>
      <c r="D4856" s="197">
        <f t="shared" si="76"/>
        <v>-0.82823832440859491</v>
      </c>
      <c r="E4856" s="197">
        <v>-6.6640533124265877E-3</v>
      </c>
    </row>
    <row r="4857" spans="2:5" x14ac:dyDescent="0.3">
      <c r="B4857" s="166">
        <v>39428</v>
      </c>
      <c r="C4857" s="197">
        <v>147.53</v>
      </c>
      <c r="D4857" s="197">
        <f t="shared" si="76"/>
        <v>-0.77988810145468113</v>
      </c>
      <c r="E4857" s="197">
        <v>-6.6657689200108061E-3</v>
      </c>
    </row>
    <row r="4858" spans="2:5" x14ac:dyDescent="0.3">
      <c r="B4858" s="166">
        <v>45826</v>
      </c>
      <c r="C4858" s="197">
        <v>670.25</v>
      </c>
      <c r="D4858" s="197">
        <f t="shared" si="76"/>
        <v>7.0365707434052744</v>
      </c>
      <c r="E4858" s="197">
        <v>-6.6691367173027372E-3</v>
      </c>
    </row>
    <row r="4859" spans="2:5" x14ac:dyDescent="0.3">
      <c r="B4859" s="166">
        <v>38512</v>
      </c>
      <c r="C4859" s="197">
        <v>83.4</v>
      </c>
      <c r="D4859" s="197">
        <f t="shared" si="76"/>
        <v>-3.2707028531663074E-2</v>
      </c>
      <c r="E4859" s="197">
        <v>-6.6698427822771134E-3</v>
      </c>
    </row>
    <row r="4860" spans="2:5" x14ac:dyDescent="0.3">
      <c r="B4860" s="166">
        <v>35621</v>
      </c>
      <c r="C4860" s="197">
        <v>86.22</v>
      </c>
      <c r="D4860" s="197">
        <f t="shared" si="76"/>
        <v>-0.83909676215358775</v>
      </c>
      <c r="E4860" s="197">
        <v>-6.6820276497695508E-3</v>
      </c>
    </row>
    <row r="4861" spans="2:5" x14ac:dyDescent="0.3">
      <c r="B4861" s="166">
        <v>41961</v>
      </c>
      <c r="C4861" s="197">
        <v>535.85</v>
      </c>
      <c r="D4861" s="197">
        <f t="shared" si="76"/>
        <v>-0.41976177585273411</v>
      </c>
      <c r="E4861" s="197">
        <v>-6.6918770622474977E-3</v>
      </c>
    </row>
    <row r="4862" spans="2:5" x14ac:dyDescent="0.3">
      <c r="B4862" s="166">
        <v>45342</v>
      </c>
      <c r="C4862" s="197">
        <v>923.5</v>
      </c>
      <c r="D4862" s="197">
        <f t="shared" si="76"/>
        <v>10.126506024096386</v>
      </c>
      <c r="E4862" s="197">
        <v>-6.7008701450959052E-3</v>
      </c>
    </row>
    <row r="4863" spans="2:5" x14ac:dyDescent="0.3">
      <c r="B4863" s="166">
        <v>39673</v>
      </c>
      <c r="C4863" s="197">
        <v>83</v>
      </c>
      <c r="D4863" s="197">
        <f t="shared" si="76"/>
        <v>1.436876100998238</v>
      </c>
      <c r="E4863" s="197">
        <v>-6.7017711823839088E-3</v>
      </c>
    </row>
    <row r="4864" spans="2:5" x14ac:dyDescent="0.3">
      <c r="B4864" s="166">
        <v>36563</v>
      </c>
      <c r="C4864" s="197">
        <v>34.06</v>
      </c>
      <c r="D4864" s="197">
        <f t="shared" si="76"/>
        <v>-0.80827469743878411</v>
      </c>
      <c r="E4864" s="197">
        <v>-6.7074948964711556E-3</v>
      </c>
    </row>
    <row r="4865" spans="2:5" x14ac:dyDescent="0.3">
      <c r="B4865" s="166">
        <v>44179</v>
      </c>
      <c r="C4865" s="197">
        <v>177.65</v>
      </c>
      <c r="D4865" s="197">
        <f t="shared" si="76"/>
        <v>-0.19973872696968331</v>
      </c>
      <c r="E4865" s="197">
        <v>-6.709533128319789E-3</v>
      </c>
    </row>
    <row r="4866" spans="2:5" x14ac:dyDescent="0.3">
      <c r="B4866" s="166">
        <v>40687</v>
      </c>
      <c r="C4866" s="197">
        <v>221.99</v>
      </c>
      <c r="D4866" s="197">
        <f t="shared" si="76"/>
        <v>1.9512097846317471</v>
      </c>
      <c r="E4866" s="197">
        <v>-6.7117096961832878E-3</v>
      </c>
    </row>
    <row r="4867" spans="2:5" x14ac:dyDescent="0.3">
      <c r="B4867" s="166">
        <v>38140</v>
      </c>
      <c r="C4867" s="197">
        <v>75.22</v>
      </c>
      <c r="D4867" s="197">
        <f t="shared" si="76"/>
        <v>-0.85256184091889131</v>
      </c>
      <c r="E4867" s="197">
        <v>-6.7344513402879391E-3</v>
      </c>
    </row>
    <row r="4868" spans="2:5" x14ac:dyDescent="0.3">
      <c r="B4868" s="166">
        <v>41935</v>
      </c>
      <c r="C4868" s="197">
        <v>510.18</v>
      </c>
      <c r="D4868" s="197">
        <f t="shared" si="76"/>
        <v>19.390887290167868</v>
      </c>
      <c r="E4868" s="197">
        <v>-6.7362354956779225E-3</v>
      </c>
    </row>
    <row r="4869" spans="2:5" x14ac:dyDescent="0.3">
      <c r="B4869" s="166">
        <v>36123</v>
      </c>
      <c r="C4869" s="197">
        <v>25.02</v>
      </c>
      <c r="D4869" s="197">
        <f t="shared" si="76"/>
        <v>-0.65274115197779325</v>
      </c>
      <c r="E4869" s="197">
        <v>-6.7487098054784811E-3</v>
      </c>
    </row>
    <row r="4870" spans="2:5" x14ac:dyDescent="0.3">
      <c r="B4870" s="166">
        <v>37945</v>
      </c>
      <c r="C4870" s="197">
        <v>72.05</v>
      </c>
      <c r="D4870" s="197">
        <f t="shared" si="76"/>
        <v>0.53134962805526031</v>
      </c>
      <c r="E4870" s="197">
        <v>-6.7548938516681645E-3</v>
      </c>
    </row>
    <row r="4871" spans="2:5" x14ac:dyDescent="0.3">
      <c r="B4871" s="166">
        <v>37845</v>
      </c>
      <c r="C4871" s="197">
        <v>47.05</v>
      </c>
      <c r="D4871" s="197">
        <f t="shared" si="76"/>
        <v>-0.50743299832495814</v>
      </c>
      <c r="E4871" s="197">
        <v>-6.7553303778763452E-3</v>
      </c>
    </row>
    <row r="4872" spans="2:5" x14ac:dyDescent="0.3">
      <c r="B4872" s="166">
        <v>35306</v>
      </c>
      <c r="C4872" s="197">
        <v>95.52</v>
      </c>
      <c r="D4872" s="197">
        <f t="shared" si="76"/>
        <v>2.6113421550094515</v>
      </c>
      <c r="E4872" s="197">
        <v>-6.7588645107622414E-3</v>
      </c>
    </row>
    <row r="4873" spans="2:5" x14ac:dyDescent="0.3">
      <c r="B4873" s="166">
        <v>37305</v>
      </c>
      <c r="C4873" s="197">
        <v>26.45</v>
      </c>
      <c r="D4873" s="197">
        <f t="shared" si="76"/>
        <v>-0.8043349607930167</v>
      </c>
      <c r="E4873" s="197">
        <v>-6.7592940292902082E-3</v>
      </c>
    </row>
    <row r="4874" spans="2:5" x14ac:dyDescent="0.3">
      <c r="B4874" s="166">
        <v>40224</v>
      </c>
      <c r="C4874" s="197">
        <v>135.18</v>
      </c>
      <c r="D4874" s="197">
        <f t="shared" ref="D4874:D4937" si="77">C4874/C4875-1</f>
        <v>-0.75444141689373301</v>
      </c>
      <c r="E4874" s="197">
        <v>-6.759735488611196E-3</v>
      </c>
    </row>
    <row r="4875" spans="2:5" x14ac:dyDescent="0.3">
      <c r="B4875" s="166">
        <v>42662</v>
      </c>
      <c r="C4875" s="197">
        <v>550.5</v>
      </c>
      <c r="D4875" s="197">
        <f t="shared" si="77"/>
        <v>7.1628113879003568</v>
      </c>
      <c r="E4875" s="197">
        <v>-6.7658998646820123E-3</v>
      </c>
    </row>
    <row r="4876" spans="2:5" x14ac:dyDescent="0.3">
      <c r="B4876" s="166">
        <v>34863</v>
      </c>
      <c r="C4876" s="197">
        <v>67.44</v>
      </c>
      <c r="D4876" s="197">
        <f t="shared" si="77"/>
        <v>-0.7824024779788985</v>
      </c>
      <c r="E4876" s="197">
        <v>-6.7746686303388204E-3</v>
      </c>
    </row>
    <row r="4877" spans="2:5" x14ac:dyDescent="0.3">
      <c r="B4877" s="166">
        <v>41281</v>
      </c>
      <c r="C4877" s="197">
        <v>309.93</v>
      </c>
      <c r="D4877" s="197">
        <f t="shared" si="77"/>
        <v>0.76951184698829578</v>
      </c>
      <c r="E4877" s="197">
        <v>-6.7937830475884864E-3</v>
      </c>
    </row>
    <row r="4878" spans="2:5" x14ac:dyDescent="0.3">
      <c r="B4878" s="166">
        <v>43615</v>
      </c>
      <c r="C4878" s="197">
        <v>175.15</v>
      </c>
      <c r="D4878" s="197">
        <f t="shared" si="77"/>
        <v>-0.34287536579875444</v>
      </c>
      <c r="E4878" s="197">
        <v>-6.80464984406004E-3</v>
      </c>
    </row>
    <row r="4879" spans="2:5" x14ac:dyDescent="0.3">
      <c r="B4879" s="166">
        <v>41197</v>
      </c>
      <c r="C4879" s="197">
        <v>266.54000000000002</v>
      </c>
      <c r="D4879" s="197">
        <f t="shared" si="77"/>
        <v>3.36449975438022</v>
      </c>
      <c r="E4879" s="197">
        <v>-6.8189439952304198E-3</v>
      </c>
    </row>
    <row r="4880" spans="2:5" x14ac:dyDescent="0.3">
      <c r="B4880" s="166">
        <v>34667</v>
      </c>
      <c r="C4880" s="197">
        <v>61.07</v>
      </c>
      <c r="D4880" s="197">
        <f t="shared" si="77"/>
        <v>-0.91512161223071575</v>
      </c>
      <c r="E4880" s="197">
        <v>-6.8303789234022139E-3</v>
      </c>
    </row>
    <row r="4881" spans="2:5" x14ac:dyDescent="0.3">
      <c r="B4881" s="166">
        <v>45807</v>
      </c>
      <c r="C4881" s="197">
        <v>719.5</v>
      </c>
      <c r="D4881" s="197">
        <f t="shared" si="77"/>
        <v>1.39370550269479</v>
      </c>
      <c r="E4881" s="197">
        <v>-6.8327696873491384E-3</v>
      </c>
    </row>
    <row r="4882" spans="2:5" x14ac:dyDescent="0.3">
      <c r="B4882" s="166">
        <v>41341</v>
      </c>
      <c r="C4882" s="197">
        <v>300.58</v>
      </c>
      <c r="D4882" s="197">
        <f t="shared" si="77"/>
        <v>9.8984771573604053</v>
      </c>
      <c r="E4882" s="197">
        <v>-6.8395836775152485E-3</v>
      </c>
    </row>
    <row r="4883" spans="2:5" x14ac:dyDescent="0.3">
      <c r="B4883" s="166">
        <v>37568</v>
      </c>
      <c r="C4883" s="197">
        <v>27.58</v>
      </c>
      <c r="D4883" s="197">
        <f t="shared" si="77"/>
        <v>0.73132454488386678</v>
      </c>
      <c r="E4883" s="197">
        <v>-6.8419157364062455E-3</v>
      </c>
    </row>
    <row r="4884" spans="2:5" x14ac:dyDescent="0.3">
      <c r="B4884" s="166">
        <v>37197</v>
      </c>
      <c r="C4884" s="197">
        <v>15.93</v>
      </c>
      <c r="D4884" s="197">
        <f t="shared" si="77"/>
        <v>-0.89906861813343475</v>
      </c>
      <c r="E4884" s="197">
        <v>-6.8578553615959992E-3</v>
      </c>
    </row>
    <row r="4885" spans="2:5" x14ac:dyDescent="0.3">
      <c r="B4885" s="166">
        <v>39036</v>
      </c>
      <c r="C4885" s="197">
        <v>157.83000000000001</v>
      </c>
      <c r="D4885" s="197">
        <f t="shared" si="77"/>
        <v>1.4851204534718945</v>
      </c>
      <c r="E4885" s="197">
        <v>-6.8587968789326492E-3</v>
      </c>
    </row>
    <row r="4886" spans="2:5" x14ac:dyDescent="0.3">
      <c r="B4886" s="166">
        <v>35747</v>
      </c>
      <c r="C4886" s="197">
        <v>63.51</v>
      </c>
      <c r="D4886" s="197">
        <f t="shared" si="77"/>
        <v>-0.71609298167188196</v>
      </c>
      <c r="E4886" s="197">
        <v>-6.880375293197849E-3</v>
      </c>
    </row>
    <row r="4887" spans="2:5" x14ac:dyDescent="0.3">
      <c r="B4887" s="166">
        <v>43371</v>
      </c>
      <c r="C4887" s="197">
        <v>223.7</v>
      </c>
      <c r="D4887" s="197">
        <f t="shared" si="77"/>
        <v>-0.43371389514720404</v>
      </c>
      <c r="E4887" s="197">
        <v>-6.8812430632630983E-3</v>
      </c>
    </row>
    <row r="4888" spans="2:5" x14ac:dyDescent="0.3">
      <c r="B4888" s="166">
        <v>44848</v>
      </c>
      <c r="C4888" s="197">
        <v>395.03</v>
      </c>
      <c r="D4888" s="197">
        <f t="shared" si="77"/>
        <v>1.3232958889607715</v>
      </c>
      <c r="E4888" s="197">
        <v>-6.888402845865671E-3</v>
      </c>
    </row>
    <row r="4889" spans="2:5" x14ac:dyDescent="0.3">
      <c r="B4889" s="166">
        <v>40872</v>
      </c>
      <c r="C4889" s="197">
        <v>170.03</v>
      </c>
      <c r="D4889" s="197">
        <f t="shared" si="77"/>
        <v>-0.54592068366938173</v>
      </c>
      <c r="E4889" s="197">
        <v>-6.8921207873372525E-3</v>
      </c>
    </row>
    <row r="4890" spans="2:5" x14ac:dyDescent="0.3">
      <c r="B4890" s="166">
        <v>42374</v>
      </c>
      <c r="C4890" s="197">
        <v>374.45</v>
      </c>
      <c r="D4890" s="197">
        <f t="shared" si="77"/>
        <v>3.2633496527382446</v>
      </c>
      <c r="E4890" s="197">
        <v>-6.8956371833974739E-3</v>
      </c>
    </row>
    <row r="4891" spans="2:5" x14ac:dyDescent="0.3">
      <c r="B4891" s="166">
        <v>35328</v>
      </c>
      <c r="C4891" s="197">
        <v>87.83</v>
      </c>
      <c r="D4891" s="197">
        <f t="shared" si="77"/>
        <v>0.19610513414135888</v>
      </c>
      <c r="E4891" s="197">
        <v>-6.8973315241971367E-3</v>
      </c>
    </row>
    <row r="4892" spans="2:5" x14ac:dyDescent="0.3">
      <c r="B4892" s="166">
        <v>34936</v>
      </c>
      <c r="C4892" s="197">
        <v>73.430000000000007</v>
      </c>
      <c r="D4892" s="197">
        <f t="shared" si="77"/>
        <v>1.8340409108452338</v>
      </c>
      <c r="E4892" s="197">
        <v>-6.8974844468486785E-3</v>
      </c>
    </row>
    <row r="4893" spans="2:5" x14ac:dyDescent="0.3">
      <c r="B4893" s="166">
        <v>36609</v>
      </c>
      <c r="C4893" s="197">
        <v>25.91</v>
      </c>
      <c r="D4893" s="197">
        <f t="shared" si="77"/>
        <v>-0.93770436622427389</v>
      </c>
      <c r="E4893" s="197">
        <v>-6.8991950939056856E-3</v>
      </c>
    </row>
    <row r="4894" spans="2:5" x14ac:dyDescent="0.3">
      <c r="B4894" s="166">
        <v>44903</v>
      </c>
      <c r="C4894" s="197">
        <v>415.92</v>
      </c>
      <c r="D4894" s="197">
        <f t="shared" si="77"/>
        <v>-0.1104266923323709</v>
      </c>
      <c r="E4894" s="197">
        <v>-6.9005038084095638E-3</v>
      </c>
    </row>
    <row r="4895" spans="2:5" x14ac:dyDescent="0.3">
      <c r="B4895" s="166">
        <v>42801</v>
      </c>
      <c r="C4895" s="197">
        <v>467.55</v>
      </c>
      <c r="D4895" s="197">
        <f t="shared" si="77"/>
        <v>-0.56911805363560952</v>
      </c>
      <c r="E4895" s="197">
        <v>-6.903143585386573E-3</v>
      </c>
    </row>
    <row r="4896" spans="2:5" x14ac:dyDescent="0.3">
      <c r="B4896" s="166">
        <v>45538</v>
      </c>
      <c r="C4896" s="197">
        <v>1085.0999999999999</v>
      </c>
      <c r="D4896" s="197">
        <f t="shared" si="77"/>
        <v>0.76052567534679949</v>
      </c>
      <c r="E4896" s="197">
        <v>-6.9098064338993792E-3</v>
      </c>
    </row>
    <row r="4897" spans="2:5" x14ac:dyDescent="0.3">
      <c r="B4897" s="166">
        <v>45148</v>
      </c>
      <c r="C4897" s="197">
        <v>616.35</v>
      </c>
      <c r="D4897" s="197">
        <f t="shared" si="77"/>
        <v>1.2252509206440898</v>
      </c>
      <c r="E4897" s="197">
        <v>-6.91221964423816E-3</v>
      </c>
    </row>
    <row r="4898" spans="2:5" x14ac:dyDescent="0.3">
      <c r="B4898" s="166">
        <v>41253</v>
      </c>
      <c r="C4898" s="197">
        <v>276.98</v>
      </c>
      <c r="D4898" s="197">
        <f t="shared" si="77"/>
        <v>2.8625017431320603</v>
      </c>
      <c r="E4898" s="197">
        <v>-6.9197949159227612E-3</v>
      </c>
    </row>
    <row r="4899" spans="2:5" x14ac:dyDescent="0.3">
      <c r="B4899" s="166">
        <v>34947</v>
      </c>
      <c r="C4899" s="197">
        <v>71.709999999999994</v>
      </c>
      <c r="D4899" s="197">
        <f t="shared" si="77"/>
        <v>-0.90739329760444243</v>
      </c>
      <c r="E4899" s="197">
        <v>-6.9242487190139812E-3</v>
      </c>
    </row>
    <row r="4900" spans="2:5" x14ac:dyDescent="0.3">
      <c r="B4900" s="166">
        <v>45677</v>
      </c>
      <c r="C4900" s="197">
        <v>774.35</v>
      </c>
      <c r="D4900" s="197">
        <f t="shared" si="77"/>
        <v>1.101927252985885</v>
      </c>
      <c r="E4900" s="197">
        <v>-6.9252965694132085E-3</v>
      </c>
    </row>
    <row r="4901" spans="2:5" x14ac:dyDescent="0.3">
      <c r="B4901" s="166">
        <v>41641</v>
      </c>
      <c r="C4901" s="197">
        <v>368.4</v>
      </c>
      <c r="D4901" s="197">
        <f t="shared" si="77"/>
        <v>0.37094373325394447</v>
      </c>
      <c r="E4901" s="197">
        <v>-6.9277839178371048E-3</v>
      </c>
    </row>
    <row r="4902" spans="2:5" x14ac:dyDescent="0.3">
      <c r="B4902" s="166">
        <v>41172</v>
      </c>
      <c r="C4902" s="197">
        <v>268.72000000000003</v>
      </c>
      <c r="D4902" s="197">
        <f t="shared" si="77"/>
        <v>7.5470737913486019</v>
      </c>
      <c r="E4902" s="197">
        <v>-6.9475240206947619E-3</v>
      </c>
    </row>
    <row r="4903" spans="2:5" x14ac:dyDescent="0.3">
      <c r="B4903" s="166">
        <v>35977</v>
      </c>
      <c r="C4903" s="197">
        <v>31.44</v>
      </c>
      <c r="D4903" s="197">
        <f t="shared" si="77"/>
        <v>-0.89509509509509511</v>
      </c>
      <c r="E4903" s="197">
        <v>-6.948831332912131E-3</v>
      </c>
    </row>
    <row r="4904" spans="2:5" x14ac:dyDescent="0.3">
      <c r="B4904" s="166">
        <v>42429</v>
      </c>
      <c r="C4904" s="197">
        <v>299.7</v>
      </c>
      <c r="D4904" s="197">
        <f t="shared" si="77"/>
        <v>-0.61811926605504586</v>
      </c>
      <c r="E4904" s="197">
        <v>-6.958250497017926E-3</v>
      </c>
    </row>
    <row r="4905" spans="2:5" x14ac:dyDescent="0.3">
      <c r="B4905" s="166">
        <v>45642</v>
      </c>
      <c r="C4905" s="197">
        <v>784.8</v>
      </c>
      <c r="D4905" s="197">
        <f t="shared" si="77"/>
        <v>26.52718344440547</v>
      </c>
      <c r="E4905" s="197">
        <v>-6.9593825129697917E-3</v>
      </c>
    </row>
    <row r="4906" spans="2:5" x14ac:dyDescent="0.3">
      <c r="B4906" s="166">
        <v>36056</v>
      </c>
      <c r="C4906" s="197">
        <v>28.51</v>
      </c>
      <c r="D4906" s="197">
        <f t="shared" si="77"/>
        <v>-0.96319628219195763</v>
      </c>
      <c r="E4906" s="197">
        <v>-6.9662138627655246E-3</v>
      </c>
    </row>
    <row r="4907" spans="2:5" x14ac:dyDescent="0.3">
      <c r="B4907" s="166">
        <v>45667</v>
      </c>
      <c r="C4907" s="197">
        <v>774.65</v>
      </c>
      <c r="D4907" s="197">
        <f t="shared" si="77"/>
        <v>1.0040098305523215</v>
      </c>
      <c r="E4907" s="197">
        <v>-6.986283809768068E-3</v>
      </c>
    </row>
    <row r="4908" spans="2:5" x14ac:dyDescent="0.3">
      <c r="B4908" s="166">
        <v>41618</v>
      </c>
      <c r="C4908" s="197">
        <v>386.55</v>
      </c>
      <c r="D4908" s="197">
        <f t="shared" si="77"/>
        <v>15.01284175642088</v>
      </c>
      <c r="E4908" s="197">
        <v>-6.9874380250211088E-3</v>
      </c>
    </row>
    <row r="4909" spans="2:5" x14ac:dyDescent="0.3">
      <c r="B4909" s="166">
        <v>37403</v>
      </c>
      <c r="C4909" s="197">
        <v>24.14</v>
      </c>
      <c r="D4909" s="197">
        <f t="shared" si="77"/>
        <v>-0.48429822687459945</v>
      </c>
      <c r="E4909" s="197">
        <v>-6.9930069930068672E-3</v>
      </c>
    </row>
    <row r="4910" spans="2:5" x14ac:dyDescent="0.3">
      <c r="B4910" s="166">
        <v>35871</v>
      </c>
      <c r="C4910" s="197">
        <v>46.81</v>
      </c>
      <c r="D4910" s="197">
        <f t="shared" si="77"/>
        <v>-0.75370935494054514</v>
      </c>
      <c r="E4910" s="197">
        <v>-7.0004242681374063E-3</v>
      </c>
    </row>
    <row r="4911" spans="2:5" x14ac:dyDescent="0.3">
      <c r="B4911" s="166">
        <v>40849</v>
      </c>
      <c r="C4911" s="197">
        <v>190.06</v>
      </c>
      <c r="D4911" s="197">
        <f t="shared" si="77"/>
        <v>-0.56060571032250606</v>
      </c>
      <c r="E4911" s="197">
        <v>-7.0010449320794255E-3</v>
      </c>
    </row>
    <row r="4912" spans="2:5" x14ac:dyDescent="0.3">
      <c r="B4912" s="166">
        <v>42916</v>
      </c>
      <c r="C4912" s="197">
        <v>432.55</v>
      </c>
      <c r="D4912" s="197">
        <f t="shared" si="77"/>
        <v>1.5681291931366146</v>
      </c>
      <c r="E4912" s="197">
        <v>-7.0018365472911404E-3</v>
      </c>
    </row>
    <row r="4913" spans="2:5" x14ac:dyDescent="0.3">
      <c r="B4913" s="166">
        <v>39013</v>
      </c>
      <c r="C4913" s="197">
        <v>168.43</v>
      </c>
      <c r="D4913" s="197">
        <f t="shared" si="77"/>
        <v>-0.55879502292075967</v>
      </c>
      <c r="E4913" s="197">
        <v>-7.0156821129583324E-3</v>
      </c>
    </row>
    <row r="4914" spans="2:5" x14ac:dyDescent="0.3">
      <c r="B4914" s="166">
        <v>42513</v>
      </c>
      <c r="C4914" s="197">
        <v>381.75</v>
      </c>
      <c r="D4914" s="197">
        <f t="shared" si="77"/>
        <v>11.879554655870445</v>
      </c>
      <c r="E4914" s="197">
        <v>-7.0230198985563597E-3</v>
      </c>
    </row>
    <row r="4915" spans="2:5" x14ac:dyDescent="0.3">
      <c r="B4915" s="166">
        <v>37686</v>
      </c>
      <c r="C4915" s="197">
        <v>29.64</v>
      </c>
      <c r="D4915" s="197">
        <f t="shared" si="77"/>
        <v>-0.76652225285545494</v>
      </c>
      <c r="E4915" s="197">
        <v>-7.0351758793970598E-3</v>
      </c>
    </row>
    <row r="4916" spans="2:5" x14ac:dyDescent="0.3">
      <c r="B4916" s="166">
        <v>43753</v>
      </c>
      <c r="C4916" s="197">
        <v>126.95</v>
      </c>
      <c r="D4916" s="197">
        <f t="shared" si="77"/>
        <v>1.3711243929772134</v>
      </c>
      <c r="E4916" s="197">
        <v>-7.0394994133750055E-3</v>
      </c>
    </row>
    <row r="4917" spans="2:5" x14ac:dyDescent="0.3">
      <c r="B4917" s="166">
        <v>40004</v>
      </c>
      <c r="C4917" s="197">
        <v>53.54</v>
      </c>
      <c r="D4917" s="197">
        <f t="shared" si="77"/>
        <v>-0.80246458087367178</v>
      </c>
      <c r="E4917" s="197">
        <v>-7.0474777448071846E-3</v>
      </c>
    </row>
    <row r="4918" spans="2:5" x14ac:dyDescent="0.3">
      <c r="B4918" s="166">
        <v>40956</v>
      </c>
      <c r="C4918" s="197">
        <v>271.04000000000002</v>
      </c>
      <c r="D4918" s="197">
        <f t="shared" si="77"/>
        <v>0.75498575498575504</v>
      </c>
      <c r="E4918" s="197">
        <v>-7.0703740337766385E-3</v>
      </c>
    </row>
    <row r="4919" spans="2:5" x14ac:dyDescent="0.3">
      <c r="B4919" s="166">
        <v>40254</v>
      </c>
      <c r="C4919" s="197">
        <v>154.44</v>
      </c>
      <c r="D4919" s="197">
        <f t="shared" si="77"/>
        <v>-0.53100516246583662</v>
      </c>
      <c r="E4919" s="197">
        <v>-7.0721357850069833E-3</v>
      </c>
    </row>
    <row r="4920" spans="2:5" x14ac:dyDescent="0.3">
      <c r="B4920" s="166">
        <v>44467</v>
      </c>
      <c r="C4920" s="197">
        <v>329.3</v>
      </c>
      <c r="D4920" s="197">
        <f t="shared" si="77"/>
        <v>-0.29794265003730946</v>
      </c>
      <c r="E4920" s="197">
        <v>-7.085783205186047E-3</v>
      </c>
    </row>
    <row r="4921" spans="2:5" x14ac:dyDescent="0.3">
      <c r="B4921" s="166">
        <v>42823</v>
      </c>
      <c r="C4921" s="197">
        <v>469.05</v>
      </c>
      <c r="D4921" s="197">
        <f t="shared" si="77"/>
        <v>-0.34612596537206908</v>
      </c>
      <c r="E4921" s="197">
        <v>-7.0914479254867713E-3</v>
      </c>
    </row>
    <row r="4922" spans="2:5" x14ac:dyDescent="0.3">
      <c r="B4922" s="166">
        <v>45286</v>
      </c>
      <c r="C4922" s="197">
        <v>717.34</v>
      </c>
      <c r="D4922" s="197">
        <f t="shared" si="77"/>
        <v>9.9184170471841711</v>
      </c>
      <c r="E4922" s="197">
        <v>-7.1006408570597479E-3</v>
      </c>
    </row>
    <row r="4923" spans="2:5" x14ac:dyDescent="0.3">
      <c r="B4923" s="166">
        <v>35481</v>
      </c>
      <c r="C4923" s="197">
        <v>65.7</v>
      </c>
      <c r="D4923" s="197">
        <f t="shared" si="77"/>
        <v>-0.77588265393143441</v>
      </c>
      <c r="E4923" s="197">
        <v>-7.1029167296358109E-3</v>
      </c>
    </row>
    <row r="4924" spans="2:5" x14ac:dyDescent="0.3">
      <c r="B4924" s="166">
        <v>44441</v>
      </c>
      <c r="C4924" s="197">
        <v>293.14999999999998</v>
      </c>
      <c r="D4924" s="197">
        <f t="shared" si="77"/>
        <v>-0.20748851040821847</v>
      </c>
      <c r="E4924" s="197">
        <v>-7.1126164267570902E-3</v>
      </c>
    </row>
    <row r="4925" spans="2:5" x14ac:dyDescent="0.3">
      <c r="B4925" s="166">
        <v>43159</v>
      </c>
      <c r="C4925" s="197">
        <v>369.9</v>
      </c>
      <c r="D4925" s="197">
        <f t="shared" si="77"/>
        <v>11.637512811752647</v>
      </c>
      <c r="E4925" s="197">
        <v>-7.1131391759495788E-3</v>
      </c>
    </row>
    <row r="4926" spans="2:5" x14ac:dyDescent="0.3">
      <c r="B4926" s="166">
        <v>37424</v>
      </c>
      <c r="C4926" s="197">
        <v>29.27</v>
      </c>
      <c r="D4926" s="197">
        <f t="shared" si="77"/>
        <v>-0.58745595489781532</v>
      </c>
      <c r="E4926" s="197">
        <v>-7.1234735413839845E-3</v>
      </c>
    </row>
    <row r="4927" spans="2:5" x14ac:dyDescent="0.3">
      <c r="B4927" s="166">
        <v>35053</v>
      </c>
      <c r="C4927" s="197">
        <v>70.95</v>
      </c>
      <c r="D4927" s="197">
        <f t="shared" si="77"/>
        <v>-0.3006407097092163</v>
      </c>
      <c r="E4927" s="197">
        <v>-7.1368597816959811E-3</v>
      </c>
    </row>
    <row r="4928" spans="2:5" x14ac:dyDescent="0.3">
      <c r="B4928" s="166">
        <v>35256</v>
      </c>
      <c r="C4928" s="197">
        <v>101.45</v>
      </c>
      <c r="D4928" s="197">
        <f t="shared" si="77"/>
        <v>3.0563774490203919</v>
      </c>
      <c r="E4928" s="197">
        <v>-7.1442552358583766E-3</v>
      </c>
    </row>
    <row r="4929" spans="2:5" x14ac:dyDescent="0.3">
      <c r="B4929" s="166">
        <v>37372</v>
      </c>
      <c r="C4929" s="197">
        <v>25.01</v>
      </c>
      <c r="D4929" s="197">
        <f t="shared" si="77"/>
        <v>-0.47046368833368613</v>
      </c>
      <c r="E4929" s="197">
        <v>-7.1456927352123722E-3</v>
      </c>
    </row>
    <row r="4930" spans="2:5" x14ac:dyDescent="0.3">
      <c r="B4930" s="166">
        <v>35859</v>
      </c>
      <c r="C4930" s="197">
        <v>47.23</v>
      </c>
      <c r="D4930" s="197">
        <f t="shared" si="77"/>
        <v>-0.35767713858289141</v>
      </c>
      <c r="E4930" s="197">
        <v>-7.1473617826361968E-3</v>
      </c>
    </row>
    <row r="4931" spans="2:5" x14ac:dyDescent="0.3">
      <c r="B4931" s="166">
        <v>37943</v>
      </c>
      <c r="C4931" s="197">
        <v>73.53</v>
      </c>
      <c r="D4931" s="197">
        <f t="shared" si="77"/>
        <v>-0.57558441558441564</v>
      </c>
      <c r="E4931" s="197">
        <v>-7.1563597083446062E-3</v>
      </c>
    </row>
    <row r="4932" spans="2:5" x14ac:dyDescent="0.3">
      <c r="B4932" s="166">
        <v>43620</v>
      </c>
      <c r="C4932" s="197">
        <v>173.25</v>
      </c>
      <c r="D4932" s="197">
        <f t="shared" si="77"/>
        <v>5.9774466371325019</v>
      </c>
      <c r="E4932" s="197">
        <v>-7.1633237822349427E-3</v>
      </c>
    </row>
    <row r="4933" spans="2:5" x14ac:dyDescent="0.3">
      <c r="B4933" s="166">
        <v>37375</v>
      </c>
      <c r="C4933" s="197">
        <v>24.83</v>
      </c>
      <c r="D4933" s="197">
        <f t="shared" si="77"/>
        <v>-0.95065580286168516</v>
      </c>
      <c r="E4933" s="197">
        <v>-7.1971211515394762E-3</v>
      </c>
    </row>
    <row r="4934" spans="2:5" x14ac:dyDescent="0.3">
      <c r="B4934" s="166">
        <v>42580</v>
      </c>
      <c r="C4934" s="197">
        <v>503.2</v>
      </c>
      <c r="D4934" s="197">
        <f t="shared" si="77"/>
        <v>17.264972776769508</v>
      </c>
      <c r="E4934" s="197">
        <v>-7.2013416198086766E-3</v>
      </c>
    </row>
    <row r="4935" spans="2:5" x14ac:dyDescent="0.3">
      <c r="B4935" s="166">
        <v>36656</v>
      </c>
      <c r="C4935" s="197">
        <v>27.55</v>
      </c>
      <c r="D4935" s="197">
        <f t="shared" si="77"/>
        <v>-0.94606182822013818</v>
      </c>
      <c r="E4935" s="197">
        <v>-7.2072072072071336E-3</v>
      </c>
    </row>
    <row r="4936" spans="2:5" x14ac:dyDescent="0.3">
      <c r="B4936" s="166">
        <v>41884</v>
      </c>
      <c r="C4936" s="197">
        <v>510.77</v>
      </c>
      <c r="D4936" s="197">
        <f t="shared" si="77"/>
        <v>1.527813520736415</v>
      </c>
      <c r="E4936" s="197">
        <v>-7.2111646711242594E-3</v>
      </c>
    </row>
    <row r="4937" spans="2:5" x14ac:dyDescent="0.3">
      <c r="B4937" s="166">
        <v>40703</v>
      </c>
      <c r="C4937" s="197">
        <v>202.06</v>
      </c>
      <c r="D4937" s="197">
        <f t="shared" si="77"/>
        <v>-0.48203024865419131</v>
      </c>
      <c r="E4937" s="197">
        <v>-7.2225224782587194E-3</v>
      </c>
    </row>
    <row r="4938" spans="2:5" x14ac:dyDescent="0.3">
      <c r="B4938" s="166">
        <v>44923</v>
      </c>
      <c r="C4938" s="197">
        <v>390.1</v>
      </c>
      <c r="D4938" s="197">
        <f t="shared" ref="D4938:D5001" si="78">C4938/C4939-1</f>
        <v>1.7390815896643734</v>
      </c>
      <c r="E4938" s="197">
        <v>-7.2275665496004393E-3</v>
      </c>
    </row>
    <row r="4939" spans="2:5" x14ac:dyDescent="0.3">
      <c r="B4939" s="166">
        <v>39281</v>
      </c>
      <c r="C4939" s="197">
        <v>142.41999999999999</v>
      </c>
      <c r="D4939" s="197">
        <f t="shared" si="78"/>
        <v>-0.4609794867913104</v>
      </c>
      <c r="E4939" s="197">
        <v>-7.2494075003486369E-3</v>
      </c>
    </row>
    <row r="4940" spans="2:5" x14ac:dyDescent="0.3">
      <c r="B4940" s="166">
        <v>41204</v>
      </c>
      <c r="C4940" s="197">
        <v>264.22000000000003</v>
      </c>
      <c r="D4940" s="197">
        <f t="shared" si="78"/>
        <v>-0.1785481113011036</v>
      </c>
      <c r="E4940" s="197">
        <v>-7.2515498778882304E-3</v>
      </c>
    </row>
    <row r="4941" spans="2:5" x14ac:dyDescent="0.3">
      <c r="B4941" s="166">
        <v>44251</v>
      </c>
      <c r="C4941" s="197">
        <v>321.64999999999998</v>
      </c>
      <c r="D4941" s="197">
        <f t="shared" si="78"/>
        <v>4.5958594293667359</v>
      </c>
      <c r="E4941" s="197">
        <v>-7.2530864197531963E-3</v>
      </c>
    </row>
    <row r="4942" spans="2:5" x14ac:dyDescent="0.3">
      <c r="B4942" s="166">
        <v>34799</v>
      </c>
      <c r="C4942" s="197">
        <v>57.48</v>
      </c>
      <c r="D4942" s="197">
        <f t="shared" si="78"/>
        <v>-0.90506705423795997</v>
      </c>
      <c r="E4942" s="197">
        <v>-7.2538860103626979E-3</v>
      </c>
    </row>
    <row r="4943" spans="2:5" x14ac:dyDescent="0.3">
      <c r="B4943" s="166">
        <v>45152</v>
      </c>
      <c r="C4943" s="197">
        <v>605.48</v>
      </c>
      <c r="D4943" s="197">
        <f t="shared" si="78"/>
        <v>5.7312951639799889</v>
      </c>
      <c r="E4943" s="197">
        <v>-7.2796432318992244E-3</v>
      </c>
    </row>
    <row r="4944" spans="2:5" x14ac:dyDescent="0.3">
      <c r="B4944" s="166">
        <v>38076</v>
      </c>
      <c r="C4944" s="197">
        <v>89.95</v>
      </c>
      <c r="D4944" s="197">
        <f t="shared" si="78"/>
        <v>-0.28971888818698677</v>
      </c>
      <c r="E4944" s="197">
        <v>-7.2839642423573325E-3</v>
      </c>
    </row>
    <row r="4945" spans="2:5" x14ac:dyDescent="0.3">
      <c r="B4945" s="166">
        <v>34982</v>
      </c>
      <c r="C4945" s="197">
        <v>126.64</v>
      </c>
      <c r="D4945" s="197">
        <f t="shared" si="78"/>
        <v>-0.68987388269866545</v>
      </c>
      <c r="E4945" s="197">
        <v>-7.2901152308535444E-3</v>
      </c>
    </row>
    <row r="4946" spans="2:5" x14ac:dyDescent="0.3">
      <c r="B4946" s="166">
        <v>42489</v>
      </c>
      <c r="C4946" s="197">
        <v>408.35</v>
      </c>
      <c r="D4946" s="197">
        <f t="shared" si="78"/>
        <v>3.3478492333901197</v>
      </c>
      <c r="E4946" s="197">
        <v>-7.2930594384343905E-3</v>
      </c>
    </row>
    <row r="4947" spans="2:5" x14ac:dyDescent="0.3">
      <c r="B4947" s="166">
        <v>35291</v>
      </c>
      <c r="C4947" s="197">
        <v>93.92</v>
      </c>
      <c r="D4947" s="197">
        <f t="shared" si="78"/>
        <v>0.27782312925170061</v>
      </c>
      <c r="E4947" s="197">
        <v>-7.2930979811859364E-3</v>
      </c>
    </row>
    <row r="4948" spans="2:5" x14ac:dyDescent="0.3">
      <c r="B4948" s="166">
        <v>38233</v>
      </c>
      <c r="C4948" s="197">
        <v>73.5</v>
      </c>
      <c r="D4948" s="197">
        <f t="shared" si="78"/>
        <v>-8.3998005982053758E-2</v>
      </c>
      <c r="E4948" s="197">
        <v>-7.2933549432739886E-3</v>
      </c>
    </row>
    <row r="4949" spans="2:5" x14ac:dyDescent="0.3">
      <c r="B4949" s="166">
        <v>39650</v>
      </c>
      <c r="C4949" s="197">
        <v>80.239999999999995</v>
      </c>
      <c r="D4949" s="197">
        <f t="shared" si="78"/>
        <v>-0.90379473652658715</v>
      </c>
      <c r="E4949" s="197">
        <v>-7.2992700729926918E-3</v>
      </c>
    </row>
    <row r="4950" spans="2:5" x14ac:dyDescent="0.3">
      <c r="B4950" s="166">
        <v>45596</v>
      </c>
      <c r="C4950" s="197">
        <v>834.05</v>
      </c>
      <c r="D4950" s="197">
        <f t="shared" si="78"/>
        <v>0.24253258845437609</v>
      </c>
      <c r="E4950" s="197">
        <v>-7.3196857890979183E-3</v>
      </c>
    </row>
    <row r="4951" spans="2:5" x14ac:dyDescent="0.3">
      <c r="B4951" s="166">
        <v>45831</v>
      </c>
      <c r="C4951" s="197">
        <v>671.25</v>
      </c>
      <c r="D4951" s="197">
        <f t="shared" si="78"/>
        <v>8.1826265389876891</v>
      </c>
      <c r="E4951" s="197">
        <v>-7.3203194321207476E-3</v>
      </c>
    </row>
    <row r="4952" spans="2:5" x14ac:dyDescent="0.3">
      <c r="B4952" s="166">
        <v>38167</v>
      </c>
      <c r="C4952" s="197">
        <v>73.099999999999994</v>
      </c>
      <c r="D4952" s="197">
        <f t="shared" si="78"/>
        <v>-0.43157076205287714</v>
      </c>
      <c r="E4952" s="197">
        <v>-7.3329712112982781E-3</v>
      </c>
    </row>
    <row r="4953" spans="2:5" x14ac:dyDescent="0.3">
      <c r="B4953" s="166">
        <v>43724</v>
      </c>
      <c r="C4953" s="197">
        <v>128.6</v>
      </c>
      <c r="D4953" s="197">
        <f t="shared" si="78"/>
        <v>-0.31639379119710831</v>
      </c>
      <c r="E4953" s="197">
        <v>-7.3330760324200606E-3</v>
      </c>
    </row>
    <row r="4954" spans="2:5" x14ac:dyDescent="0.3">
      <c r="B4954" s="166">
        <v>40752</v>
      </c>
      <c r="C4954" s="197">
        <v>188.12</v>
      </c>
      <c r="D4954" s="197">
        <f t="shared" si="78"/>
        <v>-0.54969360398314815</v>
      </c>
      <c r="E4954" s="197">
        <v>-7.3347052925966105E-3</v>
      </c>
    </row>
    <row r="4955" spans="2:5" x14ac:dyDescent="0.3">
      <c r="B4955" s="166">
        <v>44951</v>
      </c>
      <c r="C4955" s="197">
        <v>417.76</v>
      </c>
      <c r="D4955" s="197">
        <f t="shared" si="78"/>
        <v>-0.37484474373363263</v>
      </c>
      <c r="E4955" s="197">
        <v>-7.3422834739218512E-3</v>
      </c>
    </row>
    <row r="4956" spans="2:5" x14ac:dyDescent="0.3">
      <c r="B4956" s="166">
        <v>45712</v>
      </c>
      <c r="C4956" s="197">
        <v>668.25</v>
      </c>
      <c r="D4956" s="197">
        <f t="shared" si="78"/>
        <v>6.7496231010089289</v>
      </c>
      <c r="E4956" s="197">
        <v>-7.3529411764706731E-3</v>
      </c>
    </row>
    <row r="4957" spans="2:5" x14ac:dyDescent="0.3">
      <c r="B4957" s="166">
        <v>35153</v>
      </c>
      <c r="C4957" s="197">
        <v>86.23</v>
      </c>
      <c r="D4957" s="197">
        <f t="shared" si="78"/>
        <v>1.2115927160810465</v>
      </c>
      <c r="E4957" s="197">
        <v>-7.3673304938414175E-3</v>
      </c>
    </row>
    <row r="4958" spans="2:5" x14ac:dyDescent="0.3">
      <c r="B4958" s="166">
        <v>36209</v>
      </c>
      <c r="C4958" s="197">
        <v>38.99</v>
      </c>
      <c r="D4958" s="197">
        <f t="shared" si="78"/>
        <v>-0.39578490624515728</v>
      </c>
      <c r="E4958" s="197">
        <v>-7.3828920570264689E-3</v>
      </c>
    </row>
    <row r="4959" spans="2:5" x14ac:dyDescent="0.3">
      <c r="B4959" s="166">
        <v>35423</v>
      </c>
      <c r="C4959" s="197">
        <v>64.53</v>
      </c>
      <c r="D4959" s="197">
        <f t="shared" si="78"/>
        <v>2.4287991498405952</v>
      </c>
      <c r="E4959" s="197">
        <v>-7.3834794646977508E-3</v>
      </c>
    </row>
    <row r="4960" spans="2:5" x14ac:dyDescent="0.3">
      <c r="B4960" s="166">
        <v>36935</v>
      </c>
      <c r="C4960" s="197">
        <v>18.82</v>
      </c>
      <c r="D4960" s="197">
        <f t="shared" si="78"/>
        <v>-0.95035348739052439</v>
      </c>
      <c r="E4960" s="197">
        <v>-7.3839662447258148E-3</v>
      </c>
    </row>
    <row r="4961" spans="2:5" x14ac:dyDescent="0.3">
      <c r="B4961" s="166">
        <v>41599</v>
      </c>
      <c r="C4961" s="197">
        <v>379.08</v>
      </c>
      <c r="D4961" s="197">
        <f t="shared" si="78"/>
        <v>3.6246187629620588</v>
      </c>
      <c r="E4961" s="197">
        <v>-7.3841319717202758E-3</v>
      </c>
    </row>
    <row r="4962" spans="2:5" x14ac:dyDescent="0.3">
      <c r="B4962" s="166">
        <v>34990</v>
      </c>
      <c r="C4962" s="197">
        <v>81.97</v>
      </c>
      <c r="D4962" s="197">
        <f t="shared" si="78"/>
        <v>0.17334669338677355</v>
      </c>
      <c r="E4962" s="197">
        <v>-7.3867764591910579E-3</v>
      </c>
    </row>
    <row r="4963" spans="2:5" x14ac:dyDescent="0.3">
      <c r="B4963" s="166">
        <v>35524</v>
      </c>
      <c r="C4963" s="197">
        <v>69.86</v>
      </c>
      <c r="D4963" s="197">
        <f t="shared" si="78"/>
        <v>-0.86655205348615094</v>
      </c>
      <c r="E4963" s="197">
        <v>-7.3884626314293378E-3</v>
      </c>
    </row>
    <row r="4964" spans="2:5" x14ac:dyDescent="0.3">
      <c r="B4964" s="166">
        <v>42116</v>
      </c>
      <c r="C4964" s="197">
        <v>523.5</v>
      </c>
      <c r="D4964" s="197">
        <f t="shared" si="78"/>
        <v>1.3356562137049943E-2</v>
      </c>
      <c r="E4964" s="197">
        <v>-7.3947667804322714E-3</v>
      </c>
    </row>
    <row r="4965" spans="2:5" x14ac:dyDescent="0.3">
      <c r="B4965" s="166">
        <v>42138</v>
      </c>
      <c r="C4965" s="197">
        <v>516.6</v>
      </c>
      <c r="D4965" s="197">
        <f t="shared" si="78"/>
        <v>2.3249662096929908</v>
      </c>
      <c r="E4965" s="197">
        <v>-7.3974445191661298E-3</v>
      </c>
    </row>
    <row r="4966" spans="2:5" x14ac:dyDescent="0.3">
      <c r="B4966" s="166">
        <v>40353</v>
      </c>
      <c r="C4966" s="197">
        <v>155.37</v>
      </c>
      <c r="D4966" s="197">
        <f t="shared" si="78"/>
        <v>-0.47923579688285578</v>
      </c>
      <c r="E4966" s="197">
        <v>-7.4107199897782694E-3</v>
      </c>
    </row>
    <row r="4967" spans="2:5" x14ac:dyDescent="0.3">
      <c r="B4967" s="166">
        <v>41344</v>
      </c>
      <c r="C4967" s="197">
        <v>298.35000000000002</v>
      </c>
      <c r="D4967" s="197">
        <f t="shared" si="78"/>
        <v>21.314884068810773</v>
      </c>
      <c r="E4967" s="197">
        <v>-7.4189899527579151E-3</v>
      </c>
    </row>
    <row r="4968" spans="2:5" x14ac:dyDescent="0.3">
      <c r="B4968" s="166">
        <v>37172</v>
      </c>
      <c r="C4968" s="197">
        <v>13.37</v>
      </c>
      <c r="D4968" s="197">
        <f t="shared" si="78"/>
        <v>-0.74352580088240938</v>
      </c>
      <c r="E4968" s="197">
        <v>-7.4239049740164598E-3</v>
      </c>
    </row>
    <row r="4969" spans="2:5" x14ac:dyDescent="0.3">
      <c r="B4969" s="166">
        <v>36451</v>
      </c>
      <c r="C4969" s="197">
        <v>52.13</v>
      </c>
      <c r="D4969" s="197">
        <f t="shared" si="78"/>
        <v>-0.9233720417462884</v>
      </c>
      <c r="E4969" s="197">
        <v>-7.4257425742574323E-3</v>
      </c>
    </row>
    <row r="4970" spans="2:5" x14ac:dyDescent="0.3">
      <c r="B4970" s="166">
        <v>45891</v>
      </c>
      <c r="C4970" s="197">
        <v>680.3</v>
      </c>
      <c r="D4970" s="197">
        <f t="shared" si="78"/>
        <v>10.088834555827219</v>
      </c>
      <c r="E4970" s="197">
        <v>-7.440910417274571E-3</v>
      </c>
    </row>
    <row r="4971" spans="2:5" x14ac:dyDescent="0.3">
      <c r="B4971" s="166">
        <v>35891</v>
      </c>
      <c r="C4971" s="197">
        <v>61.35</v>
      </c>
      <c r="D4971" s="197">
        <f t="shared" si="78"/>
        <v>-0.85836315364192539</v>
      </c>
      <c r="E4971" s="197">
        <v>-7.4421614625465038E-3</v>
      </c>
    </row>
    <row r="4972" spans="2:5" x14ac:dyDescent="0.3">
      <c r="B4972" s="166">
        <v>42188</v>
      </c>
      <c r="C4972" s="197">
        <v>433.15</v>
      </c>
      <c r="D4972" s="197">
        <f t="shared" si="78"/>
        <v>-4.2445009395379762E-2</v>
      </c>
      <c r="E4972" s="197">
        <v>-7.4472960586617898E-3</v>
      </c>
    </row>
    <row r="4973" spans="2:5" x14ac:dyDescent="0.3">
      <c r="B4973" s="166">
        <v>42905</v>
      </c>
      <c r="C4973" s="197">
        <v>452.35</v>
      </c>
      <c r="D4973" s="197">
        <f t="shared" si="78"/>
        <v>1.1971536817563631</v>
      </c>
      <c r="E4973" s="197">
        <v>-7.460230389467859E-3</v>
      </c>
    </row>
    <row r="4974" spans="2:5" x14ac:dyDescent="0.3">
      <c r="B4974" s="166">
        <v>40409</v>
      </c>
      <c r="C4974" s="197">
        <v>205.88</v>
      </c>
      <c r="D4974" s="197">
        <f t="shared" si="78"/>
        <v>-0.37903785251093358</v>
      </c>
      <c r="E4974" s="197">
        <v>-7.4724003278214823E-3</v>
      </c>
    </row>
    <row r="4975" spans="2:5" x14ac:dyDescent="0.3">
      <c r="B4975" s="166">
        <v>43214</v>
      </c>
      <c r="C4975" s="197">
        <v>331.55</v>
      </c>
      <c r="D4975" s="197">
        <f t="shared" si="78"/>
        <v>3.6305865921787719</v>
      </c>
      <c r="E4975" s="197">
        <v>-7.4839095943720624E-3</v>
      </c>
    </row>
    <row r="4976" spans="2:5" x14ac:dyDescent="0.3">
      <c r="B4976" s="166">
        <v>35068</v>
      </c>
      <c r="C4976" s="197">
        <v>71.599999999999994</v>
      </c>
      <c r="D4976" s="197">
        <f t="shared" si="78"/>
        <v>-0.89960740325294453</v>
      </c>
      <c r="E4976" s="197">
        <v>-7.4854449681176494E-3</v>
      </c>
    </row>
    <row r="4977" spans="2:5" x14ac:dyDescent="0.3">
      <c r="B4977" s="166">
        <v>45272</v>
      </c>
      <c r="C4977" s="197">
        <v>713.2</v>
      </c>
      <c r="D4977" s="197">
        <f t="shared" si="78"/>
        <v>7.1583161747883786</v>
      </c>
      <c r="E4977" s="197">
        <v>-7.486988226780622E-3</v>
      </c>
    </row>
    <row r="4978" spans="2:5" x14ac:dyDescent="0.3">
      <c r="B4978" s="166">
        <v>35321</v>
      </c>
      <c r="C4978" s="197">
        <v>87.42</v>
      </c>
      <c r="D4978" s="197">
        <f t="shared" si="78"/>
        <v>-0.87175236558351066</v>
      </c>
      <c r="E4978" s="197">
        <v>-7.4931880108991544E-3</v>
      </c>
    </row>
    <row r="4979" spans="2:5" x14ac:dyDescent="0.3">
      <c r="B4979" s="166">
        <v>45895</v>
      </c>
      <c r="C4979" s="197">
        <v>681.65</v>
      </c>
      <c r="D4979" s="197">
        <f t="shared" si="78"/>
        <v>7.1781643671265751</v>
      </c>
      <c r="E4979" s="197">
        <v>-7.4985439720441915E-3</v>
      </c>
    </row>
    <row r="4980" spans="2:5" x14ac:dyDescent="0.3">
      <c r="B4980" s="166">
        <v>35341</v>
      </c>
      <c r="C4980" s="197">
        <v>83.35</v>
      </c>
      <c r="D4980" s="197">
        <f t="shared" si="78"/>
        <v>8.6276554150918727E-2</v>
      </c>
      <c r="E4980" s="197">
        <v>-7.5017861395570984E-3</v>
      </c>
    </row>
    <row r="4981" spans="2:5" x14ac:dyDescent="0.3">
      <c r="B4981" s="166">
        <v>38190</v>
      </c>
      <c r="C4981" s="197">
        <v>76.73</v>
      </c>
      <c r="D4981" s="197">
        <f t="shared" si="78"/>
        <v>-0.87193524159225566</v>
      </c>
      <c r="E4981" s="197">
        <v>-7.5022636140213983E-3</v>
      </c>
    </row>
    <row r="4982" spans="2:5" x14ac:dyDescent="0.3">
      <c r="B4982" s="166">
        <v>45169</v>
      </c>
      <c r="C4982" s="197">
        <v>599.15</v>
      </c>
      <c r="D4982" s="197">
        <f t="shared" si="78"/>
        <v>-0.33670984169157536</v>
      </c>
      <c r="E4982" s="197">
        <v>-7.5204161076050102E-3</v>
      </c>
    </row>
    <row r="4983" spans="2:5" x14ac:dyDescent="0.3">
      <c r="B4983" s="166">
        <v>45586</v>
      </c>
      <c r="C4983" s="197">
        <v>903.3</v>
      </c>
      <c r="D4983" s="197">
        <f t="shared" si="78"/>
        <v>5.7830592475782838</v>
      </c>
      <c r="E4983" s="197">
        <v>-7.5262319397901845E-3</v>
      </c>
    </row>
    <row r="4984" spans="2:5" x14ac:dyDescent="0.3">
      <c r="B4984" s="166">
        <v>39510</v>
      </c>
      <c r="C4984" s="197">
        <v>133.16999999999999</v>
      </c>
      <c r="D4984" s="197">
        <f t="shared" si="78"/>
        <v>1.2468365108824022</v>
      </c>
      <c r="E4984" s="197">
        <v>-7.5272022656135418E-3</v>
      </c>
    </row>
    <row r="4985" spans="2:5" x14ac:dyDescent="0.3">
      <c r="B4985" s="166">
        <v>34708</v>
      </c>
      <c r="C4985" s="197">
        <v>59.27</v>
      </c>
      <c r="D4985" s="197">
        <f t="shared" si="78"/>
        <v>-0.72723088959455096</v>
      </c>
      <c r="E4985" s="197">
        <v>-7.5351640991292435E-3</v>
      </c>
    </row>
    <row r="4986" spans="2:5" x14ac:dyDescent="0.3">
      <c r="B4986" s="166">
        <v>40451</v>
      </c>
      <c r="C4986" s="197">
        <v>217.29</v>
      </c>
      <c r="D4986" s="197">
        <f t="shared" si="78"/>
        <v>2.9321389793702499</v>
      </c>
      <c r="E4986" s="197">
        <v>-7.536311318169342E-3</v>
      </c>
    </row>
    <row r="4987" spans="2:5" x14ac:dyDescent="0.3">
      <c r="B4987" s="166">
        <v>34831</v>
      </c>
      <c r="C4987" s="197">
        <v>55.26</v>
      </c>
      <c r="D4987" s="197">
        <f t="shared" si="78"/>
        <v>-0.87458011802088065</v>
      </c>
      <c r="E4987" s="197">
        <v>-7.5431034482759118E-3</v>
      </c>
    </row>
    <row r="4988" spans="2:5" x14ac:dyDescent="0.3">
      <c r="B4988" s="166">
        <v>42846</v>
      </c>
      <c r="C4988" s="197">
        <v>440.6</v>
      </c>
      <c r="D4988" s="197">
        <f t="shared" si="78"/>
        <v>-0.55309869155086722</v>
      </c>
      <c r="E4988" s="197">
        <v>-7.5458948079737409E-3</v>
      </c>
    </row>
    <row r="4989" spans="2:5" x14ac:dyDescent="0.3">
      <c r="B4989" s="166">
        <v>45461</v>
      </c>
      <c r="C4989" s="197">
        <v>985.9</v>
      </c>
      <c r="D4989" s="197">
        <f t="shared" si="78"/>
        <v>1.9562218890554721</v>
      </c>
      <c r="E4989" s="197">
        <v>-7.5498288705455607E-3</v>
      </c>
    </row>
    <row r="4990" spans="2:5" x14ac:dyDescent="0.3">
      <c r="B4990" s="166">
        <v>43223</v>
      </c>
      <c r="C4990" s="197">
        <v>333.5</v>
      </c>
      <c r="D4990" s="197">
        <f t="shared" si="78"/>
        <v>1.4088118454315639</v>
      </c>
      <c r="E4990" s="197">
        <v>-7.5881565243267612E-3</v>
      </c>
    </row>
    <row r="4991" spans="2:5" x14ac:dyDescent="0.3">
      <c r="B4991" s="166">
        <v>40232</v>
      </c>
      <c r="C4991" s="197">
        <v>138.44999999999999</v>
      </c>
      <c r="D4991" s="197">
        <f t="shared" si="78"/>
        <v>-0.682023839599458</v>
      </c>
      <c r="E4991" s="197">
        <v>-7.5980216471938089E-3</v>
      </c>
    </row>
    <row r="4992" spans="2:5" x14ac:dyDescent="0.3">
      <c r="B4992" s="166">
        <v>44966</v>
      </c>
      <c r="C4992" s="197">
        <v>435.41</v>
      </c>
      <c r="D4992" s="197">
        <f t="shared" si="78"/>
        <v>-6.9557227113428377E-2</v>
      </c>
      <c r="E4992" s="197">
        <v>-7.6125356125356092E-3</v>
      </c>
    </row>
    <row r="4993" spans="2:5" x14ac:dyDescent="0.3">
      <c r="B4993" s="166">
        <v>45035</v>
      </c>
      <c r="C4993" s="197">
        <v>467.96</v>
      </c>
      <c r="D4993" s="197">
        <f t="shared" si="78"/>
        <v>0.35581631174851513</v>
      </c>
      <c r="E4993" s="197">
        <v>-7.6131905418301837E-3</v>
      </c>
    </row>
    <row r="4994" spans="2:5" x14ac:dyDescent="0.3">
      <c r="B4994" s="166">
        <v>43167</v>
      </c>
      <c r="C4994" s="197">
        <v>345.15</v>
      </c>
      <c r="D4994" s="197">
        <f t="shared" si="78"/>
        <v>-0.18644667059516795</v>
      </c>
      <c r="E4994" s="197">
        <v>-7.6193214491088179E-3</v>
      </c>
    </row>
    <row r="4995" spans="2:5" x14ac:dyDescent="0.3">
      <c r="B4995" s="166">
        <v>41751</v>
      </c>
      <c r="C4995" s="197">
        <v>424.25</v>
      </c>
      <c r="D4995" s="197">
        <f t="shared" si="78"/>
        <v>0.86401581722319865</v>
      </c>
      <c r="E4995" s="197">
        <v>-7.6255526186521649E-3</v>
      </c>
    </row>
    <row r="4996" spans="2:5" x14ac:dyDescent="0.3">
      <c r="B4996" s="166">
        <v>43376</v>
      </c>
      <c r="C4996" s="197">
        <v>227.6</v>
      </c>
      <c r="D4996" s="197">
        <f t="shared" si="78"/>
        <v>-0.41596099563766997</v>
      </c>
      <c r="E4996" s="197">
        <v>-7.6302594288205627E-3</v>
      </c>
    </row>
    <row r="4997" spans="2:5" x14ac:dyDescent="0.3">
      <c r="B4997" s="166">
        <v>42507</v>
      </c>
      <c r="C4997" s="197">
        <v>389.7</v>
      </c>
      <c r="D4997" s="197">
        <f t="shared" si="78"/>
        <v>-0.60056988233364761</v>
      </c>
      <c r="E4997" s="197">
        <v>-7.6394194041252694E-3</v>
      </c>
    </row>
    <row r="4998" spans="2:5" x14ac:dyDescent="0.3">
      <c r="B4998" s="166">
        <v>45378</v>
      </c>
      <c r="C4998" s="197">
        <v>975.64</v>
      </c>
      <c r="D4998" s="197">
        <f t="shared" si="78"/>
        <v>2.7974466760080956</v>
      </c>
      <c r="E4998" s="197">
        <v>-7.6588992747947948E-3</v>
      </c>
    </row>
    <row r="4999" spans="2:5" x14ac:dyDescent="0.3">
      <c r="B4999" s="166">
        <v>40547</v>
      </c>
      <c r="C4999" s="197">
        <v>256.92</v>
      </c>
      <c r="D4999" s="197">
        <f t="shared" si="78"/>
        <v>-0.45983222252591294</v>
      </c>
      <c r="E4999" s="197">
        <v>-7.6860685180178967E-3</v>
      </c>
    </row>
    <row r="5000" spans="2:5" x14ac:dyDescent="0.3">
      <c r="B5000" s="166">
        <v>45051</v>
      </c>
      <c r="C5000" s="197">
        <v>475.63</v>
      </c>
      <c r="D5000" s="197">
        <f t="shared" si="78"/>
        <v>1.6387239944521497</v>
      </c>
      <c r="E5000" s="197">
        <v>-7.6984060752732786E-3</v>
      </c>
    </row>
    <row r="5001" spans="2:5" x14ac:dyDescent="0.3">
      <c r="B5001" s="166">
        <v>43500</v>
      </c>
      <c r="C5001" s="197">
        <v>180.25</v>
      </c>
      <c r="D5001" s="197">
        <f t="shared" si="78"/>
        <v>-0.61098521635912384</v>
      </c>
      <c r="E5001" s="197">
        <v>-7.7071290944124016E-3</v>
      </c>
    </row>
    <row r="5002" spans="2:5" x14ac:dyDescent="0.3">
      <c r="B5002" s="166">
        <v>42732</v>
      </c>
      <c r="C5002" s="197">
        <v>463.35</v>
      </c>
      <c r="D5002" s="197">
        <f t="shared" ref="D5002:D5065" si="79">C5002/C5003-1</f>
        <v>0.50024283632831468</v>
      </c>
      <c r="E5002" s="197">
        <v>-7.7096048827496322E-3</v>
      </c>
    </row>
    <row r="5003" spans="2:5" x14ac:dyDescent="0.3">
      <c r="B5003" s="166">
        <v>44396</v>
      </c>
      <c r="C5003" s="197">
        <v>308.85000000000002</v>
      </c>
      <c r="D5003" s="197">
        <f t="shared" si="79"/>
        <v>1.0528414755732807</v>
      </c>
      <c r="E5003" s="197">
        <v>-7.7108433734939252E-3</v>
      </c>
    </row>
    <row r="5004" spans="2:5" x14ac:dyDescent="0.3">
      <c r="B5004" s="166">
        <v>38771</v>
      </c>
      <c r="C5004" s="197">
        <v>150.44999999999999</v>
      </c>
      <c r="D5004" s="197">
        <f t="shared" si="79"/>
        <v>-0.69946064722333201</v>
      </c>
      <c r="E5004" s="197">
        <v>-7.7166600712308409E-3</v>
      </c>
    </row>
    <row r="5005" spans="2:5" x14ac:dyDescent="0.3">
      <c r="B5005" s="166">
        <v>44596</v>
      </c>
      <c r="C5005" s="197">
        <v>500.6</v>
      </c>
      <c r="D5005" s="197">
        <f t="shared" si="79"/>
        <v>0.13607480029048657</v>
      </c>
      <c r="E5005" s="197">
        <v>-7.730426164519244E-3</v>
      </c>
    </row>
    <row r="5006" spans="2:5" x14ac:dyDescent="0.3">
      <c r="B5006" s="166">
        <v>44963</v>
      </c>
      <c r="C5006" s="197">
        <v>440.64</v>
      </c>
      <c r="D5006" s="197">
        <f t="shared" si="79"/>
        <v>3.3558718861209966</v>
      </c>
      <c r="E5006" s="197">
        <v>-7.7463520086470394E-3</v>
      </c>
    </row>
    <row r="5007" spans="2:5" x14ac:dyDescent="0.3">
      <c r="B5007" s="166">
        <v>35262</v>
      </c>
      <c r="C5007" s="197">
        <v>101.16</v>
      </c>
      <c r="D5007" s="197">
        <f t="shared" si="79"/>
        <v>-0.27384968774675189</v>
      </c>
      <c r="E5007" s="197">
        <v>-7.748896517901005E-3</v>
      </c>
    </row>
    <row r="5008" spans="2:5" x14ac:dyDescent="0.3">
      <c r="B5008" s="166">
        <v>40154</v>
      </c>
      <c r="C5008" s="197">
        <v>139.31</v>
      </c>
      <c r="D5008" s="197">
        <f t="shared" si="79"/>
        <v>-0.19664379216884842</v>
      </c>
      <c r="E5008" s="197">
        <v>-7.76353276353281E-3</v>
      </c>
    </row>
    <row r="5009" spans="2:5" x14ac:dyDescent="0.3">
      <c r="B5009" s="166">
        <v>39006</v>
      </c>
      <c r="C5009" s="197">
        <v>173.41</v>
      </c>
      <c r="D5009" s="197">
        <f t="shared" si="79"/>
        <v>-0.59379245724994145</v>
      </c>
      <c r="E5009" s="197">
        <v>-7.7816558905992039E-3</v>
      </c>
    </row>
    <row r="5010" spans="2:5" x14ac:dyDescent="0.3">
      <c r="B5010" s="166">
        <v>42920</v>
      </c>
      <c r="C5010" s="197">
        <v>426.9</v>
      </c>
      <c r="D5010" s="197">
        <f t="shared" si="79"/>
        <v>-7.9599844767366701E-2</v>
      </c>
      <c r="E5010" s="197">
        <v>-7.7861708309122646E-3</v>
      </c>
    </row>
    <row r="5011" spans="2:5" x14ac:dyDescent="0.3">
      <c r="B5011" s="166">
        <v>44778</v>
      </c>
      <c r="C5011" s="197">
        <v>463.82</v>
      </c>
      <c r="D5011" s="197">
        <f t="shared" si="79"/>
        <v>4.7868995633187765</v>
      </c>
      <c r="E5011" s="197">
        <v>-7.7867625037436605E-3</v>
      </c>
    </row>
    <row r="5012" spans="2:5" x14ac:dyDescent="0.3">
      <c r="B5012" s="166">
        <v>35138</v>
      </c>
      <c r="C5012" s="197">
        <v>80.150000000000006</v>
      </c>
      <c r="D5012" s="197">
        <f t="shared" si="79"/>
        <v>-0.78618113912231558</v>
      </c>
      <c r="E5012" s="197">
        <v>-7.7989601386481144E-3</v>
      </c>
    </row>
    <row r="5013" spans="2:5" x14ac:dyDescent="0.3">
      <c r="B5013" s="166">
        <v>43139</v>
      </c>
      <c r="C5013" s="197">
        <v>374.85</v>
      </c>
      <c r="D5013" s="197">
        <f t="shared" si="79"/>
        <v>0.68965517241379315</v>
      </c>
      <c r="E5013" s="197">
        <v>-7.8083642138697673E-3</v>
      </c>
    </row>
    <row r="5014" spans="2:5" x14ac:dyDescent="0.3">
      <c r="B5014" s="166">
        <v>43580</v>
      </c>
      <c r="C5014" s="197">
        <v>221.85</v>
      </c>
      <c r="D5014" s="197">
        <f t="shared" si="79"/>
        <v>3.1685456595264938</v>
      </c>
      <c r="E5014" s="197">
        <v>-7.8264758497316178E-3</v>
      </c>
    </row>
    <row r="5015" spans="2:5" x14ac:dyDescent="0.3">
      <c r="B5015" s="166">
        <v>35912</v>
      </c>
      <c r="C5015" s="197">
        <v>53.22</v>
      </c>
      <c r="D5015" s="197">
        <f t="shared" si="79"/>
        <v>-8.5724102387905843E-2</v>
      </c>
      <c r="E5015" s="197">
        <v>-7.829977628635354E-3</v>
      </c>
    </row>
    <row r="5016" spans="2:5" x14ac:dyDescent="0.3">
      <c r="B5016" s="166">
        <v>36417</v>
      </c>
      <c r="C5016" s="197">
        <v>58.21</v>
      </c>
      <c r="D5016" s="197">
        <f t="shared" si="79"/>
        <v>-0.64061245909736364</v>
      </c>
      <c r="E5016" s="197">
        <v>-7.8404636100222191E-3</v>
      </c>
    </row>
    <row r="5017" spans="2:5" x14ac:dyDescent="0.3">
      <c r="B5017" s="166">
        <v>38958</v>
      </c>
      <c r="C5017" s="197">
        <v>161.97</v>
      </c>
      <c r="D5017" s="197">
        <f t="shared" si="79"/>
        <v>-0.79287458918912002</v>
      </c>
      <c r="E5017" s="197">
        <v>-7.8407350689126964E-3</v>
      </c>
    </row>
    <row r="5018" spans="2:5" x14ac:dyDescent="0.3">
      <c r="B5018" s="166">
        <v>45293</v>
      </c>
      <c r="C5018" s="197">
        <v>781.99</v>
      </c>
      <c r="D5018" s="197">
        <f t="shared" si="79"/>
        <v>1.3325577926920209</v>
      </c>
      <c r="E5018" s="197">
        <v>-7.8409480188283975E-3</v>
      </c>
    </row>
    <row r="5019" spans="2:5" x14ac:dyDescent="0.3">
      <c r="B5019" s="166">
        <v>44370</v>
      </c>
      <c r="C5019" s="197">
        <v>335.25</v>
      </c>
      <c r="D5019" s="197">
        <f t="shared" si="79"/>
        <v>-0.32223435225618635</v>
      </c>
      <c r="E5019" s="197">
        <v>-7.8425569695175223E-3</v>
      </c>
    </row>
    <row r="5020" spans="2:5" x14ac:dyDescent="0.3">
      <c r="B5020" s="166">
        <v>41985</v>
      </c>
      <c r="C5020" s="197">
        <v>494.64</v>
      </c>
      <c r="D5020" s="197">
        <f t="shared" si="79"/>
        <v>2.2881739014824167</v>
      </c>
      <c r="E5020" s="197">
        <v>-7.8427439574767499E-3</v>
      </c>
    </row>
    <row r="5021" spans="2:5" x14ac:dyDescent="0.3">
      <c r="B5021" s="166">
        <v>39374</v>
      </c>
      <c r="C5021" s="197">
        <v>150.43</v>
      </c>
      <c r="D5021" s="197">
        <f t="shared" si="79"/>
        <v>-0.31187960294588535</v>
      </c>
      <c r="E5021" s="197">
        <v>-7.8485687903970813E-3</v>
      </c>
    </row>
    <row r="5022" spans="2:5" x14ac:dyDescent="0.3">
      <c r="B5022" s="166">
        <v>41124</v>
      </c>
      <c r="C5022" s="197">
        <v>218.61</v>
      </c>
      <c r="D5022" s="197">
        <f t="shared" si="79"/>
        <v>-0.10343271951769673</v>
      </c>
      <c r="E5022" s="197">
        <v>-7.8515022238357934E-3</v>
      </c>
    </row>
    <row r="5023" spans="2:5" x14ac:dyDescent="0.3">
      <c r="B5023" s="166">
        <v>40941</v>
      </c>
      <c r="C5023" s="197">
        <v>243.83</v>
      </c>
      <c r="D5023" s="197">
        <f t="shared" si="79"/>
        <v>-0.17118188925524314</v>
      </c>
      <c r="E5023" s="197">
        <v>-7.8531901041666297E-3</v>
      </c>
    </row>
    <row r="5024" spans="2:5" x14ac:dyDescent="0.3">
      <c r="B5024" s="166">
        <v>41520</v>
      </c>
      <c r="C5024" s="197">
        <v>294.19</v>
      </c>
      <c r="D5024" s="197">
        <f t="shared" si="79"/>
        <v>4.626929369087418E-2</v>
      </c>
      <c r="E5024" s="197">
        <v>-7.8578173479022517E-3</v>
      </c>
    </row>
    <row r="5025" spans="2:5" x14ac:dyDescent="0.3">
      <c r="B5025" s="166">
        <v>41458</v>
      </c>
      <c r="C5025" s="197">
        <v>281.18</v>
      </c>
      <c r="D5025" s="197">
        <f t="shared" si="79"/>
        <v>0.3964738018375964</v>
      </c>
      <c r="E5025" s="197">
        <v>-7.8684591228256329E-3</v>
      </c>
    </row>
    <row r="5026" spans="2:5" x14ac:dyDescent="0.3">
      <c r="B5026" s="166">
        <v>43558</v>
      </c>
      <c r="C5026" s="197">
        <v>201.35</v>
      </c>
      <c r="D5026" s="197">
        <f t="shared" si="79"/>
        <v>-0.70346097201767299</v>
      </c>
      <c r="E5026" s="197">
        <v>-7.8837152007883438E-3</v>
      </c>
    </row>
    <row r="5027" spans="2:5" x14ac:dyDescent="0.3">
      <c r="B5027" s="166">
        <v>45854</v>
      </c>
      <c r="C5027" s="197">
        <v>679</v>
      </c>
      <c r="D5027" s="197">
        <f t="shared" si="79"/>
        <v>8.0714762859051437</v>
      </c>
      <c r="E5027" s="197">
        <v>-7.8901227352424774E-3</v>
      </c>
    </row>
    <row r="5028" spans="2:5" x14ac:dyDescent="0.3">
      <c r="B5028" s="166">
        <v>38244</v>
      </c>
      <c r="C5028" s="197">
        <v>74.849999999999994</v>
      </c>
      <c r="D5028" s="197">
        <f t="shared" si="79"/>
        <v>-0.7775300936246099</v>
      </c>
      <c r="E5028" s="197">
        <v>-7.9522862823062646E-3</v>
      </c>
    </row>
    <row r="5029" spans="2:5" x14ac:dyDescent="0.3">
      <c r="B5029" s="166">
        <v>43207</v>
      </c>
      <c r="C5029" s="197">
        <v>336.45</v>
      </c>
      <c r="D5029" s="197">
        <f t="shared" si="79"/>
        <v>-8.7469487388120437E-2</v>
      </c>
      <c r="E5029" s="197">
        <v>-7.9610791685095217E-3</v>
      </c>
    </row>
    <row r="5030" spans="2:5" x14ac:dyDescent="0.3">
      <c r="B5030" s="166">
        <v>41632</v>
      </c>
      <c r="C5030" s="197">
        <v>368.7</v>
      </c>
      <c r="D5030" s="197">
        <f t="shared" si="79"/>
        <v>3.5614252134108622</v>
      </c>
      <c r="E5030" s="197">
        <v>-7.9642684173708567E-3</v>
      </c>
    </row>
    <row r="5031" spans="2:5" x14ac:dyDescent="0.3">
      <c r="B5031" s="166">
        <v>39679</v>
      </c>
      <c r="C5031" s="197">
        <v>80.83</v>
      </c>
      <c r="D5031" s="197">
        <f t="shared" si="79"/>
        <v>-0.79997525365008659</v>
      </c>
      <c r="E5031" s="197">
        <v>-7.9774177712322869E-3</v>
      </c>
    </row>
    <row r="5032" spans="2:5" x14ac:dyDescent="0.3">
      <c r="B5032" s="166">
        <v>42480</v>
      </c>
      <c r="C5032" s="197">
        <v>404.1</v>
      </c>
      <c r="D5032" s="197">
        <f t="shared" si="79"/>
        <v>-0.31389860436687156</v>
      </c>
      <c r="E5032" s="197">
        <v>-7.978396955934719E-3</v>
      </c>
    </row>
    <row r="5033" spans="2:5" x14ac:dyDescent="0.3">
      <c r="B5033" s="166">
        <v>45110</v>
      </c>
      <c r="C5033" s="197">
        <v>588.98</v>
      </c>
      <c r="D5033" s="197">
        <f t="shared" si="79"/>
        <v>5.0775977711278513</v>
      </c>
      <c r="E5033" s="197">
        <v>-7.9835612746749218E-3</v>
      </c>
    </row>
    <row r="5034" spans="2:5" x14ac:dyDescent="0.3">
      <c r="B5034" s="166">
        <v>35314</v>
      </c>
      <c r="C5034" s="197">
        <v>96.91</v>
      </c>
      <c r="D5034" s="197">
        <f t="shared" si="79"/>
        <v>0.11608890936312344</v>
      </c>
      <c r="E5034" s="197">
        <v>-7.9844405773364935E-3</v>
      </c>
    </row>
    <row r="5035" spans="2:5" x14ac:dyDescent="0.3">
      <c r="B5035" s="166">
        <v>38428</v>
      </c>
      <c r="C5035" s="197">
        <v>86.83</v>
      </c>
      <c r="D5035" s="197">
        <f t="shared" si="79"/>
        <v>-0.33934413756372217</v>
      </c>
      <c r="E5035" s="197">
        <v>-7.9972580829430484E-3</v>
      </c>
    </row>
    <row r="5036" spans="2:5" x14ac:dyDescent="0.3">
      <c r="B5036" s="166">
        <v>39573</v>
      </c>
      <c r="C5036" s="197">
        <v>131.43</v>
      </c>
      <c r="D5036" s="197">
        <f t="shared" si="79"/>
        <v>-0.67568167797655765</v>
      </c>
      <c r="E5036" s="197">
        <v>-8.0006038191561268E-3</v>
      </c>
    </row>
    <row r="5037" spans="2:5" x14ac:dyDescent="0.3">
      <c r="B5037" s="166">
        <v>41703</v>
      </c>
      <c r="C5037" s="197">
        <v>405.25</v>
      </c>
      <c r="D5037" s="197">
        <f t="shared" si="79"/>
        <v>2.8485280151946819</v>
      </c>
      <c r="E5037" s="197">
        <v>-8.0045040634485476E-3</v>
      </c>
    </row>
    <row r="5038" spans="2:5" x14ac:dyDescent="0.3">
      <c r="B5038" s="166">
        <v>43994</v>
      </c>
      <c r="C5038" s="197">
        <v>105.3</v>
      </c>
      <c r="D5038" s="197">
        <f t="shared" si="79"/>
        <v>-0.75269499048826893</v>
      </c>
      <c r="E5038" s="197">
        <v>-8.0075365049459002E-3</v>
      </c>
    </row>
    <row r="5039" spans="2:5" x14ac:dyDescent="0.3">
      <c r="B5039" s="166">
        <v>44755</v>
      </c>
      <c r="C5039" s="197">
        <v>425.79</v>
      </c>
      <c r="D5039" s="197">
        <f t="shared" si="79"/>
        <v>0.14379734594100912</v>
      </c>
      <c r="E5039" s="197">
        <v>-8.0143512801994499E-3</v>
      </c>
    </row>
    <row r="5040" spans="2:5" x14ac:dyDescent="0.3">
      <c r="B5040" s="166">
        <v>41572</v>
      </c>
      <c r="C5040" s="197">
        <v>372.26</v>
      </c>
      <c r="D5040" s="197">
        <f t="shared" si="79"/>
        <v>12.093914878649313</v>
      </c>
      <c r="E5040" s="197">
        <v>-8.0208916246968798E-3</v>
      </c>
    </row>
    <row r="5041" spans="2:5" x14ac:dyDescent="0.3">
      <c r="B5041" s="166">
        <v>37431</v>
      </c>
      <c r="C5041" s="197">
        <v>28.43</v>
      </c>
      <c r="D5041" s="197">
        <f t="shared" si="79"/>
        <v>-0.93012166646184102</v>
      </c>
      <c r="E5041" s="197">
        <v>-8.025122121423589E-3</v>
      </c>
    </row>
    <row r="5042" spans="2:5" x14ac:dyDescent="0.3">
      <c r="B5042" s="166">
        <v>43081</v>
      </c>
      <c r="C5042" s="197">
        <v>406.85</v>
      </c>
      <c r="D5042" s="197">
        <f t="shared" si="79"/>
        <v>16.423982869379014</v>
      </c>
      <c r="E5042" s="197">
        <v>-8.0458368889430032E-3</v>
      </c>
    </row>
    <row r="5043" spans="2:5" x14ac:dyDescent="0.3">
      <c r="B5043" s="166">
        <v>36081</v>
      </c>
      <c r="C5043" s="197">
        <v>23.35</v>
      </c>
      <c r="D5043" s="197">
        <f t="shared" si="79"/>
        <v>-0.94791434307383449</v>
      </c>
      <c r="E5043" s="197">
        <v>-8.0713678844519521E-3</v>
      </c>
    </row>
    <row r="5044" spans="2:5" x14ac:dyDescent="0.3">
      <c r="B5044" s="166">
        <v>42901</v>
      </c>
      <c r="C5044" s="197">
        <v>448.3</v>
      </c>
      <c r="D5044" s="197">
        <f t="shared" si="79"/>
        <v>0.36747704602995457</v>
      </c>
      <c r="E5044" s="197">
        <v>-8.0761146144484597E-3</v>
      </c>
    </row>
    <row r="5045" spans="2:5" x14ac:dyDescent="0.3">
      <c r="B5045" s="166">
        <v>41533</v>
      </c>
      <c r="C5045" s="197">
        <v>327.83</v>
      </c>
      <c r="D5045" s="197">
        <f t="shared" si="79"/>
        <v>1.6984113918841057</v>
      </c>
      <c r="E5045" s="197">
        <v>-8.0786686838124622E-3</v>
      </c>
    </row>
    <row r="5046" spans="2:5" x14ac:dyDescent="0.3">
      <c r="B5046" s="166">
        <v>39566</v>
      </c>
      <c r="C5046" s="197">
        <v>121.49</v>
      </c>
      <c r="D5046" s="197">
        <f t="shared" si="79"/>
        <v>-0.20750163078930206</v>
      </c>
      <c r="E5046" s="197">
        <v>-8.0829523187460062E-3</v>
      </c>
    </row>
    <row r="5047" spans="2:5" x14ac:dyDescent="0.3">
      <c r="B5047" s="166">
        <v>40281</v>
      </c>
      <c r="C5047" s="197">
        <v>153.30000000000001</v>
      </c>
      <c r="D5047" s="197">
        <f t="shared" si="79"/>
        <v>-0.74945248913150064</v>
      </c>
      <c r="E5047" s="197">
        <v>-8.0879974118408526E-3</v>
      </c>
    </row>
    <row r="5048" spans="2:5" x14ac:dyDescent="0.3">
      <c r="B5048" s="166">
        <v>45155</v>
      </c>
      <c r="C5048" s="197">
        <v>611.86</v>
      </c>
      <c r="D5048" s="197">
        <f t="shared" si="79"/>
        <v>7.4733416424317962</v>
      </c>
      <c r="E5048" s="197">
        <v>-8.0894869092972277E-3</v>
      </c>
    </row>
    <row r="5049" spans="2:5" x14ac:dyDescent="0.3">
      <c r="B5049" s="166">
        <v>34946</v>
      </c>
      <c r="C5049" s="197">
        <v>72.209999999999994</v>
      </c>
      <c r="D5049" s="197">
        <f t="shared" si="79"/>
        <v>-0.7639424648577966</v>
      </c>
      <c r="E5049" s="197">
        <v>-8.1043956043956866E-3</v>
      </c>
    </row>
    <row r="5050" spans="2:5" x14ac:dyDescent="0.3">
      <c r="B5050" s="166">
        <v>43265</v>
      </c>
      <c r="C5050" s="197">
        <v>305.89999999999998</v>
      </c>
      <c r="D5050" s="197">
        <f t="shared" si="79"/>
        <v>6.3533653846153841</v>
      </c>
      <c r="E5050" s="197">
        <v>-8.1063553826199453E-3</v>
      </c>
    </row>
    <row r="5051" spans="2:5" x14ac:dyDescent="0.3">
      <c r="B5051" s="166">
        <v>35950</v>
      </c>
      <c r="C5051" s="197">
        <v>41.6</v>
      </c>
      <c r="D5051" s="197">
        <f t="shared" si="79"/>
        <v>2.0952380952380953</v>
      </c>
      <c r="E5051" s="197">
        <v>-8.1068192656175153E-3</v>
      </c>
    </row>
    <row r="5052" spans="2:5" x14ac:dyDescent="0.3">
      <c r="B5052" s="166">
        <v>36830</v>
      </c>
      <c r="C5052" s="197">
        <v>13.44</v>
      </c>
      <c r="D5052" s="197">
        <f t="shared" si="79"/>
        <v>-0.95415316390926153</v>
      </c>
      <c r="E5052" s="197">
        <v>-8.1180811808119202E-3</v>
      </c>
    </row>
    <row r="5053" spans="2:5" x14ac:dyDescent="0.3">
      <c r="B5053" s="166">
        <v>44403</v>
      </c>
      <c r="C5053" s="197">
        <v>293.14999999999998</v>
      </c>
      <c r="D5053" s="197">
        <f t="shared" si="79"/>
        <v>-6.4285486290657334E-2</v>
      </c>
      <c r="E5053" s="197">
        <v>-8.1204533919811972E-3</v>
      </c>
    </row>
    <row r="5054" spans="2:5" x14ac:dyDescent="0.3">
      <c r="B5054" s="166">
        <v>41019</v>
      </c>
      <c r="C5054" s="197">
        <v>313.29000000000002</v>
      </c>
      <c r="D5054" s="197">
        <f t="shared" si="79"/>
        <v>0.83640093786635417</v>
      </c>
      <c r="E5054" s="197">
        <v>-8.1365161780535544E-3</v>
      </c>
    </row>
    <row r="5055" spans="2:5" x14ac:dyDescent="0.3">
      <c r="B5055" s="166">
        <v>43782</v>
      </c>
      <c r="C5055" s="197">
        <v>170.6</v>
      </c>
      <c r="D5055" s="197">
        <f t="shared" si="79"/>
        <v>4.5984058859595445E-2</v>
      </c>
      <c r="E5055" s="197">
        <v>-8.1395348837209891E-3</v>
      </c>
    </row>
    <row r="5056" spans="2:5" x14ac:dyDescent="0.3">
      <c r="B5056" s="166">
        <v>40807</v>
      </c>
      <c r="C5056" s="197">
        <v>163.1</v>
      </c>
      <c r="D5056" s="197">
        <f t="shared" si="79"/>
        <v>-5.591572123176658E-2</v>
      </c>
      <c r="E5056" s="197">
        <v>-8.1488688883483151E-3</v>
      </c>
    </row>
    <row r="5057" spans="2:5" x14ac:dyDescent="0.3">
      <c r="B5057" s="166">
        <v>38803</v>
      </c>
      <c r="C5057" s="197">
        <v>172.76</v>
      </c>
      <c r="D5057" s="197">
        <f t="shared" si="79"/>
        <v>1.4623832736242237E-2</v>
      </c>
      <c r="E5057" s="197">
        <v>-8.1524859340912359E-3</v>
      </c>
    </row>
    <row r="5058" spans="2:5" x14ac:dyDescent="0.3">
      <c r="B5058" s="166">
        <v>38789</v>
      </c>
      <c r="C5058" s="197">
        <v>170.27</v>
      </c>
      <c r="D5058" s="197">
        <f t="shared" si="79"/>
        <v>0.41632007985360175</v>
      </c>
      <c r="E5058" s="197">
        <v>-8.1551814527871525E-3</v>
      </c>
    </row>
    <row r="5059" spans="2:5" x14ac:dyDescent="0.3">
      <c r="B5059" s="166">
        <v>38707</v>
      </c>
      <c r="C5059" s="197">
        <v>120.22</v>
      </c>
      <c r="D5059" s="197">
        <f t="shared" si="79"/>
        <v>-0.62920239343655548</v>
      </c>
      <c r="E5059" s="197">
        <v>-8.1676429337512735E-3</v>
      </c>
    </row>
    <row r="5060" spans="2:5" x14ac:dyDescent="0.3">
      <c r="B5060" s="166">
        <v>41288</v>
      </c>
      <c r="C5060" s="197">
        <v>324.22000000000003</v>
      </c>
      <c r="D5060" s="197">
        <f t="shared" si="79"/>
        <v>-0.19005745690731946</v>
      </c>
      <c r="E5060" s="197">
        <v>-8.1678852213281639E-3</v>
      </c>
    </row>
    <row r="5061" spans="2:5" x14ac:dyDescent="0.3">
      <c r="B5061" s="166">
        <v>43125</v>
      </c>
      <c r="C5061" s="197">
        <v>400.3</v>
      </c>
      <c r="D5061" s="197">
        <f t="shared" si="79"/>
        <v>12.202506596306069</v>
      </c>
      <c r="E5061" s="197">
        <v>-8.1764122893954738E-3</v>
      </c>
    </row>
    <row r="5062" spans="2:5" x14ac:dyDescent="0.3">
      <c r="B5062" s="166">
        <v>37613</v>
      </c>
      <c r="C5062" s="197">
        <v>30.32</v>
      </c>
      <c r="D5062" s="197">
        <f t="shared" si="79"/>
        <v>-0.67082835739876234</v>
      </c>
      <c r="E5062" s="197">
        <v>-8.1779522407589011E-3</v>
      </c>
    </row>
    <row r="5063" spans="2:5" x14ac:dyDescent="0.3">
      <c r="B5063" s="166">
        <v>35212</v>
      </c>
      <c r="C5063" s="197">
        <v>92.11</v>
      </c>
      <c r="D5063" s="197">
        <f t="shared" si="79"/>
        <v>-1.2860357946629541E-2</v>
      </c>
      <c r="E5063" s="197">
        <v>-8.1834822870680002E-3</v>
      </c>
    </row>
    <row r="5064" spans="2:5" x14ac:dyDescent="0.3">
      <c r="B5064" s="166">
        <v>35187</v>
      </c>
      <c r="C5064" s="197">
        <v>93.31</v>
      </c>
      <c r="D5064" s="197">
        <f t="shared" si="79"/>
        <v>-0.84838735884312289</v>
      </c>
      <c r="E5064" s="197">
        <v>-8.1845238095237249E-3</v>
      </c>
    </row>
    <row r="5065" spans="2:5" x14ac:dyDescent="0.3">
      <c r="B5065" s="166">
        <v>45208</v>
      </c>
      <c r="C5065" s="197">
        <v>615.45000000000005</v>
      </c>
      <c r="D5065" s="197">
        <f t="shared" si="79"/>
        <v>-0.35029769445148207</v>
      </c>
      <c r="E5065" s="197">
        <v>-8.1865502070809226E-3</v>
      </c>
    </row>
    <row r="5066" spans="2:5" x14ac:dyDescent="0.3">
      <c r="B5066" s="166">
        <v>45351</v>
      </c>
      <c r="C5066" s="197">
        <v>947.28</v>
      </c>
      <c r="D5066" s="197">
        <f t="shared" ref="D5066:D5129" si="80">C5066/C5067-1</f>
        <v>1.1488068233372655</v>
      </c>
      <c r="E5066" s="197">
        <v>-8.1876243325307296E-3</v>
      </c>
    </row>
    <row r="5067" spans="2:5" x14ac:dyDescent="0.3">
      <c r="B5067" s="166">
        <v>44812</v>
      </c>
      <c r="C5067" s="197">
        <v>440.84</v>
      </c>
      <c r="D5067" s="197">
        <f t="shared" si="80"/>
        <v>23.27533039647577</v>
      </c>
      <c r="E5067" s="197">
        <v>-8.1893448524118506E-3</v>
      </c>
    </row>
    <row r="5068" spans="2:5" x14ac:dyDescent="0.3">
      <c r="B5068" s="166">
        <v>36914</v>
      </c>
      <c r="C5068" s="197">
        <v>18.16</v>
      </c>
      <c r="D5068" s="197">
        <f t="shared" si="80"/>
        <v>-0.95157978936141852</v>
      </c>
      <c r="E5068" s="197">
        <v>-8.1922446750408717E-3</v>
      </c>
    </row>
    <row r="5069" spans="2:5" x14ac:dyDescent="0.3">
      <c r="B5069" s="166">
        <v>42986</v>
      </c>
      <c r="C5069" s="197">
        <v>375.05</v>
      </c>
      <c r="D5069" s="197">
        <f t="shared" si="80"/>
        <v>27.220466516177581</v>
      </c>
      <c r="E5069" s="197">
        <v>-8.197805103794753E-3</v>
      </c>
    </row>
    <row r="5070" spans="2:5" x14ac:dyDescent="0.3">
      <c r="B5070" s="166">
        <v>36979</v>
      </c>
      <c r="C5070" s="197">
        <v>13.29</v>
      </c>
      <c r="D5070" s="197">
        <f t="shared" si="80"/>
        <v>-0.70054078413699861</v>
      </c>
      <c r="E5070" s="197">
        <v>-8.208955223880654E-3</v>
      </c>
    </row>
    <row r="5071" spans="2:5" x14ac:dyDescent="0.3">
      <c r="B5071" s="166">
        <v>37839</v>
      </c>
      <c r="C5071" s="197">
        <v>44.38</v>
      </c>
      <c r="D5071" s="197">
        <f t="shared" si="80"/>
        <v>-0.37138810198300276</v>
      </c>
      <c r="E5071" s="197">
        <v>-8.2681564245808969E-3</v>
      </c>
    </row>
    <row r="5072" spans="2:5" x14ac:dyDescent="0.3">
      <c r="B5072" s="166">
        <v>37936</v>
      </c>
      <c r="C5072" s="197">
        <v>70.599999999999994</v>
      </c>
      <c r="D5072" s="197">
        <f t="shared" si="80"/>
        <v>-0.86571819841752895</v>
      </c>
      <c r="E5072" s="197">
        <v>-8.2876808540526259E-3</v>
      </c>
    </row>
    <row r="5073" spans="2:5" x14ac:dyDescent="0.3">
      <c r="B5073" s="166">
        <v>41946</v>
      </c>
      <c r="C5073" s="197">
        <v>525.76</v>
      </c>
      <c r="D5073" s="197">
        <f t="shared" si="80"/>
        <v>2.3588449498498689</v>
      </c>
      <c r="E5073" s="197">
        <v>-8.2993813188471099E-3</v>
      </c>
    </row>
    <row r="5074" spans="2:5" x14ac:dyDescent="0.3">
      <c r="B5074" s="166">
        <v>40352</v>
      </c>
      <c r="C5074" s="197">
        <v>156.53</v>
      </c>
      <c r="D5074" s="197">
        <f t="shared" si="80"/>
        <v>10.921553693830921</v>
      </c>
      <c r="E5074" s="197">
        <v>-8.2995438418651535E-3</v>
      </c>
    </row>
    <row r="5075" spans="2:5" x14ac:dyDescent="0.3">
      <c r="B5075" s="166">
        <v>36823</v>
      </c>
      <c r="C5075" s="197">
        <v>13.13</v>
      </c>
      <c r="D5075" s="197">
        <f t="shared" si="80"/>
        <v>-0.81354728770235729</v>
      </c>
      <c r="E5075" s="197">
        <v>-8.3081570996977883E-3</v>
      </c>
    </row>
    <row r="5076" spans="2:5" x14ac:dyDescent="0.3">
      <c r="B5076" s="166">
        <v>34905</v>
      </c>
      <c r="C5076" s="197">
        <v>70.42</v>
      </c>
      <c r="D5076" s="197">
        <f t="shared" si="80"/>
        <v>-0.89710695499707771</v>
      </c>
      <c r="E5076" s="197">
        <v>-8.3086889170539413E-3</v>
      </c>
    </row>
    <row r="5077" spans="2:5" x14ac:dyDescent="0.3">
      <c r="B5077" s="166">
        <v>45902</v>
      </c>
      <c r="C5077" s="197">
        <v>684.4</v>
      </c>
      <c r="D5077" s="197">
        <f t="shared" si="80"/>
        <v>0.3544429052048288</v>
      </c>
      <c r="E5077" s="197">
        <v>-8.3315221328696953E-3</v>
      </c>
    </row>
    <row r="5078" spans="2:5" x14ac:dyDescent="0.3">
      <c r="B5078" s="166">
        <v>42779</v>
      </c>
      <c r="C5078" s="197">
        <v>505.3</v>
      </c>
      <c r="D5078" s="197">
        <f t="shared" si="80"/>
        <v>3.089180221736668</v>
      </c>
      <c r="E5078" s="197">
        <v>-8.3406927681287657E-3</v>
      </c>
    </row>
    <row r="5079" spans="2:5" x14ac:dyDescent="0.3">
      <c r="B5079" s="166">
        <v>39251</v>
      </c>
      <c r="C5079" s="197">
        <v>123.57</v>
      </c>
      <c r="D5079" s="197">
        <f t="shared" si="80"/>
        <v>-0.82453175809039658</v>
      </c>
      <c r="E5079" s="197">
        <v>-8.3460396436884077E-3</v>
      </c>
    </row>
    <row r="5080" spans="2:5" x14ac:dyDescent="0.3">
      <c r="B5080" s="166">
        <v>45260</v>
      </c>
      <c r="C5080" s="197">
        <v>704.23</v>
      </c>
      <c r="D5080" s="197">
        <f t="shared" si="80"/>
        <v>1.6613884584860736</v>
      </c>
      <c r="E5080" s="197">
        <v>-8.3502309338739922E-3</v>
      </c>
    </row>
    <row r="5081" spans="2:5" x14ac:dyDescent="0.3">
      <c r="B5081" s="166">
        <v>41192</v>
      </c>
      <c r="C5081" s="197">
        <v>264.61</v>
      </c>
      <c r="D5081" s="197">
        <f t="shared" si="80"/>
        <v>17.608298171589311</v>
      </c>
      <c r="E5081" s="197">
        <v>-8.3570679058609931E-3</v>
      </c>
    </row>
    <row r="5082" spans="2:5" x14ac:dyDescent="0.3">
      <c r="B5082" s="166">
        <v>37084</v>
      </c>
      <c r="C5082" s="197">
        <v>14.22</v>
      </c>
      <c r="D5082" s="197">
        <f t="shared" si="80"/>
        <v>-0.97849234678443942</v>
      </c>
      <c r="E5082" s="197">
        <v>-8.3682008368199945E-3</v>
      </c>
    </row>
    <row r="5083" spans="2:5" x14ac:dyDescent="0.3">
      <c r="B5083" s="166">
        <v>45219</v>
      </c>
      <c r="C5083" s="197">
        <v>661.16</v>
      </c>
      <c r="D5083" s="197">
        <f t="shared" si="80"/>
        <v>6.9859886459717346</v>
      </c>
      <c r="E5083" s="197">
        <v>-8.3690794012659664E-3</v>
      </c>
    </row>
    <row r="5084" spans="2:5" x14ac:dyDescent="0.3">
      <c r="B5084" s="166">
        <v>38492</v>
      </c>
      <c r="C5084" s="197">
        <v>82.79</v>
      </c>
      <c r="D5084" s="197">
        <f t="shared" si="80"/>
        <v>-0.91378197117387316</v>
      </c>
      <c r="E5084" s="197">
        <v>-8.3842376332493584E-3</v>
      </c>
    </row>
    <row r="5085" spans="2:5" x14ac:dyDescent="0.3">
      <c r="B5085" s="166">
        <v>45401</v>
      </c>
      <c r="C5085" s="197">
        <v>960.24</v>
      </c>
      <c r="D5085" s="197">
        <f t="shared" si="80"/>
        <v>1.9027811366384522</v>
      </c>
      <c r="E5085" s="197">
        <v>-8.3853112478829983E-3</v>
      </c>
    </row>
    <row r="5086" spans="2:5" x14ac:dyDescent="0.3">
      <c r="B5086" s="166">
        <v>43231</v>
      </c>
      <c r="C5086" s="197">
        <v>330.8</v>
      </c>
      <c r="D5086" s="197">
        <f t="shared" si="80"/>
        <v>11.727972297037324</v>
      </c>
      <c r="E5086" s="197">
        <v>-8.3932853717026967E-3</v>
      </c>
    </row>
    <row r="5087" spans="2:5" x14ac:dyDescent="0.3">
      <c r="B5087" s="166">
        <v>37553</v>
      </c>
      <c r="C5087" s="197">
        <v>25.99</v>
      </c>
      <c r="D5087" s="197">
        <f t="shared" si="80"/>
        <v>-0.7344165133864704</v>
      </c>
      <c r="E5087" s="197">
        <v>-8.3937428462419472E-3</v>
      </c>
    </row>
    <row r="5088" spans="2:5" x14ac:dyDescent="0.3">
      <c r="B5088" s="166">
        <v>35247</v>
      </c>
      <c r="C5088" s="197">
        <v>97.86</v>
      </c>
      <c r="D5088" s="197">
        <f t="shared" si="80"/>
        <v>-0.78984215612584552</v>
      </c>
      <c r="E5088" s="197">
        <v>-8.4101732698348419E-3</v>
      </c>
    </row>
    <row r="5089" spans="2:5" x14ac:dyDescent="0.3">
      <c r="B5089" s="166">
        <v>42727</v>
      </c>
      <c r="C5089" s="197">
        <v>465.65</v>
      </c>
      <c r="D5089" s="197">
        <f t="shared" si="80"/>
        <v>4.6442424242424236</v>
      </c>
      <c r="E5089" s="197">
        <v>-8.411413969335646E-3</v>
      </c>
    </row>
    <row r="5090" spans="2:5" x14ac:dyDescent="0.3">
      <c r="B5090" s="166">
        <v>43958</v>
      </c>
      <c r="C5090" s="197">
        <v>82.5</v>
      </c>
      <c r="D5090" s="197">
        <f t="shared" si="80"/>
        <v>2.3346806790622474</v>
      </c>
      <c r="E5090" s="197">
        <v>-8.4134615384615641E-3</v>
      </c>
    </row>
    <row r="5091" spans="2:5" x14ac:dyDescent="0.3">
      <c r="B5091" s="166">
        <v>36700</v>
      </c>
      <c r="C5091" s="197">
        <v>24.74</v>
      </c>
      <c r="D5091" s="197">
        <f t="shared" si="80"/>
        <v>-0.5713790713790714</v>
      </c>
      <c r="E5091" s="197">
        <v>-8.4168336673347E-3</v>
      </c>
    </row>
    <row r="5092" spans="2:5" x14ac:dyDescent="0.3">
      <c r="B5092" s="166">
        <v>34746</v>
      </c>
      <c r="C5092" s="197">
        <v>57.72</v>
      </c>
      <c r="D5092" s="197">
        <f t="shared" si="80"/>
        <v>-0.53282072035613104</v>
      </c>
      <c r="E5092" s="197">
        <v>-8.4177976292733048E-3</v>
      </c>
    </row>
    <row r="5093" spans="2:5" x14ac:dyDescent="0.3">
      <c r="B5093" s="166">
        <v>44060</v>
      </c>
      <c r="C5093" s="197">
        <v>123.55</v>
      </c>
      <c r="D5093" s="197">
        <f t="shared" si="80"/>
        <v>-0.67149694230257917</v>
      </c>
      <c r="E5093" s="197">
        <v>-8.4269662921347965E-3</v>
      </c>
    </row>
    <row r="5094" spans="2:5" x14ac:dyDescent="0.3">
      <c r="B5094" s="166">
        <v>42976</v>
      </c>
      <c r="C5094" s="197">
        <v>376.1</v>
      </c>
      <c r="D5094" s="197">
        <f t="shared" si="80"/>
        <v>1.6495244804508635</v>
      </c>
      <c r="E5094" s="197">
        <v>-8.4365937252833811E-3</v>
      </c>
    </row>
    <row r="5095" spans="2:5" x14ac:dyDescent="0.3">
      <c r="B5095" s="166">
        <v>39350</v>
      </c>
      <c r="C5095" s="197">
        <v>141.94999999999999</v>
      </c>
      <c r="D5095" s="197">
        <f t="shared" si="80"/>
        <v>-0.57525433871932974</v>
      </c>
      <c r="E5095" s="197">
        <v>-8.452081587035587E-3</v>
      </c>
    </row>
    <row r="5096" spans="2:5" x14ac:dyDescent="0.3">
      <c r="B5096" s="166">
        <v>42397</v>
      </c>
      <c r="C5096" s="197">
        <v>334.2</v>
      </c>
      <c r="D5096" s="197">
        <f t="shared" si="80"/>
        <v>4.9381663113006393</v>
      </c>
      <c r="E5096" s="197">
        <v>-8.4557187360926322E-3</v>
      </c>
    </row>
    <row r="5097" spans="2:5" x14ac:dyDescent="0.3">
      <c r="B5097" s="166">
        <v>34754</v>
      </c>
      <c r="C5097" s="197">
        <v>56.28</v>
      </c>
      <c r="D5097" s="197">
        <f t="shared" si="80"/>
        <v>-0.66796460176991146</v>
      </c>
      <c r="E5097" s="197">
        <v>-8.4566596194503019E-3</v>
      </c>
    </row>
    <row r="5098" spans="2:5" x14ac:dyDescent="0.3">
      <c r="B5098" s="166">
        <v>43874</v>
      </c>
      <c r="C5098" s="197">
        <v>169.5</v>
      </c>
      <c r="D5098" s="197">
        <f t="shared" si="80"/>
        <v>-0.45681781765742668</v>
      </c>
      <c r="E5098" s="197">
        <v>-8.4820122842935719E-3</v>
      </c>
    </row>
    <row r="5099" spans="2:5" x14ac:dyDescent="0.3">
      <c r="B5099" s="166">
        <v>41278</v>
      </c>
      <c r="C5099" s="197">
        <v>312.05</v>
      </c>
      <c r="D5099" s="197">
        <f t="shared" si="80"/>
        <v>9.2715602369980257</v>
      </c>
      <c r="E5099" s="197">
        <v>-8.4837315709201944E-3</v>
      </c>
    </row>
    <row r="5100" spans="2:5" x14ac:dyDescent="0.3">
      <c r="B5100" s="166">
        <v>37666</v>
      </c>
      <c r="C5100" s="197">
        <v>30.38</v>
      </c>
      <c r="D5100" s="197">
        <f t="shared" si="80"/>
        <v>-0.9401909636775273</v>
      </c>
      <c r="E5100" s="197">
        <v>-8.4856396866841433E-3</v>
      </c>
    </row>
    <row r="5101" spans="2:5" x14ac:dyDescent="0.3">
      <c r="B5101" s="166">
        <v>41906</v>
      </c>
      <c r="C5101" s="197">
        <v>507.95</v>
      </c>
      <c r="D5101" s="197">
        <f t="shared" si="80"/>
        <v>2.1103422937970731</v>
      </c>
      <c r="E5101" s="197">
        <v>-8.4911184852625166E-3</v>
      </c>
    </row>
    <row r="5102" spans="2:5" x14ac:dyDescent="0.3">
      <c r="B5102" s="166">
        <v>40378</v>
      </c>
      <c r="C5102" s="197">
        <v>163.31</v>
      </c>
      <c r="D5102" s="197">
        <f t="shared" si="80"/>
        <v>-0.58744473916887707</v>
      </c>
      <c r="E5102" s="197">
        <v>-8.4997875053124394E-3</v>
      </c>
    </row>
    <row r="5103" spans="2:5" x14ac:dyDescent="0.3">
      <c r="B5103" s="166">
        <v>43130</v>
      </c>
      <c r="C5103" s="197">
        <v>395.85</v>
      </c>
      <c r="D5103" s="197">
        <f t="shared" si="80"/>
        <v>3.3092749836708037</v>
      </c>
      <c r="E5103" s="197">
        <v>-8.5159674389480022E-3</v>
      </c>
    </row>
    <row r="5104" spans="2:5" x14ac:dyDescent="0.3">
      <c r="B5104" s="166">
        <v>38322</v>
      </c>
      <c r="C5104" s="197">
        <v>91.86</v>
      </c>
      <c r="D5104" s="197">
        <f t="shared" si="80"/>
        <v>-0.77955892587170927</v>
      </c>
      <c r="E5104" s="197">
        <v>-8.5267134376687537E-3</v>
      </c>
    </row>
    <row r="5105" spans="2:5" x14ac:dyDescent="0.3">
      <c r="B5105" s="166">
        <v>44914</v>
      </c>
      <c r="C5105" s="197">
        <v>416.71</v>
      </c>
      <c r="D5105" s="197">
        <f t="shared" si="80"/>
        <v>3.5020527225583402</v>
      </c>
      <c r="E5105" s="197">
        <v>-8.5415179633595573E-3</v>
      </c>
    </row>
    <row r="5106" spans="2:5" x14ac:dyDescent="0.3">
      <c r="B5106" s="166">
        <v>38366</v>
      </c>
      <c r="C5106" s="197">
        <v>92.56</v>
      </c>
      <c r="D5106" s="197">
        <f t="shared" si="80"/>
        <v>-0.80663087304405956</v>
      </c>
      <c r="E5106" s="197">
        <v>-8.5689802913453406E-3</v>
      </c>
    </row>
    <row r="5107" spans="2:5" x14ac:dyDescent="0.3">
      <c r="B5107" s="166">
        <v>41928</v>
      </c>
      <c r="C5107" s="197">
        <v>478.67</v>
      </c>
      <c r="D5107" s="197">
        <f t="shared" si="80"/>
        <v>1.8666307342196671</v>
      </c>
      <c r="E5107" s="197">
        <v>-8.5953357358850013E-3</v>
      </c>
    </row>
    <row r="5108" spans="2:5" x14ac:dyDescent="0.3">
      <c r="B5108" s="166">
        <v>39016</v>
      </c>
      <c r="C5108" s="197">
        <v>166.98</v>
      </c>
      <c r="D5108" s="197">
        <f t="shared" si="80"/>
        <v>0.38114143920595511</v>
      </c>
      <c r="E5108" s="197">
        <v>-8.6089176512498256E-3</v>
      </c>
    </row>
    <row r="5109" spans="2:5" x14ac:dyDescent="0.3">
      <c r="B5109" s="166">
        <v>43691</v>
      </c>
      <c r="C5109" s="197">
        <v>120.9</v>
      </c>
      <c r="D5109" s="197">
        <f t="shared" si="80"/>
        <v>-0.74749900795722724</v>
      </c>
      <c r="E5109" s="197">
        <v>-8.610086100861003E-3</v>
      </c>
    </row>
    <row r="5110" spans="2:5" x14ac:dyDescent="0.3">
      <c r="B5110" s="166">
        <v>41997</v>
      </c>
      <c r="C5110" s="197">
        <v>478.81</v>
      </c>
      <c r="D5110" s="197">
        <f t="shared" si="80"/>
        <v>4.5916249808864329E-2</v>
      </c>
      <c r="E5110" s="197">
        <v>-8.6133714309377662E-3</v>
      </c>
    </row>
    <row r="5111" spans="2:5" x14ac:dyDescent="0.3">
      <c r="B5111" s="166">
        <v>44798</v>
      </c>
      <c r="C5111" s="197">
        <v>457.79</v>
      </c>
      <c r="D5111" s="197">
        <f t="shared" si="80"/>
        <v>14.320950468540831</v>
      </c>
      <c r="E5111" s="197">
        <v>-8.6190094635857362E-3</v>
      </c>
    </row>
    <row r="5112" spans="2:5" x14ac:dyDescent="0.3">
      <c r="B5112" s="166">
        <v>37628</v>
      </c>
      <c r="C5112" s="197">
        <v>29.88</v>
      </c>
      <c r="D5112" s="197">
        <f t="shared" si="80"/>
        <v>-0.8882698276184422</v>
      </c>
      <c r="E5112" s="197">
        <v>-8.6264100862641913E-3</v>
      </c>
    </row>
    <row r="5113" spans="2:5" x14ac:dyDescent="0.3">
      <c r="B5113" s="166">
        <v>41452</v>
      </c>
      <c r="C5113" s="197">
        <v>267.43</v>
      </c>
      <c r="D5113" s="197">
        <f t="shared" si="80"/>
        <v>0.8947853195408817</v>
      </c>
      <c r="E5113" s="197">
        <v>-8.6373072360615977E-3</v>
      </c>
    </row>
    <row r="5114" spans="2:5" x14ac:dyDescent="0.3">
      <c r="B5114" s="166">
        <v>40157</v>
      </c>
      <c r="C5114" s="197">
        <v>141.13999999999999</v>
      </c>
      <c r="D5114" s="197">
        <f t="shared" si="80"/>
        <v>-0.72663709786756026</v>
      </c>
      <c r="E5114" s="197">
        <v>-8.6394605605114583E-3</v>
      </c>
    </row>
    <row r="5115" spans="2:5" x14ac:dyDescent="0.3">
      <c r="B5115" s="166">
        <v>41968</v>
      </c>
      <c r="C5115" s="197">
        <v>516.30999999999995</v>
      </c>
      <c r="D5115" s="197">
        <f t="shared" si="80"/>
        <v>0.28627304434479317</v>
      </c>
      <c r="E5115" s="197">
        <v>-8.6403870893415613E-3</v>
      </c>
    </row>
    <row r="5116" spans="2:5" x14ac:dyDescent="0.3">
      <c r="B5116" s="166">
        <v>43006</v>
      </c>
      <c r="C5116" s="197">
        <v>401.4</v>
      </c>
      <c r="D5116" s="197">
        <f t="shared" si="80"/>
        <v>0.44149967679379443</v>
      </c>
      <c r="E5116" s="197">
        <v>-8.6441096567053677E-3</v>
      </c>
    </row>
    <row r="5117" spans="2:5" x14ac:dyDescent="0.3">
      <c r="B5117" s="166">
        <v>41450</v>
      </c>
      <c r="C5117" s="197">
        <v>278.45999999999998</v>
      </c>
      <c r="D5117" s="197">
        <f t="shared" si="80"/>
        <v>0.51914893617021263</v>
      </c>
      <c r="E5117" s="197">
        <v>-8.6510733739186829E-3</v>
      </c>
    </row>
    <row r="5118" spans="2:5" x14ac:dyDescent="0.3">
      <c r="B5118" s="166">
        <v>43483</v>
      </c>
      <c r="C5118" s="197">
        <v>183.3</v>
      </c>
      <c r="D5118" s="197">
        <f t="shared" si="80"/>
        <v>0.39179954441913467</v>
      </c>
      <c r="E5118" s="197">
        <v>-8.6533261222282443E-3</v>
      </c>
    </row>
    <row r="5119" spans="2:5" x14ac:dyDescent="0.3">
      <c r="B5119" s="166">
        <v>44103</v>
      </c>
      <c r="C5119" s="197">
        <v>131.69999999999999</v>
      </c>
      <c r="D5119" s="197">
        <f t="shared" si="80"/>
        <v>-0.74712467118526904</v>
      </c>
      <c r="E5119" s="197">
        <v>-8.6563793752352236E-3</v>
      </c>
    </row>
    <row r="5120" spans="2:5" x14ac:dyDescent="0.3">
      <c r="B5120" s="166">
        <v>41967</v>
      </c>
      <c r="C5120" s="197">
        <v>520.80999999999995</v>
      </c>
      <c r="D5120" s="197">
        <f t="shared" si="80"/>
        <v>3.1383392928088991</v>
      </c>
      <c r="E5120" s="197">
        <v>-8.6607278818335853E-3</v>
      </c>
    </row>
    <row r="5121" spans="2:5" x14ac:dyDescent="0.3">
      <c r="B5121" s="166">
        <v>43754</v>
      </c>
      <c r="C5121" s="197">
        <v>125.85</v>
      </c>
      <c r="D5121" s="197">
        <f t="shared" si="80"/>
        <v>-0.87123343735611603</v>
      </c>
      <c r="E5121" s="197">
        <v>-8.6648286727059043E-3</v>
      </c>
    </row>
    <row r="5122" spans="2:5" x14ac:dyDescent="0.3">
      <c r="B5122" s="166">
        <v>45462</v>
      </c>
      <c r="C5122" s="197">
        <v>977.35</v>
      </c>
      <c r="D5122" s="197">
        <f t="shared" si="80"/>
        <v>0.76337392873252141</v>
      </c>
      <c r="E5122" s="197">
        <v>-8.6722791358149198E-3</v>
      </c>
    </row>
    <row r="5123" spans="2:5" x14ac:dyDescent="0.3">
      <c r="B5123" s="166">
        <v>42073</v>
      </c>
      <c r="C5123" s="197">
        <v>554.25</v>
      </c>
      <c r="D5123" s="197">
        <f t="shared" si="80"/>
        <v>-0.39742335290280495</v>
      </c>
      <c r="E5123" s="197">
        <v>-8.6746556966553756E-3</v>
      </c>
    </row>
    <row r="5124" spans="2:5" x14ac:dyDescent="0.3">
      <c r="B5124" s="166">
        <v>45573</v>
      </c>
      <c r="C5124" s="197">
        <v>919.8</v>
      </c>
      <c r="D5124" s="197">
        <f t="shared" si="80"/>
        <v>4.0386195562859486</v>
      </c>
      <c r="E5124" s="197">
        <v>-8.6759713315730513E-3</v>
      </c>
    </row>
    <row r="5125" spans="2:5" x14ac:dyDescent="0.3">
      <c r="B5125" s="166">
        <v>43426</v>
      </c>
      <c r="C5125" s="197">
        <v>182.55</v>
      </c>
      <c r="D5125" s="197">
        <f t="shared" si="80"/>
        <v>4.164073550212164</v>
      </c>
      <c r="E5125" s="197">
        <v>-8.6885691012761335E-3</v>
      </c>
    </row>
    <row r="5126" spans="2:5" x14ac:dyDescent="0.3">
      <c r="B5126" s="166">
        <v>36223</v>
      </c>
      <c r="C5126" s="197">
        <v>35.35</v>
      </c>
      <c r="D5126" s="197">
        <f t="shared" si="80"/>
        <v>-0.78601694915254239</v>
      </c>
      <c r="E5126" s="197">
        <v>-8.6932136848008046E-3</v>
      </c>
    </row>
    <row r="5127" spans="2:5" x14ac:dyDescent="0.3">
      <c r="B5127" s="166">
        <v>40303</v>
      </c>
      <c r="C5127" s="197">
        <v>165.2</v>
      </c>
      <c r="D5127" s="197">
        <f t="shared" si="80"/>
        <v>0.83759733036707429</v>
      </c>
      <c r="E5127" s="197">
        <v>-8.7008700870088163E-3</v>
      </c>
    </row>
    <row r="5128" spans="2:5" x14ac:dyDescent="0.3">
      <c r="B5128" s="166">
        <v>38589</v>
      </c>
      <c r="C5128" s="197">
        <v>89.9</v>
      </c>
      <c r="D5128" s="197">
        <f t="shared" si="80"/>
        <v>1.9340731070496084</v>
      </c>
      <c r="E5128" s="197">
        <v>-8.7109934943212508E-3</v>
      </c>
    </row>
    <row r="5129" spans="2:5" x14ac:dyDescent="0.3">
      <c r="B5129" s="166">
        <v>37664</v>
      </c>
      <c r="C5129" s="197">
        <v>30.64</v>
      </c>
      <c r="D5129" s="197">
        <f t="shared" si="80"/>
        <v>-0.61942615824121228</v>
      </c>
      <c r="E5129" s="197">
        <v>-8.7350372047880764E-3</v>
      </c>
    </row>
    <row r="5130" spans="2:5" x14ac:dyDescent="0.3">
      <c r="B5130" s="166">
        <v>37971</v>
      </c>
      <c r="C5130" s="197">
        <v>80.510000000000005</v>
      </c>
      <c r="D5130" s="197">
        <f t="shared" ref="D5130:D5193" si="81">C5130/C5131-1</f>
        <v>-0.80276825085742276</v>
      </c>
      <c r="E5130" s="197">
        <v>-8.7416892391035672E-3</v>
      </c>
    </row>
    <row r="5131" spans="2:5" x14ac:dyDescent="0.3">
      <c r="B5131" s="166">
        <v>43003</v>
      </c>
      <c r="C5131" s="197">
        <v>408.2</v>
      </c>
      <c r="D5131" s="197">
        <f t="shared" si="81"/>
        <v>-2.9343225376896487E-2</v>
      </c>
      <c r="E5131" s="197">
        <v>-8.7421078193298252E-3</v>
      </c>
    </row>
    <row r="5132" spans="2:5" x14ac:dyDescent="0.3">
      <c r="B5132" s="166">
        <v>41752</v>
      </c>
      <c r="C5132" s="197">
        <v>420.54</v>
      </c>
      <c r="D5132" s="197">
        <f t="shared" si="81"/>
        <v>-0.11651260504201677</v>
      </c>
      <c r="E5132" s="197">
        <v>-8.7448438420741903E-3</v>
      </c>
    </row>
    <row r="5133" spans="2:5" x14ac:dyDescent="0.3">
      <c r="B5133" s="166">
        <v>44559</v>
      </c>
      <c r="C5133" s="197">
        <v>476</v>
      </c>
      <c r="D5133" s="197">
        <f t="shared" si="81"/>
        <v>21.108685555039479</v>
      </c>
      <c r="E5133" s="197">
        <v>-8.7463556851311575E-3</v>
      </c>
    </row>
    <row r="5134" spans="2:5" x14ac:dyDescent="0.3">
      <c r="B5134" s="166">
        <v>36102</v>
      </c>
      <c r="C5134" s="197">
        <v>21.53</v>
      </c>
      <c r="D5134" s="197">
        <f t="shared" si="81"/>
        <v>-0.95674535409342043</v>
      </c>
      <c r="E5134" s="197">
        <v>-8.7476979742172611E-3</v>
      </c>
    </row>
    <row r="5135" spans="2:5" x14ac:dyDescent="0.3">
      <c r="B5135" s="166">
        <v>42741</v>
      </c>
      <c r="C5135" s="197">
        <v>497.75</v>
      </c>
      <c r="D5135" s="197">
        <f t="shared" si="81"/>
        <v>0.63169972135715446</v>
      </c>
      <c r="E5135" s="197">
        <v>-8.7623220153340009E-3</v>
      </c>
    </row>
    <row r="5136" spans="2:5" x14ac:dyDescent="0.3">
      <c r="B5136" s="166">
        <v>44291</v>
      </c>
      <c r="C5136" s="197">
        <v>305.05</v>
      </c>
      <c r="D5136" s="197">
        <f t="shared" si="81"/>
        <v>1.3925490196078432</v>
      </c>
      <c r="E5136" s="197">
        <v>-8.7733549959382318E-3</v>
      </c>
    </row>
    <row r="5137" spans="2:5" x14ac:dyDescent="0.3">
      <c r="B5137" s="166">
        <v>40142</v>
      </c>
      <c r="C5137" s="197">
        <v>127.5</v>
      </c>
      <c r="D5137" s="197">
        <f t="shared" si="81"/>
        <v>-0.42912151876063398</v>
      </c>
      <c r="E5137" s="197">
        <v>-8.7848868848635631E-3</v>
      </c>
    </row>
    <row r="5138" spans="2:5" x14ac:dyDescent="0.3">
      <c r="B5138" s="166">
        <v>40458</v>
      </c>
      <c r="C5138" s="197">
        <v>223.34</v>
      </c>
      <c r="D5138" s="197">
        <f t="shared" si="81"/>
        <v>2.1434201266713582</v>
      </c>
      <c r="E5138" s="197">
        <v>-8.7875022190662122E-3</v>
      </c>
    </row>
    <row r="5139" spans="2:5" x14ac:dyDescent="0.3">
      <c r="B5139" s="166">
        <v>35047</v>
      </c>
      <c r="C5139" s="197">
        <v>71.05</v>
      </c>
      <c r="D5139" s="197">
        <f t="shared" si="81"/>
        <v>-0.73495728727571152</v>
      </c>
      <c r="E5139" s="197">
        <v>-8.789062500000111E-3</v>
      </c>
    </row>
    <row r="5140" spans="2:5" x14ac:dyDescent="0.3">
      <c r="B5140" s="166">
        <v>40968</v>
      </c>
      <c r="C5140" s="197">
        <v>268.07</v>
      </c>
      <c r="D5140" s="197">
        <f t="shared" si="81"/>
        <v>3.9642592592592587</v>
      </c>
      <c r="E5140" s="197">
        <v>-8.8001479016454054E-3</v>
      </c>
    </row>
    <row r="5141" spans="2:5" x14ac:dyDescent="0.3">
      <c r="B5141" s="166">
        <v>34778</v>
      </c>
      <c r="C5141" s="197">
        <v>54</v>
      </c>
      <c r="D5141" s="197">
        <f t="shared" si="81"/>
        <v>-0.34194491835242502</v>
      </c>
      <c r="E5141" s="197">
        <v>-8.8105726872246271E-3</v>
      </c>
    </row>
    <row r="5142" spans="2:5" x14ac:dyDescent="0.3">
      <c r="B5142" s="166">
        <v>40032</v>
      </c>
      <c r="C5142" s="197">
        <v>82.06</v>
      </c>
      <c r="D5142" s="197">
        <f t="shared" si="81"/>
        <v>0.52103799814643192</v>
      </c>
      <c r="E5142" s="197">
        <v>-8.817490035028408E-3</v>
      </c>
    </row>
    <row r="5143" spans="2:5" x14ac:dyDescent="0.3">
      <c r="B5143" s="166">
        <v>35787</v>
      </c>
      <c r="C5143" s="197">
        <v>53.95</v>
      </c>
      <c r="D5143" s="197">
        <f t="shared" si="81"/>
        <v>-0.27232263285675751</v>
      </c>
      <c r="E5143" s="197">
        <v>-8.8186661767407637E-3</v>
      </c>
    </row>
    <row r="5144" spans="2:5" x14ac:dyDescent="0.3">
      <c r="B5144" s="166">
        <v>35516</v>
      </c>
      <c r="C5144" s="197">
        <v>74.14</v>
      </c>
      <c r="D5144" s="197">
        <f t="shared" si="81"/>
        <v>0.53817427385892103</v>
      </c>
      <c r="E5144" s="197">
        <v>-8.8235294117646745E-3</v>
      </c>
    </row>
    <row r="5145" spans="2:5" x14ac:dyDescent="0.3">
      <c r="B5145" s="166">
        <v>35815</v>
      </c>
      <c r="C5145" s="197">
        <v>48.2</v>
      </c>
      <c r="D5145" s="197">
        <f t="shared" si="81"/>
        <v>-0.7030191004313</v>
      </c>
      <c r="E5145" s="197">
        <v>-8.842278428953354E-3</v>
      </c>
    </row>
    <row r="5146" spans="2:5" x14ac:dyDescent="0.3">
      <c r="B5146" s="166">
        <v>43649</v>
      </c>
      <c r="C5146" s="197">
        <v>162.30000000000001</v>
      </c>
      <c r="D5146" s="197">
        <f t="shared" si="81"/>
        <v>4.1786853860880671</v>
      </c>
      <c r="E5146" s="197">
        <v>-8.8549618320610257E-3</v>
      </c>
    </row>
    <row r="5147" spans="2:5" x14ac:dyDescent="0.3">
      <c r="B5147" s="166">
        <v>37644</v>
      </c>
      <c r="C5147" s="197">
        <v>31.34</v>
      </c>
      <c r="D5147" s="197">
        <f t="shared" si="81"/>
        <v>-0.54815455594002305</v>
      </c>
      <c r="E5147" s="197">
        <v>-8.8551549652119421E-3</v>
      </c>
    </row>
    <row r="5148" spans="2:5" x14ac:dyDescent="0.3">
      <c r="B5148" s="166">
        <v>35020</v>
      </c>
      <c r="C5148" s="197">
        <v>69.36</v>
      </c>
      <c r="D5148" s="197">
        <f t="shared" si="81"/>
        <v>-0.76423399843638462</v>
      </c>
      <c r="E5148" s="197">
        <v>-8.8596741926265654E-3</v>
      </c>
    </row>
    <row r="5149" spans="2:5" x14ac:dyDescent="0.3">
      <c r="B5149" s="166">
        <v>41396</v>
      </c>
      <c r="C5149" s="197">
        <v>294.19</v>
      </c>
      <c r="D5149" s="197">
        <f t="shared" si="81"/>
        <v>0.94905260368358291</v>
      </c>
      <c r="E5149" s="197">
        <v>-8.8605889091031287E-3</v>
      </c>
    </row>
    <row r="5150" spans="2:5" x14ac:dyDescent="0.3">
      <c r="B5150" s="166">
        <v>38901</v>
      </c>
      <c r="C5150" s="197">
        <v>150.94</v>
      </c>
      <c r="D5150" s="197">
        <f t="shared" si="81"/>
        <v>4.2030334367459492</v>
      </c>
      <c r="E5150" s="197">
        <v>-8.8646660975769676E-3</v>
      </c>
    </row>
    <row r="5151" spans="2:5" x14ac:dyDescent="0.3">
      <c r="B5151" s="166">
        <v>37425</v>
      </c>
      <c r="C5151" s="197">
        <v>29.01</v>
      </c>
      <c r="D5151" s="197">
        <f t="shared" si="81"/>
        <v>-0.91171637248934878</v>
      </c>
      <c r="E5151" s="197">
        <v>-8.8828151691150437E-3</v>
      </c>
    </row>
    <row r="5152" spans="2:5" x14ac:dyDescent="0.3">
      <c r="B5152" s="166">
        <v>43215</v>
      </c>
      <c r="C5152" s="197">
        <v>328.6</v>
      </c>
      <c r="D5152" s="197">
        <f t="shared" si="81"/>
        <v>0.23048118329900769</v>
      </c>
      <c r="E5152" s="197">
        <v>-8.8976021716181686E-3</v>
      </c>
    </row>
    <row r="5153" spans="2:5" x14ac:dyDescent="0.3">
      <c r="B5153" s="166">
        <v>43285</v>
      </c>
      <c r="C5153" s="197">
        <v>267.05</v>
      </c>
      <c r="D5153" s="197">
        <f t="shared" si="81"/>
        <v>6.6706610744957207E-2</v>
      </c>
      <c r="E5153" s="197">
        <v>-8.9070328446835267E-3</v>
      </c>
    </row>
    <row r="5154" spans="2:5" x14ac:dyDescent="0.3">
      <c r="B5154" s="166">
        <v>43364</v>
      </c>
      <c r="C5154" s="197">
        <v>250.35</v>
      </c>
      <c r="D5154" s="197">
        <f t="shared" si="81"/>
        <v>-0.46214497486357575</v>
      </c>
      <c r="E5154" s="197">
        <v>-8.9073634204275276E-3</v>
      </c>
    </row>
    <row r="5155" spans="2:5" x14ac:dyDescent="0.3">
      <c r="B5155" s="166">
        <v>44805</v>
      </c>
      <c r="C5155" s="197">
        <v>465.46</v>
      </c>
      <c r="D5155" s="197">
        <f t="shared" si="81"/>
        <v>15.761253150882247</v>
      </c>
      <c r="E5155" s="197">
        <v>-8.9215373150217658E-3</v>
      </c>
    </row>
    <row r="5156" spans="2:5" x14ac:dyDescent="0.3">
      <c r="B5156" s="166">
        <v>37567</v>
      </c>
      <c r="C5156" s="197">
        <v>27.77</v>
      </c>
      <c r="D5156" s="197">
        <f t="shared" si="81"/>
        <v>-0.94503711034141513</v>
      </c>
      <c r="E5156" s="197">
        <v>-8.9221984296931067E-3</v>
      </c>
    </row>
    <row r="5157" spans="2:5" x14ac:dyDescent="0.3">
      <c r="B5157" s="166">
        <v>42144</v>
      </c>
      <c r="C5157" s="197">
        <v>505.25</v>
      </c>
      <c r="D5157" s="197">
        <f t="shared" si="81"/>
        <v>8.1068853640951701</v>
      </c>
      <c r="E5157" s="197">
        <v>-8.9250686543742574E-3</v>
      </c>
    </row>
    <row r="5158" spans="2:5" x14ac:dyDescent="0.3">
      <c r="B5158" s="166">
        <v>40001</v>
      </c>
      <c r="C5158" s="197">
        <v>55.48</v>
      </c>
      <c r="D5158" s="197">
        <f t="shared" si="81"/>
        <v>-0.90869443575860309</v>
      </c>
      <c r="E5158" s="197">
        <v>-8.9317613433369525E-3</v>
      </c>
    </row>
    <row r="5159" spans="2:5" x14ac:dyDescent="0.3">
      <c r="B5159" s="166">
        <v>45145</v>
      </c>
      <c r="C5159" s="197">
        <v>607.63</v>
      </c>
      <c r="D5159" s="197">
        <f t="shared" si="81"/>
        <v>3.1558716914027762</v>
      </c>
      <c r="E5159" s="197">
        <v>-8.9380372200746905E-3</v>
      </c>
    </row>
    <row r="5160" spans="2:5" x14ac:dyDescent="0.3">
      <c r="B5160" s="166">
        <v>39429</v>
      </c>
      <c r="C5160" s="197">
        <v>146.21</v>
      </c>
      <c r="D5160" s="197">
        <f t="shared" si="81"/>
        <v>-0.55980731597169942</v>
      </c>
      <c r="E5160" s="197">
        <v>-8.9473327458821084E-3</v>
      </c>
    </row>
    <row r="5161" spans="2:5" x14ac:dyDescent="0.3">
      <c r="B5161" s="166">
        <v>43228</v>
      </c>
      <c r="C5161" s="197">
        <v>332.15</v>
      </c>
      <c r="D5161" s="197">
        <f t="shared" si="81"/>
        <v>-0.56502095337873237</v>
      </c>
      <c r="E5161" s="197">
        <v>-8.9512158734894598E-3</v>
      </c>
    </row>
    <row r="5162" spans="2:5" x14ac:dyDescent="0.3">
      <c r="B5162" s="166">
        <v>45672</v>
      </c>
      <c r="C5162" s="197">
        <v>763.6</v>
      </c>
      <c r="D5162" s="197">
        <f t="shared" si="81"/>
        <v>23.680025856496446</v>
      </c>
      <c r="E5162" s="197">
        <v>-8.9552238805969964E-3</v>
      </c>
    </row>
    <row r="5163" spans="2:5" x14ac:dyDescent="0.3">
      <c r="B5163" s="166">
        <v>37677</v>
      </c>
      <c r="C5163" s="197">
        <v>30.94</v>
      </c>
      <c r="D5163" s="197">
        <f t="shared" si="81"/>
        <v>-0.73578138343296318</v>
      </c>
      <c r="E5163" s="197">
        <v>-8.9686098654707669E-3</v>
      </c>
    </row>
    <row r="5164" spans="2:5" x14ac:dyDescent="0.3">
      <c r="B5164" s="166">
        <v>38701</v>
      </c>
      <c r="C5164" s="197">
        <v>117.1</v>
      </c>
      <c r="D5164" s="197">
        <f t="shared" si="81"/>
        <v>-0.77445202049385564</v>
      </c>
      <c r="E5164" s="197">
        <v>-8.9708869329722107E-3</v>
      </c>
    </row>
    <row r="5165" spans="2:5" x14ac:dyDescent="0.3">
      <c r="B5165" s="166">
        <v>41963</v>
      </c>
      <c r="C5165" s="197">
        <v>519.17999999999995</v>
      </c>
      <c r="D5165" s="197">
        <f t="shared" si="81"/>
        <v>0.15800508542623892</v>
      </c>
      <c r="E5165" s="197">
        <v>-8.9715201954646551E-3</v>
      </c>
    </row>
    <row r="5166" spans="2:5" x14ac:dyDescent="0.3">
      <c r="B5166" s="166">
        <v>41830</v>
      </c>
      <c r="C5166" s="197">
        <v>448.34</v>
      </c>
      <c r="D5166" s="197">
        <f t="shared" si="81"/>
        <v>1.1157094993157473</v>
      </c>
      <c r="E5166" s="197">
        <v>-8.9743589743589425E-3</v>
      </c>
    </row>
    <row r="5167" spans="2:5" x14ac:dyDescent="0.3">
      <c r="B5167" s="166">
        <v>40443</v>
      </c>
      <c r="C5167" s="197">
        <v>211.91</v>
      </c>
      <c r="D5167" s="197">
        <f t="shared" si="81"/>
        <v>-0.18291883555041455</v>
      </c>
      <c r="E5167" s="197">
        <v>-8.9790955431885422E-3</v>
      </c>
    </row>
    <row r="5168" spans="2:5" x14ac:dyDescent="0.3">
      <c r="B5168" s="166">
        <v>43342</v>
      </c>
      <c r="C5168" s="197">
        <v>259.35000000000002</v>
      </c>
      <c r="D5168" s="197">
        <f t="shared" si="81"/>
        <v>3.3537015276145716</v>
      </c>
      <c r="E5168" s="197">
        <v>-8.9797478028275091E-3</v>
      </c>
    </row>
    <row r="5169" spans="2:5" x14ac:dyDescent="0.3">
      <c r="B5169" s="166">
        <v>34738</v>
      </c>
      <c r="C5169" s="197">
        <v>59.57</v>
      </c>
      <c r="D5169" s="197">
        <f t="shared" si="81"/>
        <v>-0.18139343135907648</v>
      </c>
      <c r="E5169" s="197">
        <v>-8.9835301946431523E-3</v>
      </c>
    </row>
    <row r="5170" spans="2:5" x14ac:dyDescent="0.3">
      <c r="B5170" s="166">
        <v>35062</v>
      </c>
      <c r="C5170" s="197">
        <v>72.77</v>
      </c>
      <c r="D5170" s="197">
        <f t="shared" si="81"/>
        <v>-0.2662835249042147</v>
      </c>
      <c r="E5170" s="197">
        <v>-8.9881519814790645E-3</v>
      </c>
    </row>
    <row r="5171" spans="2:5" x14ac:dyDescent="0.3">
      <c r="B5171" s="166">
        <v>38616</v>
      </c>
      <c r="C5171" s="197">
        <v>99.18</v>
      </c>
      <c r="D5171" s="197">
        <f t="shared" si="81"/>
        <v>-0.23666589702147312</v>
      </c>
      <c r="E5171" s="197">
        <v>-8.9928057553956275E-3</v>
      </c>
    </row>
    <row r="5172" spans="2:5" x14ac:dyDescent="0.3">
      <c r="B5172" s="166">
        <v>39258</v>
      </c>
      <c r="C5172" s="197">
        <v>129.93</v>
      </c>
      <c r="D5172" s="197">
        <f t="shared" si="81"/>
        <v>0.61886369299775734</v>
      </c>
      <c r="E5172" s="197">
        <v>-9.0000762718328575E-3</v>
      </c>
    </row>
    <row r="5173" spans="2:5" x14ac:dyDescent="0.3">
      <c r="B5173" s="166">
        <v>38453</v>
      </c>
      <c r="C5173" s="197">
        <v>80.260000000000005</v>
      </c>
      <c r="D5173" s="197">
        <f t="shared" si="81"/>
        <v>-0.8868142716119024</v>
      </c>
      <c r="E5173" s="197">
        <v>-9.013458451660572E-3</v>
      </c>
    </row>
    <row r="5174" spans="2:5" x14ac:dyDescent="0.3">
      <c r="B5174" s="166">
        <v>45910</v>
      </c>
      <c r="C5174" s="197">
        <v>709.1</v>
      </c>
      <c r="D5174" s="197">
        <f t="shared" si="81"/>
        <v>36.960385438972168</v>
      </c>
      <c r="E5174" s="197">
        <v>-9.0140451401019561E-3</v>
      </c>
    </row>
    <row r="5175" spans="2:5" x14ac:dyDescent="0.3">
      <c r="B5175" s="166">
        <v>37246</v>
      </c>
      <c r="C5175" s="197">
        <v>18.68</v>
      </c>
      <c r="D5175" s="197">
        <f t="shared" si="81"/>
        <v>-0.64580963215775511</v>
      </c>
      <c r="E5175" s="197">
        <v>-9.0185676392573466E-3</v>
      </c>
    </row>
    <row r="5176" spans="2:5" x14ac:dyDescent="0.3">
      <c r="B5176" s="166">
        <v>35913</v>
      </c>
      <c r="C5176" s="197">
        <v>52.74</v>
      </c>
      <c r="D5176" s="197">
        <f t="shared" si="81"/>
        <v>1.0870597546497827</v>
      </c>
      <c r="E5176" s="197">
        <v>-9.0191657271702086E-3</v>
      </c>
    </row>
    <row r="5177" spans="2:5" x14ac:dyDescent="0.3">
      <c r="B5177" s="166">
        <v>37482</v>
      </c>
      <c r="C5177" s="197">
        <v>25.27</v>
      </c>
      <c r="D5177" s="197">
        <f t="shared" si="81"/>
        <v>-0.94883061658398304</v>
      </c>
      <c r="E5177" s="197">
        <v>-9.0196078431372673E-3</v>
      </c>
    </row>
    <row r="5178" spans="2:5" x14ac:dyDescent="0.3">
      <c r="B5178" s="166">
        <v>42607</v>
      </c>
      <c r="C5178" s="197">
        <v>493.85</v>
      </c>
      <c r="D5178" s="197">
        <f t="shared" si="81"/>
        <v>15.107305936073061</v>
      </c>
      <c r="E5178" s="197">
        <v>-9.0297983345039023E-3</v>
      </c>
    </row>
    <row r="5179" spans="2:5" x14ac:dyDescent="0.3">
      <c r="B5179" s="166">
        <v>37678</v>
      </c>
      <c r="C5179" s="197">
        <v>30.66</v>
      </c>
      <c r="D5179" s="197">
        <f t="shared" si="81"/>
        <v>-0.8854602510460251</v>
      </c>
      <c r="E5179" s="197">
        <v>-9.0497737556561875E-3</v>
      </c>
    </row>
    <row r="5180" spans="2:5" x14ac:dyDescent="0.3">
      <c r="B5180" s="166">
        <v>40535</v>
      </c>
      <c r="C5180" s="197">
        <v>267.68</v>
      </c>
      <c r="D5180" s="197">
        <f t="shared" si="81"/>
        <v>-0.44683928829741071</v>
      </c>
      <c r="E5180" s="197">
        <v>-9.0697071780253546E-3</v>
      </c>
    </row>
    <row r="5181" spans="2:5" x14ac:dyDescent="0.3">
      <c r="B5181" s="166">
        <v>44790</v>
      </c>
      <c r="C5181" s="197">
        <v>483.91</v>
      </c>
      <c r="D5181" s="197">
        <f t="shared" si="81"/>
        <v>0.16801834419502781</v>
      </c>
      <c r="E5181" s="197">
        <v>-9.0715485112830008E-3</v>
      </c>
    </row>
    <row r="5182" spans="2:5" x14ac:dyDescent="0.3">
      <c r="B5182" s="166">
        <v>43053</v>
      </c>
      <c r="C5182" s="197">
        <v>414.3</v>
      </c>
      <c r="D5182" s="197">
        <f t="shared" si="81"/>
        <v>-0.38663113479902289</v>
      </c>
      <c r="E5182" s="197">
        <v>-9.0887347524516438E-3</v>
      </c>
    </row>
    <row r="5183" spans="2:5" x14ac:dyDescent="0.3">
      <c r="B5183" s="166">
        <v>45897</v>
      </c>
      <c r="C5183" s="197">
        <v>675.45</v>
      </c>
      <c r="D5183" s="197">
        <f t="shared" si="81"/>
        <v>0.57099662751482749</v>
      </c>
      <c r="E5183" s="197">
        <v>-9.0955769089707816E-3</v>
      </c>
    </row>
    <row r="5184" spans="2:5" x14ac:dyDescent="0.3">
      <c r="B5184" s="166">
        <v>43104</v>
      </c>
      <c r="C5184" s="197">
        <v>429.95</v>
      </c>
      <c r="D5184" s="197">
        <f t="shared" si="81"/>
        <v>6.3207900561893409</v>
      </c>
      <c r="E5184" s="197">
        <v>-9.1034800645309888E-3</v>
      </c>
    </row>
    <row r="5185" spans="2:5" x14ac:dyDescent="0.3">
      <c r="B5185" s="166">
        <v>34809</v>
      </c>
      <c r="C5185" s="197">
        <v>58.73</v>
      </c>
      <c r="D5185" s="197">
        <f t="shared" si="81"/>
        <v>-0.20581473968897912</v>
      </c>
      <c r="E5185" s="197">
        <v>-9.1108486586807258E-3</v>
      </c>
    </row>
    <row r="5186" spans="2:5" x14ac:dyDescent="0.3">
      <c r="B5186" s="166">
        <v>35013</v>
      </c>
      <c r="C5186" s="197">
        <v>73.95</v>
      </c>
      <c r="D5186" s="197">
        <f t="shared" si="81"/>
        <v>-0.8233397037744864</v>
      </c>
      <c r="E5186" s="197">
        <v>-9.1116173120727728E-3</v>
      </c>
    </row>
    <row r="5187" spans="2:5" x14ac:dyDescent="0.3">
      <c r="B5187" s="166">
        <v>43097</v>
      </c>
      <c r="C5187" s="197">
        <v>418.6</v>
      </c>
      <c r="D5187" s="197">
        <f t="shared" si="81"/>
        <v>1.0938375350140057</v>
      </c>
      <c r="E5187" s="197">
        <v>-9.1135045567521944E-3</v>
      </c>
    </row>
    <row r="5188" spans="2:5" x14ac:dyDescent="0.3">
      <c r="B5188" s="166">
        <v>40707</v>
      </c>
      <c r="C5188" s="197">
        <v>199.92</v>
      </c>
      <c r="D5188" s="197">
        <f t="shared" si="81"/>
        <v>-0.15560060821084643</v>
      </c>
      <c r="E5188" s="197">
        <v>-9.1197462331482626E-3</v>
      </c>
    </row>
    <row r="5189" spans="2:5" x14ac:dyDescent="0.3">
      <c r="B5189" s="166">
        <v>41130</v>
      </c>
      <c r="C5189" s="197">
        <v>236.76</v>
      </c>
      <c r="D5189" s="197">
        <f t="shared" si="81"/>
        <v>-0.21268954509177984</v>
      </c>
      <c r="E5189" s="197">
        <v>-9.1236293630200249E-3</v>
      </c>
    </row>
    <row r="5190" spans="2:5" x14ac:dyDescent="0.3">
      <c r="B5190" s="166">
        <v>41325</v>
      </c>
      <c r="C5190" s="197">
        <v>300.72000000000003</v>
      </c>
      <c r="D5190" s="197">
        <f t="shared" si="81"/>
        <v>2.9578836535930511</v>
      </c>
      <c r="E5190" s="197">
        <v>-9.1271541072193152E-3</v>
      </c>
    </row>
    <row r="5191" spans="2:5" x14ac:dyDescent="0.3">
      <c r="B5191" s="166">
        <v>39716</v>
      </c>
      <c r="C5191" s="197">
        <v>75.98</v>
      </c>
      <c r="D5191" s="197">
        <f t="shared" si="81"/>
        <v>-0.78457612702013035</v>
      </c>
      <c r="E5191" s="197">
        <v>-9.1288471570162288E-3</v>
      </c>
    </row>
    <row r="5192" spans="2:5" x14ac:dyDescent="0.3">
      <c r="B5192" s="166">
        <v>44362</v>
      </c>
      <c r="C5192" s="197">
        <v>352.7</v>
      </c>
      <c r="D5192" s="197">
        <f t="shared" si="81"/>
        <v>2.8291173596786452</v>
      </c>
      <c r="E5192" s="197">
        <v>-9.1304958561595484E-3</v>
      </c>
    </row>
    <row r="5193" spans="2:5" x14ac:dyDescent="0.3">
      <c r="B5193" s="166">
        <v>38658</v>
      </c>
      <c r="C5193" s="197">
        <v>92.11</v>
      </c>
      <c r="D5193" s="197">
        <f t="shared" si="81"/>
        <v>2.1490598290598291</v>
      </c>
      <c r="E5193" s="197">
        <v>-9.1437177280550008E-3</v>
      </c>
    </row>
    <row r="5194" spans="2:5" x14ac:dyDescent="0.3">
      <c r="B5194" s="166">
        <v>37649</v>
      </c>
      <c r="C5194" s="197">
        <v>29.25</v>
      </c>
      <c r="D5194" s="197">
        <f t="shared" ref="D5194:D5257" si="82">C5194/C5195-1</f>
        <v>-0.93488423864648262</v>
      </c>
      <c r="E5194" s="197">
        <v>-9.1463414634146423E-3</v>
      </c>
    </row>
    <row r="5195" spans="2:5" x14ac:dyDescent="0.3">
      <c r="B5195" s="166">
        <v>42842</v>
      </c>
      <c r="C5195" s="197">
        <v>449.2</v>
      </c>
      <c r="D5195" s="197">
        <f t="shared" si="82"/>
        <v>2.4030303030303028</v>
      </c>
      <c r="E5195" s="197">
        <v>-9.1540752178229656E-3</v>
      </c>
    </row>
    <row r="5196" spans="2:5" x14ac:dyDescent="0.3">
      <c r="B5196" s="166">
        <v>38916</v>
      </c>
      <c r="C5196" s="197">
        <v>132</v>
      </c>
      <c r="D5196" s="197">
        <f t="shared" si="82"/>
        <v>-0.67020612117426603</v>
      </c>
      <c r="E5196" s="197">
        <v>-9.1577841164990348E-3</v>
      </c>
    </row>
    <row r="5197" spans="2:5" x14ac:dyDescent="0.3">
      <c r="B5197" s="166">
        <v>42324</v>
      </c>
      <c r="C5197" s="197">
        <v>400.25</v>
      </c>
      <c r="D5197" s="197">
        <f t="shared" si="82"/>
        <v>10.944195762458968</v>
      </c>
      <c r="E5197" s="197">
        <v>-9.1595494491891749E-3</v>
      </c>
    </row>
    <row r="5198" spans="2:5" x14ac:dyDescent="0.3">
      <c r="B5198" s="166">
        <v>36237</v>
      </c>
      <c r="C5198" s="197">
        <v>33.51</v>
      </c>
      <c r="D5198" s="197">
        <f t="shared" si="82"/>
        <v>-0.96984748279119992</v>
      </c>
      <c r="E5198" s="197">
        <v>-9.1661738616204413E-3</v>
      </c>
    </row>
    <row r="5199" spans="2:5" x14ac:dyDescent="0.3">
      <c r="B5199" s="166">
        <v>45534</v>
      </c>
      <c r="C5199" s="197">
        <v>1111.3499999999999</v>
      </c>
      <c r="D5199" s="197">
        <f t="shared" si="82"/>
        <v>24.761474269819193</v>
      </c>
      <c r="E5199" s="197">
        <v>-9.1829001916821085E-3</v>
      </c>
    </row>
    <row r="5200" spans="2:5" x14ac:dyDescent="0.3">
      <c r="B5200" s="166">
        <v>36480</v>
      </c>
      <c r="C5200" s="197">
        <v>43.14</v>
      </c>
      <c r="D5200" s="197">
        <f t="shared" si="82"/>
        <v>-0.8709542327250972</v>
      </c>
      <c r="E5200" s="197">
        <v>-9.186954524575075E-3</v>
      </c>
    </row>
    <row r="5201" spans="2:5" x14ac:dyDescent="0.3">
      <c r="B5201" s="166">
        <v>44368</v>
      </c>
      <c r="C5201" s="197">
        <v>334.3</v>
      </c>
      <c r="D5201" s="197">
        <f t="shared" si="82"/>
        <v>-0.13873502511915492</v>
      </c>
      <c r="E5201" s="197">
        <v>-9.1879075281563471E-3</v>
      </c>
    </row>
    <row r="5202" spans="2:5" x14ac:dyDescent="0.3">
      <c r="B5202" s="166">
        <v>44692</v>
      </c>
      <c r="C5202" s="197">
        <v>388.15</v>
      </c>
      <c r="D5202" s="197">
        <f t="shared" si="82"/>
        <v>-0.42207763202954007</v>
      </c>
      <c r="E5202" s="197">
        <v>-9.1895341416720067E-3</v>
      </c>
    </row>
    <row r="5203" spans="2:5" x14ac:dyDescent="0.3">
      <c r="B5203" s="166">
        <v>45254</v>
      </c>
      <c r="C5203" s="197">
        <v>671.63</v>
      </c>
      <c r="D5203" s="197">
        <f t="shared" si="82"/>
        <v>1.5655296229802511</v>
      </c>
      <c r="E5203" s="197">
        <v>-9.1906883427256281E-3</v>
      </c>
    </row>
    <row r="5204" spans="2:5" x14ac:dyDescent="0.3">
      <c r="B5204" s="166">
        <v>41205</v>
      </c>
      <c r="C5204" s="197">
        <v>261.79000000000002</v>
      </c>
      <c r="D5204" s="197">
        <f t="shared" si="82"/>
        <v>1.2923195976010993E-2</v>
      </c>
      <c r="E5204" s="197">
        <v>-9.1968813867232546E-3</v>
      </c>
    </row>
    <row r="5205" spans="2:5" x14ac:dyDescent="0.3">
      <c r="B5205" s="166">
        <v>43315</v>
      </c>
      <c r="C5205" s="197">
        <v>258.45</v>
      </c>
      <c r="D5205" s="197">
        <f t="shared" si="82"/>
        <v>1.3769888715166005</v>
      </c>
      <c r="E5205" s="197">
        <v>-9.2006900517540569E-3</v>
      </c>
    </row>
    <row r="5206" spans="2:5" x14ac:dyDescent="0.3">
      <c r="B5206" s="166">
        <v>38688</v>
      </c>
      <c r="C5206" s="197">
        <v>108.73</v>
      </c>
      <c r="D5206" s="197">
        <f t="shared" si="82"/>
        <v>-0.80337088811327917</v>
      </c>
      <c r="E5206" s="197">
        <v>-9.2035720794604314E-3</v>
      </c>
    </row>
    <row r="5207" spans="2:5" x14ac:dyDescent="0.3">
      <c r="B5207" s="166">
        <v>42046</v>
      </c>
      <c r="C5207" s="197">
        <v>552.97</v>
      </c>
      <c r="D5207" s="197">
        <f t="shared" si="82"/>
        <v>2.8430050733198975</v>
      </c>
      <c r="E5207" s="197">
        <v>-9.2096540108580482E-3</v>
      </c>
    </row>
    <row r="5208" spans="2:5" x14ac:dyDescent="0.3">
      <c r="B5208" s="166">
        <v>40168</v>
      </c>
      <c r="C5208" s="197">
        <v>143.88999999999999</v>
      </c>
      <c r="D5208" s="197">
        <f t="shared" si="82"/>
        <v>8.5735196274118426</v>
      </c>
      <c r="E5208" s="197">
        <v>-9.2267437857191936E-3</v>
      </c>
    </row>
    <row r="5209" spans="2:5" x14ac:dyDescent="0.3">
      <c r="B5209" s="166">
        <v>37047</v>
      </c>
      <c r="C5209" s="197">
        <v>15.03</v>
      </c>
      <c r="D5209" s="197">
        <f t="shared" si="82"/>
        <v>-0.12463599301106598</v>
      </c>
      <c r="E5209" s="197">
        <v>-9.2287409360580774E-3</v>
      </c>
    </row>
    <row r="5210" spans="2:5" x14ac:dyDescent="0.3">
      <c r="B5210" s="166">
        <v>36756</v>
      </c>
      <c r="C5210" s="197">
        <v>17.170000000000002</v>
      </c>
      <c r="D5210" s="197">
        <f t="shared" si="82"/>
        <v>-0.95892344497607651</v>
      </c>
      <c r="E5210" s="197">
        <v>-9.232544720138347E-3</v>
      </c>
    </row>
    <row r="5211" spans="2:5" x14ac:dyDescent="0.3">
      <c r="B5211" s="166">
        <v>43123</v>
      </c>
      <c r="C5211" s="197">
        <v>418</v>
      </c>
      <c r="D5211" s="197">
        <f t="shared" si="82"/>
        <v>-0.12277019937040923</v>
      </c>
      <c r="E5211" s="197">
        <v>-9.2438966579757587E-3</v>
      </c>
    </row>
    <row r="5212" spans="2:5" x14ac:dyDescent="0.3">
      <c r="B5212" s="166">
        <v>42811</v>
      </c>
      <c r="C5212" s="197">
        <v>476.5</v>
      </c>
      <c r="D5212" s="197">
        <f t="shared" si="82"/>
        <v>0.57959291918053424</v>
      </c>
      <c r="E5212" s="197">
        <v>-9.2525210520844059E-3</v>
      </c>
    </row>
    <row r="5213" spans="2:5" x14ac:dyDescent="0.3">
      <c r="B5213" s="166">
        <v>41263</v>
      </c>
      <c r="C5213" s="197">
        <v>301.66000000000003</v>
      </c>
      <c r="D5213" s="197">
        <f t="shared" si="82"/>
        <v>0.24411267373283296</v>
      </c>
      <c r="E5213" s="197">
        <v>-9.2616920651602541E-3</v>
      </c>
    </row>
    <row r="5214" spans="2:5" x14ac:dyDescent="0.3">
      <c r="B5214" s="166">
        <v>40665</v>
      </c>
      <c r="C5214" s="197">
        <v>242.47</v>
      </c>
      <c r="D5214" s="197">
        <f t="shared" si="82"/>
        <v>0.41878291398478629</v>
      </c>
      <c r="E5214" s="197">
        <v>-9.2751491378606499E-3</v>
      </c>
    </row>
    <row r="5215" spans="2:5" x14ac:dyDescent="0.3">
      <c r="B5215" s="166">
        <v>43460</v>
      </c>
      <c r="C5215" s="197">
        <v>170.9</v>
      </c>
      <c r="D5215" s="197">
        <f t="shared" si="82"/>
        <v>-0.6628925359002682</v>
      </c>
      <c r="E5215" s="197">
        <v>-9.2753623188405188E-3</v>
      </c>
    </row>
    <row r="5216" spans="2:5" x14ac:dyDescent="0.3">
      <c r="B5216" s="166">
        <v>41897</v>
      </c>
      <c r="C5216" s="197">
        <v>506.96</v>
      </c>
      <c r="D5216" s="197">
        <f t="shared" si="82"/>
        <v>15.401164671627303</v>
      </c>
      <c r="E5216" s="197">
        <v>-9.2826014734908036E-3</v>
      </c>
    </row>
    <row r="5217" spans="2:5" x14ac:dyDescent="0.3">
      <c r="B5217" s="166">
        <v>37620</v>
      </c>
      <c r="C5217" s="197">
        <v>30.91</v>
      </c>
      <c r="D5217" s="197">
        <f t="shared" si="82"/>
        <v>-0.50835056465722916</v>
      </c>
      <c r="E5217" s="197">
        <v>-9.2948717948717618E-3</v>
      </c>
    </row>
    <row r="5218" spans="2:5" x14ac:dyDescent="0.3">
      <c r="B5218" s="166">
        <v>34649</v>
      </c>
      <c r="C5218" s="197">
        <v>62.87</v>
      </c>
      <c r="D5218" s="197">
        <f t="shared" si="82"/>
        <v>1.1083165660630447</v>
      </c>
      <c r="E5218" s="197">
        <v>-9.297195083517229E-3</v>
      </c>
    </row>
    <row r="5219" spans="2:5" x14ac:dyDescent="0.3">
      <c r="B5219" s="166">
        <v>37711</v>
      </c>
      <c r="C5219" s="197">
        <v>29.82</v>
      </c>
      <c r="D5219" s="197">
        <f t="shared" si="82"/>
        <v>-0.88888474866788392</v>
      </c>
      <c r="E5219" s="197">
        <v>-9.302325581395432E-3</v>
      </c>
    </row>
    <row r="5220" spans="2:5" x14ac:dyDescent="0.3">
      <c r="B5220" s="166">
        <v>41194</v>
      </c>
      <c r="C5220" s="197">
        <v>268.37</v>
      </c>
      <c r="D5220" s="197">
        <f t="shared" si="82"/>
        <v>-0.73309796121332671</v>
      </c>
      <c r="E5220" s="197">
        <v>-9.3026689800287388E-3</v>
      </c>
    </row>
    <row r="5221" spans="2:5" x14ac:dyDescent="0.3">
      <c r="B5221" s="166">
        <v>45483</v>
      </c>
      <c r="C5221" s="197">
        <v>1005.5</v>
      </c>
      <c r="D5221" s="197">
        <f t="shared" si="82"/>
        <v>7.91558787018975</v>
      </c>
      <c r="E5221" s="197">
        <v>-9.3108034878566226E-3</v>
      </c>
    </row>
    <row r="5222" spans="2:5" x14ac:dyDescent="0.3">
      <c r="B5222" s="166">
        <v>40123</v>
      </c>
      <c r="C5222" s="197">
        <v>112.78</v>
      </c>
      <c r="D5222" s="197">
        <f t="shared" si="82"/>
        <v>-0.26379006462562826</v>
      </c>
      <c r="E5222" s="197">
        <v>-9.3113141250878995E-3</v>
      </c>
    </row>
    <row r="5223" spans="2:5" x14ac:dyDescent="0.3">
      <c r="B5223" s="166">
        <v>40274</v>
      </c>
      <c r="C5223" s="197">
        <v>153.19</v>
      </c>
      <c r="D5223" s="197">
        <f t="shared" si="82"/>
        <v>4.1440564137004694</v>
      </c>
      <c r="E5223" s="197">
        <v>-9.3125525447843582E-3</v>
      </c>
    </row>
    <row r="5224" spans="2:5" x14ac:dyDescent="0.3">
      <c r="B5224" s="166">
        <v>37755</v>
      </c>
      <c r="C5224" s="197">
        <v>29.78</v>
      </c>
      <c r="D5224" s="197">
        <f t="shared" si="82"/>
        <v>-0.87955510616784627</v>
      </c>
      <c r="E5224" s="197">
        <v>-9.3147039254822817E-3</v>
      </c>
    </row>
    <row r="5225" spans="2:5" x14ac:dyDescent="0.3">
      <c r="B5225" s="166">
        <v>40660</v>
      </c>
      <c r="C5225" s="197">
        <v>247.25</v>
      </c>
      <c r="D5225" s="197">
        <f t="shared" si="82"/>
        <v>0.51454823889739654</v>
      </c>
      <c r="E5225" s="197">
        <v>-9.3356839490343901E-3</v>
      </c>
    </row>
    <row r="5226" spans="2:5" x14ac:dyDescent="0.3">
      <c r="B5226" s="166">
        <v>38954</v>
      </c>
      <c r="C5226" s="197">
        <v>163.25</v>
      </c>
      <c r="D5226" s="197">
        <f t="shared" si="82"/>
        <v>10.846879535558781</v>
      </c>
      <c r="E5226" s="197">
        <v>-9.3452272589356067E-3</v>
      </c>
    </row>
    <row r="5227" spans="2:5" x14ac:dyDescent="0.3">
      <c r="B5227" s="166">
        <v>36826</v>
      </c>
      <c r="C5227" s="197">
        <v>13.78</v>
      </c>
      <c r="D5227" s="197">
        <f t="shared" si="82"/>
        <v>-0.92213369497654973</v>
      </c>
      <c r="E5227" s="197">
        <v>-9.3457943925233655E-3</v>
      </c>
    </row>
    <row r="5228" spans="2:5" x14ac:dyDescent="0.3">
      <c r="B5228" s="166">
        <v>38826</v>
      </c>
      <c r="C5228" s="197">
        <v>176.97</v>
      </c>
      <c r="D5228" s="197">
        <f t="shared" si="82"/>
        <v>-0.57049243987088316</v>
      </c>
      <c r="E5228" s="197">
        <v>-9.3484102104790523E-3</v>
      </c>
    </row>
    <row r="5229" spans="2:5" x14ac:dyDescent="0.3">
      <c r="B5229" s="166">
        <v>44904</v>
      </c>
      <c r="C5229" s="197">
        <v>412.03</v>
      </c>
      <c r="D5229" s="197">
        <f t="shared" si="82"/>
        <v>1.2884198833657314</v>
      </c>
      <c r="E5229" s="197">
        <v>-9.3527601461820264E-3</v>
      </c>
    </row>
    <row r="5230" spans="2:5" x14ac:dyDescent="0.3">
      <c r="B5230" s="166">
        <v>43431</v>
      </c>
      <c r="C5230" s="197">
        <v>180.05</v>
      </c>
      <c r="D5230" s="197">
        <f t="shared" si="82"/>
        <v>3.0597519729425029</v>
      </c>
      <c r="E5230" s="197">
        <v>-9.3535075653369271E-3</v>
      </c>
    </row>
    <row r="5231" spans="2:5" x14ac:dyDescent="0.3">
      <c r="B5231" s="166">
        <v>36471</v>
      </c>
      <c r="C5231" s="197">
        <v>44.35</v>
      </c>
      <c r="D5231" s="197">
        <f t="shared" si="82"/>
        <v>-0.51097144117322746</v>
      </c>
      <c r="E5231" s="197">
        <v>-9.3812821085548226E-3</v>
      </c>
    </row>
    <row r="5232" spans="2:5" x14ac:dyDescent="0.3">
      <c r="B5232" s="166">
        <v>38588</v>
      </c>
      <c r="C5232" s="197">
        <v>90.69</v>
      </c>
      <c r="D5232" s="197">
        <f t="shared" si="82"/>
        <v>-0.65595599393019732</v>
      </c>
      <c r="E5232" s="197">
        <v>-9.3937738940469417E-3</v>
      </c>
    </row>
    <row r="5233" spans="2:5" x14ac:dyDescent="0.3">
      <c r="B5233" s="166">
        <v>43294</v>
      </c>
      <c r="C5233" s="197">
        <v>263.60000000000002</v>
      </c>
      <c r="D5233" s="197">
        <f t="shared" si="82"/>
        <v>2.0146386093321138</v>
      </c>
      <c r="E5233" s="197">
        <v>-9.3949642991356663E-3</v>
      </c>
    </row>
    <row r="5234" spans="2:5" x14ac:dyDescent="0.3">
      <c r="B5234" s="166">
        <v>35605</v>
      </c>
      <c r="C5234" s="197">
        <v>87.44</v>
      </c>
      <c r="D5234" s="197">
        <f t="shared" si="82"/>
        <v>-0.83562364883917661</v>
      </c>
      <c r="E5234" s="197">
        <v>-9.4029681658547304E-3</v>
      </c>
    </row>
    <row r="5235" spans="2:5" x14ac:dyDescent="0.3">
      <c r="B5235" s="166">
        <v>42673</v>
      </c>
      <c r="C5235" s="197">
        <v>531.95000000000005</v>
      </c>
      <c r="D5235" s="197">
        <f t="shared" si="82"/>
        <v>18.435513335769091</v>
      </c>
      <c r="E5235" s="197">
        <v>-9.4040968342643527E-3</v>
      </c>
    </row>
    <row r="5236" spans="2:5" x14ac:dyDescent="0.3">
      <c r="B5236" s="166">
        <v>36047</v>
      </c>
      <c r="C5236" s="197">
        <v>27.37</v>
      </c>
      <c r="D5236" s="197">
        <f t="shared" si="82"/>
        <v>4.4656488549618345E-2</v>
      </c>
      <c r="E5236" s="197">
        <v>-9.4100615273252641E-3</v>
      </c>
    </row>
    <row r="5237" spans="2:5" x14ac:dyDescent="0.3">
      <c r="B5237" s="166">
        <v>37306</v>
      </c>
      <c r="C5237" s="197">
        <v>26.2</v>
      </c>
      <c r="D5237" s="197">
        <f t="shared" si="82"/>
        <v>-0.93746270437999757</v>
      </c>
      <c r="E5237" s="197">
        <v>-9.4517958412098091E-3</v>
      </c>
    </row>
    <row r="5238" spans="2:5" x14ac:dyDescent="0.3">
      <c r="B5238" s="166">
        <v>43118</v>
      </c>
      <c r="C5238" s="197">
        <v>418.95</v>
      </c>
      <c r="D5238" s="197">
        <f t="shared" si="82"/>
        <v>4.2645136969087707</v>
      </c>
      <c r="E5238" s="197">
        <v>-9.4573826693462593E-3</v>
      </c>
    </row>
    <row r="5239" spans="2:5" x14ac:dyDescent="0.3">
      <c r="B5239" s="166">
        <v>35143</v>
      </c>
      <c r="C5239" s="197">
        <v>79.58</v>
      </c>
      <c r="D5239" s="197">
        <f t="shared" si="82"/>
        <v>-0.73018240998169115</v>
      </c>
      <c r="E5239" s="197">
        <v>-9.459795867562959E-3</v>
      </c>
    </row>
    <row r="5240" spans="2:5" x14ac:dyDescent="0.3">
      <c r="B5240" s="166">
        <v>41512</v>
      </c>
      <c r="C5240" s="197">
        <v>294.94</v>
      </c>
      <c r="D5240" s="197">
        <f t="shared" si="82"/>
        <v>2.6661280298321937</v>
      </c>
      <c r="E5240" s="197">
        <v>-9.4707146695325317E-3</v>
      </c>
    </row>
    <row r="5241" spans="2:5" x14ac:dyDescent="0.3">
      <c r="B5241" s="166">
        <v>38517</v>
      </c>
      <c r="C5241" s="197">
        <v>80.45</v>
      </c>
      <c r="D5241" s="197">
        <f t="shared" si="82"/>
        <v>-0.5155365530531133</v>
      </c>
      <c r="E5241" s="197">
        <v>-9.4804235409996496E-3</v>
      </c>
    </row>
    <row r="5242" spans="2:5" x14ac:dyDescent="0.3">
      <c r="B5242" s="166">
        <v>39126</v>
      </c>
      <c r="C5242" s="197">
        <v>166.06</v>
      </c>
      <c r="D5242" s="197">
        <f t="shared" si="82"/>
        <v>1.2398165632586999</v>
      </c>
      <c r="E5242" s="197">
        <v>-9.4840441395764863E-3</v>
      </c>
    </row>
    <row r="5243" spans="2:5" x14ac:dyDescent="0.3">
      <c r="B5243" s="166">
        <v>34960</v>
      </c>
      <c r="C5243" s="197">
        <v>74.14</v>
      </c>
      <c r="D5243" s="197">
        <f t="shared" si="82"/>
        <v>-0.78777730070130247</v>
      </c>
      <c r="E5243" s="197">
        <v>-9.4856379425516391E-3</v>
      </c>
    </row>
    <row r="5244" spans="2:5" x14ac:dyDescent="0.3">
      <c r="B5244" s="166">
        <v>44363</v>
      </c>
      <c r="C5244" s="197">
        <v>349.35</v>
      </c>
      <c r="D5244" s="197">
        <f t="shared" si="82"/>
        <v>0.96385406712013078</v>
      </c>
      <c r="E5244" s="197">
        <v>-9.4981570740004795E-3</v>
      </c>
    </row>
    <row r="5245" spans="2:5" x14ac:dyDescent="0.3">
      <c r="B5245" s="166">
        <v>39090</v>
      </c>
      <c r="C5245" s="197">
        <v>177.89</v>
      </c>
      <c r="D5245" s="197">
        <f t="shared" si="82"/>
        <v>5.5787721893491122</v>
      </c>
      <c r="E5245" s="197">
        <v>-9.5211581291759773E-3</v>
      </c>
    </row>
    <row r="5246" spans="2:5" x14ac:dyDescent="0.3">
      <c r="B5246" s="166">
        <v>36049</v>
      </c>
      <c r="C5246" s="197">
        <v>27.04</v>
      </c>
      <c r="D5246" s="197">
        <f t="shared" si="82"/>
        <v>-0.85126512651265129</v>
      </c>
      <c r="E5246" s="197">
        <v>-9.523809523809601E-3</v>
      </c>
    </row>
    <row r="5247" spans="2:5" x14ac:dyDescent="0.3">
      <c r="B5247" s="166">
        <v>44173</v>
      </c>
      <c r="C5247" s="197">
        <v>181.8</v>
      </c>
      <c r="D5247" s="197">
        <f t="shared" si="82"/>
        <v>0.75144508670520249</v>
      </c>
      <c r="E5247" s="197">
        <v>-9.5341868700626886E-3</v>
      </c>
    </row>
    <row r="5248" spans="2:5" x14ac:dyDescent="0.3">
      <c r="B5248" s="166">
        <v>44007</v>
      </c>
      <c r="C5248" s="197">
        <v>103.8</v>
      </c>
      <c r="D5248" s="197">
        <f t="shared" si="82"/>
        <v>-0.84484304932735421</v>
      </c>
      <c r="E5248" s="197">
        <v>-9.5419847328244156E-3</v>
      </c>
    </row>
    <row r="5249" spans="2:5" x14ac:dyDescent="0.3">
      <c r="B5249" s="166">
        <v>45898</v>
      </c>
      <c r="C5249" s="197">
        <v>669</v>
      </c>
      <c r="D5249" s="197">
        <f t="shared" si="82"/>
        <v>0.53345405368235266</v>
      </c>
      <c r="E5249" s="197">
        <v>-9.5491894292694113E-3</v>
      </c>
    </row>
    <row r="5250" spans="2:5" x14ac:dyDescent="0.3">
      <c r="B5250" s="166">
        <v>41772</v>
      </c>
      <c r="C5250" s="197">
        <v>436.27</v>
      </c>
      <c r="D5250" s="197">
        <f t="shared" si="82"/>
        <v>-0.27678867449108158</v>
      </c>
      <c r="E5250" s="197">
        <v>-9.5577551761715229E-3</v>
      </c>
    </row>
    <row r="5251" spans="2:5" x14ac:dyDescent="0.3">
      <c r="B5251" s="166">
        <v>45163</v>
      </c>
      <c r="C5251" s="197">
        <v>603.24</v>
      </c>
      <c r="D5251" s="197">
        <f t="shared" si="82"/>
        <v>3.2871153436145262</v>
      </c>
      <c r="E5251" s="197">
        <v>-9.5719703810728252E-3</v>
      </c>
    </row>
    <row r="5252" spans="2:5" x14ac:dyDescent="0.3">
      <c r="B5252" s="166">
        <v>40206</v>
      </c>
      <c r="C5252" s="197">
        <v>140.71</v>
      </c>
      <c r="D5252" s="197">
        <f t="shared" si="82"/>
        <v>-0.52236931432450784</v>
      </c>
      <c r="E5252" s="197">
        <v>-9.5727458295205015E-3</v>
      </c>
    </row>
    <row r="5253" spans="2:5" x14ac:dyDescent="0.3">
      <c r="B5253" s="166">
        <v>44446</v>
      </c>
      <c r="C5253" s="197">
        <v>294.60000000000002</v>
      </c>
      <c r="D5253" s="197">
        <f t="shared" si="82"/>
        <v>9.1832008295886638</v>
      </c>
      <c r="E5253" s="197">
        <v>-9.581442259203099E-3</v>
      </c>
    </row>
    <row r="5254" spans="2:5" x14ac:dyDescent="0.3">
      <c r="B5254" s="166">
        <v>37651</v>
      </c>
      <c r="C5254" s="197">
        <v>28.93</v>
      </c>
      <c r="D5254" s="197">
        <f t="shared" si="82"/>
        <v>-0.75629685788897305</v>
      </c>
      <c r="E5254" s="197">
        <v>-9.5857583019514081E-3</v>
      </c>
    </row>
    <row r="5255" spans="2:5" x14ac:dyDescent="0.3">
      <c r="B5255" s="166">
        <v>40074</v>
      </c>
      <c r="C5255" s="197">
        <v>118.71</v>
      </c>
      <c r="D5255" s="197">
        <f t="shared" si="82"/>
        <v>-0.77221966382684781</v>
      </c>
      <c r="E5255" s="197">
        <v>-9.5945269481061413E-3</v>
      </c>
    </row>
    <row r="5256" spans="2:5" x14ac:dyDescent="0.3">
      <c r="B5256" s="166">
        <v>41956</v>
      </c>
      <c r="C5256" s="197">
        <v>521.16</v>
      </c>
      <c r="D5256" s="197">
        <f t="shared" si="82"/>
        <v>3.7197971381996009</v>
      </c>
      <c r="E5256" s="197">
        <v>-9.5969289827256832E-3</v>
      </c>
    </row>
    <row r="5257" spans="2:5" x14ac:dyDescent="0.3">
      <c r="B5257" s="166">
        <v>40092</v>
      </c>
      <c r="C5257" s="197">
        <v>110.42</v>
      </c>
      <c r="D5257" s="197">
        <f t="shared" si="82"/>
        <v>0.81671602500822638</v>
      </c>
      <c r="E5257" s="197">
        <v>-9.5972732980535991E-3</v>
      </c>
    </row>
    <row r="5258" spans="2:5" x14ac:dyDescent="0.3">
      <c r="B5258" s="166">
        <v>35397</v>
      </c>
      <c r="C5258" s="197">
        <v>60.78</v>
      </c>
      <c r="D5258" s="197">
        <f t="shared" ref="D5258:D5321" si="83">C5258/C5259-1</f>
        <v>-0.32913907284768207</v>
      </c>
      <c r="E5258" s="197">
        <v>-9.6138178262994423E-3</v>
      </c>
    </row>
    <row r="5259" spans="2:5" x14ac:dyDescent="0.3">
      <c r="B5259" s="166">
        <v>35194</v>
      </c>
      <c r="C5259" s="197">
        <v>90.6</v>
      </c>
      <c r="D5259" s="197">
        <f t="shared" si="83"/>
        <v>-0.35758349287385671</v>
      </c>
      <c r="E5259" s="197">
        <v>-9.6195889811981905E-3</v>
      </c>
    </row>
    <row r="5260" spans="2:5" x14ac:dyDescent="0.3">
      <c r="B5260" s="166">
        <v>39274</v>
      </c>
      <c r="C5260" s="197">
        <v>141.03</v>
      </c>
      <c r="D5260" s="197">
        <f t="shared" si="83"/>
        <v>-0.7258785569895817</v>
      </c>
      <c r="E5260" s="197">
        <v>-9.6207865168539408E-3</v>
      </c>
    </row>
    <row r="5261" spans="2:5" x14ac:dyDescent="0.3">
      <c r="B5261" s="166">
        <v>41883</v>
      </c>
      <c r="C5261" s="197">
        <v>514.48</v>
      </c>
      <c r="D5261" s="197">
        <f t="shared" si="83"/>
        <v>5.6668394453803295</v>
      </c>
      <c r="E5261" s="197">
        <v>-9.6250096250096728E-3</v>
      </c>
    </row>
    <row r="5262" spans="2:5" x14ac:dyDescent="0.3">
      <c r="B5262" s="166">
        <v>38275</v>
      </c>
      <c r="C5262" s="197">
        <v>77.17</v>
      </c>
      <c r="D5262" s="197">
        <f t="shared" si="83"/>
        <v>-0.71998258282230854</v>
      </c>
      <c r="E5262" s="197">
        <v>-9.6252566735113287E-3</v>
      </c>
    </row>
    <row r="5263" spans="2:5" x14ac:dyDescent="0.3">
      <c r="B5263" s="166">
        <v>41003</v>
      </c>
      <c r="C5263" s="197">
        <v>275.58999999999997</v>
      </c>
      <c r="D5263" s="197">
        <f t="shared" si="83"/>
        <v>7.9361219195849539</v>
      </c>
      <c r="E5263" s="197">
        <v>-9.6309339849786069E-3</v>
      </c>
    </row>
    <row r="5264" spans="2:5" x14ac:dyDescent="0.3">
      <c r="B5264" s="166">
        <v>37623</v>
      </c>
      <c r="C5264" s="197">
        <v>30.84</v>
      </c>
      <c r="D5264" s="197">
        <f t="shared" si="83"/>
        <v>-0.92681537731371622</v>
      </c>
      <c r="E5264" s="197">
        <v>-9.6339113680153909E-3</v>
      </c>
    </row>
    <row r="5265" spans="2:5" x14ac:dyDescent="0.3">
      <c r="B5265" s="166">
        <v>43066</v>
      </c>
      <c r="C5265" s="197">
        <v>421.4</v>
      </c>
      <c r="D5265" s="197">
        <f t="shared" si="83"/>
        <v>0.39098861198217527</v>
      </c>
      <c r="E5265" s="197">
        <v>-9.6357226792009865E-3</v>
      </c>
    </row>
    <row r="5266" spans="2:5" x14ac:dyDescent="0.3">
      <c r="B5266" s="166">
        <v>43266</v>
      </c>
      <c r="C5266" s="197">
        <v>302.95</v>
      </c>
      <c r="D5266" s="197">
        <f t="shared" si="83"/>
        <v>0.20409379968203489</v>
      </c>
      <c r="E5266" s="197">
        <v>-9.643674403399749E-3</v>
      </c>
    </row>
    <row r="5267" spans="2:5" x14ac:dyDescent="0.3">
      <c r="B5267" s="166">
        <v>43319</v>
      </c>
      <c r="C5267" s="197">
        <v>251.6</v>
      </c>
      <c r="D5267" s="197">
        <f t="shared" si="83"/>
        <v>-5.6617922759655048E-2</v>
      </c>
      <c r="E5267" s="197">
        <v>-9.6437709112380254E-3</v>
      </c>
    </row>
    <row r="5268" spans="2:5" x14ac:dyDescent="0.3">
      <c r="B5268" s="166">
        <v>43283</v>
      </c>
      <c r="C5268" s="197">
        <v>266.7</v>
      </c>
      <c r="D5268" s="197">
        <f t="shared" si="83"/>
        <v>1.923700942775707</v>
      </c>
      <c r="E5268" s="197">
        <v>-9.6546602302266527E-3</v>
      </c>
    </row>
    <row r="5269" spans="2:5" x14ac:dyDescent="0.3">
      <c r="B5269" s="166">
        <v>35213</v>
      </c>
      <c r="C5269" s="197">
        <v>91.22</v>
      </c>
      <c r="D5269" s="197">
        <f t="shared" si="83"/>
        <v>-0.66015945160569256</v>
      </c>
      <c r="E5269" s="197">
        <v>-9.6623602214743753E-3</v>
      </c>
    </row>
    <row r="5270" spans="2:5" x14ac:dyDescent="0.3">
      <c r="B5270" s="166">
        <v>40960</v>
      </c>
      <c r="C5270" s="197">
        <v>268.42</v>
      </c>
      <c r="D5270" s="197">
        <f t="shared" si="83"/>
        <v>5.896711202466598</v>
      </c>
      <c r="E5270" s="197">
        <v>-9.6664698937426463E-3</v>
      </c>
    </row>
    <row r="5271" spans="2:5" x14ac:dyDescent="0.3">
      <c r="B5271" s="166">
        <v>36522</v>
      </c>
      <c r="C5271" s="197">
        <v>38.92</v>
      </c>
      <c r="D5271" s="197">
        <f t="shared" si="83"/>
        <v>-0.11625794732061756</v>
      </c>
      <c r="E5271" s="197">
        <v>-9.6692111959286731E-3</v>
      </c>
    </row>
    <row r="5272" spans="2:5" x14ac:dyDescent="0.3">
      <c r="B5272" s="166">
        <v>36476</v>
      </c>
      <c r="C5272" s="197">
        <v>44.04</v>
      </c>
      <c r="D5272" s="197">
        <f t="shared" si="83"/>
        <v>-0.92036886357472203</v>
      </c>
      <c r="E5272" s="197">
        <v>-9.6694400719585794E-3</v>
      </c>
    </row>
    <row r="5273" spans="2:5" x14ac:dyDescent="0.3">
      <c r="B5273" s="166">
        <v>42636</v>
      </c>
      <c r="C5273" s="197">
        <v>553.04999999999995</v>
      </c>
      <c r="D5273" s="197">
        <f t="shared" si="83"/>
        <v>-0.42700994612515553</v>
      </c>
      <c r="E5273" s="197">
        <v>-9.6696212731669506E-3</v>
      </c>
    </row>
    <row r="5274" spans="2:5" x14ac:dyDescent="0.3">
      <c r="B5274" s="166">
        <v>45566</v>
      </c>
      <c r="C5274" s="197">
        <v>965.2</v>
      </c>
      <c r="D5274" s="197">
        <f t="shared" si="83"/>
        <v>62.002610966057446</v>
      </c>
      <c r="E5274" s="197">
        <v>-9.6957882316728305E-3</v>
      </c>
    </row>
    <row r="5275" spans="2:5" x14ac:dyDescent="0.3">
      <c r="B5275" s="166">
        <v>36808</v>
      </c>
      <c r="C5275" s="197">
        <v>15.32</v>
      </c>
      <c r="D5275" s="197">
        <f t="shared" si="83"/>
        <v>-0.98591523397995773</v>
      </c>
      <c r="E5275" s="197">
        <v>-9.6961861667744786E-3</v>
      </c>
    </row>
    <row r="5276" spans="2:5" x14ac:dyDescent="0.3">
      <c r="B5276" s="166">
        <v>45523</v>
      </c>
      <c r="C5276" s="197">
        <v>1087.7</v>
      </c>
      <c r="D5276" s="197">
        <f t="shared" si="83"/>
        <v>1.2718633164149802</v>
      </c>
      <c r="E5276" s="197">
        <v>-9.6963627259069041E-3</v>
      </c>
    </row>
    <row r="5277" spans="2:5" x14ac:dyDescent="0.3">
      <c r="B5277" s="166">
        <v>45048</v>
      </c>
      <c r="C5277" s="197">
        <v>478.77</v>
      </c>
      <c r="D5277" s="197">
        <f t="shared" si="83"/>
        <v>0.10493884144934218</v>
      </c>
      <c r="E5277" s="197">
        <v>-9.7009059694700417E-3</v>
      </c>
    </row>
    <row r="5278" spans="2:5" x14ac:dyDescent="0.3">
      <c r="B5278" s="166">
        <v>43110</v>
      </c>
      <c r="C5278" s="197">
        <v>433.3</v>
      </c>
      <c r="D5278" s="197">
        <f t="shared" si="83"/>
        <v>-0.32977571539056461</v>
      </c>
      <c r="E5278" s="197">
        <v>-9.7131756370700817E-3</v>
      </c>
    </row>
    <row r="5279" spans="2:5" x14ac:dyDescent="0.3">
      <c r="B5279" s="166">
        <v>45876</v>
      </c>
      <c r="C5279" s="197">
        <v>646.5</v>
      </c>
      <c r="D5279" s="197">
        <f t="shared" si="83"/>
        <v>1.5604974454433838</v>
      </c>
      <c r="E5279" s="197">
        <v>-9.7265834418319708E-3</v>
      </c>
    </row>
    <row r="5280" spans="2:5" x14ac:dyDescent="0.3">
      <c r="B5280" s="166">
        <v>41369</v>
      </c>
      <c r="C5280" s="197">
        <v>252.49</v>
      </c>
      <c r="D5280" s="197">
        <f t="shared" si="83"/>
        <v>-0.58757615850770162</v>
      </c>
      <c r="E5280" s="197">
        <v>-9.726634506020293E-3</v>
      </c>
    </row>
    <row r="5281" spans="2:5" x14ac:dyDescent="0.3">
      <c r="B5281" s="166">
        <v>45197</v>
      </c>
      <c r="C5281" s="197">
        <v>612.21</v>
      </c>
      <c r="D5281" s="197">
        <f t="shared" si="83"/>
        <v>2.6571684587813622</v>
      </c>
      <c r="E5281" s="197">
        <v>-9.7534937888198447E-3</v>
      </c>
    </row>
    <row r="5282" spans="2:5" x14ac:dyDescent="0.3">
      <c r="B5282" s="166">
        <v>43629</v>
      </c>
      <c r="C5282" s="197">
        <v>167.4</v>
      </c>
      <c r="D5282" s="197">
        <f t="shared" si="83"/>
        <v>-0.45755022683084901</v>
      </c>
      <c r="E5282" s="197">
        <v>-9.7604259094942192E-3</v>
      </c>
    </row>
    <row r="5283" spans="2:5" x14ac:dyDescent="0.3">
      <c r="B5283" s="166">
        <v>44456</v>
      </c>
      <c r="C5283" s="197">
        <v>308.60000000000002</v>
      </c>
      <c r="D5283" s="197">
        <f t="shared" si="83"/>
        <v>1.3287051011168125</v>
      </c>
      <c r="E5283" s="197">
        <v>-9.786619605326341E-3</v>
      </c>
    </row>
    <row r="5284" spans="2:5" x14ac:dyDescent="0.3">
      <c r="B5284" s="166">
        <v>40219</v>
      </c>
      <c r="C5284" s="197">
        <v>132.52000000000001</v>
      </c>
      <c r="D5284" s="197">
        <f t="shared" si="83"/>
        <v>-0.54309750379258026</v>
      </c>
      <c r="E5284" s="197">
        <v>-9.7885376970784366E-3</v>
      </c>
    </row>
    <row r="5285" spans="2:5" x14ac:dyDescent="0.3">
      <c r="B5285" s="166">
        <v>41436</v>
      </c>
      <c r="C5285" s="197">
        <v>290.04000000000002</v>
      </c>
      <c r="D5285" s="197">
        <f t="shared" si="83"/>
        <v>0.23201087418231259</v>
      </c>
      <c r="E5285" s="197">
        <v>-9.7982315386978547E-3</v>
      </c>
    </row>
    <row r="5286" spans="2:5" x14ac:dyDescent="0.3">
      <c r="B5286" s="166">
        <v>41078</v>
      </c>
      <c r="C5286" s="197">
        <v>235.42</v>
      </c>
      <c r="D5286" s="197">
        <f t="shared" si="83"/>
        <v>-0.57893042389554639</v>
      </c>
      <c r="E5286" s="197">
        <v>-9.8002103049422695E-3</v>
      </c>
    </row>
    <row r="5287" spans="2:5" x14ac:dyDescent="0.3">
      <c r="B5287" s="166">
        <v>42072</v>
      </c>
      <c r="C5287" s="197">
        <v>559.1</v>
      </c>
      <c r="D5287" s="197">
        <f t="shared" si="83"/>
        <v>2.0804407713498625</v>
      </c>
      <c r="E5287" s="197">
        <v>-9.8115613488239939E-3</v>
      </c>
    </row>
    <row r="5288" spans="2:5" x14ac:dyDescent="0.3">
      <c r="B5288" s="166">
        <v>43486</v>
      </c>
      <c r="C5288" s="197">
        <v>181.5</v>
      </c>
      <c r="D5288" s="197">
        <f t="shared" si="83"/>
        <v>1.023411371237458</v>
      </c>
      <c r="E5288" s="197">
        <v>-9.8199672667758087E-3</v>
      </c>
    </row>
    <row r="5289" spans="2:5" x14ac:dyDescent="0.3">
      <c r="B5289" s="166">
        <v>38370</v>
      </c>
      <c r="C5289" s="197">
        <v>89.7</v>
      </c>
      <c r="D5289" s="197">
        <f t="shared" si="83"/>
        <v>-0.80853788687299888</v>
      </c>
      <c r="E5289" s="197">
        <v>-9.8244839386245619E-3</v>
      </c>
    </row>
    <row r="5290" spans="2:5" x14ac:dyDescent="0.3">
      <c r="B5290" s="166">
        <v>42725</v>
      </c>
      <c r="C5290" s="197">
        <v>468.5</v>
      </c>
      <c r="D5290" s="197">
        <f t="shared" si="83"/>
        <v>-0.17533576244037252</v>
      </c>
      <c r="E5290" s="197">
        <v>-9.8277501849307614E-3</v>
      </c>
    </row>
    <row r="5291" spans="2:5" x14ac:dyDescent="0.3">
      <c r="B5291" s="166">
        <v>42058</v>
      </c>
      <c r="C5291" s="197">
        <v>568.11</v>
      </c>
      <c r="D5291" s="197">
        <f t="shared" si="83"/>
        <v>2.5055534987041836</v>
      </c>
      <c r="E5291" s="197">
        <v>-9.8300653594770582E-3</v>
      </c>
    </row>
    <row r="5292" spans="2:5" x14ac:dyDescent="0.3">
      <c r="B5292" s="166">
        <v>38960</v>
      </c>
      <c r="C5292" s="197">
        <v>162.06</v>
      </c>
      <c r="D5292" s="197">
        <f t="shared" si="83"/>
        <v>-0.61665286812536957</v>
      </c>
      <c r="E5292" s="197">
        <v>-9.8368668662551784E-3</v>
      </c>
    </row>
    <row r="5293" spans="2:5" x14ac:dyDescent="0.3">
      <c r="B5293" s="166">
        <v>43031</v>
      </c>
      <c r="C5293" s="197">
        <v>422.75</v>
      </c>
      <c r="D5293" s="197">
        <f t="shared" si="83"/>
        <v>1.2704081632653064</v>
      </c>
      <c r="E5293" s="197">
        <v>-9.8372174727719974E-3</v>
      </c>
    </row>
    <row r="5294" spans="2:5" x14ac:dyDescent="0.3">
      <c r="B5294" s="166">
        <v>43860</v>
      </c>
      <c r="C5294" s="197">
        <v>186.2</v>
      </c>
      <c r="D5294" s="197">
        <f t="shared" si="83"/>
        <v>-0.5932721712538227</v>
      </c>
      <c r="E5294" s="197">
        <v>-9.8378090933263218E-3</v>
      </c>
    </row>
    <row r="5295" spans="2:5" x14ac:dyDescent="0.3">
      <c r="B5295" s="166">
        <v>42793</v>
      </c>
      <c r="C5295" s="197">
        <v>457.8</v>
      </c>
      <c r="D5295" s="197">
        <f t="shared" si="83"/>
        <v>5.5993945509586274</v>
      </c>
      <c r="E5295" s="197">
        <v>-9.8410295230886291E-3</v>
      </c>
    </row>
    <row r="5296" spans="2:5" x14ac:dyDescent="0.3">
      <c r="B5296" s="166">
        <v>37915</v>
      </c>
      <c r="C5296" s="197">
        <v>69.37</v>
      </c>
      <c r="D5296" s="197">
        <f t="shared" si="83"/>
        <v>-0.87442525614568622</v>
      </c>
      <c r="E5296" s="197">
        <v>-9.8487011133313596E-3</v>
      </c>
    </row>
    <row r="5297" spans="2:5" x14ac:dyDescent="0.3">
      <c r="B5297" s="166">
        <v>42076</v>
      </c>
      <c r="C5297" s="197">
        <v>552.41999999999996</v>
      </c>
      <c r="D5297" s="197">
        <f t="shared" si="83"/>
        <v>2.7964401072091265</v>
      </c>
      <c r="E5297" s="197">
        <v>-9.8580441640379046E-3</v>
      </c>
    </row>
    <row r="5298" spans="2:5" x14ac:dyDescent="0.3">
      <c r="B5298" s="166">
        <v>39279</v>
      </c>
      <c r="C5298" s="197">
        <v>145.51</v>
      </c>
      <c r="D5298" s="197">
        <f t="shared" si="83"/>
        <v>-0.76380163947731516</v>
      </c>
      <c r="E5298" s="197">
        <v>-9.8666303756125284E-3</v>
      </c>
    </row>
    <row r="5299" spans="2:5" x14ac:dyDescent="0.3">
      <c r="B5299" s="166">
        <v>45763</v>
      </c>
      <c r="C5299" s="197">
        <v>616.04999999999995</v>
      </c>
      <c r="D5299" s="197">
        <f t="shared" si="83"/>
        <v>0.19458987783595094</v>
      </c>
      <c r="E5299" s="197">
        <v>-9.8842815814852436E-3</v>
      </c>
    </row>
    <row r="5300" spans="2:5" x14ac:dyDescent="0.3">
      <c r="B5300" s="166">
        <v>44581</v>
      </c>
      <c r="C5300" s="197">
        <v>515.70000000000005</v>
      </c>
      <c r="D5300" s="197">
        <f t="shared" si="83"/>
        <v>1.9476993426693348</v>
      </c>
      <c r="E5300" s="197">
        <v>-9.8876835941249519E-3</v>
      </c>
    </row>
    <row r="5301" spans="2:5" x14ac:dyDescent="0.3">
      <c r="B5301" s="166">
        <v>43815</v>
      </c>
      <c r="C5301" s="197">
        <v>174.95</v>
      </c>
      <c r="D5301" s="197">
        <f t="shared" si="83"/>
        <v>-0.46480467435528772</v>
      </c>
      <c r="E5301" s="197">
        <v>-9.9037917374080742E-3</v>
      </c>
    </row>
    <row r="5302" spans="2:5" x14ac:dyDescent="0.3">
      <c r="B5302" s="166">
        <v>41285</v>
      </c>
      <c r="C5302" s="197">
        <v>326.89</v>
      </c>
      <c r="D5302" s="197">
        <f t="shared" si="83"/>
        <v>5.0670007423904968</v>
      </c>
      <c r="E5302" s="197">
        <v>-9.9042888296584364E-3</v>
      </c>
    </row>
    <row r="5303" spans="2:5" x14ac:dyDescent="0.3">
      <c r="B5303" s="166">
        <v>34780</v>
      </c>
      <c r="C5303" s="197">
        <v>53.88</v>
      </c>
      <c r="D5303" s="197">
        <f t="shared" si="83"/>
        <v>-0.91856106408706162</v>
      </c>
      <c r="E5303" s="197">
        <v>-9.9228224917309316E-3</v>
      </c>
    </row>
    <row r="5304" spans="2:5" x14ac:dyDescent="0.3">
      <c r="B5304" s="166">
        <v>45713</v>
      </c>
      <c r="C5304" s="197">
        <v>661.6</v>
      </c>
      <c r="D5304" s="197">
        <f t="shared" si="83"/>
        <v>2.9136350192250813</v>
      </c>
      <c r="E5304" s="197">
        <v>-9.951365506920995E-3</v>
      </c>
    </row>
    <row r="5305" spans="2:5" x14ac:dyDescent="0.3">
      <c r="B5305" s="166">
        <v>43628</v>
      </c>
      <c r="C5305" s="197">
        <v>169.05</v>
      </c>
      <c r="D5305" s="197">
        <f t="shared" si="83"/>
        <v>5.0809352517985618</v>
      </c>
      <c r="E5305" s="197">
        <v>-9.9560761346997317E-3</v>
      </c>
    </row>
    <row r="5306" spans="2:5" x14ac:dyDescent="0.3">
      <c r="B5306" s="166">
        <v>36060</v>
      </c>
      <c r="C5306" s="197">
        <v>27.8</v>
      </c>
      <c r="D5306" s="197">
        <f t="shared" si="83"/>
        <v>-0.79088310516022264</v>
      </c>
      <c r="E5306" s="197">
        <v>-9.9715099715098621E-3</v>
      </c>
    </row>
    <row r="5307" spans="2:5" x14ac:dyDescent="0.3">
      <c r="B5307" s="166">
        <v>39490</v>
      </c>
      <c r="C5307" s="197">
        <v>132.94</v>
      </c>
      <c r="D5307" s="197">
        <f t="shared" si="83"/>
        <v>-0.27914542891226546</v>
      </c>
      <c r="E5307" s="197">
        <v>-9.979148048853137E-3</v>
      </c>
    </row>
    <row r="5308" spans="2:5" x14ac:dyDescent="0.3">
      <c r="B5308" s="166">
        <v>38811</v>
      </c>
      <c r="C5308" s="197">
        <v>184.42</v>
      </c>
      <c r="D5308" s="197">
        <f t="shared" si="83"/>
        <v>4.316229460939752</v>
      </c>
      <c r="E5308" s="197">
        <v>-9.9849688640756273E-3</v>
      </c>
    </row>
    <row r="5309" spans="2:5" x14ac:dyDescent="0.3">
      <c r="B5309" s="166">
        <v>36584</v>
      </c>
      <c r="C5309" s="197">
        <v>34.69</v>
      </c>
      <c r="D5309" s="197">
        <f t="shared" si="83"/>
        <v>-0.75175325604694432</v>
      </c>
      <c r="E5309" s="197">
        <v>-9.9885844748859309E-3</v>
      </c>
    </row>
    <row r="5310" spans="2:5" x14ac:dyDescent="0.3">
      <c r="B5310" s="166">
        <v>39444</v>
      </c>
      <c r="C5310" s="197">
        <v>139.74</v>
      </c>
      <c r="D5310" s="197">
        <f t="shared" si="83"/>
        <v>-0.62379862700228828</v>
      </c>
      <c r="E5310" s="197">
        <v>-9.9893730074388509E-3</v>
      </c>
    </row>
    <row r="5311" spans="2:5" x14ac:dyDescent="0.3">
      <c r="B5311" s="166">
        <v>42468</v>
      </c>
      <c r="C5311" s="197">
        <v>371.45</v>
      </c>
      <c r="D5311" s="197">
        <f t="shared" si="83"/>
        <v>7.1637362637362632</v>
      </c>
      <c r="E5311" s="197">
        <v>-9.9946695095949334E-3</v>
      </c>
    </row>
    <row r="5312" spans="2:5" x14ac:dyDescent="0.3">
      <c r="B5312" s="166">
        <v>36489</v>
      </c>
      <c r="C5312" s="197">
        <v>45.5</v>
      </c>
      <c r="D5312" s="197">
        <f t="shared" si="83"/>
        <v>9.5329802599903646E-2</v>
      </c>
      <c r="E5312" s="197">
        <v>-1.0008703220191539E-2</v>
      </c>
    </row>
    <row r="5313" spans="2:5" x14ac:dyDescent="0.3">
      <c r="B5313" s="166">
        <v>36347</v>
      </c>
      <c r="C5313" s="197">
        <v>41.54</v>
      </c>
      <c r="D5313" s="197">
        <f t="shared" si="83"/>
        <v>0.68178137651821857</v>
      </c>
      <c r="E5313" s="197">
        <v>-1.0009532888465289E-2</v>
      </c>
    </row>
    <row r="5314" spans="2:5" x14ac:dyDescent="0.3">
      <c r="B5314" s="166">
        <v>36669</v>
      </c>
      <c r="C5314" s="197">
        <v>24.7</v>
      </c>
      <c r="D5314" s="197">
        <f t="shared" si="83"/>
        <v>-0.58326303357516451</v>
      </c>
      <c r="E5314" s="197">
        <v>-1.0020040080160331E-2</v>
      </c>
    </row>
    <row r="5315" spans="2:5" x14ac:dyDescent="0.3">
      <c r="B5315" s="166">
        <v>34681</v>
      </c>
      <c r="C5315" s="197">
        <v>59.27</v>
      </c>
      <c r="D5315" s="197">
        <f t="shared" si="83"/>
        <v>0</v>
      </c>
      <c r="E5315" s="197">
        <v>-1.0021713713044833E-2</v>
      </c>
    </row>
    <row r="5316" spans="2:5" x14ac:dyDescent="0.3">
      <c r="B5316" s="166">
        <v>34675</v>
      </c>
      <c r="C5316" s="197">
        <v>59.27</v>
      </c>
      <c r="D5316" s="197">
        <f t="shared" si="83"/>
        <v>-0.8238580641326636</v>
      </c>
      <c r="E5316" s="197">
        <v>-1.0021713713044833E-2</v>
      </c>
    </row>
    <row r="5317" spans="2:5" x14ac:dyDescent="0.3">
      <c r="B5317" s="166">
        <v>41544</v>
      </c>
      <c r="C5317" s="197">
        <v>336.49</v>
      </c>
      <c r="D5317" s="197">
        <f t="shared" si="83"/>
        <v>1.3563725490196079</v>
      </c>
      <c r="E5317" s="197">
        <v>-1.0032362459546862E-2</v>
      </c>
    </row>
    <row r="5318" spans="2:5" x14ac:dyDescent="0.3">
      <c r="B5318" s="166">
        <v>44071</v>
      </c>
      <c r="C5318" s="197">
        <v>142.80000000000001</v>
      </c>
      <c r="D5318" s="197">
        <f t="shared" si="83"/>
        <v>-0.6946107784431137</v>
      </c>
      <c r="E5318" s="197">
        <v>-1.0051993067590859E-2</v>
      </c>
    </row>
    <row r="5319" spans="2:5" x14ac:dyDescent="0.3">
      <c r="B5319" s="166">
        <v>44554</v>
      </c>
      <c r="C5319" s="197">
        <v>467.6</v>
      </c>
      <c r="D5319" s="197">
        <f t="shared" si="83"/>
        <v>1.6686451318342654</v>
      </c>
      <c r="E5319" s="197">
        <v>-1.0056102466391437E-2</v>
      </c>
    </row>
    <row r="5320" spans="2:5" x14ac:dyDescent="0.3">
      <c r="B5320" s="166">
        <v>40891</v>
      </c>
      <c r="C5320" s="197">
        <v>175.22</v>
      </c>
      <c r="D5320" s="197">
        <f t="shared" si="83"/>
        <v>-0.61294455489286503</v>
      </c>
      <c r="E5320" s="197">
        <v>-1.0056497175141232E-2</v>
      </c>
    </row>
    <row r="5321" spans="2:5" x14ac:dyDescent="0.3">
      <c r="B5321" s="166">
        <v>42908</v>
      </c>
      <c r="C5321" s="197">
        <v>452.7</v>
      </c>
      <c r="D5321" s="197">
        <f t="shared" si="83"/>
        <v>9.5727943846060759E-2</v>
      </c>
      <c r="E5321" s="197">
        <v>-1.0059042204242363E-2</v>
      </c>
    </row>
    <row r="5322" spans="2:5" x14ac:dyDescent="0.3">
      <c r="B5322" s="166">
        <v>42340</v>
      </c>
      <c r="C5322" s="197">
        <v>413.15</v>
      </c>
      <c r="D5322" s="197">
        <f t="shared" ref="D5322:D5385" si="84">C5322/C5323-1</f>
        <v>4.3165615750868618</v>
      </c>
      <c r="E5322" s="197">
        <v>-1.0063495866778571E-2</v>
      </c>
    </row>
    <row r="5323" spans="2:5" x14ac:dyDescent="0.3">
      <c r="B5323" s="166">
        <v>39644</v>
      </c>
      <c r="C5323" s="197">
        <v>77.709999999999994</v>
      </c>
      <c r="D5323" s="197">
        <f t="shared" si="84"/>
        <v>-0.9148084807823017</v>
      </c>
      <c r="E5323" s="197">
        <v>-1.0063694267515966E-2</v>
      </c>
    </row>
    <row r="5324" spans="2:5" x14ac:dyDescent="0.3">
      <c r="B5324" s="166">
        <v>45331</v>
      </c>
      <c r="C5324" s="197">
        <v>912.18</v>
      </c>
      <c r="D5324" s="197">
        <f t="shared" si="84"/>
        <v>1.2643167432046667</v>
      </c>
      <c r="E5324" s="197">
        <v>-1.0070974323356463E-2</v>
      </c>
    </row>
    <row r="5325" spans="2:5" x14ac:dyDescent="0.3">
      <c r="B5325" s="166">
        <v>42328</v>
      </c>
      <c r="C5325" s="197">
        <v>402.85</v>
      </c>
      <c r="D5325" s="197">
        <f t="shared" si="84"/>
        <v>3.942338363390995</v>
      </c>
      <c r="E5325" s="197">
        <v>-1.0074947782282795E-2</v>
      </c>
    </row>
    <row r="5326" spans="2:5" x14ac:dyDescent="0.3">
      <c r="B5326" s="166">
        <v>38533</v>
      </c>
      <c r="C5326" s="197">
        <v>81.510000000000005</v>
      </c>
      <c r="D5326" s="197">
        <f t="shared" si="84"/>
        <v>-0.56294906166219838</v>
      </c>
      <c r="E5326" s="197">
        <v>-1.0080155452999784E-2</v>
      </c>
    </row>
    <row r="5327" spans="2:5" x14ac:dyDescent="0.3">
      <c r="B5327" s="166">
        <v>43854</v>
      </c>
      <c r="C5327" s="197">
        <v>186.5</v>
      </c>
      <c r="D5327" s="197">
        <f t="shared" si="84"/>
        <v>6.0377358490566042</v>
      </c>
      <c r="E5327" s="197">
        <v>-1.0084925690021285E-2</v>
      </c>
    </row>
    <row r="5328" spans="2:5" x14ac:dyDescent="0.3">
      <c r="B5328" s="166">
        <v>36144</v>
      </c>
      <c r="C5328" s="197">
        <v>26.5</v>
      </c>
      <c r="D5328" s="197">
        <f t="shared" si="84"/>
        <v>-0.90068955179133559</v>
      </c>
      <c r="E5328" s="197">
        <v>-1.0085917071348538E-2</v>
      </c>
    </row>
    <row r="5329" spans="2:5" x14ac:dyDescent="0.3">
      <c r="B5329" s="166">
        <v>41191</v>
      </c>
      <c r="C5329" s="197">
        <v>266.83999999999997</v>
      </c>
      <c r="D5329" s="197">
        <f t="shared" si="84"/>
        <v>1.1782857142857139</v>
      </c>
      <c r="E5329" s="197">
        <v>-1.0090517880991356E-2</v>
      </c>
    </row>
    <row r="5330" spans="2:5" x14ac:dyDescent="0.3">
      <c r="B5330" s="166">
        <v>43683</v>
      </c>
      <c r="C5330" s="197">
        <v>122.5</v>
      </c>
      <c r="D5330" s="197">
        <f t="shared" si="84"/>
        <v>-0.78984388402813521</v>
      </c>
      <c r="E5330" s="197">
        <v>-1.0101010101010055E-2</v>
      </c>
    </row>
    <row r="5331" spans="2:5" x14ac:dyDescent="0.3">
      <c r="B5331" s="166">
        <v>45756</v>
      </c>
      <c r="C5331" s="197">
        <v>582.9</v>
      </c>
      <c r="D5331" s="197">
        <f t="shared" si="84"/>
        <v>8.9352309527867728</v>
      </c>
      <c r="E5331" s="197">
        <v>-1.0104440859302066E-2</v>
      </c>
    </row>
    <row r="5332" spans="2:5" x14ac:dyDescent="0.3">
      <c r="B5332" s="166">
        <v>34709</v>
      </c>
      <c r="C5332" s="197">
        <v>58.67</v>
      </c>
      <c r="D5332" s="197">
        <f t="shared" si="84"/>
        <v>-0.14162399414776872</v>
      </c>
      <c r="E5332" s="197">
        <v>-1.0123165176311844E-2</v>
      </c>
    </row>
    <row r="5333" spans="2:5" x14ac:dyDescent="0.3">
      <c r="B5333" s="166">
        <v>35432</v>
      </c>
      <c r="C5333" s="197">
        <v>68.349999999999994</v>
      </c>
      <c r="D5333" s="197">
        <f t="shared" si="84"/>
        <v>-0.76020909346056698</v>
      </c>
      <c r="E5333" s="197">
        <v>-1.0137581462708267E-2</v>
      </c>
    </row>
    <row r="5334" spans="2:5" x14ac:dyDescent="0.3">
      <c r="B5334" s="166">
        <v>41418</v>
      </c>
      <c r="C5334" s="197">
        <v>285.04000000000002</v>
      </c>
      <c r="D5334" s="197">
        <f t="shared" si="84"/>
        <v>-0.26021282117830258</v>
      </c>
      <c r="E5334" s="197">
        <v>-1.0140297263508624E-2</v>
      </c>
    </row>
    <row r="5335" spans="2:5" x14ac:dyDescent="0.3">
      <c r="B5335" s="166">
        <v>42964</v>
      </c>
      <c r="C5335" s="197">
        <v>385.3</v>
      </c>
      <c r="D5335" s="197">
        <f t="shared" si="84"/>
        <v>-0.62905555020698944</v>
      </c>
      <c r="E5335" s="197">
        <v>-1.0147719974309521E-2</v>
      </c>
    </row>
    <row r="5336" spans="2:5" x14ac:dyDescent="0.3">
      <c r="B5336" s="166">
        <v>45544</v>
      </c>
      <c r="C5336" s="197">
        <v>1038.7</v>
      </c>
      <c r="D5336" s="197">
        <f t="shared" si="84"/>
        <v>0.69719449028610647</v>
      </c>
      <c r="E5336" s="197">
        <v>-1.0149139943774643E-2</v>
      </c>
    </row>
    <row r="5337" spans="2:5" x14ac:dyDescent="0.3">
      <c r="B5337" s="166">
        <v>45161</v>
      </c>
      <c r="C5337" s="197">
        <v>612.01</v>
      </c>
      <c r="D5337" s="197">
        <f t="shared" si="84"/>
        <v>0.32240708729472778</v>
      </c>
      <c r="E5337" s="197">
        <v>-1.0157046046353591E-2</v>
      </c>
    </row>
    <row r="5338" spans="2:5" x14ac:dyDescent="0.3">
      <c r="B5338" s="166">
        <v>42802</v>
      </c>
      <c r="C5338" s="197">
        <v>462.8</v>
      </c>
      <c r="D5338" s="197">
        <f t="shared" si="84"/>
        <v>-0.49775356499468237</v>
      </c>
      <c r="E5338" s="197">
        <v>-1.0159341246925413E-2</v>
      </c>
    </row>
    <row r="5339" spans="2:5" x14ac:dyDescent="0.3">
      <c r="B5339" s="166">
        <v>45330</v>
      </c>
      <c r="C5339" s="197">
        <v>921.46</v>
      </c>
      <c r="D5339" s="197">
        <f t="shared" si="84"/>
        <v>1.1148470312822751</v>
      </c>
      <c r="E5339" s="197">
        <v>-1.0172623075848763E-2</v>
      </c>
    </row>
    <row r="5340" spans="2:5" x14ac:dyDescent="0.3">
      <c r="B5340" s="166">
        <v>44753</v>
      </c>
      <c r="C5340" s="197">
        <v>435.71</v>
      </c>
      <c r="D5340" s="197">
        <f t="shared" si="84"/>
        <v>0.12022110811158249</v>
      </c>
      <c r="E5340" s="197">
        <v>-1.0177423385356321E-2</v>
      </c>
    </row>
    <row r="5341" spans="2:5" x14ac:dyDescent="0.3">
      <c r="B5341" s="166">
        <v>44729</v>
      </c>
      <c r="C5341" s="197">
        <v>388.95</v>
      </c>
      <c r="D5341" s="197">
        <f t="shared" si="84"/>
        <v>-0.12004253297436707</v>
      </c>
      <c r="E5341" s="197">
        <v>-1.0179412138949018E-2</v>
      </c>
    </row>
    <row r="5342" spans="2:5" x14ac:dyDescent="0.3">
      <c r="B5342" s="166">
        <v>41851</v>
      </c>
      <c r="C5342" s="197">
        <v>442.01</v>
      </c>
      <c r="D5342" s="197">
        <f t="shared" si="84"/>
        <v>13.689597873047523</v>
      </c>
      <c r="E5342" s="197">
        <v>-1.0189000358294509E-2</v>
      </c>
    </row>
    <row r="5343" spans="2:5" x14ac:dyDescent="0.3">
      <c r="B5343" s="166">
        <v>37757</v>
      </c>
      <c r="C5343" s="197">
        <v>30.09</v>
      </c>
      <c r="D5343" s="197">
        <f t="shared" si="84"/>
        <v>-0.68342977380326142</v>
      </c>
      <c r="E5343" s="197">
        <v>-1.0197368421052566E-2</v>
      </c>
    </row>
    <row r="5344" spans="2:5" x14ac:dyDescent="0.3">
      <c r="B5344" s="166">
        <v>38665</v>
      </c>
      <c r="C5344" s="197">
        <v>95.05</v>
      </c>
      <c r="D5344" s="197">
        <f t="shared" si="84"/>
        <v>-0.78199541284403673</v>
      </c>
      <c r="E5344" s="197">
        <v>-1.0205144225762797E-2</v>
      </c>
    </row>
    <row r="5345" spans="2:5" x14ac:dyDescent="0.3">
      <c r="B5345" s="166">
        <v>42178</v>
      </c>
      <c r="C5345" s="197">
        <v>436</v>
      </c>
      <c r="D5345" s="197">
        <f t="shared" si="84"/>
        <v>15.69218989280245</v>
      </c>
      <c r="E5345" s="197">
        <v>-1.0215664018161208E-2</v>
      </c>
    </row>
    <row r="5346" spans="2:5" x14ac:dyDescent="0.3">
      <c r="B5346" s="166">
        <v>37515</v>
      </c>
      <c r="C5346" s="197">
        <v>26.12</v>
      </c>
      <c r="D5346" s="197">
        <f t="shared" si="84"/>
        <v>3.8568588469185094E-2</v>
      </c>
      <c r="E5346" s="197">
        <v>-1.0231148162182624E-2</v>
      </c>
    </row>
    <row r="5347" spans="2:5" x14ac:dyDescent="0.3">
      <c r="B5347" s="166">
        <v>36025</v>
      </c>
      <c r="C5347" s="197">
        <v>25.15</v>
      </c>
      <c r="D5347" s="197">
        <f t="shared" si="84"/>
        <v>-0.94220782205064568</v>
      </c>
      <c r="E5347" s="197">
        <v>-1.0232192050373956E-2</v>
      </c>
    </row>
    <row r="5348" spans="2:5" x14ac:dyDescent="0.3">
      <c r="B5348" s="166">
        <v>41779</v>
      </c>
      <c r="C5348" s="197">
        <v>435.18</v>
      </c>
      <c r="D5348" s="197">
        <f t="shared" si="84"/>
        <v>-0.29422640285436263</v>
      </c>
      <c r="E5348" s="197">
        <v>-1.0234716157205281E-2</v>
      </c>
    </row>
    <row r="5349" spans="2:5" x14ac:dyDescent="0.3">
      <c r="B5349" s="166">
        <v>45124</v>
      </c>
      <c r="C5349" s="197">
        <v>616.6</v>
      </c>
      <c r="D5349" s="197">
        <f t="shared" si="84"/>
        <v>2.4331848552338533</v>
      </c>
      <c r="E5349" s="197">
        <v>-1.0241099232720097E-2</v>
      </c>
    </row>
    <row r="5350" spans="2:5" x14ac:dyDescent="0.3">
      <c r="B5350" s="166">
        <v>39087</v>
      </c>
      <c r="C5350" s="197">
        <v>179.6</v>
      </c>
      <c r="D5350" s="197">
        <f t="shared" si="84"/>
        <v>1.4478669756031075</v>
      </c>
      <c r="E5350" s="197">
        <v>-1.0250192879973641E-2</v>
      </c>
    </row>
    <row r="5351" spans="2:5" x14ac:dyDescent="0.3">
      <c r="B5351" s="166">
        <v>34933</v>
      </c>
      <c r="C5351" s="197">
        <v>73.37</v>
      </c>
      <c r="D5351" s="197">
        <f t="shared" si="84"/>
        <v>-0.44925686833808731</v>
      </c>
      <c r="E5351" s="197">
        <v>-1.0252259544044073E-2</v>
      </c>
    </row>
    <row r="5352" spans="2:5" x14ac:dyDescent="0.3">
      <c r="B5352" s="166">
        <v>40217</v>
      </c>
      <c r="C5352" s="197">
        <v>133.22</v>
      </c>
      <c r="D5352" s="197">
        <f t="shared" si="84"/>
        <v>-0.81298518986453283</v>
      </c>
      <c r="E5352" s="197">
        <v>-1.0252600297176784E-2</v>
      </c>
    </row>
    <row r="5353" spans="2:5" x14ac:dyDescent="0.3">
      <c r="B5353" s="166">
        <v>45268</v>
      </c>
      <c r="C5353" s="197">
        <v>712.35</v>
      </c>
      <c r="D5353" s="197">
        <f t="shared" si="84"/>
        <v>4.9091663210286187</v>
      </c>
      <c r="E5353" s="197">
        <v>-1.0253845191946942E-2</v>
      </c>
    </row>
    <row r="5354" spans="2:5" x14ac:dyDescent="0.3">
      <c r="B5354" s="166">
        <v>39541</v>
      </c>
      <c r="C5354" s="197">
        <v>120.55</v>
      </c>
      <c r="D5354" s="197">
        <f t="shared" si="84"/>
        <v>0.66805036668050377</v>
      </c>
      <c r="E5354" s="197">
        <v>-1.0262725779967119E-2</v>
      </c>
    </row>
    <row r="5355" spans="2:5" x14ac:dyDescent="0.3">
      <c r="B5355" s="166">
        <v>34941</v>
      </c>
      <c r="C5355" s="197">
        <v>72.27</v>
      </c>
      <c r="D5355" s="197">
        <f t="shared" si="84"/>
        <v>-0.85919691390496233</v>
      </c>
      <c r="E5355" s="197">
        <v>-1.0271158586688589E-2</v>
      </c>
    </row>
    <row r="5356" spans="2:5" x14ac:dyDescent="0.3">
      <c r="B5356" s="166">
        <v>45071</v>
      </c>
      <c r="C5356" s="197">
        <v>513.27</v>
      </c>
      <c r="D5356" s="197">
        <f t="shared" si="84"/>
        <v>2.5817864619678992</v>
      </c>
      <c r="E5356" s="197">
        <v>-1.0277670651754778E-2</v>
      </c>
    </row>
    <row r="5357" spans="2:5" x14ac:dyDescent="0.3">
      <c r="B5357" s="166">
        <v>39234</v>
      </c>
      <c r="C5357" s="197">
        <v>143.30000000000001</v>
      </c>
      <c r="D5357" s="197">
        <f t="shared" si="84"/>
        <v>1.2588272383354355</v>
      </c>
      <c r="E5357" s="197">
        <v>-1.0290765936873947E-2</v>
      </c>
    </row>
    <row r="5358" spans="2:5" x14ac:dyDescent="0.3">
      <c r="B5358" s="166">
        <v>35725</v>
      </c>
      <c r="C5358" s="197">
        <v>63.44</v>
      </c>
      <c r="D5358" s="197">
        <f t="shared" si="84"/>
        <v>-0.85794894760411999</v>
      </c>
      <c r="E5358" s="197">
        <v>-1.029641185647423E-2</v>
      </c>
    </row>
    <row r="5359" spans="2:5" x14ac:dyDescent="0.3">
      <c r="B5359" s="166">
        <v>42858</v>
      </c>
      <c r="C5359" s="197">
        <v>446.6</v>
      </c>
      <c r="D5359" s="197">
        <f t="shared" si="84"/>
        <v>9.6785284510916281E-2</v>
      </c>
      <c r="E5359" s="197">
        <v>-1.0304709141274238E-2</v>
      </c>
    </row>
    <row r="5360" spans="2:5" x14ac:dyDescent="0.3">
      <c r="B5360" s="166">
        <v>44746</v>
      </c>
      <c r="C5360" s="197">
        <v>407.19</v>
      </c>
      <c r="D5360" s="197">
        <f t="shared" si="84"/>
        <v>0.88557536466774733</v>
      </c>
      <c r="E5360" s="197">
        <v>-1.0305519772500826E-2</v>
      </c>
    </row>
    <row r="5361" spans="2:5" x14ac:dyDescent="0.3">
      <c r="B5361" s="166">
        <v>43567</v>
      </c>
      <c r="C5361" s="197">
        <v>215.95</v>
      </c>
      <c r="D5361" s="197">
        <f t="shared" si="84"/>
        <v>3.592726499361973</v>
      </c>
      <c r="E5361" s="197">
        <v>-1.0311640696608615E-2</v>
      </c>
    </row>
    <row r="5362" spans="2:5" x14ac:dyDescent="0.3">
      <c r="B5362" s="166">
        <v>35865</v>
      </c>
      <c r="C5362" s="197">
        <v>47.02</v>
      </c>
      <c r="D5362" s="197">
        <f t="shared" si="84"/>
        <v>8.8930060213061601E-2</v>
      </c>
      <c r="E5362" s="197">
        <v>-1.0313618185645024E-2</v>
      </c>
    </row>
    <row r="5363" spans="2:5" x14ac:dyDescent="0.3">
      <c r="B5363" s="166">
        <v>35832</v>
      </c>
      <c r="C5363" s="197">
        <v>43.18</v>
      </c>
      <c r="D5363" s="197">
        <f t="shared" si="84"/>
        <v>-0.93915310364264071</v>
      </c>
      <c r="E5363" s="197">
        <v>-1.0314004125601683E-2</v>
      </c>
    </row>
    <row r="5364" spans="2:5" x14ac:dyDescent="0.3">
      <c r="B5364" s="166">
        <v>45694</v>
      </c>
      <c r="C5364" s="197">
        <v>709.65</v>
      </c>
      <c r="D5364" s="197">
        <f t="shared" si="84"/>
        <v>0.62838458008260667</v>
      </c>
      <c r="E5364" s="197">
        <v>-1.0320061362526944E-2</v>
      </c>
    </row>
    <row r="5365" spans="2:5" x14ac:dyDescent="0.3">
      <c r="B5365" s="166">
        <v>44643</v>
      </c>
      <c r="C5365" s="197">
        <v>435.8</v>
      </c>
      <c r="D5365" s="197">
        <f t="shared" si="84"/>
        <v>15.852281515854603</v>
      </c>
      <c r="E5365" s="197">
        <v>-1.0332689905756864E-2</v>
      </c>
    </row>
    <row r="5366" spans="2:5" x14ac:dyDescent="0.3">
      <c r="B5366" s="166">
        <v>37517</v>
      </c>
      <c r="C5366" s="197">
        <v>25.86</v>
      </c>
      <c r="D5366" s="197">
        <f t="shared" si="84"/>
        <v>-0.6997213190896423</v>
      </c>
      <c r="E5366" s="197">
        <v>-1.0332950631458115E-2</v>
      </c>
    </row>
    <row r="5367" spans="2:5" x14ac:dyDescent="0.3">
      <c r="B5367" s="166">
        <v>35607</v>
      </c>
      <c r="C5367" s="197">
        <v>86.12</v>
      </c>
      <c r="D5367" s="197">
        <f t="shared" si="84"/>
        <v>2.750871080139373</v>
      </c>
      <c r="E5367" s="197">
        <v>-1.0342450011491477E-2</v>
      </c>
    </row>
    <row r="5368" spans="2:5" x14ac:dyDescent="0.3">
      <c r="B5368" s="166">
        <v>36131</v>
      </c>
      <c r="C5368" s="197">
        <v>22.96</v>
      </c>
      <c r="D5368" s="197">
        <f t="shared" si="84"/>
        <v>-0.9623742256890957</v>
      </c>
      <c r="E5368" s="197">
        <v>-1.0344827586206806E-2</v>
      </c>
    </row>
    <row r="5369" spans="2:5" x14ac:dyDescent="0.3">
      <c r="B5369" s="166">
        <v>45125</v>
      </c>
      <c r="C5369" s="197">
        <v>610.22</v>
      </c>
      <c r="D5369" s="197">
        <f t="shared" si="84"/>
        <v>0.30305359812086263</v>
      </c>
      <c r="E5369" s="197">
        <v>-1.0347064547518658E-2</v>
      </c>
    </row>
    <row r="5370" spans="2:5" x14ac:dyDescent="0.3">
      <c r="B5370" s="166">
        <v>42832</v>
      </c>
      <c r="C5370" s="197">
        <v>468.3</v>
      </c>
      <c r="D5370" s="197">
        <f t="shared" si="84"/>
        <v>4.1102138804015711</v>
      </c>
      <c r="E5370" s="197">
        <v>-1.0355029585798814E-2</v>
      </c>
    </row>
    <row r="5371" spans="2:5" x14ac:dyDescent="0.3">
      <c r="B5371" s="166">
        <v>38406</v>
      </c>
      <c r="C5371" s="197">
        <v>91.64</v>
      </c>
      <c r="D5371" s="197">
        <f t="shared" si="84"/>
        <v>-0.78170557408289665</v>
      </c>
      <c r="E5371" s="197">
        <v>-1.0367170626349842E-2</v>
      </c>
    </row>
    <row r="5372" spans="2:5" x14ac:dyDescent="0.3">
      <c r="B5372" s="166">
        <v>41788</v>
      </c>
      <c r="C5372" s="197">
        <v>419.8</v>
      </c>
      <c r="D5372" s="197">
        <f t="shared" si="84"/>
        <v>0.81096587722703939</v>
      </c>
      <c r="E5372" s="197">
        <v>-1.0372465818010324E-2</v>
      </c>
    </row>
    <row r="5373" spans="2:5" x14ac:dyDescent="0.3">
      <c r="B5373" s="166">
        <v>41152</v>
      </c>
      <c r="C5373" s="197">
        <v>231.81</v>
      </c>
      <c r="D5373" s="197">
        <f t="shared" si="84"/>
        <v>-5.209568595379277E-2</v>
      </c>
      <c r="E5373" s="197">
        <v>-1.0373975409836089E-2</v>
      </c>
    </row>
    <row r="5374" spans="2:5" x14ac:dyDescent="0.3">
      <c r="B5374" s="166">
        <v>40648</v>
      </c>
      <c r="C5374" s="197">
        <v>244.55</v>
      </c>
      <c r="D5374" s="197">
        <f t="shared" si="84"/>
        <v>-0.59904577649527802</v>
      </c>
      <c r="E5374" s="197">
        <v>-1.0399805762382641E-2</v>
      </c>
    </row>
    <row r="5375" spans="2:5" x14ac:dyDescent="0.3">
      <c r="B5375" s="166">
        <v>45149</v>
      </c>
      <c r="C5375" s="197">
        <v>609.91999999999996</v>
      </c>
      <c r="D5375" s="197">
        <f t="shared" si="84"/>
        <v>2.4209434068091311</v>
      </c>
      <c r="E5375" s="197">
        <v>-1.0432384197290645E-2</v>
      </c>
    </row>
    <row r="5376" spans="2:5" x14ac:dyDescent="0.3">
      <c r="B5376" s="166">
        <v>40905</v>
      </c>
      <c r="C5376" s="197">
        <v>178.29</v>
      </c>
      <c r="D5376" s="197">
        <f t="shared" si="84"/>
        <v>-0.56242483740336247</v>
      </c>
      <c r="E5376" s="197">
        <v>-1.0434589554309759E-2</v>
      </c>
    </row>
    <row r="5377" spans="2:5" x14ac:dyDescent="0.3">
      <c r="B5377" s="166">
        <v>42318</v>
      </c>
      <c r="C5377" s="197">
        <v>407.45</v>
      </c>
      <c r="D5377" s="197">
        <f t="shared" si="84"/>
        <v>25.87664907651715</v>
      </c>
      <c r="E5377" s="197">
        <v>-1.0443230115361302E-2</v>
      </c>
    </row>
    <row r="5378" spans="2:5" x14ac:dyDescent="0.3">
      <c r="B5378" s="166">
        <v>36809</v>
      </c>
      <c r="C5378" s="197">
        <v>15.16</v>
      </c>
      <c r="D5378" s="197">
        <f t="shared" si="84"/>
        <v>-0.98582051162138151</v>
      </c>
      <c r="E5378" s="197">
        <v>-1.0443864229765065E-2</v>
      </c>
    </row>
    <row r="5379" spans="2:5" x14ac:dyDescent="0.3">
      <c r="B5379" s="166">
        <v>45540</v>
      </c>
      <c r="C5379" s="197">
        <v>1069.1500000000001</v>
      </c>
      <c r="D5379" s="197">
        <f t="shared" si="84"/>
        <v>18.191348052414291</v>
      </c>
      <c r="E5379" s="197">
        <v>-1.0458605210791783E-2</v>
      </c>
    </row>
    <row r="5380" spans="2:5" x14ac:dyDescent="0.3">
      <c r="B5380" s="166">
        <v>35767</v>
      </c>
      <c r="C5380" s="197">
        <v>55.71</v>
      </c>
      <c r="D5380" s="197">
        <f t="shared" si="84"/>
        <v>-0.44334532374100721</v>
      </c>
      <c r="E5380" s="197">
        <v>-1.0479573712255719E-2</v>
      </c>
    </row>
    <row r="5381" spans="2:5" x14ac:dyDescent="0.3">
      <c r="B5381" s="166">
        <v>38615</v>
      </c>
      <c r="C5381" s="197">
        <v>100.08</v>
      </c>
      <c r="D5381" s="197">
        <f t="shared" si="84"/>
        <v>-0.31922998435480576</v>
      </c>
      <c r="E5381" s="197">
        <v>-1.0480522048645469E-2</v>
      </c>
    </row>
    <row r="5382" spans="2:5" x14ac:dyDescent="0.3">
      <c r="B5382" s="166">
        <v>39423</v>
      </c>
      <c r="C5382" s="197">
        <v>147.01</v>
      </c>
      <c r="D5382" s="197">
        <f t="shared" si="84"/>
        <v>-0.44649849397590369</v>
      </c>
      <c r="E5382" s="197">
        <v>-1.0500100962509307E-2</v>
      </c>
    </row>
    <row r="5383" spans="2:5" x14ac:dyDescent="0.3">
      <c r="B5383" s="166">
        <v>40961</v>
      </c>
      <c r="C5383" s="197">
        <v>265.60000000000002</v>
      </c>
      <c r="D5383" s="197">
        <f t="shared" si="84"/>
        <v>-0.57060173958030191</v>
      </c>
      <c r="E5383" s="197">
        <v>-1.050592355264135E-2</v>
      </c>
    </row>
    <row r="5384" spans="2:5" x14ac:dyDescent="0.3">
      <c r="B5384" s="166">
        <v>45191</v>
      </c>
      <c r="C5384" s="197">
        <v>618.54</v>
      </c>
      <c r="D5384" s="197">
        <f t="shared" si="84"/>
        <v>0.47940684046878723</v>
      </c>
      <c r="E5384" s="197">
        <v>-1.0525979012029785E-2</v>
      </c>
    </row>
    <row r="5385" spans="2:5" x14ac:dyDescent="0.3">
      <c r="B5385" s="166">
        <v>43052</v>
      </c>
      <c r="C5385" s="197">
        <v>418.1</v>
      </c>
      <c r="D5385" s="197">
        <f t="shared" si="84"/>
        <v>5.0192916786639801</v>
      </c>
      <c r="E5385" s="197">
        <v>-1.0531298071234096E-2</v>
      </c>
    </row>
    <row r="5386" spans="2:5" x14ac:dyDescent="0.3">
      <c r="B5386" s="166">
        <v>37922</v>
      </c>
      <c r="C5386" s="197">
        <v>69.459999999999994</v>
      </c>
      <c r="D5386" s="197">
        <f t="shared" ref="D5386:D5449" si="85">C5386/C5387-1</f>
        <v>-0.74526917999119857</v>
      </c>
      <c r="E5386" s="197">
        <v>-1.0541310541310689E-2</v>
      </c>
    </row>
    <row r="5387" spans="2:5" x14ac:dyDescent="0.3">
      <c r="B5387" s="166">
        <v>41008</v>
      </c>
      <c r="C5387" s="197">
        <v>272.68</v>
      </c>
      <c r="D5387" s="197">
        <f t="shared" si="85"/>
        <v>1.9402631011429805</v>
      </c>
      <c r="E5387" s="197">
        <v>-1.0559163975470742E-2</v>
      </c>
    </row>
    <row r="5388" spans="2:5" x14ac:dyDescent="0.3">
      <c r="B5388" s="166">
        <v>35215</v>
      </c>
      <c r="C5388" s="197">
        <v>92.74</v>
      </c>
      <c r="D5388" s="197">
        <f t="shared" si="85"/>
        <v>-0.64887172497349699</v>
      </c>
      <c r="E5388" s="197">
        <v>-1.0562253280699929E-2</v>
      </c>
    </row>
    <row r="5389" spans="2:5" x14ac:dyDescent="0.3">
      <c r="B5389" s="166">
        <v>41219</v>
      </c>
      <c r="C5389" s="197">
        <v>264.12</v>
      </c>
      <c r="D5389" s="197">
        <f t="shared" si="85"/>
        <v>0.61196216051266417</v>
      </c>
      <c r="E5389" s="197">
        <v>-1.056417172398294E-2</v>
      </c>
    </row>
    <row r="5390" spans="2:5" x14ac:dyDescent="0.3">
      <c r="B5390" s="166">
        <v>43864</v>
      </c>
      <c r="C5390" s="197">
        <v>163.85</v>
      </c>
      <c r="D5390" s="197">
        <f t="shared" si="85"/>
        <v>1.0116635972989565</v>
      </c>
      <c r="E5390" s="197">
        <v>-1.0567632850241537E-2</v>
      </c>
    </row>
    <row r="5391" spans="2:5" x14ac:dyDescent="0.3">
      <c r="B5391" s="166">
        <v>38300</v>
      </c>
      <c r="C5391" s="197">
        <v>81.45</v>
      </c>
      <c r="D5391" s="197">
        <f t="shared" si="85"/>
        <v>-0.58153514180024657</v>
      </c>
      <c r="E5391" s="197">
        <v>-1.056851311953344E-2</v>
      </c>
    </row>
    <row r="5392" spans="2:5" x14ac:dyDescent="0.3">
      <c r="B5392" s="166">
        <v>40710</v>
      </c>
      <c r="C5392" s="197">
        <v>194.64</v>
      </c>
      <c r="D5392" s="197">
        <f t="shared" si="85"/>
        <v>-0.43004392386530021</v>
      </c>
      <c r="E5392" s="197">
        <v>-1.0573403822692229E-2</v>
      </c>
    </row>
    <row r="5393" spans="2:5" x14ac:dyDescent="0.3">
      <c r="B5393" s="166">
        <v>43168</v>
      </c>
      <c r="C5393" s="197">
        <v>341.5</v>
      </c>
      <c r="D5393" s="197">
        <f t="shared" si="85"/>
        <v>1.3705400527557963</v>
      </c>
      <c r="E5393" s="197">
        <v>-1.0575112270027498E-2</v>
      </c>
    </row>
    <row r="5394" spans="2:5" x14ac:dyDescent="0.3">
      <c r="B5394" s="166">
        <v>40338</v>
      </c>
      <c r="C5394" s="197">
        <v>144.06</v>
      </c>
      <c r="D5394" s="197">
        <f t="shared" si="85"/>
        <v>-0.32423304249929641</v>
      </c>
      <c r="E5394" s="197">
        <v>-1.0576923076923039E-2</v>
      </c>
    </row>
    <row r="5395" spans="2:5" x14ac:dyDescent="0.3">
      <c r="B5395" s="166">
        <v>40693</v>
      </c>
      <c r="C5395" s="197">
        <v>213.18</v>
      </c>
      <c r="D5395" s="197">
        <f t="shared" si="85"/>
        <v>-0.81371897937783988</v>
      </c>
      <c r="E5395" s="197">
        <v>-1.0582010582010581E-2</v>
      </c>
    </row>
    <row r="5396" spans="2:5" x14ac:dyDescent="0.3">
      <c r="B5396" s="166">
        <v>45505</v>
      </c>
      <c r="C5396" s="197">
        <v>1144.4000000000001</v>
      </c>
      <c r="D5396" s="197">
        <f t="shared" si="85"/>
        <v>2.3108635903370467</v>
      </c>
      <c r="E5396" s="197">
        <v>-1.0590930705053347E-2</v>
      </c>
    </row>
    <row r="5397" spans="2:5" x14ac:dyDescent="0.3">
      <c r="B5397" s="166">
        <v>44364</v>
      </c>
      <c r="C5397" s="197">
        <v>345.65</v>
      </c>
      <c r="D5397" s="197">
        <f t="shared" si="85"/>
        <v>6.2753104609555885</v>
      </c>
      <c r="E5397" s="197">
        <v>-1.0591097752969958E-2</v>
      </c>
    </row>
    <row r="5398" spans="2:5" x14ac:dyDescent="0.3">
      <c r="B5398" s="166">
        <v>36543</v>
      </c>
      <c r="C5398" s="197">
        <v>47.51</v>
      </c>
      <c r="D5398" s="197">
        <f t="shared" si="85"/>
        <v>0.96241222635274659</v>
      </c>
      <c r="E5398" s="197">
        <v>-1.0620574760516588E-2</v>
      </c>
    </row>
    <row r="5399" spans="2:5" x14ac:dyDescent="0.3">
      <c r="B5399" s="166">
        <v>36648</v>
      </c>
      <c r="C5399" s="197">
        <v>24.21</v>
      </c>
      <c r="D5399" s="197">
        <f t="shared" si="85"/>
        <v>-0.96398554066316589</v>
      </c>
      <c r="E5399" s="197">
        <v>-1.0625255414793533E-2</v>
      </c>
    </row>
    <row r="5400" spans="2:5" x14ac:dyDescent="0.3">
      <c r="B5400" s="166">
        <v>45250</v>
      </c>
      <c r="C5400" s="197">
        <v>672.23</v>
      </c>
      <c r="D5400" s="197">
        <f t="shared" si="85"/>
        <v>23.943599257884973</v>
      </c>
      <c r="E5400" s="197">
        <v>-1.0626241813231352E-2</v>
      </c>
    </row>
    <row r="5401" spans="2:5" x14ac:dyDescent="0.3">
      <c r="B5401" s="166">
        <v>37545</v>
      </c>
      <c r="C5401" s="197">
        <v>26.95</v>
      </c>
      <c r="D5401" s="197">
        <f t="shared" si="85"/>
        <v>-0.49981440237564967</v>
      </c>
      <c r="E5401" s="197">
        <v>-1.0646108663729725E-2</v>
      </c>
    </row>
    <row r="5402" spans="2:5" x14ac:dyDescent="0.3">
      <c r="B5402" s="166">
        <v>35906</v>
      </c>
      <c r="C5402" s="197">
        <v>53.88</v>
      </c>
      <c r="D5402" s="197">
        <f t="shared" si="85"/>
        <v>-0.34777871928337967</v>
      </c>
      <c r="E5402" s="197">
        <v>-1.0650018362100555E-2</v>
      </c>
    </row>
    <row r="5403" spans="2:5" x14ac:dyDescent="0.3">
      <c r="B5403" s="166">
        <v>38313</v>
      </c>
      <c r="C5403" s="197">
        <v>82.61</v>
      </c>
      <c r="D5403" s="197">
        <f t="shared" si="85"/>
        <v>0.48365660919540221</v>
      </c>
      <c r="E5403" s="197">
        <v>-1.0658682634730576E-2</v>
      </c>
    </row>
    <row r="5404" spans="2:5" x14ac:dyDescent="0.3">
      <c r="B5404" s="166">
        <v>34767</v>
      </c>
      <c r="C5404" s="197">
        <v>55.68</v>
      </c>
      <c r="D5404" s="197">
        <f t="shared" si="85"/>
        <v>0.13285859613428275</v>
      </c>
      <c r="E5404" s="197">
        <v>-1.0660980810234588E-2</v>
      </c>
    </row>
    <row r="5405" spans="2:5" x14ac:dyDescent="0.3">
      <c r="B5405" s="166">
        <v>37852</v>
      </c>
      <c r="C5405" s="197">
        <v>49.15</v>
      </c>
      <c r="D5405" s="197">
        <f t="shared" si="85"/>
        <v>0.39710062535531554</v>
      </c>
      <c r="E5405" s="197">
        <v>-1.0668276972624846E-2</v>
      </c>
    </row>
    <row r="5406" spans="2:5" x14ac:dyDescent="0.3">
      <c r="B5406" s="166">
        <v>35962</v>
      </c>
      <c r="C5406" s="197">
        <v>35.18</v>
      </c>
      <c r="D5406" s="197">
        <f t="shared" si="85"/>
        <v>-0.77108276939094222</v>
      </c>
      <c r="E5406" s="197">
        <v>-1.068616422947144E-2</v>
      </c>
    </row>
    <row r="5407" spans="2:5" x14ac:dyDescent="0.3">
      <c r="B5407" s="166">
        <v>39041</v>
      </c>
      <c r="C5407" s="197">
        <v>153.68</v>
      </c>
      <c r="D5407" s="197">
        <f t="shared" si="85"/>
        <v>-0.64281231841952358</v>
      </c>
      <c r="E5407" s="197">
        <v>-1.0686236642204139E-2</v>
      </c>
    </row>
    <row r="5408" spans="2:5" x14ac:dyDescent="0.3">
      <c r="B5408" s="166">
        <v>44678</v>
      </c>
      <c r="C5408" s="197">
        <v>430.25</v>
      </c>
      <c r="D5408" s="197">
        <f t="shared" si="85"/>
        <v>4.7397633769901137E-2</v>
      </c>
      <c r="E5408" s="197">
        <v>-1.069211312945495E-2</v>
      </c>
    </row>
    <row r="5409" spans="2:5" x14ac:dyDescent="0.3">
      <c r="B5409" s="166">
        <v>45012</v>
      </c>
      <c r="C5409" s="197">
        <v>410.78</v>
      </c>
      <c r="D5409" s="197">
        <f t="shared" si="85"/>
        <v>0.72162615255657991</v>
      </c>
      <c r="E5409" s="197">
        <v>-1.0693126535330832E-2</v>
      </c>
    </row>
    <row r="5410" spans="2:5" x14ac:dyDescent="0.3">
      <c r="B5410" s="166">
        <v>40507</v>
      </c>
      <c r="C5410" s="197">
        <v>238.6</v>
      </c>
      <c r="D5410" s="197">
        <f t="shared" si="85"/>
        <v>-0.49889740627953372</v>
      </c>
      <c r="E5410" s="197">
        <v>-1.0697404428227975E-2</v>
      </c>
    </row>
    <row r="5411" spans="2:5" x14ac:dyDescent="0.3">
      <c r="B5411" s="166">
        <v>42886</v>
      </c>
      <c r="C5411" s="197">
        <v>476.15</v>
      </c>
      <c r="D5411" s="197">
        <f t="shared" si="85"/>
        <v>-0.29406968124536692</v>
      </c>
      <c r="E5411" s="197">
        <v>-1.0700186993559235E-2</v>
      </c>
    </row>
    <row r="5412" spans="2:5" x14ac:dyDescent="0.3">
      <c r="B5412" s="166">
        <v>45852</v>
      </c>
      <c r="C5412" s="197">
        <v>674.5</v>
      </c>
      <c r="D5412" s="197">
        <f t="shared" si="85"/>
        <v>2.6886142404024933</v>
      </c>
      <c r="E5412" s="197">
        <v>-1.0706952185391527E-2</v>
      </c>
    </row>
    <row r="5413" spans="2:5" x14ac:dyDescent="0.3">
      <c r="B5413" s="166">
        <v>39100</v>
      </c>
      <c r="C5413" s="197">
        <v>182.86</v>
      </c>
      <c r="D5413" s="197">
        <f t="shared" si="85"/>
        <v>-0.62976310994128359</v>
      </c>
      <c r="E5413" s="197">
        <v>-1.0711967106686759E-2</v>
      </c>
    </row>
    <row r="5414" spans="2:5" x14ac:dyDescent="0.3">
      <c r="B5414" s="166">
        <v>42571</v>
      </c>
      <c r="C5414" s="197">
        <v>493.9</v>
      </c>
      <c r="D5414" s="197">
        <f t="shared" si="85"/>
        <v>-0.10816179126038272</v>
      </c>
      <c r="E5414" s="197">
        <v>-1.0716074111166818E-2</v>
      </c>
    </row>
    <row r="5415" spans="2:5" x14ac:dyDescent="0.3">
      <c r="B5415" s="166">
        <v>42668</v>
      </c>
      <c r="C5415" s="197">
        <v>553.79999999999995</v>
      </c>
      <c r="D5415" s="197">
        <f t="shared" si="85"/>
        <v>6.5020319696559197</v>
      </c>
      <c r="E5415" s="197">
        <v>-1.0718113612004254E-2</v>
      </c>
    </row>
    <row r="5416" spans="2:5" x14ac:dyDescent="0.3">
      <c r="B5416" s="166">
        <v>38170</v>
      </c>
      <c r="C5416" s="197">
        <v>73.819999999999993</v>
      </c>
      <c r="D5416" s="197">
        <f t="shared" si="85"/>
        <v>-2.4190350297422558E-2</v>
      </c>
      <c r="E5416" s="197">
        <v>-1.0720986330742588E-2</v>
      </c>
    </row>
    <row r="5417" spans="2:5" x14ac:dyDescent="0.3">
      <c r="B5417" s="166">
        <v>38239</v>
      </c>
      <c r="C5417" s="197">
        <v>75.650000000000006</v>
      </c>
      <c r="D5417" s="197">
        <f t="shared" si="85"/>
        <v>1.9321705426356592</v>
      </c>
      <c r="E5417" s="197">
        <v>-1.0723159408918437E-2</v>
      </c>
    </row>
    <row r="5418" spans="2:5" x14ac:dyDescent="0.3">
      <c r="B5418" s="166">
        <v>37496</v>
      </c>
      <c r="C5418" s="197">
        <v>25.8</v>
      </c>
      <c r="D5418" s="197">
        <f t="shared" si="85"/>
        <v>-0.97156868147005349</v>
      </c>
      <c r="E5418" s="197">
        <v>-1.0736196319018343E-2</v>
      </c>
    </row>
    <row r="5419" spans="2:5" x14ac:dyDescent="0.3">
      <c r="B5419" s="166">
        <v>45581</v>
      </c>
      <c r="C5419" s="197">
        <v>907.45</v>
      </c>
      <c r="D5419" s="197">
        <f t="shared" si="85"/>
        <v>1.345438097699664</v>
      </c>
      <c r="E5419" s="197">
        <v>-1.0738035539082036E-2</v>
      </c>
    </row>
    <row r="5420" spans="2:5" x14ac:dyDescent="0.3">
      <c r="B5420" s="166">
        <v>41584</v>
      </c>
      <c r="C5420" s="197">
        <v>386.9</v>
      </c>
      <c r="D5420" s="197">
        <f t="shared" si="85"/>
        <v>1.0697587332156422</v>
      </c>
      <c r="E5420" s="197">
        <v>-1.0738941447200334E-2</v>
      </c>
    </row>
    <row r="5421" spans="2:5" x14ac:dyDescent="0.3">
      <c r="B5421" s="166">
        <v>38847</v>
      </c>
      <c r="C5421" s="197">
        <v>186.93</v>
      </c>
      <c r="D5421" s="197">
        <f t="shared" si="85"/>
        <v>0.2262529519811074</v>
      </c>
      <c r="E5421" s="197">
        <v>-1.0743014394580919E-2</v>
      </c>
    </row>
    <row r="5422" spans="2:5" x14ac:dyDescent="0.3">
      <c r="B5422" s="166">
        <v>40248</v>
      </c>
      <c r="C5422" s="197">
        <v>152.44</v>
      </c>
      <c r="D5422" s="197">
        <f t="shared" si="85"/>
        <v>-0.65330118947440241</v>
      </c>
      <c r="E5422" s="197">
        <v>-1.0772225827384796E-2</v>
      </c>
    </row>
    <row r="5423" spans="2:5" x14ac:dyDescent="0.3">
      <c r="B5423" s="166">
        <v>44970</v>
      </c>
      <c r="C5423" s="197">
        <v>439.69</v>
      </c>
      <c r="D5423" s="197">
        <f t="shared" si="85"/>
        <v>13.970718420156622</v>
      </c>
      <c r="E5423" s="197">
        <v>-1.077663786897054E-2</v>
      </c>
    </row>
    <row r="5424" spans="2:5" x14ac:dyDescent="0.3">
      <c r="B5424" s="166">
        <v>37691</v>
      </c>
      <c r="C5424" s="197">
        <v>29.37</v>
      </c>
      <c r="D5424" s="197">
        <f t="shared" si="85"/>
        <v>-0.89211328655915956</v>
      </c>
      <c r="E5424" s="197">
        <v>-1.0778039744021584E-2</v>
      </c>
    </row>
    <row r="5425" spans="2:5" x14ac:dyDescent="0.3">
      <c r="B5425" s="166">
        <v>41376</v>
      </c>
      <c r="C5425" s="197">
        <v>272.23</v>
      </c>
      <c r="D5425" s="197">
        <f t="shared" si="85"/>
        <v>-0.41700396188028688</v>
      </c>
      <c r="E5425" s="197">
        <v>-1.0792151162790642E-2</v>
      </c>
    </row>
    <row r="5426" spans="2:5" x14ac:dyDescent="0.3">
      <c r="B5426" s="166">
        <v>42157</v>
      </c>
      <c r="C5426" s="197">
        <v>466.95</v>
      </c>
      <c r="D5426" s="197">
        <f t="shared" si="85"/>
        <v>-0.1486006016956879</v>
      </c>
      <c r="E5426" s="197">
        <v>-1.0803940260565636E-2</v>
      </c>
    </row>
    <row r="5427" spans="2:5" x14ac:dyDescent="0.3">
      <c r="B5427" s="166">
        <v>42633</v>
      </c>
      <c r="C5427" s="197">
        <v>548.45000000000005</v>
      </c>
      <c r="D5427" s="197">
        <f t="shared" si="85"/>
        <v>7.4611231101511901</v>
      </c>
      <c r="E5427" s="197">
        <v>-1.0821534854360215E-2</v>
      </c>
    </row>
    <row r="5428" spans="2:5" x14ac:dyDescent="0.3">
      <c r="B5428" s="166">
        <v>35418</v>
      </c>
      <c r="C5428" s="197">
        <v>64.819999999999993</v>
      </c>
      <c r="D5428" s="197">
        <f t="shared" si="85"/>
        <v>-0.85024835393323328</v>
      </c>
      <c r="E5428" s="197">
        <v>-1.0834732183732765E-2</v>
      </c>
    </row>
    <row r="5429" spans="2:5" x14ac:dyDescent="0.3">
      <c r="B5429" s="166">
        <v>44683</v>
      </c>
      <c r="C5429" s="197">
        <v>432.85</v>
      </c>
      <c r="D5429" s="197">
        <f t="shared" si="85"/>
        <v>-0.15773189858146364</v>
      </c>
      <c r="E5429" s="197">
        <v>-1.0854661791590448E-2</v>
      </c>
    </row>
    <row r="5430" spans="2:5" x14ac:dyDescent="0.3">
      <c r="B5430" s="166">
        <v>45063</v>
      </c>
      <c r="C5430" s="197">
        <v>513.91</v>
      </c>
      <c r="D5430" s="197">
        <f t="shared" si="85"/>
        <v>2.1181967113646016</v>
      </c>
      <c r="E5430" s="197">
        <v>-1.0855548070445531E-2</v>
      </c>
    </row>
    <row r="5431" spans="2:5" x14ac:dyDescent="0.3">
      <c r="B5431" s="166">
        <v>38978</v>
      </c>
      <c r="C5431" s="197">
        <v>164.81</v>
      </c>
      <c r="D5431" s="197">
        <f t="shared" si="85"/>
        <v>-0.61880420955244597</v>
      </c>
      <c r="E5431" s="197">
        <v>-1.0863041651662519E-2</v>
      </c>
    </row>
    <row r="5432" spans="2:5" x14ac:dyDescent="0.3">
      <c r="B5432" s="166">
        <v>43115</v>
      </c>
      <c r="C5432" s="197">
        <v>432.35</v>
      </c>
      <c r="D5432" s="197">
        <f t="shared" si="85"/>
        <v>-0.57812926895905692</v>
      </c>
      <c r="E5432" s="197">
        <v>-1.0867078471745617E-2</v>
      </c>
    </row>
    <row r="5433" spans="2:5" x14ac:dyDescent="0.3">
      <c r="B5433" s="166">
        <v>45362</v>
      </c>
      <c r="C5433" s="197">
        <v>1024.8399999999999</v>
      </c>
      <c r="D5433" s="197">
        <f t="shared" si="85"/>
        <v>1.3706685172334026</v>
      </c>
      <c r="E5433" s="197">
        <v>-1.086767686516743E-2</v>
      </c>
    </row>
    <row r="5434" spans="2:5" x14ac:dyDescent="0.3">
      <c r="B5434" s="166">
        <v>43025</v>
      </c>
      <c r="C5434" s="197">
        <v>432.3</v>
      </c>
      <c r="D5434" s="197">
        <f t="shared" si="85"/>
        <v>-0.18031854379977241</v>
      </c>
      <c r="E5434" s="197">
        <v>-1.0868321702322437E-2</v>
      </c>
    </row>
    <row r="5435" spans="2:5" x14ac:dyDescent="0.3">
      <c r="B5435" s="166">
        <v>42115</v>
      </c>
      <c r="C5435" s="197">
        <v>527.4</v>
      </c>
      <c r="D5435" s="197">
        <f t="shared" si="85"/>
        <v>3.1432948385576243</v>
      </c>
      <c r="E5435" s="197">
        <v>-1.0877719429857602E-2</v>
      </c>
    </row>
    <row r="5436" spans="2:5" x14ac:dyDescent="0.3">
      <c r="B5436" s="166">
        <v>39261</v>
      </c>
      <c r="C5436" s="197">
        <v>127.29</v>
      </c>
      <c r="D5436" s="197">
        <f t="shared" si="85"/>
        <v>-0.81915180791361797</v>
      </c>
      <c r="E5436" s="197">
        <v>-1.0878856165980166E-2</v>
      </c>
    </row>
    <row r="5437" spans="2:5" x14ac:dyDescent="0.3">
      <c r="B5437" s="166">
        <v>45811</v>
      </c>
      <c r="C5437" s="197">
        <v>703.85</v>
      </c>
      <c r="D5437" s="197">
        <f t="shared" si="85"/>
        <v>11.919419970631425</v>
      </c>
      <c r="E5437" s="197">
        <v>-1.0890949971894326E-2</v>
      </c>
    </row>
    <row r="5438" spans="2:5" x14ac:dyDescent="0.3">
      <c r="B5438" s="166">
        <v>34773</v>
      </c>
      <c r="C5438" s="197">
        <v>54.48</v>
      </c>
      <c r="D5438" s="197">
        <f t="shared" si="85"/>
        <v>0.76482021379980547</v>
      </c>
      <c r="E5438" s="197">
        <v>-1.089324618736387E-2</v>
      </c>
    </row>
    <row r="5439" spans="2:5" x14ac:dyDescent="0.3">
      <c r="B5439" s="166">
        <v>37721</v>
      </c>
      <c r="C5439" s="197">
        <v>30.87</v>
      </c>
      <c r="D5439" s="197">
        <f t="shared" si="85"/>
        <v>-0.89099961159563579</v>
      </c>
      <c r="E5439" s="197">
        <v>-1.089394424863821E-2</v>
      </c>
    </row>
    <row r="5440" spans="2:5" x14ac:dyDescent="0.3">
      <c r="B5440" s="166">
        <v>41332</v>
      </c>
      <c r="C5440" s="197">
        <v>283.20999999999998</v>
      </c>
      <c r="D5440" s="197">
        <f t="shared" si="85"/>
        <v>-0.47098160082189233</v>
      </c>
      <c r="E5440" s="197">
        <v>-1.089651800370206E-2</v>
      </c>
    </row>
    <row r="5441" spans="2:5" x14ac:dyDescent="0.3">
      <c r="B5441" s="166">
        <v>42111</v>
      </c>
      <c r="C5441" s="197">
        <v>535.35</v>
      </c>
      <c r="D5441" s="197">
        <f t="shared" si="85"/>
        <v>15.909349336702466</v>
      </c>
      <c r="E5441" s="197">
        <v>-1.0900692840646653E-2</v>
      </c>
    </row>
    <row r="5442" spans="2:5" x14ac:dyDescent="0.3">
      <c r="B5442" s="166">
        <v>35976</v>
      </c>
      <c r="C5442" s="197">
        <v>31.66</v>
      </c>
      <c r="D5442" s="197">
        <f t="shared" si="85"/>
        <v>-0.88728683826408916</v>
      </c>
      <c r="E5442" s="197">
        <v>-1.0934083099031433E-2</v>
      </c>
    </row>
    <row r="5443" spans="2:5" x14ac:dyDescent="0.3">
      <c r="B5443" s="166">
        <v>41449</v>
      </c>
      <c r="C5443" s="197">
        <v>280.89</v>
      </c>
      <c r="D5443" s="197">
        <f t="shared" si="85"/>
        <v>0.73015090853095166</v>
      </c>
      <c r="E5443" s="197">
        <v>-1.0950704225352159E-2</v>
      </c>
    </row>
    <row r="5444" spans="2:5" x14ac:dyDescent="0.3">
      <c r="B5444" s="166">
        <v>43791</v>
      </c>
      <c r="C5444" s="197">
        <v>162.35</v>
      </c>
      <c r="D5444" s="197">
        <f t="shared" si="85"/>
        <v>-0.77185216413715574</v>
      </c>
      <c r="E5444" s="197">
        <v>-1.0965580261955599E-2</v>
      </c>
    </row>
    <row r="5445" spans="2:5" x14ac:dyDescent="0.3">
      <c r="B5445" s="166">
        <v>45810</v>
      </c>
      <c r="C5445" s="197">
        <v>711.6</v>
      </c>
      <c r="D5445" s="197">
        <f t="shared" si="85"/>
        <v>9.6894997746732781</v>
      </c>
      <c r="E5445" s="197">
        <v>-1.0979847116052821E-2</v>
      </c>
    </row>
    <row r="5446" spans="2:5" x14ac:dyDescent="0.3">
      <c r="B5446" s="166">
        <v>35720</v>
      </c>
      <c r="C5446" s="197">
        <v>66.569999999999993</v>
      </c>
      <c r="D5446" s="197">
        <f t="shared" si="85"/>
        <v>-1.3046701260192917E-2</v>
      </c>
      <c r="E5446" s="197">
        <v>-1.0993908780270512E-2</v>
      </c>
    </row>
    <row r="5447" spans="2:5" x14ac:dyDescent="0.3">
      <c r="B5447" s="166">
        <v>34852</v>
      </c>
      <c r="C5447" s="197">
        <v>67.45</v>
      </c>
      <c r="D5447" s="197">
        <f t="shared" si="85"/>
        <v>-0.66364135042138339</v>
      </c>
      <c r="E5447" s="197">
        <v>-1.0997067448680342E-2</v>
      </c>
    </row>
    <row r="5448" spans="2:5" x14ac:dyDescent="0.3">
      <c r="B5448" s="166">
        <v>40403</v>
      </c>
      <c r="C5448" s="197">
        <v>200.53</v>
      </c>
      <c r="D5448" s="197">
        <f t="shared" si="85"/>
        <v>6.4380563798219583</v>
      </c>
      <c r="E5448" s="197">
        <v>-1.0998224501874043E-2</v>
      </c>
    </row>
    <row r="5449" spans="2:5" x14ac:dyDescent="0.3">
      <c r="B5449" s="166">
        <v>39860</v>
      </c>
      <c r="C5449" s="197">
        <v>26.96</v>
      </c>
      <c r="D5449" s="197">
        <f t="shared" si="85"/>
        <v>-0.94591232821747417</v>
      </c>
      <c r="E5449" s="197">
        <v>-1.1005135730007387E-2</v>
      </c>
    </row>
    <row r="5450" spans="2:5" x14ac:dyDescent="0.3">
      <c r="B5450" s="166">
        <v>44608</v>
      </c>
      <c r="C5450" s="197">
        <v>498.45</v>
      </c>
      <c r="D5450" s="197">
        <f t="shared" ref="D5450:D5513" si="86">C5450/C5451-1</f>
        <v>8.2810157930180539E-2</v>
      </c>
      <c r="E5450" s="197">
        <v>-1.1011904761904834E-2</v>
      </c>
    </row>
    <row r="5451" spans="2:5" x14ac:dyDescent="0.3">
      <c r="B5451" s="166">
        <v>44806</v>
      </c>
      <c r="C5451" s="197">
        <v>460.33</v>
      </c>
      <c r="D5451" s="197">
        <f t="shared" si="86"/>
        <v>0.44780625884573055</v>
      </c>
      <c r="E5451" s="197">
        <v>-1.1021355218493567E-2</v>
      </c>
    </row>
    <row r="5452" spans="2:5" x14ac:dyDescent="0.3">
      <c r="B5452" s="166">
        <v>44463</v>
      </c>
      <c r="C5452" s="197">
        <v>317.95</v>
      </c>
      <c r="D5452" s="197">
        <f t="shared" si="86"/>
        <v>-0.18390657084188922</v>
      </c>
      <c r="E5452" s="197">
        <v>-1.1041990668740342E-2</v>
      </c>
    </row>
    <row r="5453" spans="2:5" x14ac:dyDescent="0.3">
      <c r="B5453" s="166">
        <v>42348</v>
      </c>
      <c r="C5453" s="197">
        <v>389.6</v>
      </c>
      <c r="D5453" s="197">
        <f t="shared" si="86"/>
        <v>-0.36309689231825537</v>
      </c>
      <c r="E5453" s="197">
        <v>-1.104201040741204E-2</v>
      </c>
    </row>
    <row r="5454" spans="2:5" x14ac:dyDescent="0.3">
      <c r="B5454" s="166">
        <v>45203</v>
      </c>
      <c r="C5454" s="197">
        <v>611.71</v>
      </c>
      <c r="D5454" s="197">
        <f t="shared" si="86"/>
        <v>41.717178770949722</v>
      </c>
      <c r="E5454" s="197">
        <v>-1.1042131470882954E-2</v>
      </c>
    </row>
    <row r="5455" spans="2:5" x14ac:dyDescent="0.3">
      <c r="B5455" s="166">
        <v>37013</v>
      </c>
      <c r="C5455" s="197">
        <v>14.32</v>
      </c>
      <c r="D5455" s="197">
        <f t="shared" si="86"/>
        <v>-0.97986501687289085</v>
      </c>
      <c r="E5455" s="197">
        <v>-1.1049723756906049E-2</v>
      </c>
    </row>
    <row r="5456" spans="2:5" x14ac:dyDescent="0.3">
      <c r="B5456" s="166">
        <v>45918</v>
      </c>
      <c r="C5456" s="197">
        <v>711.2</v>
      </c>
      <c r="D5456" s="197">
        <f t="shared" si="86"/>
        <v>4.3074626865671641</v>
      </c>
      <c r="E5456" s="197">
        <v>-1.1054717374678336E-2</v>
      </c>
    </row>
    <row r="5457" spans="2:5" x14ac:dyDescent="0.3">
      <c r="B5457" s="166">
        <v>39294</v>
      </c>
      <c r="C5457" s="197">
        <v>134</v>
      </c>
      <c r="D5457" s="197">
        <f t="shared" si="86"/>
        <v>1.4605214836577303</v>
      </c>
      <c r="E5457" s="197">
        <v>-1.1070110701106972E-2</v>
      </c>
    </row>
    <row r="5458" spans="2:5" x14ac:dyDescent="0.3">
      <c r="B5458" s="166">
        <v>35905</v>
      </c>
      <c r="C5458" s="197">
        <v>54.46</v>
      </c>
      <c r="D5458" s="197">
        <f t="shared" si="86"/>
        <v>-0.45913198927400933</v>
      </c>
      <c r="E5458" s="197">
        <v>-1.1076811331033221E-2</v>
      </c>
    </row>
    <row r="5459" spans="2:5" x14ac:dyDescent="0.3">
      <c r="B5459" s="166">
        <v>35270</v>
      </c>
      <c r="C5459" s="197">
        <v>100.69</v>
      </c>
      <c r="D5459" s="197">
        <f t="shared" si="86"/>
        <v>-0.64341112724439564</v>
      </c>
      <c r="E5459" s="197">
        <v>-1.1098016106855235E-2</v>
      </c>
    </row>
    <row r="5460" spans="2:5" x14ac:dyDescent="0.3">
      <c r="B5460" s="166">
        <v>41313</v>
      </c>
      <c r="C5460" s="197">
        <v>282.37</v>
      </c>
      <c r="D5460" s="197">
        <f t="shared" si="86"/>
        <v>-5.2608622714309661E-2</v>
      </c>
      <c r="E5460" s="197">
        <v>-1.1101772080969408E-2</v>
      </c>
    </row>
    <row r="5461" spans="2:5" x14ac:dyDescent="0.3">
      <c r="B5461" s="166">
        <v>44306</v>
      </c>
      <c r="C5461" s="197">
        <v>298.05</v>
      </c>
      <c r="D5461" s="197">
        <f t="shared" si="86"/>
        <v>12.419630796938316</v>
      </c>
      <c r="E5461" s="197">
        <v>-1.1114797611147864E-2</v>
      </c>
    </row>
    <row r="5462" spans="2:5" x14ac:dyDescent="0.3">
      <c r="B5462" s="166">
        <v>37271</v>
      </c>
      <c r="C5462" s="197">
        <v>22.21</v>
      </c>
      <c r="D5462" s="197">
        <f t="shared" si="86"/>
        <v>0.56298381421534138</v>
      </c>
      <c r="E5462" s="197">
        <v>-1.1130899376669667E-2</v>
      </c>
    </row>
    <row r="5463" spans="2:5" x14ac:dyDescent="0.3">
      <c r="B5463" s="166">
        <v>37026</v>
      </c>
      <c r="C5463" s="197">
        <v>14.21</v>
      </c>
      <c r="D5463" s="197">
        <f t="shared" si="86"/>
        <v>-0.89734142464961708</v>
      </c>
      <c r="E5463" s="197">
        <v>-1.1134307585246916E-2</v>
      </c>
    </row>
    <row r="5464" spans="2:5" x14ac:dyDescent="0.3">
      <c r="B5464" s="166">
        <v>39190</v>
      </c>
      <c r="C5464" s="197">
        <v>138.41999999999999</v>
      </c>
      <c r="D5464" s="197">
        <f t="shared" si="86"/>
        <v>1.2970461334218384</v>
      </c>
      <c r="E5464" s="197">
        <v>-1.1144449207029616E-2</v>
      </c>
    </row>
    <row r="5465" spans="2:5" x14ac:dyDescent="0.3">
      <c r="B5465" s="166">
        <v>35412</v>
      </c>
      <c r="C5465" s="197">
        <v>60.26</v>
      </c>
      <c r="D5465" s="197">
        <f t="shared" si="86"/>
        <v>-0.37599668634151395</v>
      </c>
      <c r="E5465" s="197">
        <v>-1.1158516573679056E-2</v>
      </c>
    </row>
    <row r="5466" spans="2:5" x14ac:dyDescent="0.3">
      <c r="B5466" s="166">
        <v>39610</v>
      </c>
      <c r="C5466" s="197">
        <v>96.57</v>
      </c>
      <c r="D5466" s="197">
        <f t="shared" si="86"/>
        <v>-0.19725685785536162</v>
      </c>
      <c r="E5466" s="197">
        <v>-1.1161171411017801E-2</v>
      </c>
    </row>
    <row r="5467" spans="2:5" x14ac:dyDescent="0.3">
      <c r="B5467" s="166">
        <v>40079</v>
      </c>
      <c r="C5467" s="197">
        <v>120.3</v>
      </c>
      <c r="D5467" s="197">
        <f t="shared" si="86"/>
        <v>-0.54194113391463272</v>
      </c>
      <c r="E5467" s="197">
        <v>-1.1178694722998483E-2</v>
      </c>
    </row>
    <row r="5468" spans="2:5" x14ac:dyDescent="0.3">
      <c r="B5468" s="166">
        <v>40963</v>
      </c>
      <c r="C5468" s="197">
        <v>262.63</v>
      </c>
      <c r="D5468" s="197">
        <f t="shared" si="86"/>
        <v>-0.51525498809501835</v>
      </c>
      <c r="E5468" s="197">
        <v>-1.1182228915662784E-2</v>
      </c>
    </row>
    <row r="5469" spans="2:5" x14ac:dyDescent="0.3">
      <c r="B5469" s="166">
        <v>42083</v>
      </c>
      <c r="C5469" s="197">
        <v>541.79</v>
      </c>
      <c r="D5469" s="197">
        <f t="shared" si="86"/>
        <v>-0.46535816138231845</v>
      </c>
      <c r="E5469" s="197">
        <v>-1.1187764637173303E-2</v>
      </c>
    </row>
    <row r="5470" spans="2:5" x14ac:dyDescent="0.3">
      <c r="B5470" s="166">
        <v>45363</v>
      </c>
      <c r="C5470" s="197">
        <v>1013.37</v>
      </c>
      <c r="D5470" s="197">
        <f t="shared" si="86"/>
        <v>1.0334503862747066</v>
      </c>
      <c r="E5470" s="197">
        <v>-1.1191990944927954E-2</v>
      </c>
    </row>
    <row r="5471" spans="2:5" x14ac:dyDescent="0.3">
      <c r="B5471" s="166">
        <v>42606</v>
      </c>
      <c r="C5471" s="197">
        <v>498.35</v>
      </c>
      <c r="D5471" s="197">
        <f t="shared" si="86"/>
        <v>0.1658673529067729</v>
      </c>
      <c r="E5471" s="197">
        <v>-1.121031746031742E-2</v>
      </c>
    </row>
    <row r="5472" spans="2:5" x14ac:dyDescent="0.3">
      <c r="B5472" s="166">
        <v>42866</v>
      </c>
      <c r="C5472" s="197">
        <v>427.45</v>
      </c>
      <c r="D5472" s="197">
        <f t="shared" si="86"/>
        <v>-0.31005261968557318</v>
      </c>
      <c r="E5472" s="197">
        <v>-1.1219060837381445E-2</v>
      </c>
    </row>
    <row r="5473" spans="2:5" x14ac:dyDescent="0.3">
      <c r="B5473" s="166">
        <v>45119</v>
      </c>
      <c r="C5473" s="197">
        <v>619.54</v>
      </c>
      <c r="D5473" s="197">
        <f t="shared" si="86"/>
        <v>0.53370466641911118</v>
      </c>
      <c r="E5473" s="197">
        <v>-1.1219815822653634E-2</v>
      </c>
    </row>
    <row r="5474" spans="2:5" x14ac:dyDescent="0.3">
      <c r="B5474" s="166">
        <v>44690</v>
      </c>
      <c r="C5474" s="197">
        <v>403.95</v>
      </c>
      <c r="D5474" s="197">
        <f t="shared" si="86"/>
        <v>14.866064414768262</v>
      </c>
      <c r="E5474" s="197">
        <v>-1.125933178313554E-2</v>
      </c>
    </row>
    <row r="5475" spans="2:5" x14ac:dyDescent="0.3">
      <c r="B5475" s="166">
        <v>37490</v>
      </c>
      <c r="C5475" s="197">
        <v>25.46</v>
      </c>
      <c r="D5475" s="197">
        <f t="shared" si="86"/>
        <v>-0.8950968273588793</v>
      </c>
      <c r="E5475" s="197">
        <v>-1.1262135922330052E-2</v>
      </c>
    </row>
    <row r="5476" spans="2:5" x14ac:dyDescent="0.3">
      <c r="B5476" s="166">
        <v>41144</v>
      </c>
      <c r="C5476" s="197">
        <v>242.7</v>
      </c>
      <c r="D5476" s="197">
        <f t="shared" si="86"/>
        <v>-0.51773472429210132</v>
      </c>
      <c r="E5476" s="197">
        <v>-1.1284474681223844E-2</v>
      </c>
    </row>
    <row r="5477" spans="2:5" x14ac:dyDescent="0.3">
      <c r="B5477" s="166">
        <v>42577</v>
      </c>
      <c r="C5477" s="197">
        <v>503.25</v>
      </c>
      <c r="D5477" s="197">
        <f t="shared" si="86"/>
        <v>19.565999182672662</v>
      </c>
      <c r="E5477" s="197">
        <v>-1.1296660117878221E-2</v>
      </c>
    </row>
    <row r="5478" spans="2:5" x14ac:dyDescent="0.3">
      <c r="B5478" s="166">
        <v>36644</v>
      </c>
      <c r="C5478" s="197">
        <v>24.47</v>
      </c>
      <c r="D5478" s="197">
        <f t="shared" si="86"/>
        <v>-0.93775120834393288</v>
      </c>
      <c r="E5478" s="197">
        <v>-1.1313131313131386E-2</v>
      </c>
    </row>
    <row r="5479" spans="2:5" x14ac:dyDescent="0.3">
      <c r="B5479" s="166">
        <v>44734</v>
      </c>
      <c r="C5479" s="197">
        <v>393.1</v>
      </c>
      <c r="D5479" s="197">
        <f t="shared" si="86"/>
        <v>0.29886006938708087</v>
      </c>
      <c r="E5479" s="197">
        <v>-1.1317907444667985E-2</v>
      </c>
    </row>
    <row r="5480" spans="2:5" x14ac:dyDescent="0.3">
      <c r="B5480" s="166">
        <v>41340</v>
      </c>
      <c r="C5480" s="197">
        <v>302.64999999999998</v>
      </c>
      <c r="D5480" s="197">
        <f t="shared" si="86"/>
        <v>0.29981961862222972</v>
      </c>
      <c r="E5480" s="197">
        <v>-1.1335424016725604E-2</v>
      </c>
    </row>
    <row r="5481" spans="2:5" x14ac:dyDescent="0.3">
      <c r="B5481" s="166">
        <v>40553</v>
      </c>
      <c r="C5481" s="197">
        <v>232.84</v>
      </c>
      <c r="D5481" s="197">
        <f t="shared" si="86"/>
        <v>-0.7492299407646742</v>
      </c>
      <c r="E5481" s="197">
        <v>-1.133709821239004E-2</v>
      </c>
    </row>
    <row r="5482" spans="2:5" x14ac:dyDescent="0.3">
      <c r="B5482" s="166">
        <v>45575</v>
      </c>
      <c r="C5482" s="197">
        <v>928.5</v>
      </c>
      <c r="D5482" s="197">
        <f t="shared" si="86"/>
        <v>10.705748865355522</v>
      </c>
      <c r="E5482" s="197">
        <v>-1.1340041526912592E-2</v>
      </c>
    </row>
    <row r="5483" spans="2:5" x14ac:dyDescent="0.3">
      <c r="B5483" s="166">
        <v>38195</v>
      </c>
      <c r="C5483" s="197">
        <v>79.319999999999993</v>
      </c>
      <c r="D5483" s="197">
        <f t="shared" si="86"/>
        <v>-0.71715875053487377</v>
      </c>
      <c r="E5483" s="197">
        <v>-1.134239062694764E-2</v>
      </c>
    </row>
    <row r="5484" spans="2:5" x14ac:dyDescent="0.3">
      <c r="B5484" s="166">
        <v>40987</v>
      </c>
      <c r="C5484" s="197">
        <v>280.44</v>
      </c>
      <c r="D5484" s="197">
        <f t="shared" si="86"/>
        <v>5.4409738171796054</v>
      </c>
      <c r="E5484" s="197">
        <v>-1.1351618134386343E-2</v>
      </c>
    </row>
    <row r="5485" spans="2:5" x14ac:dyDescent="0.3">
      <c r="B5485" s="166">
        <v>36479</v>
      </c>
      <c r="C5485" s="197">
        <v>43.54</v>
      </c>
      <c r="D5485" s="197">
        <f t="shared" si="86"/>
        <v>-0.92172584269662927</v>
      </c>
      <c r="E5485" s="197">
        <v>-1.1353315168029066E-2</v>
      </c>
    </row>
    <row r="5486" spans="2:5" x14ac:dyDescent="0.3">
      <c r="B5486" s="166">
        <v>42107</v>
      </c>
      <c r="C5486" s="197">
        <v>556.25</v>
      </c>
      <c r="D5486" s="197">
        <f t="shared" si="86"/>
        <v>2.623542440231907</v>
      </c>
      <c r="E5486" s="197">
        <v>-1.1374744512574364E-2</v>
      </c>
    </row>
    <row r="5487" spans="2:5" x14ac:dyDescent="0.3">
      <c r="B5487" s="166">
        <v>40287</v>
      </c>
      <c r="C5487" s="197">
        <v>153.51</v>
      </c>
      <c r="D5487" s="197">
        <f t="shared" si="86"/>
        <v>4.0596572181938031</v>
      </c>
      <c r="E5487" s="197">
        <v>-1.1398763523956745E-2</v>
      </c>
    </row>
    <row r="5488" spans="2:5" x14ac:dyDescent="0.3">
      <c r="B5488" s="166">
        <v>37657</v>
      </c>
      <c r="C5488" s="197">
        <v>30.34</v>
      </c>
      <c r="D5488" s="197">
        <f t="shared" si="86"/>
        <v>-0.65682615088790852</v>
      </c>
      <c r="E5488" s="197">
        <v>-1.1404366243075947E-2</v>
      </c>
    </row>
    <row r="5489" spans="2:5" x14ac:dyDescent="0.3">
      <c r="B5489" s="166">
        <v>38595</v>
      </c>
      <c r="C5489" s="197">
        <v>88.41</v>
      </c>
      <c r="D5489" s="197">
        <f t="shared" si="86"/>
        <v>-0.67804078659868905</v>
      </c>
      <c r="E5489" s="197">
        <v>-1.1405568601140725E-2</v>
      </c>
    </row>
    <row r="5490" spans="2:5" x14ac:dyDescent="0.3">
      <c r="B5490" s="166">
        <v>41226</v>
      </c>
      <c r="C5490" s="197">
        <v>274.60000000000002</v>
      </c>
      <c r="D5490" s="197">
        <f t="shared" si="86"/>
        <v>2.6032016795696107</v>
      </c>
      <c r="E5490" s="197">
        <v>-1.1412319544947147E-2</v>
      </c>
    </row>
    <row r="5491" spans="2:5" x14ac:dyDescent="0.3">
      <c r="B5491" s="166">
        <v>35347</v>
      </c>
      <c r="C5491" s="197">
        <v>76.209999999999994</v>
      </c>
      <c r="D5491" s="197">
        <f t="shared" si="86"/>
        <v>-0.91932376355013545</v>
      </c>
      <c r="E5491" s="197">
        <v>-1.1415228953171708E-2</v>
      </c>
    </row>
    <row r="5492" spans="2:5" x14ac:dyDescent="0.3">
      <c r="B5492" s="166">
        <v>45440</v>
      </c>
      <c r="C5492" s="197">
        <v>944.64</v>
      </c>
      <c r="D5492" s="197">
        <f t="shared" si="86"/>
        <v>0.72404730617608415</v>
      </c>
      <c r="E5492" s="197">
        <v>-1.1417508241326924E-2</v>
      </c>
    </row>
    <row r="5493" spans="2:5" x14ac:dyDescent="0.3">
      <c r="B5493" s="166">
        <v>42082</v>
      </c>
      <c r="C5493" s="197">
        <v>547.91999999999996</v>
      </c>
      <c r="D5493" s="197">
        <f t="shared" si="86"/>
        <v>0.45568544102019137</v>
      </c>
      <c r="E5493" s="197">
        <v>-1.1420838971583303E-2</v>
      </c>
    </row>
    <row r="5494" spans="2:5" x14ac:dyDescent="0.3">
      <c r="B5494" s="166">
        <v>42221</v>
      </c>
      <c r="C5494" s="197">
        <v>376.4</v>
      </c>
      <c r="D5494" s="197">
        <f t="shared" si="86"/>
        <v>4.1867162739424009</v>
      </c>
      <c r="E5494" s="197">
        <v>-1.1424819435325029E-2</v>
      </c>
    </row>
    <row r="5495" spans="2:5" x14ac:dyDescent="0.3">
      <c r="B5495" s="166">
        <v>37931</v>
      </c>
      <c r="C5495" s="197">
        <v>72.569999999999993</v>
      </c>
      <c r="D5495" s="197">
        <f t="shared" si="86"/>
        <v>0.52746790149442213</v>
      </c>
      <c r="E5495" s="197">
        <v>-1.1442582754393138E-2</v>
      </c>
    </row>
    <row r="5496" spans="2:5" x14ac:dyDescent="0.3">
      <c r="B5496" s="166">
        <v>35864</v>
      </c>
      <c r="C5496" s="197">
        <v>47.51</v>
      </c>
      <c r="D5496" s="197">
        <f t="shared" si="86"/>
        <v>-6.7517173699705668E-2</v>
      </c>
      <c r="E5496" s="197">
        <v>-1.1444028297960984E-2</v>
      </c>
    </row>
    <row r="5497" spans="2:5" x14ac:dyDescent="0.3">
      <c r="B5497" s="166">
        <v>34787</v>
      </c>
      <c r="C5497" s="197">
        <v>50.95</v>
      </c>
      <c r="D5497" s="197">
        <f t="shared" si="86"/>
        <v>2.4707084468664853</v>
      </c>
      <c r="E5497" s="197">
        <v>-1.1447419480015486E-2</v>
      </c>
    </row>
    <row r="5498" spans="2:5" x14ac:dyDescent="0.3">
      <c r="B5498" s="166">
        <v>36815</v>
      </c>
      <c r="C5498" s="197">
        <v>14.68</v>
      </c>
      <c r="D5498" s="197">
        <f t="shared" si="86"/>
        <v>-0.9486156323287479</v>
      </c>
      <c r="E5498" s="197">
        <v>-1.1447811447811485E-2</v>
      </c>
    </row>
    <row r="5499" spans="2:5" x14ac:dyDescent="0.3">
      <c r="B5499" s="166">
        <v>41445</v>
      </c>
      <c r="C5499" s="197">
        <v>285.69</v>
      </c>
      <c r="D5499" s="197">
        <f t="shared" si="86"/>
        <v>7.9529927922281409</v>
      </c>
      <c r="E5499" s="197">
        <v>-1.1453287197231821E-2</v>
      </c>
    </row>
    <row r="5500" spans="2:5" x14ac:dyDescent="0.3">
      <c r="B5500" s="166">
        <v>36251</v>
      </c>
      <c r="C5500" s="197">
        <v>31.91</v>
      </c>
      <c r="D5500" s="197">
        <f t="shared" si="86"/>
        <v>0.76493362831858414</v>
      </c>
      <c r="E5500" s="197">
        <v>-1.1462205700123906E-2</v>
      </c>
    </row>
    <row r="5501" spans="2:5" x14ac:dyDescent="0.3">
      <c r="B5501" s="166">
        <v>36783</v>
      </c>
      <c r="C5501" s="197">
        <v>18.079999999999998</v>
      </c>
      <c r="D5501" s="197">
        <f t="shared" si="86"/>
        <v>-0.98063244493958357</v>
      </c>
      <c r="E5501" s="197">
        <v>-1.1481683980317126E-2</v>
      </c>
    </row>
    <row r="5502" spans="2:5" x14ac:dyDescent="0.3">
      <c r="B5502" s="166">
        <v>45428</v>
      </c>
      <c r="C5502" s="197">
        <v>933.52</v>
      </c>
      <c r="D5502" s="197">
        <f t="shared" si="86"/>
        <v>1.2647258612324115</v>
      </c>
      <c r="E5502" s="197">
        <v>-1.1510075286693011E-2</v>
      </c>
    </row>
    <row r="5503" spans="2:5" x14ac:dyDescent="0.3">
      <c r="B5503" s="166">
        <v>42485</v>
      </c>
      <c r="C5503" s="197">
        <v>412.2</v>
      </c>
      <c r="D5503" s="197">
        <f t="shared" si="86"/>
        <v>2.316170555108608</v>
      </c>
      <c r="E5503" s="197">
        <v>-1.151079136690647E-2</v>
      </c>
    </row>
    <row r="5504" spans="2:5" x14ac:dyDescent="0.3">
      <c r="B5504" s="166">
        <v>39300</v>
      </c>
      <c r="C5504" s="197">
        <v>124.3</v>
      </c>
      <c r="D5504" s="197">
        <f t="shared" si="86"/>
        <v>0.57681085881009775</v>
      </c>
      <c r="E5504" s="197">
        <v>-1.153081510934395E-2</v>
      </c>
    </row>
    <row r="5505" spans="2:5" x14ac:dyDescent="0.3">
      <c r="B5505" s="166">
        <v>38280</v>
      </c>
      <c r="C5505" s="197">
        <v>78.83</v>
      </c>
      <c r="D5505" s="197">
        <f t="shared" si="86"/>
        <v>-0.72185173423661841</v>
      </c>
      <c r="E5505" s="197">
        <v>-1.1536050156739863E-2</v>
      </c>
    </row>
    <row r="5506" spans="2:5" x14ac:dyDescent="0.3">
      <c r="B5506" s="166">
        <v>41457</v>
      </c>
      <c r="C5506" s="197">
        <v>283.41000000000003</v>
      </c>
      <c r="D5506" s="197">
        <f t="shared" si="86"/>
        <v>-6.6809351333552702E-2</v>
      </c>
      <c r="E5506" s="197">
        <v>-1.1544363839285698E-2</v>
      </c>
    </row>
    <row r="5507" spans="2:5" x14ac:dyDescent="0.3">
      <c r="B5507" s="166">
        <v>44424</v>
      </c>
      <c r="C5507" s="197">
        <v>303.7</v>
      </c>
      <c r="D5507" s="197">
        <f t="shared" si="86"/>
        <v>0.26478427452940179</v>
      </c>
      <c r="E5507" s="197">
        <v>-1.1554109031733151E-2</v>
      </c>
    </row>
    <row r="5508" spans="2:5" x14ac:dyDescent="0.3">
      <c r="B5508" s="166">
        <v>40505</v>
      </c>
      <c r="C5508" s="197">
        <v>240.12</v>
      </c>
      <c r="D5508" s="197">
        <f t="shared" si="86"/>
        <v>-0.34723392687236643</v>
      </c>
      <c r="E5508" s="197">
        <v>-1.1567118099864215E-2</v>
      </c>
    </row>
    <row r="5509" spans="2:5" x14ac:dyDescent="0.3">
      <c r="B5509" s="166">
        <v>41653</v>
      </c>
      <c r="C5509" s="197">
        <v>367.85</v>
      </c>
      <c r="D5509" s="197">
        <f t="shared" si="86"/>
        <v>2.59228515625</v>
      </c>
      <c r="E5509" s="197">
        <v>-1.1581040412725674E-2</v>
      </c>
    </row>
    <row r="5510" spans="2:5" x14ac:dyDescent="0.3">
      <c r="B5510" s="166">
        <v>38639</v>
      </c>
      <c r="C5510" s="197">
        <v>102.4</v>
      </c>
      <c r="D5510" s="197">
        <f t="shared" si="86"/>
        <v>-0.7977683420558902</v>
      </c>
      <c r="E5510" s="197">
        <v>-1.1583011583011449E-2</v>
      </c>
    </row>
    <row r="5511" spans="2:5" x14ac:dyDescent="0.3">
      <c r="B5511" s="166">
        <v>42681</v>
      </c>
      <c r="C5511" s="197">
        <v>506.35</v>
      </c>
      <c r="D5511" s="197">
        <f t="shared" si="86"/>
        <v>2.6970648364485981</v>
      </c>
      <c r="E5511" s="197">
        <v>-1.1614288502830195E-2</v>
      </c>
    </row>
    <row r="5512" spans="2:5" x14ac:dyDescent="0.3">
      <c r="B5512" s="166">
        <v>39212</v>
      </c>
      <c r="C5512" s="197">
        <v>136.96</v>
      </c>
      <c r="D5512" s="197">
        <f t="shared" si="86"/>
        <v>-0.24973979731580387</v>
      </c>
      <c r="E5512" s="197">
        <v>-1.161867648120074E-2</v>
      </c>
    </row>
    <row r="5513" spans="2:5" x14ac:dyDescent="0.3">
      <c r="B5513" s="166">
        <v>43838</v>
      </c>
      <c r="C5513" s="197">
        <v>182.55</v>
      </c>
      <c r="D5513" s="197">
        <f t="shared" si="86"/>
        <v>-0.38692235357334759</v>
      </c>
      <c r="E5513" s="197">
        <v>-1.1640498105035091E-2</v>
      </c>
    </row>
    <row r="5514" spans="2:5" x14ac:dyDescent="0.3">
      <c r="B5514" s="166">
        <v>41032</v>
      </c>
      <c r="C5514" s="197">
        <v>297.76</v>
      </c>
      <c r="D5514" s="197">
        <f t="shared" ref="D5514:D5577" si="87">C5514/C5515-1</f>
        <v>0.52697435897435896</v>
      </c>
      <c r="E5514" s="197">
        <v>-1.1650678793109104E-2</v>
      </c>
    </row>
    <row r="5515" spans="2:5" x14ac:dyDescent="0.3">
      <c r="B5515" s="166">
        <v>43850</v>
      </c>
      <c r="C5515" s="197">
        <v>195</v>
      </c>
      <c r="D5515" s="197">
        <f t="shared" si="87"/>
        <v>0.25008013334188073</v>
      </c>
      <c r="E5515" s="197">
        <v>-1.1657374556512945E-2</v>
      </c>
    </row>
    <row r="5516" spans="2:5" x14ac:dyDescent="0.3">
      <c r="B5516" s="166">
        <v>39037</v>
      </c>
      <c r="C5516" s="197">
        <v>155.99</v>
      </c>
      <c r="D5516" s="197">
        <f t="shared" si="87"/>
        <v>1.968976018271793</v>
      </c>
      <c r="E5516" s="197">
        <v>-1.1658113159728867E-2</v>
      </c>
    </row>
    <row r="5517" spans="2:5" x14ac:dyDescent="0.3">
      <c r="B5517" s="166">
        <v>37868</v>
      </c>
      <c r="C5517" s="197">
        <v>52.54</v>
      </c>
      <c r="D5517" s="197">
        <f t="shared" si="87"/>
        <v>1.8232133261687267</v>
      </c>
      <c r="E5517" s="197">
        <v>-1.1662904439428079E-2</v>
      </c>
    </row>
    <row r="5518" spans="2:5" x14ac:dyDescent="0.3">
      <c r="B5518" s="166">
        <v>36874</v>
      </c>
      <c r="C5518" s="197">
        <v>18.61</v>
      </c>
      <c r="D5518" s="197">
        <f t="shared" si="87"/>
        <v>-0.77986751833451629</v>
      </c>
      <c r="E5518" s="197">
        <v>-1.1683483802442884E-2</v>
      </c>
    </row>
    <row r="5519" spans="2:5" x14ac:dyDescent="0.3">
      <c r="B5519" s="166">
        <v>35159</v>
      </c>
      <c r="C5519" s="197">
        <v>84.54</v>
      </c>
      <c r="D5519" s="197">
        <f t="shared" si="87"/>
        <v>1.0838057678087258</v>
      </c>
      <c r="E5519" s="197">
        <v>-1.1690437222352079E-2</v>
      </c>
    </row>
    <row r="5520" spans="2:5" x14ac:dyDescent="0.3">
      <c r="B5520" s="166">
        <v>36179</v>
      </c>
      <c r="C5520" s="197">
        <v>40.57</v>
      </c>
      <c r="D5520" s="197">
        <f t="shared" si="87"/>
        <v>0.45882775979863366</v>
      </c>
      <c r="E5520" s="197">
        <v>-1.1693057247259331E-2</v>
      </c>
    </row>
    <row r="5521" spans="2:5" x14ac:dyDescent="0.3">
      <c r="B5521" s="166">
        <v>37299</v>
      </c>
      <c r="C5521" s="197">
        <v>27.81</v>
      </c>
      <c r="D5521" s="197">
        <f t="shared" si="87"/>
        <v>-0.94079829696647155</v>
      </c>
      <c r="E5521" s="197">
        <v>-1.1727078891258014E-2</v>
      </c>
    </row>
    <row r="5522" spans="2:5" x14ac:dyDescent="0.3">
      <c r="B5522" s="166">
        <v>45037</v>
      </c>
      <c r="C5522" s="197">
        <v>469.75</v>
      </c>
      <c r="D5522" s="197">
        <f t="shared" si="87"/>
        <v>0.59480563571549805</v>
      </c>
      <c r="E5522" s="197">
        <v>-1.1739212757452711E-2</v>
      </c>
    </row>
    <row r="5523" spans="2:5" x14ac:dyDescent="0.3">
      <c r="B5523" s="166">
        <v>44308</v>
      </c>
      <c r="C5523" s="197">
        <v>294.55</v>
      </c>
      <c r="D5523" s="197">
        <f t="shared" si="87"/>
        <v>2.1839801102583505</v>
      </c>
      <c r="E5523" s="197">
        <v>-1.1742996141587025E-2</v>
      </c>
    </row>
    <row r="5524" spans="2:5" x14ac:dyDescent="0.3">
      <c r="B5524" s="166">
        <v>40039</v>
      </c>
      <c r="C5524" s="197">
        <v>92.51</v>
      </c>
      <c r="D5524" s="197">
        <f t="shared" si="87"/>
        <v>-0.34907120743034059</v>
      </c>
      <c r="E5524" s="197">
        <v>-1.1750881316098694E-2</v>
      </c>
    </row>
    <row r="5525" spans="2:5" x14ac:dyDescent="0.3">
      <c r="B5525" s="166">
        <v>39220</v>
      </c>
      <c r="C5525" s="197">
        <v>142.12</v>
      </c>
      <c r="D5525" s="197">
        <f t="shared" si="87"/>
        <v>-0.68288818974942544</v>
      </c>
      <c r="E5525" s="197">
        <v>-1.1751616716500934E-2</v>
      </c>
    </row>
    <row r="5526" spans="2:5" x14ac:dyDescent="0.3">
      <c r="B5526" s="166">
        <v>44767</v>
      </c>
      <c r="C5526" s="197">
        <v>448.17</v>
      </c>
      <c r="D5526" s="197">
        <f t="shared" si="87"/>
        <v>2.0473244033453462</v>
      </c>
      <c r="E5526" s="197">
        <v>-1.1753031973539052E-2</v>
      </c>
    </row>
    <row r="5527" spans="2:5" x14ac:dyDescent="0.3">
      <c r="B5527" s="166">
        <v>39283</v>
      </c>
      <c r="C5527" s="197">
        <v>147.07</v>
      </c>
      <c r="D5527" s="197">
        <f t="shared" si="87"/>
        <v>-0.68735119047619042</v>
      </c>
      <c r="E5527" s="197">
        <v>-1.1759172154280351E-2</v>
      </c>
    </row>
    <row r="5528" spans="2:5" x14ac:dyDescent="0.3">
      <c r="B5528" s="166">
        <v>44560</v>
      </c>
      <c r="C5528" s="197">
        <v>470.4</v>
      </c>
      <c r="D5528" s="197">
        <f t="shared" si="87"/>
        <v>4.8999122036874443</v>
      </c>
      <c r="E5528" s="197">
        <v>-1.176470588235301E-2</v>
      </c>
    </row>
    <row r="5529" spans="2:5" x14ac:dyDescent="0.3">
      <c r="B5529" s="166">
        <v>37966</v>
      </c>
      <c r="C5529" s="197">
        <v>79.73</v>
      </c>
      <c r="D5529" s="197">
        <f t="shared" si="87"/>
        <v>-0.91308187070751112</v>
      </c>
      <c r="E5529" s="197">
        <v>-1.1774913237481477E-2</v>
      </c>
    </row>
    <row r="5530" spans="2:5" x14ac:dyDescent="0.3">
      <c r="B5530" s="166">
        <v>45580</v>
      </c>
      <c r="C5530" s="197">
        <v>917.3</v>
      </c>
      <c r="D5530" s="197">
        <f t="shared" si="87"/>
        <v>2.3041567610402707</v>
      </c>
      <c r="E5530" s="197">
        <v>-1.1796391058443323E-2</v>
      </c>
    </row>
    <row r="5531" spans="2:5" x14ac:dyDescent="0.3">
      <c r="B5531" s="166">
        <v>41222</v>
      </c>
      <c r="C5531" s="197">
        <v>277.62</v>
      </c>
      <c r="D5531" s="197">
        <f t="shared" si="87"/>
        <v>2.1341160532851662</v>
      </c>
      <c r="E5531" s="197">
        <v>-1.181746992240329E-2</v>
      </c>
    </row>
    <row r="5532" spans="2:5" x14ac:dyDescent="0.3">
      <c r="B5532" s="166">
        <v>38422</v>
      </c>
      <c r="C5532" s="197">
        <v>88.58</v>
      </c>
      <c r="D5532" s="197">
        <f t="shared" si="87"/>
        <v>-0.50665552770815925</v>
      </c>
      <c r="E5532" s="197">
        <v>-1.182507809013833E-2</v>
      </c>
    </row>
    <row r="5533" spans="2:5" x14ac:dyDescent="0.3">
      <c r="B5533" s="166">
        <v>43538</v>
      </c>
      <c r="C5533" s="197">
        <v>179.55</v>
      </c>
      <c r="D5533" s="197">
        <f t="shared" si="87"/>
        <v>1.7618827872634979</v>
      </c>
      <c r="E5533" s="197">
        <v>-1.1832691249311966E-2</v>
      </c>
    </row>
    <row r="5534" spans="2:5" x14ac:dyDescent="0.3">
      <c r="B5534" s="166">
        <v>35422</v>
      </c>
      <c r="C5534" s="197">
        <v>65.010000000000005</v>
      </c>
      <c r="D5534" s="197">
        <f t="shared" si="87"/>
        <v>-0.84998269297334716</v>
      </c>
      <c r="E5534" s="197">
        <v>-1.1855905152758806E-2</v>
      </c>
    </row>
    <row r="5535" spans="2:5" x14ac:dyDescent="0.3">
      <c r="B5535" s="166">
        <v>41816</v>
      </c>
      <c r="C5535" s="197">
        <v>433.35</v>
      </c>
      <c r="D5535" s="197">
        <f t="shared" si="87"/>
        <v>0.33338461538461539</v>
      </c>
      <c r="E5535" s="197">
        <v>-1.1857256869228117E-2</v>
      </c>
    </row>
    <row r="5536" spans="2:5" x14ac:dyDescent="0.3">
      <c r="B5536" s="166">
        <v>44238</v>
      </c>
      <c r="C5536" s="197">
        <v>325</v>
      </c>
      <c r="D5536" s="197">
        <f t="shared" si="87"/>
        <v>4.848856340936214E-2</v>
      </c>
      <c r="E5536" s="197">
        <v>-1.1857707509881354E-2</v>
      </c>
    </row>
    <row r="5537" spans="2:5" x14ac:dyDescent="0.3">
      <c r="B5537" s="166">
        <v>41425</v>
      </c>
      <c r="C5537" s="197">
        <v>309.97000000000003</v>
      </c>
      <c r="D5537" s="197">
        <f t="shared" si="87"/>
        <v>-0.38491913880345263</v>
      </c>
      <c r="E5537" s="197">
        <v>-1.1858841531448117E-2</v>
      </c>
    </row>
    <row r="5538" spans="2:5" x14ac:dyDescent="0.3">
      <c r="B5538" s="166">
        <v>42604</v>
      </c>
      <c r="C5538" s="197">
        <v>503.95</v>
      </c>
      <c r="D5538" s="197">
        <f t="shared" si="87"/>
        <v>1.9668550571058514</v>
      </c>
      <c r="E5538" s="197">
        <v>-1.1862745098039196E-2</v>
      </c>
    </row>
    <row r="5539" spans="2:5" x14ac:dyDescent="0.3">
      <c r="B5539" s="166">
        <v>38965</v>
      </c>
      <c r="C5539" s="197">
        <v>169.86</v>
      </c>
      <c r="D5539" s="197">
        <f t="shared" si="87"/>
        <v>0.94637332416638054</v>
      </c>
      <c r="E5539" s="197">
        <v>-1.186736474694583E-2</v>
      </c>
    </row>
    <row r="5540" spans="2:5" x14ac:dyDescent="0.3">
      <c r="B5540" s="166">
        <v>38547</v>
      </c>
      <c r="C5540" s="197">
        <v>87.27</v>
      </c>
      <c r="D5540" s="197">
        <f t="shared" si="87"/>
        <v>-0.76921856406188027</v>
      </c>
      <c r="E5540" s="197">
        <v>-1.1888586956521729E-2</v>
      </c>
    </row>
    <row r="5541" spans="2:5" x14ac:dyDescent="0.3">
      <c r="B5541" s="166">
        <v>42985</v>
      </c>
      <c r="C5541" s="197">
        <v>378.15</v>
      </c>
      <c r="D5541" s="197">
        <f t="shared" si="87"/>
        <v>6.1120932856874175</v>
      </c>
      <c r="E5541" s="197">
        <v>-1.1889208257120476E-2</v>
      </c>
    </row>
    <row r="5542" spans="2:5" x14ac:dyDescent="0.3">
      <c r="B5542" s="166">
        <v>39941</v>
      </c>
      <c r="C5542" s="197">
        <v>53.17</v>
      </c>
      <c r="D5542" s="197">
        <f t="shared" si="87"/>
        <v>-0.80121878271272617</v>
      </c>
      <c r="E5542" s="197">
        <v>-1.1893700055751744E-2</v>
      </c>
    </row>
    <row r="5543" spans="2:5" x14ac:dyDescent="0.3">
      <c r="B5543" s="166">
        <v>41355</v>
      </c>
      <c r="C5543" s="197">
        <v>267.48</v>
      </c>
      <c r="D5543" s="197">
        <f t="shared" si="87"/>
        <v>0.34995457757141435</v>
      </c>
      <c r="E5543" s="197">
        <v>-1.1895086811968825E-2</v>
      </c>
    </row>
    <row r="5544" spans="2:5" x14ac:dyDescent="0.3">
      <c r="B5544" s="166">
        <v>40406</v>
      </c>
      <c r="C5544" s="197">
        <v>198.14</v>
      </c>
      <c r="D5544" s="197">
        <f t="shared" si="87"/>
        <v>-0.40977062853738455</v>
      </c>
      <c r="E5544" s="197">
        <v>-1.1918416197077786E-2</v>
      </c>
    </row>
    <row r="5545" spans="2:5" x14ac:dyDescent="0.3">
      <c r="B5545" s="166">
        <v>43178</v>
      </c>
      <c r="C5545" s="197">
        <v>335.7</v>
      </c>
      <c r="D5545" s="197">
        <f t="shared" si="87"/>
        <v>-0.56619499903081993</v>
      </c>
      <c r="E5545" s="197">
        <v>-1.192052980132452E-2</v>
      </c>
    </row>
    <row r="5546" spans="2:5" x14ac:dyDescent="0.3">
      <c r="B5546" s="166">
        <v>45617</v>
      </c>
      <c r="C5546" s="197">
        <v>773.85</v>
      </c>
      <c r="D5546" s="197">
        <f t="shared" si="87"/>
        <v>9.1635145784081953</v>
      </c>
      <c r="E5546" s="197">
        <v>-1.1938202247190999E-2</v>
      </c>
    </row>
    <row r="5547" spans="2:5" x14ac:dyDescent="0.3">
      <c r="B5547" s="166">
        <v>38156</v>
      </c>
      <c r="C5547" s="197">
        <v>76.14</v>
      </c>
      <c r="D5547" s="197">
        <f t="shared" si="87"/>
        <v>-0.51761277242777504</v>
      </c>
      <c r="E5547" s="197">
        <v>-1.193874902673242E-2</v>
      </c>
    </row>
    <row r="5548" spans="2:5" x14ac:dyDescent="0.3">
      <c r="B5548" s="166">
        <v>40351</v>
      </c>
      <c r="C5548" s="197">
        <v>157.84</v>
      </c>
      <c r="D5548" s="197">
        <f t="shared" si="87"/>
        <v>-0.45523572858424799</v>
      </c>
      <c r="E5548" s="197">
        <v>-1.1956181533646304E-2</v>
      </c>
    </row>
    <row r="5549" spans="2:5" x14ac:dyDescent="0.3">
      <c r="B5549" s="166">
        <v>41038</v>
      </c>
      <c r="C5549" s="197">
        <v>289.74</v>
      </c>
      <c r="D5549" s="197">
        <f t="shared" si="87"/>
        <v>-0.41419328750505457</v>
      </c>
      <c r="E5549" s="197">
        <v>-1.1969309462915523E-2</v>
      </c>
    </row>
    <row r="5550" spans="2:5" x14ac:dyDescent="0.3">
      <c r="B5550" s="166">
        <v>44599</v>
      </c>
      <c r="C5550" s="197">
        <v>494.6</v>
      </c>
      <c r="D5550" s="197">
        <f t="shared" si="87"/>
        <v>0.94847147809643872</v>
      </c>
      <c r="E5550" s="197">
        <v>-1.1985617259288817E-2</v>
      </c>
    </row>
    <row r="5551" spans="2:5" x14ac:dyDescent="0.3">
      <c r="B5551" s="166">
        <v>40548</v>
      </c>
      <c r="C5551" s="197">
        <v>253.84</v>
      </c>
      <c r="D5551" s="197">
        <f t="shared" si="87"/>
        <v>-0.48059176198563558</v>
      </c>
      <c r="E5551" s="197">
        <v>-1.1988167522964388E-2</v>
      </c>
    </row>
    <row r="5552" spans="2:5" x14ac:dyDescent="0.3">
      <c r="B5552" s="166">
        <v>41988</v>
      </c>
      <c r="C5552" s="197">
        <v>488.71</v>
      </c>
      <c r="D5552" s="197">
        <f t="shared" si="87"/>
        <v>0.52127626459143972</v>
      </c>
      <c r="E5552" s="197">
        <v>-1.1988516901180635E-2</v>
      </c>
    </row>
    <row r="5553" spans="2:5" x14ac:dyDescent="0.3">
      <c r="B5553" s="166">
        <v>44263</v>
      </c>
      <c r="C5553" s="197">
        <v>321.25</v>
      </c>
      <c r="D5553" s="197">
        <f t="shared" si="87"/>
        <v>21.946428571428573</v>
      </c>
      <c r="E5553" s="197">
        <v>-1.199446409349525E-2</v>
      </c>
    </row>
    <row r="5554" spans="2:5" x14ac:dyDescent="0.3">
      <c r="B5554" s="166">
        <v>36819</v>
      </c>
      <c r="C5554" s="197">
        <v>14</v>
      </c>
      <c r="D5554" s="197">
        <f t="shared" si="87"/>
        <v>-0.83482774893817835</v>
      </c>
      <c r="E5554" s="197">
        <v>-1.1997177134791759E-2</v>
      </c>
    </row>
    <row r="5555" spans="2:5" x14ac:dyDescent="0.3">
      <c r="B5555" s="166">
        <v>37985</v>
      </c>
      <c r="C5555" s="197">
        <v>84.76</v>
      </c>
      <c r="D5555" s="197">
        <f t="shared" si="87"/>
        <v>-0.81762237762237766</v>
      </c>
      <c r="E5555" s="197">
        <v>-1.2006061312507255E-2</v>
      </c>
    </row>
    <row r="5556" spans="2:5" x14ac:dyDescent="0.3">
      <c r="B5556" s="166">
        <v>42821</v>
      </c>
      <c r="C5556" s="197">
        <v>464.75</v>
      </c>
      <c r="D5556" s="197">
        <f t="shared" si="87"/>
        <v>-5.0367797302819706E-2</v>
      </c>
      <c r="E5556" s="197">
        <v>-1.2011054421768641E-2</v>
      </c>
    </row>
    <row r="5557" spans="2:5" x14ac:dyDescent="0.3">
      <c r="B5557" s="166">
        <v>44544</v>
      </c>
      <c r="C5557" s="197">
        <v>489.4</v>
      </c>
      <c r="D5557" s="197">
        <f t="shared" si="87"/>
        <v>18.837859748682607</v>
      </c>
      <c r="E5557" s="197">
        <v>-1.20117088927022E-2</v>
      </c>
    </row>
    <row r="5558" spans="2:5" x14ac:dyDescent="0.3">
      <c r="B5558" s="166">
        <v>37329</v>
      </c>
      <c r="C5558" s="197">
        <v>24.67</v>
      </c>
      <c r="D5558" s="197">
        <f t="shared" si="87"/>
        <v>-0.93862420699091931</v>
      </c>
      <c r="E5558" s="197">
        <v>-1.2014417300760805E-2</v>
      </c>
    </row>
    <row r="5559" spans="2:5" x14ac:dyDescent="0.3">
      <c r="B5559" s="166">
        <v>43082</v>
      </c>
      <c r="C5559" s="197">
        <v>401.95</v>
      </c>
      <c r="D5559" s="197">
        <f t="shared" si="87"/>
        <v>-9.730955803090191E-2</v>
      </c>
      <c r="E5559" s="197">
        <v>-1.2043750768096384E-2</v>
      </c>
    </row>
    <row r="5560" spans="2:5" x14ac:dyDescent="0.3">
      <c r="B5560" s="166">
        <v>44958</v>
      </c>
      <c r="C5560" s="197">
        <v>445.28</v>
      </c>
      <c r="D5560" s="197">
        <f t="shared" si="87"/>
        <v>3.5321119592875316</v>
      </c>
      <c r="E5560" s="197">
        <v>-1.2047658139380135E-2</v>
      </c>
    </row>
    <row r="5561" spans="2:5" x14ac:dyDescent="0.3">
      <c r="B5561" s="166">
        <v>44012</v>
      </c>
      <c r="C5561" s="197">
        <v>98.25</v>
      </c>
      <c r="D5561" s="197">
        <f t="shared" si="87"/>
        <v>-0.35404339250493089</v>
      </c>
      <c r="E5561" s="197">
        <v>-1.2066365007541546E-2</v>
      </c>
    </row>
    <row r="5562" spans="2:5" x14ac:dyDescent="0.3">
      <c r="B5562" s="166">
        <v>40203</v>
      </c>
      <c r="C5562" s="197">
        <v>152.1</v>
      </c>
      <c r="D5562" s="197">
        <f t="shared" si="87"/>
        <v>5.4177215189873413</v>
      </c>
      <c r="E5562" s="197">
        <v>-1.2081060015588507E-2</v>
      </c>
    </row>
    <row r="5563" spans="2:5" x14ac:dyDescent="0.3">
      <c r="B5563" s="166">
        <v>37470</v>
      </c>
      <c r="C5563" s="197">
        <v>23.7</v>
      </c>
      <c r="D5563" s="197">
        <f t="shared" si="87"/>
        <v>-0.93691271594750714</v>
      </c>
      <c r="E5563" s="197">
        <v>-1.2088370154230921E-2</v>
      </c>
    </row>
    <row r="5564" spans="2:5" x14ac:dyDescent="0.3">
      <c r="B5564" s="166">
        <v>41718</v>
      </c>
      <c r="C5564" s="197">
        <v>375.67</v>
      </c>
      <c r="D5564" s="197">
        <f t="shared" si="87"/>
        <v>0.29787528070478508</v>
      </c>
      <c r="E5564" s="197">
        <v>-1.2096668156835855E-2</v>
      </c>
    </row>
    <row r="5565" spans="2:5" x14ac:dyDescent="0.3">
      <c r="B5565" s="166">
        <v>44320</v>
      </c>
      <c r="C5565" s="197">
        <v>289.45</v>
      </c>
      <c r="D5565" s="197">
        <f t="shared" si="87"/>
        <v>10.094288999616712</v>
      </c>
      <c r="E5565" s="197">
        <v>-1.2116040955631457E-2</v>
      </c>
    </row>
    <row r="5566" spans="2:5" x14ac:dyDescent="0.3">
      <c r="B5566" s="166">
        <v>36034</v>
      </c>
      <c r="C5566" s="197">
        <v>26.09</v>
      </c>
      <c r="D5566" s="197">
        <f t="shared" si="87"/>
        <v>-0.63632562029551154</v>
      </c>
      <c r="E5566" s="197">
        <v>-1.2116622491480489E-2</v>
      </c>
    </row>
    <row r="5567" spans="2:5" x14ac:dyDescent="0.3">
      <c r="B5567" s="166">
        <v>35044</v>
      </c>
      <c r="C5567" s="197">
        <v>71.739999999999995</v>
      </c>
      <c r="D5567" s="197">
        <f t="shared" si="87"/>
        <v>-0.27826961770623748</v>
      </c>
      <c r="E5567" s="197">
        <v>-1.2117873863949469E-2</v>
      </c>
    </row>
    <row r="5568" spans="2:5" x14ac:dyDescent="0.3">
      <c r="B5568" s="166">
        <v>38100</v>
      </c>
      <c r="C5568" s="197">
        <v>99.4</v>
      </c>
      <c r="D5568" s="197">
        <f t="shared" si="87"/>
        <v>-0.68697842859392222</v>
      </c>
      <c r="E5568" s="197">
        <v>-1.2124826078314443E-2</v>
      </c>
    </row>
    <row r="5569" spans="2:5" x14ac:dyDescent="0.3">
      <c r="B5569" s="166">
        <v>44267</v>
      </c>
      <c r="C5569" s="197">
        <v>317.55</v>
      </c>
      <c r="D5569" s="197">
        <f t="shared" si="87"/>
        <v>-0.27777019650655022</v>
      </c>
      <c r="E5569" s="197">
        <v>-1.2132524498366659E-2</v>
      </c>
    </row>
    <row r="5570" spans="2:5" x14ac:dyDescent="0.3">
      <c r="B5570" s="166">
        <v>41778</v>
      </c>
      <c r="C5570" s="197">
        <v>439.68</v>
      </c>
      <c r="D5570" s="197">
        <f t="shared" si="87"/>
        <v>3.0018203331209614</v>
      </c>
      <c r="E5570" s="197">
        <v>-1.2132650310056614E-2</v>
      </c>
    </row>
    <row r="5571" spans="2:5" x14ac:dyDescent="0.3">
      <c r="B5571" s="166">
        <v>40115</v>
      </c>
      <c r="C5571" s="197">
        <v>109.87</v>
      </c>
      <c r="D5571" s="197">
        <f t="shared" si="87"/>
        <v>-0.63107350324032097</v>
      </c>
      <c r="E5571" s="197">
        <v>-1.21381046574357E-2</v>
      </c>
    </row>
    <row r="5572" spans="2:5" x14ac:dyDescent="0.3">
      <c r="B5572" s="166">
        <v>41346</v>
      </c>
      <c r="C5572" s="197">
        <v>297.81</v>
      </c>
      <c r="D5572" s="197">
        <f t="shared" si="87"/>
        <v>8.8940199335548176</v>
      </c>
      <c r="E5572" s="197">
        <v>-1.2140511493681005E-2</v>
      </c>
    </row>
    <row r="5573" spans="2:5" x14ac:dyDescent="0.3">
      <c r="B5573" s="166">
        <v>37708</v>
      </c>
      <c r="C5573" s="197">
        <v>30.1</v>
      </c>
      <c r="D5573" s="197">
        <f t="shared" si="87"/>
        <v>-0.90132765120472058</v>
      </c>
      <c r="E5573" s="197">
        <v>-1.2143091565474107E-2</v>
      </c>
    </row>
    <row r="5574" spans="2:5" x14ac:dyDescent="0.3">
      <c r="B5574" s="166">
        <v>43270</v>
      </c>
      <c r="C5574" s="197">
        <v>305.05</v>
      </c>
      <c r="D5574" s="197">
        <f t="shared" si="87"/>
        <v>-0.35199150292087089</v>
      </c>
      <c r="E5574" s="197">
        <v>-1.2143782383419732E-2</v>
      </c>
    </row>
    <row r="5575" spans="2:5" x14ac:dyDescent="0.3">
      <c r="B5575" s="166">
        <v>41990</v>
      </c>
      <c r="C5575" s="197">
        <v>470.75</v>
      </c>
      <c r="D5575" s="197">
        <f t="shared" si="87"/>
        <v>5.3666486340275901</v>
      </c>
      <c r="E5575" s="197">
        <v>-1.2150081839929494E-2</v>
      </c>
    </row>
    <row r="5576" spans="2:5" x14ac:dyDescent="0.3">
      <c r="B5576" s="166">
        <v>38245</v>
      </c>
      <c r="C5576" s="197">
        <v>73.94</v>
      </c>
      <c r="D5576" s="197">
        <f t="shared" si="87"/>
        <v>-0.58388204175811809</v>
      </c>
      <c r="E5576" s="197">
        <v>-1.2157648630594431E-2</v>
      </c>
    </row>
    <row r="5577" spans="2:5" x14ac:dyDescent="0.3">
      <c r="B5577" s="166">
        <v>38835</v>
      </c>
      <c r="C5577" s="197">
        <v>177.69</v>
      </c>
      <c r="D5577" s="197">
        <f t="shared" si="87"/>
        <v>0.21248720573183211</v>
      </c>
      <c r="E5577" s="197">
        <v>-1.2174783188792504E-2</v>
      </c>
    </row>
    <row r="5578" spans="2:5" x14ac:dyDescent="0.3">
      <c r="B5578" s="166">
        <v>40266</v>
      </c>
      <c r="C5578" s="197">
        <v>146.55000000000001</v>
      </c>
      <c r="D5578" s="197">
        <f t="shared" ref="D5578:D5641" si="88">C5578/C5579-1</f>
        <v>-0.69538557472458939</v>
      </c>
      <c r="E5578" s="197">
        <v>-1.2200053922890253E-2</v>
      </c>
    </row>
    <row r="5579" spans="2:5" x14ac:dyDescent="0.3">
      <c r="B5579" s="166">
        <v>42738</v>
      </c>
      <c r="C5579" s="197">
        <v>481.1</v>
      </c>
      <c r="D5579" s="197">
        <f t="shared" si="88"/>
        <v>8.4291187739463647E-2</v>
      </c>
      <c r="E5579" s="197">
        <v>-1.2216404886561949E-2</v>
      </c>
    </row>
    <row r="5580" spans="2:5" x14ac:dyDescent="0.3">
      <c r="B5580" s="166">
        <v>42843</v>
      </c>
      <c r="C5580" s="197">
        <v>443.7</v>
      </c>
      <c r="D5580" s="197">
        <f t="shared" si="88"/>
        <v>1.5610389610389608</v>
      </c>
      <c r="E5580" s="197">
        <v>-1.2243989314336567E-2</v>
      </c>
    </row>
    <row r="5581" spans="2:5" x14ac:dyDescent="0.3">
      <c r="B5581" s="166">
        <v>43490</v>
      </c>
      <c r="C5581" s="197">
        <v>173.25</v>
      </c>
      <c r="D5581" s="197">
        <f t="shared" si="88"/>
        <v>-0.60548787430263007</v>
      </c>
      <c r="E5581" s="197">
        <v>-1.2257696693272591E-2</v>
      </c>
    </row>
    <row r="5582" spans="2:5" x14ac:dyDescent="0.3">
      <c r="B5582" s="166">
        <v>44714</v>
      </c>
      <c r="C5582" s="197">
        <v>439.15</v>
      </c>
      <c r="D5582" s="197">
        <f t="shared" si="88"/>
        <v>16.041133100504464</v>
      </c>
      <c r="E5582" s="197">
        <v>-1.2258209626630823E-2</v>
      </c>
    </row>
    <row r="5583" spans="2:5" x14ac:dyDescent="0.3">
      <c r="B5583" s="166">
        <v>36021</v>
      </c>
      <c r="C5583" s="197">
        <v>25.77</v>
      </c>
      <c r="D5583" s="197">
        <f t="shared" si="88"/>
        <v>-0.93187045604758756</v>
      </c>
      <c r="E5583" s="197">
        <v>-1.2265235722499046E-2</v>
      </c>
    </row>
    <row r="5584" spans="2:5" x14ac:dyDescent="0.3">
      <c r="B5584" s="166">
        <v>42356</v>
      </c>
      <c r="C5584" s="197">
        <v>378.25</v>
      </c>
      <c r="D5584" s="197">
        <f t="shared" si="88"/>
        <v>5.6220238095238102</v>
      </c>
      <c r="E5584" s="197">
        <v>-1.2273142707925233E-2</v>
      </c>
    </row>
    <row r="5585" spans="2:5" x14ac:dyDescent="0.3">
      <c r="B5585" s="166">
        <v>34716</v>
      </c>
      <c r="C5585" s="197">
        <v>57.12</v>
      </c>
      <c r="D5585" s="197">
        <f t="shared" si="88"/>
        <v>-0.30315969257045261</v>
      </c>
      <c r="E5585" s="197">
        <v>-1.2277364689607495E-2</v>
      </c>
    </row>
    <row r="5586" spans="2:5" x14ac:dyDescent="0.3">
      <c r="B5586" s="166">
        <v>38470</v>
      </c>
      <c r="C5586" s="197">
        <v>81.97</v>
      </c>
      <c r="D5586" s="197">
        <f t="shared" si="88"/>
        <v>-0.81108550357225173</v>
      </c>
      <c r="E5586" s="197">
        <v>-1.229063742619585E-2</v>
      </c>
    </row>
    <row r="5587" spans="2:5" x14ac:dyDescent="0.3">
      <c r="B5587" s="166">
        <v>43103</v>
      </c>
      <c r="C5587" s="197">
        <v>433.9</v>
      </c>
      <c r="D5587" s="197">
        <f t="shared" si="88"/>
        <v>2.240235979389142</v>
      </c>
      <c r="E5587" s="197">
        <v>-1.2292283177782859E-2</v>
      </c>
    </row>
    <row r="5588" spans="2:5" x14ac:dyDescent="0.3">
      <c r="B5588" s="166">
        <v>39401</v>
      </c>
      <c r="C5588" s="197">
        <v>133.91</v>
      </c>
      <c r="D5588" s="197">
        <f t="shared" si="88"/>
        <v>-0.65881933297663631</v>
      </c>
      <c r="E5588" s="197">
        <v>-1.2317450951467857E-2</v>
      </c>
    </row>
    <row r="5589" spans="2:5" x14ac:dyDescent="0.3">
      <c r="B5589" s="166">
        <v>41725</v>
      </c>
      <c r="C5589" s="197">
        <v>392.49</v>
      </c>
      <c r="D5589" s="197">
        <f t="shared" si="88"/>
        <v>13.850170261066969</v>
      </c>
      <c r="E5589" s="197">
        <v>-1.2330456226880337E-2</v>
      </c>
    </row>
    <row r="5590" spans="2:5" x14ac:dyDescent="0.3">
      <c r="B5590" s="166">
        <v>36627</v>
      </c>
      <c r="C5590" s="197">
        <v>26.43</v>
      </c>
      <c r="D5590" s="197">
        <f t="shared" si="88"/>
        <v>-0.8244553666312433</v>
      </c>
      <c r="E5590" s="197">
        <v>-1.2331838565022513E-2</v>
      </c>
    </row>
    <row r="5591" spans="2:5" x14ac:dyDescent="0.3">
      <c r="B5591" s="166">
        <v>40249</v>
      </c>
      <c r="C5591" s="197">
        <v>150.56</v>
      </c>
      <c r="D5591" s="197">
        <f t="shared" si="88"/>
        <v>1.9377560975609756</v>
      </c>
      <c r="E5591" s="197">
        <v>-1.233272107058514E-2</v>
      </c>
    </row>
    <row r="5592" spans="2:5" x14ac:dyDescent="0.3">
      <c r="B5592" s="166">
        <v>35940</v>
      </c>
      <c r="C5592" s="197">
        <v>51.25</v>
      </c>
      <c r="D5592" s="197">
        <f t="shared" si="88"/>
        <v>-0.23746466299657787</v>
      </c>
      <c r="E5592" s="197">
        <v>-1.2333783002505316E-2</v>
      </c>
    </row>
    <row r="5593" spans="2:5" x14ac:dyDescent="0.3">
      <c r="B5593" s="166">
        <v>39722</v>
      </c>
      <c r="C5593" s="197">
        <v>67.209999999999994</v>
      </c>
      <c r="D5593" s="197">
        <f t="shared" si="88"/>
        <v>-0.83678970373967942</v>
      </c>
      <c r="E5593" s="197">
        <v>-1.2343864805290261E-2</v>
      </c>
    </row>
    <row r="5594" spans="2:5" x14ac:dyDescent="0.3">
      <c r="B5594" s="166">
        <v>44742</v>
      </c>
      <c r="C5594" s="197">
        <v>411.8</v>
      </c>
      <c r="D5594" s="197">
        <f t="shared" si="88"/>
        <v>1.4526503871351997</v>
      </c>
      <c r="E5594" s="197">
        <v>-1.2351600911380212E-2</v>
      </c>
    </row>
    <row r="5595" spans="2:5" x14ac:dyDescent="0.3">
      <c r="B5595" s="166">
        <v>43663</v>
      </c>
      <c r="C5595" s="197">
        <v>167.9</v>
      </c>
      <c r="D5595" s="197">
        <f t="shared" si="88"/>
        <v>-0.75978253093926607</v>
      </c>
      <c r="E5595" s="197">
        <v>-1.2352941176470567E-2</v>
      </c>
    </row>
    <row r="5596" spans="2:5" x14ac:dyDescent="0.3">
      <c r="B5596" s="166">
        <v>45791</v>
      </c>
      <c r="C5596" s="197">
        <v>698.95</v>
      </c>
      <c r="D5596" s="197">
        <f t="shared" si="88"/>
        <v>0.54909131205673778</v>
      </c>
      <c r="E5596" s="197">
        <v>-1.236399604352123E-2</v>
      </c>
    </row>
    <row r="5597" spans="2:5" x14ac:dyDescent="0.3">
      <c r="B5597" s="166">
        <v>42159</v>
      </c>
      <c r="C5597" s="197">
        <v>451.2</v>
      </c>
      <c r="D5597" s="197">
        <f t="shared" si="88"/>
        <v>-0.12113597849588031</v>
      </c>
      <c r="E5597" s="197">
        <v>-1.2367297800153332E-2</v>
      </c>
    </row>
    <row r="5598" spans="2:5" x14ac:dyDescent="0.3">
      <c r="B5598" s="166">
        <v>41901</v>
      </c>
      <c r="C5598" s="197">
        <v>513.39</v>
      </c>
      <c r="D5598" s="197">
        <f t="shared" si="88"/>
        <v>2.5751392757660168</v>
      </c>
      <c r="E5598" s="197">
        <v>-1.2369666422992642E-2</v>
      </c>
    </row>
    <row r="5599" spans="2:5" x14ac:dyDescent="0.3">
      <c r="B5599" s="166">
        <v>38936</v>
      </c>
      <c r="C5599" s="197">
        <v>143.6</v>
      </c>
      <c r="D5599" s="197">
        <f t="shared" si="88"/>
        <v>-0.66651184393869023</v>
      </c>
      <c r="E5599" s="197">
        <v>-1.2379642365887289E-2</v>
      </c>
    </row>
    <row r="5600" spans="2:5" x14ac:dyDescent="0.3">
      <c r="B5600" s="166">
        <v>42179</v>
      </c>
      <c r="C5600" s="197">
        <v>430.6</v>
      </c>
      <c r="D5600" s="197">
        <f t="shared" si="88"/>
        <v>3.6957470010905125</v>
      </c>
      <c r="E5600" s="197">
        <v>-1.238532110091739E-2</v>
      </c>
    </row>
    <row r="5601" spans="2:5" x14ac:dyDescent="0.3">
      <c r="B5601" s="166">
        <v>38106</v>
      </c>
      <c r="C5601" s="197">
        <v>91.7</v>
      </c>
      <c r="D5601" s="197">
        <f t="shared" si="88"/>
        <v>0.59867503486750362</v>
      </c>
      <c r="E5601" s="197">
        <v>-1.2385568120624524E-2</v>
      </c>
    </row>
    <row r="5602" spans="2:5" x14ac:dyDescent="0.3">
      <c r="B5602" s="166">
        <v>34764</v>
      </c>
      <c r="C5602" s="197">
        <v>57.36</v>
      </c>
      <c r="D5602" s="197">
        <f t="shared" si="88"/>
        <v>-0.87367030062768425</v>
      </c>
      <c r="E5602" s="197">
        <v>-1.2396694214875992E-2</v>
      </c>
    </row>
    <row r="5603" spans="2:5" x14ac:dyDescent="0.3">
      <c r="B5603" s="166">
        <v>44620</v>
      </c>
      <c r="C5603" s="197">
        <v>454.05</v>
      </c>
      <c r="D5603" s="197">
        <f t="shared" si="88"/>
        <v>3.8279481374768443E-2</v>
      </c>
      <c r="E5603" s="197">
        <v>-1.2398042414355603E-2</v>
      </c>
    </row>
    <row r="5604" spans="2:5" x14ac:dyDescent="0.3">
      <c r="B5604" s="166">
        <v>41858</v>
      </c>
      <c r="C5604" s="197">
        <v>437.31</v>
      </c>
      <c r="D5604" s="197">
        <f t="shared" si="88"/>
        <v>-0.18029990627928771</v>
      </c>
      <c r="E5604" s="197">
        <v>-1.2398373983739885E-2</v>
      </c>
    </row>
    <row r="5605" spans="2:5" x14ac:dyDescent="0.3">
      <c r="B5605" s="166">
        <v>42683</v>
      </c>
      <c r="C5605" s="197">
        <v>533.5</v>
      </c>
      <c r="D5605" s="197">
        <f t="shared" si="88"/>
        <v>36.333799860041992</v>
      </c>
      <c r="E5605" s="197">
        <v>-1.2402813772676824E-2</v>
      </c>
    </row>
    <row r="5606" spans="2:5" x14ac:dyDescent="0.3">
      <c r="B5606" s="166">
        <v>37141</v>
      </c>
      <c r="C5606" s="197">
        <v>14.29</v>
      </c>
      <c r="D5606" s="197">
        <f t="shared" si="88"/>
        <v>-0.74640638864241349</v>
      </c>
      <c r="E5606" s="197">
        <v>-1.2439530062197779E-2</v>
      </c>
    </row>
    <row r="5607" spans="2:5" x14ac:dyDescent="0.3">
      <c r="B5607" s="166">
        <v>34827</v>
      </c>
      <c r="C5607" s="197">
        <v>56.35</v>
      </c>
      <c r="D5607" s="197">
        <f t="shared" si="88"/>
        <v>-0.8535793166168637</v>
      </c>
      <c r="E5607" s="197">
        <v>-1.244304241149663E-2</v>
      </c>
    </row>
    <row r="5608" spans="2:5" x14ac:dyDescent="0.3">
      <c r="B5608" s="166">
        <v>42508</v>
      </c>
      <c r="C5608" s="197">
        <v>384.85</v>
      </c>
      <c r="D5608" s="197">
        <f t="shared" si="88"/>
        <v>0.16904617253948984</v>
      </c>
      <c r="E5608" s="197">
        <v>-1.2445470875032005E-2</v>
      </c>
    </row>
    <row r="5609" spans="2:5" x14ac:dyDescent="0.3">
      <c r="B5609" s="166">
        <v>44243</v>
      </c>
      <c r="C5609" s="197">
        <v>329.2</v>
      </c>
      <c r="D5609" s="197">
        <f t="shared" si="88"/>
        <v>0.15052598469227263</v>
      </c>
      <c r="E5609" s="197">
        <v>-1.2449377531123518E-2</v>
      </c>
    </row>
    <row r="5610" spans="2:5" x14ac:dyDescent="0.3">
      <c r="B5610" s="166">
        <v>41039</v>
      </c>
      <c r="C5610" s="197">
        <v>286.13</v>
      </c>
      <c r="D5610" s="197">
        <f t="shared" si="88"/>
        <v>9.9460596786534037</v>
      </c>
      <c r="E5610" s="197">
        <v>-1.2459446400220897E-2</v>
      </c>
    </row>
    <row r="5611" spans="2:5" x14ac:dyDescent="0.3">
      <c r="B5611" s="166">
        <v>39868</v>
      </c>
      <c r="C5611" s="197">
        <v>26.14</v>
      </c>
      <c r="D5611" s="197">
        <f t="shared" si="88"/>
        <v>-0.61164760065369195</v>
      </c>
      <c r="E5611" s="197">
        <v>-1.2466943709860123E-2</v>
      </c>
    </row>
    <row r="5612" spans="2:5" x14ac:dyDescent="0.3">
      <c r="B5612" s="166">
        <v>34877</v>
      </c>
      <c r="C5612" s="197">
        <v>67.31</v>
      </c>
      <c r="D5612" s="197">
        <f t="shared" si="88"/>
        <v>-0.85211468746567065</v>
      </c>
      <c r="E5612" s="197">
        <v>-1.2470657276995256E-2</v>
      </c>
    </row>
    <row r="5613" spans="2:5" x14ac:dyDescent="0.3">
      <c r="B5613" s="166">
        <v>42558</v>
      </c>
      <c r="C5613" s="197">
        <v>455.15</v>
      </c>
      <c r="D5613" s="197">
        <f t="shared" si="88"/>
        <v>2.7215862632869992</v>
      </c>
      <c r="E5613" s="197">
        <v>-1.2475591234541117E-2</v>
      </c>
    </row>
    <row r="5614" spans="2:5" x14ac:dyDescent="0.3">
      <c r="B5614" s="166">
        <v>44054</v>
      </c>
      <c r="C5614" s="197">
        <v>122.3</v>
      </c>
      <c r="D5614" s="197">
        <f t="shared" si="88"/>
        <v>-0.18336004273504269</v>
      </c>
      <c r="E5614" s="197">
        <v>-1.251513928138881E-2</v>
      </c>
    </row>
    <row r="5615" spans="2:5" x14ac:dyDescent="0.3">
      <c r="B5615" s="166">
        <v>39451</v>
      </c>
      <c r="C5615" s="197">
        <v>149.76</v>
      </c>
      <c r="D5615" s="197">
        <f t="shared" si="88"/>
        <v>0.21165048543689324</v>
      </c>
      <c r="E5615" s="197">
        <v>-1.2528023209811501E-2</v>
      </c>
    </row>
    <row r="5616" spans="2:5" x14ac:dyDescent="0.3">
      <c r="B5616" s="166">
        <v>39519</v>
      </c>
      <c r="C5616" s="197">
        <v>123.6</v>
      </c>
      <c r="D5616" s="197">
        <f t="shared" si="88"/>
        <v>-0.23344083354006462</v>
      </c>
      <c r="E5616" s="197">
        <v>-1.2542941599424817E-2</v>
      </c>
    </row>
    <row r="5617" spans="2:5" x14ac:dyDescent="0.3">
      <c r="B5617" s="166">
        <v>38988</v>
      </c>
      <c r="C5617" s="197">
        <v>161.24</v>
      </c>
      <c r="D5617" s="197">
        <f t="shared" si="88"/>
        <v>-0.37270463741051973</v>
      </c>
      <c r="E5617" s="197">
        <v>-1.2554351154387744E-2</v>
      </c>
    </row>
    <row r="5618" spans="2:5" x14ac:dyDescent="0.3">
      <c r="B5618" s="166">
        <v>41179</v>
      </c>
      <c r="C5618" s="197">
        <v>257.04000000000002</v>
      </c>
      <c r="D5618" s="197">
        <f t="shared" si="88"/>
        <v>0.48141317503313941</v>
      </c>
      <c r="E5618" s="197">
        <v>-1.2561945372824623E-2</v>
      </c>
    </row>
    <row r="5619" spans="2:5" x14ac:dyDescent="0.3">
      <c r="B5619" s="166">
        <v>38799</v>
      </c>
      <c r="C5619" s="197">
        <v>173.51</v>
      </c>
      <c r="D5619" s="197">
        <f t="shared" si="88"/>
        <v>1.4559094125973102</v>
      </c>
      <c r="E5619" s="197">
        <v>-1.257682676986116E-2</v>
      </c>
    </row>
    <row r="5620" spans="2:5" x14ac:dyDescent="0.3">
      <c r="B5620" s="166">
        <v>34872</v>
      </c>
      <c r="C5620" s="197">
        <v>70.650000000000006</v>
      </c>
      <c r="D5620" s="197">
        <f t="shared" si="88"/>
        <v>-0.83432216307483054</v>
      </c>
      <c r="E5620" s="197">
        <v>-1.2578616352201144E-2</v>
      </c>
    </row>
    <row r="5621" spans="2:5" x14ac:dyDescent="0.3">
      <c r="B5621" s="166">
        <v>44981</v>
      </c>
      <c r="C5621" s="197">
        <v>426.43</v>
      </c>
      <c r="D5621" s="197">
        <f t="shared" si="88"/>
        <v>4.9791082445316892</v>
      </c>
      <c r="E5621" s="197">
        <v>-1.2596383170861647E-2</v>
      </c>
    </row>
    <row r="5622" spans="2:5" x14ac:dyDescent="0.3">
      <c r="B5622" s="166">
        <v>35654</v>
      </c>
      <c r="C5622" s="197">
        <v>71.319999999999993</v>
      </c>
      <c r="D5622" s="197">
        <f t="shared" si="88"/>
        <v>-0.79506924889374175</v>
      </c>
      <c r="E5622" s="197">
        <v>-1.259864322303772E-2</v>
      </c>
    </row>
    <row r="5623" spans="2:5" x14ac:dyDescent="0.3">
      <c r="B5623" s="166">
        <v>41668</v>
      </c>
      <c r="C5623" s="197">
        <v>348.02</v>
      </c>
      <c r="D5623" s="197">
        <f t="shared" si="88"/>
        <v>-8.2467703664645509E-2</v>
      </c>
      <c r="E5623" s="197">
        <v>-1.2625187959259043E-2</v>
      </c>
    </row>
    <row r="5624" spans="2:5" x14ac:dyDescent="0.3">
      <c r="B5624" s="166">
        <v>42975</v>
      </c>
      <c r="C5624" s="197">
        <v>379.3</v>
      </c>
      <c r="D5624" s="197">
        <f t="shared" si="88"/>
        <v>21.052325581395351</v>
      </c>
      <c r="E5624" s="197">
        <v>-1.2625276584667389E-2</v>
      </c>
    </row>
    <row r="5625" spans="2:5" x14ac:dyDescent="0.3">
      <c r="B5625" s="166">
        <v>37811</v>
      </c>
      <c r="C5625" s="197">
        <v>17.2</v>
      </c>
      <c r="D5625" s="197">
        <f t="shared" si="88"/>
        <v>0.10044785668586043</v>
      </c>
      <c r="E5625" s="197">
        <v>-1.2629161882893314E-2</v>
      </c>
    </row>
    <row r="5626" spans="2:5" x14ac:dyDescent="0.3">
      <c r="B5626" s="166">
        <v>37120</v>
      </c>
      <c r="C5626" s="197">
        <v>15.63</v>
      </c>
      <c r="D5626" s="197">
        <f t="shared" si="88"/>
        <v>-0.93953110492107705</v>
      </c>
      <c r="E5626" s="197">
        <v>-1.2634238787113006E-2</v>
      </c>
    </row>
    <row r="5627" spans="2:5" x14ac:dyDescent="0.3">
      <c r="B5627" s="166">
        <v>41207</v>
      </c>
      <c r="C5627" s="197">
        <v>258.48</v>
      </c>
      <c r="D5627" s="197">
        <f t="shared" si="88"/>
        <v>-0.32127195861670554</v>
      </c>
      <c r="E5627" s="197">
        <v>-1.2643722067305907E-2</v>
      </c>
    </row>
    <row r="5628" spans="2:5" x14ac:dyDescent="0.3">
      <c r="B5628" s="166">
        <v>44932</v>
      </c>
      <c r="C5628" s="197">
        <v>380.83</v>
      </c>
      <c r="D5628" s="197">
        <f t="shared" si="88"/>
        <v>1.625327450710051</v>
      </c>
      <c r="E5628" s="197">
        <v>-1.2651992429545511E-2</v>
      </c>
    </row>
    <row r="5629" spans="2:5" x14ac:dyDescent="0.3">
      <c r="B5629" s="166">
        <v>39150</v>
      </c>
      <c r="C5629" s="197">
        <v>145.06</v>
      </c>
      <c r="D5629" s="197">
        <f t="shared" si="88"/>
        <v>-0.7323369314512409</v>
      </c>
      <c r="E5629" s="197">
        <v>-1.2659950993737956E-2</v>
      </c>
    </row>
    <row r="5630" spans="2:5" x14ac:dyDescent="0.3">
      <c r="B5630" s="166">
        <v>42762</v>
      </c>
      <c r="C5630" s="197">
        <v>541.95000000000005</v>
      </c>
      <c r="D5630" s="197">
        <f t="shared" si="88"/>
        <v>5.1529291553133518</v>
      </c>
      <c r="E5630" s="197">
        <v>-1.2661687010384282E-2</v>
      </c>
    </row>
    <row r="5631" spans="2:5" x14ac:dyDescent="0.3">
      <c r="B5631" s="166">
        <v>35320</v>
      </c>
      <c r="C5631" s="197">
        <v>88.08</v>
      </c>
      <c r="D5631" s="197">
        <f t="shared" si="88"/>
        <v>-0.16225984401750049</v>
      </c>
      <c r="E5631" s="197">
        <v>-1.2666741396704317E-2</v>
      </c>
    </row>
    <row r="5632" spans="2:5" x14ac:dyDescent="0.3">
      <c r="B5632" s="166">
        <v>38692</v>
      </c>
      <c r="C5632" s="197">
        <v>105.14</v>
      </c>
      <c r="D5632" s="197">
        <f t="shared" si="88"/>
        <v>8.5673488814852483E-4</v>
      </c>
      <c r="E5632" s="197">
        <v>-1.2677246689829946E-2</v>
      </c>
    </row>
    <row r="5633" spans="2:5" x14ac:dyDescent="0.3">
      <c r="B5633" s="166">
        <v>44032</v>
      </c>
      <c r="C5633" s="197">
        <v>105.05</v>
      </c>
      <c r="D5633" s="197">
        <f t="shared" si="88"/>
        <v>0.55330474641431326</v>
      </c>
      <c r="E5633" s="197">
        <v>-1.2687969924812137E-2</v>
      </c>
    </row>
    <row r="5634" spans="2:5" x14ac:dyDescent="0.3">
      <c r="B5634" s="166">
        <v>35443</v>
      </c>
      <c r="C5634" s="197">
        <v>67.63</v>
      </c>
      <c r="D5634" s="197">
        <f t="shared" si="88"/>
        <v>-0.74392275653161688</v>
      </c>
      <c r="E5634" s="197">
        <v>-1.2700729927007326E-2</v>
      </c>
    </row>
    <row r="5635" spans="2:5" x14ac:dyDescent="0.3">
      <c r="B5635" s="166">
        <v>43312</v>
      </c>
      <c r="C5635" s="197">
        <v>264.10000000000002</v>
      </c>
      <c r="D5635" s="197">
        <f t="shared" si="88"/>
        <v>-0.30573080967402722</v>
      </c>
      <c r="E5635" s="197">
        <v>-1.2710280373831706E-2</v>
      </c>
    </row>
    <row r="5636" spans="2:5" x14ac:dyDescent="0.3">
      <c r="B5636" s="166">
        <v>42965</v>
      </c>
      <c r="C5636" s="197">
        <v>380.4</v>
      </c>
      <c r="D5636" s="197">
        <f t="shared" si="88"/>
        <v>-0.24942286063810903</v>
      </c>
      <c r="E5636" s="197">
        <v>-1.2717363093693312E-2</v>
      </c>
    </row>
    <row r="5637" spans="2:5" x14ac:dyDescent="0.3">
      <c r="B5637" s="166">
        <v>41871</v>
      </c>
      <c r="C5637" s="197">
        <v>506.81</v>
      </c>
      <c r="D5637" s="197">
        <f t="shared" si="88"/>
        <v>2.2168200571247221</v>
      </c>
      <c r="E5637" s="197">
        <v>-1.2720614017999843E-2</v>
      </c>
    </row>
    <row r="5638" spans="2:5" x14ac:dyDescent="0.3">
      <c r="B5638" s="166">
        <v>39044</v>
      </c>
      <c r="C5638" s="197">
        <v>157.55000000000001</v>
      </c>
      <c r="D5638" s="197">
        <f t="shared" si="88"/>
        <v>0.55099429021460922</v>
      </c>
      <c r="E5638" s="197">
        <v>-1.2720892342398815E-2</v>
      </c>
    </row>
    <row r="5639" spans="2:5" x14ac:dyDescent="0.3">
      <c r="B5639" s="166">
        <v>35233</v>
      </c>
      <c r="C5639" s="197">
        <v>101.58</v>
      </c>
      <c r="D5639" s="197">
        <f t="shared" si="88"/>
        <v>-0.75229223566133441</v>
      </c>
      <c r="E5639" s="197">
        <v>-1.2732043930411163E-2</v>
      </c>
    </row>
    <row r="5640" spans="2:5" x14ac:dyDescent="0.3">
      <c r="B5640" s="166">
        <v>45000</v>
      </c>
      <c r="C5640" s="197">
        <v>410.08</v>
      </c>
      <c r="D5640" s="197">
        <f t="shared" si="88"/>
        <v>4.8792831541218638</v>
      </c>
      <c r="E5640" s="197">
        <v>-1.2735633290801074E-2</v>
      </c>
    </row>
    <row r="5641" spans="2:5" x14ac:dyDescent="0.3">
      <c r="B5641" s="166">
        <v>34873</v>
      </c>
      <c r="C5641" s="197">
        <v>69.75</v>
      </c>
      <c r="D5641" s="197">
        <f t="shared" si="88"/>
        <v>-0.51555771634949288</v>
      </c>
      <c r="E5641" s="197">
        <v>-1.2738853503184822E-2</v>
      </c>
    </row>
    <row r="5642" spans="2:5" x14ac:dyDescent="0.3">
      <c r="B5642" s="166">
        <v>40778</v>
      </c>
      <c r="C5642" s="197">
        <v>143.97999999999999</v>
      </c>
      <c r="D5642" s="197">
        <f t="shared" ref="D5642:D5705" si="89">C5642/C5643-1</f>
        <v>9.5738203957381973E-2</v>
      </c>
      <c r="E5642" s="197">
        <v>-1.2753702687877233E-2</v>
      </c>
    </row>
    <row r="5643" spans="2:5" x14ac:dyDescent="0.3">
      <c r="B5643" s="166">
        <v>44097</v>
      </c>
      <c r="C5643" s="197">
        <v>131.4</v>
      </c>
      <c r="D5643" s="197">
        <f t="shared" si="89"/>
        <v>-0.60898675792292811</v>
      </c>
      <c r="E5643" s="197">
        <v>-1.2772351615326749E-2</v>
      </c>
    </row>
    <row r="5644" spans="2:5" x14ac:dyDescent="0.3">
      <c r="B5644" s="166">
        <v>43222</v>
      </c>
      <c r="C5644" s="197">
        <v>336.05</v>
      </c>
      <c r="D5644" s="197">
        <f t="shared" si="89"/>
        <v>9.627767235926628</v>
      </c>
      <c r="E5644" s="197">
        <v>-1.2779083431257221E-2</v>
      </c>
    </row>
    <row r="5645" spans="2:5" x14ac:dyDescent="0.3">
      <c r="B5645" s="166">
        <v>37643</v>
      </c>
      <c r="C5645" s="197">
        <v>31.62</v>
      </c>
      <c r="D5645" s="197">
        <f t="shared" si="89"/>
        <v>-0.92650271953884056</v>
      </c>
      <c r="E5645" s="197">
        <v>-1.2800499531689047E-2</v>
      </c>
    </row>
    <row r="5646" spans="2:5" x14ac:dyDescent="0.3">
      <c r="B5646" s="166">
        <v>44881</v>
      </c>
      <c r="C5646" s="197">
        <v>430.22</v>
      </c>
      <c r="D5646" s="197">
        <f t="shared" si="89"/>
        <v>5.0044661549197489</v>
      </c>
      <c r="E5646" s="197">
        <v>-1.2804038549793395E-2</v>
      </c>
    </row>
    <row r="5647" spans="2:5" x14ac:dyDescent="0.3">
      <c r="B5647" s="166">
        <v>35508</v>
      </c>
      <c r="C5647" s="197">
        <v>71.650000000000006</v>
      </c>
      <c r="D5647" s="197">
        <f t="shared" si="89"/>
        <v>-0.50674652347514793</v>
      </c>
      <c r="E5647" s="197">
        <v>-1.2813447230641928E-2</v>
      </c>
    </row>
    <row r="5648" spans="2:5" x14ac:dyDescent="0.3">
      <c r="B5648" s="166">
        <v>38888</v>
      </c>
      <c r="C5648" s="197">
        <v>145.26</v>
      </c>
      <c r="D5648" s="197">
        <f t="shared" si="89"/>
        <v>4.1322314049585529E-4</v>
      </c>
      <c r="E5648" s="197">
        <v>-1.2844036697247763E-2</v>
      </c>
    </row>
    <row r="5649" spans="2:5" x14ac:dyDescent="0.3">
      <c r="B5649" s="166">
        <v>39386</v>
      </c>
      <c r="C5649" s="197">
        <v>145.19999999999999</v>
      </c>
      <c r="D5649" s="197">
        <f t="shared" si="89"/>
        <v>-0.66232558139534881</v>
      </c>
      <c r="E5649" s="197">
        <v>-1.2849275953497941E-2</v>
      </c>
    </row>
    <row r="5650" spans="2:5" x14ac:dyDescent="0.3">
      <c r="B5650" s="166">
        <v>42954</v>
      </c>
      <c r="C5650" s="197">
        <v>430</v>
      </c>
      <c r="D5650" s="197">
        <f t="shared" si="89"/>
        <v>4.0929764301788456</v>
      </c>
      <c r="E5650" s="197">
        <v>-1.2855831037649312E-2</v>
      </c>
    </row>
    <row r="5651" spans="2:5" x14ac:dyDescent="0.3">
      <c r="B5651" s="166">
        <v>39668</v>
      </c>
      <c r="C5651" s="197">
        <v>84.43</v>
      </c>
      <c r="D5651" s="197">
        <f t="shared" si="89"/>
        <v>-0.88231932538852886</v>
      </c>
      <c r="E5651" s="197">
        <v>-1.2860984449900581E-2</v>
      </c>
    </row>
    <row r="5652" spans="2:5" x14ac:dyDescent="0.3">
      <c r="B5652" s="166">
        <v>45799</v>
      </c>
      <c r="C5652" s="197">
        <v>717.45</v>
      </c>
      <c r="D5652" s="197">
        <f t="shared" si="89"/>
        <v>0.80345382333718773</v>
      </c>
      <c r="E5652" s="197">
        <v>-1.2864611997798425E-2</v>
      </c>
    </row>
    <row r="5653" spans="2:5" x14ac:dyDescent="0.3">
      <c r="B5653" s="166">
        <v>44853</v>
      </c>
      <c r="C5653" s="197">
        <v>397.82</v>
      </c>
      <c r="D5653" s="197">
        <f t="shared" si="89"/>
        <v>-6.9992519169627787E-2</v>
      </c>
      <c r="E5653" s="197">
        <v>-1.2878092355028459E-2</v>
      </c>
    </row>
    <row r="5654" spans="2:5" x14ac:dyDescent="0.3">
      <c r="B5654" s="166">
        <v>41817</v>
      </c>
      <c r="C5654" s="197">
        <v>427.76</v>
      </c>
      <c r="D5654" s="197">
        <f t="shared" si="89"/>
        <v>0.50800253825001751</v>
      </c>
      <c r="E5654" s="197">
        <v>-1.2899503865235973E-2</v>
      </c>
    </row>
    <row r="5655" spans="2:5" x14ac:dyDescent="0.3">
      <c r="B5655" s="166">
        <v>40984</v>
      </c>
      <c r="C5655" s="197">
        <v>283.66000000000003</v>
      </c>
      <c r="D5655" s="197">
        <f t="shared" si="89"/>
        <v>16.684538653366587</v>
      </c>
      <c r="E5655" s="197">
        <v>-1.291018547517131E-2</v>
      </c>
    </row>
    <row r="5656" spans="2:5" x14ac:dyDescent="0.3">
      <c r="B5656" s="166">
        <v>37196</v>
      </c>
      <c r="C5656" s="197">
        <v>16.04</v>
      </c>
      <c r="D5656" s="197">
        <f t="shared" si="89"/>
        <v>-0.95960206523107927</v>
      </c>
      <c r="E5656" s="197">
        <v>-1.2923076923076926E-2</v>
      </c>
    </row>
    <row r="5657" spans="2:5" x14ac:dyDescent="0.3">
      <c r="B5657" s="166">
        <v>43075</v>
      </c>
      <c r="C5657" s="197">
        <v>397.05</v>
      </c>
      <c r="D5657" s="197">
        <f t="shared" si="89"/>
        <v>-4.5438153624233646E-2</v>
      </c>
      <c r="E5657" s="197">
        <v>-1.2927284027346109E-2</v>
      </c>
    </row>
    <row r="5658" spans="2:5" x14ac:dyDescent="0.3">
      <c r="B5658" s="166">
        <v>43067</v>
      </c>
      <c r="C5658" s="197">
        <v>415.95</v>
      </c>
      <c r="D5658" s="197">
        <f t="shared" si="89"/>
        <v>8.7434996486296566</v>
      </c>
      <c r="E5658" s="197">
        <v>-1.2933080208827663E-2</v>
      </c>
    </row>
    <row r="5659" spans="2:5" x14ac:dyDescent="0.3">
      <c r="B5659" s="166">
        <v>36486</v>
      </c>
      <c r="C5659" s="197">
        <v>42.69</v>
      </c>
      <c r="D5659" s="197">
        <f t="shared" si="89"/>
        <v>1.9502418797512093</v>
      </c>
      <c r="E5659" s="197">
        <v>-1.2947976878612821E-2</v>
      </c>
    </row>
    <row r="5660" spans="2:5" x14ac:dyDescent="0.3">
      <c r="B5660" s="166">
        <v>37140</v>
      </c>
      <c r="C5660" s="197">
        <v>14.47</v>
      </c>
      <c r="D5660" s="197">
        <f t="shared" si="89"/>
        <v>-0.84676479932224935</v>
      </c>
      <c r="E5660" s="197">
        <v>-1.2960436562073685E-2</v>
      </c>
    </row>
    <row r="5661" spans="2:5" x14ac:dyDescent="0.3">
      <c r="B5661" s="166">
        <v>38580</v>
      </c>
      <c r="C5661" s="197">
        <v>94.43</v>
      </c>
      <c r="D5661" s="197">
        <f t="shared" si="89"/>
        <v>-5.3238419891718403E-2</v>
      </c>
      <c r="E5661" s="197">
        <v>-1.2961220863384471E-2</v>
      </c>
    </row>
    <row r="5662" spans="2:5" x14ac:dyDescent="0.3">
      <c r="B5662" s="166">
        <v>35237</v>
      </c>
      <c r="C5662" s="197">
        <v>99.74</v>
      </c>
      <c r="D5662" s="197">
        <f t="shared" si="89"/>
        <v>0.10197768202408564</v>
      </c>
      <c r="E5662" s="197">
        <v>-1.2963879267689271E-2</v>
      </c>
    </row>
    <row r="5663" spans="2:5" x14ac:dyDescent="0.3">
      <c r="B5663" s="166">
        <v>38107</v>
      </c>
      <c r="C5663" s="197">
        <v>90.51</v>
      </c>
      <c r="D5663" s="197">
        <f t="shared" si="89"/>
        <v>-0.72308398347865999</v>
      </c>
      <c r="E5663" s="197">
        <v>-1.2977099236641143E-2</v>
      </c>
    </row>
    <row r="5664" spans="2:5" x14ac:dyDescent="0.3">
      <c r="B5664" s="166">
        <v>43187</v>
      </c>
      <c r="C5664" s="197">
        <v>326.85000000000002</v>
      </c>
      <c r="D5664" s="197">
        <f t="shared" si="89"/>
        <v>2.334183413240845</v>
      </c>
      <c r="E5664" s="197">
        <v>-1.2985052091197158E-2</v>
      </c>
    </row>
    <row r="5665" spans="2:5" x14ac:dyDescent="0.3">
      <c r="B5665" s="166">
        <v>35241</v>
      </c>
      <c r="C5665" s="197">
        <v>98.03</v>
      </c>
      <c r="D5665" s="197">
        <f t="shared" si="89"/>
        <v>-0.75424918525946349</v>
      </c>
      <c r="E5665" s="197">
        <v>-1.2988320579943591E-2</v>
      </c>
    </row>
    <row r="5666" spans="2:5" x14ac:dyDescent="0.3">
      <c r="B5666" s="166">
        <v>43070</v>
      </c>
      <c r="C5666" s="197">
        <v>398.9</v>
      </c>
      <c r="D5666" s="197">
        <f t="shared" si="89"/>
        <v>1.9197774849948761</v>
      </c>
      <c r="E5666" s="197">
        <v>-1.2990226401088711E-2</v>
      </c>
    </row>
    <row r="5667" spans="2:5" x14ac:dyDescent="0.3">
      <c r="B5667" s="166">
        <v>39191</v>
      </c>
      <c r="C5667" s="197">
        <v>136.62</v>
      </c>
      <c r="D5667" s="197">
        <f t="shared" si="89"/>
        <v>10.262984336356141</v>
      </c>
      <c r="E5667" s="197">
        <v>-1.3003901170350995E-2</v>
      </c>
    </row>
    <row r="5668" spans="2:5" x14ac:dyDescent="0.3">
      <c r="B5668" s="166">
        <v>36992</v>
      </c>
      <c r="C5668" s="197">
        <v>12.13</v>
      </c>
      <c r="D5668" s="197">
        <f t="shared" si="89"/>
        <v>-0.78377896613190734</v>
      </c>
      <c r="E5668" s="197">
        <v>-1.301871440195268E-2</v>
      </c>
    </row>
    <row r="5669" spans="2:5" x14ac:dyDescent="0.3">
      <c r="B5669" s="166">
        <v>35895</v>
      </c>
      <c r="C5669" s="197">
        <v>56.1</v>
      </c>
      <c r="D5669" s="197">
        <f t="shared" si="89"/>
        <v>-0.86616089321500145</v>
      </c>
      <c r="E5669" s="197">
        <v>-1.3019000703729855E-2</v>
      </c>
    </row>
    <row r="5670" spans="2:5" x14ac:dyDescent="0.3">
      <c r="B5670" s="166">
        <v>44987</v>
      </c>
      <c r="C5670" s="197">
        <v>419.16</v>
      </c>
      <c r="D5670" s="197">
        <f t="shared" si="89"/>
        <v>5.357652055210071</v>
      </c>
      <c r="E5670" s="197">
        <v>-1.3021262567990743E-2</v>
      </c>
    </row>
    <row r="5671" spans="2:5" x14ac:dyDescent="0.3">
      <c r="B5671" s="166">
        <v>35026</v>
      </c>
      <c r="C5671" s="197">
        <v>65.930000000000007</v>
      </c>
      <c r="D5671" s="197">
        <f t="shared" si="89"/>
        <v>-0.17131724484665656</v>
      </c>
      <c r="E5671" s="197">
        <v>-1.30239520958082E-2</v>
      </c>
    </row>
    <row r="5672" spans="2:5" x14ac:dyDescent="0.3">
      <c r="B5672" s="166">
        <v>38461</v>
      </c>
      <c r="C5672" s="197">
        <v>79.56</v>
      </c>
      <c r="D5672" s="197">
        <f t="shared" si="89"/>
        <v>-0.59913337028266234</v>
      </c>
      <c r="E5672" s="197">
        <v>-1.3025679196129514E-2</v>
      </c>
    </row>
    <row r="5673" spans="2:5" x14ac:dyDescent="0.3">
      <c r="B5673" s="166">
        <v>40917</v>
      </c>
      <c r="C5673" s="197">
        <v>198.47</v>
      </c>
      <c r="D5673" s="197">
        <f t="shared" si="89"/>
        <v>5.239232945614587</v>
      </c>
      <c r="E5673" s="197">
        <v>-1.302899199363472E-2</v>
      </c>
    </row>
    <row r="5674" spans="2:5" x14ac:dyDescent="0.3">
      <c r="B5674" s="166">
        <v>37769</v>
      </c>
      <c r="C5674" s="197">
        <v>31.81</v>
      </c>
      <c r="D5674" s="197">
        <f t="shared" si="89"/>
        <v>-0.7812242090784044</v>
      </c>
      <c r="E5674" s="197">
        <v>-1.3031337263419096E-2</v>
      </c>
    </row>
    <row r="5675" spans="2:5" x14ac:dyDescent="0.3">
      <c r="B5675" s="166">
        <v>38933</v>
      </c>
      <c r="C5675" s="197">
        <v>145.4</v>
      </c>
      <c r="D5675" s="197">
        <f t="shared" si="89"/>
        <v>-0.77042709402384146</v>
      </c>
      <c r="E5675" s="197">
        <v>-1.3032853651914089E-2</v>
      </c>
    </row>
    <row r="5676" spans="2:5" x14ac:dyDescent="0.3">
      <c r="B5676" s="166">
        <v>45135</v>
      </c>
      <c r="C5676" s="197">
        <v>633.35</v>
      </c>
      <c r="D5676" s="197">
        <f t="shared" si="89"/>
        <v>4.1084852395547671</v>
      </c>
      <c r="E5676" s="197">
        <v>-1.3043071744686108E-2</v>
      </c>
    </row>
    <row r="5677" spans="2:5" x14ac:dyDescent="0.3">
      <c r="B5677" s="166">
        <v>40134</v>
      </c>
      <c r="C5677" s="197">
        <v>123.98</v>
      </c>
      <c r="D5677" s="197">
        <f t="shared" si="89"/>
        <v>0.26213987580168996</v>
      </c>
      <c r="E5677" s="197">
        <v>-1.3055245979939456E-2</v>
      </c>
    </row>
    <row r="5678" spans="2:5" x14ac:dyDescent="0.3">
      <c r="B5678" s="166">
        <v>35249</v>
      </c>
      <c r="C5678" s="197">
        <v>98.23</v>
      </c>
      <c r="D5678" s="197">
        <f t="shared" si="89"/>
        <v>-0.10942883046237528</v>
      </c>
      <c r="E5678" s="197">
        <v>-1.3061388526072526E-2</v>
      </c>
    </row>
    <row r="5679" spans="2:5" x14ac:dyDescent="0.3">
      <c r="B5679" s="166">
        <v>39598</v>
      </c>
      <c r="C5679" s="197">
        <v>110.3</v>
      </c>
      <c r="D5679" s="197">
        <f t="shared" si="89"/>
        <v>2.4762054837693035</v>
      </c>
      <c r="E5679" s="197">
        <v>-1.3063707945597747E-2</v>
      </c>
    </row>
    <row r="5680" spans="2:5" x14ac:dyDescent="0.3">
      <c r="B5680" s="166">
        <v>39897</v>
      </c>
      <c r="C5680" s="197">
        <v>31.73</v>
      </c>
      <c r="D5680" s="197">
        <f t="shared" si="89"/>
        <v>-0.59992434749716306</v>
      </c>
      <c r="E5680" s="197">
        <v>-1.3063763608087031E-2</v>
      </c>
    </row>
    <row r="5681" spans="2:5" x14ac:dyDescent="0.3">
      <c r="B5681" s="166">
        <v>38523</v>
      </c>
      <c r="C5681" s="197">
        <v>79.31</v>
      </c>
      <c r="D5681" s="197">
        <f t="shared" si="89"/>
        <v>-0.73729711825107647</v>
      </c>
      <c r="E5681" s="197">
        <v>-1.3066202090592283E-2</v>
      </c>
    </row>
    <row r="5682" spans="2:5" x14ac:dyDescent="0.3">
      <c r="B5682" s="166">
        <v>44315</v>
      </c>
      <c r="C5682" s="197">
        <v>301.89999999999998</v>
      </c>
      <c r="D5682" s="197">
        <f t="shared" si="89"/>
        <v>2.6172671651937485E-2</v>
      </c>
      <c r="E5682" s="197">
        <v>-1.3076168682575995E-2</v>
      </c>
    </row>
    <row r="5683" spans="2:5" x14ac:dyDescent="0.3">
      <c r="B5683" s="166">
        <v>44418</v>
      </c>
      <c r="C5683" s="197">
        <v>294.2</v>
      </c>
      <c r="D5683" s="197">
        <f t="shared" si="89"/>
        <v>1.8480154888673765</v>
      </c>
      <c r="E5683" s="197">
        <v>-1.3082858101308381E-2</v>
      </c>
    </row>
    <row r="5684" spans="2:5" x14ac:dyDescent="0.3">
      <c r="B5684" s="166">
        <v>38635</v>
      </c>
      <c r="C5684" s="197">
        <v>103.3</v>
      </c>
      <c r="D5684" s="197">
        <f t="shared" si="89"/>
        <v>0.1149487317862925</v>
      </c>
      <c r="E5684" s="197">
        <v>-1.3088755135186814E-2</v>
      </c>
    </row>
    <row r="5685" spans="2:5" x14ac:dyDescent="0.3">
      <c r="B5685" s="166">
        <v>38321</v>
      </c>
      <c r="C5685" s="197">
        <v>92.65</v>
      </c>
      <c r="D5685" s="197">
        <f t="shared" si="89"/>
        <v>1.079447322971383E-4</v>
      </c>
      <c r="E5685" s="197">
        <v>-1.3101832126118373E-2</v>
      </c>
    </row>
    <row r="5686" spans="2:5" x14ac:dyDescent="0.3">
      <c r="B5686" s="166">
        <v>38331</v>
      </c>
      <c r="C5686" s="197">
        <v>92.64</v>
      </c>
      <c r="D5686" s="197">
        <f t="shared" si="89"/>
        <v>0.36717827626918531</v>
      </c>
      <c r="E5686" s="197">
        <v>-1.3103227868328626E-2</v>
      </c>
    </row>
    <row r="5687" spans="2:5" x14ac:dyDescent="0.3">
      <c r="B5687" s="166">
        <v>35690</v>
      </c>
      <c r="C5687" s="197">
        <v>67.760000000000005</v>
      </c>
      <c r="D5687" s="197">
        <f t="shared" si="89"/>
        <v>-0.46409364125276809</v>
      </c>
      <c r="E5687" s="197">
        <v>-1.3108068744538182E-2</v>
      </c>
    </row>
    <row r="5688" spans="2:5" x14ac:dyDescent="0.3">
      <c r="B5688" s="166">
        <v>39583</v>
      </c>
      <c r="C5688" s="197">
        <v>126.44</v>
      </c>
      <c r="D5688" s="197">
        <f t="shared" si="89"/>
        <v>-0.65306626423377689</v>
      </c>
      <c r="E5688" s="197">
        <v>-1.3112706837340005E-2</v>
      </c>
    </row>
    <row r="5689" spans="2:5" x14ac:dyDescent="0.3">
      <c r="B5689" s="166">
        <v>43152</v>
      </c>
      <c r="C5689" s="197">
        <v>364.45</v>
      </c>
      <c r="D5689" s="197">
        <f t="shared" si="89"/>
        <v>11.438566552901023</v>
      </c>
      <c r="E5689" s="197">
        <v>-1.3132954237747185E-2</v>
      </c>
    </row>
    <row r="5690" spans="2:5" x14ac:dyDescent="0.3">
      <c r="B5690" s="166">
        <v>37734</v>
      </c>
      <c r="C5690" s="197">
        <v>29.3</v>
      </c>
      <c r="D5690" s="197">
        <f t="shared" si="89"/>
        <v>-0.94401345205793552</v>
      </c>
      <c r="E5690" s="197">
        <v>-1.3135735938026305E-2</v>
      </c>
    </row>
    <row r="5691" spans="2:5" x14ac:dyDescent="0.3">
      <c r="B5691" s="166">
        <v>41975</v>
      </c>
      <c r="C5691" s="197">
        <v>523.34</v>
      </c>
      <c r="D5691" s="197">
        <f t="shared" si="89"/>
        <v>0.87907076945172546</v>
      </c>
      <c r="E5691" s="197">
        <v>-1.3143255831494671E-2</v>
      </c>
    </row>
    <row r="5692" spans="2:5" x14ac:dyDescent="0.3">
      <c r="B5692" s="166">
        <v>41387</v>
      </c>
      <c r="C5692" s="197">
        <v>278.51</v>
      </c>
      <c r="D5692" s="197">
        <f t="shared" si="89"/>
        <v>0.32158109518838374</v>
      </c>
      <c r="E5692" s="197">
        <v>-1.3145772801360756E-2</v>
      </c>
    </row>
    <row r="5693" spans="2:5" x14ac:dyDescent="0.3">
      <c r="B5693" s="166">
        <v>41115</v>
      </c>
      <c r="C5693" s="197">
        <v>210.74</v>
      </c>
      <c r="D5693" s="197">
        <f t="shared" si="89"/>
        <v>-0.78094693622992573</v>
      </c>
      <c r="E5693" s="197">
        <v>-1.3204719985015934E-2</v>
      </c>
    </row>
    <row r="5694" spans="2:5" x14ac:dyDescent="0.3">
      <c r="B5694" s="166">
        <v>45553</v>
      </c>
      <c r="C5694" s="197">
        <v>962.05</v>
      </c>
      <c r="D5694" s="197">
        <f t="shared" si="89"/>
        <v>36.950690335305715</v>
      </c>
      <c r="E5694" s="197">
        <v>-1.3231447766552273E-2</v>
      </c>
    </row>
    <row r="5695" spans="2:5" x14ac:dyDescent="0.3">
      <c r="B5695" s="166">
        <v>37362</v>
      </c>
      <c r="C5695" s="197">
        <v>25.35</v>
      </c>
      <c r="D5695" s="197">
        <f t="shared" si="89"/>
        <v>-0.94751226784272313</v>
      </c>
      <c r="E5695" s="197">
        <v>-1.3234721681588124E-2</v>
      </c>
    </row>
    <row r="5696" spans="2:5" x14ac:dyDescent="0.3">
      <c r="B5696" s="166">
        <v>41996</v>
      </c>
      <c r="C5696" s="197">
        <v>482.97</v>
      </c>
      <c r="D5696" s="197">
        <f t="shared" si="89"/>
        <v>2.6015659955257275</v>
      </c>
      <c r="E5696" s="197">
        <v>-1.3239350291143093E-2</v>
      </c>
    </row>
    <row r="5697" spans="2:5" x14ac:dyDescent="0.3">
      <c r="B5697" s="166">
        <v>44117</v>
      </c>
      <c r="C5697" s="197">
        <v>134.1</v>
      </c>
      <c r="D5697" s="197">
        <f t="shared" si="89"/>
        <v>0.91626178908259481</v>
      </c>
      <c r="E5697" s="197">
        <v>-1.3245033112582849E-2</v>
      </c>
    </row>
    <row r="5698" spans="2:5" x14ac:dyDescent="0.3">
      <c r="B5698" s="166">
        <v>35019</v>
      </c>
      <c r="C5698" s="197">
        <v>69.98</v>
      </c>
      <c r="D5698" s="197">
        <f t="shared" si="89"/>
        <v>-0.87732061777956982</v>
      </c>
      <c r="E5698" s="197">
        <v>-1.3254371122391362E-2</v>
      </c>
    </row>
    <row r="5699" spans="2:5" x14ac:dyDescent="0.3">
      <c r="B5699" s="166">
        <v>42054</v>
      </c>
      <c r="C5699" s="197">
        <v>570.42999999999995</v>
      </c>
      <c r="D5699" s="197">
        <f t="shared" si="89"/>
        <v>2.8357670813051961E-2</v>
      </c>
      <c r="E5699" s="197">
        <v>-1.3267600761114107E-2</v>
      </c>
    </row>
    <row r="5700" spans="2:5" x14ac:dyDescent="0.3">
      <c r="B5700" s="166">
        <v>42061</v>
      </c>
      <c r="C5700" s="197">
        <v>554.70000000000005</v>
      </c>
      <c r="D5700" s="197">
        <f t="shared" si="89"/>
        <v>2.2625573461945656</v>
      </c>
      <c r="E5700" s="197">
        <v>-1.328779550669712E-2</v>
      </c>
    </row>
    <row r="5701" spans="2:5" x14ac:dyDescent="0.3">
      <c r="B5701" s="166">
        <v>39008</v>
      </c>
      <c r="C5701" s="197">
        <v>170.02</v>
      </c>
      <c r="D5701" s="197">
        <f t="shared" si="89"/>
        <v>-0.48527141170415666</v>
      </c>
      <c r="E5701" s="197">
        <v>-1.3290000580349348E-2</v>
      </c>
    </row>
    <row r="5702" spans="2:5" x14ac:dyDescent="0.3">
      <c r="B5702" s="166">
        <v>41540</v>
      </c>
      <c r="C5702" s="197">
        <v>330.31</v>
      </c>
      <c r="D5702" s="197">
        <f t="shared" si="89"/>
        <v>1.4616932478759872</v>
      </c>
      <c r="E5702" s="197">
        <v>-1.3293105508423886E-2</v>
      </c>
    </row>
    <row r="5703" spans="2:5" x14ac:dyDescent="0.3">
      <c r="B5703" s="166">
        <v>39507</v>
      </c>
      <c r="C5703" s="197">
        <v>134.18</v>
      </c>
      <c r="D5703" s="197">
        <f t="shared" si="89"/>
        <v>-0.26315211422295437</v>
      </c>
      <c r="E5703" s="197">
        <v>-1.3309802191337594E-2</v>
      </c>
    </row>
    <row r="5704" spans="2:5" x14ac:dyDescent="0.3">
      <c r="B5704" s="166">
        <v>39105</v>
      </c>
      <c r="C5704" s="197">
        <v>182.1</v>
      </c>
      <c r="D5704" s="197">
        <f t="shared" si="89"/>
        <v>-0.74226877078763009</v>
      </c>
      <c r="E5704" s="197">
        <v>-1.3328998699609906E-2</v>
      </c>
    </row>
    <row r="5705" spans="2:5" x14ac:dyDescent="0.3">
      <c r="B5705" s="166">
        <v>45689</v>
      </c>
      <c r="C5705" s="197">
        <v>706.55</v>
      </c>
      <c r="D5705" s="197">
        <f t="shared" si="89"/>
        <v>24.215917201998572</v>
      </c>
      <c r="E5705" s="197">
        <v>-1.3336126239352097E-2</v>
      </c>
    </row>
    <row r="5706" spans="2:5" x14ac:dyDescent="0.3">
      <c r="B5706" s="166">
        <v>37565</v>
      </c>
      <c r="C5706" s="197">
        <v>28.02</v>
      </c>
      <c r="D5706" s="197">
        <f t="shared" ref="D5706:D5769" si="90">C5706/C5707-1</f>
        <v>-0.76536593535421205</v>
      </c>
      <c r="E5706" s="197">
        <v>-1.3380281690140827E-2</v>
      </c>
    </row>
    <row r="5707" spans="2:5" x14ac:dyDescent="0.3">
      <c r="B5707" s="166">
        <v>39548</v>
      </c>
      <c r="C5707" s="197">
        <v>119.42</v>
      </c>
      <c r="D5707" s="197">
        <f t="shared" si="90"/>
        <v>-0.19560824464502224</v>
      </c>
      <c r="E5707" s="197">
        <v>-1.3384005287508272E-2</v>
      </c>
    </row>
    <row r="5708" spans="2:5" x14ac:dyDescent="0.3">
      <c r="B5708" s="166">
        <v>39455</v>
      </c>
      <c r="C5708" s="197">
        <v>148.46</v>
      </c>
      <c r="D5708" s="197">
        <f t="shared" si="90"/>
        <v>-0.59956844234659479</v>
      </c>
      <c r="E5708" s="197">
        <v>-1.3423710792131671E-2</v>
      </c>
    </row>
    <row r="5709" spans="2:5" x14ac:dyDescent="0.3">
      <c r="B5709" s="166">
        <v>43147</v>
      </c>
      <c r="C5709" s="197">
        <v>370.75</v>
      </c>
      <c r="D5709" s="197">
        <f t="shared" si="90"/>
        <v>2.9187189514850438</v>
      </c>
      <c r="E5709" s="197">
        <v>-1.3437998935604045E-2</v>
      </c>
    </row>
    <row r="5710" spans="2:5" x14ac:dyDescent="0.3">
      <c r="B5710" s="166">
        <v>35290</v>
      </c>
      <c r="C5710" s="197">
        <v>94.61</v>
      </c>
      <c r="D5710" s="197">
        <f t="shared" si="90"/>
        <v>0.30424593327819127</v>
      </c>
      <c r="E5710" s="197">
        <v>-1.3451511991658061E-2</v>
      </c>
    </row>
    <row r="5711" spans="2:5" x14ac:dyDescent="0.3">
      <c r="B5711" s="166">
        <v>37944</v>
      </c>
      <c r="C5711" s="197">
        <v>72.540000000000006</v>
      </c>
      <c r="D5711" s="197">
        <f t="shared" si="90"/>
        <v>-0.20066115702479337</v>
      </c>
      <c r="E5711" s="197">
        <v>-1.3463892288861579E-2</v>
      </c>
    </row>
    <row r="5712" spans="2:5" x14ac:dyDescent="0.3">
      <c r="B5712" s="166">
        <v>38364</v>
      </c>
      <c r="C5712" s="197">
        <v>90.75</v>
      </c>
      <c r="D5712" s="197">
        <f t="shared" si="90"/>
        <v>-0.78794251664914128</v>
      </c>
      <c r="E5712" s="197">
        <v>-1.3479726057180064E-2</v>
      </c>
    </row>
    <row r="5713" spans="2:5" x14ac:dyDescent="0.3">
      <c r="B5713" s="166">
        <v>44641</v>
      </c>
      <c r="C5713" s="197">
        <v>427.95</v>
      </c>
      <c r="D5713" s="197">
        <f t="shared" si="90"/>
        <v>15.729867083659109</v>
      </c>
      <c r="E5713" s="197">
        <v>-1.34854771784233E-2</v>
      </c>
    </row>
    <row r="5714" spans="2:5" x14ac:dyDescent="0.3">
      <c r="B5714" s="166">
        <v>36613</v>
      </c>
      <c r="C5714" s="197">
        <v>25.58</v>
      </c>
      <c r="D5714" s="197">
        <f t="shared" si="90"/>
        <v>-0.95082376915239253</v>
      </c>
      <c r="E5714" s="197">
        <v>-1.3497878904743632E-2</v>
      </c>
    </row>
    <row r="5715" spans="2:5" x14ac:dyDescent="0.3">
      <c r="B5715" s="166">
        <v>42020</v>
      </c>
      <c r="C5715" s="197">
        <v>520.16999999999996</v>
      </c>
      <c r="D5715" s="197">
        <f t="shared" si="90"/>
        <v>8.1450421940928255</v>
      </c>
      <c r="E5715" s="197">
        <v>-1.3503005936012502E-2</v>
      </c>
    </row>
    <row r="5716" spans="2:5" x14ac:dyDescent="0.3">
      <c r="B5716" s="166">
        <v>34750</v>
      </c>
      <c r="C5716" s="197">
        <v>56.88</v>
      </c>
      <c r="D5716" s="197">
        <f t="shared" si="90"/>
        <v>1.1701640595192675</v>
      </c>
      <c r="E5716" s="197">
        <v>-1.3527575442247586E-2</v>
      </c>
    </row>
    <row r="5717" spans="2:5" x14ac:dyDescent="0.3">
      <c r="B5717" s="166">
        <v>37552</v>
      </c>
      <c r="C5717" s="197">
        <v>26.21</v>
      </c>
      <c r="D5717" s="197">
        <f t="shared" si="90"/>
        <v>-0.9002208009745698</v>
      </c>
      <c r="E5717" s="197">
        <v>-1.3549115543846413E-2</v>
      </c>
    </row>
    <row r="5718" spans="2:5" x14ac:dyDescent="0.3">
      <c r="B5718" s="166">
        <v>41365</v>
      </c>
      <c r="C5718" s="197">
        <v>262.68</v>
      </c>
      <c r="D5718" s="197">
        <f t="shared" si="90"/>
        <v>3.0668834184858333</v>
      </c>
      <c r="E5718" s="197">
        <v>-1.3556648766382517E-2</v>
      </c>
    </row>
    <row r="5719" spans="2:5" x14ac:dyDescent="0.3">
      <c r="B5719" s="166">
        <v>34884</v>
      </c>
      <c r="C5719" s="197">
        <v>64.59</v>
      </c>
      <c r="D5719" s="197">
        <f t="shared" si="90"/>
        <v>-0.86902565142451582</v>
      </c>
      <c r="E5719" s="197">
        <v>-1.3591936469150911E-2</v>
      </c>
    </row>
    <row r="5720" spans="2:5" x14ac:dyDescent="0.3">
      <c r="B5720" s="166">
        <v>44610</v>
      </c>
      <c r="C5720" s="197">
        <v>493.15</v>
      </c>
      <c r="D5720" s="197">
        <f t="shared" si="90"/>
        <v>0.18725473674073712</v>
      </c>
      <c r="E5720" s="197">
        <v>-1.3601360136013652E-2</v>
      </c>
    </row>
    <row r="5721" spans="2:5" x14ac:dyDescent="0.3">
      <c r="B5721" s="166">
        <v>44999</v>
      </c>
      <c r="C5721" s="197">
        <v>415.37</v>
      </c>
      <c r="D5721" s="197">
        <f t="shared" si="90"/>
        <v>-0.57395763885327455</v>
      </c>
      <c r="E5721" s="197">
        <v>-1.3607219187841357E-2</v>
      </c>
    </row>
    <row r="5722" spans="2:5" x14ac:dyDescent="0.3">
      <c r="B5722" s="166">
        <v>45552</v>
      </c>
      <c r="C5722" s="197">
        <v>974.95</v>
      </c>
      <c r="D5722" s="197">
        <f t="shared" si="90"/>
        <v>32.653779772178119</v>
      </c>
      <c r="E5722" s="197">
        <v>-1.3607851072440225E-2</v>
      </c>
    </row>
    <row r="5723" spans="2:5" x14ac:dyDescent="0.3">
      <c r="B5723" s="166">
        <v>37692</v>
      </c>
      <c r="C5723" s="197">
        <v>28.97</v>
      </c>
      <c r="D5723" s="197">
        <f t="shared" si="90"/>
        <v>-0.87494064321174192</v>
      </c>
      <c r="E5723" s="197">
        <v>-1.3619339462036195E-2</v>
      </c>
    </row>
    <row r="5724" spans="2:5" x14ac:dyDescent="0.3">
      <c r="B5724" s="166">
        <v>43578</v>
      </c>
      <c r="C5724" s="197">
        <v>231.65</v>
      </c>
      <c r="D5724" s="197">
        <f t="shared" si="90"/>
        <v>-0.43313348831518406</v>
      </c>
      <c r="E5724" s="197">
        <v>-1.3625718543751275E-2</v>
      </c>
    </row>
    <row r="5725" spans="2:5" x14ac:dyDescent="0.3">
      <c r="B5725" s="166">
        <v>43054</v>
      </c>
      <c r="C5725" s="197">
        <v>408.65</v>
      </c>
      <c r="D5725" s="197">
        <f t="shared" si="90"/>
        <v>3.5209647084854518</v>
      </c>
      <c r="E5725" s="197">
        <v>-1.3637460777214616E-2</v>
      </c>
    </row>
    <row r="5726" spans="2:5" x14ac:dyDescent="0.3">
      <c r="B5726" s="166">
        <v>38407</v>
      </c>
      <c r="C5726" s="197">
        <v>90.39</v>
      </c>
      <c r="D5726" s="197">
        <f t="shared" si="90"/>
        <v>1.9782537067545305</v>
      </c>
      <c r="E5726" s="197">
        <v>-1.3640331732867716E-2</v>
      </c>
    </row>
    <row r="5727" spans="2:5" x14ac:dyDescent="0.3">
      <c r="B5727" s="166">
        <v>37447</v>
      </c>
      <c r="C5727" s="197">
        <v>30.35</v>
      </c>
      <c r="D5727" s="197">
        <f t="shared" si="90"/>
        <v>-0.93937638575394999</v>
      </c>
      <c r="E5727" s="197">
        <v>-1.3649658758530969E-2</v>
      </c>
    </row>
    <row r="5728" spans="2:5" x14ac:dyDescent="0.3">
      <c r="B5728" s="166">
        <v>41887</v>
      </c>
      <c r="C5728" s="197">
        <v>500.63</v>
      </c>
      <c r="D5728" s="197">
        <f t="shared" si="90"/>
        <v>-1.2349819487462721E-2</v>
      </c>
      <c r="E5728" s="197">
        <v>-1.3653558200015792E-2</v>
      </c>
    </row>
    <row r="5729" spans="2:5" x14ac:dyDescent="0.3">
      <c r="B5729" s="166">
        <v>45064</v>
      </c>
      <c r="C5729" s="197">
        <v>506.89</v>
      </c>
      <c r="D5729" s="197">
        <f t="shared" si="90"/>
        <v>5.0538636092201115</v>
      </c>
      <c r="E5729" s="197">
        <v>-1.3659979373820241E-2</v>
      </c>
    </row>
    <row r="5730" spans="2:5" x14ac:dyDescent="0.3">
      <c r="B5730" s="166">
        <v>35164</v>
      </c>
      <c r="C5730" s="197">
        <v>83.73</v>
      </c>
      <c r="D5730" s="197">
        <f t="shared" si="90"/>
        <v>-0.15891511803114011</v>
      </c>
      <c r="E5730" s="197">
        <v>-1.3664742608081037E-2</v>
      </c>
    </row>
    <row r="5731" spans="2:5" x14ac:dyDescent="0.3">
      <c r="B5731" s="166">
        <v>38643</v>
      </c>
      <c r="C5731" s="197">
        <v>99.55</v>
      </c>
      <c r="D5731" s="197">
        <f t="shared" si="90"/>
        <v>-0.47906855049712194</v>
      </c>
      <c r="E5731" s="197">
        <v>-1.3672842564153465E-2</v>
      </c>
    </row>
    <row r="5732" spans="2:5" x14ac:dyDescent="0.3">
      <c r="B5732" s="166">
        <v>43833</v>
      </c>
      <c r="C5732" s="197">
        <v>191.1</v>
      </c>
      <c r="D5732" s="197">
        <f t="shared" si="90"/>
        <v>-0.49960722702278082</v>
      </c>
      <c r="E5732" s="197">
        <v>-1.3677419354838793E-2</v>
      </c>
    </row>
    <row r="5733" spans="2:5" x14ac:dyDescent="0.3">
      <c r="B5733" s="166">
        <v>41598</v>
      </c>
      <c r="C5733" s="197">
        <v>381.9</v>
      </c>
      <c r="D5733" s="197">
        <f t="shared" si="90"/>
        <v>5.9881061299176572</v>
      </c>
      <c r="E5733" s="197">
        <v>-1.3688016528925595E-2</v>
      </c>
    </row>
    <row r="5734" spans="2:5" x14ac:dyDescent="0.3">
      <c r="B5734" s="166">
        <v>35781</v>
      </c>
      <c r="C5734" s="197">
        <v>54.65</v>
      </c>
      <c r="D5734" s="197">
        <f t="shared" si="90"/>
        <v>-0.90247166949228164</v>
      </c>
      <c r="E5734" s="197">
        <v>-1.3715935751669295E-2</v>
      </c>
    </row>
    <row r="5735" spans="2:5" x14ac:dyDescent="0.3">
      <c r="B5735" s="166">
        <v>42101</v>
      </c>
      <c r="C5735" s="197">
        <v>560.35</v>
      </c>
      <c r="D5735" s="197">
        <f t="shared" si="90"/>
        <v>2.4993442827702492</v>
      </c>
      <c r="E5735" s="197">
        <v>-1.3728768811053338E-2</v>
      </c>
    </row>
    <row r="5736" spans="2:5" x14ac:dyDescent="0.3">
      <c r="B5736" s="166">
        <v>38982</v>
      </c>
      <c r="C5736" s="197">
        <v>160.13</v>
      </c>
      <c r="D5736" s="197">
        <f t="shared" si="90"/>
        <v>4.4428959891230448</v>
      </c>
      <c r="E5736" s="197">
        <v>-1.3734910076373619E-2</v>
      </c>
    </row>
    <row r="5737" spans="2:5" x14ac:dyDescent="0.3">
      <c r="B5737" s="166">
        <v>37419</v>
      </c>
      <c r="C5737" s="197">
        <v>29.42</v>
      </c>
      <c r="D5737" s="197">
        <f t="shared" si="90"/>
        <v>-0.88626874903355501</v>
      </c>
      <c r="E5737" s="197">
        <v>-1.3744552463962334E-2</v>
      </c>
    </row>
    <row r="5738" spans="2:5" x14ac:dyDescent="0.3">
      <c r="B5738" s="166">
        <v>41052</v>
      </c>
      <c r="C5738" s="197">
        <v>258.68</v>
      </c>
      <c r="D5738" s="197">
        <f t="shared" si="90"/>
        <v>-0.5259232108494456</v>
      </c>
      <c r="E5738" s="197">
        <v>-1.3763391665713609E-2</v>
      </c>
    </row>
    <row r="5739" spans="2:5" x14ac:dyDescent="0.3">
      <c r="B5739" s="166">
        <v>42025</v>
      </c>
      <c r="C5739" s="197">
        <v>545.65</v>
      </c>
      <c r="D5739" s="197">
        <f t="shared" si="90"/>
        <v>2.9089476323518872</v>
      </c>
      <c r="E5739" s="197">
        <v>-1.3772660726227737E-2</v>
      </c>
    </row>
    <row r="5740" spans="2:5" x14ac:dyDescent="0.3">
      <c r="B5740" s="166">
        <v>38926</v>
      </c>
      <c r="C5740" s="197">
        <v>139.59</v>
      </c>
      <c r="D5740" s="197">
        <f t="shared" si="90"/>
        <v>-0.42753444881889768</v>
      </c>
      <c r="E5740" s="197">
        <v>-1.3777024162780704E-2</v>
      </c>
    </row>
    <row r="5741" spans="2:5" x14ac:dyDescent="0.3">
      <c r="B5741" s="166">
        <v>40661</v>
      </c>
      <c r="C5741" s="197">
        <v>243.84</v>
      </c>
      <c r="D5741" s="197">
        <f t="shared" si="90"/>
        <v>0.4535916542473919</v>
      </c>
      <c r="E5741" s="197">
        <v>-1.379170879676439E-2</v>
      </c>
    </row>
    <row r="5742" spans="2:5" x14ac:dyDescent="0.3">
      <c r="B5742" s="166">
        <v>43788</v>
      </c>
      <c r="C5742" s="197">
        <v>167.75</v>
      </c>
      <c r="D5742" s="197">
        <f t="shared" si="90"/>
        <v>-0.56395726651243794</v>
      </c>
      <c r="E5742" s="197">
        <v>-1.3815402704291602E-2</v>
      </c>
    </row>
    <row r="5743" spans="2:5" x14ac:dyDescent="0.3">
      <c r="B5743" s="166">
        <v>44924</v>
      </c>
      <c r="C5743" s="197">
        <v>384.71</v>
      </c>
      <c r="D5743" s="197">
        <f t="shared" si="90"/>
        <v>3.3124089227665063</v>
      </c>
      <c r="E5743" s="197">
        <v>-1.3816970007690443E-2</v>
      </c>
    </row>
    <row r="5744" spans="2:5" x14ac:dyDescent="0.3">
      <c r="B5744" s="166">
        <v>35319</v>
      </c>
      <c r="C5744" s="197">
        <v>89.21</v>
      </c>
      <c r="D5744" s="197">
        <f t="shared" si="90"/>
        <v>-0.81743579248951193</v>
      </c>
      <c r="E5744" s="197">
        <v>-1.3818262215343768E-2</v>
      </c>
    </row>
    <row r="5745" spans="2:5" x14ac:dyDescent="0.3">
      <c r="B5745" s="166">
        <v>44524</v>
      </c>
      <c r="C5745" s="197">
        <v>488.65</v>
      </c>
      <c r="D5745" s="197">
        <f t="shared" si="90"/>
        <v>33.267180925666196</v>
      </c>
      <c r="E5745" s="197">
        <v>-1.3824419778002084E-2</v>
      </c>
    </row>
    <row r="5746" spans="2:5" x14ac:dyDescent="0.3">
      <c r="B5746" s="166">
        <v>37053</v>
      </c>
      <c r="C5746" s="197">
        <v>14.26</v>
      </c>
      <c r="D5746" s="197">
        <f t="shared" si="90"/>
        <v>-0.94605840520502349</v>
      </c>
      <c r="E5746" s="197">
        <v>-1.3831258644536715E-2</v>
      </c>
    </row>
    <row r="5747" spans="2:5" x14ac:dyDescent="0.3">
      <c r="B5747" s="166">
        <v>40969</v>
      </c>
      <c r="C5747" s="197">
        <v>264.36</v>
      </c>
      <c r="D5747" s="197">
        <f t="shared" si="90"/>
        <v>2.3127819548872184</v>
      </c>
      <c r="E5747" s="197">
        <v>-1.3839668743238609E-2</v>
      </c>
    </row>
    <row r="5748" spans="2:5" x14ac:dyDescent="0.3">
      <c r="B5748" s="166">
        <v>34995</v>
      </c>
      <c r="C5748" s="197">
        <v>79.8</v>
      </c>
      <c r="D5748" s="197">
        <f t="shared" si="90"/>
        <v>0.1203144742383826</v>
      </c>
      <c r="E5748" s="197">
        <v>-1.3840830449827091E-2</v>
      </c>
    </row>
    <row r="5749" spans="2:5" x14ac:dyDescent="0.3">
      <c r="B5749" s="166">
        <v>35532</v>
      </c>
      <c r="C5749" s="197">
        <v>71.23</v>
      </c>
      <c r="D5749" s="197">
        <f t="shared" si="90"/>
        <v>-0.75041171729913447</v>
      </c>
      <c r="E5749" s="197">
        <v>-1.384466288245878E-2</v>
      </c>
    </row>
    <row r="5750" spans="2:5" x14ac:dyDescent="0.3">
      <c r="B5750" s="166">
        <v>41470</v>
      </c>
      <c r="C5750" s="197">
        <v>285.39</v>
      </c>
      <c r="D5750" s="197">
        <f t="shared" si="90"/>
        <v>-0.73507542353214206</v>
      </c>
      <c r="E5750" s="197">
        <v>-1.385625431928128E-2</v>
      </c>
    </row>
    <row r="5751" spans="2:5" x14ac:dyDescent="0.3">
      <c r="B5751" s="166">
        <v>45531</v>
      </c>
      <c r="C5751" s="197">
        <v>1077.25</v>
      </c>
      <c r="D5751" s="197">
        <f t="shared" si="90"/>
        <v>35.125083836351443</v>
      </c>
      <c r="E5751" s="197">
        <v>-1.3868546320029429E-2</v>
      </c>
    </row>
    <row r="5752" spans="2:5" x14ac:dyDescent="0.3">
      <c r="B5752" s="166">
        <v>37449</v>
      </c>
      <c r="C5752" s="197">
        <v>29.82</v>
      </c>
      <c r="D5752" s="197">
        <f t="shared" si="90"/>
        <v>0.67999999999999994</v>
      </c>
      <c r="E5752" s="197">
        <v>-1.388888888888884E-2</v>
      </c>
    </row>
    <row r="5753" spans="2:5" x14ac:dyDescent="0.3">
      <c r="B5753" s="166">
        <v>36748</v>
      </c>
      <c r="C5753" s="197">
        <v>17.75</v>
      </c>
      <c r="D5753" s="197">
        <f t="shared" si="90"/>
        <v>-0.759550257382823</v>
      </c>
      <c r="E5753" s="197">
        <v>-1.388888888888884E-2</v>
      </c>
    </row>
    <row r="5754" spans="2:5" x14ac:dyDescent="0.3">
      <c r="B5754" s="166">
        <v>38160</v>
      </c>
      <c r="C5754" s="197">
        <v>73.819999999999993</v>
      </c>
      <c r="D5754" s="197">
        <f t="shared" si="90"/>
        <v>-0.18041523259686909</v>
      </c>
      <c r="E5754" s="197">
        <v>-1.3892599519102378E-2</v>
      </c>
    </row>
    <row r="5755" spans="2:5" x14ac:dyDescent="0.3">
      <c r="B5755" s="166">
        <v>38553</v>
      </c>
      <c r="C5755" s="197">
        <v>90.07</v>
      </c>
      <c r="D5755" s="197">
        <f t="shared" si="90"/>
        <v>-0.81933607461638758</v>
      </c>
      <c r="E5755" s="197">
        <v>-1.3904094591635774E-2</v>
      </c>
    </row>
    <row r="5756" spans="2:5" x14ac:dyDescent="0.3">
      <c r="B5756" s="166">
        <v>41984</v>
      </c>
      <c r="C5756" s="197">
        <v>498.55</v>
      </c>
      <c r="D5756" s="197">
        <f t="shared" si="90"/>
        <v>3.0884861407249469</v>
      </c>
      <c r="E5756" s="197">
        <v>-1.3904822184421795E-2</v>
      </c>
    </row>
    <row r="5757" spans="2:5" x14ac:dyDescent="0.3">
      <c r="B5757" s="166">
        <v>38727</v>
      </c>
      <c r="C5757" s="197">
        <v>121.94</v>
      </c>
      <c r="D5757" s="197">
        <f t="shared" si="90"/>
        <v>2.5141210374639766</v>
      </c>
      <c r="E5757" s="197">
        <v>-1.3909105612162409E-2</v>
      </c>
    </row>
    <row r="5758" spans="2:5" x14ac:dyDescent="0.3">
      <c r="B5758" s="166">
        <v>36566</v>
      </c>
      <c r="C5758" s="197">
        <v>34.700000000000003</v>
      </c>
      <c r="D5758" s="197">
        <f t="shared" si="90"/>
        <v>-0.9132391548943618</v>
      </c>
      <c r="E5758" s="197">
        <v>-1.3924410343847504E-2</v>
      </c>
    </row>
    <row r="5759" spans="2:5" x14ac:dyDescent="0.3">
      <c r="B5759" s="166">
        <v>42342</v>
      </c>
      <c r="C5759" s="197">
        <v>399.95</v>
      </c>
      <c r="D5759" s="197">
        <f t="shared" si="90"/>
        <v>4.7094932191291932</v>
      </c>
      <c r="E5759" s="197">
        <v>-1.3929980276134235E-2</v>
      </c>
    </row>
    <row r="5760" spans="2:5" x14ac:dyDescent="0.3">
      <c r="B5760" s="166">
        <v>34914</v>
      </c>
      <c r="C5760" s="197">
        <v>70.05</v>
      </c>
      <c r="D5760" s="197">
        <f t="shared" si="90"/>
        <v>-0.83215526536480178</v>
      </c>
      <c r="E5760" s="197">
        <v>-1.3935810810810967E-2</v>
      </c>
    </row>
    <row r="5761" spans="2:5" x14ac:dyDescent="0.3">
      <c r="B5761" s="166">
        <v>42339</v>
      </c>
      <c r="C5761" s="197">
        <v>417.35</v>
      </c>
      <c r="D5761" s="197">
        <f t="shared" si="90"/>
        <v>27.123315363881403</v>
      </c>
      <c r="E5761" s="197">
        <v>-1.3939751919669119E-2</v>
      </c>
    </row>
    <row r="5762" spans="2:5" x14ac:dyDescent="0.3">
      <c r="B5762" s="166">
        <v>36847</v>
      </c>
      <c r="C5762" s="197">
        <v>14.84</v>
      </c>
      <c r="D5762" s="197">
        <f t="shared" si="90"/>
        <v>-0.95070095010298317</v>
      </c>
      <c r="E5762" s="197">
        <v>-1.3953488372093092E-2</v>
      </c>
    </row>
    <row r="5763" spans="2:5" x14ac:dyDescent="0.3">
      <c r="B5763" s="166">
        <v>41303</v>
      </c>
      <c r="C5763" s="197">
        <v>301.02</v>
      </c>
      <c r="D5763" s="197">
        <f t="shared" si="90"/>
        <v>2.7389144205688729</v>
      </c>
      <c r="E5763" s="197">
        <v>-1.3954402515723219E-2</v>
      </c>
    </row>
    <row r="5764" spans="2:5" x14ac:dyDescent="0.3">
      <c r="B5764" s="166">
        <v>35354</v>
      </c>
      <c r="C5764" s="197">
        <v>80.510000000000005</v>
      </c>
      <c r="D5764" s="197">
        <f t="shared" si="90"/>
        <v>2.1684376229830775</v>
      </c>
      <c r="E5764" s="197">
        <v>-1.3962033067973056E-2</v>
      </c>
    </row>
    <row r="5765" spans="2:5" x14ac:dyDescent="0.3">
      <c r="B5765" s="166">
        <v>36024</v>
      </c>
      <c r="C5765" s="197">
        <v>25.41</v>
      </c>
      <c r="D5765" s="197">
        <f t="shared" si="90"/>
        <v>-0.93876665783068658</v>
      </c>
      <c r="E5765" s="197">
        <v>-1.3969732246798539E-2</v>
      </c>
    </row>
    <row r="5766" spans="2:5" x14ac:dyDescent="0.3">
      <c r="B5766" s="166">
        <v>44868</v>
      </c>
      <c r="C5766" s="197">
        <v>414.97</v>
      </c>
      <c r="D5766" s="197">
        <f t="shared" si="90"/>
        <v>1.1005821311060493</v>
      </c>
      <c r="E5766" s="197">
        <v>-1.3971723892123089E-2</v>
      </c>
    </row>
    <row r="5767" spans="2:5" x14ac:dyDescent="0.3">
      <c r="B5767" s="166">
        <v>43846</v>
      </c>
      <c r="C5767" s="197">
        <v>197.55</v>
      </c>
      <c r="D5767" s="197">
        <f t="shared" si="90"/>
        <v>1.9167281854421971</v>
      </c>
      <c r="E5767" s="197">
        <v>-1.3975542800099716E-2</v>
      </c>
    </row>
    <row r="5768" spans="2:5" x14ac:dyDescent="0.3">
      <c r="B5768" s="166">
        <v>35436</v>
      </c>
      <c r="C5768" s="197">
        <v>67.73</v>
      </c>
      <c r="D5768" s="197">
        <f t="shared" si="90"/>
        <v>-0.70345884413309978</v>
      </c>
      <c r="E5768" s="197">
        <v>-1.3975833454651254E-2</v>
      </c>
    </row>
    <row r="5769" spans="2:5" x14ac:dyDescent="0.3">
      <c r="B5769" s="166">
        <v>40484</v>
      </c>
      <c r="C5769" s="197">
        <v>228.4</v>
      </c>
      <c r="D5769" s="197">
        <f t="shared" si="90"/>
        <v>11.480874316939891</v>
      </c>
      <c r="E5769" s="197">
        <v>-1.3987221550681994E-2</v>
      </c>
    </row>
    <row r="5770" spans="2:5" x14ac:dyDescent="0.3">
      <c r="B5770" s="166">
        <v>36781</v>
      </c>
      <c r="C5770" s="197">
        <v>18.3</v>
      </c>
      <c r="D5770" s="197">
        <f t="shared" ref="D5770:D5833" si="91">C5770/C5771-1</f>
        <v>-0.98188620976362984</v>
      </c>
      <c r="E5770" s="197">
        <v>-1.4008620689655027E-2</v>
      </c>
    </row>
    <row r="5771" spans="2:5" x14ac:dyDescent="0.3">
      <c r="B5771" s="166">
        <v>45415</v>
      </c>
      <c r="C5771" s="197">
        <v>1010.28</v>
      </c>
      <c r="D5771" s="197">
        <f t="shared" si="91"/>
        <v>70.803837953091687</v>
      </c>
      <c r="E5771" s="197">
        <v>-1.4014678326046304E-2</v>
      </c>
    </row>
    <row r="5772" spans="2:5" x14ac:dyDescent="0.3">
      <c r="B5772" s="166">
        <v>37018</v>
      </c>
      <c r="C5772" s="197">
        <v>14.07</v>
      </c>
      <c r="D5772" s="197">
        <f t="shared" si="91"/>
        <v>-0.98539850560398501</v>
      </c>
      <c r="E5772" s="197">
        <v>-1.4015416958654492E-2</v>
      </c>
    </row>
    <row r="5773" spans="2:5" x14ac:dyDescent="0.3">
      <c r="B5773" s="166">
        <v>45560</v>
      </c>
      <c r="C5773" s="197">
        <v>963.6</v>
      </c>
      <c r="D5773" s="197">
        <f t="shared" si="91"/>
        <v>1.5178991377057751</v>
      </c>
      <c r="E5773" s="197">
        <v>-1.4018213445206151E-2</v>
      </c>
    </row>
    <row r="5774" spans="2:5" x14ac:dyDescent="0.3">
      <c r="B5774" s="166">
        <v>42984</v>
      </c>
      <c r="C5774" s="197">
        <v>382.7</v>
      </c>
      <c r="D5774" s="197">
        <f t="shared" si="91"/>
        <v>-0.10212795908312422</v>
      </c>
      <c r="E5774" s="197">
        <v>-1.4040963545021268E-2</v>
      </c>
    </row>
    <row r="5775" spans="2:5" x14ac:dyDescent="0.3">
      <c r="B5775" s="166">
        <v>41781</v>
      </c>
      <c r="C5775" s="197">
        <v>426.23</v>
      </c>
      <c r="D5775" s="197">
        <f t="shared" si="91"/>
        <v>2.0408075907826215</v>
      </c>
      <c r="E5775" s="197">
        <v>-1.406398186486546E-2</v>
      </c>
    </row>
    <row r="5776" spans="2:5" x14ac:dyDescent="0.3">
      <c r="B5776" s="166">
        <v>38930</v>
      </c>
      <c r="C5776" s="197">
        <v>140.16999999999999</v>
      </c>
      <c r="D5776" s="197">
        <f t="shared" si="91"/>
        <v>-0.75782235353064153</v>
      </c>
      <c r="E5776" s="197">
        <v>-1.4067665470915092E-2</v>
      </c>
    </row>
    <row r="5777" spans="2:5" x14ac:dyDescent="0.3">
      <c r="B5777" s="166">
        <v>42065</v>
      </c>
      <c r="C5777" s="197">
        <v>578.79</v>
      </c>
      <c r="D5777" s="197">
        <f t="shared" si="91"/>
        <v>1.7085497683560296</v>
      </c>
      <c r="E5777" s="197">
        <v>-1.4070351758794009E-2</v>
      </c>
    </row>
    <row r="5778" spans="2:5" x14ac:dyDescent="0.3">
      <c r="B5778" s="166">
        <v>40695</v>
      </c>
      <c r="C5778" s="197">
        <v>213.69</v>
      </c>
      <c r="D5778" s="197">
        <f t="shared" si="91"/>
        <v>-6.7141048587767926E-2</v>
      </c>
      <c r="E5778" s="197">
        <v>-1.4072160191935135E-2</v>
      </c>
    </row>
    <row r="5779" spans="2:5" x14ac:dyDescent="0.3">
      <c r="B5779" s="166">
        <v>40471</v>
      </c>
      <c r="C5779" s="197">
        <v>229.07</v>
      </c>
      <c r="D5779" s="197">
        <f t="shared" si="91"/>
        <v>0.59675170779311282</v>
      </c>
      <c r="E5779" s="197">
        <v>-1.4074201601101843E-2</v>
      </c>
    </row>
    <row r="5780" spans="2:5" x14ac:dyDescent="0.3">
      <c r="B5780" s="166">
        <v>39280</v>
      </c>
      <c r="C5780" s="197">
        <v>143.46</v>
      </c>
      <c r="D5780" s="197">
        <f t="shared" si="91"/>
        <v>0.76740174941480843</v>
      </c>
      <c r="E5780" s="197">
        <v>-1.4088378805580226E-2</v>
      </c>
    </row>
    <row r="5781" spans="2:5" x14ac:dyDescent="0.3">
      <c r="B5781" s="166">
        <v>38268</v>
      </c>
      <c r="C5781" s="197">
        <v>81.17</v>
      </c>
      <c r="D5781" s="197">
        <f t="shared" si="91"/>
        <v>-0.77021939136588813</v>
      </c>
      <c r="E5781" s="197">
        <v>-1.4089639256650077E-2</v>
      </c>
    </row>
    <row r="5782" spans="2:5" x14ac:dyDescent="0.3">
      <c r="B5782" s="166">
        <v>43200</v>
      </c>
      <c r="C5782" s="197">
        <v>353.25</v>
      </c>
      <c r="D5782" s="197">
        <f t="shared" si="91"/>
        <v>-4.6995980251976155E-2</v>
      </c>
      <c r="E5782" s="197">
        <v>-1.409433435668439E-2</v>
      </c>
    </row>
    <row r="5783" spans="2:5" x14ac:dyDescent="0.3">
      <c r="B5783" s="166">
        <v>41570</v>
      </c>
      <c r="C5783" s="197">
        <v>370.67</v>
      </c>
      <c r="D5783" s="197">
        <f t="shared" si="91"/>
        <v>2.1370176032498311</v>
      </c>
      <c r="E5783" s="197">
        <v>-1.409686943107169E-2</v>
      </c>
    </row>
    <row r="5784" spans="2:5" x14ac:dyDescent="0.3">
      <c r="B5784" s="166">
        <v>38700</v>
      </c>
      <c r="C5784" s="197">
        <v>118.16</v>
      </c>
      <c r="D5784" s="197">
        <f t="shared" si="91"/>
        <v>1.7358184764991895</v>
      </c>
      <c r="E5784" s="197">
        <v>-1.4100959532749258E-2</v>
      </c>
    </row>
    <row r="5785" spans="2:5" x14ac:dyDescent="0.3">
      <c r="B5785" s="166">
        <v>36502</v>
      </c>
      <c r="C5785" s="197">
        <v>43.19</v>
      </c>
      <c r="D5785" s="197">
        <f t="shared" si="91"/>
        <v>-0.61247196052041275</v>
      </c>
      <c r="E5785" s="197">
        <v>-1.4152020086738326E-2</v>
      </c>
    </row>
    <row r="5786" spans="2:5" x14ac:dyDescent="0.3">
      <c r="B5786" s="166">
        <v>44047</v>
      </c>
      <c r="C5786" s="197">
        <v>111.45</v>
      </c>
      <c r="D5786" s="197">
        <f t="shared" si="91"/>
        <v>0.60106306565148682</v>
      </c>
      <c r="E5786" s="197">
        <v>-1.4153029632905767E-2</v>
      </c>
    </row>
    <row r="5787" spans="2:5" x14ac:dyDescent="0.3">
      <c r="B5787" s="166">
        <v>34898</v>
      </c>
      <c r="C5787" s="197">
        <v>69.61</v>
      </c>
      <c r="D5787" s="197">
        <f t="shared" si="91"/>
        <v>-0.24810974292503785</v>
      </c>
      <c r="E5787" s="197">
        <v>-1.4162299957513058E-2</v>
      </c>
    </row>
    <row r="5788" spans="2:5" x14ac:dyDescent="0.3">
      <c r="B5788" s="166">
        <v>39623</v>
      </c>
      <c r="C5788" s="197">
        <v>92.58</v>
      </c>
      <c r="D5788" s="197">
        <f t="shared" si="91"/>
        <v>-0.3314075250956886</v>
      </c>
      <c r="E5788" s="197">
        <v>-1.4162496006815073E-2</v>
      </c>
    </row>
    <row r="5789" spans="2:5" x14ac:dyDescent="0.3">
      <c r="B5789" s="166">
        <v>40228</v>
      </c>
      <c r="C5789" s="197">
        <v>138.47</v>
      </c>
      <c r="D5789" s="197">
        <f t="shared" si="91"/>
        <v>3.1203455466189967E-2</v>
      </c>
      <c r="E5789" s="197">
        <v>-1.4167734586359115E-2</v>
      </c>
    </row>
    <row r="5790" spans="2:5" x14ac:dyDescent="0.3">
      <c r="B5790" s="166">
        <v>39489</v>
      </c>
      <c r="C5790" s="197">
        <v>134.28</v>
      </c>
      <c r="D5790" s="197">
        <f t="shared" si="91"/>
        <v>8.4827920504120247E-2</v>
      </c>
      <c r="E5790" s="197">
        <v>-1.416929740841355E-2</v>
      </c>
    </row>
    <row r="5791" spans="2:5" x14ac:dyDescent="0.3">
      <c r="B5791" s="166">
        <v>39535</v>
      </c>
      <c r="C5791" s="197">
        <v>123.78</v>
      </c>
      <c r="D5791" s="197">
        <f t="shared" si="91"/>
        <v>3.5692137320044299</v>
      </c>
      <c r="E5791" s="197">
        <v>-1.4176489327811459E-2</v>
      </c>
    </row>
    <row r="5792" spans="2:5" x14ac:dyDescent="0.3">
      <c r="B5792" s="166">
        <v>37315</v>
      </c>
      <c r="C5792" s="197">
        <v>27.09</v>
      </c>
      <c r="D5792" s="197">
        <f t="shared" si="91"/>
        <v>-0.93247756729810571</v>
      </c>
      <c r="E5792" s="197">
        <v>-1.4192139737991272E-2</v>
      </c>
    </row>
    <row r="5793" spans="2:5" x14ac:dyDescent="0.3">
      <c r="B5793" s="166">
        <v>41733</v>
      </c>
      <c r="C5793" s="197">
        <v>401.2</v>
      </c>
      <c r="D5793" s="197">
        <f t="shared" si="91"/>
        <v>-0.10366398570151925</v>
      </c>
      <c r="E5793" s="197">
        <v>-1.4202172096908994E-2</v>
      </c>
    </row>
    <row r="5794" spans="2:5" x14ac:dyDescent="0.3">
      <c r="B5794" s="166">
        <v>44622</v>
      </c>
      <c r="C5794" s="197">
        <v>447.6</v>
      </c>
      <c r="D5794" s="197">
        <f t="shared" si="91"/>
        <v>7.0677721701514074</v>
      </c>
      <c r="E5794" s="197">
        <v>-1.4205483977535516E-2</v>
      </c>
    </row>
    <row r="5795" spans="2:5" x14ac:dyDescent="0.3">
      <c r="B5795" s="166">
        <v>34758</v>
      </c>
      <c r="C5795" s="197">
        <v>55.48</v>
      </c>
      <c r="D5795" s="197">
        <f t="shared" si="91"/>
        <v>-0.8650055963793859</v>
      </c>
      <c r="E5795" s="197">
        <v>-1.4214641080312784E-2</v>
      </c>
    </row>
    <row r="5796" spans="2:5" x14ac:dyDescent="0.3">
      <c r="B5796" s="166">
        <v>44938</v>
      </c>
      <c r="C5796" s="197">
        <v>410.98</v>
      </c>
      <c r="D5796" s="197">
        <f t="shared" si="91"/>
        <v>3.9113288718929251</v>
      </c>
      <c r="E5796" s="197">
        <v>-1.422369336307594E-2</v>
      </c>
    </row>
    <row r="5797" spans="2:5" x14ac:dyDescent="0.3">
      <c r="B5797" s="166">
        <v>38540</v>
      </c>
      <c r="C5797" s="197">
        <v>83.68</v>
      </c>
      <c r="D5797" s="197">
        <f t="shared" si="91"/>
        <v>5.2446233178216506E-2</v>
      </c>
      <c r="E5797" s="197">
        <v>-1.4253740134291371E-2</v>
      </c>
    </row>
    <row r="5798" spans="2:5" x14ac:dyDescent="0.3">
      <c r="B5798" s="166">
        <v>35005</v>
      </c>
      <c r="C5798" s="197">
        <v>79.510000000000005</v>
      </c>
      <c r="D5798" s="197">
        <f t="shared" si="91"/>
        <v>-7.7374266816422343E-3</v>
      </c>
      <c r="E5798" s="197">
        <v>-1.4257376642697661E-2</v>
      </c>
    </row>
    <row r="5799" spans="2:5" x14ac:dyDescent="0.3">
      <c r="B5799" s="166">
        <v>38476</v>
      </c>
      <c r="C5799" s="197">
        <v>80.13</v>
      </c>
      <c r="D5799" s="197">
        <f t="shared" si="91"/>
        <v>-0.52599822537710739</v>
      </c>
      <c r="E5799" s="197">
        <v>-1.4269897896420303E-2</v>
      </c>
    </row>
    <row r="5800" spans="2:5" x14ac:dyDescent="0.3">
      <c r="B5800" s="166">
        <v>43777</v>
      </c>
      <c r="C5800" s="197">
        <v>169.05</v>
      </c>
      <c r="D5800" s="197">
        <f t="shared" si="91"/>
        <v>2.0252326413743735</v>
      </c>
      <c r="E5800" s="197">
        <v>-1.4285714285714235E-2</v>
      </c>
    </row>
    <row r="5801" spans="2:5" x14ac:dyDescent="0.3">
      <c r="B5801" s="166">
        <v>37889</v>
      </c>
      <c r="C5801" s="197">
        <v>55.88</v>
      </c>
      <c r="D5801" s="197">
        <f t="shared" si="91"/>
        <v>-0.88900585956897404</v>
      </c>
      <c r="E5801" s="197">
        <v>-1.4288234256482513E-2</v>
      </c>
    </row>
    <row r="5802" spans="2:5" x14ac:dyDescent="0.3">
      <c r="B5802" s="166">
        <v>44511</v>
      </c>
      <c r="C5802" s="197">
        <v>503.45</v>
      </c>
      <c r="D5802" s="197">
        <f t="shared" si="91"/>
        <v>3.988110571683344</v>
      </c>
      <c r="E5802" s="197">
        <v>-1.4292706803720079E-2</v>
      </c>
    </row>
    <row r="5803" spans="2:5" x14ac:dyDescent="0.3">
      <c r="B5803" s="166">
        <v>38642</v>
      </c>
      <c r="C5803" s="197">
        <v>100.93</v>
      </c>
      <c r="D5803" s="197">
        <f t="shared" si="91"/>
        <v>-0.2605319070994212</v>
      </c>
      <c r="E5803" s="197">
        <v>-1.4355468749999933E-2</v>
      </c>
    </row>
    <row r="5804" spans="2:5" x14ac:dyDescent="0.3">
      <c r="B5804" s="166">
        <v>39184</v>
      </c>
      <c r="C5804" s="197">
        <v>136.49</v>
      </c>
      <c r="D5804" s="197">
        <f t="shared" si="91"/>
        <v>-0.18097809780978091</v>
      </c>
      <c r="E5804" s="197">
        <v>-1.4370306181397896E-2</v>
      </c>
    </row>
    <row r="5805" spans="2:5" x14ac:dyDescent="0.3">
      <c r="B5805" s="166">
        <v>40302</v>
      </c>
      <c r="C5805" s="197">
        <v>166.65</v>
      </c>
      <c r="D5805" s="197">
        <f t="shared" si="91"/>
        <v>5.5687820260149783</v>
      </c>
      <c r="E5805" s="197">
        <v>-1.4371894960965248E-2</v>
      </c>
    </row>
    <row r="5806" spans="2:5" x14ac:dyDescent="0.3">
      <c r="B5806" s="166">
        <v>37529</v>
      </c>
      <c r="C5806" s="197">
        <v>25.37</v>
      </c>
      <c r="D5806" s="197">
        <f t="shared" si="91"/>
        <v>-0.82272377891132698</v>
      </c>
      <c r="E5806" s="197">
        <v>-1.4374514374514313E-2</v>
      </c>
    </row>
    <row r="5807" spans="2:5" x14ac:dyDescent="0.3">
      <c r="B5807" s="166">
        <v>39387</v>
      </c>
      <c r="C5807" s="197">
        <v>143.11000000000001</v>
      </c>
      <c r="D5807" s="197">
        <f t="shared" si="91"/>
        <v>0.62035778985507273</v>
      </c>
      <c r="E5807" s="197">
        <v>-1.4393939393939181E-2</v>
      </c>
    </row>
    <row r="5808" spans="2:5" x14ac:dyDescent="0.3">
      <c r="B5808" s="166">
        <v>38546</v>
      </c>
      <c r="C5808" s="197">
        <v>88.32</v>
      </c>
      <c r="D5808" s="197">
        <f t="shared" si="91"/>
        <v>0.5757359500446031</v>
      </c>
      <c r="E5808" s="197">
        <v>-1.4395714763977274E-2</v>
      </c>
    </row>
    <row r="5809" spans="2:5" x14ac:dyDescent="0.3">
      <c r="B5809" s="166">
        <v>35402</v>
      </c>
      <c r="C5809" s="197">
        <v>56.05</v>
      </c>
      <c r="D5809" s="197">
        <f t="shared" si="91"/>
        <v>-0.33297631798167326</v>
      </c>
      <c r="E5809" s="197">
        <v>-1.441885000879195E-2</v>
      </c>
    </row>
    <row r="5810" spans="2:5" x14ac:dyDescent="0.3">
      <c r="B5810" s="166">
        <v>35600</v>
      </c>
      <c r="C5810" s="197">
        <v>84.03</v>
      </c>
      <c r="D5810" s="197">
        <f t="shared" si="91"/>
        <v>-0.81277572300699608</v>
      </c>
      <c r="E5810" s="197">
        <v>-1.4426460239268191E-2</v>
      </c>
    </row>
    <row r="5811" spans="2:5" x14ac:dyDescent="0.3">
      <c r="B5811" s="166">
        <v>44818</v>
      </c>
      <c r="C5811" s="197">
        <v>448.82</v>
      </c>
      <c r="D5811" s="197">
        <f t="shared" si="91"/>
        <v>5.1223796697505541E-2</v>
      </c>
      <c r="E5811" s="197">
        <v>-1.4427194273040622E-2</v>
      </c>
    </row>
    <row r="5812" spans="2:5" x14ac:dyDescent="0.3">
      <c r="B5812" s="166">
        <v>43027</v>
      </c>
      <c r="C5812" s="197">
        <v>426.95</v>
      </c>
      <c r="D5812" s="197">
        <f t="shared" si="91"/>
        <v>0.2026760563380281</v>
      </c>
      <c r="E5812" s="197">
        <v>-1.4427516158818099E-2</v>
      </c>
    </row>
    <row r="5813" spans="2:5" x14ac:dyDescent="0.3">
      <c r="B5813" s="166">
        <v>42381</v>
      </c>
      <c r="C5813" s="197">
        <v>355</v>
      </c>
      <c r="D5813" s="197">
        <f t="shared" si="91"/>
        <v>1.8158959308320775</v>
      </c>
      <c r="E5813" s="197">
        <v>-1.4436424208772891E-2</v>
      </c>
    </row>
    <row r="5814" spans="2:5" x14ac:dyDescent="0.3">
      <c r="B5814" s="166">
        <v>40136</v>
      </c>
      <c r="C5814" s="197">
        <v>126.07</v>
      </c>
      <c r="D5814" s="197">
        <f t="shared" si="91"/>
        <v>-0.10193759794842572</v>
      </c>
      <c r="E5814" s="197">
        <v>-1.4462163852407839E-2</v>
      </c>
    </row>
    <row r="5815" spans="2:5" x14ac:dyDescent="0.3">
      <c r="B5815" s="166">
        <v>40211</v>
      </c>
      <c r="C5815" s="197">
        <v>140.38</v>
      </c>
      <c r="D5815" s="197">
        <f t="shared" si="91"/>
        <v>4.2834023334587883</v>
      </c>
      <c r="E5815" s="197">
        <v>-1.4462229710755392E-2</v>
      </c>
    </row>
    <row r="5816" spans="2:5" x14ac:dyDescent="0.3">
      <c r="B5816" s="166">
        <v>37551</v>
      </c>
      <c r="C5816" s="197">
        <v>26.57</v>
      </c>
      <c r="D5816" s="197">
        <f t="shared" si="91"/>
        <v>-0.85255271920088793</v>
      </c>
      <c r="E5816" s="197">
        <v>-1.4465875370919923E-2</v>
      </c>
    </row>
    <row r="5817" spans="2:5" x14ac:dyDescent="0.3">
      <c r="B5817" s="166">
        <v>43544</v>
      </c>
      <c r="C5817" s="197">
        <v>180.2</v>
      </c>
      <c r="D5817" s="197">
        <f t="shared" si="91"/>
        <v>-0.2112059531626177</v>
      </c>
      <c r="E5817" s="197">
        <v>-1.449275362318847E-2</v>
      </c>
    </row>
    <row r="5818" spans="2:5" x14ac:dyDescent="0.3">
      <c r="B5818" s="166">
        <v>41155</v>
      </c>
      <c r="C5818" s="197">
        <v>228.45</v>
      </c>
      <c r="D5818" s="197">
        <f t="shared" si="91"/>
        <v>1.4556594646888099</v>
      </c>
      <c r="E5818" s="197">
        <v>-1.44946292222079E-2</v>
      </c>
    </row>
    <row r="5819" spans="2:5" x14ac:dyDescent="0.3">
      <c r="B5819" s="166">
        <v>38385</v>
      </c>
      <c r="C5819" s="197">
        <v>93.03</v>
      </c>
      <c r="D5819" s="197">
        <f t="shared" si="91"/>
        <v>-0.83327359403562851</v>
      </c>
      <c r="E5819" s="197">
        <v>-1.4512711864406835E-2</v>
      </c>
    </row>
    <row r="5820" spans="2:5" x14ac:dyDescent="0.3">
      <c r="B5820" s="166">
        <v>45085</v>
      </c>
      <c r="C5820" s="197">
        <v>557.98</v>
      </c>
      <c r="D5820" s="197">
        <f t="shared" si="91"/>
        <v>6.6835582484164142</v>
      </c>
      <c r="E5820" s="197">
        <v>-1.4517838219710422E-2</v>
      </c>
    </row>
    <row r="5821" spans="2:5" x14ac:dyDescent="0.3">
      <c r="B5821" s="166">
        <v>35041</v>
      </c>
      <c r="C5821" s="197">
        <v>72.62</v>
      </c>
      <c r="D5821" s="197">
        <f t="shared" si="91"/>
        <v>-0.89898455974405345</v>
      </c>
      <c r="E5821" s="197">
        <v>-1.4520287691681233E-2</v>
      </c>
    </row>
    <row r="5822" spans="2:5" x14ac:dyDescent="0.3">
      <c r="B5822" s="166">
        <v>45797</v>
      </c>
      <c r="C5822" s="197">
        <v>718.9</v>
      </c>
      <c r="D5822" s="197">
        <f t="shared" si="91"/>
        <v>6.0239374694675138</v>
      </c>
      <c r="E5822" s="197">
        <v>-1.4530500342700536E-2</v>
      </c>
    </row>
    <row r="5823" spans="2:5" x14ac:dyDescent="0.3">
      <c r="B5823" s="166">
        <v>38027</v>
      </c>
      <c r="C5823" s="197">
        <v>102.35</v>
      </c>
      <c r="D5823" s="197">
        <f t="shared" si="91"/>
        <v>-0.67525462448837137</v>
      </c>
      <c r="E5823" s="197">
        <v>-1.4538802233776238E-2</v>
      </c>
    </row>
    <row r="5824" spans="2:5" x14ac:dyDescent="0.3">
      <c r="B5824" s="166">
        <v>41296</v>
      </c>
      <c r="C5824" s="197">
        <v>315.17</v>
      </c>
      <c r="D5824" s="197">
        <f t="shared" si="91"/>
        <v>0.82601390498261895</v>
      </c>
      <c r="E5824" s="197">
        <v>-1.4539428428490986E-2</v>
      </c>
    </row>
    <row r="5825" spans="2:5" x14ac:dyDescent="0.3">
      <c r="B5825" s="166">
        <v>43616</v>
      </c>
      <c r="C5825" s="197">
        <v>172.6</v>
      </c>
      <c r="D5825" s="197">
        <f t="shared" si="91"/>
        <v>5.3831360946745566</v>
      </c>
      <c r="E5825" s="197">
        <v>-1.45589494718813E-2</v>
      </c>
    </row>
    <row r="5826" spans="2:5" x14ac:dyDescent="0.3">
      <c r="B5826" s="166">
        <v>39881</v>
      </c>
      <c r="C5826" s="197">
        <v>27.04</v>
      </c>
      <c r="D5826" s="197">
        <f t="shared" si="91"/>
        <v>-0.93984427141268079</v>
      </c>
      <c r="E5826" s="197">
        <v>-1.4577259475218707E-2</v>
      </c>
    </row>
    <row r="5827" spans="2:5" x14ac:dyDescent="0.3">
      <c r="B5827" s="166">
        <v>44658</v>
      </c>
      <c r="C5827" s="197">
        <v>449.5</v>
      </c>
      <c r="D5827" s="197">
        <f t="shared" si="91"/>
        <v>0.58380606743948404</v>
      </c>
      <c r="E5827" s="197">
        <v>-1.4578537761701149E-2</v>
      </c>
    </row>
    <row r="5828" spans="2:5" x14ac:dyDescent="0.3">
      <c r="B5828" s="166">
        <v>41351</v>
      </c>
      <c r="C5828" s="197">
        <v>283.81</v>
      </c>
      <c r="D5828" s="197">
        <f t="shared" si="91"/>
        <v>17.274951706374761</v>
      </c>
      <c r="E5828" s="197">
        <v>-1.4582826985174102E-2</v>
      </c>
    </row>
    <row r="5829" spans="2:5" x14ac:dyDescent="0.3">
      <c r="B5829" s="166">
        <v>37033</v>
      </c>
      <c r="C5829" s="197">
        <v>15.53</v>
      </c>
      <c r="D5829" s="197">
        <f t="shared" si="91"/>
        <v>-0.95348210274075185</v>
      </c>
      <c r="E5829" s="197">
        <v>-1.4593908629441654E-2</v>
      </c>
    </row>
    <row r="5830" spans="2:5" x14ac:dyDescent="0.3">
      <c r="B5830" s="166">
        <v>43180</v>
      </c>
      <c r="C5830" s="197">
        <v>333.85</v>
      </c>
      <c r="D5830" s="197">
        <f t="shared" si="91"/>
        <v>0.13806033748082491</v>
      </c>
      <c r="E5830" s="197">
        <v>-1.4610389610389629E-2</v>
      </c>
    </row>
    <row r="5831" spans="2:5" x14ac:dyDescent="0.3">
      <c r="B5831" s="166">
        <v>44426</v>
      </c>
      <c r="C5831" s="197">
        <v>293.35000000000002</v>
      </c>
      <c r="D5831" s="197">
        <f t="shared" si="91"/>
        <v>2.8507482278813336</v>
      </c>
      <c r="E5831" s="197">
        <v>-1.4612025529055939E-2</v>
      </c>
    </row>
    <row r="5832" spans="2:5" x14ac:dyDescent="0.3">
      <c r="B5832" s="166">
        <v>35590</v>
      </c>
      <c r="C5832" s="197">
        <v>76.180000000000007</v>
      </c>
      <c r="D5832" s="197">
        <f t="shared" si="91"/>
        <v>-0.7031755308786285</v>
      </c>
      <c r="E5832" s="197">
        <v>-1.4616479110076241E-2</v>
      </c>
    </row>
    <row r="5833" spans="2:5" x14ac:dyDescent="0.3">
      <c r="B5833" s="166">
        <v>41165</v>
      </c>
      <c r="C5833" s="197">
        <v>256.64999999999998</v>
      </c>
      <c r="D5833" s="197">
        <f t="shared" si="91"/>
        <v>0.1483221476510066</v>
      </c>
      <c r="E5833" s="197">
        <v>-1.4627965906473195E-2</v>
      </c>
    </row>
    <row r="5834" spans="2:5" x14ac:dyDescent="0.3">
      <c r="B5834" s="166">
        <v>41107</v>
      </c>
      <c r="C5834" s="197">
        <v>223.5</v>
      </c>
      <c r="D5834" s="197">
        <f t="shared" ref="D5834:D5897" si="92">C5834/C5835-1</f>
        <v>-0.43223675854185184</v>
      </c>
      <c r="E5834" s="197">
        <v>-1.4637157217176622E-2</v>
      </c>
    </row>
    <row r="5835" spans="2:5" x14ac:dyDescent="0.3">
      <c r="B5835" s="166">
        <v>43132</v>
      </c>
      <c r="C5835" s="197">
        <v>393.65</v>
      </c>
      <c r="D5835" s="197">
        <f t="shared" si="92"/>
        <v>2.8248153905946363</v>
      </c>
      <c r="E5835" s="197">
        <v>-1.4643304130162793E-2</v>
      </c>
    </row>
    <row r="5836" spans="2:5" x14ac:dyDescent="0.3">
      <c r="B5836" s="166">
        <v>38678</v>
      </c>
      <c r="C5836" s="197">
        <v>102.92</v>
      </c>
      <c r="D5836" s="197">
        <f t="shared" si="92"/>
        <v>-0.81336476561791637</v>
      </c>
      <c r="E5836" s="197">
        <v>-1.4648157012924878E-2</v>
      </c>
    </row>
    <row r="5837" spans="2:5" x14ac:dyDescent="0.3">
      <c r="B5837" s="166">
        <v>42649</v>
      </c>
      <c r="C5837" s="197">
        <v>551.45000000000005</v>
      </c>
      <c r="D5837" s="197">
        <f t="shared" si="92"/>
        <v>0.69078644795339583</v>
      </c>
      <c r="E5837" s="197">
        <v>-1.4652014652014489E-2</v>
      </c>
    </row>
    <row r="5838" spans="2:5" x14ac:dyDescent="0.3">
      <c r="B5838" s="166">
        <v>44231</v>
      </c>
      <c r="C5838" s="197">
        <v>326.14999999999998</v>
      </c>
      <c r="D5838" s="197">
        <f t="shared" si="92"/>
        <v>-0.25933916203020335</v>
      </c>
      <c r="E5838" s="197">
        <v>-1.4652567975830921E-2</v>
      </c>
    </row>
    <row r="5839" spans="2:5" x14ac:dyDescent="0.3">
      <c r="B5839" s="166">
        <v>42949</v>
      </c>
      <c r="C5839" s="197">
        <v>440.35</v>
      </c>
      <c r="D5839" s="197">
        <f t="shared" si="92"/>
        <v>21.605236139630392</v>
      </c>
      <c r="E5839" s="197">
        <v>-1.4656522712016007E-2</v>
      </c>
    </row>
    <row r="5840" spans="2:5" x14ac:dyDescent="0.3">
      <c r="B5840" s="166">
        <v>37221</v>
      </c>
      <c r="C5840" s="197">
        <v>19.48</v>
      </c>
      <c r="D5840" s="197">
        <f t="shared" si="92"/>
        <v>-0.17141641854529988</v>
      </c>
      <c r="E5840" s="197">
        <v>-1.466868993424375E-2</v>
      </c>
    </row>
    <row r="5841" spans="2:5" x14ac:dyDescent="0.3">
      <c r="B5841" s="166">
        <v>36636</v>
      </c>
      <c r="C5841" s="197">
        <v>23.51</v>
      </c>
      <c r="D5841" s="197">
        <f t="shared" si="92"/>
        <v>-0.9459738946594356</v>
      </c>
      <c r="E5841" s="197">
        <v>-1.4668901927912703E-2</v>
      </c>
    </row>
    <row r="5842" spans="2:5" x14ac:dyDescent="0.3">
      <c r="B5842" s="166">
        <v>44978</v>
      </c>
      <c r="C5842" s="197">
        <v>435.16</v>
      </c>
      <c r="D5842" s="197">
        <f t="shared" si="92"/>
        <v>-0.3156678041799682</v>
      </c>
      <c r="E5842" s="197">
        <v>-1.4672584005071876E-2</v>
      </c>
    </row>
    <row r="5843" spans="2:5" x14ac:dyDescent="0.3">
      <c r="B5843" s="166">
        <v>45224</v>
      </c>
      <c r="C5843" s="197">
        <v>635.89</v>
      </c>
      <c r="D5843" s="197">
        <f t="shared" si="92"/>
        <v>0.41450339228117006</v>
      </c>
      <c r="E5843" s="197">
        <v>-1.4673980414032561E-2</v>
      </c>
    </row>
    <row r="5844" spans="2:5" x14ac:dyDescent="0.3">
      <c r="B5844" s="166">
        <v>42899</v>
      </c>
      <c r="C5844" s="197">
        <v>449.55</v>
      </c>
      <c r="D5844" s="197">
        <f t="shared" si="92"/>
        <v>4.0409284592958059</v>
      </c>
      <c r="E5844" s="197">
        <v>-1.4684931506849241E-2</v>
      </c>
    </row>
    <row r="5845" spans="2:5" x14ac:dyDescent="0.3">
      <c r="B5845" s="166">
        <v>38110</v>
      </c>
      <c r="C5845" s="197">
        <v>89.18</v>
      </c>
      <c r="D5845" s="197">
        <f t="shared" si="92"/>
        <v>-0.79527089072543622</v>
      </c>
      <c r="E5845" s="197">
        <v>-1.4694508894044889E-2</v>
      </c>
    </row>
    <row r="5846" spans="2:5" x14ac:dyDescent="0.3">
      <c r="B5846" s="166">
        <v>42163</v>
      </c>
      <c r="C5846" s="197">
        <v>435.6</v>
      </c>
      <c r="D5846" s="197">
        <f t="shared" si="92"/>
        <v>2.3541233541233542</v>
      </c>
      <c r="E5846" s="197">
        <v>-1.470255598280934E-2</v>
      </c>
    </row>
    <row r="5847" spans="2:5" x14ac:dyDescent="0.3">
      <c r="B5847" s="166">
        <v>39240</v>
      </c>
      <c r="C5847" s="197">
        <v>129.87</v>
      </c>
      <c r="D5847" s="197">
        <f t="shared" si="92"/>
        <v>0.68771929824561395</v>
      </c>
      <c r="E5847" s="197">
        <v>-1.4718154919960535E-2</v>
      </c>
    </row>
    <row r="5848" spans="2:5" x14ac:dyDescent="0.3">
      <c r="B5848" s="166">
        <v>38188</v>
      </c>
      <c r="C5848" s="197">
        <v>76.95</v>
      </c>
      <c r="D5848" s="197">
        <f t="shared" si="92"/>
        <v>4.4807692307692317</v>
      </c>
      <c r="E5848" s="197">
        <v>-1.4724711907810439E-2</v>
      </c>
    </row>
    <row r="5849" spans="2:5" x14ac:dyDescent="0.3">
      <c r="B5849" s="166">
        <v>37055</v>
      </c>
      <c r="C5849" s="197">
        <v>14.04</v>
      </c>
      <c r="D5849" s="197">
        <f t="shared" si="92"/>
        <v>-0.83453152622274596</v>
      </c>
      <c r="E5849" s="197">
        <v>-1.473684210526327E-2</v>
      </c>
    </row>
    <row r="5850" spans="2:5" x14ac:dyDescent="0.3">
      <c r="B5850" s="166">
        <v>35608</v>
      </c>
      <c r="C5850" s="197">
        <v>84.85</v>
      </c>
      <c r="D5850" s="197">
        <f t="shared" si="92"/>
        <v>8.6427656850192047E-2</v>
      </c>
      <c r="E5850" s="197">
        <v>-1.4746864839758622E-2</v>
      </c>
    </row>
    <row r="5851" spans="2:5" x14ac:dyDescent="0.3">
      <c r="B5851" s="166">
        <v>38187</v>
      </c>
      <c r="C5851" s="197">
        <v>78.099999999999994</v>
      </c>
      <c r="D5851" s="197">
        <f t="shared" si="92"/>
        <v>-3.2937097573056073E-2</v>
      </c>
      <c r="E5851" s="197">
        <v>-1.4759682099154792E-2</v>
      </c>
    </row>
    <row r="5852" spans="2:5" x14ac:dyDescent="0.3">
      <c r="B5852" s="166">
        <v>34991</v>
      </c>
      <c r="C5852" s="197">
        <v>80.760000000000005</v>
      </c>
      <c r="D5852" s="197">
        <f t="shared" si="92"/>
        <v>3.4866666666666672</v>
      </c>
      <c r="E5852" s="197">
        <v>-1.4761498109064242E-2</v>
      </c>
    </row>
    <row r="5853" spans="2:5" x14ac:dyDescent="0.3">
      <c r="B5853" s="166">
        <v>36922</v>
      </c>
      <c r="C5853" s="197">
        <v>18</v>
      </c>
      <c r="D5853" s="197">
        <f t="shared" si="92"/>
        <v>-0.24968736973739059</v>
      </c>
      <c r="E5853" s="197">
        <v>-1.4778325123152691E-2</v>
      </c>
    </row>
    <row r="5854" spans="2:5" x14ac:dyDescent="0.3">
      <c r="B5854" s="166">
        <v>37469</v>
      </c>
      <c r="C5854" s="197">
        <v>23.99</v>
      </c>
      <c r="D5854" s="197">
        <f t="shared" si="92"/>
        <v>-0.5992984800400869</v>
      </c>
      <c r="E5854" s="197">
        <v>-1.4784394250513477E-2</v>
      </c>
    </row>
    <row r="5855" spans="2:5" x14ac:dyDescent="0.3">
      <c r="B5855" s="166">
        <v>34680</v>
      </c>
      <c r="C5855" s="197">
        <v>59.87</v>
      </c>
      <c r="D5855" s="197">
        <f t="shared" si="92"/>
        <v>-0.86208564649512798</v>
      </c>
      <c r="E5855" s="197">
        <v>-1.4809939114694859E-2</v>
      </c>
    </row>
    <row r="5856" spans="2:5" x14ac:dyDescent="0.3">
      <c r="B5856" s="166">
        <v>44964</v>
      </c>
      <c r="C5856" s="197">
        <v>434.11</v>
      </c>
      <c r="D5856" s="197">
        <f t="shared" si="92"/>
        <v>3.912413715061672</v>
      </c>
      <c r="E5856" s="197">
        <v>-1.4819353667392843E-2</v>
      </c>
    </row>
    <row r="5857" spans="2:5" x14ac:dyDescent="0.3">
      <c r="B5857" s="166">
        <v>38371</v>
      </c>
      <c r="C5857" s="197">
        <v>88.37</v>
      </c>
      <c r="D5857" s="197">
        <f t="shared" si="92"/>
        <v>-0.46781090033122552</v>
      </c>
      <c r="E5857" s="197">
        <v>-1.4827201783723543E-2</v>
      </c>
    </row>
    <row r="5858" spans="2:5" x14ac:dyDescent="0.3">
      <c r="B5858" s="166">
        <v>43468</v>
      </c>
      <c r="C5858" s="197">
        <v>166.05</v>
      </c>
      <c r="D5858" s="197">
        <f t="shared" si="92"/>
        <v>0.83825971438060454</v>
      </c>
      <c r="E5858" s="197">
        <v>-1.4832393948383316E-2</v>
      </c>
    </row>
    <row r="5859" spans="2:5" x14ac:dyDescent="0.3">
      <c r="B5859" s="166">
        <v>38573</v>
      </c>
      <c r="C5859" s="197">
        <v>90.33</v>
      </c>
      <c r="D5859" s="197">
        <f t="shared" si="92"/>
        <v>1.0303438975050572</v>
      </c>
      <c r="E5859" s="197">
        <v>-1.4832588068491637E-2</v>
      </c>
    </row>
    <row r="5860" spans="2:5" x14ac:dyDescent="0.3">
      <c r="B5860" s="166">
        <v>36546</v>
      </c>
      <c r="C5860" s="197">
        <v>44.49</v>
      </c>
      <c r="D5860" s="197">
        <f t="shared" si="92"/>
        <v>-0.56433607520564044</v>
      </c>
      <c r="E5860" s="197">
        <v>-1.4836138175376323E-2</v>
      </c>
    </row>
    <row r="5861" spans="2:5" x14ac:dyDescent="0.3">
      <c r="B5861" s="166">
        <v>39604</v>
      </c>
      <c r="C5861" s="197">
        <v>102.12</v>
      </c>
      <c r="D5861" s="197">
        <f t="shared" si="92"/>
        <v>-0.76208559513547514</v>
      </c>
      <c r="E5861" s="197">
        <v>-1.4856260852787906E-2</v>
      </c>
    </row>
    <row r="5862" spans="2:5" x14ac:dyDescent="0.3">
      <c r="B5862" s="166">
        <v>44754</v>
      </c>
      <c r="C5862" s="197">
        <v>429.23</v>
      </c>
      <c r="D5862" s="197">
        <f t="shared" si="92"/>
        <v>1.6680134261561412</v>
      </c>
      <c r="E5862" s="197">
        <v>-1.4872277432236958E-2</v>
      </c>
    </row>
    <row r="5863" spans="2:5" x14ac:dyDescent="0.3">
      <c r="B5863" s="166">
        <v>40379</v>
      </c>
      <c r="C5863" s="197">
        <v>160.88</v>
      </c>
      <c r="D5863" s="197">
        <f t="shared" si="92"/>
        <v>-0.13760385955507914</v>
      </c>
      <c r="E5863" s="197">
        <v>-1.4879676688506538E-2</v>
      </c>
    </row>
    <row r="5864" spans="2:5" x14ac:dyDescent="0.3">
      <c r="B5864" s="166">
        <v>40885</v>
      </c>
      <c r="C5864" s="197">
        <v>186.55</v>
      </c>
      <c r="D5864" s="197">
        <f t="shared" si="92"/>
        <v>6.5695515566980944E-2</v>
      </c>
      <c r="E5864" s="197">
        <v>-1.4891482283360569E-2</v>
      </c>
    </row>
    <row r="5865" spans="2:5" x14ac:dyDescent="0.3">
      <c r="B5865" s="166">
        <v>43770</v>
      </c>
      <c r="C5865" s="197">
        <v>175.05</v>
      </c>
      <c r="D5865" s="197">
        <f t="shared" si="92"/>
        <v>5.8139353834176726</v>
      </c>
      <c r="E5865" s="197">
        <v>-1.4912774338773138E-2</v>
      </c>
    </row>
    <row r="5866" spans="2:5" x14ac:dyDescent="0.3">
      <c r="B5866" s="166">
        <v>37361</v>
      </c>
      <c r="C5866" s="197">
        <v>25.69</v>
      </c>
      <c r="D5866" s="197">
        <f t="shared" si="92"/>
        <v>-0.9367770832307919</v>
      </c>
      <c r="E5866" s="197">
        <v>-1.4953987730061291E-2</v>
      </c>
    </row>
    <row r="5867" spans="2:5" x14ac:dyDescent="0.3">
      <c r="B5867" s="166">
        <v>41701</v>
      </c>
      <c r="C5867" s="197">
        <v>406.34</v>
      </c>
      <c r="D5867" s="197">
        <f t="shared" si="92"/>
        <v>8.5020026702269602E-2</v>
      </c>
      <c r="E5867" s="197">
        <v>-1.4981091825850834E-2</v>
      </c>
    </row>
    <row r="5868" spans="2:5" x14ac:dyDescent="0.3">
      <c r="B5868" s="166">
        <v>42958</v>
      </c>
      <c r="C5868" s="197">
        <v>374.5</v>
      </c>
      <c r="D5868" s="197">
        <f t="shared" si="92"/>
        <v>2.9596109113977587</v>
      </c>
      <c r="E5868" s="197">
        <v>-1.4992109416096744E-2</v>
      </c>
    </row>
    <row r="5869" spans="2:5" x14ac:dyDescent="0.3">
      <c r="B5869" s="166">
        <v>38338</v>
      </c>
      <c r="C5869" s="197">
        <v>94.58</v>
      </c>
      <c r="D5869" s="197">
        <f t="shared" si="92"/>
        <v>2.3527118043247075</v>
      </c>
      <c r="E5869" s="197">
        <v>-1.4996875650906016E-2</v>
      </c>
    </row>
    <row r="5870" spans="2:5" x14ac:dyDescent="0.3">
      <c r="B5870" s="166">
        <v>36066</v>
      </c>
      <c r="C5870" s="197">
        <v>28.21</v>
      </c>
      <c r="D5870" s="197">
        <f t="shared" si="92"/>
        <v>-0.48783587509077697</v>
      </c>
      <c r="E5870" s="197">
        <v>-1.501396648044695E-2</v>
      </c>
    </row>
    <row r="5871" spans="2:5" x14ac:dyDescent="0.3">
      <c r="B5871" s="166">
        <v>34816</v>
      </c>
      <c r="C5871" s="197">
        <v>55.08</v>
      </c>
      <c r="D5871" s="197">
        <f t="shared" si="92"/>
        <v>-0.57992678462477121</v>
      </c>
      <c r="E5871" s="197">
        <v>-1.5021459227467893E-2</v>
      </c>
    </row>
    <row r="5872" spans="2:5" x14ac:dyDescent="0.3">
      <c r="B5872" s="166">
        <v>39398</v>
      </c>
      <c r="C5872" s="197">
        <v>131.12</v>
      </c>
      <c r="D5872" s="197">
        <f t="shared" si="92"/>
        <v>5.8974224092582848</v>
      </c>
      <c r="E5872" s="197">
        <v>-1.5024038461538436E-2</v>
      </c>
    </row>
    <row r="5873" spans="2:5" x14ac:dyDescent="0.3">
      <c r="B5873" s="166">
        <v>37258</v>
      </c>
      <c r="C5873" s="197">
        <v>19.010000000000002</v>
      </c>
      <c r="D5873" s="197">
        <f t="shared" si="92"/>
        <v>-0.8924773755656108</v>
      </c>
      <c r="E5873" s="197">
        <v>-1.5025906735751215E-2</v>
      </c>
    </row>
    <row r="5874" spans="2:5" x14ac:dyDescent="0.3">
      <c r="B5874" s="166">
        <v>43418</v>
      </c>
      <c r="C5874" s="197">
        <v>176.8</v>
      </c>
      <c r="D5874" s="197">
        <f t="shared" si="92"/>
        <v>-0.63815722150590448</v>
      </c>
      <c r="E5874" s="197">
        <v>-1.5041782729804942E-2</v>
      </c>
    </row>
    <row r="5875" spans="2:5" x14ac:dyDescent="0.3">
      <c r="B5875" s="166">
        <v>42011</v>
      </c>
      <c r="C5875" s="197">
        <v>488.61</v>
      </c>
      <c r="D5875" s="197">
        <f t="shared" si="92"/>
        <v>16.400641025641026</v>
      </c>
      <c r="E5875" s="197">
        <v>-1.5058055152394667E-2</v>
      </c>
    </row>
    <row r="5876" spans="2:5" x14ac:dyDescent="0.3">
      <c r="B5876" s="166">
        <v>36059</v>
      </c>
      <c r="C5876" s="197">
        <v>28.08</v>
      </c>
      <c r="D5876" s="197">
        <f t="shared" si="92"/>
        <v>-0.93549720901385158</v>
      </c>
      <c r="E5876" s="197">
        <v>-1.5082427218519934E-2</v>
      </c>
    </row>
    <row r="5877" spans="2:5" x14ac:dyDescent="0.3">
      <c r="B5877" s="166">
        <v>41852</v>
      </c>
      <c r="C5877" s="197">
        <v>435.33</v>
      </c>
      <c r="D5877" s="197">
        <f t="shared" si="92"/>
        <v>11.149874406921574</v>
      </c>
      <c r="E5877" s="197">
        <v>-1.5112780253840441E-2</v>
      </c>
    </row>
    <row r="5878" spans="2:5" x14ac:dyDescent="0.3">
      <c r="B5878" s="166">
        <v>37796</v>
      </c>
      <c r="C5878" s="197">
        <v>35.83</v>
      </c>
      <c r="D5878" s="197">
        <f t="shared" si="92"/>
        <v>-0.96247381650607455</v>
      </c>
      <c r="E5878" s="197">
        <v>-1.5118196811435003E-2</v>
      </c>
    </row>
    <row r="5879" spans="2:5" x14ac:dyDescent="0.3">
      <c r="B5879" s="166">
        <v>45370</v>
      </c>
      <c r="C5879" s="197">
        <v>954.8</v>
      </c>
      <c r="D5879" s="197">
        <f t="shared" si="92"/>
        <v>0.82911877394636013</v>
      </c>
      <c r="E5879" s="197">
        <v>-1.5121820394859098E-2</v>
      </c>
    </row>
    <row r="5880" spans="2:5" x14ac:dyDescent="0.3">
      <c r="B5880" s="166">
        <v>42670</v>
      </c>
      <c r="C5880" s="197">
        <v>522</v>
      </c>
      <c r="D5880" s="197">
        <f t="shared" si="92"/>
        <v>-0.32584269662921339</v>
      </c>
      <c r="E5880" s="197">
        <v>-1.5187246486180417E-2</v>
      </c>
    </row>
    <row r="5881" spans="2:5" x14ac:dyDescent="0.3">
      <c r="B5881" s="166">
        <v>45610</v>
      </c>
      <c r="C5881" s="197">
        <v>774.3</v>
      </c>
      <c r="D5881" s="197">
        <f t="shared" si="92"/>
        <v>0.81619871930194909</v>
      </c>
      <c r="E5881" s="197">
        <v>-1.5198728139904638E-2</v>
      </c>
    </row>
    <row r="5882" spans="2:5" x14ac:dyDescent="0.3">
      <c r="B5882" s="166">
        <v>44825</v>
      </c>
      <c r="C5882" s="197">
        <v>426.33</v>
      </c>
      <c r="D5882" s="197">
        <f t="shared" si="92"/>
        <v>0.11590106007067136</v>
      </c>
      <c r="E5882" s="197">
        <v>-1.5199464091843695E-2</v>
      </c>
    </row>
    <row r="5883" spans="2:5" x14ac:dyDescent="0.3">
      <c r="B5883" s="166">
        <v>42311</v>
      </c>
      <c r="C5883" s="197">
        <v>382.05</v>
      </c>
      <c r="D5883" s="197">
        <f t="shared" si="92"/>
        <v>-0.44598317865429238</v>
      </c>
      <c r="E5883" s="197">
        <v>-1.5208145379559168E-2</v>
      </c>
    </row>
    <row r="5884" spans="2:5" x14ac:dyDescent="0.3">
      <c r="B5884" s="166">
        <v>45889</v>
      </c>
      <c r="C5884" s="197">
        <v>689.6</v>
      </c>
      <c r="D5884" s="197">
        <f t="shared" si="92"/>
        <v>-9.1954022988505191E-3</v>
      </c>
      <c r="E5884" s="197">
        <v>-1.5208853980721138E-2</v>
      </c>
    </row>
    <row r="5885" spans="2:5" x14ac:dyDescent="0.3">
      <c r="B5885" s="166">
        <v>45698</v>
      </c>
      <c r="C5885" s="197">
        <v>696</v>
      </c>
      <c r="D5885" s="197">
        <f t="shared" si="92"/>
        <v>9.2473498233215548</v>
      </c>
      <c r="E5885" s="197">
        <v>-1.5210470463388748E-2</v>
      </c>
    </row>
    <row r="5886" spans="2:5" x14ac:dyDescent="0.3">
      <c r="B5886" s="166">
        <v>35024</v>
      </c>
      <c r="C5886" s="197">
        <v>67.92</v>
      </c>
      <c r="D5886" s="197">
        <f t="shared" si="92"/>
        <v>-0.11757827725087688</v>
      </c>
      <c r="E5886" s="197">
        <v>-1.5224010439321423E-2</v>
      </c>
    </row>
    <row r="5887" spans="2:5" x14ac:dyDescent="0.3">
      <c r="B5887" s="166">
        <v>35388</v>
      </c>
      <c r="C5887" s="197">
        <v>76.97</v>
      </c>
      <c r="D5887" s="197">
        <f t="shared" si="92"/>
        <v>-0.84531752411575567</v>
      </c>
      <c r="E5887" s="197">
        <v>-1.5225179119754295E-2</v>
      </c>
    </row>
    <row r="5888" spans="2:5" x14ac:dyDescent="0.3">
      <c r="B5888" s="166">
        <v>42150</v>
      </c>
      <c r="C5888" s="197">
        <v>497.6</v>
      </c>
      <c r="D5888" s="197">
        <f t="shared" si="92"/>
        <v>5.7025862068965525</v>
      </c>
      <c r="E5888" s="197">
        <v>-1.523847219473573E-2</v>
      </c>
    </row>
    <row r="5889" spans="2:5" x14ac:dyDescent="0.3">
      <c r="B5889" s="166">
        <v>38152</v>
      </c>
      <c r="C5889" s="197">
        <v>74.239999999999995</v>
      </c>
      <c r="D5889" s="197">
        <f t="shared" si="92"/>
        <v>-1.6167505963424311E-2</v>
      </c>
      <c r="E5889" s="197">
        <v>-1.5254012468497224E-2</v>
      </c>
    </row>
    <row r="5890" spans="2:5" x14ac:dyDescent="0.3">
      <c r="B5890" s="166">
        <v>35571</v>
      </c>
      <c r="C5890" s="197">
        <v>75.459999999999994</v>
      </c>
      <c r="D5890" s="197">
        <f t="shared" si="92"/>
        <v>-0.82345647240483821</v>
      </c>
      <c r="E5890" s="197">
        <v>-1.5268171734307723E-2</v>
      </c>
    </row>
    <row r="5891" spans="2:5" x14ac:dyDescent="0.3">
      <c r="B5891" s="166">
        <v>44900</v>
      </c>
      <c r="C5891" s="197">
        <v>427.43</v>
      </c>
      <c r="D5891" s="197">
        <f t="shared" si="92"/>
        <v>1.3634503732374896</v>
      </c>
      <c r="E5891" s="197">
        <v>-1.52743860295812E-2</v>
      </c>
    </row>
    <row r="5892" spans="2:5" x14ac:dyDescent="0.3">
      <c r="B5892" s="166">
        <v>40759</v>
      </c>
      <c r="C5892" s="197">
        <v>180.85</v>
      </c>
      <c r="D5892" s="197">
        <f t="shared" si="92"/>
        <v>13.052059052059052</v>
      </c>
      <c r="E5892" s="197">
        <v>-1.5300010889687465E-2</v>
      </c>
    </row>
    <row r="5893" spans="2:5" x14ac:dyDescent="0.3">
      <c r="B5893" s="166">
        <v>36976</v>
      </c>
      <c r="C5893" s="197">
        <v>12.87</v>
      </c>
      <c r="D5893" s="197">
        <f t="shared" si="92"/>
        <v>-0.83139001703131143</v>
      </c>
      <c r="E5893" s="197">
        <v>-1.5302218821729219E-2</v>
      </c>
    </row>
    <row r="5894" spans="2:5" x14ac:dyDescent="0.3">
      <c r="B5894" s="166">
        <v>35379</v>
      </c>
      <c r="C5894" s="197">
        <v>76.33</v>
      </c>
      <c r="D5894" s="197">
        <f t="shared" si="92"/>
        <v>1.8343854437430376</v>
      </c>
      <c r="E5894" s="197">
        <v>-1.5350877192982448E-2</v>
      </c>
    </row>
    <row r="5895" spans="2:5" x14ac:dyDescent="0.3">
      <c r="B5895" s="166">
        <v>39855</v>
      </c>
      <c r="C5895" s="197">
        <v>26.93</v>
      </c>
      <c r="D5895" s="197">
        <f t="shared" si="92"/>
        <v>-0.8595274111939909</v>
      </c>
      <c r="E5895" s="197">
        <v>-1.5356489945155483E-2</v>
      </c>
    </row>
    <row r="5896" spans="2:5" x14ac:dyDescent="0.3">
      <c r="B5896" s="166">
        <v>40744</v>
      </c>
      <c r="C5896" s="197">
        <v>191.71</v>
      </c>
      <c r="D5896" s="197">
        <f t="shared" si="92"/>
        <v>4.6418481459682175</v>
      </c>
      <c r="E5896" s="197">
        <v>-1.53569594247559E-2</v>
      </c>
    </row>
    <row r="5897" spans="2:5" x14ac:dyDescent="0.3">
      <c r="B5897" s="166">
        <v>36559</v>
      </c>
      <c r="C5897" s="197">
        <v>33.979999999999997</v>
      </c>
      <c r="D5897" s="197">
        <f t="shared" si="92"/>
        <v>-0.69173546221536797</v>
      </c>
      <c r="E5897" s="197">
        <v>-1.5357867284845006E-2</v>
      </c>
    </row>
    <row r="5898" spans="2:5" x14ac:dyDescent="0.3">
      <c r="B5898" s="166">
        <v>40065</v>
      </c>
      <c r="C5898" s="197">
        <v>110.23</v>
      </c>
      <c r="D5898" s="197">
        <f t="shared" ref="D5898:D5961" si="93">C5898/C5899-1</f>
        <v>-0.58039588884659299</v>
      </c>
      <c r="E5898" s="197">
        <v>-1.5364001786511872E-2</v>
      </c>
    </row>
    <row r="5899" spans="2:5" x14ac:dyDescent="0.3">
      <c r="B5899" s="166">
        <v>44225</v>
      </c>
      <c r="C5899" s="197">
        <v>262.7</v>
      </c>
      <c r="D5899" s="197">
        <f t="shared" si="93"/>
        <v>-0.52022646333668154</v>
      </c>
      <c r="E5899" s="197">
        <v>-1.5367316341829196E-2</v>
      </c>
    </row>
    <row r="5900" spans="2:5" x14ac:dyDescent="0.3">
      <c r="B5900" s="166">
        <v>42660</v>
      </c>
      <c r="C5900" s="197">
        <v>547.54999999999995</v>
      </c>
      <c r="D5900" s="197">
        <f t="shared" si="93"/>
        <v>16.449012109623965</v>
      </c>
      <c r="E5900" s="197">
        <v>-1.5374932566085353E-2</v>
      </c>
    </row>
    <row r="5901" spans="2:5" x14ac:dyDescent="0.3">
      <c r="B5901" s="166">
        <v>37641</v>
      </c>
      <c r="C5901" s="197">
        <v>31.38</v>
      </c>
      <c r="D5901" s="197">
        <f t="shared" si="93"/>
        <v>-0.8062484564089899</v>
      </c>
      <c r="E5901" s="197">
        <v>-1.5374960778161362E-2</v>
      </c>
    </row>
    <row r="5902" spans="2:5" x14ac:dyDescent="0.3">
      <c r="B5902" s="166">
        <v>38951</v>
      </c>
      <c r="C5902" s="197">
        <v>161.96</v>
      </c>
      <c r="D5902" s="197">
        <f t="shared" si="93"/>
        <v>-0.78232645655533894</v>
      </c>
      <c r="E5902" s="197">
        <v>-1.5380874217277629E-2</v>
      </c>
    </row>
    <row r="5903" spans="2:5" x14ac:dyDescent="0.3">
      <c r="B5903" s="166">
        <v>45645</v>
      </c>
      <c r="C5903" s="197">
        <v>744.05</v>
      </c>
      <c r="D5903" s="197">
        <f t="shared" si="93"/>
        <v>0.80726256983240208</v>
      </c>
      <c r="E5903" s="197">
        <v>-1.5416170438004584E-2</v>
      </c>
    </row>
    <row r="5904" spans="2:5" x14ac:dyDescent="0.3">
      <c r="B5904" s="166">
        <v>44634</v>
      </c>
      <c r="C5904" s="197">
        <v>411.7</v>
      </c>
      <c r="D5904" s="197">
        <f t="shared" si="93"/>
        <v>-0.61467546445785959</v>
      </c>
      <c r="E5904" s="197">
        <v>-1.5425086691378653E-2</v>
      </c>
    </row>
    <row r="5905" spans="2:5" x14ac:dyDescent="0.3">
      <c r="B5905" s="166">
        <v>45526</v>
      </c>
      <c r="C5905" s="197">
        <v>1068.45</v>
      </c>
      <c r="D5905" s="197">
        <f t="shared" si="93"/>
        <v>1.6387997036305264</v>
      </c>
      <c r="E5905" s="197">
        <v>-1.5434942867674106E-2</v>
      </c>
    </row>
    <row r="5906" spans="2:5" x14ac:dyDescent="0.3">
      <c r="B5906" s="166">
        <v>43005</v>
      </c>
      <c r="C5906" s="197">
        <v>404.9</v>
      </c>
      <c r="D5906" s="197">
        <f t="shared" si="93"/>
        <v>3.8900966183574877</v>
      </c>
      <c r="E5906" s="197">
        <v>-1.5440729483282678E-2</v>
      </c>
    </row>
    <row r="5907" spans="2:5" x14ac:dyDescent="0.3">
      <c r="B5907" s="166">
        <v>43973</v>
      </c>
      <c r="C5907" s="197">
        <v>82.8</v>
      </c>
      <c r="D5907" s="197">
        <f t="shared" si="93"/>
        <v>-0.4089935760171306</v>
      </c>
      <c r="E5907" s="197">
        <v>-1.5457788347205681E-2</v>
      </c>
    </row>
    <row r="5908" spans="2:5" x14ac:dyDescent="0.3">
      <c r="B5908" s="166">
        <v>44083</v>
      </c>
      <c r="C5908" s="197">
        <v>140.1</v>
      </c>
      <c r="D5908" s="197">
        <f t="shared" si="93"/>
        <v>-0.39871244635193137</v>
      </c>
      <c r="E5908" s="197">
        <v>-1.5460295151089376E-2</v>
      </c>
    </row>
    <row r="5909" spans="2:5" x14ac:dyDescent="0.3">
      <c r="B5909" s="166">
        <v>41071</v>
      </c>
      <c r="C5909" s="197">
        <v>233</v>
      </c>
      <c r="D5909" s="197">
        <f t="shared" si="93"/>
        <v>-0.62330649594205711</v>
      </c>
      <c r="E5909" s="197">
        <v>-1.5465224372517516E-2</v>
      </c>
    </row>
    <row r="5910" spans="2:5" x14ac:dyDescent="0.3">
      <c r="B5910" s="166">
        <v>45202</v>
      </c>
      <c r="C5910" s="197">
        <v>618.54</v>
      </c>
      <c r="D5910" s="197">
        <f t="shared" si="93"/>
        <v>2.6763150074294204</v>
      </c>
      <c r="E5910" s="197">
        <v>-1.5471301690383021E-2</v>
      </c>
    </row>
    <row r="5911" spans="2:5" x14ac:dyDescent="0.3">
      <c r="B5911" s="166">
        <v>43461</v>
      </c>
      <c r="C5911" s="197">
        <v>168.25</v>
      </c>
      <c r="D5911" s="197">
        <f t="shared" si="93"/>
        <v>9.2031534263189823</v>
      </c>
      <c r="E5911" s="197">
        <v>-1.5506143943826878E-2</v>
      </c>
    </row>
    <row r="5912" spans="2:5" x14ac:dyDescent="0.3">
      <c r="B5912" s="166">
        <v>36838</v>
      </c>
      <c r="C5912" s="197">
        <v>16.489999999999998</v>
      </c>
      <c r="D5912" s="197">
        <f t="shared" si="93"/>
        <v>-0.96848241590214068</v>
      </c>
      <c r="E5912" s="197">
        <v>-1.5522388059701631E-2</v>
      </c>
    </row>
    <row r="5913" spans="2:5" x14ac:dyDescent="0.3">
      <c r="B5913" s="166">
        <v>42755</v>
      </c>
      <c r="C5913" s="197">
        <v>523.20000000000005</v>
      </c>
      <c r="D5913" s="197">
        <f t="shared" si="93"/>
        <v>10.302657161373949</v>
      </c>
      <c r="E5913" s="197">
        <v>-1.5523567598080712E-2</v>
      </c>
    </row>
    <row r="5914" spans="2:5" x14ac:dyDescent="0.3">
      <c r="B5914" s="166">
        <v>35866</v>
      </c>
      <c r="C5914" s="197">
        <v>46.29</v>
      </c>
      <c r="D5914" s="197">
        <f t="shared" si="93"/>
        <v>0.97482935153583594</v>
      </c>
      <c r="E5914" s="197">
        <v>-1.5525308379413127E-2</v>
      </c>
    </row>
    <row r="5915" spans="2:5" x14ac:dyDescent="0.3">
      <c r="B5915" s="166">
        <v>36678</v>
      </c>
      <c r="C5915" s="197">
        <v>23.44</v>
      </c>
      <c r="D5915" s="197">
        <f t="shared" si="93"/>
        <v>-0.90016185365022572</v>
      </c>
      <c r="E5915" s="197">
        <v>-1.5539689206215734E-2</v>
      </c>
    </row>
    <row r="5916" spans="2:5" x14ac:dyDescent="0.3">
      <c r="B5916" s="166">
        <v>41149</v>
      </c>
      <c r="C5916" s="197">
        <v>234.78</v>
      </c>
      <c r="D5916" s="197">
        <f t="shared" si="93"/>
        <v>0.27980376124284545</v>
      </c>
      <c r="E5916" s="197">
        <v>-1.5556207807455258E-2</v>
      </c>
    </row>
    <row r="5917" spans="2:5" x14ac:dyDescent="0.3">
      <c r="B5917" s="166">
        <v>44194</v>
      </c>
      <c r="C5917" s="197">
        <v>183.45</v>
      </c>
      <c r="D5917" s="197">
        <f t="shared" si="93"/>
        <v>1.2514727540500732</v>
      </c>
      <c r="E5917" s="197">
        <v>-1.5562114301046481E-2</v>
      </c>
    </row>
    <row r="5918" spans="2:5" x14ac:dyDescent="0.3">
      <c r="B5918" s="166">
        <v>39678</v>
      </c>
      <c r="C5918" s="197">
        <v>81.48</v>
      </c>
      <c r="D5918" s="197">
        <f t="shared" si="93"/>
        <v>-0.81294765840220384</v>
      </c>
      <c r="E5918" s="197">
        <v>-1.5585357013410572E-2</v>
      </c>
    </row>
    <row r="5919" spans="2:5" x14ac:dyDescent="0.3">
      <c r="B5919" s="166">
        <v>42915</v>
      </c>
      <c r="C5919" s="197">
        <v>435.6</v>
      </c>
      <c r="D5919" s="197">
        <f t="shared" si="93"/>
        <v>0.45831938399732186</v>
      </c>
      <c r="E5919" s="197">
        <v>-1.5593220338983027E-2</v>
      </c>
    </row>
    <row r="5920" spans="2:5" x14ac:dyDescent="0.3">
      <c r="B5920" s="166">
        <v>41432</v>
      </c>
      <c r="C5920" s="197">
        <v>298.7</v>
      </c>
      <c r="D5920" s="197">
        <f t="shared" si="93"/>
        <v>1.0171528903295513</v>
      </c>
      <c r="E5920" s="197">
        <v>-1.5620880569470086E-2</v>
      </c>
    </row>
    <row r="5921" spans="2:5" x14ac:dyDescent="0.3">
      <c r="B5921" s="166">
        <v>39377</v>
      </c>
      <c r="C5921" s="197">
        <v>148.08000000000001</v>
      </c>
      <c r="D5921" s="197">
        <f t="shared" si="93"/>
        <v>1.2597283686860981</v>
      </c>
      <c r="E5921" s="197">
        <v>-1.5621883932726122E-2</v>
      </c>
    </row>
    <row r="5922" spans="2:5" x14ac:dyDescent="0.3">
      <c r="B5922" s="166">
        <v>35417</v>
      </c>
      <c r="C5922" s="197">
        <v>65.53</v>
      </c>
      <c r="D5922" s="197">
        <f t="shared" si="93"/>
        <v>-0.77387073397977846</v>
      </c>
      <c r="E5922" s="197">
        <v>-1.5622652846627449E-2</v>
      </c>
    </row>
    <row r="5923" spans="2:5" x14ac:dyDescent="0.3">
      <c r="B5923" s="166">
        <v>41327</v>
      </c>
      <c r="C5923" s="197">
        <v>289.79000000000002</v>
      </c>
      <c r="D5923" s="197">
        <f t="shared" si="93"/>
        <v>0.27475476180002634</v>
      </c>
      <c r="E5923" s="197">
        <v>-1.562553075851747E-2</v>
      </c>
    </row>
    <row r="5924" spans="2:5" x14ac:dyDescent="0.3">
      <c r="B5924" s="166">
        <v>40473</v>
      </c>
      <c r="C5924" s="197">
        <v>227.33</v>
      </c>
      <c r="D5924" s="197">
        <f t="shared" si="93"/>
        <v>-0.1599039172209904</v>
      </c>
      <c r="E5924" s="197">
        <v>-1.5631765826621624E-2</v>
      </c>
    </row>
    <row r="5925" spans="2:5" x14ac:dyDescent="0.3">
      <c r="B5925" s="166">
        <v>41170</v>
      </c>
      <c r="C5925" s="197">
        <v>270.60000000000002</v>
      </c>
      <c r="D5925" s="197">
        <f t="shared" si="93"/>
        <v>2.5289514866979657</v>
      </c>
      <c r="E5925" s="197">
        <v>-1.5642051655147204E-2</v>
      </c>
    </row>
    <row r="5926" spans="2:5" x14ac:dyDescent="0.3">
      <c r="B5926" s="166">
        <v>39715</v>
      </c>
      <c r="C5926" s="197">
        <v>76.680000000000007</v>
      </c>
      <c r="D5926" s="197">
        <f t="shared" si="93"/>
        <v>0.38712011577424033</v>
      </c>
      <c r="E5926" s="197">
        <v>-1.5661103979460855E-2</v>
      </c>
    </row>
    <row r="5927" spans="2:5" x14ac:dyDescent="0.3">
      <c r="B5927" s="166">
        <v>35803</v>
      </c>
      <c r="C5927" s="197">
        <v>55.28</v>
      </c>
      <c r="D5927" s="197">
        <f t="shared" si="93"/>
        <v>-0.63624399552543265</v>
      </c>
      <c r="E5927" s="197">
        <v>-1.5669515669515577E-2</v>
      </c>
    </row>
    <row r="5928" spans="2:5" x14ac:dyDescent="0.3">
      <c r="B5928" s="166">
        <v>40819</v>
      </c>
      <c r="C5928" s="197">
        <v>151.97</v>
      </c>
      <c r="D5928" s="197">
        <f t="shared" si="93"/>
        <v>-0.70696104897801781</v>
      </c>
      <c r="E5928" s="197">
        <v>-1.5674590323207394E-2</v>
      </c>
    </row>
    <row r="5929" spans="2:5" x14ac:dyDescent="0.3">
      <c r="B5929" s="166">
        <v>45070</v>
      </c>
      <c r="C5929" s="197">
        <v>518.6</v>
      </c>
      <c r="D5929" s="197">
        <f t="shared" si="93"/>
        <v>1.7365310537702499</v>
      </c>
      <c r="E5929" s="197">
        <v>-1.5696471615389007E-2</v>
      </c>
    </row>
    <row r="5930" spans="2:5" x14ac:dyDescent="0.3">
      <c r="B5930" s="166">
        <v>40751</v>
      </c>
      <c r="C5930" s="197">
        <v>189.51</v>
      </c>
      <c r="D5930" s="197">
        <f t="shared" si="93"/>
        <v>-0.57795692938111043</v>
      </c>
      <c r="E5930" s="197">
        <v>-1.5736989716422567E-2</v>
      </c>
    </row>
    <row r="5931" spans="2:5" x14ac:dyDescent="0.3">
      <c r="B5931" s="166">
        <v>41848</v>
      </c>
      <c r="C5931" s="197">
        <v>449.03</v>
      </c>
      <c r="D5931" s="197">
        <f t="shared" si="93"/>
        <v>6.9785003553660268</v>
      </c>
      <c r="E5931" s="197">
        <v>-1.5738366103329571E-2</v>
      </c>
    </row>
    <row r="5932" spans="2:5" x14ac:dyDescent="0.3">
      <c r="B5932" s="166">
        <v>34766</v>
      </c>
      <c r="C5932" s="197">
        <v>56.28</v>
      </c>
      <c r="D5932" s="197">
        <f t="shared" si="93"/>
        <v>-0.21702838063439056</v>
      </c>
      <c r="E5932" s="197">
        <v>-1.5739769150052485E-2</v>
      </c>
    </row>
    <row r="5933" spans="2:5" x14ac:dyDescent="0.3">
      <c r="B5933" s="166">
        <v>35556</v>
      </c>
      <c r="C5933" s="197">
        <v>71.88</v>
      </c>
      <c r="D5933" s="197">
        <f t="shared" si="93"/>
        <v>-0.89003793905274753</v>
      </c>
      <c r="E5933" s="197">
        <v>-1.5746953306860267E-2</v>
      </c>
    </row>
    <row r="5934" spans="2:5" x14ac:dyDescent="0.3">
      <c r="B5934" s="166">
        <v>45216</v>
      </c>
      <c r="C5934" s="197">
        <v>653.67999999999995</v>
      </c>
      <c r="D5934" s="197">
        <f t="shared" si="93"/>
        <v>0.88652236652236627</v>
      </c>
      <c r="E5934" s="197">
        <v>-1.5764511029135009E-2</v>
      </c>
    </row>
    <row r="5935" spans="2:5" x14ac:dyDescent="0.3">
      <c r="B5935" s="166">
        <v>43165</v>
      </c>
      <c r="C5935" s="197">
        <v>346.5</v>
      </c>
      <c r="D5935" s="197">
        <f t="shared" si="93"/>
        <v>11.622950819672132</v>
      </c>
      <c r="E5935" s="197">
        <v>-1.5764806135492138E-2</v>
      </c>
    </row>
    <row r="5936" spans="2:5" x14ac:dyDescent="0.3">
      <c r="B5936" s="166">
        <v>39770</v>
      </c>
      <c r="C5936" s="197">
        <v>27.45</v>
      </c>
      <c r="D5936" s="197">
        <f t="shared" si="93"/>
        <v>-0.89662963660327621</v>
      </c>
      <c r="E5936" s="197">
        <v>-1.5776263893868769E-2</v>
      </c>
    </row>
    <row r="5937" spans="2:5" x14ac:dyDescent="0.3">
      <c r="B5937" s="166">
        <v>40994</v>
      </c>
      <c r="C5937" s="197">
        <v>265.55</v>
      </c>
      <c r="D5937" s="197">
        <f t="shared" si="93"/>
        <v>7.8783015713808098</v>
      </c>
      <c r="E5937" s="197">
        <v>-1.5788888477076379E-2</v>
      </c>
    </row>
    <row r="5938" spans="2:5" x14ac:dyDescent="0.3">
      <c r="B5938" s="166">
        <v>37580</v>
      </c>
      <c r="C5938" s="197">
        <v>29.91</v>
      </c>
      <c r="D5938" s="197">
        <f t="shared" si="93"/>
        <v>-0.44145658263305321</v>
      </c>
      <c r="E5938" s="197">
        <v>-1.5794669299111552E-2</v>
      </c>
    </row>
    <row r="5939" spans="2:5" x14ac:dyDescent="0.3">
      <c r="B5939" s="166">
        <v>35921</v>
      </c>
      <c r="C5939" s="197">
        <v>53.55</v>
      </c>
      <c r="D5939" s="197">
        <f t="shared" si="93"/>
        <v>-0.27674230145867107</v>
      </c>
      <c r="E5939" s="197">
        <v>-1.5805918029773935E-2</v>
      </c>
    </row>
    <row r="5940" spans="2:5" x14ac:dyDescent="0.3">
      <c r="B5940" s="166">
        <v>38232</v>
      </c>
      <c r="C5940" s="197">
        <v>74.040000000000006</v>
      </c>
      <c r="D5940" s="197">
        <f t="shared" si="93"/>
        <v>3.9624664879356573</v>
      </c>
      <c r="E5940" s="197">
        <v>-1.581815764987371E-2</v>
      </c>
    </row>
    <row r="5941" spans="2:5" x14ac:dyDescent="0.3">
      <c r="B5941" s="166">
        <v>36810</v>
      </c>
      <c r="C5941" s="197">
        <v>14.92</v>
      </c>
      <c r="D5941" s="197">
        <f t="shared" si="93"/>
        <v>-0.97857091561938958</v>
      </c>
      <c r="E5941" s="197">
        <v>-1.5831134564643801E-2</v>
      </c>
    </row>
    <row r="5942" spans="2:5" x14ac:dyDescent="0.3">
      <c r="B5942" s="166">
        <v>45922</v>
      </c>
      <c r="C5942" s="197">
        <v>696.25</v>
      </c>
      <c r="D5942" s="197">
        <f t="shared" si="93"/>
        <v>1.6691585202223496</v>
      </c>
      <c r="E5942" s="197">
        <v>-1.5831507527033772E-2</v>
      </c>
    </row>
    <row r="5943" spans="2:5" x14ac:dyDescent="0.3">
      <c r="B5943" s="166">
        <v>43314</v>
      </c>
      <c r="C5943" s="197">
        <v>260.85000000000002</v>
      </c>
      <c r="D5943" s="197">
        <f t="shared" si="93"/>
        <v>0.1383373336242637</v>
      </c>
      <c r="E5943" s="197">
        <v>-1.5846066779852785E-2</v>
      </c>
    </row>
    <row r="5944" spans="2:5" x14ac:dyDescent="0.3">
      <c r="B5944" s="166">
        <v>40554</v>
      </c>
      <c r="C5944" s="197">
        <v>229.15</v>
      </c>
      <c r="D5944" s="197">
        <f t="shared" si="93"/>
        <v>-0.44922485278211755</v>
      </c>
      <c r="E5944" s="197">
        <v>-1.5847792475519706E-2</v>
      </c>
    </row>
    <row r="5945" spans="2:5" x14ac:dyDescent="0.3">
      <c r="B5945" s="166">
        <v>43032</v>
      </c>
      <c r="C5945" s="197">
        <v>416.05</v>
      </c>
      <c r="D5945" s="197">
        <f t="shared" si="93"/>
        <v>23.838805970149256</v>
      </c>
      <c r="E5945" s="197">
        <v>-1.584861028976936E-2</v>
      </c>
    </row>
    <row r="5946" spans="2:5" x14ac:dyDescent="0.3">
      <c r="B5946" s="166">
        <v>36837</v>
      </c>
      <c r="C5946" s="197">
        <v>16.75</v>
      </c>
      <c r="D5946" s="197">
        <f t="shared" si="93"/>
        <v>-0.75454279015240333</v>
      </c>
      <c r="E5946" s="197">
        <v>-1.5863689776733247E-2</v>
      </c>
    </row>
    <row r="5947" spans="2:5" x14ac:dyDescent="0.3">
      <c r="B5947" s="166">
        <v>35030</v>
      </c>
      <c r="C5947" s="197">
        <v>68.239999999999995</v>
      </c>
      <c r="D5947" s="197">
        <f t="shared" si="93"/>
        <v>-0.87563331510843812</v>
      </c>
      <c r="E5947" s="197">
        <v>-1.5863859244303558E-2</v>
      </c>
    </row>
    <row r="5948" spans="2:5" x14ac:dyDescent="0.3">
      <c r="B5948" s="166">
        <v>42629</v>
      </c>
      <c r="C5948" s="197">
        <v>548.70000000000005</v>
      </c>
      <c r="D5948" s="197">
        <f t="shared" si="93"/>
        <v>26.656250000000004</v>
      </c>
      <c r="E5948" s="197">
        <v>-1.5873015873015706E-2</v>
      </c>
    </row>
    <row r="5949" spans="2:5" x14ac:dyDescent="0.3">
      <c r="B5949" s="166">
        <v>36896</v>
      </c>
      <c r="C5949" s="197">
        <v>19.84</v>
      </c>
      <c r="D5949" s="197">
        <f t="shared" si="93"/>
        <v>-0.95503377000135992</v>
      </c>
      <c r="E5949" s="197">
        <v>-1.5873015873015928E-2</v>
      </c>
    </row>
    <row r="5950" spans="2:5" x14ac:dyDescent="0.3">
      <c r="B5950" s="166">
        <v>41831</v>
      </c>
      <c r="C5950" s="197">
        <v>441.22</v>
      </c>
      <c r="D5950" s="197">
        <f t="shared" si="93"/>
        <v>1.6903658536585366</v>
      </c>
      <c r="E5950" s="197">
        <v>-1.5880804746397748E-2</v>
      </c>
    </row>
    <row r="5951" spans="2:5" x14ac:dyDescent="0.3">
      <c r="B5951" s="166">
        <v>39133</v>
      </c>
      <c r="C5951" s="197">
        <v>164</v>
      </c>
      <c r="D5951" s="197">
        <f t="shared" si="93"/>
        <v>-0.56190730599706162</v>
      </c>
      <c r="E5951" s="197">
        <v>-1.5901590159015933E-2</v>
      </c>
    </row>
    <row r="5952" spans="2:5" x14ac:dyDescent="0.3">
      <c r="B5952" s="166">
        <v>42968</v>
      </c>
      <c r="C5952" s="197">
        <v>374.35</v>
      </c>
      <c r="D5952" s="197">
        <f t="shared" si="93"/>
        <v>-0.1036753262300969</v>
      </c>
      <c r="E5952" s="197">
        <v>-1.5904311251314307E-2</v>
      </c>
    </row>
    <row r="5953" spans="2:5" x14ac:dyDescent="0.3">
      <c r="B5953" s="166">
        <v>42335</v>
      </c>
      <c r="C5953" s="197">
        <v>417.65</v>
      </c>
      <c r="D5953" s="197">
        <f t="shared" si="93"/>
        <v>0.45370692655760525</v>
      </c>
      <c r="E5953" s="197">
        <v>-1.5904806786050885E-2</v>
      </c>
    </row>
    <row r="5954" spans="2:5" x14ac:dyDescent="0.3">
      <c r="B5954" s="166">
        <v>44439</v>
      </c>
      <c r="C5954" s="197">
        <v>287.3</v>
      </c>
      <c r="D5954" s="197">
        <f t="shared" si="93"/>
        <v>-0.19815796818308684</v>
      </c>
      <c r="E5954" s="197">
        <v>-1.5927384826168733E-2</v>
      </c>
    </row>
    <row r="5955" spans="2:5" x14ac:dyDescent="0.3">
      <c r="B5955" s="166">
        <v>43199</v>
      </c>
      <c r="C5955" s="197">
        <v>358.3</v>
      </c>
      <c r="D5955" s="197">
        <f t="shared" si="93"/>
        <v>0.58659168401009598</v>
      </c>
      <c r="E5955" s="197">
        <v>-1.5929689645701739E-2</v>
      </c>
    </row>
    <row r="5956" spans="2:5" x14ac:dyDescent="0.3">
      <c r="B5956" s="166">
        <v>41134</v>
      </c>
      <c r="C5956" s="197">
        <v>225.83</v>
      </c>
      <c r="D5956" s="197">
        <f t="shared" si="93"/>
        <v>6.6268152651131382</v>
      </c>
      <c r="E5956" s="197">
        <v>-1.5948407338010395E-2</v>
      </c>
    </row>
    <row r="5957" spans="2:5" x14ac:dyDescent="0.3">
      <c r="B5957" s="166">
        <v>39843</v>
      </c>
      <c r="C5957" s="197">
        <v>29.61</v>
      </c>
      <c r="D5957" s="197">
        <f t="shared" si="93"/>
        <v>-0.96234501176320975</v>
      </c>
      <c r="E5957" s="197">
        <v>-1.5952143569292088E-2</v>
      </c>
    </row>
    <row r="5958" spans="2:5" x14ac:dyDescent="0.3">
      <c r="B5958" s="166">
        <v>45638</v>
      </c>
      <c r="C5958" s="197">
        <v>786.35</v>
      </c>
      <c r="D5958" s="197">
        <f t="shared" si="93"/>
        <v>1.8049868017407436</v>
      </c>
      <c r="E5958" s="197">
        <v>-1.5955449881116301E-2</v>
      </c>
    </row>
    <row r="5959" spans="2:5" x14ac:dyDescent="0.3">
      <c r="B5959" s="166">
        <v>41507</v>
      </c>
      <c r="C5959" s="197">
        <v>280.33999999999997</v>
      </c>
      <c r="D5959" s="197">
        <f t="shared" si="93"/>
        <v>1.1877633837989698</v>
      </c>
      <c r="E5959" s="197">
        <v>-1.5971076555863717E-2</v>
      </c>
    </row>
    <row r="5960" spans="2:5" x14ac:dyDescent="0.3">
      <c r="B5960" s="166">
        <v>39576</v>
      </c>
      <c r="C5960" s="197">
        <v>128.13999999999999</v>
      </c>
      <c r="D5960" s="197">
        <f t="shared" si="93"/>
        <v>-0.66712560072736715</v>
      </c>
      <c r="E5960" s="197">
        <v>-1.5972968821993616E-2</v>
      </c>
    </row>
    <row r="5961" spans="2:5" x14ac:dyDescent="0.3">
      <c r="B5961" s="166">
        <v>42307</v>
      </c>
      <c r="C5961" s="197">
        <v>384.95</v>
      </c>
      <c r="D5961" s="197">
        <f t="shared" si="93"/>
        <v>19.165007857517026</v>
      </c>
      <c r="E5961" s="197">
        <v>-1.5976482617586885E-2</v>
      </c>
    </row>
    <row r="5962" spans="2:5" x14ac:dyDescent="0.3">
      <c r="B5962" s="166">
        <v>37263</v>
      </c>
      <c r="C5962" s="197">
        <v>19.09</v>
      </c>
      <c r="D5962" s="197">
        <f t="shared" ref="D5962:D6025" si="94">C5962/C5963-1</f>
        <v>-0.95752586494604519</v>
      </c>
      <c r="E5962" s="197">
        <v>-1.5979381443298912E-2</v>
      </c>
    </row>
    <row r="5963" spans="2:5" x14ac:dyDescent="0.3">
      <c r="B5963" s="166">
        <v>42795</v>
      </c>
      <c r="C5963" s="197">
        <v>449.45</v>
      </c>
      <c r="D5963" s="197">
        <f t="shared" si="94"/>
        <v>4.7496482026352815</v>
      </c>
      <c r="E5963" s="197">
        <v>-1.5982484948002251E-2</v>
      </c>
    </row>
    <row r="5964" spans="2:5" x14ac:dyDescent="0.3">
      <c r="B5964" s="166">
        <v>35373</v>
      </c>
      <c r="C5964" s="197">
        <v>78.17</v>
      </c>
      <c r="D5964" s="197">
        <f t="shared" si="94"/>
        <v>0.10518874593524674</v>
      </c>
      <c r="E5964" s="197">
        <v>-1.5986908358509466E-2</v>
      </c>
    </row>
    <row r="5965" spans="2:5" x14ac:dyDescent="0.3">
      <c r="B5965" s="166">
        <v>39954</v>
      </c>
      <c r="C5965" s="197">
        <v>70.73</v>
      </c>
      <c r="D5965" s="197">
        <f t="shared" si="94"/>
        <v>-0.81793142504118621</v>
      </c>
      <c r="E5965" s="197">
        <v>-1.5998887033945364E-2</v>
      </c>
    </row>
    <row r="5966" spans="2:5" x14ac:dyDescent="0.3">
      <c r="B5966" s="166">
        <v>41612</v>
      </c>
      <c r="C5966" s="197">
        <v>388.48</v>
      </c>
      <c r="D5966" s="197">
        <f t="shared" si="94"/>
        <v>1.5103214005748766E-2</v>
      </c>
      <c r="E5966" s="197">
        <v>-1.6033028545376249E-2</v>
      </c>
    </row>
    <row r="5967" spans="2:5" x14ac:dyDescent="0.3">
      <c r="B5967" s="166">
        <v>44732</v>
      </c>
      <c r="C5967" s="197">
        <v>382.7</v>
      </c>
      <c r="D5967" s="197">
        <f t="shared" si="94"/>
        <v>2.2556358996171841</v>
      </c>
      <c r="E5967" s="197">
        <v>-1.6068903458028028E-2</v>
      </c>
    </row>
    <row r="5968" spans="2:5" x14ac:dyDescent="0.3">
      <c r="B5968" s="166">
        <v>39554</v>
      </c>
      <c r="C5968" s="197">
        <v>117.55</v>
      </c>
      <c r="D5968" s="197">
        <f t="shared" si="94"/>
        <v>-0.71470523990971535</v>
      </c>
      <c r="E5968" s="197">
        <v>-1.6070980162383841E-2</v>
      </c>
    </row>
    <row r="5969" spans="2:5" x14ac:dyDescent="0.3">
      <c r="B5969" s="166">
        <v>41757</v>
      </c>
      <c r="C5969" s="197">
        <v>412.03</v>
      </c>
      <c r="D5969" s="197">
        <f t="shared" si="94"/>
        <v>4.3007847677859248</v>
      </c>
      <c r="E5969" s="197">
        <v>-1.6071257999809019E-2</v>
      </c>
    </row>
    <row r="5970" spans="2:5" x14ac:dyDescent="0.3">
      <c r="B5970" s="166">
        <v>38148</v>
      </c>
      <c r="C5970" s="197">
        <v>77.73</v>
      </c>
      <c r="D5970" s="197">
        <f t="shared" si="94"/>
        <v>-1.5452818239392041E-2</v>
      </c>
      <c r="E5970" s="197">
        <v>-1.607594936708856E-2</v>
      </c>
    </row>
    <row r="5971" spans="2:5" x14ac:dyDescent="0.3">
      <c r="B5971" s="166">
        <v>39651</v>
      </c>
      <c r="C5971" s="197">
        <v>78.95</v>
      </c>
      <c r="D5971" s="197">
        <f t="shared" si="94"/>
        <v>-0.8387459150326797</v>
      </c>
      <c r="E5971" s="197">
        <v>-1.6076769690927084E-2</v>
      </c>
    </row>
    <row r="5972" spans="2:5" x14ac:dyDescent="0.3">
      <c r="B5972" s="166">
        <v>44565</v>
      </c>
      <c r="C5972" s="197">
        <v>489.6</v>
      </c>
      <c r="D5972" s="197">
        <f t="shared" si="94"/>
        <v>3.9107321965897697</v>
      </c>
      <c r="E5972" s="197">
        <v>-1.6077170418006381E-2</v>
      </c>
    </row>
    <row r="5973" spans="2:5" x14ac:dyDescent="0.3">
      <c r="B5973" s="166">
        <v>38016</v>
      </c>
      <c r="C5973" s="197">
        <v>99.7</v>
      </c>
      <c r="D5973" s="197">
        <f t="shared" si="94"/>
        <v>-0.68826214745794512</v>
      </c>
      <c r="E5973" s="197">
        <v>-1.6086055462350646E-2</v>
      </c>
    </row>
    <row r="5974" spans="2:5" x14ac:dyDescent="0.3">
      <c r="B5974" s="166">
        <v>41295</v>
      </c>
      <c r="C5974" s="197">
        <v>319.82</v>
      </c>
      <c r="D5974" s="197">
        <f t="shared" si="94"/>
        <v>2.9618182988860875E-2</v>
      </c>
      <c r="E5974" s="197">
        <v>-1.6120100904448487E-2</v>
      </c>
    </row>
    <row r="5975" spans="2:5" x14ac:dyDescent="0.3">
      <c r="B5975" s="166">
        <v>41502</v>
      </c>
      <c r="C5975" s="197">
        <v>310.62</v>
      </c>
      <c r="D5975" s="197">
        <f t="shared" si="94"/>
        <v>1.5450225317492832</v>
      </c>
      <c r="E5975" s="197">
        <v>-1.6122390801684983E-2</v>
      </c>
    </row>
    <row r="5976" spans="2:5" x14ac:dyDescent="0.3">
      <c r="B5976" s="166">
        <v>43686</v>
      </c>
      <c r="C5976" s="197">
        <v>122.05</v>
      </c>
      <c r="D5976" s="197">
        <f t="shared" si="94"/>
        <v>-0.7149230373951837</v>
      </c>
      <c r="E5976" s="197">
        <v>-1.6122531237404258E-2</v>
      </c>
    </row>
    <row r="5977" spans="2:5" x14ac:dyDescent="0.3">
      <c r="B5977" s="166">
        <v>44979</v>
      </c>
      <c r="C5977" s="197">
        <v>428.13</v>
      </c>
      <c r="D5977" s="197">
        <f t="shared" si="94"/>
        <v>-6.3592266809014975E-3</v>
      </c>
      <c r="E5977" s="197">
        <v>-1.6154977479547861E-2</v>
      </c>
    </row>
    <row r="5978" spans="2:5" x14ac:dyDescent="0.3">
      <c r="B5978" s="166">
        <v>44994</v>
      </c>
      <c r="C5978" s="197">
        <v>430.87</v>
      </c>
      <c r="D5978" s="197">
        <f t="shared" si="94"/>
        <v>6.464830214830215</v>
      </c>
      <c r="E5978" s="197">
        <v>-1.6166229021577716E-2</v>
      </c>
    </row>
    <row r="5979" spans="2:5" x14ac:dyDescent="0.3">
      <c r="B5979" s="166">
        <v>36412</v>
      </c>
      <c r="C5979" s="197">
        <v>57.72</v>
      </c>
      <c r="D5979" s="197">
        <f t="shared" si="94"/>
        <v>-0.22710230316015001</v>
      </c>
      <c r="E5979" s="197">
        <v>-1.6192261803306685E-2</v>
      </c>
    </row>
    <row r="5980" spans="2:5" x14ac:dyDescent="0.3">
      <c r="B5980" s="166">
        <v>38154</v>
      </c>
      <c r="C5980" s="197">
        <v>74.680000000000007</v>
      </c>
      <c r="D5980" s="197">
        <f t="shared" si="94"/>
        <v>3.449231195456437E-2</v>
      </c>
      <c r="E5980" s="197">
        <v>-1.6203398761691301E-2</v>
      </c>
    </row>
    <row r="5981" spans="2:5" x14ac:dyDescent="0.3">
      <c r="B5981" s="166">
        <v>35650</v>
      </c>
      <c r="C5981" s="197">
        <v>72.19</v>
      </c>
      <c r="D5981" s="197">
        <f t="shared" si="94"/>
        <v>1.2482092805979446</v>
      </c>
      <c r="E5981" s="197">
        <v>-1.6216952848187471E-2</v>
      </c>
    </row>
    <row r="5982" spans="2:5" x14ac:dyDescent="0.3">
      <c r="B5982" s="166">
        <v>39799</v>
      </c>
      <c r="C5982" s="197">
        <v>32.11</v>
      </c>
      <c r="D5982" s="197">
        <f t="shared" si="94"/>
        <v>-0.9600159388347218</v>
      </c>
      <c r="E5982" s="197">
        <v>-1.6237745098039214E-2</v>
      </c>
    </row>
    <row r="5983" spans="2:5" x14ac:dyDescent="0.3">
      <c r="B5983" s="166">
        <v>45308</v>
      </c>
      <c r="C5983" s="197">
        <v>803.07</v>
      </c>
      <c r="D5983" s="197">
        <f t="shared" si="94"/>
        <v>3.9147490820073445</v>
      </c>
      <c r="E5983" s="197">
        <v>-1.624343096541836E-2</v>
      </c>
    </row>
    <row r="5984" spans="2:5" x14ac:dyDescent="0.3">
      <c r="B5984" s="166">
        <v>43795</v>
      </c>
      <c r="C5984" s="197">
        <v>163.4</v>
      </c>
      <c r="D5984" s="197">
        <f t="shared" si="94"/>
        <v>0.81213263834978378</v>
      </c>
      <c r="E5984" s="197">
        <v>-1.6255267910896931E-2</v>
      </c>
    </row>
    <row r="5985" spans="2:5" x14ac:dyDescent="0.3">
      <c r="B5985" s="166">
        <v>35191</v>
      </c>
      <c r="C5985" s="197">
        <v>90.17</v>
      </c>
      <c r="D5985" s="197">
        <f t="shared" si="94"/>
        <v>-1.2809283993869047E-2</v>
      </c>
      <c r="E5985" s="197">
        <v>-1.6255727689286403E-2</v>
      </c>
    </row>
    <row r="5986" spans="2:5" x14ac:dyDescent="0.3">
      <c r="B5986" s="166">
        <v>38114</v>
      </c>
      <c r="C5986" s="197">
        <v>91.34</v>
      </c>
      <c r="D5986" s="197">
        <f t="shared" si="94"/>
        <v>-0.75229830508474582</v>
      </c>
      <c r="E5986" s="197">
        <v>-1.6262789445341874E-2</v>
      </c>
    </row>
    <row r="5987" spans="2:5" x14ac:dyDescent="0.3">
      <c r="B5987" s="166">
        <v>43140</v>
      </c>
      <c r="C5987" s="197">
        <v>368.75</v>
      </c>
      <c r="D5987" s="197">
        <f t="shared" si="94"/>
        <v>1.1414053426248549</v>
      </c>
      <c r="E5987" s="197">
        <v>-1.6273175937041584E-2</v>
      </c>
    </row>
    <row r="5988" spans="2:5" x14ac:dyDescent="0.3">
      <c r="B5988" s="166">
        <v>43773</v>
      </c>
      <c r="C5988" s="197">
        <v>172.2</v>
      </c>
      <c r="D5988" s="197">
        <f t="shared" si="94"/>
        <v>3.4542162441800315</v>
      </c>
      <c r="E5988" s="197">
        <v>-1.6281062553556214E-2</v>
      </c>
    </row>
    <row r="5989" spans="2:5" x14ac:dyDescent="0.3">
      <c r="B5989" s="166">
        <v>36515</v>
      </c>
      <c r="C5989" s="197">
        <v>38.659999999999997</v>
      </c>
      <c r="D5989" s="197">
        <f t="shared" si="94"/>
        <v>-0.9088508511340595</v>
      </c>
      <c r="E5989" s="197">
        <v>-1.6284987277353724E-2</v>
      </c>
    </row>
    <row r="5990" spans="2:5" x14ac:dyDescent="0.3">
      <c r="B5990" s="166">
        <v>44823</v>
      </c>
      <c r="C5990" s="197">
        <v>424.14</v>
      </c>
      <c r="D5990" s="197">
        <f t="shared" si="94"/>
        <v>-8.6987407168227393E-2</v>
      </c>
      <c r="E5990" s="197">
        <v>-1.6304473873414271E-2</v>
      </c>
    </row>
    <row r="5991" spans="2:5" x14ac:dyDescent="0.3">
      <c r="B5991" s="166">
        <v>42837</v>
      </c>
      <c r="C5991" s="197">
        <v>464.55</v>
      </c>
      <c r="D5991" s="197">
        <f t="shared" si="94"/>
        <v>1.195623404858682</v>
      </c>
      <c r="E5991" s="197">
        <v>-1.6304923239809366E-2</v>
      </c>
    </row>
    <row r="5992" spans="2:5" x14ac:dyDescent="0.3">
      <c r="B5992" s="166">
        <v>40926</v>
      </c>
      <c r="C5992" s="197">
        <v>211.58</v>
      </c>
      <c r="D5992" s="197">
        <f t="shared" si="94"/>
        <v>-0.40981868898186891</v>
      </c>
      <c r="E5992" s="197">
        <v>-1.6318750290575945E-2</v>
      </c>
    </row>
    <row r="5993" spans="2:5" x14ac:dyDescent="0.3">
      <c r="B5993" s="166">
        <v>43153</v>
      </c>
      <c r="C5993" s="197">
        <v>358.5</v>
      </c>
      <c r="D5993" s="197">
        <f t="shared" si="94"/>
        <v>2.6044647967945034E-2</v>
      </c>
      <c r="E5993" s="197">
        <v>-1.6325970640691412E-2</v>
      </c>
    </row>
    <row r="5994" spans="2:5" x14ac:dyDescent="0.3">
      <c r="B5994" s="166">
        <v>42229</v>
      </c>
      <c r="C5994" s="197">
        <v>349.4</v>
      </c>
      <c r="D5994" s="197">
        <f t="shared" si="94"/>
        <v>1.6377774422467155</v>
      </c>
      <c r="E5994" s="197">
        <v>-1.6328828828828912E-2</v>
      </c>
    </row>
    <row r="5995" spans="2:5" x14ac:dyDescent="0.3">
      <c r="B5995" s="166">
        <v>39329</v>
      </c>
      <c r="C5995" s="197">
        <v>132.46</v>
      </c>
      <c r="D5995" s="197">
        <f t="shared" si="94"/>
        <v>6.3385041551246539</v>
      </c>
      <c r="E5995" s="197">
        <v>-1.6337442447645789E-2</v>
      </c>
    </row>
    <row r="5996" spans="2:5" x14ac:dyDescent="0.3">
      <c r="B5996" s="166">
        <v>36762</v>
      </c>
      <c r="C5996" s="197">
        <v>18.05</v>
      </c>
      <c r="D5996" s="197">
        <f t="shared" si="94"/>
        <v>-0.9569016976671999</v>
      </c>
      <c r="E5996" s="197">
        <v>-1.6348773841961872E-2</v>
      </c>
    </row>
    <row r="5997" spans="2:5" x14ac:dyDescent="0.3">
      <c r="B5997" s="166">
        <v>44902</v>
      </c>
      <c r="C5997" s="197">
        <v>418.81</v>
      </c>
      <c r="D5997" s="197">
        <f t="shared" si="94"/>
        <v>4.8673297842532923</v>
      </c>
      <c r="E5997" s="197">
        <v>-1.6393057610559203E-2</v>
      </c>
    </row>
    <row r="5998" spans="2:5" x14ac:dyDescent="0.3">
      <c r="B5998" s="166">
        <v>37932</v>
      </c>
      <c r="C5998" s="197">
        <v>71.38</v>
      </c>
      <c r="D5998" s="197">
        <f t="shared" si="94"/>
        <v>0.92036588646758122</v>
      </c>
      <c r="E5998" s="197">
        <v>-1.6397960589775384E-2</v>
      </c>
    </row>
    <row r="5999" spans="2:5" x14ac:dyDescent="0.3">
      <c r="B5999" s="166">
        <v>36195</v>
      </c>
      <c r="C5999" s="197">
        <v>37.17</v>
      </c>
      <c r="D5999" s="197">
        <f t="shared" si="94"/>
        <v>-0.9528359345260754</v>
      </c>
      <c r="E5999" s="197">
        <v>-1.640645673458585E-2</v>
      </c>
    </row>
    <row r="6000" spans="2:5" x14ac:dyDescent="0.3">
      <c r="B6000" s="166">
        <v>45630</v>
      </c>
      <c r="C6000" s="197">
        <v>788.1</v>
      </c>
      <c r="D6000" s="197">
        <f t="shared" si="94"/>
        <v>0.83920653442240378</v>
      </c>
      <c r="E6000" s="197">
        <v>-1.6411856474258912E-2</v>
      </c>
    </row>
    <row r="6001" spans="2:5" x14ac:dyDescent="0.3">
      <c r="B6001" s="166">
        <v>44721</v>
      </c>
      <c r="C6001" s="197">
        <v>428.5</v>
      </c>
      <c r="D6001" s="197">
        <f t="shared" si="94"/>
        <v>2.2381168291392726</v>
      </c>
      <c r="E6001" s="197">
        <v>-1.6412257546195241E-2</v>
      </c>
    </row>
    <row r="6002" spans="2:5" x14ac:dyDescent="0.3">
      <c r="B6002" s="166">
        <v>39435</v>
      </c>
      <c r="C6002" s="197">
        <v>132.33000000000001</v>
      </c>
      <c r="D6002" s="197">
        <f t="shared" si="94"/>
        <v>-0.74724477127303979</v>
      </c>
      <c r="E6002" s="197">
        <v>-1.6426341608443473E-2</v>
      </c>
    </row>
    <row r="6003" spans="2:5" x14ac:dyDescent="0.3">
      <c r="B6003" s="166">
        <v>42766</v>
      </c>
      <c r="C6003" s="197">
        <v>523.54999999999995</v>
      </c>
      <c r="D6003" s="197">
        <f t="shared" si="94"/>
        <v>1.2672354062012818</v>
      </c>
      <c r="E6003" s="197">
        <v>-1.6438098816456859E-2</v>
      </c>
    </row>
    <row r="6004" spans="2:5" x14ac:dyDescent="0.3">
      <c r="B6004" s="166">
        <v>41150</v>
      </c>
      <c r="C6004" s="197">
        <v>230.92</v>
      </c>
      <c r="D6004" s="197">
        <f t="shared" si="94"/>
        <v>-0.18733063522787263</v>
      </c>
      <c r="E6004" s="197">
        <v>-1.6440923417667674E-2</v>
      </c>
    </row>
    <row r="6005" spans="2:5" x14ac:dyDescent="0.3">
      <c r="B6005" s="166">
        <v>41310</v>
      </c>
      <c r="C6005" s="197">
        <v>284.14999999999998</v>
      </c>
      <c r="D6005" s="197">
        <f t="shared" si="94"/>
        <v>3.2537425149700594</v>
      </c>
      <c r="E6005" s="197">
        <v>-1.6441675320180038E-2</v>
      </c>
    </row>
    <row r="6006" spans="2:5" x14ac:dyDescent="0.3">
      <c r="B6006" s="166">
        <v>35025</v>
      </c>
      <c r="C6006" s="197">
        <v>66.8</v>
      </c>
      <c r="D6006" s="197">
        <f t="shared" si="94"/>
        <v>-0.8453345681870803</v>
      </c>
      <c r="E6006" s="197">
        <v>-1.6489988221437102E-2</v>
      </c>
    </row>
    <row r="6007" spans="2:5" x14ac:dyDescent="0.3">
      <c r="B6007" s="166">
        <v>44715</v>
      </c>
      <c r="C6007" s="197">
        <v>431.9</v>
      </c>
      <c r="D6007" s="197">
        <f t="shared" si="94"/>
        <v>0.19839067702552726</v>
      </c>
      <c r="E6007" s="197">
        <v>-1.6509165433223227E-2</v>
      </c>
    </row>
    <row r="6008" spans="2:5" x14ac:dyDescent="0.3">
      <c r="B6008" s="166">
        <v>42444</v>
      </c>
      <c r="C6008" s="197">
        <v>360.4</v>
      </c>
      <c r="D6008" s="197">
        <f t="shared" si="94"/>
        <v>0.11080289721066428</v>
      </c>
      <c r="E6008" s="197">
        <v>-1.6509755764770095E-2</v>
      </c>
    </row>
    <row r="6009" spans="2:5" x14ac:dyDescent="0.3">
      <c r="B6009" s="166">
        <v>42249</v>
      </c>
      <c r="C6009" s="197">
        <v>324.45</v>
      </c>
      <c r="D6009" s="197">
        <f t="shared" si="94"/>
        <v>5.5664845173041897</v>
      </c>
      <c r="E6009" s="197">
        <v>-1.6520157623522214E-2</v>
      </c>
    </row>
    <row r="6010" spans="2:5" x14ac:dyDescent="0.3">
      <c r="B6010" s="166">
        <v>37858</v>
      </c>
      <c r="C6010" s="197">
        <v>49.41</v>
      </c>
      <c r="D6010" s="197">
        <f t="shared" si="94"/>
        <v>-0.81301797540208143</v>
      </c>
      <c r="E6010" s="197">
        <v>-1.6520700636942776E-2</v>
      </c>
    </row>
    <row r="6011" spans="2:5" x14ac:dyDescent="0.3">
      <c r="B6011" s="166">
        <v>40519</v>
      </c>
      <c r="C6011" s="197">
        <v>264.25</v>
      </c>
      <c r="D6011" s="197">
        <f t="shared" si="94"/>
        <v>2.0623478966276507</v>
      </c>
      <c r="E6011" s="197">
        <v>-1.6524619449923672E-2</v>
      </c>
    </row>
    <row r="6012" spans="2:5" x14ac:dyDescent="0.3">
      <c r="B6012" s="166">
        <v>35335</v>
      </c>
      <c r="C6012" s="197">
        <v>86.29</v>
      </c>
      <c r="D6012" s="197">
        <f t="shared" si="94"/>
        <v>-0.17559950320053497</v>
      </c>
      <c r="E6012" s="197">
        <v>-1.6526099840437514E-2</v>
      </c>
    </row>
    <row r="6013" spans="2:5" x14ac:dyDescent="0.3">
      <c r="B6013" s="166">
        <v>38632</v>
      </c>
      <c r="C6013" s="197">
        <v>104.67</v>
      </c>
      <c r="D6013" s="197">
        <f t="shared" si="94"/>
        <v>-0.75717434172369791</v>
      </c>
      <c r="E6013" s="197">
        <v>-1.6536690782674057E-2</v>
      </c>
    </row>
    <row r="6014" spans="2:5" x14ac:dyDescent="0.3">
      <c r="B6014" s="166">
        <v>44664</v>
      </c>
      <c r="C6014" s="197">
        <v>431.05</v>
      </c>
      <c r="D6014" s="197">
        <f t="shared" si="94"/>
        <v>-8.4333510355815156E-2</v>
      </c>
      <c r="E6014" s="197">
        <v>-1.6541181838923058E-2</v>
      </c>
    </row>
    <row r="6015" spans="2:5" x14ac:dyDescent="0.3">
      <c r="B6015" s="166">
        <v>41929</v>
      </c>
      <c r="C6015" s="197">
        <v>470.75</v>
      </c>
      <c r="D6015" s="197">
        <f t="shared" si="94"/>
        <v>4.2857624073658203</v>
      </c>
      <c r="E6015" s="197">
        <v>-1.6545845781018254E-2</v>
      </c>
    </row>
    <row r="6016" spans="2:5" x14ac:dyDescent="0.3">
      <c r="B6016" s="166">
        <v>38593</v>
      </c>
      <c r="C6016" s="197">
        <v>89.06</v>
      </c>
      <c r="D6016" s="197">
        <f t="shared" si="94"/>
        <v>0.38939157566302662</v>
      </c>
      <c r="E6016" s="197">
        <v>-1.6563604240282692E-2</v>
      </c>
    </row>
    <row r="6017" spans="2:5" x14ac:dyDescent="0.3">
      <c r="B6017" s="166">
        <v>35724</v>
      </c>
      <c r="C6017" s="197">
        <v>64.099999999999994</v>
      </c>
      <c r="D6017" s="197">
        <f t="shared" si="94"/>
        <v>0.89532820816085135</v>
      </c>
      <c r="E6017" s="197">
        <v>-1.656949984657885E-2</v>
      </c>
    </row>
    <row r="6018" spans="2:5" x14ac:dyDescent="0.3">
      <c r="B6018" s="166">
        <v>36236</v>
      </c>
      <c r="C6018" s="197">
        <v>33.82</v>
      </c>
      <c r="D6018" s="197">
        <f t="shared" si="94"/>
        <v>-0.93795064672965778</v>
      </c>
      <c r="E6018" s="197">
        <v>-1.6574585635359074E-2</v>
      </c>
    </row>
    <row r="6019" spans="2:5" x14ac:dyDescent="0.3">
      <c r="B6019" s="166">
        <v>42074</v>
      </c>
      <c r="C6019" s="197">
        <v>545.04999999999995</v>
      </c>
      <c r="D6019" s="197">
        <f t="shared" si="94"/>
        <v>8.5858248329229685</v>
      </c>
      <c r="E6019" s="197">
        <v>-1.6599007668019916E-2</v>
      </c>
    </row>
    <row r="6020" spans="2:5" x14ac:dyDescent="0.3">
      <c r="B6020" s="166">
        <v>36406</v>
      </c>
      <c r="C6020" s="197">
        <v>56.86</v>
      </c>
      <c r="D6020" s="197">
        <f t="shared" si="94"/>
        <v>-0.80791838389298021</v>
      </c>
      <c r="E6020" s="197">
        <v>-1.6603251470079572E-2</v>
      </c>
    </row>
    <row r="6021" spans="2:5" x14ac:dyDescent="0.3">
      <c r="B6021" s="166">
        <v>41304</v>
      </c>
      <c r="C6021" s="197">
        <v>296.02</v>
      </c>
      <c r="D6021" s="197">
        <f t="shared" si="94"/>
        <v>-0.27292823107530584</v>
      </c>
      <c r="E6021" s="197">
        <v>-1.6610192013819636E-2</v>
      </c>
    </row>
    <row r="6022" spans="2:5" x14ac:dyDescent="0.3">
      <c r="B6022" s="166">
        <v>44944</v>
      </c>
      <c r="C6022" s="197">
        <v>407.14</v>
      </c>
      <c r="D6022" s="197">
        <f t="shared" si="94"/>
        <v>-0.1567457851787416</v>
      </c>
      <c r="E6022" s="197">
        <v>-1.6617554707502036E-2</v>
      </c>
    </row>
    <row r="6023" spans="2:5" x14ac:dyDescent="0.3">
      <c r="B6023" s="166">
        <v>41926</v>
      </c>
      <c r="C6023" s="197">
        <v>482.82</v>
      </c>
      <c r="D6023" s="197">
        <f t="shared" si="94"/>
        <v>13.318505338078293</v>
      </c>
      <c r="E6023" s="197">
        <v>-1.6619821581327243E-2</v>
      </c>
    </row>
    <row r="6024" spans="2:5" x14ac:dyDescent="0.3">
      <c r="B6024" s="166">
        <v>36304</v>
      </c>
      <c r="C6024" s="197">
        <v>33.72</v>
      </c>
      <c r="D6024" s="197">
        <f t="shared" si="94"/>
        <v>-0.57701956848971403</v>
      </c>
      <c r="E6024" s="197">
        <v>-1.6622922134733153E-2</v>
      </c>
    </row>
    <row r="6025" spans="2:5" x14ac:dyDescent="0.3">
      <c r="B6025" s="166">
        <v>38435</v>
      </c>
      <c r="C6025" s="197">
        <v>79.72</v>
      </c>
      <c r="D6025" s="197">
        <f t="shared" si="94"/>
        <v>-0.82333518005540163</v>
      </c>
      <c r="E6025" s="197">
        <v>-1.6652275811027462E-2</v>
      </c>
    </row>
    <row r="6026" spans="2:5" x14ac:dyDescent="0.3">
      <c r="B6026" s="166">
        <v>42857</v>
      </c>
      <c r="C6026" s="197">
        <v>451.25</v>
      </c>
      <c r="D6026" s="197">
        <f t="shared" ref="D6026:D6089" si="95">C6026/C6027-1</f>
        <v>5.429894556853804</v>
      </c>
      <c r="E6026" s="197">
        <v>-1.6670298539986916E-2</v>
      </c>
    </row>
    <row r="6027" spans="2:5" x14ac:dyDescent="0.3">
      <c r="B6027" s="166">
        <v>35073</v>
      </c>
      <c r="C6027" s="197">
        <v>70.180000000000007</v>
      </c>
      <c r="D6027" s="197">
        <f t="shared" si="95"/>
        <v>4.179335793357934</v>
      </c>
      <c r="E6027" s="197">
        <v>-1.6673672411377294E-2</v>
      </c>
    </row>
    <row r="6028" spans="2:5" x14ac:dyDescent="0.3">
      <c r="B6028" s="166">
        <v>36829</v>
      </c>
      <c r="C6028" s="197">
        <v>13.55</v>
      </c>
      <c r="D6028" s="197">
        <f t="shared" si="95"/>
        <v>-0.96766881412550698</v>
      </c>
      <c r="E6028" s="197">
        <v>-1.6690856313497759E-2</v>
      </c>
    </row>
    <row r="6029" spans="2:5" x14ac:dyDescent="0.3">
      <c r="B6029" s="166">
        <v>41740</v>
      </c>
      <c r="C6029" s="197">
        <v>419.1</v>
      </c>
      <c r="D6029" s="197">
        <f t="shared" si="95"/>
        <v>-0.19804822043628012</v>
      </c>
      <c r="E6029" s="197">
        <v>-1.6728057621472003E-2</v>
      </c>
    </row>
    <row r="6030" spans="2:5" x14ac:dyDescent="0.3">
      <c r="B6030" s="166">
        <v>42769</v>
      </c>
      <c r="C6030" s="197">
        <v>522.6</v>
      </c>
      <c r="D6030" s="197">
        <f t="shared" si="95"/>
        <v>0.14142186305558591</v>
      </c>
      <c r="E6030" s="197">
        <v>-1.6745061147695139E-2</v>
      </c>
    </row>
    <row r="6031" spans="2:5" x14ac:dyDescent="0.3">
      <c r="B6031" s="166">
        <v>42730</v>
      </c>
      <c r="C6031" s="197">
        <v>457.85</v>
      </c>
      <c r="D6031" s="197">
        <f t="shared" si="95"/>
        <v>1.5198128783709413</v>
      </c>
      <c r="E6031" s="197">
        <v>-1.6750778481692152E-2</v>
      </c>
    </row>
    <row r="6032" spans="2:5" x14ac:dyDescent="0.3">
      <c r="B6032" s="166">
        <v>43537</v>
      </c>
      <c r="C6032" s="197">
        <v>181.7</v>
      </c>
      <c r="D6032" s="197">
        <f t="shared" si="95"/>
        <v>-0.57936893765770781</v>
      </c>
      <c r="E6032" s="197">
        <v>-1.6774891774891887E-2</v>
      </c>
    </row>
    <row r="6033" spans="2:5" x14ac:dyDescent="0.3">
      <c r="B6033" s="166">
        <v>41786</v>
      </c>
      <c r="C6033" s="197">
        <v>431.97</v>
      </c>
      <c r="D6033" s="197">
        <f t="shared" si="95"/>
        <v>4.3421963888201836</v>
      </c>
      <c r="E6033" s="197">
        <v>-1.6775162744116057E-2</v>
      </c>
    </row>
    <row r="6034" spans="2:5" x14ac:dyDescent="0.3">
      <c r="B6034" s="166">
        <v>38133</v>
      </c>
      <c r="C6034" s="197">
        <v>80.86</v>
      </c>
      <c r="D6034" s="197">
        <f t="shared" si="95"/>
        <v>2.2112787926926134</v>
      </c>
      <c r="E6034" s="197">
        <v>-1.6780155642023287E-2</v>
      </c>
    </row>
    <row r="6035" spans="2:5" x14ac:dyDescent="0.3">
      <c r="B6035" s="166">
        <v>36692</v>
      </c>
      <c r="C6035" s="197">
        <v>25.18</v>
      </c>
      <c r="D6035" s="197">
        <f t="shared" si="95"/>
        <v>-0.93223896663078576</v>
      </c>
      <c r="E6035" s="197">
        <v>-1.6790316282702111E-2</v>
      </c>
    </row>
    <row r="6036" spans="2:5" x14ac:dyDescent="0.3">
      <c r="B6036" s="166">
        <v>42352</v>
      </c>
      <c r="C6036" s="197">
        <v>371.6</v>
      </c>
      <c r="D6036" s="197">
        <f t="shared" si="95"/>
        <v>7.3561951877670353</v>
      </c>
      <c r="E6036" s="197">
        <v>-1.6801164175155314E-2</v>
      </c>
    </row>
    <row r="6037" spans="2:5" x14ac:dyDescent="0.3">
      <c r="B6037" s="166">
        <v>36475</v>
      </c>
      <c r="C6037" s="197">
        <v>44.47</v>
      </c>
      <c r="D6037" s="197">
        <f t="shared" si="95"/>
        <v>-0.40595778787069192</v>
      </c>
      <c r="E6037" s="197">
        <v>-1.6803006853858049E-2</v>
      </c>
    </row>
    <row r="6038" spans="2:5" x14ac:dyDescent="0.3">
      <c r="B6038" s="166">
        <v>38159</v>
      </c>
      <c r="C6038" s="197">
        <v>74.86</v>
      </c>
      <c r="D6038" s="197">
        <f t="shared" si="95"/>
        <v>-0.92216677063838637</v>
      </c>
      <c r="E6038" s="197">
        <v>-1.6811137378513252E-2</v>
      </c>
    </row>
    <row r="6039" spans="2:5" x14ac:dyDescent="0.3">
      <c r="B6039" s="166">
        <v>45464</v>
      </c>
      <c r="C6039" s="197">
        <v>961.8</v>
      </c>
      <c r="D6039" s="197">
        <f t="shared" si="95"/>
        <v>2.2014113104550144</v>
      </c>
      <c r="E6039" s="197">
        <v>-1.681574239713779E-2</v>
      </c>
    </row>
    <row r="6040" spans="2:5" x14ac:dyDescent="0.3">
      <c r="B6040" s="166">
        <v>41410</v>
      </c>
      <c r="C6040" s="197">
        <v>300.43</v>
      </c>
      <c r="D6040" s="197">
        <f t="shared" si="95"/>
        <v>1.9204821619519783</v>
      </c>
      <c r="E6040" s="197">
        <v>-1.6821023006185154E-2</v>
      </c>
    </row>
    <row r="6041" spans="2:5" x14ac:dyDescent="0.3">
      <c r="B6041" s="166">
        <v>38623</v>
      </c>
      <c r="C6041" s="197">
        <v>102.87</v>
      </c>
      <c r="D6041" s="197">
        <f t="shared" si="95"/>
        <v>-0.9058527433304352</v>
      </c>
      <c r="E6041" s="197">
        <v>-1.6821179394055141E-2</v>
      </c>
    </row>
    <row r="6042" spans="2:5" x14ac:dyDescent="0.3">
      <c r="B6042" s="166">
        <v>45537</v>
      </c>
      <c r="C6042" s="197">
        <v>1092.6500000000001</v>
      </c>
      <c r="D6042" s="197">
        <f t="shared" si="95"/>
        <v>5.9032726813242364</v>
      </c>
      <c r="E6042" s="197">
        <v>-1.6826382327799316E-2</v>
      </c>
    </row>
    <row r="6043" spans="2:5" x14ac:dyDescent="0.3">
      <c r="B6043" s="166">
        <v>40309</v>
      </c>
      <c r="C6043" s="197">
        <v>158.28</v>
      </c>
      <c r="D6043" s="197">
        <f t="shared" si="95"/>
        <v>1.9458403126744837</v>
      </c>
      <c r="E6043" s="197">
        <v>-1.6833343685943247E-2</v>
      </c>
    </row>
    <row r="6044" spans="2:5" x14ac:dyDescent="0.3">
      <c r="B6044" s="166">
        <v>35782</v>
      </c>
      <c r="C6044" s="197">
        <v>53.73</v>
      </c>
      <c r="D6044" s="197">
        <f t="shared" si="95"/>
        <v>-0.89185217986393461</v>
      </c>
      <c r="E6044" s="197">
        <v>-1.6834400731930543E-2</v>
      </c>
    </row>
    <row r="6045" spans="2:5" x14ac:dyDescent="0.3">
      <c r="B6045" s="166">
        <v>41912</v>
      </c>
      <c r="C6045" s="197">
        <v>496.82</v>
      </c>
      <c r="D6045" s="197">
        <f t="shared" si="95"/>
        <v>7.774637937124691</v>
      </c>
      <c r="E6045" s="197">
        <v>-1.6840480478103381E-2</v>
      </c>
    </row>
    <row r="6046" spans="2:5" x14ac:dyDescent="0.3">
      <c r="B6046" s="166">
        <v>35794</v>
      </c>
      <c r="C6046" s="197">
        <v>56.62</v>
      </c>
      <c r="D6046" s="197">
        <f t="shared" si="95"/>
        <v>-0.87161579973697334</v>
      </c>
      <c r="E6046" s="197">
        <v>-1.6843201944782171E-2</v>
      </c>
    </row>
    <row r="6047" spans="2:5" x14ac:dyDescent="0.3">
      <c r="B6047" s="166">
        <v>41801</v>
      </c>
      <c r="C6047" s="197">
        <v>441.02</v>
      </c>
      <c r="D6047" s="197">
        <f t="shared" si="95"/>
        <v>3.4578211504175727E-2</v>
      </c>
      <c r="E6047" s="197">
        <v>-1.6875097527809357E-2</v>
      </c>
    </row>
    <row r="6048" spans="2:5" x14ac:dyDescent="0.3">
      <c r="B6048" s="166">
        <v>41806</v>
      </c>
      <c r="C6048" s="197">
        <v>426.28</v>
      </c>
      <c r="D6048" s="197">
        <f t="shared" si="95"/>
        <v>-5.5439840460890899E-2</v>
      </c>
      <c r="E6048" s="197">
        <v>-1.6881918819188324E-2</v>
      </c>
    </row>
    <row r="6049" spans="2:5" x14ac:dyDescent="0.3">
      <c r="B6049" s="166">
        <v>42930</v>
      </c>
      <c r="C6049" s="197">
        <v>451.3</v>
      </c>
      <c r="D6049" s="197">
        <f t="shared" si="95"/>
        <v>-0.13361489729314646</v>
      </c>
      <c r="E6049" s="197">
        <v>-1.6882692517155018E-2</v>
      </c>
    </row>
    <row r="6050" spans="2:5" x14ac:dyDescent="0.3">
      <c r="B6050" s="166">
        <v>42123</v>
      </c>
      <c r="C6050" s="197">
        <v>520.9</v>
      </c>
      <c r="D6050" s="197">
        <f t="shared" si="95"/>
        <v>4.4305671392827355</v>
      </c>
      <c r="E6050" s="197">
        <v>-1.6891573086722733E-2</v>
      </c>
    </row>
    <row r="6051" spans="2:5" x14ac:dyDescent="0.3">
      <c r="B6051" s="166">
        <v>38083</v>
      </c>
      <c r="C6051" s="197">
        <v>95.92</v>
      </c>
      <c r="D6051" s="197">
        <f t="shared" si="95"/>
        <v>-0.37956015523932729</v>
      </c>
      <c r="E6051" s="197">
        <v>-1.6910935738444155E-2</v>
      </c>
    </row>
    <row r="6052" spans="2:5" x14ac:dyDescent="0.3">
      <c r="B6052" s="166">
        <v>39372</v>
      </c>
      <c r="C6052" s="197">
        <v>154.6</v>
      </c>
      <c r="D6052" s="197">
        <f t="shared" si="95"/>
        <v>7.073107049608355</v>
      </c>
      <c r="E6052" s="197">
        <v>-1.691466361439653E-2</v>
      </c>
    </row>
    <row r="6053" spans="2:5" x14ac:dyDescent="0.3">
      <c r="B6053" s="166">
        <v>37222</v>
      </c>
      <c r="C6053" s="197">
        <v>19.149999999999999</v>
      </c>
      <c r="D6053" s="197">
        <f t="shared" si="95"/>
        <v>-0.96161170692592968</v>
      </c>
      <c r="E6053" s="197">
        <v>-1.6940451745379947E-2</v>
      </c>
    </row>
    <row r="6054" spans="2:5" x14ac:dyDescent="0.3">
      <c r="B6054" s="166">
        <v>44603</v>
      </c>
      <c r="C6054" s="197">
        <v>498.85</v>
      </c>
      <c r="D6054" s="197">
        <f t="shared" si="95"/>
        <v>2.7406268746250748</v>
      </c>
      <c r="E6054" s="197">
        <v>-1.6947482510592082E-2</v>
      </c>
    </row>
    <row r="6055" spans="2:5" x14ac:dyDescent="0.3">
      <c r="B6055" s="166">
        <v>39500</v>
      </c>
      <c r="C6055" s="197">
        <v>133.36000000000001</v>
      </c>
      <c r="D6055" s="197">
        <f t="shared" si="95"/>
        <v>6.4253897550111363</v>
      </c>
      <c r="E6055" s="197">
        <v>-1.6954150081084918E-2</v>
      </c>
    </row>
    <row r="6056" spans="2:5" x14ac:dyDescent="0.3">
      <c r="B6056" s="166">
        <v>36916</v>
      </c>
      <c r="C6056" s="197">
        <v>17.96</v>
      </c>
      <c r="D6056" s="197">
        <f t="shared" si="95"/>
        <v>-0.77683896620278325</v>
      </c>
      <c r="E6056" s="197">
        <v>-1.6967706622878942E-2</v>
      </c>
    </row>
    <row r="6057" spans="2:5" x14ac:dyDescent="0.3">
      <c r="B6057" s="166">
        <v>39696</v>
      </c>
      <c r="C6057" s="197">
        <v>80.48</v>
      </c>
      <c r="D6057" s="197">
        <f t="shared" si="95"/>
        <v>-0.53911350360783417</v>
      </c>
      <c r="E6057" s="197">
        <v>-1.6978136069378258E-2</v>
      </c>
    </row>
    <row r="6058" spans="2:5" x14ac:dyDescent="0.3">
      <c r="B6058" s="166">
        <v>38783</v>
      </c>
      <c r="C6058" s="197">
        <v>174.62</v>
      </c>
      <c r="D6058" s="197">
        <f t="shared" si="95"/>
        <v>4.492922302610884</v>
      </c>
      <c r="E6058" s="197">
        <v>-1.7000675523530684E-2</v>
      </c>
    </row>
    <row r="6059" spans="2:5" x14ac:dyDescent="0.3">
      <c r="B6059" s="166">
        <v>39793</v>
      </c>
      <c r="C6059" s="197">
        <v>31.79</v>
      </c>
      <c r="D6059" s="197">
        <f t="shared" si="95"/>
        <v>0.10076177285318555</v>
      </c>
      <c r="E6059" s="197">
        <v>-1.7006802721088565E-2</v>
      </c>
    </row>
    <row r="6060" spans="2:5" x14ac:dyDescent="0.3">
      <c r="B6060" s="166">
        <v>37741</v>
      </c>
      <c r="C6060" s="197">
        <v>28.88</v>
      </c>
      <c r="D6060" s="197">
        <f t="shared" si="95"/>
        <v>-0.88425777492786151</v>
      </c>
      <c r="E6060" s="197">
        <v>-1.7018379850238241E-2</v>
      </c>
    </row>
    <row r="6061" spans="2:5" x14ac:dyDescent="0.3">
      <c r="B6061" s="166">
        <v>40549</v>
      </c>
      <c r="C6061" s="197">
        <v>249.52</v>
      </c>
      <c r="D6061" s="197">
        <f t="shared" si="95"/>
        <v>0.99090401340461187</v>
      </c>
      <c r="E6061" s="197">
        <v>-1.7018594390166952E-2</v>
      </c>
    </row>
    <row r="6062" spans="2:5" x14ac:dyDescent="0.3">
      <c r="B6062" s="166">
        <v>40143</v>
      </c>
      <c r="C6062" s="197">
        <v>125.33</v>
      </c>
      <c r="D6062" s="197">
        <f t="shared" si="95"/>
        <v>-0.50667191497736663</v>
      </c>
      <c r="E6062" s="197">
        <v>-1.7019607843137274E-2</v>
      </c>
    </row>
    <row r="6063" spans="2:5" x14ac:dyDescent="0.3">
      <c r="B6063" s="166">
        <v>43318</v>
      </c>
      <c r="C6063" s="197">
        <v>254.05</v>
      </c>
      <c r="D6063" s="197">
        <f t="shared" si="95"/>
        <v>-0.44299495724621796</v>
      </c>
      <c r="E6063" s="197">
        <v>-1.7024569549235702E-2</v>
      </c>
    </row>
    <row r="6064" spans="2:5" x14ac:dyDescent="0.3">
      <c r="B6064" s="166">
        <v>42941</v>
      </c>
      <c r="C6064" s="197">
        <v>456.1</v>
      </c>
      <c r="D6064" s="197">
        <f t="shared" si="95"/>
        <v>-0.18251393543992966</v>
      </c>
      <c r="E6064" s="197">
        <v>-1.7025862068965503E-2</v>
      </c>
    </row>
    <row r="6065" spans="2:5" x14ac:dyDescent="0.3">
      <c r="B6065" s="166">
        <v>45100</v>
      </c>
      <c r="C6065" s="197">
        <v>557.92999999999995</v>
      </c>
      <c r="D6065" s="197">
        <f t="shared" si="95"/>
        <v>-0.28744572158365267</v>
      </c>
      <c r="E6065" s="197">
        <v>-1.7036645525017713E-2</v>
      </c>
    </row>
    <row r="6066" spans="2:5" x14ac:dyDescent="0.3">
      <c r="B6066" s="166">
        <v>45622</v>
      </c>
      <c r="C6066" s="197">
        <v>783</v>
      </c>
      <c r="D6066" s="197">
        <f t="shared" si="95"/>
        <v>0.4021955194212139</v>
      </c>
      <c r="E6066" s="197">
        <v>-1.7072558373085633E-2</v>
      </c>
    </row>
    <row r="6067" spans="2:5" x14ac:dyDescent="0.3">
      <c r="B6067" s="166">
        <v>42059</v>
      </c>
      <c r="C6067" s="197">
        <v>558.41</v>
      </c>
      <c r="D6067" s="197">
        <f t="shared" si="95"/>
        <v>7.291165553080921</v>
      </c>
      <c r="E6067" s="197">
        <v>-1.7074158173593257E-2</v>
      </c>
    </row>
    <row r="6068" spans="2:5" x14ac:dyDescent="0.3">
      <c r="B6068" s="166">
        <v>34880</v>
      </c>
      <c r="C6068" s="197">
        <v>67.349999999999994</v>
      </c>
      <c r="D6068" s="197">
        <f t="shared" si="95"/>
        <v>-0.39027702335687131</v>
      </c>
      <c r="E6068" s="197">
        <v>-1.7075306479859886E-2</v>
      </c>
    </row>
    <row r="6069" spans="2:5" x14ac:dyDescent="0.3">
      <c r="B6069" s="166">
        <v>38685</v>
      </c>
      <c r="C6069" s="197">
        <v>110.46</v>
      </c>
      <c r="D6069" s="197">
        <f t="shared" si="95"/>
        <v>0.29057132842621791</v>
      </c>
      <c r="E6069" s="197">
        <v>-1.7084890549919907E-2</v>
      </c>
    </row>
    <row r="6070" spans="2:5" x14ac:dyDescent="0.3">
      <c r="B6070" s="166">
        <v>35614</v>
      </c>
      <c r="C6070" s="197">
        <v>85.59</v>
      </c>
      <c r="D6070" s="197">
        <f t="shared" si="95"/>
        <v>3.6617647058823533</v>
      </c>
      <c r="E6070" s="197">
        <v>-1.7110702802021094E-2</v>
      </c>
    </row>
    <row r="6071" spans="2:5" x14ac:dyDescent="0.3">
      <c r="B6071" s="166">
        <v>37249</v>
      </c>
      <c r="C6071" s="197">
        <v>18.36</v>
      </c>
      <c r="D6071" s="197">
        <f t="shared" si="95"/>
        <v>-0.95674402167510897</v>
      </c>
      <c r="E6071" s="197">
        <v>-1.7130620985010725E-2</v>
      </c>
    </row>
    <row r="6072" spans="2:5" x14ac:dyDescent="0.3">
      <c r="B6072" s="166">
        <v>43101</v>
      </c>
      <c r="C6072" s="197">
        <v>424.45</v>
      </c>
      <c r="D6072" s="197">
        <f t="shared" si="95"/>
        <v>31.179681576952234</v>
      </c>
      <c r="E6072" s="197">
        <v>-1.7135579483617103E-2</v>
      </c>
    </row>
    <row r="6073" spans="2:5" x14ac:dyDescent="0.3">
      <c r="B6073" s="166">
        <v>37088</v>
      </c>
      <c r="C6073" s="197">
        <v>13.19</v>
      </c>
      <c r="D6073" s="197">
        <f t="shared" si="95"/>
        <v>-0.81738889658036828</v>
      </c>
      <c r="E6073" s="197">
        <v>-1.713859910581228E-2</v>
      </c>
    </row>
    <row r="6074" spans="2:5" x14ac:dyDescent="0.3">
      <c r="B6074" s="166">
        <v>38226</v>
      </c>
      <c r="C6074" s="197">
        <v>72.23</v>
      </c>
      <c r="D6074" s="197">
        <f t="shared" si="95"/>
        <v>0.10629499157604538</v>
      </c>
      <c r="E6074" s="197">
        <v>-1.7145189821744289E-2</v>
      </c>
    </row>
    <row r="6075" spans="2:5" x14ac:dyDescent="0.3">
      <c r="B6075" s="166">
        <v>35479</v>
      </c>
      <c r="C6075" s="197">
        <v>65.290000000000006</v>
      </c>
      <c r="D6075" s="197">
        <f t="shared" si="95"/>
        <v>-0.58206375624119833</v>
      </c>
      <c r="E6075" s="197">
        <v>-1.7160921270510276E-2</v>
      </c>
    </row>
    <row r="6076" spans="2:5" x14ac:dyDescent="0.3">
      <c r="B6076" s="166">
        <v>39024</v>
      </c>
      <c r="C6076" s="197">
        <v>156.22</v>
      </c>
      <c r="D6076" s="197">
        <f t="shared" si="95"/>
        <v>-0.60593295159296723</v>
      </c>
      <c r="E6076" s="197">
        <v>-1.7175212330921563E-2</v>
      </c>
    </row>
    <row r="6077" spans="2:5" x14ac:dyDescent="0.3">
      <c r="B6077" s="166">
        <v>44837</v>
      </c>
      <c r="C6077" s="197">
        <v>396.43</v>
      </c>
      <c r="D6077" s="197">
        <f t="shared" si="95"/>
        <v>1.3115451895043733</v>
      </c>
      <c r="E6077" s="197">
        <v>-1.7180682268940872E-2</v>
      </c>
    </row>
    <row r="6078" spans="2:5" x14ac:dyDescent="0.3">
      <c r="B6078" s="166">
        <v>43776</v>
      </c>
      <c r="C6078" s="197">
        <v>171.5</v>
      </c>
      <c r="D6078" s="197">
        <f t="shared" si="95"/>
        <v>-0.58308010210283223</v>
      </c>
      <c r="E6078" s="197">
        <v>-1.7191977077363862E-2</v>
      </c>
    </row>
    <row r="6079" spans="2:5" x14ac:dyDescent="0.3">
      <c r="B6079" s="166">
        <v>42488</v>
      </c>
      <c r="C6079" s="197">
        <v>411.35</v>
      </c>
      <c r="D6079" s="197">
        <f t="shared" si="95"/>
        <v>-0.42584967548328567</v>
      </c>
      <c r="E6079" s="197">
        <v>-1.7202245848763509E-2</v>
      </c>
    </row>
    <row r="6080" spans="2:5" x14ac:dyDescent="0.3">
      <c r="B6080" s="166">
        <v>45804</v>
      </c>
      <c r="C6080" s="197">
        <v>716.45</v>
      </c>
      <c r="D6080" s="197">
        <f t="shared" si="95"/>
        <v>6.8070175438596499</v>
      </c>
      <c r="E6080" s="197">
        <v>-1.7215363511659754E-2</v>
      </c>
    </row>
    <row r="6081" spans="2:5" x14ac:dyDescent="0.3">
      <c r="B6081" s="166">
        <v>38418</v>
      </c>
      <c r="C6081" s="197">
        <v>91.77</v>
      </c>
      <c r="D6081" s="197">
        <f t="shared" si="95"/>
        <v>1.2382926829268293</v>
      </c>
      <c r="E6081" s="197">
        <v>-1.7241379310344862E-2</v>
      </c>
    </row>
    <row r="6082" spans="2:5" x14ac:dyDescent="0.3">
      <c r="B6082" s="166">
        <v>36510</v>
      </c>
      <c r="C6082" s="197">
        <v>41</v>
      </c>
      <c r="D6082" s="197">
        <f t="shared" si="95"/>
        <v>-0.86762664255964872</v>
      </c>
      <c r="E6082" s="197">
        <v>-1.7257909875359467E-2</v>
      </c>
    </row>
    <row r="6083" spans="2:5" x14ac:dyDescent="0.3">
      <c r="B6083" s="166">
        <v>41297</v>
      </c>
      <c r="C6083" s="197">
        <v>309.73</v>
      </c>
      <c r="D6083" s="197">
        <f t="shared" si="95"/>
        <v>3.0599030017040239</v>
      </c>
      <c r="E6083" s="197">
        <v>-1.7260526065298043E-2</v>
      </c>
    </row>
    <row r="6084" spans="2:5" x14ac:dyDescent="0.3">
      <c r="B6084" s="166">
        <v>38182</v>
      </c>
      <c r="C6084" s="197">
        <v>76.290000000000006</v>
      </c>
      <c r="D6084" s="197">
        <f t="shared" si="95"/>
        <v>-0.48647011308562194</v>
      </c>
      <c r="E6084" s="197">
        <v>-1.7261368027824187E-2</v>
      </c>
    </row>
    <row r="6085" spans="2:5" x14ac:dyDescent="0.3">
      <c r="B6085" s="166">
        <v>39143</v>
      </c>
      <c r="C6085" s="197">
        <v>148.56</v>
      </c>
      <c r="D6085" s="197">
        <f t="shared" si="95"/>
        <v>3.1881642008751765E-2</v>
      </c>
      <c r="E6085" s="197">
        <v>-1.726533042270284E-2</v>
      </c>
    </row>
    <row r="6086" spans="2:5" x14ac:dyDescent="0.3">
      <c r="B6086" s="166">
        <v>38756</v>
      </c>
      <c r="C6086" s="197">
        <v>143.97</v>
      </c>
      <c r="D6086" s="197">
        <f t="shared" si="95"/>
        <v>1.166591422121896</v>
      </c>
      <c r="E6086" s="197">
        <v>-1.7269624573378883E-2</v>
      </c>
    </row>
    <row r="6087" spans="2:5" x14ac:dyDescent="0.3">
      <c r="B6087" s="166">
        <v>35459</v>
      </c>
      <c r="C6087" s="197">
        <v>66.45</v>
      </c>
      <c r="D6087" s="197">
        <f t="shared" si="95"/>
        <v>-0.90151908114116341</v>
      </c>
      <c r="E6087" s="197">
        <v>-1.7302573203194394E-2</v>
      </c>
    </row>
    <row r="6088" spans="2:5" x14ac:dyDescent="0.3">
      <c r="B6088" s="166">
        <v>45825</v>
      </c>
      <c r="C6088" s="197">
        <v>674.75</v>
      </c>
      <c r="D6088" s="197">
        <f t="shared" si="95"/>
        <v>6.8550640279394637</v>
      </c>
      <c r="E6088" s="197">
        <v>-1.7330517731012907E-2</v>
      </c>
    </row>
    <row r="6089" spans="2:5" x14ac:dyDescent="0.3">
      <c r="B6089" s="166">
        <v>35324</v>
      </c>
      <c r="C6089" s="197">
        <v>85.9</v>
      </c>
      <c r="D6089" s="197">
        <f t="shared" si="95"/>
        <v>7.9145728643216229E-2</v>
      </c>
      <c r="E6089" s="197">
        <v>-1.7387325554792943E-2</v>
      </c>
    </row>
    <row r="6090" spans="2:5" x14ac:dyDescent="0.3">
      <c r="B6090" s="166">
        <v>39688</v>
      </c>
      <c r="C6090" s="197">
        <v>79.599999999999994</v>
      </c>
      <c r="D6090" s="197">
        <f t="shared" ref="D6090:D6153" si="96">C6090/C6091-1</f>
        <v>-0.74347405736384142</v>
      </c>
      <c r="E6090" s="197">
        <v>-1.7405258610048269E-2</v>
      </c>
    </row>
    <row r="6091" spans="2:5" x14ac:dyDescent="0.3">
      <c r="B6091" s="166">
        <v>42270</v>
      </c>
      <c r="C6091" s="197">
        <v>310.3</v>
      </c>
      <c r="D6091" s="197">
        <f t="shared" si="96"/>
        <v>0.93104735826747165</v>
      </c>
      <c r="E6091" s="197">
        <v>-1.7416086130462305E-2</v>
      </c>
    </row>
    <row r="6092" spans="2:5" x14ac:dyDescent="0.3">
      <c r="B6092" s="166">
        <v>40183</v>
      </c>
      <c r="C6092" s="197">
        <v>160.69</v>
      </c>
      <c r="D6092" s="197">
        <f t="shared" si="96"/>
        <v>-0.38656232105363619</v>
      </c>
      <c r="E6092" s="197">
        <v>-1.7426929191635021E-2</v>
      </c>
    </row>
    <row r="6093" spans="2:5" x14ac:dyDescent="0.3">
      <c r="B6093" s="166">
        <v>43347</v>
      </c>
      <c r="C6093" s="197">
        <v>261.95</v>
      </c>
      <c r="D6093" s="197">
        <f t="shared" si="96"/>
        <v>-0.67477807436836557</v>
      </c>
      <c r="E6093" s="197">
        <v>-1.7441860465116421E-2</v>
      </c>
    </row>
    <row r="6094" spans="2:5" x14ac:dyDescent="0.3">
      <c r="B6094" s="166">
        <v>45604</v>
      </c>
      <c r="C6094" s="197">
        <v>805.45</v>
      </c>
      <c r="D6094" s="197">
        <f t="shared" si="96"/>
        <v>1.8659621406205522</v>
      </c>
      <c r="E6094" s="197">
        <v>-1.7444342787435119E-2</v>
      </c>
    </row>
    <row r="6095" spans="2:5" x14ac:dyDescent="0.3">
      <c r="B6095" s="166">
        <v>41465</v>
      </c>
      <c r="C6095" s="197">
        <v>281.04000000000002</v>
      </c>
      <c r="D6095" s="197">
        <f t="shared" si="96"/>
        <v>2.7258385257854965</v>
      </c>
      <c r="E6095" s="197">
        <v>-1.7445722476663095E-2</v>
      </c>
    </row>
    <row r="6096" spans="2:5" x14ac:dyDescent="0.3">
      <c r="B6096" s="166">
        <v>38215</v>
      </c>
      <c r="C6096" s="197">
        <v>75.430000000000007</v>
      </c>
      <c r="D6096" s="197">
        <f t="shared" si="96"/>
        <v>-0.91539928218932254</v>
      </c>
      <c r="E6096" s="197">
        <v>-1.7454734922495607E-2</v>
      </c>
    </row>
    <row r="6097" spans="2:5" x14ac:dyDescent="0.3">
      <c r="B6097" s="166">
        <v>45582</v>
      </c>
      <c r="C6097" s="197">
        <v>891.6</v>
      </c>
      <c r="D6097" s="197">
        <f t="shared" si="96"/>
        <v>3.4397968329847624</v>
      </c>
      <c r="E6097" s="197">
        <v>-1.7466527081381966E-2</v>
      </c>
    </row>
    <row r="6098" spans="2:5" x14ac:dyDescent="0.3">
      <c r="B6098" s="166">
        <v>40430</v>
      </c>
      <c r="C6098" s="197">
        <v>200.82</v>
      </c>
      <c r="D6098" s="197">
        <f t="shared" si="96"/>
        <v>2.2563645208367111</v>
      </c>
      <c r="E6098" s="197">
        <v>-1.7466607955379354E-2</v>
      </c>
    </row>
    <row r="6099" spans="2:5" x14ac:dyDescent="0.3">
      <c r="B6099" s="166">
        <v>34702</v>
      </c>
      <c r="C6099" s="197">
        <v>61.67</v>
      </c>
      <c r="D6099" s="197">
        <f t="shared" si="96"/>
        <v>-0.76820146588987037</v>
      </c>
      <c r="E6099" s="197">
        <v>-1.752429504540387E-2</v>
      </c>
    </row>
    <row r="6100" spans="2:5" x14ac:dyDescent="0.3">
      <c r="B6100" s="166">
        <v>41177</v>
      </c>
      <c r="C6100" s="197">
        <v>266.05</v>
      </c>
      <c r="D6100" s="197">
        <f t="shared" si="96"/>
        <v>3.567381974248927</v>
      </c>
      <c r="E6100" s="197">
        <v>-1.7540620384047245E-2</v>
      </c>
    </row>
    <row r="6101" spans="2:5" x14ac:dyDescent="0.3">
      <c r="B6101" s="166">
        <v>39996</v>
      </c>
      <c r="C6101" s="197">
        <v>58.25</v>
      </c>
      <c r="D6101" s="197">
        <f t="shared" si="96"/>
        <v>2.2541899441340782</v>
      </c>
      <c r="E6101" s="197">
        <v>-1.7540900657783798E-2</v>
      </c>
    </row>
    <row r="6102" spans="2:5" x14ac:dyDescent="0.3">
      <c r="B6102" s="166">
        <v>36742</v>
      </c>
      <c r="C6102" s="197">
        <v>17.899999999999999</v>
      </c>
      <c r="D6102" s="197">
        <f t="shared" si="96"/>
        <v>-0.97647058823529409</v>
      </c>
      <c r="E6102" s="197">
        <v>-1.7563117453347932E-2</v>
      </c>
    </row>
    <row r="6103" spans="2:5" x14ac:dyDescent="0.3">
      <c r="B6103" s="166">
        <v>45678</v>
      </c>
      <c r="C6103" s="197">
        <v>760.75</v>
      </c>
      <c r="D6103" s="197">
        <f t="shared" si="96"/>
        <v>5.4783275142638166</v>
      </c>
      <c r="E6103" s="197">
        <v>-1.7563117453348043E-2</v>
      </c>
    </row>
    <row r="6104" spans="2:5" x14ac:dyDescent="0.3">
      <c r="B6104" s="166">
        <v>40081</v>
      </c>
      <c r="C6104" s="197">
        <v>117.43</v>
      </c>
      <c r="D6104" s="197">
        <f t="shared" si="96"/>
        <v>0.37280804302080894</v>
      </c>
      <c r="E6104" s="197">
        <v>-1.7568811177110288E-2</v>
      </c>
    </row>
    <row r="6105" spans="2:5" x14ac:dyDescent="0.3">
      <c r="B6105" s="166">
        <v>37993</v>
      </c>
      <c r="C6105" s="197">
        <v>85.54</v>
      </c>
      <c r="D6105" s="197">
        <f t="shared" si="96"/>
        <v>5.5397902529302989E-2</v>
      </c>
      <c r="E6105" s="197">
        <v>-1.7572068450671718E-2</v>
      </c>
    </row>
    <row r="6106" spans="2:5" x14ac:dyDescent="0.3">
      <c r="B6106" s="166">
        <v>43959</v>
      </c>
      <c r="C6106" s="197">
        <v>81.05</v>
      </c>
      <c r="D6106" s="197">
        <f t="shared" si="96"/>
        <v>-0.4982045567112432</v>
      </c>
      <c r="E6106" s="197">
        <v>-1.7575757575757578E-2</v>
      </c>
    </row>
    <row r="6107" spans="2:5" x14ac:dyDescent="0.3">
      <c r="B6107" s="166">
        <v>40312</v>
      </c>
      <c r="C6107" s="197">
        <v>161.52000000000001</v>
      </c>
      <c r="D6107" s="197">
        <f t="shared" si="96"/>
        <v>0.6805743418999064</v>
      </c>
      <c r="E6107" s="197">
        <v>-1.7578006204002072E-2</v>
      </c>
    </row>
    <row r="6108" spans="2:5" x14ac:dyDescent="0.3">
      <c r="B6108" s="166">
        <v>38568</v>
      </c>
      <c r="C6108" s="197">
        <v>96.11</v>
      </c>
      <c r="D6108" s="197">
        <f t="shared" si="96"/>
        <v>-0.77573211993933033</v>
      </c>
      <c r="E6108" s="197">
        <v>-1.758151896146376E-2</v>
      </c>
    </row>
    <row r="6109" spans="2:5" x14ac:dyDescent="0.3">
      <c r="B6109" s="166">
        <v>41808</v>
      </c>
      <c r="C6109" s="197">
        <v>428.55</v>
      </c>
      <c r="D6109" s="197">
        <f t="shared" si="96"/>
        <v>13.473150962512666</v>
      </c>
      <c r="E6109" s="197">
        <v>-1.7582871028380187E-2</v>
      </c>
    </row>
    <row r="6110" spans="2:5" x14ac:dyDescent="0.3">
      <c r="B6110" s="166">
        <v>37728</v>
      </c>
      <c r="C6110" s="197">
        <v>29.61</v>
      </c>
      <c r="D6110" s="197">
        <f t="shared" si="96"/>
        <v>-0.74094488188976371</v>
      </c>
      <c r="E6110" s="197">
        <v>-1.7584605175846035E-2</v>
      </c>
    </row>
    <row r="6111" spans="2:5" x14ac:dyDescent="0.3">
      <c r="B6111" s="166">
        <v>43706</v>
      </c>
      <c r="C6111" s="197">
        <v>114.3</v>
      </c>
      <c r="D6111" s="197">
        <f t="shared" si="96"/>
        <v>-0.77094188376753503</v>
      </c>
      <c r="E6111" s="197">
        <v>-1.7619252256123707E-2</v>
      </c>
    </row>
    <row r="6112" spans="2:5" x14ac:dyDescent="0.3">
      <c r="B6112" s="166">
        <v>41907</v>
      </c>
      <c r="C6112" s="197">
        <v>499</v>
      </c>
      <c r="D6112" s="197">
        <f t="shared" si="96"/>
        <v>36.322363500373974</v>
      </c>
      <c r="E6112" s="197">
        <v>-1.7619844472881119E-2</v>
      </c>
    </row>
    <row r="6113" spans="2:5" x14ac:dyDescent="0.3">
      <c r="B6113" s="166">
        <v>37160</v>
      </c>
      <c r="C6113" s="197">
        <v>13.37</v>
      </c>
      <c r="D6113" s="197">
        <f t="shared" si="96"/>
        <v>-0.96639014580191052</v>
      </c>
      <c r="E6113" s="197">
        <v>-1.7634092578986071E-2</v>
      </c>
    </row>
    <row r="6114" spans="2:5" x14ac:dyDescent="0.3">
      <c r="B6114" s="166">
        <v>42194</v>
      </c>
      <c r="C6114" s="197">
        <v>397.8</v>
      </c>
      <c r="D6114" s="197">
        <f t="shared" si="96"/>
        <v>0.98097704297594746</v>
      </c>
      <c r="E6114" s="197">
        <v>-1.7656500802568198E-2</v>
      </c>
    </row>
    <row r="6115" spans="2:5" x14ac:dyDescent="0.3">
      <c r="B6115" s="166">
        <v>40742</v>
      </c>
      <c r="C6115" s="197">
        <v>200.81</v>
      </c>
      <c r="D6115" s="197">
        <f t="shared" si="96"/>
        <v>0.42277171602664043</v>
      </c>
      <c r="E6115" s="197">
        <v>-1.7659720183934913E-2</v>
      </c>
    </row>
    <row r="6116" spans="2:5" x14ac:dyDescent="0.3">
      <c r="B6116" s="166">
        <v>39464</v>
      </c>
      <c r="C6116" s="197">
        <v>141.13999999999999</v>
      </c>
      <c r="D6116" s="197">
        <f t="shared" si="96"/>
        <v>-0.24402785216925549</v>
      </c>
      <c r="E6116" s="197">
        <v>-1.7678173719376522E-2</v>
      </c>
    </row>
    <row r="6117" spans="2:5" x14ac:dyDescent="0.3">
      <c r="B6117" s="166">
        <v>40850</v>
      </c>
      <c r="C6117" s="197">
        <v>186.7</v>
      </c>
      <c r="D6117" s="197">
        <f t="shared" si="96"/>
        <v>0.37724992623192666</v>
      </c>
      <c r="E6117" s="197">
        <v>-1.7678627801746893E-2</v>
      </c>
    </row>
    <row r="6118" spans="2:5" x14ac:dyDescent="0.3">
      <c r="B6118" s="166">
        <v>39394</v>
      </c>
      <c r="C6118" s="197">
        <v>135.56</v>
      </c>
      <c r="D6118" s="197">
        <f t="shared" si="96"/>
        <v>0.47894392319441415</v>
      </c>
      <c r="E6118" s="197">
        <v>-1.7681159420289805E-2</v>
      </c>
    </row>
    <row r="6119" spans="2:5" x14ac:dyDescent="0.3">
      <c r="B6119" s="166">
        <v>35188</v>
      </c>
      <c r="C6119" s="197">
        <v>91.66</v>
      </c>
      <c r="D6119" s="197">
        <f t="shared" si="96"/>
        <v>-0.42060682680151706</v>
      </c>
      <c r="E6119" s="197">
        <v>-1.768299217661562E-2</v>
      </c>
    </row>
    <row r="6120" spans="2:5" x14ac:dyDescent="0.3">
      <c r="B6120" s="166">
        <v>43802</v>
      </c>
      <c r="C6120" s="197">
        <v>158.19999999999999</v>
      </c>
      <c r="D6120" s="197">
        <f t="shared" si="96"/>
        <v>5.6359060402684555</v>
      </c>
      <c r="E6120" s="197">
        <v>-1.7696367587705875E-2</v>
      </c>
    </row>
    <row r="6121" spans="2:5" x14ac:dyDescent="0.3">
      <c r="B6121" s="166">
        <v>36725</v>
      </c>
      <c r="C6121" s="197">
        <v>23.84</v>
      </c>
      <c r="D6121" s="197">
        <f t="shared" si="96"/>
        <v>-0.60180390846834808</v>
      </c>
      <c r="E6121" s="197">
        <v>-1.7717346518335342E-2</v>
      </c>
    </row>
    <row r="6122" spans="2:5" x14ac:dyDescent="0.3">
      <c r="B6122" s="166">
        <v>34674</v>
      </c>
      <c r="C6122" s="197">
        <v>59.87</v>
      </c>
      <c r="D6122" s="197">
        <f t="shared" si="96"/>
        <v>-0.90414972303160324</v>
      </c>
      <c r="E6122" s="197">
        <v>-1.7719442165709642E-2</v>
      </c>
    </row>
    <row r="6123" spans="2:5" x14ac:dyDescent="0.3">
      <c r="B6123" s="166">
        <v>45225</v>
      </c>
      <c r="C6123" s="197">
        <v>624.62</v>
      </c>
      <c r="D6123" s="197">
        <f t="shared" si="96"/>
        <v>3.5115204044781514</v>
      </c>
      <c r="E6123" s="197">
        <v>-1.7723191117960613E-2</v>
      </c>
    </row>
    <row r="6124" spans="2:5" x14ac:dyDescent="0.3">
      <c r="B6124" s="166">
        <v>44113</v>
      </c>
      <c r="C6124" s="197">
        <v>138.44999999999999</v>
      </c>
      <c r="D6124" s="197">
        <f t="shared" si="96"/>
        <v>1.8094561688311686</v>
      </c>
      <c r="E6124" s="197">
        <v>-1.7736786094359691E-2</v>
      </c>
    </row>
    <row r="6125" spans="2:5" x14ac:dyDescent="0.3">
      <c r="B6125" s="166">
        <v>39930</v>
      </c>
      <c r="C6125" s="197">
        <v>49.28</v>
      </c>
      <c r="D6125" s="197">
        <f t="shared" si="96"/>
        <v>-0.8943305600823398</v>
      </c>
      <c r="E6125" s="197">
        <v>-1.7739685070759403E-2</v>
      </c>
    </row>
    <row r="6126" spans="2:5" x14ac:dyDescent="0.3">
      <c r="B6126" s="166">
        <v>44776</v>
      </c>
      <c r="C6126" s="197">
        <v>466.36</v>
      </c>
      <c r="D6126" s="197">
        <f t="shared" si="96"/>
        <v>-8.12450748620962E-2</v>
      </c>
      <c r="E6126" s="197">
        <v>-1.7755218096421554E-2</v>
      </c>
    </row>
    <row r="6127" spans="2:5" x14ac:dyDescent="0.3">
      <c r="B6127" s="166">
        <v>42598</v>
      </c>
      <c r="C6127" s="197">
        <v>507.6</v>
      </c>
      <c r="D6127" s="197">
        <f t="shared" si="96"/>
        <v>-4.6402404659026786E-2</v>
      </c>
      <c r="E6127" s="197">
        <v>-1.7801857585139191E-2</v>
      </c>
    </row>
    <row r="6128" spans="2:5" x14ac:dyDescent="0.3">
      <c r="B6128" s="166">
        <v>42765</v>
      </c>
      <c r="C6128" s="197">
        <v>532.29999999999995</v>
      </c>
      <c r="D6128" s="197">
        <f t="shared" si="96"/>
        <v>16.24886584575502</v>
      </c>
      <c r="E6128" s="197">
        <v>-1.7806070670726259E-2</v>
      </c>
    </row>
    <row r="6129" spans="2:5" x14ac:dyDescent="0.3">
      <c r="B6129" s="166">
        <v>37662</v>
      </c>
      <c r="C6129" s="197">
        <v>30.86</v>
      </c>
      <c r="D6129" s="197">
        <f t="shared" si="96"/>
        <v>0</v>
      </c>
      <c r="E6129" s="197">
        <v>-1.7823042647994947E-2</v>
      </c>
    </row>
    <row r="6130" spans="2:5" x14ac:dyDescent="0.3">
      <c r="B6130" s="166">
        <v>37606</v>
      </c>
      <c r="C6130" s="197">
        <v>30.86</v>
      </c>
      <c r="D6130" s="197">
        <f t="shared" si="96"/>
        <v>7.751396648044695E-2</v>
      </c>
      <c r="E6130" s="197">
        <v>-1.7823042647994947E-2</v>
      </c>
    </row>
    <row r="6131" spans="2:5" x14ac:dyDescent="0.3">
      <c r="B6131" s="166">
        <v>36063</v>
      </c>
      <c r="C6131" s="197">
        <v>28.64</v>
      </c>
      <c r="D6131" s="197">
        <f t="shared" si="96"/>
        <v>-0.96686335763045239</v>
      </c>
      <c r="E6131" s="197">
        <v>-1.7832647462277085E-2</v>
      </c>
    </row>
    <row r="6132" spans="2:5" x14ac:dyDescent="0.3">
      <c r="B6132" s="166">
        <v>45590</v>
      </c>
      <c r="C6132" s="197">
        <v>864.3</v>
      </c>
      <c r="D6132" s="197">
        <f t="shared" si="96"/>
        <v>7.9816065675984618</v>
      </c>
      <c r="E6132" s="197">
        <v>-1.7840909090909185E-2</v>
      </c>
    </row>
    <row r="6133" spans="2:5" x14ac:dyDescent="0.3">
      <c r="B6133" s="166">
        <v>35276</v>
      </c>
      <c r="C6133" s="197">
        <v>96.23</v>
      </c>
      <c r="D6133" s="197">
        <f t="shared" si="96"/>
        <v>-0.45308326229042339</v>
      </c>
      <c r="E6133" s="197">
        <v>-1.7860787915901177E-2</v>
      </c>
    </row>
    <row r="6134" spans="2:5" x14ac:dyDescent="0.3">
      <c r="B6134" s="166">
        <v>43819</v>
      </c>
      <c r="C6134" s="197">
        <v>175.95</v>
      </c>
      <c r="D6134" s="197">
        <f t="shared" si="96"/>
        <v>-0.56442629038247305</v>
      </c>
      <c r="E6134" s="197">
        <v>-1.7862126709461412E-2</v>
      </c>
    </row>
    <row r="6135" spans="2:5" x14ac:dyDescent="0.3">
      <c r="B6135" s="166">
        <v>42321</v>
      </c>
      <c r="C6135" s="197">
        <v>403.95</v>
      </c>
      <c r="D6135" s="197">
        <f t="shared" si="96"/>
        <v>4.7428205857264709</v>
      </c>
      <c r="E6135" s="197">
        <v>-1.7870167760758671E-2</v>
      </c>
    </row>
    <row r="6136" spans="2:5" x14ac:dyDescent="0.3">
      <c r="B6136" s="166">
        <v>35662</v>
      </c>
      <c r="C6136" s="197">
        <v>70.34</v>
      </c>
      <c r="D6136" s="197">
        <f t="shared" si="96"/>
        <v>-0.60817736185383242</v>
      </c>
      <c r="E6136" s="197">
        <v>-1.7872102764590947E-2</v>
      </c>
    </row>
    <row r="6137" spans="2:5" x14ac:dyDescent="0.3">
      <c r="B6137" s="166">
        <v>40858</v>
      </c>
      <c r="C6137" s="197">
        <v>179.52</v>
      </c>
      <c r="D6137" s="197">
        <f t="shared" si="96"/>
        <v>-0.76873429951690819</v>
      </c>
      <c r="E6137" s="197">
        <v>-1.7889381257180315E-2</v>
      </c>
    </row>
    <row r="6138" spans="2:5" x14ac:dyDescent="0.3">
      <c r="B6138" s="166">
        <v>45663</v>
      </c>
      <c r="C6138" s="197">
        <v>776.25</v>
      </c>
      <c r="D6138" s="197">
        <f t="shared" si="96"/>
        <v>0.89680871860033218</v>
      </c>
      <c r="E6138" s="197">
        <v>-1.7902327935222617E-2</v>
      </c>
    </row>
    <row r="6139" spans="2:5" x14ac:dyDescent="0.3">
      <c r="B6139" s="166">
        <v>44915</v>
      </c>
      <c r="C6139" s="197">
        <v>409.24</v>
      </c>
      <c r="D6139" s="197">
        <f t="shared" si="96"/>
        <v>0.51262243577896882</v>
      </c>
      <c r="E6139" s="197">
        <v>-1.7926135681889055E-2</v>
      </c>
    </row>
    <row r="6140" spans="2:5" x14ac:dyDescent="0.3">
      <c r="B6140" s="166">
        <v>41243</v>
      </c>
      <c r="C6140" s="197">
        <v>270.55</v>
      </c>
      <c r="D6140" s="197">
        <f t="shared" si="96"/>
        <v>-0.56720309700537497</v>
      </c>
      <c r="E6140" s="197">
        <v>-1.7931685360630167E-2</v>
      </c>
    </row>
    <row r="6141" spans="2:5" x14ac:dyDescent="0.3">
      <c r="B6141" s="166">
        <v>45190</v>
      </c>
      <c r="C6141" s="197">
        <v>625.12</v>
      </c>
      <c r="D6141" s="197">
        <f t="shared" si="96"/>
        <v>11.154773478514485</v>
      </c>
      <c r="E6141" s="197">
        <v>-1.7940742137179111E-2</v>
      </c>
    </row>
    <row r="6142" spans="2:5" x14ac:dyDescent="0.3">
      <c r="B6142" s="166">
        <v>36364</v>
      </c>
      <c r="C6142" s="197">
        <v>51.43</v>
      </c>
      <c r="D6142" s="197">
        <f t="shared" si="96"/>
        <v>-0.5622978723404255</v>
      </c>
      <c r="E6142" s="197">
        <v>-1.7949207561581026E-2</v>
      </c>
    </row>
    <row r="6143" spans="2:5" x14ac:dyDescent="0.3">
      <c r="B6143" s="166">
        <v>43745</v>
      </c>
      <c r="C6143" s="197">
        <v>117.5</v>
      </c>
      <c r="D6143" s="197">
        <f t="shared" si="96"/>
        <v>-0.69050441195838275</v>
      </c>
      <c r="E6143" s="197">
        <v>-1.7969076473046464E-2</v>
      </c>
    </row>
    <row r="6144" spans="2:5" x14ac:dyDescent="0.3">
      <c r="B6144" s="166">
        <v>42461</v>
      </c>
      <c r="C6144" s="197">
        <v>379.65</v>
      </c>
      <c r="D6144" s="197">
        <f t="shared" si="96"/>
        <v>-0.59799447262253946</v>
      </c>
      <c r="E6144" s="197">
        <v>-1.7977237454733674E-2</v>
      </c>
    </row>
    <row r="6145" spans="2:5" x14ac:dyDescent="0.3">
      <c r="B6145" s="166">
        <v>45427</v>
      </c>
      <c r="C6145" s="197">
        <v>944.39</v>
      </c>
      <c r="D6145" s="197">
        <f t="shared" si="96"/>
        <v>1.2262847713342762</v>
      </c>
      <c r="E6145" s="197">
        <v>-1.7978953498045014E-2</v>
      </c>
    </row>
    <row r="6146" spans="2:5" x14ac:dyDescent="0.3">
      <c r="B6146" s="166">
        <v>41787</v>
      </c>
      <c r="C6146" s="197">
        <v>424.2</v>
      </c>
      <c r="D6146" s="197">
        <f t="shared" si="96"/>
        <v>2.0471948854248976</v>
      </c>
      <c r="E6146" s="197">
        <v>-1.7987360233349681E-2</v>
      </c>
    </row>
    <row r="6147" spans="2:5" x14ac:dyDescent="0.3">
      <c r="B6147" s="166">
        <v>39147</v>
      </c>
      <c r="C6147" s="197">
        <v>139.21</v>
      </c>
      <c r="D6147" s="197">
        <f t="shared" si="96"/>
        <v>0.15440749647566143</v>
      </c>
      <c r="E6147" s="197">
        <v>-1.7988148984198538E-2</v>
      </c>
    </row>
    <row r="6148" spans="2:5" x14ac:dyDescent="0.3">
      <c r="B6148" s="166">
        <v>38734</v>
      </c>
      <c r="C6148" s="197">
        <v>120.59</v>
      </c>
      <c r="D6148" s="197">
        <f t="shared" si="96"/>
        <v>-9.4125600961538436E-2</v>
      </c>
      <c r="E6148" s="197">
        <v>-1.7996742671009702E-2</v>
      </c>
    </row>
    <row r="6149" spans="2:5" x14ac:dyDescent="0.3">
      <c r="B6149" s="166">
        <v>39395</v>
      </c>
      <c r="C6149" s="197">
        <v>133.12</v>
      </c>
      <c r="D6149" s="197">
        <f t="shared" si="96"/>
        <v>-0.67099181928276619</v>
      </c>
      <c r="E6149" s="197">
        <v>-1.7999409855414594E-2</v>
      </c>
    </row>
    <row r="6150" spans="2:5" x14ac:dyDescent="0.3">
      <c r="B6150" s="166">
        <v>41758</v>
      </c>
      <c r="C6150" s="197">
        <v>404.61</v>
      </c>
      <c r="D6150" s="197">
        <f t="shared" si="96"/>
        <v>3.7273045916579042</v>
      </c>
      <c r="E6150" s="197">
        <v>-1.8008397446787727E-2</v>
      </c>
    </row>
    <row r="6151" spans="2:5" x14ac:dyDescent="0.3">
      <c r="B6151" s="166">
        <v>35157</v>
      </c>
      <c r="C6151" s="197">
        <v>85.59</v>
      </c>
      <c r="D6151" s="197">
        <f t="shared" si="96"/>
        <v>0.13801356202632653</v>
      </c>
      <c r="E6151" s="197">
        <v>-1.8012849931161035E-2</v>
      </c>
    </row>
    <row r="6152" spans="2:5" x14ac:dyDescent="0.3">
      <c r="B6152" s="166">
        <v>35577</v>
      </c>
      <c r="C6152" s="197">
        <v>75.209999999999994</v>
      </c>
      <c r="D6152" s="197">
        <f t="shared" si="96"/>
        <v>-0.74610087097427591</v>
      </c>
      <c r="E6152" s="197">
        <v>-1.8018018018018167E-2</v>
      </c>
    </row>
    <row r="6153" spans="2:5" x14ac:dyDescent="0.3">
      <c r="B6153" s="166">
        <v>41264</v>
      </c>
      <c r="C6153" s="197">
        <v>296.22000000000003</v>
      </c>
      <c r="D6153" s="197">
        <f t="shared" si="96"/>
        <v>0.3949611490463858</v>
      </c>
      <c r="E6153" s="197">
        <v>-1.8033547702711705E-2</v>
      </c>
    </row>
    <row r="6154" spans="2:5" x14ac:dyDescent="0.3">
      <c r="B6154" s="166">
        <v>43381</v>
      </c>
      <c r="C6154" s="197">
        <v>212.35</v>
      </c>
      <c r="D6154" s="197">
        <f t="shared" ref="D6154:D6217" si="97">C6154/C6155-1</f>
        <v>-0.77350782883228808</v>
      </c>
      <c r="E6154" s="197">
        <v>-1.8034682080924846E-2</v>
      </c>
    </row>
    <row r="6155" spans="2:5" x14ac:dyDescent="0.3">
      <c r="B6155" s="166">
        <v>45371</v>
      </c>
      <c r="C6155" s="197">
        <v>937.56</v>
      </c>
      <c r="D6155" s="197">
        <f t="shared" si="97"/>
        <v>10.92976205624125</v>
      </c>
      <c r="E6155" s="197">
        <v>-1.8056137410976114E-2</v>
      </c>
    </row>
    <row r="6156" spans="2:5" x14ac:dyDescent="0.3">
      <c r="B6156" s="166">
        <v>35114</v>
      </c>
      <c r="C6156" s="197">
        <v>78.59</v>
      </c>
      <c r="D6156" s="197">
        <f t="shared" si="97"/>
        <v>4.1806196440342784</v>
      </c>
      <c r="E6156" s="197">
        <v>-1.8115942028985588E-2</v>
      </c>
    </row>
    <row r="6157" spans="2:5" x14ac:dyDescent="0.3">
      <c r="B6157" s="166">
        <v>37046</v>
      </c>
      <c r="C6157" s="197">
        <v>15.17</v>
      </c>
      <c r="D6157" s="197">
        <f t="shared" si="97"/>
        <v>-0.81578627808136006</v>
      </c>
      <c r="E6157" s="197">
        <v>-1.8122977346278324E-2</v>
      </c>
    </row>
    <row r="6158" spans="2:5" x14ac:dyDescent="0.3">
      <c r="B6158" s="166">
        <v>39693</v>
      </c>
      <c r="C6158" s="197">
        <v>82.35</v>
      </c>
      <c r="D6158" s="197">
        <f t="shared" si="97"/>
        <v>-0.67582568987914815</v>
      </c>
      <c r="E6158" s="197">
        <v>-1.8123286037915909E-2</v>
      </c>
    </row>
    <row r="6159" spans="2:5" x14ac:dyDescent="0.3">
      <c r="B6159" s="166">
        <v>41211</v>
      </c>
      <c r="C6159" s="197">
        <v>254.03</v>
      </c>
      <c r="D6159" s="197">
        <f t="shared" si="97"/>
        <v>7.386596236381644</v>
      </c>
      <c r="E6159" s="197">
        <v>-1.8127705627705715E-2</v>
      </c>
    </row>
    <row r="6160" spans="2:5" x14ac:dyDescent="0.3">
      <c r="B6160" s="166">
        <v>37749</v>
      </c>
      <c r="C6160" s="197">
        <v>30.29</v>
      </c>
      <c r="D6160" s="197">
        <f t="shared" si="97"/>
        <v>-0.94005541262616266</v>
      </c>
      <c r="E6160" s="197">
        <v>-1.8152350081037327E-2</v>
      </c>
    </row>
    <row r="6161" spans="2:5" x14ac:dyDescent="0.3">
      <c r="B6161" s="166">
        <v>42149</v>
      </c>
      <c r="C6161" s="197">
        <v>505.3</v>
      </c>
      <c r="D6161" s="197">
        <f t="shared" si="97"/>
        <v>-0.28599689133813766</v>
      </c>
      <c r="E6161" s="197">
        <v>-1.8167686777421532E-2</v>
      </c>
    </row>
    <row r="6162" spans="2:5" x14ac:dyDescent="0.3">
      <c r="B6162" s="166">
        <v>45790</v>
      </c>
      <c r="C6162" s="197">
        <v>707.7</v>
      </c>
      <c r="D6162" s="197">
        <f t="shared" si="97"/>
        <v>8.7078189300411513</v>
      </c>
      <c r="E6162" s="197">
        <v>-1.8174250832408312E-2</v>
      </c>
    </row>
    <row r="6163" spans="2:5" x14ac:dyDescent="0.3">
      <c r="B6163" s="166">
        <v>43936</v>
      </c>
      <c r="C6163" s="197">
        <v>72.900000000000006</v>
      </c>
      <c r="D6163" s="197">
        <f t="shared" si="97"/>
        <v>-0.16628545288197616</v>
      </c>
      <c r="E6163" s="197">
        <v>-1.8181818181818077E-2</v>
      </c>
    </row>
    <row r="6164" spans="2:5" x14ac:dyDescent="0.3">
      <c r="B6164" s="166">
        <v>38426</v>
      </c>
      <c r="C6164" s="197">
        <v>87.44</v>
      </c>
      <c r="D6164" s="197">
        <f t="shared" si="97"/>
        <v>7.3015093876549253E-2</v>
      </c>
      <c r="E6164" s="197">
        <v>-1.8189984280260529E-2</v>
      </c>
    </row>
    <row r="6165" spans="2:5" x14ac:dyDescent="0.3">
      <c r="B6165" s="166">
        <v>38446</v>
      </c>
      <c r="C6165" s="197">
        <v>81.489999999999995</v>
      </c>
      <c r="D6165" s="197">
        <f t="shared" si="97"/>
        <v>0.38612008845041657</v>
      </c>
      <c r="E6165" s="197">
        <v>-1.8192771084337367E-2</v>
      </c>
    </row>
    <row r="6166" spans="2:5" x14ac:dyDescent="0.3">
      <c r="B6166" s="166">
        <v>34806</v>
      </c>
      <c r="C6166" s="197">
        <v>58.79</v>
      </c>
      <c r="D6166" s="197">
        <f t="shared" si="97"/>
        <v>-0.26841712294673969</v>
      </c>
      <c r="E6166" s="197">
        <v>-1.8203072812291277E-2</v>
      </c>
    </row>
    <row r="6167" spans="2:5" x14ac:dyDescent="0.3">
      <c r="B6167" s="166">
        <v>38520</v>
      </c>
      <c r="C6167" s="197">
        <v>80.36</v>
      </c>
      <c r="D6167" s="197">
        <f t="shared" si="97"/>
        <v>0.5057148210605209</v>
      </c>
      <c r="E6167" s="197">
        <v>-1.8204031765424511E-2</v>
      </c>
    </row>
    <row r="6168" spans="2:5" x14ac:dyDescent="0.3">
      <c r="B6168" s="166">
        <v>36360</v>
      </c>
      <c r="C6168" s="197">
        <v>53.37</v>
      </c>
      <c r="D6168" s="197">
        <f t="shared" si="97"/>
        <v>-0.87770394133822183</v>
      </c>
      <c r="E6168" s="197">
        <v>-1.8211920529801362E-2</v>
      </c>
    </row>
    <row r="6169" spans="2:5" x14ac:dyDescent="0.3">
      <c r="B6169" s="166">
        <v>42187</v>
      </c>
      <c r="C6169" s="197">
        <v>436.4</v>
      </c>
      <c r="D6169" s="197">
        <f t="shared" si="97"/>
        <v>5.8187499999999996</v>
      </c>
      <c r="E6169" s="197">
        <v>-1.8222722159730087E-2</v>
      </c>
    </row>
    <row r="6170" spans="2:5" x14ac:dyDescent="0.3">
      <c r="B6170" s="166">
        <v>35739</v>
      </c>
      <c r="C6170" s="197">
        <v>64</v>
      </c>
      <c r="D6170" s="197">
        <f t="shared" si="97"/>
        <v>-0.87681647579636224</v>
      </c>
      <c r="E6170" s="197">
        <v>-1.8254333486731111E-2</v>
      </c>
    </row>
    <row r="6171" spans="2:5" x14ac:dyDescent="0.3">
      <c r="B6171" s="166">
        <v>45062</v>
      </c>
      <c r="C6171" s="197">
        <v>519.54999999999995</v>
      </c>
      <c r="D6171" s="197">
        <f t="shared" si="97"/>
        <v>0.28094181459566059</v>
      </c>
      <c r="E6171" s="197">
        <v>-1.8272174143078579E-2</v>
      </c>
    </row>
    <row r="6172" spans="2:5" x14ac:dyDescent="0.3">
      <c r="B6172" s="166">
        <v>42341</v>
      </c>
      <c r="C6172" s="197">
        <v>405.6</v>
      </c>
      <c r="D6172" s="197">
        <f t="shared" si="97"/>
        <v>0.36038906590642306</v>
      </c>
      <c r="E6172" s="197">
        <v>-1.8274234539513379E-2</v>
      </c>
    </row>
    <row r="6173" spans="2:5" x14ac:dyDescent="0.3">
      <c r="B6173" s="166">
        <v>44412</v>
      </c>
      <c r="C6173" s="197">
        <v>298.14999999999998</v>
      </c>
      <c r="D6173" s="197">
        <f t="shared" si="97"/>
        <v>11.085528982569921</v>
      </c>
      <c r="E6173" s="197">
        <v>-1.8274613105037862E-2</v>
      </c>
    </row>
    <row r="6174" spans="2:5" x14ac:dyDescent="0.3">
      <c r="B6174" s="166">
        <v>37335</v>
      </c>
      <c r="C6174" s="197">
        <v>24.67</v>
      </c>
      <c r="D6174" s="197">
        <f t="shared" si="97"/>
        <v>-0.78603642671292273</v>
      </c>
      <c r="E6174" s="197">
        <v>-1.8304814962196492E-2</v>
      </c>
    </row>
    <row r="6175" spans="2:5" x14ac:dyDescent="0.3">
      <c r="B6175" s="166">
        <v>43739</v>
      </c>
      <c r="C6175" s="197">
        <v>115.3</v>
      </c>
      <c r="D6175" s="197">
        <f t="shared" si="97"/>
        <v>-9.234039203337796E-2</v>
      </c>
      <c r="E6175" s="197">
        <v>-1.8305661983822996E-2</v>
      </c>
    </row>
    <row r="6176" spans="2:5" x14ac:dyDescent="0.3">
      <c r="B6176" s="166">
        <v>39322</v>
      </c>
      <c r="C6176" s="197">
        <v>127.03</v>
      </c>
      <c r="D6176" s="197">
        <f t="shared" si="97"/>
        <v>-0.72438706877847681</v>
      </c>
      <c r="E6176" s="197">
        <v>-1.8315301391035543E-2</v>
      </c>
    </row>
    <row r="6177" spans="2:5" x14ac:dyDescent="0.3">
      <c r="B6177" s="166">
        <v>42556</v>
      </c>
      <c r="C6177" s="197">
        <v>460.9</v>
      </c>
      <c r="D6177" s="197">
        <f t="shared" si="97"/>
        <v>0.65428376583755044</v>
      </c>
      <c r="E6177" s="197">
        <v>-1.8317358892438795E-2</v>
      </c>
    </row>
    <row r="6178" spans="2:5" x14ac:dyDescent="0.3">
      <c r="B6178" s="166">
        <v>41352</v>
      </c>
      <c r="C6178" s="197">
        <v>278.61</v>
      </c>
      <c r="D6178" s="197">
        <f t="shared" si="97"/>
        <v>6.1775914634146556E-2</v>
      </c>
      <c r="E6178" s="197">
        <v>-1.8322116909199826E-2</v>
      </c>
    </row>
    <row r="6179" spans="2:5" x14ac:dyDescent="0.3">
      <c r="B6179" s="166">
        <v>43355</v>
      </c>
      <c r="C6179" s="197">
        <v>262.39999999999998</v>
      </c>
      <c r="D6179" s="197">
        <f t="shared" si="97"/>
        <v>2.9524024702515437</v>
      </c>
      <c r="E6179" s="197">
        <v>-1.8331462775907359E-2</v>
      </c>
    </row>
    <row r="6180" spans="2:5" x14ac:dyDescent="0.3">
      <c r="B6180" s="166">
        <v>35444</v>
      </c>
      <c r="C6180" s="197">
        <v>66.39</v>
      </c>
      <c r="D6180" s="197">
        <f t="shared" si="97"/>
        <v>-0.82205842937550255</v>
      </c>
      <c r="E6180" s="197">
        <v>-1.8335058406032778E-2</v>
      </c>
    </row>
    <row r="6181" spans="2:5" x14ac:dyDescent="0.3">
      <c r="B6181" s="166">
        <v>41589</v>
      </c>
      <c r="C6181" s="197">
        <v>373.1</v>
      </c>
      <c r="D6181" s="197">
        <f t="shared" si="97"/>
        <v>-4.5169545745361472E-2</v>
      </c>
      <c r="E6181" s="197">
        <v>-1.8338727076591121E-2</v>
      </c>
    </row>
    <row r="6182" spans="2:5" x14ac:dyDescent="0.3">
      <c r="B6182" s="166">
        <v>42205</v>
      </c>
      <c r="C6182" s="197">
        <v>390.75</v>
      </c>
      <c r="D6182" s="197">
        <f t="shared" si="97"/>
        <v>-0.21473070739549838</v>
      </c>
      <c r="E6182" s="197">
        <v>-1.8339404597412456E-2</v>
      </c>
    </row>
    <row r="6183" spans="2:5" x14ac:dyDescent="0.3">
      <c r="B6183" s="166">
        <v>44483</v>
      </c>
      <c r="C6183" s="197">
        <v>497.6</v>
      </c>
      <c r="D6183" s="197">
        <f t="shared" si="97"/>
        <v>-1.9623295767987936E-2</v>
      </c>
      <c r="E6183" s="197">
        <v>-1.8346813967251796E-2</v>
      </c>
    </row>
    <row r="6184" spans="2:5" x14ac:dyDescent="0.3">
      <c r="B6184" s="166">
        <v>41886</v>
      </c>
      <c r="C6184" s="197">
        <v>507.56</v>
      </c>
      <c r="D6184" s="197">
        <f t="shared" si="97"/>
        <v>-5.2329341669443696E-3</v>
      </c>
      <c r="E6184" s="197">
        <v>-1.8354124359346247E-2</v>
      </c>
    </row>
    <row r="6185" spans="2:5" x14ac:dyDescent="0.3">
      <c r="B6185" s="166">
        <v>41981</v>
      </c>
      <c r="C6185" s="197">
        <v>510.23</v>
      </c>
      <c r="D6185" s="197">
        <f t="shared" si="97"/>
        <v>3.1532763532763539</v>
      </c>
      <c r="E6185" s="197">
        <v>-1.8354272081882339E-2</v>
      </c>
    </row>
    <row r="6186" spans="2:5" x14ac:dyDescent="0.3">
      <c r="B6186" s="166">
        <v>39245</v>
      </c>
      <c r="C6186" s="197">
        <v>122.85</v>
      </c>
      <c r="D6186" s="197">
        <f t="shared" si="97"/>
        <v>6.4319419237749536</v>
      </c>
      <c r="E6186" s="197">
        <v>-1.8377946464242956E-2</v>
      </c>
    </row>
    <row r="6187" spans="2:5" x14ac:dyDescent="0.3">
      <c r="B6187" s="166">
        <v>36861</v>
      </c>
      <c r="C6187" s="197">
        <v>16.53</v>
      </c>
      <c r="D6187" s="197">
        <f t="shared" si="97"/>
        <v>-0.87836644591611479</v>
      </c>
      <c r="E6187" s="197">
        <v>-1.8408551068883505E-2</v>
      </c>
    </row>
    <row r="6188" spans="2:5" x14ac:dyDescent="0.3">
      <c r="B6188" s="166">
        <v>44116</v>
      </c>
      <c r="C6188" s="197">
        <v>135.9</v>
      </c>
      <c r="D6188" s="197">
        <f t="shared" si="97"/>
        <v>3.4023323615160352</v>
      </c>
      <c r="E6188" s="197">
        <v>-1.8418201516792965E-2</v>
      </c>
    </row>
    <row r="6189" spans="2:5" x14ac:dyDescent="0.3">
      <c r="B6189" s="166">
        <v>37634</v>
      </c>
      <c r="C6189" s="197">
        <v>30.87</v>
      </c>
      <c r="D6189" s="197">
        <f t="shared" si="97"/>
        <v>-0.52057772946109648</v>
      </c>
      <c r="E6189" s="197">
        <v>-1.8441971383147848E-2</v>
      </c>
    </row>
    <row r="6190" spans="2:5" x14ac:dyDescent="0.3">
      <c r="B6190" s="166">
        <v>35716</v>
      </c>
      <c r="C6190" s="197">
        <v>64.39</v>
      </c>
      <c r="D6190" s="197">
        <f t="shared" si="97"/>
        <v>-0.48060014519641847</v>
      </c>
      <c r="E6190" s="197">
        <v>-1.844512195121939E-2</v>
      </c>
    </row>
    <row r="6191" spans="2:5" x14ac:dyDescent="0.3">
      <c r="B6191" s="166">
        <v>38722</v>
      </c>
      <c r="C6191" s="197">
        <v>123.97</v>
      </c>
      <c r="D6191" s="197">
        <f t="shared" si="97"/>
        <v>-0.35229885057471266</v>
      </c>
      <c r="E6191" s="197">
        <v>-1.844813935075218E-2</v>
      </c>
    </row>
    <row r="6192" spans="2:5" x14ac:dyDescent="0.3">
      <c r="B6192" s="166">
        <v>43851</v>
      </c>
      <c r="C6192" s="197">
        <v>191.4</v>
      </c>
      <c r="D6192" s="197">
        <f t="shared" si="97"/>
        <v>-0.3377162629757785</v>
      </c>
      <c r="E6192" s="197">
        <v>-1.8461538461538418E-2</v>
      </c>
    </row>
    <row r="6193" spans="2:5" x14ac:dyDescent="0.3">
      <c r="B6193" s="166">
        <v>41444</v>
      </c>
      <c r="C6193" s="197">
        <v>289</v>
      </c>
      <c r="D6193" s="197">
        <f t="shared" si="97"/>
        <v>-0.70348330169804552</v>
      </c>
      <c r="E6193" s="197">
        <v>-1.8475750577367167E-2</v>
      </c>
    </row>
    <row r="6194" spans="2:5" x14ac:dyDescent="0.3">
      <c r="B6194" s="166">
        <v>45565</v>
      </c>
      <c r="C6194" s="197">
        <v>974.65</v>
      </c>
      <c r="D6194" s="197">
        <f t="shared" si="97"/>
        <v>1.0959764306143955</v>
      </c>
      <c r="E6194" s="197">
        <v>-1.8479355488418947E-2</v>
      </c>
    </row>
    <row r="6195" spans="2:5" x14ac:dyDescent="0.3">
      <c r="B6195" s="166">
        <v>41828</v>
      </c>
      <c r="C6195" s="197">
        <v>465.01</v>
      </c>
      <c r="D6195" s="197">
        <f t="shared" si="97"/>
        <v>3.6640922768304911</v>
      </c>
      <c r="E6195" s="197">
        <v>-1.8489984591679498E-2</v>
      </c>
    </row>
    <row r="6196" spans="2:5" x14ac:dyDescent="0.3">
      <c r="B6196" s="166">
        <v>35228</v>
      </c>
      <c r="C6196" s="197">
        <v>99.7</v>
      </c>
      <c r="D6196" s="197">
        <f t="shared" si="97"/>
        <v>-0.90498880259208081</v>
      </c>
      <c r="E6196" s="197">
        <v>-1.8507580232329124E-2</v>
      </c>
    </row>
    <row r="6197" spans="2:5" x14ac:dyDescent="0.3">
      <c r="B6197" s="166">
        <v>45541</v>
      </c>
      <c r="C6197" s="197">
        <v>1049.3499999999999</v>
      </c>
      <c r="D6197" s="197">
        <f t="shared" si="97"/>
        <v>13.678276682053434</v>
      </c>
      <c r="E6197" s="197">
        <v>-1.8519384557826424E-2</v>
      </c>
    </row>
    <row r="6198" spans="2:5" x14ac:dyDescent="0.3">
      <c r="B6198" s="166">
        <v>39974</v>
      </c>
      <c r="C6198" s="197">
        <v>71.489999999999995</v>
      </c>
      <c r="D6198" s="197">
        <f t="shared" si="97"/>
        <v>-0.30726744186046517</v>
      </c>
      <c r="E6198" s="197">
        <v>-1.8533772652388869E-2</v>
      </c>
    </row>
    <row r="6199" spans="2:5" x14ac:dyDescent="0.3">
      <c r="B6199" s="166">
        <v>44027</v>
      </c>
      <c r="C6199" s="197">
        <v>103.2</v>
      </c>
      <c r="D6199" s="197">
        <f t="shared" si="97"/>
        <v>-0.56163452552884197</v>
      </c>
      <c r="E6199" s="197">
        <v>-1.854493580599148E-2</v>
      </c>
    </row>
    <row r="6200" spans="2:5" x14ac:dyDescent="0.3">
      <c r="B6200" s="166">
        <v>41092</v>
      </c>
      <c r="C6200" s="197">
        <v>235.42</v>
      </c>
      <c r="D6200" s="197">
        <f t="shared" si="97"/>
        <v>-0.58553546592489569</v>
      </c>
      <c r="E6200" s="197">
        <v>-1.8592629648157444E-2</v>
      </c>
    </row>
    <row r="6201" spans="2:5" x14ac:dyDescent="0.3">
      <c r="B6201" s="166">
        <v>42066</v>
      </c>
      <c r="C6201" s="197">
        <v>568.01</v>
      </c>
      <c r="D6201" s="197">
        <f t="shared" si="97"/>
        <v>37.509152542372881</v>
      </c>
      <c r="E6201" s="197">
        <v>-1.8625062630660438E-2</v>
      </c>
    </row>
    <row r="6202" spans="2:5" x14ac:dyDescent="0.3">
      <c r="B6202" s="166">
        <v>37048</v>
      </c>
      <c r="C6202" s="197">
        <v>14.75</v>
      </c>
      <c r="D6202" s="197">
        <f t="shared" si="97"/>
        <v>-0.96556956115779646</v>
      </c>
      <c r="E6202" s="197">
        <v>-1.8629407850964674E-2</v>
      </c>
    </row>
    <row r="6203" spans="2:5" x14ac:dyDescent="0.3">
      <c r="B6203" s="166">
        <v>43039</v>
      </c>
      <c r="C6203" s="197">
        <v>428.4</v>
      </c>
      <c r="D6203" s="197">
        <f t="shared" si="97"/>
        <v>-0.45083963594410981</v>
      </c>
      <c r="E6203" s="197">
        <v>-1.8669110067575434E-2</v>
      </c>
    </row>
    <row r="6204" spans="2:5" x14ac:dyDescent="0.3">
      <c r="B6204" s="166">
        <v>45666</v>
      </c>
      <c r="C6204" s="197">
        <v>780.1</v>
      </c>
      <c r="D6204" s="197">
        <f t="shared" si="97"/>
        <v>54.052928722653498</v>
      </c>
      <c r="E6204" s="197">
        <v>-1.868042015221083E-2</v>
      </c>
    </row>
    <row r="6205" spans="2:5" x14ac:dyDescent="0.3">
      <c r="B6205" s="166">
        <v>36818</v>
      </c>
      <c r="C6205" s="197">
        <v>14.17</v>
      </c>
      <c r="D6205" s="197">
        <f t="shared" si="97"/>
        <v>-0.96778007685486256</v>
      </c>
      <c r="E6205" s="197">
        <v>-1.8698060941828243E-2</v>
      </c>
    </row>
    <row r="6206" spans="2:5" x14ac:dyDescent="0.3">
      <c r="B6206" s="166">
        <v>44768</v>
      </c>
      <c r="C6206" s="197">
        <v>439.79</v>
      </c>
      <c r="D6206" s="197">
        <f t="shared" si="97"/>
        <v>4.6622891721385349</v>
      </c>
      <c r="E6206" s="197">
        <v>-1.869826182029144E-2</v>
      </c>
    </row>
    <row r="6207" spans="2:5" x14ac:dyDescent="0.3">
      <c r="B6207" s="166">
        <v>35627</v>
      </c>
      <c r="C6207" s="197">
        <v>77.67</v>
      </c>
      <c r="D6207" s="197">
        <f t="shared" si="97"/>
        <v>-0.88700901949374455</v>
      </c>
      <c r="E6207" s="197">
        <v>-1.8698673404927368E-2</v>
      </c>
    </row>
    <row r="6208" spans="2:5" x14ac:dyDescent="0.3">
      <c r="B6208" s="166">
        <v>45863</v>
      </c>
      <c r="C6208" s="197">
        <v>687.4</v>
      </c>
      <c r="D6208" s="197">
        <f t="shared" si="97"/>
        <v>7.9785788923719956</v>
      </c>
      <c r="E6208" s="197">
        <v>-1.8700927908636755E-2</v>
      </c>
    </row>
    <row r="6209" spans="2:5" x14ac:dyDescent="0.3">
      <c r="B6209" s="166">
        <v>39639</v>
      </c>
      <c r="C6209" s="197">
        <v>76.56</v>
      </c>
      <c r="D6209" s="197">
        <f t="shared" si="97"/>
        <v>-0.80837004405286339</v>
      </c>
      <c r="E6209" s="197">
        <v>-1.8713150474237272E-2</v>
      </c>
    </row>
    <row r="6210" spans="2:5" x14ac:dyDescent="0.3">
      <c r="B6210" s="166">
        <v>44945</v>
      </c>
      <c r="C6210" s="197">
        <v>399.52</v>
      </c>
      <c r="D6210" s="197">
        <f t="shared" si="97"/>
        <v>1.2887259395050412</v>
      </c>
      <c r="E6210" s="197">
        <v>-1.8715920813479392E-2</v>
      </c>
    </row>
    <row r="6211" spans="2:5" x14ac:dyDescent="0.3">
      <c r="B6211" s="166">
        <v>39091</v>
      </c>
      <c r="C6211" s="197">
        <v>174.56</v>
      </c>
      <c r="D6211" s="197">
        <f t="shared" si="97"/>
        <v>-0.69549062363715652</v>
      </c>
      <c r="E6211" s="197">
        <v>-1.8719433357692883E-2</v>
      </c>
    </row>
    <row r="6212" spans="2:5" x14ac:dyDescent="0.3">
      <c r="B6212" s="166">
        <v>42622</v>
      </c>
      <c r="C6212" s="197">
        <v>573.25</v>
      </c>
      <c r="D6212" s="197">
        <f t="shared" si="97"/>
        <v>1.4845056993022148</v>
      </c>
      <c r="E6212" s="197">
        <v>-1.8743580965422835E-2</v>
      </c>
    </row>
    <row r="6213" spans="2:5" x14ac:dyDescent="0.3">
      <c r="B6213" s="166">
        <v>40568</v>
      </c>
      <c r="C6213" s="197">
        <v>230.73</v>
      </c>
      <c r="D6213" s="197">
        <f t="shared" si="97"/>
        <v>0.35843391227553711</v>
      </c>
      <c r="E6213" s="197">
        <v>-1.8754784383771317E-2</v>
      </c>
    </row>
    <row r="6214" spans="2:5" x14ac:dyDescent="0.3">
      <c r="B6214" s="166">
        <v>43551</v>
      </c>
      <c r="C6214" s="197">
        <v>169.85</v>
      </c>
      <c r="D6214" s="197">
        <f t="shared" si="97"/>
        <v>0.86977102597974443</v>
      </c>
      <c r="E6214" s="197">
        <v>-1.8775274407856757E-2</v>
      </c>
    </row>
    <row r="6215" spans="2:5" x14ac:dyDescent="0.3">
      <c r="B6215" s="166">
        <v>39624</v>
      </c>
      <c r="C6215" s="197">
        <v>90.84</v>
      </c>
      <c r="D6215" s="197">
        <f t="shared" si="97"/>
        <v>1.7627737226277369</v>
      </c>
      <c r="E6215" s="197">
        <v>-1.8794556059624101E-2</v>
      </c>
    </row>
    <row r="6216" spans="2:5" x14ac:dyDescent="0.3">
      <c r="B6216" s="166">
        <v>36238</v>
      </c>
      <c r="C6216" s="197">
        <v>32.880000000000003</v>
      </c>
      <c r="D6216" s="197">
        <f t="shared" si="97"/>
        <v>0.10707070707070709</v>
      </c>
      <c r="E6216" s="197">
        <v>-1.8800358102058934E-2</v>
      </c>
    </row>
    <row r="6217" spans="2:5" x14ac:dyDescent="0.3">
      <c r="B6217" s="166">
        <v>39832</v>
      </c>
      <c r="C6217" s="197">
        <v>29.7</v>
      </c>
      <c r="D6217" s="197">
        <f t="shared" si="97"/>
        <v>-0.76921283705027588</v>
      </c>
      <c r="E6217" s="197">
        <v>-1.8830525272547138E-2</v>
      </c>
    </row>
    <row r="6218" spans="2:5" x14ac:dyDescent="0.3">
      <c r="B6218" s="166">
        <v>39260</v>
      </c>
      <c r="C6218" s="197">
        <v>128.69</v>
      </c>
      <c r="D6218" s="197">
        <f t="shared" ref="D6218:D6281" si="98">C6218/C6219-1</f>
        <v>-0.59171954314720809</v>
      </c>
      <c r="E6218" s="197">
        <v>-1.8831960963708427E-2</v>
      </c>
    </row>
    <row r="6219" spans="2:5" x14ac:dyDescent="0.3">
      <c r="B6219" s="166">
        <v>44264</v>
      </c>
      <c r="C6219" s="197">
        <v>315.2</v>
      </c>
      <c r="D6219" s="197">
        <f t="shared" si="98"/>
        <v>2.8354830859089799</v>
      </c>
      <c r="E6219" s="197">
        <v>-1.8832684824902746E-2</v>
      </c>
    </row>
    <row r="6220" spans="2:5" x14ac:dyDescent="0.3">
      <c r="B6220" s="166">
        <v>39713</v>
      </c>
      <c r="C6220" s="197">
        <v>82.18</v>
      </c>
      <c r="D6220" s="197">
        <f t="shared" si="98"/>
        <v>-7.0046395835690833E-2</v>
      </c>
      <c r="E6220" s="197">
        <v>-1.8863419293218664E-2</v>
      </c>
    </row>
    <row r="6221" spans="2:5" x14ac:dyDescent="0.3">
      <c r="B6221" s="166">
        <v>38554</v>
      </c>
      <c r="C6221" s="197">
        <v>88.37</v>
      </c>
      <c r="D6221" s="197">
        <f t="shared" si="98"/>
        <v>-0.39654465992898114</v>
      </c>
      <c r="E6221" s="197">
        <v>-1.8874208948595372E-2</v>
      </c>
    </row>
    <row r="6222" spans="2:5" x14ac:dyDescent="0.3">
      <c r="B6222" s="166">
        <v>39363</v>
      </c>
      <c r="C6222" s="197">
        <v>146.44</v>
      </c>
      <c r="D6222" s="197">
        <f t="shared" si="98"/>
        <v>0.62332335661234906</v>
      </c>
      <c r="E6222" s="197">
        <v>-1.8893206485327552E-2</v>
      </c>
    </row>
    <row r="6223" spans="2:5" x14ac:dyDescent="0.3">
      <c r="B6223" s="166">
        <v>35184</v>
      </c>
      <c r="C6223" s="197">
        <v>90.21</v>
      </c>
      <c r="D6223" s="197">
        <f t="shared" si="98"/>
        <v>-0.10665478312537147</v>
      </c>
      <c r="E6223" s="197">
        <v>-1.8923327895595476E-2</v>
      </c>
    </row>
    <row r="6224" spans="2:5" x14ac:dyDescent="0.3">
      <c r="B6224" s="166">
        <v>40059</v>
      </c>
      <c r="C6224" s="197">
        <v>100.98</v>
      </c>
      <c r="D6224" s="197">
        <f t="shared" si="98"/>
        <v>4.7505694760820054</v>
      </c>
      <c r="E6224" s="197">
        <v>-1.894491401923637E-2</v>
      </c>
    </row>
    <row r="6225" spans="2:5" x14ac:dyDescent="0.3">
      <c r="B6225" s="166">
        <v>36745</v>
      </c>
      <c r="C6225" s="197">
        <v>17.559999999999999</v>
      </c>
      <c r="D6225" s="197">
        <f t="shared" si="98"/>
        <v>-0.8716843259042748</v>
      </c>
      <c r="E6225" s="197">
        <v>-1.8994413407821265E-2</v>
      </c>
    </row>
    <row r="6226" spans="2:5" x14ac:dyDescent="0.3">
      <c r="B6226" s="166">
        <v>43756</v>
      </c>
      <c r="C6226" s="197">
        <v>136.85</v>
      </c>
      <c r="D6226" s="197">
        <f t="shared" si="98"/>
        <v>0.97817288233593502</v>
      </c>
      <c r="E6226" s="197">
        <v>-1.8996415770609398E-2</v>
      </c>
    </row>
    <row r="6227" spans="2:5" x14ac:dyDescent="0.3">
      <c r="B6227" s="166">
        <v>37917</v>
      </c>
      <c r="C6227" s="197">
        <v>69.180000000000007</v>
      </c>
      <c r="D6227" s="197">
        <f t="shared" si="98"/>
        <v>-0.68446978335233744</v>
      </c>
      <c r="E6227" s="197">
        <v>-1.9001701644923319E-2</v>
      </c>
    </row>
    <row r="6228" spans="2:5" x14ac:dyDescent="0.3">
      <c r="B6228" s="166">
        <v>41108</v>
      </c>
      <c r="C6228" s="197">
        <v>219.25</v>
      </c>
      <c r="D6228" s="197">
        <f t="shared" si="98"/>
        <v>-0.50215712988192551</v>
      </c>
      <c r="E6228" s="197">
        <v>-1.9015659955257225E-2</v>
      </c>
    </row>
    <row r="6229" spans="2:5" x14ac:dyDescent="0.3">
      <c r="B6229" s="166">
        <v>42549</v>
      </c>
      <c r="C6229" s="197">
        <v>440.4</v>
      </c>
      <c r="D6229" s="197">
        <f t="shared" si="98"/>
        <v>0.14866979655712043</v>
      </c>
      <c r="E6229" s="197">
        <v>-1.9044437019712701E-2</v>
      </c>
    </row>
    <row r="6230" spans="2:5" x14ac:dyDescent="0.3">
      <c r="B6230" s="166">
        <v>42982</v>
      </c>
      <c r="C6230" s="197">
        <v>383.4</v>
      </c>
      <c r="D6230" s="197">
        <f t="shared" si="98"/>
        <v>2.341176470588235</v>
      </c>
      <c r="E6230" s="197">
        <v>-1.9061020851989352E-2</v>
      </c>
    </row>
    <row r="6231" spans="2:5" x14ac:dyDescent="0.3">
      <c r="B6231" s="166">
        <v>40087</v>
      </c>
      <c r="C6231" s="197">
        <v>114.75</v>
      </c>
      <c r="D6231" s="197">
        <f t="shared" si="98"/>
        <v>-0.20034843205574915</v>
      </c>
      <c r="E6231" s="197">
        <v>-1.9063087707300475E-2</v>
      </c>
    </row>
    <row r="6232" spans="2:5" x14ac:dyDescent="0.3">
      <c r="B6232" s="166">
        <v>40262</v>
      </c>
      <c r="C6232" s="197">
        <v>143.5</v>
      </c>
      <c r="D6232" s="197">
        <f t="shared" si="98"/>
        <v>-0.55689362359116878</v>
      </c>
      <c r="E6232" s="197">
        <v>-1.9071706883587392E-2</v>
      </c>
    </row>
    <row r="6233" spans="2:5" x14ac:dyDescent="0.3">
      <c r="B6233" s="166">
        <v>44245</v>
      </c>
      <c r="C6233" s="197">
        <v>323.85000000000002</v>
      </c>
      <c r="D6233" s="197">
        <f t="shared" si="98"/>
        <v>0.20229432729432739</v>
      </c>
      <c r="E6233" s="197">
        <v>-1.9082235347569143E-2</v>
      </c>
    </row>
    <row r="6234" spans="2:5" x14ac:dyDescent="0.3">
      <c r="B6234" s="166">
        <v>41228</v>
      </c>
      <c r="C6234" s="197">
        <v>269.36</v>
      </c>
      <c r="D6234" s="197">
        <f t="shared" si="98"/>
        <v>0.65363128491620137</v>
      </c>
      <c r="E6234" s="197">
        <v>-1.9082301529497525E-2</v>
      </c>
    </row>
    <row r="6235" spans="2:5" x14ac:dyDescent="0.3">
      <c r="B6235" s="166">
        <v>39127</v>
      </c>
      <c r="C6235" s="197">
        <v>162.88999999999999</v>
      </c>
      <c r="D6235" s="197">
        <f t="shared" si="98"/>
        <v>-0.27610879032974855</v>
      </c>
      <c r="E6235" s="197">
        <v>-1.9089485728050248E-2</v>
      </c>
    </row>
    <row r="6236" spans="2:5" x14ac:dyDescent="0.3">
      <c r="B6236" s="166">
        <v>40668</v>
      </c>
      <c r="C6236" s="197">
        <v>225.02</v>
      </c>
      <c r="D6236" s="197">
        <f t="shared" si="98"/>
        <v>-0.25748226365286253</v>
      </c>
      <c r="E6236" s="197">
        <v>-1.9093286835222267E-2</v>
      </c>
    </row>
    <row r="6237" spans="2:5" x14ac:dyDescent="0.3">
      <c r="B6237" s="166">
        <v>44277</v>
      </c>
      <c r="C6237" s="197">
        <v>303.05</v>
      </c>
      <c r="D6237" s="197">
        <f t="shared" si="98"/>
        <v>11.830228619813717</v>
      </c>
      <c r="E6237" s="197">
        <v>-1.909694125262984E-2</v>
      </c>
    </row>
    <row r="6238" spans="2:5" x14ac:dyDescent="0.3">
      <c r="B6238" s="166">
        <v>36711</v>
      </c>
      <c r="C6238" s="197">
        <v>23.62</v>
      </c>
      <c r="D6238" s="197">
        <f t="shared" si="98"/>
        <v>-0.8941993281075028</v>
      </c>
      <c r="E6238" s="197">
        <v>-1.9102990033222467E-2</v>
      </c>
    </row>
    <row r="6239" spans="2:5" x14ac:dyDescent="0.3">
      <c r="B6239" s="166">
        <v>43377</v>
      </c>
      <c r="C6239" s="197">
        <v>223.25</v>
      </c>
      <c r="D6239" s="197">
        <f t="shared" si="98"/>
        <v>0.35962241169305731</v>
      </c>
      <c r="E6239" s="197">
        <v>-1.9112478031634406E-2</v>
      </c>
    </row>
    <row r="6240" spans="2:5" x14ac:dyDescent="0.3">
      <c r="B6240" s="166">
        <v>43630</v>
      </c>
      <c r="C6240" s="197">
        <v>164.2</v>
      </c>
      <c r="D6240" s="197">
        <f t="shared" si="98"/>
        <v>-0.60481347773766547</v>
      </c>
      <c r="E6240" s="197">
        <v>-1.9115890083632125E-2</v>
      </c>
    </row>
    <row r="6241" spans="2:5" x14ac:dyDescent="0.3">
      <c r="B6241" s="166">
        <v>43019</v>
      </c>
      <c r="C6241" s="197">
        <v>415.5</v>
      </c>
      <c r="D6241" s="197">
        <f t="shared" si="98"/>
        <v>-0.36613272311212819</v>
      </c>
      <c r="E6241" s="197">
        <v>-1.9121813031161561E-2</v>
      </c>
    </row>
    <row r="6242" spans="2:5" x14ac:dyDescent="0.3">
      <c r="B6242" s="166">
        <v>45729</v>
      </c>
      <c r="C6242" s="197">
        <v>655.5</v>
      </c>
      <c r="D6242" s="197">
        <f t="shared" si="98"/>
        <v>36.650775416427344</v>
      </c>
      <c r="E6242" s="197">
        <v>-1.9153074966332451E-2</v>
      </c>
    </row>
    <row r="6243" spans="2:5" x14ac:dyDescent="0.3">
      <c r="B6243" s="166">
        <v>36749</v>
      </c>
      <c r="C6243" s="197">
        <v>17.41</v>
      </c>
      <c r="D6243" s="197">
        <f t="shared" si="98"/>
        <v>-0.76536388140161726</v>
      </c>
      <c r="E6243" s="197">
        <v>-1.9154929577464785E-2</v>
      </c>
    </row>
    <row r="6244" spans="2:5" x14ac:dyDescent="0.3">
      <c r="B6244" s="166">
        <v>43945</v>
      </c>
      <c r="C6244" s="197">
        <v>74.2</v>
      </c>
      <c r="D6244" s="197">
        <f t="shared" si="98"/>
        <v>-0.80512147078135254</v>
      </c>
      <c r="E6244" s="197">
        <v>-1.9167217448777252E-2</v>
      </c>
    </row>
    <row r="6245" spans="2:5" x14ac:dyDescent="0.3">
      <c r="B6245" s="166">
        <v>42220</v>
      </c>
      <c r="C6245" s="197">
        <v>380.75</v>
      </c>
      <c r="D6245" s="197">
        <f t="shared" si="98"/>
        <v>1.0767426639031306</v>
      </c>
      <c r="E6245" s="197">
        <v>-1.9191138588356527E-2</v>
      </c>
    </row>
    <row r="6246" spans="2:5" x14ac:dyDescent="0.3">
      <c r="B6246" s="166">
        <v>38848</v>
      </c>
      <c r="C6246" s="197">
        <v>183.34</v>
      </c>
      <c r="D6246" s="197">
        <f t="shared" si="98"/>
        <v>-6.6259230965113325E-2</v>
      </c>
      <c r="E6246" s="197">
        <v>-1.9205050018723635E-2</v>
      </c>
    </row>
    <row r="6247" spans="2:5" x14ac:dyDescent="0.3">
      <c r="B6247" s="166">
        <v>40415</v>
      </c>
      <c r="C6247" s="197">
        <v>196.35</v>
      </c>
      <c r="D6247" s="197">
        <f t="shared" si="98"/>
        <v>6.5490196078431362</v>
      </c>
      <c r="E6247" s="197">
        <v>-1.9230769230769162E-2</v>
      </c>
    </row>
    <row r="6248" spans="2:5" x14ac:dyDescent="0.3">
      <c r="B6248" s="166">
        <v>37393</v>
      </c>
      <c r="C6248" s="197">
        <v>26.01</v>
      </c>
      <c r="D6248" s="197">
        <f t="shared" si="98"/>
        <v>-0.7384615384615385</v>
      </c>
      <c r="E6248" s="197">
        <v>-1.9230769230769162E-2</v>
      </c>
    </row>
    <row r="6249" spans="2:5" x14ac:dyDescent="0.3">
      <c r="B6249" s="166">
        <v>44011</v>
      </c>
      <c r="C6249" s="197">
        <v>99.45</v>
      </c>
      <c r="D6249" s="197">
        <f t="shared" si="98"/>
        <v>0.89356435643564347</v>
      </c>
      <c r="E6249" s="197">
        <v>-1.9230769230769273E-2</v>
      </c>
    </row>
    <row r="6250" spans="2:5" x14ac:dyDescent="0.3">
      <c r="B6250" s="166">
        <v>35923</v>
      </c>
      <c r="C6250" s="197">
        <v>52.52</v>
      </c>
      <c r="D6250" s="197">
        <f t="shared" si="98"/>
        <v>-0.77446644050328506</v>
      </c>
      <c r="E6250" s="197">
        <v>-1.9234360410830931E-2</v>
      </c>
    </row>
    <row r="6251" spans="2:5" x14ac:dyDescent="0.3">
      <c r="B6251" s="166">
        <v>40672</v>
      </c>
      <c r="C6251" s="197">
        <v>232.87</v>
      </c>
      <c r="D6251" s="197">
        <f t="shared" si="98"/>
        <v>-0.4197976878612717</v>
      </c>
      <c r="E6251" s="197">
        <v>-1.9246967654986458E-2</v>
      </c>
    </row>
    <row r="6252" spans="2:5" x14ac:dyDescent="0.3">
      <c r="B6252" s="166">
        <v>44916</v>
      </c>
      <c r="C6252" s="197">
        <v>401.36</v>
      </c>
      <c r="D6252" s="197">
        <f t="shared" si="98"/>
        <v>0.713090614196082</v>
      </c>
      <c r="E6252" s="197">
        <v>-1.9255204769817236E-2</v>
      </c>
    </row>
    <row r="6253" spans="2:5" x14ac:dyDescent="0.3">
      <c r="B6253" s="166">
        <v>41102</v>
      </c>
      <c r="C6253" s="197">
        <v>234.29</v>
      </c>
      <c r="D6253" s="197">
        <f t="shared" si="98"/>
        <v>0.48519809825673521</v>
      </c>
      <c r="E6253" s="197">
        <v>-1.9255724391979534E-2</v>
      </c>
    </row>
    <row r="6254" spans="2:5" x14ac:dyDescent="0.3">
      <c r="B6254" s="166">
        <v>39140</v>
      </c>
      <c r="C6254" s="197">
        <v>157.75</v>
      </c>
      <c r="D6254" s="197">
        <f t="shared" si="98"/>
        <v>4.0430022424482237E-2</v>
      </c>
      <c r="E6254" s="197">
        <v>-1.9272614236866659E-2</v>
      </c>
    </row>
    <row r="6255" spans="2:5" x14ac:dyDescent="0.3">
      <c r="B6255" s="166">
        <v>39373</v>
      </c>
      <c r="C6255" s="197">
        <v>151.62</v>
      </c>
      <c r="D6255" s="197">
        <f t="shared" si="98"/>
        <v>0.55252918287937747</v>
      </c>
      <c r="E6255" s="197">
        <v>-1.9275549805950809E-2</v>
      </c>
    </row>
    <row r="6256" spans="2:5" x14ac:dyDescent="0.3">
      <c r="B6256" s="166">
        <v>39609</v>
      </c>
      <c r="C6256" s="197">
        <v>97.66</v>
      </c>
      <c r="D6256" s="197">
        <f t="shared" si="98"/>
        <v>-0.4350668132122405</v>
      </c>
      <c r="E6256" s="197">
        <v>-1.9280980116489266E-2</v>
      </c>
    </row>
    <row r="6257" spans="2:5" x14ac:dyDescent="0.3">
      <c r="B6257" s="166">
        <v>39120</v>
      </c>
      <c r="C6257" s="197">
        <v>172.87</v>
      </c>
      <c r="D6257" s="197">
        <f t="shared" si="98"/>
        <v>1.2988031914893616</v>
      </c>
      <c r="E6257" s="197">
        <v>-1.9288591365518859E-2</v>
      </c>
    </row>
    <row r="6258" spans="2:5" x14ac:dyDescent="0.3">
      <c r="B6258" s="166">
        <v>39636</v>
      </c>
      <c r="C6258" s="197">
        <v>75.2</v>
      </c>
      <c r="D6258" s="197">
        <f t="shared" si="98"/>
        <v>-0.43043247746724222</v>
      </c>
      <c r="E6258" s="197">
        <v>-1.9300991131977141E-2</v>
      </c>
    </row>
    <row r="6259" spans="2:5" x14ac:dyDescent="0.3">
      <c r="B6259" s="166">
        <v>39336</v>
      </c>
      <c r="C6259" s="197">
        <v>132.03</v>
      </c>
      <c r="D6259" s="197">
        <f t="shared" si="98"/>
        <v>0.69988412514484355</v>
      </c>
      <c r="E6259" s="197">
        <v>-1.9312188962341215E-2</v>
      </c>
    </row>
    <row r="6260" spans="2:5" x14ac:dyDescent="0.3">
      <c r="B6260" s="166">
        <v>38197</v>
      </c>
      <c r="C6260" s="197">
        <v>77.67</v>
      </c>
      <c r="D6260" s="197">
        <f t="shared" si="98"/>
        <v>-0.48654723342367956</v>
      </c>
      <c r="E6260" s="197">
        <v>-1.931818181818179E-2</v>
      </c>
    </row>
    <row r="6261" spans="2:5" x14ac:dyDescent="0.3">
      <c r="B6261" s="166">
        <v>39164</v>
      </c>
      <c r="C6261" s="197">
        <v>151.27000000000001</v>
      </c>
      <c r="D6261" s="197">
        <f t="shared" si="98"/>
        <v>1.3654417513682566</v>
      </c>
      <c r="E6261" s="197">
        <v>-1.931928687196105E-2</v>
      </c>
    </row>
    <row r="6262" spans="2:5" x14ac:dyDescent="0.3">
      <c r="B6262" s="166">
        <v>35746</v>
      </c>
      <c r="C6262" s="197">
        <v>63.95</v>
      </c>
      <c r="D6262" s="197">
        <f t="shared" si="98"/>
        <v>-0.93577576250590022</v>
      </c>
      <c r="E6262" s="197">
        <v>-1.932218984818268E-2</v>
      </c>
    </row>
    <row r="6263" spans="2:5" x14ac:dyDescent="0.3">
      <c r="B6263" s="166">
        <v>45397</v>
      </c>
      <c r="C6263" s="197">
        <v>995.73</v>
      </c>
      <c r="D6263" s="197">
        <f t="shared" si="98"/>
        <v>6.0215781679712288</v>
      </c>
      <c r="E6263" s="197">
        <v>-1.9342702660114064E-2</v>
      </c>
    </row>
    <row r="6264" spans="2:5" x14ac:dyDescent="0.3">
      <c r="B6264" s="166">
        <v>39391</v>
      </c>
      <c r="C6264" s="197">
        <v>141.81</v>
      </c>
      <c r="D6264" s="197">
        <f t="shared" si="98"/>
        <v>-0.69384715025906729</v>
      </c>
      <c r="E6264" s="197">
        <v>-1.936242306894409E-2</v>
      </c>
    </row>
    <row r="6265" spans="2:5" x14ac:dyDescent="0.3">
      <c r="B6265" s="166">
        <v>42719</v>
      </c>
      <c r="C6265" s="197">
        <v>463.2</v>
      </c>
      <c r="D6265" s="197">
        <f t="shared" si="98"/>
        <v>0.58137311802260072</v>
      </c>
      <c r="E6265" s="197">
        <v>-1.9371228961575171E-2</v>
      </c>
    </row>
    <row r="6266" spans="2:5" x14ac:dyDescent="0.3">
      <c r="B6266" s="166">
        <v>41435</v>
      </c>
      <c r="C6266" s="197">
        <v>292.91000000000003</v>
      </c>
      <c r="D6266" s="197">
        <f t="shared" si="98"/>
        <v>1.4770401691331925</v>
      </c>
      <c r="E6266" s="197">
        <v>-1.9383997321727353E-2</v>
      </c>
    </row>
    <row r="6267" spans="2:5" x14ac:dyDescent="0.3">
      <c r="B6267" s="166">
        <v>38735</v>
      </c>
      <c r="C6267" s="197">
        <v>118.25</v>
      </c>
      <c r="D6267" s="197">
        <f t="shared" si="98"/>
        <v>-0.27962229667986604</v>
      </c>
      <c r="E6267" s="197">
        <v>-1.9404594079111104E-2</v>
      </c>
    </row>
    <row r="6268" spans="2:5" x14ac:dyDescent="0.3">
      <c r="B6268" s="166">
        <v>43790</v>
      </c>
      <c r="C6268" s="197">
        <v>164.15</v>
      </c>
      <c r="D6268" s="197">
        <f t="shared" si="98"/>
        <v>-0.56654343807763397</v>
      </c>
      <c r="E6268" s="197">
        <v>-1.9414575866188777E-2</v>
      </c>
    </row>
    <row r="6269" spans="2:5" x14ac:dyDescent="0.3">
      <c r="B6269" s="166">
        <v>42296</v>
      </c>
      <c r="C6269" s="197">
        <v>378.7</v>
      </c>
      <c r="D6269" s="197">
        <f t="shared" si="98"/>
        <v>5.3593618807724601</v>
      </c>
      <c r="E6269" s="197">
        <v>-1.941998964267222E-2</v>
      </c>
    </row>
    <row r="6270" spans="2:5" x14ac:dyDescent="0.3">
      <c r="B6270" s="166">
        <v>36403</v>
      </c>
      <c r="C6270" s="197">
        <v>59.55</v>
      </c>
      <c r="D6270" s="197">
        <f t="shared" si="98"/>
        <v>-0.84967815221507004</v>
      </c>
      <c r="E6270" s="197">
        <v>-1.9430265107854394E-2</v>
      </c>
    </row>
    <row r="6271" spans="2:5" x14ac:dyDescent="0.3">
      <c r="B6271" s="166">
        <v>42314</v>
      </c>
      <c r="C6271" s="197">
        <v>396.15</v>
      </c>
      <c r="D6271" s="197">
        <f t="shared" si="98"/>
        <v>8.0280309936189589</v>
      </c>
      <c r="E6271" s="197">
        <v>-1.9430693069307003E-2</v>
      </c>
    </row>
    <row r="6272" spans="2:5" x14ac:dyDescent="0.3">
      <c r="B6272" s="166">
        <v>35836</v>
      </c>
      <c r="C6272" s="197">
        <v>43.88</v>
      </c>
      <c r="D6272" s="197">
        <f t="shared" si="98"/>
        <v>-0.89598198411757735</v>
      </c>
      <c r="E6272" s="197">
        <v>-1.9441340782122896E-2</v>
      </c>
    </row>
    <row r="6273" spans="2:5" x14ac:dyDescent="0.3">
      <c r="B6273" s="166">
        <v>44882</v>
      </c>
      <c r="C6273" s="197">
        <v>421.85</v>
      </c>
      <c r="D6273" s="197">
        <f t="shared" si="98"/>
        <v>1.53820697954272</v>
      </c>
      <c r="E6273" s="197">
        <v>-1.9455162475012777E-2</v>
      </c>
    </row>
    <row r="6274" spans="2:5" x14ac:dyDescent="0.3">
      <c r="B6274" s="166">
        <v>43626</v>
      </c>
      <c r="C6274" s="197">
        <v>166.2</v>
      </c>
      <c r="D6274" s="197">
        <f t="shared" si="98"/>
        <v>-0.55093218049175907</v>
      </c>
      <c r="E6274" s="197">
        <v>-1.9469026548672663E-2</v>
      </c>
    </row>
    <row r="6275" spans="2:5" x14ac:dyDescent="0.3">
      <c r="B6275" s="166">
        <v>42213</v>
      </c>
      <c r="C6275" s="197">
        <v>370.1</v>
      </c>
      <c r="D6275" s="197">
        <f t="shared" si="98"/>
        <v>1.2281757977122219</v>
      </c>
      <c r="E6275" s="197">
        <v>-1.9472777851370915E-2</v>
      </c>
    </row>
    <row r="6276" spans="2:5" x14ac:dyDescent="0.3">
      <c r="B6276" s="166">
        <v>43804</v>
      </c>
      <c r="C6276" s="197">
        <v>166.1</v>
      </c>
      <c r="D6276" s="197">
        <f t="shared" si="98"/>
        <v>4.501821795296455</v>
      </c>
      <c r="E6276" s="197">
        <v>-1.9480519480519543E-2</v>
      </c>
    </row>
    <row r="6277" spans="2:5" x14ac:dyDescent="0.3">
      <c r="B6277" s="166">
        <v>37602</v>
      </c>
      <c r="C6277" s="197">
        <v>30.19</v>
      </c>
      <c r="D6277" s="197">
        <f t="shared" si="98"/>
        <v>0.71436683702441806</v>
      </c>
      <c r="E6277" s="197">
        <v>-1.9486846378694356E-2</v>
      </c>
    </row>
    <row r="6278" spans="2:5" x14ac:dyDescent="0.3">
      <c r="B6278" s="166">
        <v>36903</v>
      </c>
      <c r="C6278" s="197">
        <v>17.61</v>
      </c>
      <c r="D6278" s="197">
        <f t="shared" si="98"/>
        <v>-2.7609055770292712E-2</v>
      </c>
      <c r="E6278" s="197">
        <v>-1.9487750556792971E-2</v>
      </c>
    </row>
    <row r="6279" spans="2:5" x14ac:dyDescent="0.3">
      <c r="B6279" s="166">
        <v>37252</v>
      </c>
      <c r="C6279" s="197">
        <v>18.11</v>
      </c>
      <c r="D6279" s="197">
        <f t="shared" si="98"/>
        <v>-0.54950248756218911</v>
      </c>
      <c r="E6279" s="197">
        <v>-1.9491066594477524E-2</v>
      </c>
    </row>
    <row r="6280" spans="2:5" x14ac:dyDescent="0.3">
      <c r="B6280" s="166">
        <v>36511</v>
      </c>
      <c r="C6280" s="197">
        <v>40.200000000000003</v>
      </c>
      <c r="D6280" s="197">
        <f t="shared" si="98"/>
        <v>-0.58971218616044085</v>
      </c>
      <c r="E6280" s="197">
        <v>-1.9512195121951126E-2</v>
      </c>
    </row>
    <row r="6281" spans="2:5" x14ac:dyDescent="0.3">
      <c r="B6281" s="166">
        <v>35275</v>
      </c>
      <c r="C6281" s="197">
        <v>97.98</v>
      </c>
      <c r="D6281" s="197">
        <f t="shared" si="98"/>
        <v>-0.66085150571131868</v>
      </c>
      <c r="E6281" s="197">
        <v>-1.9513659561693264E-2</v>
      </c>
    </row>
    <row r="6282" spans="2:5" x14ac:dyDescent="0.3">
      <c r="B6282" s="166">
        <v>43250</v>
      </c>
      <c r="C6282" s="197">
        <v>288.89999999999998</v>
      </c>
      <c r="D6282" s="197">
        <f t="shared" ref="D6282:D6345" si="99">C6282/C6283-1</f>
        <v>-0.31507823613086783</v>
      </c>
      <c r="E6282" s="197">
        <v>-1.9514678432038024E-2</v>
      </c>
    </row>
    <row r="6283" spans="2:5" x14ac:dyDescent="0.3">
      <c r="B6283" s="166">
        <v>42167</v>
      </c>
      <c r="C6283" s="197">
        <v>421.8</v>
      </c>
      <c r="D6283" s="197">
        <f t="shared" si="99"/>
        <v>9.3596059113300489E-2</v>
      </c>
      <c r="E6283" s="197">
        <v>-1.9525801952580135E-2</v>
      </c>
    </row>
    <row r="6284" spans="2:5" x14ac:dyDescent="0.3">
      <c r="B6284" s="166">
        <v>42226</v>
      </c>
      <c r="C6284" s="197">
        <v>385.7</v>
      </c>
      <c r="D6284" s="197">
        <f t="shared" si="99"/>
        <v>-0.38442632108144348</v>
      </c>
      <c r="E6284" s="197">
        <v>-1.9572953736654797E-2</v>
      </c>
    </row>
    <row r="6285" spans="2:5" x14ac:dyDescent="0.3">
      <c r="B6285" s="166">
        <v>45229</v>
      </c>
      <c r="C6285" s="197">
        <v>626.57000000000005</v>
      </c>
      <c r="D6285" s="197">
        <f t="shared" si="99"/>
        <v>4.7940632513408552</v>
      </c>
      <c r="E6285" s="197">
        <v>-1.957501408274398E-2</v>
      </c>
    </row>
    <row r="6286" spans="2:5" x14ac:dyDescent="0.3">
      <c r="B6286" s="166">
        <v>39601</v>
      </c>
      <c r="C6286" s="197">
        <v>108.14</v>
      </c>
      <c r="D6286" s="197">
        <f t="shared" si="99"/>
        <v>-0.77844703954107763</v>
      </c>
      <c r="E6286" s="197">
        <v>-1.9582955575702554E-2</v>
      </c>
    </row>
    <row r="6287" spans="2:5" x14ac:dyDescent="0.3">
      <c r="B6287" s="166">
        <v>42131</v>
      </c>
      <c r="C6287" s="197">
        <v>488.1</v>
      </c>
      <c r="D6287" s="197">
        <f t="shared" si="99"/>
        <v>-0.25509347577260588</v>
      </c>
      <c r="E6287" s="197">
        <v>-1.9584212112081945E-2</v>
      </c>
    </row>
    <row r="6288" spans="2:5" x14ac:dyDescent="0.3">
      <c r="B6288" s="166">
        <v>45772</v>
      </c>
      <c r="C6288" s="197">
        <v>655.25</v>
      </c>
      <c r="D6288" s="197">
        <f t="shared" si="99"/>
        <v>1.3258083981116671</v>
      </c>
      <c r="E6288" s="197">
        <v>-1.9600508715493459E-2</v>
      </c>
    </row>
    <row r="6289" spans="2:5" x14ac:dyDescent="0.3">
      <c r="B6289" s="166">
        <v>41491</v>
      </c>
      <c r="C6289" s="197">
        <v>281.73</v>
      </c>
      <c r="D6289" s="197">
        <f t="shared" si="99"/>
        <v>2.8929114273870389</v>
      </c>
      <c r="E6289" s="197">
        <v>-1.9626265789748354E-2</v>
      </c>
    </row>
    <row r="6290" spans="2:5" x14ac:dyDescent="0.3">
      <c r="B6290" s="166">
        <v>38173</v>
      </c>
      <c r="C6290" s="197">
        <v>72.37</v>
      </c>
      <c r="D6290" s="197">
        <f t="shared" si="99"/>
        <v>0.20878570235510274</v>
      </c>
      <c r="E6290" s="197">
        <v>-1.9642373340557961E-2</v>
      </c>
    </row>
    <row r="6291" spans="2:5" x14ac:dyDescent="0.3">
      <c r="B6291" s="166">
        <v>34736</v>
      </c>
      <c r="C6291" s="197">
        <v>59.87</v>
      </c>
      <c r="D6291" s="197">
        <f t="shared" si="99"/>
        <v>2.8750809061488671</v>
      </c>
      <c r="E6291" s="197">
        <v>-1.9649582446373048E-2</v>
      </c>
    </row>
    <row r="6292" spans="2:5" x14ac:dyDescent="0.3">
      <c r="B6292" s="166">
        <v>37043</v>
      </c>
      <c r="C6292" s="197">
        <v>15.45</v>
      </c>
      <c r="D6292" s="197">
        <f t="shared" si="99"/>
        <v>-0.40370513315322276</v>
      </c>
      <c r="E6292" s="197">
        <v>-1.9670050761421365E-2</v>
      </c>
    </row>
    <row r="6293" spans="2:5" x14ac:dyDescent="0.3">
      <c r="B6293" s="166">
        <v>36628</v>
      </c>
      <c r="C6293" s="197">
        <v>25.91</v>
      </c>
      <c r="D6293" s="197">
        <f t="shared" si="99"/>
        <v>-0.93672617157928151</v>
      </c>
      <c r="E6293" s="197">
        <v>-1.9674612183125273E-2</v>
      </c>
    </row>
    <row r="6294" spans="2:5" x14ac:dyDescent="0.3">
      <c r="B6294" s="166">
        <v>45005</v>
      </c>
      <c r="C6294" s="197">
        <v>409.49</v>
      </c>
      <c r="D6294" s="197">
        <f t="shared" si="99"/>
        <v>4.1391817269076299</v>
      </c>
      <c r="E6294" s="197">
        <v>-1.9678724473917275E-2</v>
      </c>
    </row>
    <row r="6295" spans="2:5" x14ac:dyDescent="0.3">
      <c r="B6295" s="166">
        <v>38271</v>
      </c>
      <c r="C6295" s="197">
        <v>79.680000000000007</v>
      </c>
      <c r="D6295" s="197">
        <f t="shared" si="99"/>
        <v>1.5828200972447326</v>
      </c>
      <c r="E6295" s="197">
        <v>-1.9685039370078705E-2</v>
      </c>
    </row>
    <row r="6296" spans="2:5" x14ac:dyDescent="0.3">
      <c r="B6296" s="166">
        <v>37600</v>
      </c>
      <c r="C6296" s="197">
        <v>30.85</v>
      </c>
      <c r="D6296" s="197">
        <f t="shared" si="99"/>
        <v>-0.9524323490864236</v>
      </c>
      <c r="E6296" s="197">
        <v>-1.9701302828090128E-2</v>
      </c>
    </row>
    <row r="6297" spans="2:5" x14ac:dyDescent="0.3">
      <c r="B6297" s="166">
        <v>45715</v>
      </c>
      <c r="C6297" s="197">
        <v>648.54999999999995</v>
      </c>
      <c r="D6297" s="197">
        <f t="shared" si="99"/>
        <v>1.9330227930535453</v>
      </c>
      <c r="E6297" s="197">
        <v>-1.9724909310761873E-2</v>
      </c>
    </row>
    <row r="6298" spans="2:5" x14ac:dyDescent="0.3">
      <c r="B6298" s="166">
        <v>40620</v>
      </c>
      <c r="C6298" s="197">
        <v>221.12</v>
      </c>
      <c r="D6298" s="197">
        <f t="shared" si="99"/>
        <v>-0.62209461307082314</v>
      </c>
      <c r="E6298" s="197">
        <v>-1.9727800682714847E-2</v>
      </c>
    </row>
    <row r="6299" spans="2:5" x14ac:dyDescent="0.3">
      <c r="B6299" s="166">
        <v>42039</v>
      </c>
      <c r="C6299" s="197">
        <v>585.12</v>
      </c>
      <c r="D6299" s="197">
        <f t="shared" si="99"/>
        <v>9.4318060260295944</v>
      </c>
      <c r="E6299" s="197">
        <v>-1.9735299045066101E-2</v>
      </c>
    </row>
    <row r="6300" spans="2:5" x14ac:dyDescent="0.3">
      <c r="B6300" s="166">
        <v>35801</v>
      </c>
      <c r="C6300" s="197">
        <v>56.09</v>
      </c>
      <c r="D6300" s="197">
        <f t="shared" si="99"/>
        <v>1.1326996197718633</v>
      </c>
      <c r="E6300" s="197">
        <v>-1.9748339741349152E-2</v>
      </c>
    </row>
    <row r="6301" spans="2:5" x14ac:dyDescent="0.3">
      <c r="B6301" s="166">
        <v>37511</v>
      </c>
      <c r="C6301" s="197">
        <v>26.3</v>
      </c>
      <c r="D6301" s="197">
        <f t="shared" si="99"/>
        <v>-0.91165602955995972</v>
      </c>
      <c r="E6301" s="197">
        <v>-1.9754006708907812E-2</v>
      </c>
    </row>
    <row r="6302" spans="2:5" x14ac:dyDescent="0.3">
      <c r="B6302" s="166">
        <v>44425</v>
      </c>
      <c r="C6302" s="197">
        <v>297.7</v>
      </c>
      <c r="D6302" s="197">
        <f t="shared" si="99"/>
        <v>1.927236971484759</v>
      </c>
      <c r="E6302" s="197">
        <v>-1.9756338491932812E-2</v>
      </c>
    </row>
    <row r="6303" spans="2:5" x14ac:dyDescent="0.3">
      <c r="B6303" s="166">
        <v>44039</v>
      </c>
      <c r="C6303" s="197">
        <v>101.7</v>
      </c>
      <c r="D6303" s="197">
        <f t="shared" si="99"/>
        <v>6.5952203136669159</v>
      </c>
      <c r="E6303" s="197">
        <v>-1.9759036144578301E-2</v>
      </c>
    </row>
    <row r="6304" spans="2:5" x14ac:dyDescent="0.3">
      <c r="B6304" s="166">
        <v>37095</v>
      </c>
      <c r="C6304" s="197">
        <v>13.39</v>
      </c>
      <c r="D6304" s="197">
        <f t="shared" si="99"/>
        <v>-0.85544639965453961</v>
      </c>
      <c r="E6304" s="197">
        <v>-1.9765739385065872E-2</v>
      </c>
    </row>
    <row r="6305" spans="2:5" x14ac:dyDescent="0.3">
      <c r="B6305" s="166">
        <v>38329</v>
      </c>
      <c r="C6305" s="197">
        <v>92.63</v>
      </c>
      <c r="D6305" s="197">
        <f t="shared" si="99"/>
        <v>-0.85382673189206248</v>
      </c>
      <c r="E6305" s="197">
        <v>-1.9788359788359799E-2</v>
      </c>
    </row>
    <row r="6306" spans="2:5" x14ac:dyDescent="0.3">
      <c r="B6306" s="166">
        <v>45877</v>
      </c>
      <c r="C6306" s="197">
        <v>633.70000000000005</v>
      </c>
      <c r="D6306" s="197">
        <f t="shared" si="99"/>
        <v>13.237250056167156</v>
      </c>
      <c r="E6306" s="197">
        <v>-1.979891724671301E-2</v>
      </c>
    </row>
    <row r="6307" spans="2:5" x14ac:dyDescent="0.3">
      <c r="B6307" s="166">
        <v>35828</v>
      </c>
      <c r="C6307" s="197">
        <v>44.51</v>
      </c>
      <c r="D6307" s="197">
        <f t="shared" si="99"/>
        <v>-0.91625587958607713</v>
      </c>
      <c r="E6307" s="197">
        <v>-1.9819423034573846E-2</v>
      </c>
    </row>
    <row r="6308" spans="2:5" x14ac:dyDescent="0.3">
      <c r="B6308" s="166">
        <v>42768</v>
      </c>
      <c r="C6308" s="197">
        <v>531.5</v>
      </c>
      <c r="D6308" s="197">
        <f t="shared" si="99"/>
        <v>1.8912582277103844</v>
      </c>
      <c r="E6308" s="197">
        <v>-1.9824804057169243E-2</v>
      </c>
    </row>
    <row r="6309" spans="2:5" x14ac:dyDescent="0.3">
      <c r="B6309" s="166">
        <v>38831</v>
      </c>
      <c r="C6309" s="197">
        <v>183.83</v>
      </c>
      <c r="D6309" s="197">
        <f t="shared" si="99"/>
        <v>-0.73037547667937808</v>
      </c>
      <c r="E6309" s="197">
        <v>-1.9834710743801609E-2</v>
      </c>
    </row>
    <row r="6310" spans="2:5" x14ac:dyDescent="0.3">
      <c r="B6310" s="166">
        <v>45849</v>
      </c>
      <c r="C6310" s="197">
        <v>681.8</v>
      </c>
      <c r="D6310" s="197">
        <f t="shared" si="99"/>
        <v>5.5779064158224783</v>
      </c>
      <c r="E6310" s="197">
        <v>-1.9838987924094442E-2</v>
      </c>
    </row>
    <row r="6311" spans="2:5" x14ac:dyDescent="0.3">
      <c r="B6311" s="166">
        <v>44042</v>
      </c>
      <c r="C6311" s="197">
        <v>103.65</v>
      </c>
      <c r="D6311" s="197">
        <f t="shared" si="99"/>
        <v>-0.81299052774018943</v>
      </c>
      <c r="E6311" s="197">
        <v>-1.9858156028368712E-2</v>
      </c>
    </row>
    <row r="6312" spans="2:5" x14ac:dyDescent="0.3">
      <c r="B6312" s="166">
        <v>42081</v>
      </c>
      <c r="C6312" s="197">
        <v>554.25</v>
      </c>
      <c r="D6312" s="197">
        <f t="shared" si="99"/>
        <v>11.779571132118978</v>
      </c>
      <c r="E6312" s="197">
        <v>-1.9859234632524592E-2</v>
      </c>
    </row>
    <row r="6313" spans="2:5" x14ac:dyDescent="0.3">
      <c r="B6313" s="166">
        <v>36497</v>
      </c>
      <c r="C6313" s="197">
        <v>43.37</v>
      </c>
      <c r="D6313" s="197">
        <f t="shared" si="99"/>
        <v>0.54451566951566943</v>
      </c>
      <c r="E6313" s="197">
        <v>-1.9887005649717571E-2</v>
      </c>
    </row>
    <row r="6314" spans="2:5" x14ac:dyDescent="0.3">
      <c r="B6314" s="166">
        <v>36607</v>
      </c>
      <c r="C6314" s="197">
        <v>28.08</v>
      </c>
      <c r="D6314" s="197">
        <f t="shared" si="99"/>
        <v>-0.82725315287603818</v>
      </c>
      <c r="E6314" s="197">
        <v>-1.9895287958115238E-2</v>
      </c>
    </row>
    <row r="6315" spans="2:5" x14ac:dyDescent="0.3">
      <c r="B6315" s="166">
        <v>43644</v>
      </c>
      <c r="C6315" s="197">
        <v>162.55000000000001</v>
      </c>
      <c r="D6315" s="197">
        <f t="shared" si="99"/>
        <v>5.8760575296108293</v>
      </c>
      <c r="E6315" s="197">
        <v>-1.9897497738920578E-2</v>
      </c>
    </row>
    <row r="6316" spans="2:5" x14ac:dyDescent="0.3">
      <c r="B6316" s="166">
        <v>37348</v>
      </c>
      <c r="C6316" s="197">
        <v>23.64</v>
      </c>
      <c r="D6316" s="197">
        <f t="shared" si="99"/>
        <v>-0.94992055926278995</v>
      </c>
      <c r="E6316" s="197">
        <v>-1.9900497512437831E-2</v>
      </c>
    </row>
    <row r="6317" spans="2:5" x14ac:dyDescent="0.3">
      <c r="B6317" s="166">
        <v>42156</v>
      </c>
      <c r="C6317" s="197">
        <v>472.05</v>
      </c>
      <c r="D6317" s="197">
        <f t="shared" si="99"/>
        <v>16.799773755656108</v>
      </c>
      <c r="E6317" s="197">
        <v>-1.9931485518529968E-2</v>
      </c>
    </row>
    <row r="6318" spans="2:5" x14ac:dyDescent="0.3">
      <c r="B6318" s="166">
        <v>37392</v>
      </c>
      <c r="C6318" s="197">
        <v>26.52</v>
      </c>
      <c r="D6318" s="197">
        <f t="shared" si="99"/>
        <v>-0.41210374639769454</v>
      </c>
      <c r="E6318" s="197">
        <v>-1.9955654101995512E-2</v>
      </c>
    </row>
    <row r="6319" spans="2:5" x14ac:dyDescent="0.3">
      <c r="B6319" s="166">
        <v>36538</v>
      </c>
      <c r="C6319" s="197">
        <v>45.11</v>
      </c>
      <c r="D6319" s="197">
        <f t="shared" si="99"/>
        <v>-0.55301228695996829</v>
      </c>
      <c r="E6319" s="197">
        <v>-1.9986965022811276E-2</v>
      </c>
    </row>
    <row r="6320" spans="2:5" x14ac:dyDescent="0.3">
      <c r="B6320" s="166">
        <v>35235</v>
      </c>
      <c r="C6320" s="197">
        <v>100.92</v>
      </c>
      <c r="D6320" s="197">
        <f t="shared" si="99"/>
        <v>0.21898780045899247</v>
      </c>
      <c r="E6320" s="197">
        <v>-2.0003884249368831E-2</v>
      </c>
    </row>
    <row r="6321" spans="2:5" x14ac:dyDescent="0.3">
      <c r="B6321" s="166">
        <v>38502</v>
      </c>
      <c r="C6321" s="197">
        <v>82.79</v>
      </c>
      <c r="D6321" s="197">
        <f t="shared" si="99"/>
        <v>2.0731254639940611</v>
      </c>
      <c r="E6321" s="197">
        <v>-2.0004734848484862E-2</v>
      </c>
    </row>
    <row r="6322" spans="2:5" x14ac:dyDescent="0.3">
      <c r="B6322" s="166">
        <v>36263</v>
      </c>
      <c r="C6322" s="197">
        <v>26.94</v>
      </c>
      <c r="D6322" s="197">
        <f t="shared" si="99"/>
        <v>-0.92635923789738406</v>
      </c>
      <c r="E6322" s="197">
        <v>-2.0007275372862732E-2</v>
      </c>
    </row>
    <row r="6323" spans="2:5" x14ac:dyDescent="0.3">
      <c r="B6323" s="166">
        <v>41655</v>
      </c>
      <c r="C6323" s="197">
        <v>365.83</v>
      </c>
      <c r="D6323" s="197">
        <f t="shared" si="99"/>
        <v>1.2652012383900928</v>
      </c>
      <c r="E6323" s="197">
        <v>-2.0010715242432475E-2</v>
      </c>
    </row>
    <row r="6324" spans="2:5" x14ac:dyDescent="0.3">
      <c r="B6324" s="166">
        <v>43798</v>
      </c>
      <c r="C6324" s="197">
        <v>161.5</v>
      </c>
      <c r="D6324" s="197">
        <f t="shared" si="99"/>
        <v>5.4885496183206106</v>
      </c>
      <c r="E6324" s="197">
        <v>-2.0024271844660269E-2</v>
      </c>
    </row>
    <row r="6325" spans="2:5" x14ac:dyDescent="0.3">
      <c r="B6325" s="166">
        <v>37397</v>
      </c>
      <c r="C6325" s="197">
        <v>24.89</v>
      </c>
      <c r="D6325" s="197">
        <f t="shared" si="99"/>
        <v>-0.85850719117730656</v>
      </c>
      <c r="E6325" s="197">
        <v>-2.0078740157480235E-2</v>
      </c>
    </row>
    <row r="6326" spans="2:5" x14ac:dyDescent="0.3">
      <c r="B6326" s="166">
        <v>40861</v>
      </c>
      <c r="C6326" s="197">
        <v>175.91</v>
      </c>
      <c r="D6326" s="197">
        <f t="shared" si="99"/>
        <v>8.2632964718272781</v>
      </c>
      <c r="E6326" s="197">
        <v>-2.0109180035650653E-2</v>
      </c>
    </row>
    <row r="6327" spans="2:5" x14ac:dyDescent="0.3">
      <c r="B6327" s="166">
        <v>37215</v>
      </c>
      <c r="C6327" s="197">
        <v>18.989999999999998</v>
      </c>
      <c r="D6327" s="197">
        <f t="shared" si="99"/>
        <v>-0.96228026616347206</v>
      </c>
      <c r="E6327" s="197">
        <v>-2.0123839009287936E-2</v>
      </c>
    </row>
    <row r="6328" spans="2:5" x14ac:dyDescent="0.3">
      <c r="B6328" s="166">
        <v>42592</v>
      </c>
      <c r="C6328" s="197">
        <v>503.45</v>
      </c>
      <c r="D6328" s="197">
        <f t="shared" si="99"/>
        <v>2.2755367599219261</v>
      </c>
      <c r="E6328" s="197">
        <v>-2.014402491241718E-2</v>
      </c>
    </row>
    <row r="6329" spans="2:5" x14ac:dyDescent="0.3">
      <c r="B6329" s="166">
        <v>39029</v>
      </c>
      <c r="C6329" s="197">
        <v>153.69999999999999</v>
      </c>
      <c r="D6329" s="197">
        <f t="shared" si="99"/>
        <v>6.7081243731193574</v>
      </c>
      <c r="E6329" s="197">
        <v>-2.014535254366967E-2</v>
      </c>
    </row>
    <row r="6330" spans="2:5" x14ac:dyDescent="0.3">
      <c r="B6330" s="166">
        <v>36735</v>
      </c>
      <c r="C6330" s="197">
        <v>19.940000000000001</v>
      </c>
      <c r="D6330" s="197">
        <f t="shared" si="99"/>
        <v>-0.9548970821081203</v>
      </c>
      <c r="E6330" s="197">
        <v>-2.0147420147420103E-2</v>
      </c>
    </row>
    <row r="6331" spans="2:5" x14ac:dyDescent="0.3">
      <c r="B6331" s="166">
        <v>42160</v>
      </c>
      <c r="C6331" s="197">
        <v>442.1</v>
      </c>
      <c r="D6331" s="197">
        <f t="shared" si="99"/>
        <v>-0.31795742054921317</v>
      </c>
      <c r="E6331" s="197">
        <v>-2.0168439716311992E-2</v>
      </c>
    </row>
    <row r="6332" spans="2:5" x14ac:dyDescent="0.3">
      <c r="B6332" s="166">
        <v>45783</v>
      </c>
      <c r="C6332" s="197">
        <v>648.20000000000005</v>
      </c>
      <c r="D6332" s="197">
        <f t="shared" si="99"/>
        <v>0.50237570981573776</v>
      </c>
      <c r="E6332" s="197">
        <v>-2.0179880583478083E-2</v>
      </c>
    </row>
    <row r="6333" spans="2:5" x14ac:dyDescent="0.3">
      <c r="B6333" s="166">
        <v>42950</v>
      </c>
      <c r="C6333" s="197">
        <v>431.45</v>
      </c>
      <c r="D6333" s="197">
        <f t="shared" si="99"/>
        <v>9.7167124402400606E-2</v>
      </c>
      <c r="E6333" s="197">
        <v>-2.021119563983198E-2</v>
      </c>
    </row>
    <row r="6334" spans="2:5" x14ac:dyDescent="0.3">
      <c r="B6334" s="166">
        <v>44917</v>
      </c>
      <c r="C6334" s="197">
        <v>393.24</v>
      </c>
      <c r="D6334" s="197">
        <f t="shared" si="99"/>
        <v>13.247826086956522</v>
      </c>
      <c r="E6334" s="197">
        <v>-2.0231213872832332E-2</v>
      </c>
    </row>
    <row r="6335" spans="2:5" x14ac:dyDescent="0.3">
      <c r="B6335" s="166">
        <v>36270</v>
      </c>
      <c r="C6335" s="197">
        <v>27.6</v>
      </c>
      <c r="D6335" s="197">
        <f t="shared" si="99"/>
        <v>-0.93766937669376693</v>
      </c>
      <c r="E6335" s="197">
        <v>-2.0234291799786974E-2</v>
      </c>
    </row>
    <row r="6336" spans="2:5" x14ac:dyDescent="0.3">
      <c r="B6336" s="166">
        <v>41857</v>
      </c>
      <c r="C6336" s="197">
        <v>442.8</v>
      </c>
      <c r="D6336" s="197">
        <f t="shared" si="99"/>
        <v>1.9338103756708409</v>
      </c>
      <c r="E6336" s="197">
        <v>-2.024560238964479E-2</v>
      </c>
    </row>
    <row r="6337" spans="2:5" x14ac:dyDescent="0.3">
      <c r="B6337" s="166">
        <v>40360</v>
      </c>
      <c r="C6337" s="197">
        <v>150.93</v>
      </c>
      <c r="D6337" s="197">
        <f t="shared" si="99"/>
        <v>1.6257828810020878</v>
      </c>
      <c r="E6337" s="197">
        <v>-2.0253164556962022E-2</v>
      </c>
    </row>
    <row r="6338" spans="2:5" x14ac:dyDescent="0.3">
      <c r="B6338" s="166">
        <v>34710</v>
      </c>
      <c r="C6338" s="197">
        <v>57.48</v>
      </c>
      <c r="D6338" s="197">
        <f t="shared" si="99"/>
        <v>0.83115641924179662</v>
      </c>
      <c r="E6338" s="197">
        <v>-2.028293846940521E-2</v>
      </c>
    </row>
    <row r="6339" spans="2:5" x14ac:dyDescent="0.3">
      <c r="B6339" s="166">
        <v>37719</v>
      </c>
      <c r="C6339" s="197">
        <v>31.39</v>
      </c>
      <c r="D6339" s="197">
        <f t="shared" si="99"/>
        <v>-0.41425639111774593</v>
      </c>
      <c r="E6339" s="197">
        <v>-2.0287141073657922E-2</v>
      </c>
    </row>
    <row r="6340" spans="2:5" x14ac:dyDescent="0.3">
      <c r="B6340" s="166">
        <v>37876</v>
      </c>
      <c r="C6340" s="197">
        <v>53.59</v>
      </c>
      <c r="D6340" s="197">
        <f t="shared" si="99"/>
        <v>-0.36557357641766308</v>
      </c>
      <c r="E6340" s="197">
        <v>-2.0292504570383896E-2</v>
      </c>
    </row>
    <row r="6341" spans="2:5" x14ac:dyDescent="0.3">
      <c r="B6341" s="166">
        <v>35622</v>
      </c>
      <c r="C6341" s="197">
        <v>84.47</v>
      </c>
      <c r="D6341" s="197">
        <f t="shared" si="99"/>
        <v>1.1616766467065887E-2</v>
      </c>
      <c r="E6341" s="197">
        <v>-2.0296914868939919E-2</v>
      </c>
    </row>
    <row r="6342" spans="2:5" x14ac:dyDescent="0.3">
      <c r="B6342" s="166">
        <v>38310</v>
      </c>
      <c r="C6342" s="197">
        <v>83.5</v>
      </c>
      <c r="D6342" s="197">
        <f t="shared" si="99"/>
        <v>-0.74894768490679497</v>
      </c>
      <c r="E6342" s="197">
        <v>-2.0298017130118584E-2</v>
      </c>
    </row>
    <row r="6343" spans="2:5" x14ac:dyDescent="0.3">
      <c r="B6343" s="166">
        <v>42394</v>
      </c>
      <c r="C6343" s="197">
        <v>332.6</v>
      </c>
      <c r="D6343" s="197">
        <f t="shared" si="99"/>
        <v>0.3946077403664725</v>
      </c>
      <c r="E6343" s="197">
        <v>-2.0324005891016128E-2</v>
      </c>
    </row>
    <row r="6344" spans="2:5" x14ac:dyDescent="0.3">
      <c r="B6344" s="166">
        <v>41148</v>
      </c>
      <c r="C6344" s="197">
        <v>238.49</v>
      </c>
      <c r="D6344" s="197">
        <f t="shared" si="99"/>
        <v>1.5369550408719457E-2</v>
      </c>
      <c r="E6344" s="197">
        <v>-2.0333552415379486E-2</v>
      </c>
    </row>
    <row r="6345" spans="2:5" x14ac:dyDescent="0.3">
      <c r="B6345" s="166">
        <v>40675</v>
      </c>
      <c r="C6345" s="197">
        <v>234.88</v>
      </c>
      <c r="D6345" s="197">
        <f t="shared" si="99"/>
        <v>-0.44727615013531008</v>
      </c>
      <c r="E6345" s="197">
        <v>-2.0353687020353672E-2</v>
      </c>
    </row>
    <row r="6346" spans="2:5" x14ac:dyDescent="0.3">
      <c r="B6346" s="166">
        <v>44670</v>
      </c>
      <c r="C6346" s="197">
        <v>424.95</v>
      </c>
      <c r="D6346" s="197">
        <f t="shared" ref="D6346:D6409" si="100">C6346/C6347-1</f>
        <v>3.6341330425299887</v>
      </c>
      <c r="E6346" s="197">
        <v>-2.0401106500691601E-2</v>
      </c>
    </row>
    <row r="6347" spans="2:5" x14ac:dyDescent="0.3">
      <c r="B6347" s="166">
        <v>38401</v>
      </c>
      <c r="C6347" s="197">
        <v>91.7</v>
      </c>
      <c r="D6347" s="197">
        <f t="shared" si="100"/>
        <v>-0.63680291508238274</v>
      </c>
      <c r="E6347" s="197">
        <v>-2.0403803012498667E-2</v>
      </c>
    </row>
    <row r="6348" spans="2:5" x14ac:dyDescent="0.3">
      <c r="B6348" s="166">
        <v>40493</v>
      </c>
      <c r="C6348" s="197">
        <v>252.48</v>
      </c>
      <c r="D6348" s="197">
        <f t="shared" si="100"/>
        <v>2.2887846815162174</v>
      </c>
      <c r="E6348" s="197">
        <v>-2.0408163265306145E-2</v>
      </c>
    </row>
    <row r="6349" spans="2:5" x14ac:dyDescent="0.3">
      <c r="B6349" s="166">
        <v>38212</v>
      </c>
      <c r="C6349" s="197">
        <v>76.77</v>
      </c>
      <c r="D6349" s="197">
        <f t="shared" si="100"/>
        <v>-6.4122881872485715E-2</v>
      </c>
      <c r="E6349" s="197">
        <v>-2.041597550082952E-2</v>
      </c>
    </row>
    <row r="6350" spans="2:5" x14ac:dyDescent="0.3">
      <c r="B6350" s="166">
        <v>38482</v>
      </c>
      <c r="C6350" s="197">
        <v>82.03</v>
      </c>
      <c r="D6350" s="197">
        <f t="shared" si="100"/>
        <v>-0.30157513835674754</v>
      </c>
      <c r="E6350" s="197">
        <v>-2.0420348698351964E-2</v>
      </c>
    </row>
    <row r="6351" spans="2:5" x14ac:dyDescent="0.3">
      <c r="B6351" s="166">
        <v>43738</v>
      </c>
      <c r="C6351" s="197">
        <v>117.45</v>
      </c>
      <c r="D6351" s="197">
        <f t="shared" si="100"/>
        <v>0.55090452924864652</v>
      </c>
      <c r="E6351" s="197">
        <v>-2.04336947456214E-2</v>
      </c>
    </row>
    <row r="6352" spans="2:5" x14ac:dyDescent="0.3">
      <c r="B6352" s="166">
        <v>39661</v>
      </c>
      <c r="C6352" s="197">
        <v>75.73</v>
      </c>
      <c r="D6352" s="197">
        <f t="shared" si="100"/>
        <v>-0.88754083754083757</v>
      </c>
      <c r="E6352" s="197">
        <v>-2.0437200879575679E-2</v>
      </c>
    </row>
    <row r="6353" spans="2:5" x14ac:dyDescent="0.3">
      <c r="B6353" s="166">
        <v>45860</v>
      </c>
      <c r="C6353" s="197">
        <v>673.4</v>
      </c>
      <c r="D6353" s="197">
        <f t="shared" si="100"/>
        <v>2.0561858945266405</v>
      </c>
      <c r="E6353" s="197">
        <v>-2.0437850025456505E-2</v>
      </c>
    </row>
    <row r="6354" spans="2:5" x14ac:dyDescent="0.3">
      <c r="B6354" s="166">
        <v>41123</v>
      </c>
      <c r="C6354" s="197">
        <v>220.34</v>
      </c>
      <c r="D6354" s="197">
        <f t="shared" si="100"/>
        <v>-7.7650801624178478E-2</v>
      </c>
      <c r="E6354" s="197">
        <v>-2.0449897750511203E-2</v>
      </c>
    </row>
    <row r="6355" spans="2:5" x14ac:dyDescent="0.3">
      <c r="B6355" s="166">
        <v>41101</v>
      </c>
      <c r="C6355" s="197">
        <v>238.89</v>
      </c>
      <c r="D6355" s="197">
        <f t="shared" si="100"/>
        <v>0.69245483528161511</v>
      </c>
      <c r="E6355" s="197">
        <v>-2.0460882401180935E-2</v>
      </c>
    </row>
    <row r="6356" spans="2:5" x14ac:dyDescent="0.3">
      <c r="B6356" s="166">
        <v>39443</v>
      </c>
      <c r="C6356" s="197">
        <v>141.15</v>
      </c>
      <c r="D6356" s="197">
        <f t="shared" si="100"/>
        <v>-0.16823806717737178</v>
      </c>
      <c r="E6356" s="197">
        <v>-2.0471894517695932E-2</v>
      </c>
    </row>
    <row r="6357" spans="2:5" x14ac:dyDescent="0.3">
      <c r="B6357" s="166">
        <v>43622</v>
      </c>
      <c r="C6357" s="197">
        <v>169.7</v>
      </c>
      <c r="D6357" s="197">
        <f t="shared" si="100"/>
        <v>4.4307692307692159E-2</v>
      </c>
      <c r="E6357" s="197">
        <v>-2.0490620490620559E-2</v>
      </c>
    </row>
    <row r="6358" spans="2:5" x14ac:dyDescent="0.3">
      <c r="B6358" s="166">
        <v>40385</v>
      </c>
      <c r="C6358" s="197">
        <v>162.5</v>
      </c>
      <c r="D6358" s="197">
        <f t="shared" si="100"/>
        <v>0.92353219696969679</v>
      </c>
      <c r="E6358" s="197">
        <v>-2.0494273658830608E-2</v>
      </c>
    </row>
    <row r="6359" spans="2:5" x14ac:dyDescent="0.3">
      <c r="B6359" s="166">
        <v>38499</v>
      </c>
      <c r="C6359" s="197">
        <v>84.48</v>
      </c>
      <c r="D6359" s="197">
        <f t="shared" si="100"/>
        <v>-0.8074968668109832</v>
      </c>
      <c r="E6359" s="197">
        <v>-2.0521739130434757E-2</v>
      </c>
    </row>
    <row r="6360" spans="2:5" x14ac:dyDescent="0.3">
      <c r="B6360" s="166">
        <v>44673</v>
      </c>
      <c r="C6360" s="197">
        <v>438.85</v>
      </c>
      <c r="D6360" s="197">
        <f t="shared" si="100"/>
        <v>5.2398081534772212E-2</v>
      </c>
      <c r="E6360" s="197">
        <v>-2.0533422609083751E-2</v>
      </c>
    </row>
    <row r="6361" spans="2:5" x14ac:dyDescent="0.3">
      <c r="B6361" s="166">
        <v>44706</v>
      </c>
      <c r="C6361" s="197">
        <v>417</v>
      </c>
      <c r="D6361" s="197">
        <f t="shared" si="100"/>
        <v>0.26398108575065926</v>
      </c>
      <c r="E6361" s="197">
        <v>-2.0551967116852587E-2</v>
      </c>
    </row>
    <row r="6362" spans="2:5" x14ac:dyDescent="0.3">
      <c r="B6362" s="166">
        <v>41529</v>
      </c>
      <c r="C6362" s="197">
        <v>329.91</v>
      </c>
      <c r="D6362" s="197">
        <f t="shared" si="100"/>
        <v>1.5861095868934707</v>
      </c>
      <c r="E6362" s="197">
        <v>-2.0573566084787887E-2</v>
      </c>
    </row>
    <row r="6363" spans="2:5" x14ac:dyDescent="0.3">
      <c r="B6363" s="166">
        <v>34981</v>
      </c>
      <c r="C6363" s="197">
        <v>127.57</v>
      </c>
      <c r="D6363" s="197">
        <f t="shared" si="100"/>
        <v>0.55839237722941593</v>
      </c>
      <c r="E6363" s="197">
        <v>-2.057581573896361E-2</v>
      </c>
    </row>
    <row r="6364" spans="2:5" x14ac:dyDescent="0.3">
      <c r="B6364" s="166">
        <v>35619</v>
      </c>
      <c r="C6364" s="197">
        <v>81.86</v>
      </c>
      <c r="D6364" s="197">
        <f t="shared" si="100"/>
        <v>-0.80887674814970467</v>
      </c>
      <c r="E6364" s="197">
        <v>-2.0579085905719108E-2</v>
      </c>
    </row>
    <row r="6365" spans="2:5" x14ac:dyDescent="0.3">
      <c r="B6365" s="166">
        <v>41859</v>
      </c>
      <c r="C6365" s="197">
        <v>428.31</v>
      </c>
      <c r="D6365" s="197">
        <f t="shared" si="100"/>
        <v>0.63758363601605805</v>
      </c>
      <c r="E6365" s="197">
        <v>-2.0580366330520738E-2</v>
      </c>
    </row>
    <row r="6366" spans="2:5" x14ac:dyDescent="0.3">
      <c r="B6366" s="166">
        <v>43286</v>
      </c>
      <c r="C6366" s="197">
        <v>261.55</v>
      </c>
      <c r="D6366" s="197">
        <f t="shared" si="100"/>
        <v>0.44375137999558412</v>
      </c>
      <c r="E6366" s="197">
        <v>-2.0595394120951127E-2</v>
      </c>
    </row>
    <row r="6367" spans="2:5" x14ac:dyDescent="0.3">
      <c r="B6367" s="166">
        <v>40836</v>
      </c>
      <c r="C6367" s="197">
        <v>181.16</v>
      </c>
      <c r="D6367" s="197">
        <f t="shared" si="100"/>
        <v>5.145183175033921</v>
      </c>
      <c r="E6367" s="197">
        <v>-2.059793480023786E-2</v>
      </c>
    </row>
    <row r="6368" spans="2:5" x14ac:dyDescent="0.3">
      <c r="B6368" s="166">
        <v>37421</v>
      </c>
      <c r="C6368" s="197">
        <v>29.48</v>
      </c>
      <c r="D6368" s="197">
        <f t="shared" si="100"/>
        <v>-0.72316649450652637</v>
      </c>
      <c r="E6368" s="197">
        <v>-2.0598006644518274E-2</v>
      </c>
    </row>
    <row r="6369" spans="2:5" x14ac:dyDescent="0.3">
      <c r="B6369" s="166">
        <v>38691</v>
      </c>
      <c r="C6369" s="197">
        <v>106.49</v>
      </c>
      <c r="D6369" s="197">
        <f t="shared" si="100"/>
        <v>-0.56863936484789568</v>
      </c>
      <c r="E6369" s="197">
        <v>-2.0601489929182426E-2</v>
      </c>
    </row>
    <row r="6370" spans="2:5" x14ac:dyDescent="0.3">
      <c r="B6370" s="166">
        <v>40522</v>
      </c>
      <c r="C6370" s="197">
        <v>246.87</v>
      </c>
      <c r="D6370" s="197">
        <f t="shared" si="100"/>
        <v>4.5401705565529618</v>
      </c>
      <c r="E6370" s="197">
        <v>-2.0629190304280565E-2</v>
      </c>
    </row>
    <row r="6371" spans="2:5" x14ac:dyDescent="0.3">
      <c r="B6371" s="166">
        <v>36490</v>
      </c>
      <c r="C6371" s="197">
        <v>44.56</v>
      </c>
      <c r="D6371" s="197">
        <f t="shared" si="100"/>
        <v>-0.95459084887394274</v>
      </c>
      <c r="E6371" s="197">
        <v>-2.0659340659340608E-2</v>
      </c>
    </row>
    <row r="6372" spans="2:5" x14ac:dyDescent="0.3">
      <c r="B6372" s="166">
        <v>45475</v>
      </c>
      <c r="C6372" s="197">
        <v>981.3</v>
      </c>
      <c r="D6372" s="197">
        <f t="shared" si="100"/>
        <v>0.89894728694171366</v>
      </c>
      <c r="E6372" s="197">
        <v>-2.0707549523476865E-2</v>
      </c>
    </row>
    <row r="6373" spans="2:5" x14ac:dyDescent="0.3">
      <c r="B6373" s="166">
        <v>41953</v>
      </c>
      <c r="C6373" s="197">
        <v>516.76</v>
      </c>
      <c r="D6373" s="197">
        <f t="shared" si="100"/>
        <v>1.009253859014736</v>
      </c>
      <c r="E6373" s="197">
        <v>-2.071291856961488E-2</v>
      </c>
    </row>
    <row r="6374" spans="2:5" x14ac:dyDescent="0.3">
      <c r="B6374" s="166">
        <v>40966</v>
      </c>
      <c r="C6374" s="197">
        <v>257.19</v>
      </c>
      <c r="D6374" s="197">
        <f t="shared" si="100"/>
        <v>8.7162825840574243</v>
      </c>
      <c r="E6374" s="197">
        <v>-2.071355138407649E-2</v>
      </c>
    </row>
    <row r="6375" spans="2:5" x14ac:dyDescent="0.3">
      <c r="B6375" s="166">
        <v>36115</v>
      </c>
      <c r="C6375" s="197">
        <v>26.47</v>
      </c>
      <c r="D6375" s="197">
        <f t="shared" si="100"/>
        <v>-0.95336504580690629</v>
      </c>
      <c r="E6375" s="197">
        <v>-2.0717721050684479E-2</v>
      </c>
    </row>
    <row r="6376" spans="2:5" x14ac:dyDescent="0.3">
      <c r="B6376" s="166">
        <v>45099</v>
      </c>
      <c r="C6376" s="197">
        <v>567.6</v>
      </c>
      <c r="D6376" s="197">
        <f t="shared" si="100"/>
        <v>2.7305290831416364</v>
      </c>
      <c r="E6376" s="197">
        <v>-2.0720829523300122E-2</v>
      </c>
    </row>
    <row r="6377" spans="2:5" x14ac:dyDescent="0.3">
      <c r="B6377" s="166">
        <v>40354</v>
      </c>
      <c r="C6377" s="197">
        <v>152.15</v>
      </c>
      <c r="D6377" s="197">
        <f t="shared" si="100"/>
        <v>4.0347452018530774</v>
      </c>
      <c r="E6377" s="197">
        <v>-2.0724721632232712E-2</v>
      </c>
    </row>
    <row r="6378" spans="2:5" x14ac:dyDescent="0.3">
      <c r="B6378" s="166">
        <v>37607</v>
      </c>
      <c r="C6378" s="197">
        <v>30.22</v>
      </c>
      <c r="D6378" s="197">
        <f t="shared" si="100"/>
        <v>-0.79080714384604733</v>
      </c>
      <c r="E6378" s="197">
        <v>-2.0738820479585196E-2</v>
      </c>
    </row>
    <row r="6379" spans="2:5" x14ac:dyDescent="0.3">
      <c r="B6379" s="166">
        <v>39483</v>
      </c>
      <c r="C6379" s="197">
        <v>144.46</v>
      </c>
      <c r="D6379" s="197">
        <f t="shared" si="100"/>
        <v>0.47966813479463299</v>
      </c>
      <c r="E6379" s="197">
        <v>-2.0742950108459834E-2</v>
      </c>
    </row>
    <row r="6380" spans="2:5" x14ac:dyDescent="0.3">
      <c r="B6380" s="166">
        <v>38020</v>
      </c>
      <c r="C6380" s="197">
        <v>97.63</v>
      </c>
      <c r="D6380" s="197">
        <f t="shared" si="100"/>
        <v>-0.42258102673290754</v>
      </c>
      <c r="E6380" s="197">
        <v>-2.0762286860581791E-2</v>
      </c>
    </row>
    <row r="6381" spans="2:5" x14ac:dyDescent="0.3">
      <c r="B6381" s="166">
        <v>40301</v>
      </c>
      <c r="C6381" s="197">
        <v>169.08</v>
      </c>
      <c r="D6381" s="197">
        <f t="shared" si="100"/>
        <v>1.2152050284345961E-2</v>
      </c>
      <c r="E6381" s="197">
        <v>-2.0791104418833473E-2</v>
      </c>
    </row>
    <row r="6382" spans="2:5" x14ac:dyDescent="0.3">
      <c r="B6382" s="166">
        <v>43783</v>
      </c>
      <c r="C6382" s="197">
        <v>167.05</v>
      </c>
      <c r="D6382" s="197">
        <f t="shared" si="100"/>
        <v>-0.81864272453887155</v>
      </c>
      <c r="E6382" s="197">
        <v>-2.0808909730363312E-2</v>
      </c>
    </row>
    <row r="6383" spans="2:5" x14ac:dyDescent="0.3">
      <c r="B6383" s="166">
        <v>45442</v>
      </c>
      <c r="C6383" s="197">
        <v>921.11</v>
      </c>
      <c r="D6383" s="197">
        <f t="shared" si="100"/>
        <v>8.7482273256429259</v>
      </c>
      <c r="E6383" s="197">
        <v>-2.0824917614542415E-2</v>
      </c>
    </row>
    <row r="6384" spans="2:5" x14ac:dyDescent="0.3">
      <c r="B6384" s="166">
        <v>38358</v>
      </c>
      <c r="C6384" s="197">
        <v>94.49</v>
      </c>
      <c r="D6384" s="197">
        <f t="shared" si="100"/>
        <v>-0.4747053591283078</v>
      </c>
      <c r="E6384" s="197">
        <v>-2.0829015544041485E-2</v>
      </c>
    </row>
    <row r="6385" spans="2:5" x14ac:dyDescent="0.3">
      <c r="B6385" s="166">
        <v>38834</v>
      </c>
      <c r="C6385" s="197">
        <v>179.88</v>
      </c>
      <c r="D6385" s="197">
        <f t="shared" si="100"/>
        <v>1.1521895190236897</v>
      </c>
      <c r="E6385" s="197">
        <v>-2.0848075771596641E-2</v>
      </c>
    </row>
    <row r="6386" spans="2:5" x14ac:dyDescent="0.3">
      <c r="B6386" s="166">
        <v>35618</v>
      </c>
      <c r="C6386" s="197">
        <v>83.58</v>
      </c>
      <c r="D6386" s="197">
        <f t="shared" si="100"/>
        <v>3.4504792332268366</v>
      </c>
      <c r="E6386" s="197">
        <v>-2.0852858481724468E-2</v>
      </c>
    </row>
    <row r="6387" spans="2:5" x14ac:dyDescent="0.3">
      <c r="B6387" s="166">
        <v>36773</v>
      </c>
      <c r="C6387" s="197">
        <v>18.78</v>
      </c>
      <c r="D6387" s="197">
        <f t="shared" si="100"/>
        <v>-0.66631130063965882</v>
      </c>
      <c r="E6387" s="197">
        <v>-2.0855057351407691E-2</v>
      </c>
    </row>
    <row r="6388" spans="2:5" x14ac:dyDescent="0.3">
      <c r="B6388" s="166">
        <v>34712</v>
      </c>
      <c r="C6388" s="197">
        <v>56.28</v>
      </c>
      <c r="D6388" s="197">
        <f t="shared" si="100"/>
        <v>-0.24527289794823648</v>
      </c>
      <c r="E6388" s="197">
        <v>-2.0876826722338149E-2</v>
      </c>
    </row>
    <row r="6389" spans="2:5" x14ac:dyDescent="0.3">
      <c r="B6389" s="166">
        <v>35101</v>
      </c>
      <c r="C6389" s="197">
        <v>74.569999999999993</v>
      </c>
      <c r="D6389" s="197">
        <f t="shared" si="100"/>
        <v>0.14406259588830905</v>
      </c>
      <c r="E6389" s="197">
        <v>-2.0877100840336227E-2</v>
      </c>
    </row>
    <row r="6390" spans="2:5" x14ac:dyDescent="0.3">
      <c r="B6390" s="166">
        <v>35723</v>
      </c>
      <c r="C6390" s="197">
        <v>65.180000000000007</v>
      </c>
      <c r="D6390" s="197">
        <f t="shared" si="100"/>
        <v>-0.84286403085824491</v>
      </c>
      <c r="E6390" s="197">
        <v>-2.0880276400780939E-2</v>
      </c>
    </row>
    <row r="6391" spans="2:5" x14ac:dyDescent="0.3">
      <c r="B6391" s="166">
        <v>42998</v>
      </c>
      <c r="C6391" s="197">
        <v>414.8</v>
      </c>
      <c r="D6391" s="197">
        <f t="shared" si="100"/>
        <v>-8.7147887323943629E-2</v>
      </c>
      <c r="E6391" s="197">
        <v>-2.0889885518706408E-2</v>
      </c>
    </row>
    <row r="6392" spans="2:5" x14ac:dyDescent="0.3">
      <c r="B6392" s="166">
        <v>42716</v>
      </c>
      <c r="C6392" s="197">
        <v>454.4</v>
      </c>
      <c r="D6392" s="197">
        <f t="shared" si="100"/>
        <v>-0.10867006669282075</v>
      </c>
      <c r="E6392" s="197">
        <v>-2.0900667959491637E-2</v>
      </c>
    </row>
    <row r="6393" spans="2:5" x14ac:dyDescent="0.3">
      <c r="B6393" s="166">
        <v>42143</v>
      </c>
      <c r="C6393" s="197">
        <v>509.8</v>
      </c>
      <c r="D6393" s="197">
        <f t="shared" si="100"/>
        <v>37.945760122230709</v>
      </c>
      <c r="E6393" s="197">
        <v>-2.093335893988868E-2</v>
      </c>
    </row>
    <row r="6394" spans="2:5" x14ac:dyDescent="0.3">
      <c r="B6394" s="166">
        <v>37174</v>
      </c>
      <c r="C6394" s="197">
        <v>13.09</v>
      </c>
      <c r="D6394" s="197">
        <f t="shared" si="100"/>
        <v>-0.95170632724589554</v>
      </c>
      <c r="E6394" s="197">
        <v>-2.0942408376963262E-2</v>
      </c>
    </row>
    <row r="6395" spans="2:5" x14ac:dyDescent="0.3">
      <c r="B6395" s="166">
        <v>43278</v>
      </c>
      <c r="C6395" s="197">
        <v>271.05</v>
      </c>
      <c r="D6395" s="197">
        <f t="shared" si="100"/>
        <v>10.613110539845758</v>
      </c>
      <c r="E6395" s="197">
        <v>-2.0949972909517833E-2</v>
      </c>
    </row>
    <row r="6396" spans="2:5" x14ac:dyDescent="0.3">
      <c r="B6396" s="166">
        <v>36727</v>
      </c>
      <c r="C6396" s="197">
        <v>23.34</v>
      </c>
      <c r="D6396" s="197">
        <f t="shared" si="100"/>
        <v>-0.94075390277954052</v>
      </c>
      <c r="E6396" s="197">
        <v>-2.0973154362416091E-2</v>
      </c>
    </row>
    <row r="6397" spans="2:5" x14ac:dyDescent="0.3">
      <c r="B6397" s="166">
        <v>42347</v>
      </c>
      <c r="C6397" s="197">
        <v>393.95</v>
      </c>
      <c r="D6397" s="197">
        <f t="shared" si="100"/>
        <v>0.3381908352865246</v>
      </c>
      <c r="E6397" s="197">
        <v>-2.0999005964214668E-2</v>
      </c>
    </row>
    <row r="6398" spans="2:5" x14ac:dyDescent="0.3">
      <c r="B6398" s="166">
        <v>41326</v>
      </c>
      <c r="C6398" s="197">
        <v>294.39</v>
      </c>
      <c r="D6398" s="197">
        <f t="shared" si="100"/>
        <v>-0.30206258890469417</v>
      </c>
      <c r="E6398" s="197">
        <v>-2.1049481245012158E-2</v>
      </c>
    </row>
    <row r="6399" spans="2:5" x14ac:dyDescent="0.3">
      <c r="B6399" s="166">
        <v>44827</v>
      </c>
      <c r="C6399" s="197">
        <v>421.8</v>
      </c>
      <c r="D6399" s="197">
        <f t="shared" si="100"/>
        <v>25.679316888045541</v>
      </c>
      <c r="E6399" s="197">
        <v>-2.1050432845173717E-2</v>
      </c>
    </row>
    <row r="6400" spans="2:5" x14ac:dyDescent="0.3">
      <c r="B6400" s="166">
        <v>36804</v>
      </c>
      <c r="C6400" s="197">
        <v>15.81</v>
      </c>
      <c r="D6400" s="197">
        <f t="shared" si="100"/>
        <v>-0.69090909090909092</v>
      </c>
      <c r="E6400" s="197">
        <v>-2.1052631578947212E-2</v>
      </c>
    </row>
    <row r="6401" spans="2:5" x14ac:dyDescent="0.3">
      <c r="B6401" s="166">
        <v>35930</v>
      </c>
      <c r="C6401" s="197">
        <v>51.15</v>
      </c>
      <c r="D6401" s="197">
        <f t="shared" si="100"/>
        <v>-0.85327022375215145</v>
      </c>
      <c r="E6401" s="197">
        <v>-2.1052631578947434E-2</v>
      </c>
    </row>
    <row r="6402" spans="2:5" x14ac:dyDescent="0.3">
      <c r="B6402" s="166">
        <v>42234</v>
      </c>
      <c r="C6402" s="197">
        <v>348.6</v>
      </c>
      <c r="D6402" s="197">
        <f t="shared" si="100"/>
        <v>-9.315574516791969E-2</v>
      </c>
      <c r="E6402" s="197">
        <v>-2.1061499578770015E-2</v>
      </c>
    </row>
    <row r="6403" spans="2:5" x14ac:dyDescent="0.3">
      <c r="B6403" s="166">
        <v>44930</v>
      </c>
      <c r="C6403" s="197">
        <v>384.41</v>
      </c>
      <c r="D6403" s="197">
        <f t="shared" si="100"/>
        <v>3.8432657175255134</v>
      </c>
      <c r="E6403" s="197">
        <v>-2.108533448776384E-2</v>
      </c>
    </row>
    <row r="6404" spans="2:5" x14ac:dyDescent="0.3">
      <c r="B6404" s="166">
        <v>34969</v>
      </c>
      <c r="C6404" s="197">
        <v>79.37</v>
      </c>
      <c r="D6404" s="197">
        <f t="shared" si="100"/>
        <v>-0.92465707912098338</v>
      </c>
      <c r="E6404" s="197">
        <v>-2.1090281203749339E-2</v>
      </c>
    </row>
    <row r="6405" spans="2:5" x14ac:dyDescent="0.3">
      <c r="B6405" s="166">
        <v>45517</v>
      </c>
      <c r="C6405" s="197">
        <v>1053.45</v>
      </c>
      <c r="D6405" s="197">
        <f t="shared" si="100"/>
        <v>1.377186054383392</v>
      </c>
      <c r="E6405" s="197">
        <v>-2.1093713701621608E-2</v>
      </c>
    </row>
    <row r="6406" spans="2:5" x14ac:dyDescent="0.3">
      <c r="B6406" s="166">
        <v>42909</v>
      </c>
      <c r="C6406" s="197">
        <v>443.15</v>
      </c>
      <c r="D6406" s="197">
        <f t="shared" si="100"/>
        <v>-0.10996183972685281</v>
      </c>
      <c r="E6406" s="197">
        <v>-2.1095648332228878E-2</v>
      </c>
    </row>
    <row r="6407" spans="2:5" x14ac:dyDescent="0.3">
      <c r="B6407" s="166">
        <v>44496</v>
      </c>
      <c r="C6407" s="197">
        <v>497.9</v>
      </c>
      <c r="D6407" s="197">
        <f t="shared" si="100"/>
        <v>6.4280173056840217</v>
      </c>
      <c r="E6407" s="197">
        <v>-2.1134375307185649E-2</v>
      </c>
    </row>
    <row r="6408" spans="2:5" x14ac:dyDescent="0.3">
      <c r="B6408" s="166">
        <v>35683</v>
      </c>
      <c r="C6408" s="197">
        <v>67.03</v>
      </c>
      <c r="D6408" s="197">
        <f t="shared" si="100"/>
        <v>1.5467325227963524</v>
      </c>
      <c r="E6408" s="197">
        <v>-2.1174065420560773E-2</v>
      </c>
    </row>
    <row r="6409" spans="2:5" x14ac:dyDescent="0.3">
      <c r="B6409" s="166">
        <v>36031</v>
      </c>
      <c r="C6409" s="197">
        <v>26.32</v>
      </c>
      <c r="D6409" s="197">
        <f t="shared" si="100"/>
        <v>-0.68659204572517263</v>
      </c>
      <c r="E6409" s="197">
        <v>-2.1197471178876937E-2</v>
      </c>
    </row>
    <row r="6410" spans="2:5" x14ac:dyDescent="0.3">
      <c r="B6410" s="166">
        <v>35339</v>
      </c>
      <c r="C6410" s="197">
        <v>83.98</v>
      </c>
      <c r="D6410" s="197">
        <f t="shared" ref="D6410:D6473" si="101">C6410/C6411-1</f>
        <v>-0.79771167048054914</v>
      </c>
      <c r="E6410" s="197">
        <v>-2.1212121212121127E-2</v>
      </c>
    </row>
    <row r="6411" spans="2:5" x14ac:dyDescent="0.3">
      <c r="B6411" s="166">
        <v>44699</v>
      </c>
      <c r="C6411" s="197">
        <v>415.15</v>
      </c>
      <c r="D6411" s="197">
        <f t="shared" si="101"/>
        <v>2.3881498408553004</v>
      </c>
      <c r="E6411" s="197">
        <v>-2.1218908405045367E-2</v>
      </c>
    </row>
    <row r="6412" spans="2:5" x14ac:dyDescent="0.3">
      <c r="B6412" s="166">
        <v>38719</v>
      </c>
      <c r="C6412" s="197">
        <v>122.53</v>
      </c>
      <c r="D6412" s="197">
        <f t="shared" si="101"/>
        <v>0.53835530445699931</v>
      </c>
      <c r="E6412" s="197">
        <v>-2.1247703490694159E-2</v>
      </c>
    </row>
    <row r="6413" spans="2:5" x14ac:dyDescent="0.3">
      <c r="B6413" s="166">
        <v>39681</v>
      </c>
      <c r="C6413" s="197">
        <v>79.650000000000006</v>
      </c>
      <c r="D6413" s="197">
        <f t="shared" si="101"/>
        <v>-0.53826086956521735</v>
      </c>
      <c r="E6413" s="197">
        <v>-2.1258294421233614E-2</v>
      </c>
    </row>
    <row r="6414" spans="2:5" x14ac:dyDescent="0.3">
      <c r="B6414" s="166">
        <v>43458</v>
      </c>
      <c r="C6414" s="197">
        <v>172.5</v>
      </c>
      <c r="D6414" s="197">
        <f t="shared" si="101"/>
        <v>0.90418368473341415</v>
      </c>
      <c r="E6414" s="197">
        <v>-2.1276595744680882E-2</v>
      </c>
    </row>
    <row r="6415" spans="2:5" x14ac:dyDescent="0.3">
      <c r="B6415" s="166">
        <v>38369</v>
      </c>
      <c r="C6415" s="197">
        <v>90.59</v>
      </c>
      <c r="D6415" s="197">
        <f t="shared" si="101"/>
        <v>2.3992495309568485</v>
      </c>
      <c r="E6415" s="197">
        <v>-2.128349178910971E-2</v>
      </c>
    </row>
    <row r="6416" spans="2:5" x14ac:dyDescent="0.3">
      <c r="B6416" s="166">
        <v>36119</v>
      </c>
      <c r="C6416" s="197">
        <v>26.65</v>
      </c>
      <c r="D6416" s="197">
        <f t="shared" si="101"/>
        <v>-0.63971880492091393</v>
      </c>
      <c r="E6416" s="197">
        <v>-2.1300036724201332E-2</v>
      </c>
    </row>
    <row r="6417" spans="2:5" x14ac:dyDescent="0.3">
      <c r="B6417" s="166">
        <v>38217</v>
      </c>
      <c r="C6417" s="197">
        <v>73.97</v>
      </c>
      <c r="D6417" s="197">
        <f t="shared" si="101"/>
        <v>0.82958199356913176</v>
      </c>
      <c r="E6417" s="197">
        <v>-2.1301931727970347E-2</v>
      </c>
    </row>
    <row r="6418" spans="2:5" x14ac:dyDescent="0.3">
      <c r="B6418" s="166">
        <v>36188</v>
      </c>
      <c r="C6418" s="197">
        <v>40.43</v>
      </c>
      <c r="D6418" s="197">
        <f t="shared" si="101"/>
        <v>-0.74171085414936433</v>
      </c>
      <c r="E6418" s="197">
        <v>-2.1302348099733748E-2</v>
      </c>
    </row>
    <row r="6419" spans="2:5" x14ac:dyDescent="0.3">
      <c r="B6419" s="166">
        <v>39136</v>
      </c>
      <c r="C6419" s="197">
        <v>156.53</v>
      </c>
      <c r="D6419" s="197">
        <f t="shared" si="101"/>
        <v>2.4209906431983175E-2</v>
      </c>
      <c r="E6419" s="197">
        <v>-2.1320495185694566E-2</v>
      </c>
    </row>
    <row r="6420" spans="2:5" x14ac:dyDescent="0.3">
      <c r="B6420" s="166">
        <v>40316</v>
      </c>
      <c r="C6420" s="197">
        <v>152.83000000000001</v>
      </c>
      <c r="D6420" s="197">
        <f t="shared" si="101"/>
        <v>-0.64312901342673667</v>
      </c>
      <c r="E6420" s="197">
        <v>-2.132428278688514E-2</v>
      </c>
    </row>
    <row r="6421" spans="2:5" x14ac:dyDescent="0.3">
      <c r="B6421" s="166">
        <v>42184</v>
      </c>
      <c r="C6421" s="197">
        <v>428.25</v>
      </c>
      <c r="D6421" s="197">
        <f t="shared" si="101"/>
        <v>0.90367176386913228</v>
      </c>
      <c r="E6421" s="197">
        <v>-2.1366544789762409E-2</v>
      </c>
    </row>
    <row r="6422" spans="2:5" x14ac:dyDescent="0.3">
      <c r="B6422" s="166">
        <v>40596</v>
      </c>
      <c r="C6422" s="197">
        <v>224.96</v>
      </c>
      <c r="D6422" s="197">
        <f t="shared" si="101"/>
        <v>2.4920832039739214</v>
      </c>
      <c r="E6422" s="197">
        <v>-2.1402470854358757E-2</v>
      </c>
    </row>
    <row r="6423" spans="2:5" x14ac:dyDescent="0.3">
      <c r="B6423" s="166">
        <v>35485</v>
      </c>
      <c r="C6423" s="197">
        <v>64.42</v>
      </c>
      <c r="D6423" s="197">
        <f t="shared" si="101"/>
        <v>-0.17378478902141847</v>
      </c>
      <c r="E6423" s="197">
        <v>-2.1418806015494396E-2</v>
      </c>
    </row>
    <row r="6424" spans="2:5" x14ac:dyDescent="0.3">
      <c r="B6424" s="166">
        <v>38272</v>
      </c>
      <c r="C6424" s="197">
        <v>77.97</v>
      </c>
      <c r="D6424" s="197">
        <f t="shared" si="101"/>
        <v>-0.74660383490412741</v>
      </c>
      <c r="E6424" s="197">
        <v>-2.1460843373494076E-2</v>
      </c>
    </row>
    <row r="6425" spans="2:5" x14ac:dyDescent="0.3">
      <c r="B6425" s="166">
        <v>44336</v>
      </c>
      <c r="C6425" s="197">
        <v>307.7</v>
      </c>
      <c r="D6425" s="197">
        <f t="shared" si="101"/>
        <v>18.890109890109887</v>
      </c>
      <c r="E6425" s="197">
        <v>-2.1466051836540045E-2</v>
      </c>
    </row>
    <row r="6426" spans="2:5" x14ac:dyDescent="0.3">
      <c r="B6426" s="166">
        <v>36805</v>
      </c>
      <c r="C6426" s="197">
        <v>15.47</v>
      </c>
      <c r="D6426" s="197">
        <f t="shared" si="101"/>
        <v>-0.88271417740712665</v>
      </c>
      <c r="E6426" s="197">
        <v>-2.1505376344086002E-2</v>
      </c>
    </row>
    <row r="6427" spans="2:5" x14ac:dyDescent="0.3">
      <c r="B6427" s="166">
        <v>44133</v>
      </c>
      <c r="C6427" s="197">
        <v>131.9</v>
      </c>
      <c r="D6427" s="197">
        <f t="shared" si="101"/>
        <v>2.1211547562707054</v>
      </c>
      <c r="E6427" s="197">
        <v>-2.1513353115726996E-2</v>
      </c>
    </row>
    <row r="6428" spans="2:5" x14ac:dyDescent="0.3">
      <c r="B6428" s="166">
        <v>36503</v>
      </c>
      <c r="C6428" s="197">
        <v>42.26</v>
      </c>
      <c r="D6428" s="197">
        <f t="shared" si="101"/>
        <v>-0.83765510353040606</v>
      </c>
      <c r="E6428" s="197">
        <v>-2.1532762213475332E-2</v>
      </c>
    </row>
    <row r="6429" spans="2:5" x14ac:dyDescent="0.3">
      <c r="B6429" s="166">
        <v>41178</v>
      </c>
      <c r="C6429" s="197">
        <v>260.31</v>
      </c>
      <c r="D6429" s="197">
        <f t="shared" si="101"/>
        <v>6.5561683599419442</v>
      </c>
      <c r="E6429" s="197">
        <v>-2.1574891937605756E-2</v>
      </c>
    </row>
    <row r="6430" spans="2:5" x14ac:dyDescent="0.3">
      <c r="B6430" s="166">
        <v>37782</v>
      </c>
      <c r="C6430" s="197">
        <v>34.450000000000003</v>
      </c>
      <c r="D6430" s="197">
        <f t="shared" si="101"/>
        <v>-0.91865407319952774</v>
      </c>
      <c r="E6430" s="197">
        <v>-2.1584777051973814E-2</v>
      </c>
    </row>
    <row r="6431" spans="2:5" x14ac:dyDescent="0.3">
      <c r="B6431" s="166">
        <v>44685</v>
      </c>
      <c r="C6431" s="197">
        <v>423.5</v>
      </c>
      <c r="D6431" s="197">
        <f t="shared" si="101"/>
        <v>-7.3912092718128153E-2</v>
      </c>
      <c r="E6431" s="197">
        <v>-2.1601016518424498E-2</v>
      </c>
    </row>
    <row r="6432" spans="2:5" x14ac:dyDescent="0.3">
      <c r="B6432" s="166">
        <v>42907</v>
      </c>
      <c r="C6432" s="197">
        <v>457.3</v>
      </c>
      <c r="D6432" s="197">
        <f t="shared" si="101"/>
        <v>-0.52775827171712997</v>
      </c>
      <c r="E6432" s="197">
        <v>-2.1608900299529221E-2</v>
      </c>
    </row>
    <row r="6433" spans="2:5" x14ac:dyDescent="0.3">
      <c r="B6433" s="166">
        <v>45400</v>
      </c>
      <c r="C6433" s="197">
        <v>968.36</v>
      </c>
      <c r="D6433" s="197">
        <f t="shared" si="101"/>
        <v>25.742888704777684</v>
      </c>
      <c r="E6433" s="197">
        <v>-2.1611518060116186E-2</v>
      </c>
    </row>
    <row r="6434" spans="2:5" x14ac:dyDescent="0.3">
      <c r="B6434" s="166">
        <v>36300</v>
      </c>
      <c r="C6434" s="197">
        <v>36.21</v>
      </c>
      <c r="D6434" s="197">
        <f t="shared" si="101"/>
        <v>-0.92073984896574368</v>
      </c>
      <c r="E6434" s="197">
        <v>-2.1615779519048806E-2</v>
      </c>
    </row>
    <row r="6435" spans="2:5" x14ac:dyDescent="0.3">
      <c r="B6435" s="166">
        <v>42158</v>
      </c>
      <c r="C6435" s="197">
        <v>456.85</v>
      </c>
      <c r="D6435" s="197">
        <f t="shared" si="101"/>
        <v>0.61877258876054131</v>
      </c>
      <c r="E6435" s="197">
        <v>-2.1629724809936746E-2</v>
      </c>
    </row>
    <row r="6436" spans="2:5" x14ac:dyDescent="0.3">
      <c r="B6436" s="166">
        <v>41472</v>
      </c>
      <c r="C6436" s="197">
        <v>282.22000000000003</v>
      </c>
      <c r="D6436" s="197">
        <f t="shared" si="101"/>
        <v>0.60034023249220314</v>
      </c>
      <c r="E6436" s="197">
        <v>-2.1632115371281846E-2</v>
      </c>
    </row>
    <row r="6437" spans="2:5" x14ac:dyDescent="0.3">
      <c r="B6437" s="166">
        <v>43614</v>
      </c>
      <c r="C6437" s="197">
        <v>176.35</v>
      </c>
      <c r="D6437" s="197">
        <f t="shared" si="101"/>
        <v>4.4954814583982543</v>
      </c>
      <c r="E6437" s="197">
        <v>-2.1636615811373106E-2</v>
      </c>
    </row>
    <row r="6438" spans="2:5" x14ac:dyDescent="0.3">
      <c r="B6438" s="166">
        <v>36241</v>
      </c>
      <c r="C6438" s="197">
        <v>32.090000000000003</v>
      </c>
      <c r="D6438" s="197">
        <f t="shared" si="101"/>
        <v>0.69072708113804016</v>
      </c>
      <c r="E6438" s="197">
        <v>-2.1646341463414487E-2</v>
      </c>
    </row>
    <row r="6439" spans="2:5" x14ac:dyDescent="0.3">
      <c r="B6439" s="166">
        <v>36900</v>
      </c>
      <c r="C6439" s="197">
        <v>18.98</v>
      </c>
      <c r="D6439" s="197">
        <f t="shared" si="101"/>
        <v>-0.81706024096385543</v>
      </c>
      <c r="E6439" s="197">
        <v>-2.1649484536082397E-2</v>
      </c>
    </row>
    <row r="6440" spans="2:5" x14ac:dyDescent="0.3">
      <c r="B6440" s="166">
        <v>44036</v>
      </c>
      <c r="C6440" s="197">
        <v>103.75</v>
      </c>
      <c r="D6440" s="197">
        <f t="shared" si="101"/>
        <v>-0.65662750289591254</v>
      </c>
      <c r="E6440" s="197">
        <v>-2.1687883074021697E-2</v>
      </c>
    </row>
    <row r="6441" spans="2:5" x14ac:dyDescent="0.3">
      <c r="B6441" s="166">
        <v>44397</v>
      </c>
      <c r="C6441" s="197">
        <v>302.14999999999998</v>
      </c>
      <c r="D6441" s="197">
        <f t="shared" si="101"/>
        <v>9.0991153637840716E-2</v>
      </c>
      <c r="E6441" s="197">
        <v>-2.1693378662781426E-2</v>
      </c>
    </row>
    <row r="6442" spans="2:5" x14ac:dyDescent="0.3">
      <c r="B6442" s="166">
        <v>44431</v>
      </c>
      <c r="C6442" s="197">
        <v>276.95</v>
      </c>
      <c r="D6442" s="197">
        <f t="shared" si="101"/>
        <v>0.79884385554689508</v>
      </c>
      <c r="E6442" s="197">
        <v>-2.1723772518544848E-2</v>
      </c>
    </row>
    <row r="6443" spans="2:5" x14ac:dyDescent="0.3">
      <c r="B6443" s="166">
        <v>40276</v>
      </c>
      <c r="C6443" s="197">
        <v>153.96</v>
      </c>
      <c r="D6443" s="197">
        <f t="shared" si="101"/>
        <v>-0.53465316608735081</v>
      </c>
      <c r="E6443" s="197">
        <v>-2.1730842546702211E-2</v>
      </c>
    </row>
    <row r="6444" spans="2:5" x14ac:dyDescent="0.3">
      <c r="B6444" s="166">
        <v>43182</v>
      </c>
      <c r="C6444" s="197">
        <v>330.85</v>
      </c>
      <c r="D6444" s="197">
        <f t="shared" si="101"/>
        <v>8.6711487869044142</v>
      </c>
      <c r="E6444" s="197">
        <v>-2.1732702542873961E-2</v>
      </c>
    </row>
    <row r="6445" spans="2:5" x14ac:dyDescent="0.3">
      <c r="B6445" s="166">
        <v>36325</v>
      </c>
      <c r="C6445" s="197">
        <v>34.21</v>
      </c>
      <c r="D6445" s="197">
        <f t="shared" si="101"/>
        <v>-0.74741582988777311</v>
      </c>
      <c r="E6445" s="197">
        <v>-2.1732913926222452E-2</v>
      </c>
    </row>
    <row r="6446" spans="2:5" x14ac:dyDescent="0.3">
      <c r="B6446" s="166">
        <v>40233</v>
      </c>
      <c r="C6446" s="197">
        <v>135.44</v>
      </c>
      <c r="D6446" s="197">
        <f t="shared" si="101"/>
        <v>-0.49317067694495387</v>
      </c>
      <c r="E6446" s="197">
        <v>-2.1740700613939956E-2</v>
      </c>
    </row>
    <row r="6447" spans="2:5" x14ac:dyDescent="0.3">
      <c r="B6447" s="166">
        <v>40990</v>
      </c>
      <c r="C6447" s="197">
        <v>267.23</v>
      </c>
      <c r="D6447" s="197">
        <f t="shared" si="101"/>
        <v>-0.17419653893695919</v>
      </c>
      <c r="E6447" s="197">
        <v>-2.1744701101877983E-2</v>
      </c>
    </row>
    <row r="6448" spans="2:5" x14ac:dyDescent="0.3">
      <c r="B6448" s="166">
        <v>43234</v>
      </c>
      <c r="C6448" s="197">
        <v>323.60000000000002</v>
      </c>
      <c r="D6448" s="197">
        <f t="shared" si="101"/>
        <v>2.3988026467808008</v>
      </c>
      <c r="E6448" s="197">
        <v>-2.1765417170495738E-2</v>
      </c>
    </row>
    <row r="6449" spans="2:5" x14ac:dyDescent="0.3">
      <c r="B6449" s="166">
        <v>38351</v>
      </c>
      <c r="C6449" s="197">
        <v>95.21</v>
      </c>
      <c r="D6449" s="197">
        <f t="shared" si="101"/>
        <v>-0.76814805795689756</v>
      </c>
      <c r="E6449" s="197">
        <v>-2.1781567861913098E-2</v>
      </c>
    </row>
    <row r="6450" spans="2:5" x14ac:dyDescent="0.3">
      <c r="B6450" s="166">
        <v>41789</v>
      </c>
      <c r="C6450" s="197">
        <v>410.65</v>
      </c>
      <c r="D6450" s="197">
        <f t="shared" si="101"/>
        <v>0.33997911636102596</v>
      </c>
      <c r="E6450" s="197">
        <v>-2.1796093377799086E-2</v>
      </c>
    </row>
    <row r="6451" spans="2:5" x14ac:dyDescent="0.3">
      <c r="B6451" s="166">
        <v>41022</v>
      </c>
      <c r="C6451" s="197">
        <v>306.45999999999998</v>
      </c>
      <c r="D6451" s="197">
        <f t="shared" si="101"/>
        <v>-0.3293358135463399</v>
      </c>
      <c r="E6451" s="197">
        <v>-2.1800887356762222E-2</v>
      </c>
    </row>
    <row r="6452" spans="2:5" x14ac:dyDescent="0.3">
      <c r="B6452" s="166">
        <v>42531</v>
      </c>
      <c r="C6452" s="197">
        <v>456.95</v>
      </c>
      <c r="D6452" s="197">
        <f t="shared" si="101"/>
        <v>1.9429381078121977</v>
      </c>
      <c r="E6452" s="197">
        <v>-2.1834528524028674E-2</v>
      </c>
    </row>
    <row r="6453" spans="2:5" x14ac:dyDescent="0.3">
      <c r="B6453" s="166">
        <v>39049</v>
      </c>
      <c r="C6453" s="197">
        <v>155.27000000000001</v>
      </c>
      <c r="D6453" s="197">
        <f t="shared" si="101"/>
        <v>5.6754084264832327</v>
      </c>
      <c r="E6453" s="197">
        <v>-2.1859644702028502E-2</v>
      </c>
    </row>
    <row r="6454" spans="2:5" x14ac:dyDescent="0.3">
      <c r="B6454" s="166">
        <v>37280</v>
      </c>
      <c r="C6454" s="197">
        <v>23.26</v>
      </c>
      <c r="D6454" s="197">
        <f t="shared" si="101"/>
        <v>-0.73735320686540196</v>
      </c>
      <c r="E6454" s="197">
        <v>-2.1867115222876321E-2</v>
      </c>
    </row>
    <row r="6455" spans="2:5" x14ac:dyDescent="0.3">
      <c r="B6455" s="166">
        <v>38376</v>
      </c>
      <c r="C6455" s="197">
        <v>88.56</v>
      </c>
      <c r="D6455" s="197">
        <f t="shared" si="101"/>
        <v>0.38852304797742243</v>
      </c>
      <c r="E6455" s="197">
        <v>-2.1868787276342005E-2</v>
      </c>
    </row>
    <row r="6456" spans="2:5" x14ac:dyDescent="0.3">
      <c r="B6456" s="166">
        <v>35671</v>
      </c>
      <c r="C6456" s="197">
        <v>63.78</v>
      </c>
      <c r="D6456" s="197">
        <f t="shared" si="101"/>
        <v>9.2684598252527062E-2</v>
      </c>
      <c r="E6456" s="197">
        <v>-2.192915197055656E-2</v>
      </c>
    </row>
    <row r="6457" spans="2:5" x14ac:dyDescent="0.3">
      <c r="B6457" s="166">
        <v>35408</v>
      </c>
      <c r="C6457" s="197">
        <v>58.37</v>
      </c>
      <c r="D6457" s="197">
        <f t="shared" si="101"/>
        <v>-0.88599609374999999</v>
      </c>
      <c r="E6457" s="197">
        <v>-2.1950402144772174E-2</v>
      </c>
    </row>
    <row r="6458" spans="2:5" x14ac:dyDescent="0.3">
      <c r="B6458" s="166">
        <v>42117</v>
      </c>
      <c r="C6458" s="197">
        <v>512</v>
      </c>
      <c r="D6458" s="197">
        <f t="shared" si="101"/>
        <v>2.2394811768427711</v>
      </c>
      <c r="E6458" s="197">
        <v>-2.1967526265520565E-2</v>
      </c>
    </row>
    <row r="6459" spans="2:5" x14ac:dyDescent="0.3">
      <c r="B6459" s="166">
        <v>43880</v>
      </c>
      <c r="C6459" s="197">
        <v>158.05000000000001</v>
      </c>
      <c r="D6459" s="197">
        <f t="shared" si="101"/>
        <v>0.88851714661249859</v>
      </c>
      <c r="E6459" s="197">
        <v>-2.1967821782178154E-2</v>
      </c>
    </row>
    <row r="6460" spans="2:5" x14ac:dyDescent="0.3">
      <c r="B6460" s="166">
        <v>38490</v>
      </c>
      <c r="C6460" s="197">
        <v>83.69</v>
      </c>
      <c r="D6460" s="197">
        <f t="shared" si="101"/>
        <v>-0.64429615776946614</v>
      </c>
      <c r="E6460" s="197">
        <v>-2.1970316699777892E-2</v>
      </c>
    </row>
    <row r="6461" spans="2:5" x14ac:dyDescent="0.3">
      <c r="B6461" s="166">
        <v>40680</v>
      </c>
      <c r="C6461" s="197">
        <v>235.28</v>
      </c>
      <c r="D6461" s="197">
        <f t="shared" si="101"/>
        <v>1.1607126457893289</v>
      </c>
      <c r="E6461" s="197">
        <v>-2.1989441742528149E-2</v>
      </c>
    </row>
    <row r="6462" spans="2:5" x14ac:dyDescent="0.3">
      <c r="B6462" s="166">
        <v>40067</v>
      </c>
      <c r="C6462" s="197">
        <v>108.89</v>
      </c>
      <c r="D6462" s="197">
        <f t="shared" si="101"/>
        <v>-0.21219794530458691</v>
      </c>
      <c r="E6462" s="197">
        <v>-2.2004670379019209E-2</v>
      </c>
    </row>
    <row r="6463" spans="2:5" x14ac:dyDescent="0.3">
      <c r="B6463" s="166">
        <v>40781</v>
      </c>
      <c r="C6463" s="197">
        <v>138.22</v>
      </c>
      <c r="D6463" s="197">
        <f t="shared" si="101"/>
        <v>-5.5399669040938626E-3</v>
      </c>
      <c r="E6463" s="197">
        <v>-2.2005235972546666E-2</v>
      </c>
    </row>
    <row r="6464" spans="2:5" x14ac:dyDescent="0.3">
      <c r="B6464" s="166">
        <v>39223</v>
      </c>
      <c r="C6464" s="197">
        <v>138.99</v>
      </c>
      <c r="D6464" s="197">
        <f t="shared" si="101"/>
        <v>-6.4670255720053693E-2</v>
      </c>
      <c r="E6464" s="197">
        <v>-2.2023641992682252E-2</v>
      </c>
    </row>
    <row r="6465" spans="2:5" x14ac:dyDescent="0.3">
      <c r="B6465" s="166">
        <v>40366</v>
      </c>
      <c r="C6465" s="197">
        <v>148.6</v>
      </c>
      <c r="D6465" s="197">
        <f t="shared" si="101"/>
        <v>1.9648842777334399</v>
      </c>
      <c r="E6465" s="197">
        <v>-2.2046725896676556E-2</v>
      </c>
    </row>
    <row r="6466" spans="2:5" x14ac:dyDescent="0.3">
      <c r="B6466" s="166">
        <v>35941</v>
      </c>
      <c r="C6466" s="197">
        <v>50.12</v>
      </c>
      <c r="D6466" s="197">
        <f t="shared" si="101"/>
        <v>-0.71384527547816168</v>
      </c>
      <c r="E6466" s="197">
        <v>-2.2048780487804898E-2</v>
      </c>
    </row>
    <row r="6467" spans="2:5" x14ac:dyDescent="0.3">
      <c r="B6467" s="166">
        <v>43608</v>
      </c>
      <c r="C6467" s="197">
        <v>175.15</v>
      </c>
      <c r="D6467" s="197">
        <f t="shared" si="101"/>
        <v>-0.40841692842908772</v>
      </c>
      <c r="E6467" s="197">
        <v>-2.2054718034617449E-2</v>
      </c>
    </row>
    <row r="6468" spans="2:5" x14ac:dyDescent="0.3">
      <c r="B6468" s="166">
        <v>41516</v>
      </c>
      <c r="C6468" s="197">
        <v>296.07</v>
      </c>
      <c r="D6468" s="197">
        <f t="shared" si="101"/>
        <v>2.5568236424795772</v>
      </c>
      <c r="E6468" s="197">
        <v>-2.2064409578860467E-2</v>
      </c>
    </row>
    <row r="6469" spans="2:5" x14ac:dyDescent="0.3">
      <c r="B6469" s="166">
        <v>38468</v>
      </c>
      <c r="C6469" s="197">
        <v>83.24</v>
      </c>
      <c r="D6469" s="197">
        <f t="shared" si="101"/>
        <v>-0.89578716744913933</v>
      </c>
      <c r="E6469" s="197">
        <v>-2.2086466165413654E-2</v>
      </c>
    </row>
    <row r="6470" spans="2:5" x14ac:dyDescent="0.3">
      <c r="B6470" s="166">
        <v>45635</v>
      </c>
      <c r="C6470" s="197">
        <v>798.75</v>
      </c>
      <c r="D6470" s="197">
        <f t="shared" si="101"/>
        <v>0.29061707250076751</v>
      </c>
      <c r="E6470" s="197">
        <v>-2.209843290891278E-2</v>
      </c>
    </row>
    <row r="6471" spans="2:5" x14ac:dyDescent="0.3">
      <c r="B6471" s="166">
        <v>45181</v>
      </c>
      <c r="C6471" s="197">
        <v>618.89</v>
      </c>
      <c r="D6471" s="197">
        <f t="shared" si="101"/>
        <v>1.1907610619469025</v>
      </c>
      <c r="E6471" s="197">
        <v>-2.2136198451572109E-2</v>
      </c>
    </row>
    <row r="6472" spans="2:5" x14ac:dyDescent="0.3">
      <c r="B6472" s="166">
        <v>43251</v>
      </c>
      <c r="C6472" s="197">
        <v>282.5</v>
      </c>
      <c r="D6472" s="197">
        <f t="shared" si="101"/>
        <v>13.561855670103094</v>
      </c>
      <c r="E6472" s="197">
        <v>-2.2152994115610891E-2</v>
      </c>
    </row>
    <row r="6473" spans="2:5" x14ac:dyDescent="0.3">
      <c r="B6473" s="166">
        <v>36899</v>
      </c>
      <c r="C6473" s="197">
        <v>19.399999999999999</v>
      </c>
      <c r="D6473" s="197">
        <f t="shared" si="101"/>
        <v>-0.48225246864158</v>
      </c>
      <c r="E6473" s="197">
        <v>-2.2177419354838745E-2</v>
      </c>
    </row>
    <row r="6474" spans="2:5" x14ac:dyDescent="0.3">
      <c r="B6474" s="166">
        <v>36318</v>
      </c>
      <c r="C6474" s="197">
        <v>37.47</v>
      </c>
      <c r="D6474" s="197">
        <f t="shared" ref="D6474:D6537" si="102">C6474/C6475-1</f>
        <v>0.1654743390357698</v>
      </c>
      <c r="E6474" s="197">
        <v>-2.2181628392484387E-2</v>
      </c>
    </row>
    <row r="6475" spans="2:5" x14ac:dyDescent="0.3">
      <c r="B6475" s="166">
        <v>39896</v>
      </c>
      <c r="C6475" s="197">
        <v>32.15</v>
      </c>
      <c r="D6475" s="197">
        <f t="shared" si="102"/>
        <v>-0.89403427818061965</v>
      </c>
      <c r="E6475" s="197">
        <v>-2.2201946472019563E-2</v>
      </c>
    </row>
    <row r="6476" spans="2:5" x14ac:dyDescent="0.3">
      <c r="B6476" s="166">
        <v>42271</v>
      </c>
      <c r="C6476" s="197">
        <v>303.39999999999998</v>
      </c>
      <c r="D6476" s="197">
        <f t="shared" si="102"/>
        <v>2.4028712427097352</v>
      </c>
      <c r="E6476" s="197">
        <v>-2.2236545278762621E-2</v>
      </c>
    </row>
    <row r="6477" spans="2:5" x14ac:dyDescent="0.3">
      <c r="B6477" s="166">
        <v>38412</v>
      </c>
      <c r="C6477" s="197">
        <v>89.16</v>
      </c>
      <c r="D6477" s="197">
        <f t="shared" si="102"/>
        <v>4.2140350877192976</v>
      </c>
      <c r="E6477" s="197">
        <v>-2.2261212852286438E-2</v>
      </c>
    </row>
    <row r="6478" spans="2:5" x14ac:dyDescent="0.3">
      <c r="B6478" s="166">
        <v>36790</v>
      </c>
      <c r="C6478" s="197">
        <v>17.100000000000001</v>
      </c>
      <c r="D6478" s="197">
        <f t="shared" si="102"/>
        <v>-0.80194579569145241</v>
      </c>
      <c r="E6478" s="197">
        <v>-2.2298456260720245E-2</v>
      </c>
    </row>
    <row r="6479" spans="2:5" x14ac:dyDescent="0.3">
      <c r="B6479" s="166">
        <v>38432</v>
      </c>
      <c r="C6479" s="197">
        <v>86.34</v>
      </c>
      <c r="D6479" s="197">
        <f t="shared" si="102"/>
        <v>-0.67559646815705432</v>
      </c>
      <c r="E6479" s="197">
        <v>-2.2307779413429984E-2</v>
      </c>
    </row>
    <row r="6480" spans="2:5" x14ac:dyDescent="0.3">
      <c r="B6480" s="166">
        <v>41379</v>
      </c>
      <c r="C6480" s="197">
        <v>266.14999999999998</v>
      </c>
      <c r="D6480" s="197">
        <f t="shared" si="102"/>
        <v>-0.49196380850576471</v>
      </c>
      <c r="E6480" s="197">
        <v>-2.2334055761672245E-2</v>
      </c>
    </row>
    <row r="6481" spans="2:5" x14ac:dyDescent="0.3">
      <c r="B6481" s="166">
        <v>41962</v>
      </c>
      <c r="C6481" s="197">
        <v>523.88</v>
      </c>
      <c r="D6481" s="197">
        <f t="shared" si="102"/>
        <v>23.946666666666665</v>
      </c>
      <c r="E6481" s="197">
        <v>-2.233834095362508E-2</v>
      </c>
    </row>
    <row r="6482" spans="2:5" x14ac:dyDescent="0.3">
      <c r="B6482" s="166">
        <v>36942</v>
      </c>
      <c r="C6482" s="197">
        <v>21</v>
      </c>
      <c r="D6482" s="197">
        <f t="shared" si="102"/>
        <v>-0.93616439188983802</v>
      </c>
      <c r="E6482" s="197">
        <v>-2.2346368715083775E-2</v>
      </c>
    </row>
    <row r="6483" spans="2:5" x14ac:dyDescent="0.3">
      <c r="B6483" s="166">
        <v>41547</v>
      </c>
      <c r="C6483" s="197">
        <v>328.97</v>
      </c>
      <c r="D6483" s="197">
        <f t="shared" si="102"/>
        <v>7.3707379134860069</v>
      </c>
      <c r="E6483" s="197">
        <v>-2.2348361021129803E-2</v>
      </c>
    </row>
    <row r="6484" spans="2:5" x14ac:dyDescent="0.3">
      <c r="B6484" s="166">
        <v>36514</v>
      </c>
      <c r="C6484" s="197">
        <v>39.299999999999997</v>
      </c>
      <c r="D6484" s="197">
        <f t="shared" si="102"/>
        <v>-0.91810793915399036</v>
      </c>
      <c r="E6484" s="197">
        <v>-2.2388059701492713E-2</v>
      </c>
    </row>
    <row r="6485" spans="2:5" x14ac:dyDescent="0.3">
      <c r="B6485" s="166">
        <v>44494</v>
      </c>
      <c r="C6485" s="197">
        <v>479.9</v>
      </c>
      <c r="D6485" s="197">
        <f t="shared" si="102"/>
        <v>1.3929194714535025</v>
      </c>
      <c r="E6485" s="197">
        <v>-2.2407822367080832E-2</v>
      </c>
    </row>
    <row r="6486" spans="2:5" x14ac:dyDescent="0.3">
      <c r="B6486" s="166">
        <v>43563</v>
      </c>
      <c r="C6486" s="197">
        <v>200.55</v>
      </c>
      <c r="D6486" s="197">
        <f t="shared" si="102"/>
        <v>14.344299923488906</v>
      </c>
      <c r="E6486" s="197">
        <v>-2.2422617596880356E-2</v>
      </c>
    </row>
    <row r="6487" spans="2:5" x14ac:dyDescent="0.3">
      <c r="B6487" s="166">
        <v>37161</v>
      </c>
      <c r="C6487" s="197">
        <v>13.07</v>
      </c>
      <c r="D6487" s="197">
        <f t="shared" si="102"/>
        <v>-0.98218496558304369</v>
      </c>
      <c r="E6487" s="197">
        <v>-2.2438294689603566E-2</v>
      </c>
    </row>
    <row r="6488" spans="2:5" x14ac:dyDescent="0.3">
      <c r="B6488" s="166">
        <v>45656</v>
      </c>
      <c r="C6488" s="197">
        <v>733.65</v>
      </c>
      <c r="D6488" s="197">
        <f t="shared" si="102"/>
        <v>5.1316339323025488</v>
      </c>
      <c r="E6488" s="197">
        <v>-2.245169886742171E-2</v>
      </c>
    </row>
    <row r="6489" spans="2:5" x14ac:dyDescent="0.3">
      <c r="B6489" s="166">
        <v>43742</v>
      </c>
      <c r="C6489" s="197">
        <v>119.65</v>
      </c>
      <c r="D6489" s="197">
        <f t="shared" si="102"/>
        <v>-0.1666086229713728</v>
      </c>
      <c r="E6489" s="197">
        <v>-2.246732026143794E-2</v>
      </c>
    </row>
    <row r="6490" spans="2:5" x14ac:dyDescent="0.3">
      <c r="B6490" s="166">
        <v>39199</v>
      </c>
      <c r="C6490" s="197">
        <v>143.57</v>
      </c>
      <c r="D6490" s="197">
        <f t="shared" si="102"/>
        <v>-0.75201229833834249</v>
      </c>
      <c r="E6490" s="197">
        <v>-2.2468850003404484E-2</v>
      </c>
    </row>
    <row r="6491" spans="2:5" x14ac:dyDescent="0.3">
      <c r="B6491" s="166">
        <v>42034</v>
      </c>
      <c r="C6491" s="197">
        <v>578.94000000000005</v>
      </c>
      <c r="D6491" s="197">
        <f t="shared" si="102"/>
        <v>4.5274011838839039</v>
      </c>
      <c r="E6491" s="197">
        <v>-2.2473617560151871E-2</v>
      </c>
    </row>
    <row r="6492" spans="2:5" x14ac:dyDescent="0.3">
      <c r="B6492" s="166">
        <v>40109</v>
      </c>
      <c r="C6492" s="197">
        <v>104.74</v>
      </c>
      <c r="D6492" s="197">
        <f t="shared" si="102"/>
        <v>2.6571229050279328</v>
      </c>
      <c r="E6492" s="197">
        <v>-2.2491833877741563E-2</v>
      </c>
    </row>
    <row r="6493" spans="2:5" x14ac:dyDescent="0.3">
      <c r="B6493" s="166">
        <v>37735</v>
      </c>
      <c r="C6493" s="197">
        <v>28.64</v>
      </c>
      <c r="D6493" s="197">
        <f t="shared" si="102"/>
        <v>-0.46205860255447029</v>
      </c>
      <c r="E6493" s="197">
        <v>-2.2525597269624553E-2</v>
      </c>
    </row>
    <row r="6494" spans="2:5" x14ac:dyDescent="0.3">
      <c r="B6494" s="166">
        <v>35908</v>
      </c>
      <c r="C6494" s="197">
        <v>53.24</v>
      </c>
      <c r="D6494" s="197">
        <f t="shared" si="102"/>
        <v>-0.68819912152269391</v>
      </c>
      <c r="E6494" s="197">
        <v>-2.2581237378373364E-2</v>
      </c>
    </row>
    <row r="6495" spans="2:5" x14ac:dyDescent="0.3">
      <c r="B6495" s="166">
        <v>43395</v>
      </c>
      <c r="C6495" s="197">
        <v>170.75</v>
      </c>
      <c r="D6495" s="197">
        <f t="shared" si="102"/>
        <v>2.1602813251897093</v>
      </c>
      <c r="E6495" s="197">
        <v>-2.2610188895248906E-2</v>
      </c>
    </row>
    <row r="6496" spans="2:5" x14ac:dyDescent="0.3">
      <c r="B6496" s="166">
        <v>35804</v>
      </c>
      <c r="C6496" s="197">
        <v>54.03</v>
      </c>
      <c r="D6496" s="197">
        <f t="shared" si="102"/>
        <v>-0.87621993127147768</v>
      </c>
      <c r="E6496" s="197">
        <v>-2.2612156295224284E-2</v>
      </c>
    </row>
    <row r="6497" spans="2:5" x14ac:dyDescent="0.3">
      <c r="B6497" s="166">
        <v>42859</v>
      </c>
      <c r="C6497" s="197">
        <v>436.5</v>
      </c>
      <c r="D6497" s="197">
        <f t="shared" si="102"/>
        <v>-0.53708613485481582</v>
      </c>
      <c r="E6497" s="197">
        <v>-2.2615315718764073E-2</v>
      </c>
    </row>
    <row r="6498" spans="2:5" x14ac:dyDescent="0.3">
      <c r="B6498" s="166">
        <v>45366</v>
      </c>
      <c r="C6498" s="197">
        <v>942.94</v>
      </c>
      <c r="D6498" s="197">
        <f t="shared" si="102"/>
        <v>34.223757937990293</v>
      </c>
      <c r="E6498" s="197">
        <v>-2.2627154658623194E-2</v>
      </c>
    </row>
    <row r="6499" spans="2:5" x14ac:dyDescent="0.3">
      <c r="B6499" s="166">
        <v>36143</v>
      </c>
      <c r="C6499" s="197">
        <v>26.77</v>
      </c>
      <c r="D6499" s="197">
        <f t="shared" si="102"/>
        <v>-0.38530424799081509</v>
      </c>
      <c r="E6499" s="197">
        <v>-2.2635998539613067E-2</v>
      </c>
    </row>
    <row r="6500" spans="2:5" x14ac:dyDescent="0.3">
      <c r="B6500" s="166">
        <v>36493</v>
      </c>
      <c r="C6500" s="197">
        <v>43.55</v>
      </c>
      <c r="D6500" s="197">
        <f t="shared" si="102"/>
        <v>-0.46786412512218967</v>
      </c>
      <c r="E6500" s="197">
        <v>-2.2666068222621294E-2</v>
      </c>
    </row>
    <row r="6501" spans="2:5" x14ac:dyDescent="0.3">
      <c r="B6501" s="166">
        <v>38266</v>
      </c>
      <c r="C6501" s="197">
        <v>81.84</v>
      </c>
      <c r="D6501" s="197">
        <f t="shared" si="102"/>
        <v>2.3930348258706466</v>
      </c>
      <c r="E6501" s="197">
        <v>-2.2689276331502195E-2</v>
      </c>
    </row>
    <row r="6502" spans="2:5" x14ac:dyDescent="0.3">
      <c r="B6502" s="166">
        <v>36039</v>
      </c>
      <c r="C6502" s="197">
        <v>24.12</v>
      </c>
      <c r="D6502" s="197">
        <f t="shared" si="102"/>
        <v>1.9442096365173356E-2</v>
      </c>
      <c r="E6502" s="197">
        <v>-2.269043760129652E-2</v>
      </c>
    </row>
    <row r="6503" spans="2:5" x14ac:dyDescent="0.3">
      <c r="B6503" s="166">
        <v>36707</v>
      </c>
      <c r="C6503" s="197">
        <v>23.66</v>
      </c>
      <c r="D6503" s="197">
        <f t="shared" si="102"/>
        <v>-0.64259818731117824</v>
      </c>
      <c r="E6503" s="197">
        <v>-2.2717885171416818E-2</v>
      </c>
    </row>
    <row r="6504" spans="2:5" x14ac:dyDescent="0.3">
      <c r="B6504" s="166">
        <v>35447</v>
      </c>
      <c r="C6504" s="197">
        <v>66.2</v>
      </c>
      <c r="D6504" s="197">
        <f t="shared" si="102"/>
        <v>-0.85262689225289401</v>
      </c>
      <c r="E6504" s="197">
        <v>-2.2733982875701053E-2</v>
      </c>
    </row>
    <row r="6505" spans="2:5" x14ac:dyDescent="0.3">
      <c r="B6505" s="166">
        <v>42522</v>
      </c>
      <c r="C6505" s="197">
        <v>449.2</v>
      </c>
      <c r="D6505" s="197">
        <f t="shared" si="102"/>
        <v>0.99139956554506359</v>
      </c>
      <c r="E6505" s="197">
        <v>-2.2734689437615585E-2</v>
      </c>
    </row>
    <row r="6506" spans="2:5" x14ac:dyDescent="0.3">
      <c r="B6506" s="166">
        <v>40619</v>
      </c>
      <c r="C6506" s="197">
        <v>225.57</v>
      </c>
      <c r="D6506" s="197">
        <f t="shared" si="102"/>
        <v>7.4705219677055954</v>
      </c>
      <c r="E6506" s="197">
        <v>-2.2744996100857784E-2</v>
      </c>
    </row>
    <row r="6507" spans="2:5" x14ac:dyDescent="0.3">
      <c r="B6507" s="166">
        <v>36068</v>
      </c>
      <c r="C6507" s="197">
        <v>26.63</v>
      </c>
      <c r="D6507" s="197">
        <f t="shared" si="102"/>
        <v>-0.47835455435847207</v>
      </c>
      <c r="E6507" s="197">
        <v>-2.2752293577981697E-2</v>
      </c>
    </row>
    <row r="6508" spans="2:5" x14ac:dyDescent="0.3">
      <c r="B6508" s="166">
        <v>36434</v>
      </c>
      <c r="C6508" s="197">
        <v>51.05</v>
      </c>
      <c r="D6508" s="197">
        <f t="shared" si="102"/>
        <v>0.48790440104925659</v>
      </c>
      <c r="E6508" s="197">
        <v>-2.2779479326186958E-2</v>
      </c>
    </row>
    <row r="6509" spans="2:5" x14ac:dyDescent="0.3">
      <c r="B6509" s="166">
        <v>36228</v>
      </c>
      <c r="C6509" s="197">
        <v>34.31</v>
      </c>
      <c r="D6509" s="197">
        <f t="shared" si="102"/>
        <v>-0.84279495990836195</v>
      </c>
      <c r="E6509" s="197">
        <v>-2.2785531187695773E-2</v>
      </c>
    </row>
    <row r="6510" spans="2:5" x14ac:dyDescent="0.3">
      <c r="B6510" s="166">
        <v>40459</v>
      </c>
      <c r="C6510" s="197">
        <v>218.25</v>
      </c>
      <c r="D6510" s="197">
        <f t="shared" si="102"/>
        <v>2.202024647887324</v>
      </c>
      <c r="E6510" s="197">
        <v>-2.2790364466732327E-2</v>
      </c>
    </row>
    <row r="6511" spans="2:5" x14ac:dyDescent="0.3">
      <c r="B6511" s="166">
        <v>34876</v>
      </c>
      <c r="C6511" s="197">
        <v>68.16</v>
      </c>
      <c r="D6511" s="197">
        <f t="shared" si="102"/>
        <v>-0.81371959551790107</v>
      </c>
      <c r="E6511" s="197">
        <v>-2.2795698924731211E-2</v>
      </c>
    </row>
    <row r="6512" spans="2:5" x14ac:dyDescent="0.3">
      <c r="B6512" s="166">
        <v>42375</v>
      </c>
      <c r="C6512" s="197">
        <v>365.9</v>
      </c>
      <c r="D6512" s="197">
        <f t="shared" si="102"/>
        <v>0.55781675749318804</v>
      </c>
      <c r="E6512" s="197">
        <v>-2.2833489117372152E-2</v>
      </c>
    </row>
    <row r="6513" spans="2:5" x14ac:dyDescent="0.3">
      <c r="B6513" s="166">
        <v>41073</v>
      </c>
      <c r="C6513" s="197">
        <v>234.88</v>
      </c>
      <c r="D6513" s="197">
        <f t="shared" si="102"/>
        <v>2.8441898527004907</v>
      </c>
      <c r="E6513" s="197">
        <v>-2.2839788659150484E-2</v>
      </c>
    </row>
    <row r="6514" spans="2:5" x14ac:dyDescent="0.3">
      <c r="B6514" s="166">
        <v>35733</v>
      </c>
      <c r="C6514" s="197">
        <v>61.1</v>
      </c>
      <c r="D6514" s="197">
        <f t="shared" si="102"/>
        <v>-0.61119949093223036</v>
      </c>
      <c r="E6514" s="197">
        <v>-2.2869022869022815E-2</v>
      </c>
    </row>
    <row r="6515" spans="2:5" x14ac:dyDescent="0.3">
      <c r="B6515" s="166">
        <v>39063</v>
      </c>
      <c r="C6515" s="197">
        <v>157.15</v>
      </c>
      <c r="D6515" s="197">
        <f t="shared" si="102"/>
        <v>-0.59152110625909748</v>
      </c>
      <c r="E6515" s="197">
        <v>-2.2881303239445372E-2</v>
      </c>
    </row>
    <row r="6516" spans="2:5" x14ac:dyDescent="0.3">
      <c r="B6516" s="166">
        <v>41710</v>
      </c>
      <c r="C6516" s="197">
        <v>384.72</v>
      </c>
      <c r="D6516" s="197">
        <f t="shared" si="102"/>
        <v>5.1723086796085358</v>
      </c>
      <c r="E6516" s="197">
        <v>-2.288370202930945E-2</v>
      </c>
    </row>
    <row r="6517" spans="2:5" x14ac:dyDescent="0.3">
      <c r="B6517" s="166">
        <v>35730</v>
      </c>
      <c r="C6517" s="197">
        <v>62.33</v>
      </c>
      <c r="D6517" s="197">
        <f t="shared" si="102"/>
        <v>-0.85040560648970387</v>
      </c>
      <c r="E6517" s="197">
        <v>-2.2887599937294278E-2</v>
      </c>
    </row>
    <row r="6518" spans="2:5" x14ac:dyDescent="0.3">
      <c r="B6518" s="166">
        <v>44984</v>
      </c>
      <c r="C6518" s="197">
        <v>416.66</v>
      </c>
      <c r="D6518" s="197">
        <f t="shared" si="102"/>
        <v>-0.49440601868705247</v>
      </c>
      <c r="E6518" s="197">
        <v>-2.2911146026311391E-2</v>
      </c>
    </row>
    <row r="6519" spans="2:5" x14ac:dyDescent="0.3">
      <c r="B6519" s="166">
        <v>45600</v>
      </c>
      <c r="C6519" s="197">
        <v>824.1</v>
      </c>
      <c r="D6519" s="197">
        <f t="shared" si="102"/>
        <v>2.6024654659905582</v>
      </c>
      <c r="E6519" s="197">
        <v>-2.2941490307665013E-2</v>
      </c>
    </row>
    <row r="6520" spans="2:5" x14ac:dyDescent="0.3">
      <c r="B6520" s="166">
        <v>40466</v>
      </c>
      <c r="C6520" s="197">
        <v>228.76</v>
      </c>
      <c r="D6520" s="197">
        <f t="shared" si="102"/>
        <v>15.328336902212705</v>
      </c>
      <c r="E6520" s="197">
        <v>-2.2977705646194613E-2</v>
      </c>
    </row>
    <row r="6521" spans="2:5" x14ac:dyDescent="0.3">
      <c r="B6521" s="166">
        <v>36970</v>
      </c>
      <c r="C6521" s="197">
        <v>14.01</v>
      </c>
      <c r="D6521" s="197">
        <f t="shared" si="102"/>
        <v>-0.74788554975706312</v>
      </c>
      <c r="E6521" s="197">
        <v>-2.3012552301255207E-2</v>
      </c>
    </row>
    <row r="6522" spans="2:5" x14ac:dyDescent="0.3">
      <c r="B6522" s="166">
        <v>34751</v>
      </c>
      <c r="C6522" s="197">
        <v>55.57</v>
      </c>
      <c r="D6522" s="197">
        <f t="shared" si="102"/>
        <v>-0.69500548847420407</v>
      </c>
      <c r="E6522" s="197">
        <v>-2.303094233473979E-2</v>
      </c>
    </row>
    <row r="6523" spans="2:5" x14ac:dyDescent="0.3">
      <c r="B6523" s="166">
        <v>43857</v>
      </c>
      <c r="C6523" s="197">
        <v>182.2</v>
      </c>
      <c r="D6523" s="197">
        <f t="shared" si="102"/>
        <v>0.17814419657290648</v>
      </c>
      <c r="E6523" s="197">
        <v>-2.3056300268096575E-2</v>
      </c>
    </row>
    <row r="6524" spans="2:5" x14ac:dyDescent="0.3">
      <c r="B6524" s="166">
        <v>43635</v>
      </c>
      <c r="C6524" s="197">
        <v>154.65</v>
      </c>
      <c r="D6524" s="197">
        <f t="shared" si="102"/>
        <v>-1.5970984983456282E-2</v>
      </c>
      <c r="E6524" s="197">
        <v>-2.3057485786481369E-2</v>
      </c>
    </row>
    <row r="6525" spans="2:5" x14ac:dyDescent="0.3">
      <c r="B6525" s="166">
        <v>40242</v>
      </c>
      <c r="C6525" s="197">
        <v>157.16</v>
      </c>
      <c r="D6525" s="197">
        <f t="shared" si="102"/>
        <v>2.5340679109512032</v>
      </c>
      <c r="E6525" s="197">
        <v>-2.3062099832162675E-2</v>
      </c>
    </row>
    <row r="6526" spans="2:5" x14ac:dyDescent="0.3">
      <c r="B6526" s="166">
        <v>35846</v>
      </c>
      <c r="C6526" s="197">
        <v>44.47</v>
      </c>
      <c r="D6526" s="197">
        <f t="shared" si="102"/>
        <v>-0.86534443603330813</v>
      </c>
      <c r="E6526" s="197">
        <v>-2.3066783831283022E-2</v>
      </c>
    </row>
    <row r="6527" spans="2:5" x14ac:dyDescent="0.3">
      <c r="B6527" s="166">
        <v>42265</v>
      </c>
      <c r="C6527" s="197">
        <v>330.25</v>
      </c>
      <c r="D6527" s="197">
        <f t="shared" si="102"/>
        <v>2.2569033530571989</v>
      </c>
      <c r="E6527" s="197">
        <v>-2.3073509835823125E-2</v>
      </c>
    </row>
    <row r="6528" spans="2:5" x14ac:dyDescent="0.3">
      <c r="B6528" s="166">
        <v>44008</v>
      </c>
      <c r="C6528" s="197">
        <v>101.4</v>
      </c>
      <c r="D6528" s="197">
        <f t="shared" si="102"/>
        <v>0.66694065428242655</v>
      </c>
      <c r="E6528" s="197">
        <v>-2.3121387283236872E-2</v>
      </c>
    </row>
    <row r="6529" spans="2:5" x14ac:dyDescent="0.3">
      <c r="B6529" s="166">
        <v>34669</v>
      </c>
      <c r="C6529" s="197">
        <v>60.83</v>
      </c>
      <c r="D6529" s="197">
        <f t="shared" si="102"/>
        <v>-0.48748841519925856</v>
      </c>
      <c r="E6529" s="197">
        <v>-2.312510036935933E-2</v>
      </c>
    </row>
    <row r="6530" spans="2:5" x14ac:dyDescent="0.3">
      <c r="B6530" s="166">
        <v>39316</v>
      </c>
      <c r="C6530" s="197">
        <v>118.69</v>
      </c>
      <c r="D6530" s="197">
        <f t="shared" si="102"/>
        <v>-0.59840974454407037</v>
      </c>
      <c r="E6530" s="197">
        <v>-2.3127572016460873E-2</v>
      </c>
    </row>
    <row r="6531" spans="2:5" x14ac:dyDescent="0.3">
      <c r="B6531" s="166">
        <v>44400</v>
      </c>
      <c r="C6531" s="197">
        <v>295.55</v>
      </c>
      <c r="D6531" s="197">
        <f t="shared" si="102"/>
        <v>19.610181311018131</v>
      </c>
      <c r="E6531" s="197">
        <v>-2.3136671624524818E-2</v>
      </c>
    </row>
    <row r="6532" spans="2:5" x14ac:dyDescent="0.3">
      <c r="B6532" s="166">
        <v>36816</v>
      </c>
      <c r="C6532" s="197">
        <v>14.34</v>
      </c>
      <c r="D6532" s="197">
        <f t="shared" si="102"/>
        <v>-0.95012520868113526</v>
      </c>
      <c r="E6532" s="197">
        <v>-2.3160762942779245E-2</v>
      </c>
    </row>
    <row r="6533" spans="2:5" x14ac:dyDescent="0.3">
      <c r="B6533" s="166">
        <v>41043</v>
      </c>
      <c r="C6533" s="197">
        <v>287.52</v>
      </c>
      <c r="D6533" s="197">
        <f t="shared" si="102"/>
        <v>2.0457627118644064</v>
      </c>
      <c r="E6533" s="197">
        <v>-2.3170483114765217E-2</v>
      </c>
    </row>
    <row r="6534" spans="2:5" x14ac:dyDescent="0.3">
      <c r="B6534" s="166">
        <v>38384</v>
      </c>
      <c r="C6534" s="197">
        <v>94.4</v>
      </c>
      <c r="D6534" s="197">
        <f t="shared" si="102"/>
        <v>-0.38118649623074408</v>
      </c>
      <c r="E6534" s="197">
        <v>-2.3178807947019764E-2</v>
      </c>
    </row>
    <row r="6535" spans="2:5" x14ac:dyDescent="0.3">
      <c r="B6535" s="166">
        <v>40358</v>
      </c>
      <c r="C6535" s="197">
        <v>152.55000000000001</v>
      </c>
      <c r="D6535" s="197">
        <f t="shared" si="102"/>
        <v>-0.69388983646031899</v>
      </c>
      <c r="E6535" s="197">
        <v>-2.3179868092463196E-2</v>
      </c>
    </row>
    <row r="6536" spans="2:5" x14ac:dyDescent="0.3">
      <c r="B6536" s="166">
        <v>41939</v>
      </c>
      <c r="C6536" s="197">
        <v>498.35</v>
      </c>
      <c r="D6536" s="197">
        <f t="shared" si="102"/>
        <v>18.728820269200316</v>
      </c>
      <c r="E6536" s="197">
        <v>-2.3187894468618908E-2</v>
      </c>
    </row>
    <row r="6537" spans="2:5" x14ac:dyDescent="0.3">
      <c r="B6537" s="166">
        <v>37518</v>
      </c>
      <c r="C6537" s="197">
        <v>25.26</v>
      </c>
      <c r="D6537" s="197">
        <f t="shared" si="102"/>
        <v>-0.66640253565768615</v>
      </c>
      <c r="E6537" s="197">
        <v>-2.3201856148491795E-2</v>
      </c>
    </row>
    <row r="6538" spans="2:5" x14ac:dyDescent="0.3">
      <c r="B6538" s="166">
        <v>35345</v>
      </c>
      <c r="C6538" s="197">
        <v>75.72</v>
      </c>
      <c r="D6538" s="197">
        <f t="shared" ref="D6538:D6601" si="103">C6538/C6539-1</f>
        <v>-0.8340383561643836</v>
      </c>
      <c r="E6538" s="197">
        <v>-2.3219814241486003E-2</v>
      </c>
    </row>
    <row r="6539" spans="2:5" x14ac:dyDescent="0.3">
      <c r="B6539" s="166">
        <v>42898</v>
      </c>
      <c r="C6539" s="197">
        <v>456.25</v>
      </c>
      <c r="D6539" s="197">
        <f t="shared" si="103"/>
        <v>4.6320207381804712</v>
      </c>
      <c r="E6539" s="197">
        <v>-2.3228430742881612E-2</v>
      </c>
    </row>
    <row r="6540" spans="2:5" x14ac:dyDescent="0.3">
      <c r="B6540" s="166">
        <v>39687</v>
      </c>
      <c r="C6540" s="197">
        <v>81.010000000000005</v>
      </c>
      <c r="D6540" s="197">
        <f t="shared" si="103"/>
        <v>-0.60012833802260723</v>
      </c>
      <c r="E6540" s="197">
        <v>-2.3269833614661062E-2</v>
      </c>
    </row>
    <row r="6541" spans="2:5" x14ac:dyDescent="0.3">
      <c r="B6541" s="166">
        <v>40697</v>
      </c>
      <c r="C6541" s="197">
        <v>202.59</v>
      </c>
      <c r="D6541" s="197">
        <f t="shared" si="103"/>
        <v>-0.17846715328467155</v>
      </c>
      <c r="E6541" s="197">
        <v>-2.3286086201909084E-2</v>
      </c>
    </row>
    <row r="6542" spans="2:5" x14ac:dyDescent="0.3">
      <c r="B6542" s="166">
        <v>40494</v>
      </c>
      <c r="C6542" s="197">
        <v>246.6</v>
      </c>
      <c r="D6542" s="197">
        <f t="shared" si="103"/>
        <v>0.43957968476357245</v>
      </c>
      <c r="E6542" s="197">
        <v>-2.3288973384030354E-2</v>
      </c>
    </row>
    <row r="6543" spans="2:5" x14ac:dyDescent="0.3">
      <c r="B6543" s="166">
        <v>43549</v>
      </c>
      <c r="C6543" s="197">
        <v>171.3</v>
      </c>
      <c r="D6543" s="197">
        <f t="shared" si="103"/>
        <v>0.37171684817424744</v>
      </c>
      <c r="E6543" s="197">
        <v>-2.3375142531356863E-2</v>
      </c>
    </row>
    <row r="6544" spans="2:5" x14ac:dyDescent="0.3">
      <c r="B6544" s="166">
        <v>39296</v>
      </c>
      <c r="C6544" s="197">
        <v>124.88</v>
      </c>
      <c r="D6544" s="197">
        <f t="shared" si="103"/>
        <v>-0.6712386468342767</v>
      </c>
      <c r="E6544" s="197">
        <v>-2.3383123484789325E-2</v>
      </c>
    </row>
    <row r="6545" spans="2:5" x14ac:dyDescent="0.3">
      <c r="B6545" s="166">
        <v>42501</v>
      </c>
      <c r="C6545" s="197">
        <v>379.85</v>
      </c>
      <c r="D6545" s="197">
        <f t="shared" si="103"/>
        <v>1.9482303632412297</v>
      </c>
      <c r="E6545" s="197">
        <v>-2.3396323434888733E-2</v>
      </c>
    </row>
    <row r="6546" spans="2:5" x14ac:dyDescent="0.3">
      <c r="B6546" s="166">
        <v>38919</v>
      </c>
      <c r="C6546" s="197">
        <v>128.84</v>
      </c>
      <c r="D6546" s="197">
        <f t="shared" si="103"/>
        <v>6.5389116442363955</v>
      </c>
      <c r="E6546" s="197">
        <v>-2.3421511407564655E-2</v>
      </c>
    </row>
    <row r="6547" spans="2:5" x14ac:dyDescent="0.3">
      <c r="B6547" s="166">
        <v>37207</v>
      </c>
      <c r="C6547" s="197">
        <v>17.09</v>
      </c>
      <c r="D6547" s="197">
        <f t="shared" si="103"/>
        <v>-0.45329494561740247</v>
      </c>
      <c r="E6547" s="197">
        <v>-2.3428571428571465E-2</v>
      </c>
    </row>
    <row r="6548" spans="2:5" x14ac:dyDescent="0.3">
      <c r="B6548" s="166">
        <v>37587</v>
      </c>
      <c r="C6548" s="197">
        <v>31.26</v>
      </c>
      <c r="D6548" s="197">
        <f t="shared" si="103"/>
        <v>-0.33004714959279891</v>
      </c>
      <c r="E6548" s="197">
        <v>-2.3430178069353214E-2</v>
      </c>
    </row>
    <row r="6549" spans="2:5" x14ac:dyDescent="0.3">
      <c r="B6549" s="166">
        <v>39920</v>
      </c>
      <c r="C6549" s="197">
        <v>46.66</v>
      </c>
      <c r="D6549" s="197">
        <f t="shared" si="103"/>
        <v>0.93129139072847678</v>
      </c>
      <c r="E6549" s="197">
        <v>-2.3440770196735183E-2</v>
      </c>
    </row>
    <row r="6550" spans="2:5" x14ac:dyDescent="0.3">
      <c r="B6550" s="166">
        <v>36703</v>
      </c>
      <c r="C6550" s="197">
        <v>24.16</v>
      </c>
      <c r="D6550" s="197">
        <f t="shared" si="103"/>
        <v>-4.8818897637795233E-2</v>
      </c>
      <c r="E6550" s="197">
        <v>-2.3443815683104163E-2</v>
      </c>
    </row>
    <row r="6551" spans="2:5" x14ac:dyDescent="0.3">
      <c r="B6551" s="166">
        <v>37396</v>
      </c>
      <c r="C6551" s="197">
        <v>25.4</v>
      </c>
      <c r="D6551" s="197">
        <f t="shared" si="103"/>
        <v>-7.5691411935953523E-2</v>
      </c>
      <c r="E6551" s="197">
        <v>-2.3452518262206956E-2</v>
      </c>
    </row>
    <row r="6552" spans="2:5" x14ac:dyDescent="0.3">
      <c r="B6552" s="166">
        <v>37314</v>
      </c>
      <c r="C6552" s="197">
        <v>27.48</v>
      </c>
      <c r="D6552" s="197">
        <f t="shared" si="103"/>
        <v>-0.59994176736060556</v>
      </c>
      <c r="E6552" s="197">
        <v>-2.3454157782516027E-2</v>
      </c>
    </row>
    <row r="6553" spans="2:5" x14ac:dyDescent="0.3">
      <c r="B6553" s="166">
        <v>35663</v>
      </c>
      <c r="C6553" s="197">
        <v>68.69</v>
      </c>
      <c r="D6553" s="197">
        <f t="shared" si="103"/>
        <v>-0.84285060626858843</v>
      </c>
      <c r="E6553" s="197">
        <v>-2.3457492180836037E-2</v>
      </c>
    </row>
    <row r="6554" spans="2:5" x14ac:dyDescent="0.3">
      <c r="B6554" s="166">
        <v>44623</v>
      </c>
      <c r="C6554" s="197">
        <v>437.1</v>
      </c>
      <c r="D6554" s="197">
        <f t="shared" si="103"/>
        <v>21.836990595611287</v>
      </c>
      <c r="E6554" s="197">
        <v>-2.3458445040214437E-2</v>
      </c>
    </row>
    <row r="6555" spans="2:5" x14ac:dyDescent="0.3">
      <c r="B6555" s="166">
        <v>36777</v>
      </c>
      <c r="C6555" s="197">
        <v>19.14</v>
      </c>
      <c r="D6555" s="197">
        <f t="shared" si="103"/>
        <v>-0.94829542384785781</v>
      </c>
      <c r="E6555" s="197">
        <v>-2.34693877551021E-2</v>
      </c>
    </row>
    <row r="6556" spans="2:5" x14ac:dyDescent="0.3">
      <c r="B6556" s="166">
        <v>41600</v>
      </c>
      <c r="C6556" s="197">
        <v>370.18</v>
      </c>
      <c r="D6556" s="197">
        <f t="shared" si="103"/>
        <v>1.2104257478951457</v>
      </c>
      <c r="E6556" s="197">
        <v>-2.3477893848264153E-2</v>
      </c>
    </row>
    <row r="6557" spans="2:5" x14ac:dyDescent="0.3">
      <c r="B6557" s="166">
        <v>40389</v>
      </c>
      <c r="C6557" s="197">
        <v>167.47</v>
      </c>
      <c r="D6557" s="197">
        <f t="shared" si="103"/>
        <v>0.21885007278020363</v>
      </c>
      <c r="E6557" s="197">
        <v>-2.3498542274052459E-2</v>
      </c>
    </row>
    <row r="6558" spans="2:5" x14ac:dyDescent="0.3">
      <c r="B6558" s="166">
        <v>40207</v>
      </c>
      <c r="C6558" s="197">
        <v>137.4</v>
      </c>
      <c r="D6558" s="197">
        <f t="shared" si="103"/>
        <v>0.61590027049276741</v>
      </c>
      <c r="E6558" s="197">
        <v>-2.3523559093170388E-2</v>
      </c>
    </row>
    <row r="6559" spans="2:5" x14ac:dyDescent="0.3">
      <c r="B6559" s="166">
        <v>40044</v>
      </c>
      <c r="C6559" s="197">
        <v>85.03</v>
      </c>
      <c r="D6559" s="197">
        <f t="shared" si="103"/>
        <v>-0.49468116717180721</v>
      </c>
      <c r="E6559" s="197">
        <v>-2.3541570969223713E-2</v>
      </c>
    </row>
    <row r="6560" spans="2:5" x14ac:dyDescent="0.3">
      <c r="B6560" s="166">
        <v>39113</v>
      </c>
      <c r="C6560" s="197">
        <v>168.27</v>
      </c>
      <c r="D6560" s="197">
        <f t="shared" si="103"/>
        <v>-0.44738916256157635</v>
      </c>
      <c r="E6560" s="197">
        <v>-2.3559449892647799E-2</v>
      </c>
    </row>
    <row r="6561" spans="2:5" x14ac:dyDescent="0.3">
      <c r="B6561" s="166">
        <v>44249</v>
      </c>
      <c r="C6561" s="197">
        <v>304.5</v>
      </c>
      <c r="D6561" s="197">
        <f t="shared" si="103"/>
        <v>4.9298928919182083</v>
      </c>
      <c r="E6561" s="197">
        <v>-2.3569023569023684E-2</v>
      </c>
    </row>
    <row r="6562" spans="2:5" x14ac:dyDescent="0.3">
      <c r="B6562" s="166">
        <v>36426</v>
      </c>
      <c r="C6562" s="197">
        <v>51.35</v>
      </c>
      <c r="D6562" s="197">
        <f t="shared" si="103"/>
        <v>1.2571428571428571</v>
      </c>
      <c r="E6562" s="197">
        <v>-2.3578627115421247E-2</v>
      </c>
    </row>
    <row r="6563" spans="2:5" x14ac:dyDescent="0.3">
      <c r="B6563" s="166">
        <v>36672</v>
      </c>
      <c r="C6563" s="197">
        <v>22.75</v>
      </c>
      <c r="D6563" s="197">
        <f t="shared" si="103"/>
        <v>-0.606673582295989</v>
      </c>
      <c r="E6563" s="197">
        <v>-2.3605150214592308E-2</v>
      </c>
    </row>
    <row r="6564" spans="2:5" x14ac:dyDescent="0.3">
      <c r="B6564" s="166">
        <v>34744</v>
      </c>
      <c r="C6564" s="197">
        <v>57.84</v>
      </c>
      <c r="D6564" s="197">
        <f t="shared" si="103"/>
        <v>0.91904445919044475</v>
      </c>
      <c r="E6564" s="197">
        <v>-2.3632680621201829E-2</v>
      </c>
    </row>
    <row r="6565" spans="2:5" x14ac:dyDescent="0.3">
      <c r="B6565" s="166">
        <v>37627</v>
      </c>
      <c r="C6565" s="197">
        <v>30.14</v>
      </c>
      <c r="D6565" s="197">
        <f t="shared" si="103"/>
        <v>-0.8803255906293429</v>
      </c>
      <c r="E6565" s="197">
        <v>-2.3647554259799142E-2</v>
      </c>
    </row>
    <row r="6566" spans="2:5" x14ac:dyDescent="0.3">
      <c r="B6566" s="166">
        <v>43299</v>
      </c>
      <c r="C6566" s="197">
        <v>251.85</v>
      </c>
      <c r="D6566" s="197">
        <f t="shared" si="103"/>
        <v>9.1675413807024633</v>
      </c>
      <c r="E6566" s="197">
        <v>-2.3647993797247469E-2</v>
      </c>
    </row>
    <row r="6567" spans="2:5" x14ac:dyDescent="0.3">
      <c r="B6567" s="166">
        <v>37530</v>
      </c>
      <c r="C6567" s="197">
        <v>24.77</v>
      </c>
      <c r="D6567" s="197">
        <f t="shared" si="103"/>
        <v>-0.96665095927297207</v>
      </c>
      <c r="E6567" s="197">
        <v>-2.3649980291683192E-2</v>
      </c>
    </row>
    <row r="6568" spans="2:5" x14ac:dyDescent="0.3">
      <c r="B6568" s="166">
        <v>45679</v>
      </c>
      <c r="C6568" s="197">
        <v>742.75</v>
      </c>
      <c r="D6568" s="197">
        <f t="shared" si="103"/>
        <v>0.837807744649264</v>
      </c>
      <c r="E6568" s="197">
        <v>-2.366086099244169E-2</v>
      </c>
    </row>
    <row r="6569" spans="2:5" x14ac:dyDescent="0.3">
      <c r="B6569" s="166">
        <v>43069</v>
      </c>
      <c r="C6569" s="197">
        <v>404.15</v>
      </c>
      <c r="D6569" s="197">
        <f t="shared" si="103"/>
        <v>4.1197111730428171</v>
      </c>
      <c r="E6569" s="197">
        <v>-2.3674356806377639E-2</v>
      </c>
    </row>
    <row r="6570" spans="2:5" x14ac:dyDescent="0.3">
      <c r="B6570" s="166">
        <v>35135</v>
      </c>
      <c r="C6570" s="197">
        <v>78.94</v>
      </c>
      <c r="D6570" s="197">
        <f t="shared" si="103"/>
        <v>-0.40726835861240429</v>
      </c>
      <c r="E6570" s="197">
        <v>-2.374474400197879E-2</v>
      </c>
    </row>
    <row r="6571" spans="2:5" x14ac:dyDescent="0.3">
      <c r="B6571" s="166">
        <v>39332</v>
      </c>
      <c r="C6571" s="197">
        <v>133.18</v>
      </c>
      <c r="D6571" s="197">
        <f t="shared" si="103"/>
        <v>4.3123254886318314</v>
      </c>
      <c r="E6571" s="197">
        <v>-2.375018325758671E-2</v>
      </c>
    </row>
    <row r="6572" spans="2:5" x14ac:dyDescent="0.3">
      <c r="B6572" s="166">
        <v>36018</v>
      </c>
      <c r="C6572" s="197">
        <v>25.07</v>
      </c>
      <c r="D6572" s="197">
        <f t="shared" si="103"/>
        <v>-0.969417505336993</v>
      </c>
      <c r="E6572" s="197">
        <v>-2.3753894080996818E-2</v>
      </c>
    </row>
    <row r="6573" spans="2:5" x14ac:dyDescent="0.3">
      <c r="B6573" s="166">
        <v>45603</v>
      </c>
      <c r="C6573" s="197">
        <v>819.75</v>
      </c>
      <c r="D6573" s="197">
        <f t="shared" si="103"/>
        <v>31.724550898203589</v>
      </c>
      <c r="E6573" s="197">
        <v>-2.3758485173276278E-2</v>
      </c>
    </row>
    <row r="6574" spans="2:5" x14ac:dyDescent="0.3">
      <c r="B6574" s="166">
        <v>36664</v>
      </c>
      <c r="C6574" s="197">
        <v>25.05</v>
      </c>
      <c r="D6574" s="197">
        <f t="shared" si="103"/>
        <v>-0.81990078366525276</v>
      </c>
      <c r="E6574" s="197">
        <v>-2.3772408417770841E-2</v>
      </c>
    </row>
    <row r="6575" spans="2:5" x14ac:dyDescent="0.3">
      <c r="B6575" s="166">
        <v>39156</v>
      </c>
      <c r="C6575" s="197">
        <v>139.09</v>
      </c>
      <c r="D6575" s="197">
        <f t="shared" si="103"/>
        <v>3.5203119922001953</v>
      </c>
      <c r="E6575" s="197">
        <v>-2.3792813026389581E-2</v>
      </c>
    </row>
    <row r="6576" spans="2:5" x14ac:dyDescent="0.3">
      <c r="B6576" s="166">
        <v>37446</v>
      </c>
      <c r="C6576" s="197">
        <v>30.77</v>
      </c>
      <c r="D6576" s="197">
        <f t="shared" si="103"/>
        <v>-0.38013698630136983</v>
      </c>
      <c r="E6576" s="197">
        <v>-2.3794416243654859E-2</v>
      </c>
    </row>
    <row r="6577" spans="2:5" x14ac:dyDescent="0.3">
      <c r="B6577" s="166">
        <v>36384</v>
      </c>
      <c r="C6577" s="197">
        <v>49.64</v>
      </c>
      <c r="D6577" s="197">
        <f t="shared" si="103"/>
        <v>-0.701969260326609</v>
      </c>
      <c r="E6577" s="197">
        <v>-2.3795476892822021E-2</v>
      </c>
    </row>
    <row r="6578" spans="2:5" x14ac:dyDescent="0.3">
      <c r="B6578" s="166">
        <v>40870</v>
      </c>
      <c r="C6578" s="197">
        <v>166.56</v>
      </c>
      <c r="D6578" s="197">
        <f t="shared" si="103"/>
        <v>-0.36</v>
      </c>
      <c r="E6578" s="197">
        <v>-2.3795569100926062E-2</v>
      </c>
    </row>
    <row r="6579" spans="2:5" x14ac:dyDescent="0.3">
      <c r="B6579" s="166">
        <v>43360</v>
      </c>
      <c r="C6579" s="197">
        <v>260.25</v>
      </c>
      <c r="D6579" s="197">
        <f t="shared" si="103"/>
        <v>3.9656554092730394</v>
      </c>
      <c r="E6579" s="197">
        <v>-2.3818454613653506E-2</v>
      </c>
    </row>
    <row r="6580" spans="2:5" x14ac:dyDescent="0.3">
      <c r="B6580" s="166">
        <v>39939</v>
      </c>
      <c r="C6580" s="197">
        <v>52.41</v>
      </c>
      <c r="D6580" s="197">
        <f t="shared" si="103"/>
        <v>7.8846153846152678E-3</v>
      </c>
      <c r="E6580" s="197">
        <v>-2.3840566213447545E-2</v>
      </c>
    </row>
    <row r="6581" spans="2:5" x14ac:dyDescent="0.3">
      <c r="B6581" s="166">
        <v>36424</v>
      </c>
      <c r="C6581" s="197">
        <v>52</v>
      </c>
      <c r="D6581" s="197">
        <f t="shared" si="103"/>
        <v>-0.81719107048690454</v>
      </c>
      <c r="E6581" s="197">
        <v>-2.3840810963018599E-2</v>
      </c>
    </row>
    <row r="6582" spans="2:5" x14ac:dyDescent="0.3">
      <c r="B6582" s="166">
        <v>44405</v>
      </c>
      <c r="C6582" s="197">
        <v>284.45</v>
      </c>
      <c r="D6582" s="197">
        <f t="shared" si="103"/>
        <v>3.8285520285180787</v>
      </c>
      <c r="E6582" s="197">
        <v>-2.3850377487989016E-2</v>
      </c>
    </row>
    <row r="6583" spans="2:5" x14ac:dyDescent="0.3">
      <c r="B6583" s="166">
        <v>34740</v>
      </c>
      <c r="C6583" s="197">
        <v>58.91</v>
      </c>
      <c r="D6583" s="197">
        <f t="shared" si="103"/>
        <v>-0.82540011855364548</v>
      </c>
      <c r="E6583" s="197">
        <v>-2.3860811930406012E-2</v>
      </c>
    </row>
    <row r="6584" spans="2:5" x14ac:dyDescent="0.3">
      <c r="B6584" s="166">
        <v>44365</v>
      </c>
      <c r="C6584" s="197">
        <v>337.4</v>
      </c>
      <c r="D6584" s="197">
        <f t="shared" si="103"/>
        <v>-0.25329202168861353</v>
      </c>
      <c r="E6584" s="197">
        <v>-2.3868074641978931E-2</v>
      </c>
    </row>
    <row r="6585" spans="2:5" x14ac:dyDescent="0.3">
      <c r="B6585" s="166">
        <v>43046</v>
      </c>
      <c r="C6585" s="197">
        <v>451.85</v>
      </c>
      <c r="D6585" s="197">
        <f t="shared" si="103"/>
        <v>4.1399158230007966</v>
      </c>
      <c r="E6585" s="197">
        <v>-2.3871246489522435E-2</v>
      </c>
    </row>
    <row r="6586" spans="2:5" x14ac:dyDescent="0.3">
      <c r="B6586" s="166">
        <v>38062</v>
      </c>
      <c r="C6586" s="197">
        <v>87.91</v>
      </c>
      <c r="D6586" s="197">
        <f t="shared" si="103"/>
        <v>-0.86378145531176398</v>
      </c>
      <c r="E6586" s="197">
        <v>-2.3872973573173528E-2</v>
      </c>
    </row>
    <row r="6587" spans="2:5" x14ac:dyDescent="0.3">
      <c r="B6587" s="166">
        <v>45222</v>
      </c>
      <c r="C6587" s="197">
        <v>645.36</v>
      </c>
      <c r="D6587" s="197">
        <f t="shared" si="103"/>
        <v>7.8308702791461418</v>
      </c>
      <c r="E6587" s="197">
        <v>-2.3897392461733835E-2</v>
      </c>
    </row>
    <row r="6588" spans="2:5" x14ac:dyDescent="0.3">
      <c r="B6588" s="166">
        <v>37929</v>
      </c>
      <c r="C6588" s="197">
        <v>73.08</v>
      </c>
      <c r="D6588" s="197">
        <f t="shared" si="103"/>
        <v>1.672029250457038</v>
      </c>
      <c r="E6588" s="197">
        <v>-2.3908107386136024E-2</v>
      </c>
    </row>
    <row r="6589" spans="2:5" x14ac:dyDescent="0.3">
      <c r="B6589" s="166">
        <v>39854</v>
      </c>
      <c r="C6589" s="197">
        <v>27.35</v>
      </c>
      <c r="D6589" s="197">
        <f t="shared" si="103"/>
        <v>-0.80835260318127666</v>
      </c>
      <c r="E6589" s="197">
        <v>-2.3911491791577366E-2</v>
      </c>
    </row>
    <row r="6590" spans="2:5" x14ac:dyDescent="0.3">
      <c r="B6590" s="166">
        <v>39430</v>
      </c>
      <c r="C6590" s="197">
        <v>142.71</v>
      </c>
      <c r="D6590" s="197">
        <f t="shared" si="103"/>
        <v>1.2127659574468153E-2</v>
      </c>
      <c r="E6590" s="197">
        <v>-2.3938171123726093E-2</v>
      </c>
    </row>
    <row r="6591" spans="2:5" x14ac:dyDescent="0.3">
      <c r="B6591" s="166">
        <v>39484</v>
      </c>
      <c r="C6591" s="197">
        <v>141</v>
      </c>
      <c r="D6591" s="197">
        <f t="shared" si="103"/>
        <v>0.78142766898294358</v>
      </c>
      <c r="E6591" s="197">
        <v>-2.3951266786653824E-2</v>
      </c>
    </row>
    <row r="6592" spans="2:5" x14ac:dyDescent="0.3">
      <c r="B6592" s="166">
        <v>35626</v>
      </c>
      <c r="C6592" s="197">
        <v>79.150000000000006</v>
      </c>
      <c r="D6592" s="197">
        <f t="shared" si="103"/>
        <v>-0.46130810590076909</v>
      </c>
      <c r="E6592" s="197">
        <v>-2.4044389642416619E-2</v>
      </c>
    </row>
    <row r="6593" spans="2:5" x14ac:dyDescent="0.3">
      <c r="B6593" s="166">
        <v>38874</v>
      </c>
      <c r="C6593" s="197">
        <v>146.93</v>
      </c>
      <c r="D6593" s="197">
        <f t="shared" si="103"/>
        <v>0.37125524965002343</v>
      </c>
      <c r="E6593" s="197">
        <v>-2.4045167718366067E-2</v>
      </c>
    </row>
    <row r="6594" spans="2:5" x14ac:dyDescent="0.3">
      <c r="B6594" s="166">
        <v>40108</v>
      </c>
      <c r="C6594" s="197">
        <v>107.15</v>
      </c>
      <c r="D6594" s="197">
        <f t="shared" si="103"/>
        <v>0.40487740920414339</v>
      </c>
      <c r="E6594" s="197">
        <v>-2.4045905820202162E-2</v>
      </c>
    </row>
    <row r="6595" spans="2:5" x14ac:dyDescent="0.3">
      <c r="B6595" s="166">
        <v>35635</v>
      </c>
      <c r="C6595" s="197">
        <v>76.27</v>
      </c>
      <c r="D6595" s="197">
        <f t="shared" si="103"/>
        <v>-0.88670528817587646</v>
      </c>
      <c r="E6595" s="197">
        <v>-2.4056301983365391E-2</v>
      </c>
    </row>
    <row r="6596" spans="2:5" x14ac:dyDescent="0.3">
      <c r="B6596" s="166">
        <v>45709</v>
      </c>
      <c r="C6596" s="197">
        <v>673.2</v>
      </c>
      <c r="D6596" s="197">
        <f t="shared" si="103"/>
        <v>4.0351533283470467</v>
      </c>
      <c r="E6596" s="197">
        <v>-2.4064946361263995E-2</v>
      </c>
    </row>
    <row r="6597" spans="2:5" x14ac:dyDescent="0.3">
      <c r="B6597" s="166">
        <v>44130</v>
      </c>
      <c r="C6597" s="197">
        <v>133.69999999999999</v>
      </c>
      <c r="D6597" s="197">
        <f t="shared" si="103"/>
        <v>0.71081253998720384</v>
      </c>
      <c r="E6597" s="197">
        <v>-2.4087591240876005E-2</v>
      </c>
    </row>
    <row r="6598" spans="2:5" x14ac:dyDescent="0.3">
      <c r="B6598" s="166">
        <v>38440</v>
      </c>
      <c r="C6598" s="197">
        <v>78.150000000000006</v>
      </c>
      <c r="D6598" s="197">
        <f t="shared" si="103"/>
        <v>-0.82761663174148015</v>
      </c>
      <c r="E6598" s="197">
        <v>-2.4100899100898965E-2</v>
      </c>
    </row>
    <row r="6599" spans="2:5" x14ac:dyDescent="0.3">
      <c r="B6599" s="166">
        <v>42838</v>
      </c>
      <c r="C6599" s="197">
        <v>453.35</v>
      </c>
      <c r="D6599" s="197">
        <f t="shared" si="103"/>
        <v>0.70246723496939412</v>
      </c>
      <c r="E6599" s="197">
        <v>-2.4109353137444778E-2</v>
      </c>
    </row>
    <row r="6600" spans="2:5" x14ac:dyDescent="0.3">
      <c r="B6600" s="166">
        <v>41361</v>
      </c>
      <c r="C6600" s="197">
        <v>266.29000000000002</v>
      </c>
      <c r="D6600" s="197">
        <f t="shared" si="103"/>
        <v>3.6015206497321586</v>
      </c>
      <c r="E6600" s="197">
        <v>-2.4114046982079307E-2</v>
      </c>
    </row>
    <row r="6601" spans="2:5" x14ac:dyDescent="0.3">
      <c r="B6601" s="166">
        <v>34813</v>
      </c>
      <c r="C6601" s="197">
        <v>57.87</v>
      </c>
      <c r="D6601" s="197">
        <f t="shared" si="103"/>
        <v>-0.71196057936389434</v>
      </c>
      <c r="E6601" s="197">
        <v>-2.4114671163575019E-2</v>
      </c>
    </row>
    <row r="6602" spans="2:5" x14ac:dyDescent="0.3">
      <c r="B6602" s="166">
        <v>40410</v>
      </c>
      <c r="C6602" s="197">
        <v>200.91</v>
      </c>
      <c r="D6602" s="197">
        <f t="shared" ref="D6602:D6665" si="104">C6602/C6603-1</f>
        <v>-0.59649334217027183</v>
      </c>
      <c r="E6602" s="197">
        <v>-2.4140275888867246E-2</v>
      </c>
    </row>
    <row r="6603" spans="2:5" x14ac:dyDescent="0.3">
      <c r="B6603" s="166">
        <v>41982</v>
      </c>
      <c r="C6603" s="197">
        <v>497.91</v>
      </c>
      <c r="D6603" s="197">
        <f t="shared" si="104"/>
        <v>2.7592298980747456</v>
      </c>
      <c r="E6603" s="197">
        <v>-2.4145973384552044E-2</v>
      </c>
    </row>
    <row r="6604" spans="2:5" x14ac:dyDescent="0.3">
      <c r="B6604" s="166">
        <v>39407</v>
      </c>
      <c r="C6604" s="197">
        <v>132.44999999999999</v>
      </c>
      <c r="D6604" s="197">
        <f t="shared" si="104"/>
        <v>-0.70448460508701483</v>
      </c>
      <c r="E6604" s="197">
        <v>-2.41656229278715E-2</v>
      </c>
    </row>
    <row r="6605" spans="2:5" x14ac:dyDescent="0.3">
      <c r="B6605" s="166">
        <v>42705</v>
      </c>
      <c r="C6605" s="197">
        <v>448.2</v>
      </c>
      <c r="D6605" s="197">
        <f t="shared" si="104"/>
        <v>6.2337046693529352E-2</v>
      </c>
      <c r="E6605" s="197">
        <v>-2.4167210973220166E-2</v>
      </c>
    </row>
    <row r="6606" spans="2:5" x14ac:dyDescent="0.3">
      <c r="B6606" s="166">
        <v>43116</v>
      </c>
      <c r="C6606" s="197">
        <v>421.9</v>
      </c>
      <c r="D6606" s="197">
        <f t="shared" si="104"/>
        <v>2.4724279835390943</v>
      </c>
      <c r="E6606" s="197">
        <v>-2.4170232450561047E-2</v>
      </c>
    </row>
    <row r="6607" spans="2:5" x14ac:dyDescent="0.3">
      <c r="B6607" s="166">
        <v>39315</v>
      </c>
      <c r="C6607" s="197">
        <v>121.5</v>
      </c>
      <c r="D6607" s="197">
        <f t="shared" si="104"/>
        <v>-0.30796833171954208</v>
      </c>
      <c r="E6607" s="197">
        <v>-2.4174765079110205E-2</v>
      </c>
    </row>
    <row r="6608" spans="2:5" x14ac:dyDescent="0.3">
      <c r="B6608" s="166">
        <v>40876</v>
      </c>
      <c r="C6608" s="197">
        <v>175.57</v>
      </c>
      <c r="D6608" s="197">
        <f t="shared" si="104"/>
        <v>11.815328467153284</v>
      </c>
      <c r="E6608" s="197">
        <v>-2.417741218319247E-2</v>
      </c>
    </row>
    <row r="6609" spans="2:5" x14ac:dyDescent="0.3">
      <c r="B6609" s="166">
        <v>37056</v>
      </c>
      <c r="C6609" s="197">
        <v>13.7</v>
      </c>
      <c r="D6609" s="197">
        <f t="shared" si="104"/>
        <v>-0.64526152252718805</v>
      </c>
      <c r="E6609" s="197">
        <v>-2.4216524216524205E-2</v>
      </c>
    </row>
    <row r="6610" spans="2:5" x14ac:dyDescent="0.3">
      <c r="B6610" s="166">
        <v>36524</v>
      </c>
      <c r="C6610" s="197">
        <v>38.619999999999997</v>
      </c>
      <c r="D6610" s="197">
        <f t="shared" si="104"/>
        <v>-0.92401377274963115</v>
      </c>
      <c r="E6610" s="197">
        <v>-2.4254674077817118E-2</v>
      </c>
    </row>
    <row r="6611" spans="2:5" x14ac:dyDescent="0.3">
      <c r="B6611" s="166">
        <v>42124</v>
      </c>
      <c r="C6611" s="197">
        <v>508.25</v>
      </c>
      <c r="D6611" s="197">
        <f t="shared" si="104"/>
        <v>1.1300448430493271</v>
      </c>
      <c r="E6611" s="197">
        <v>-2.4284891533883579E-2</v>
      </c>
    </row>
    <row r="6612" spans="2:5" x14ac:dyDescent="0.3">
      <c r="B6612" s="166">
        <v>40651</v>
      </c>
      <c r="C6612" s="197">
        <v>238.61</v>
      </c>
      <c r="D6612" s="197">
        <f t="shared" si="104"/>
        <v>2.0036505538771401</v>
      </c>
      <c r="E6612" s="197">
        <v>-2.4289511347372672E-2</v>
      </c>
    </row>
    <row r="6613" spans="2:5" x14ac:dyDescent="0.3">
      <c r="B6613" s="166">
        <v>37960</v>
      </c>
      <c r="C6613" s="197">
        <v>79.44</v>
      </c>
      <c r="D6613" s="197">
        <f t="shared" si="104"/>
        <v>-0.35696940262263244</v>
      </c>
      <c r="E6613" s="197">
        <v>-2.4318349299926378E-2</v>
      </c>
    </row>
    <row r="6614" spans="2:5" x14ac:dyDescent="0.3">
      <c r="B6614" s="166">
        <v>38740</v>
      </c>
      <c r="C6614" s="197">
        <v>123.54</v>
      </c>
      <c r="D6614" s="197">
        <f t="shared" si="104"/>
        <v>-0.64933295486801024</v>
      </c>
      <c r="E6614" s="197">
        <v>-2.4324751224135244E-2</v>
      </c>
    </row>
    <row r="6615" spans="2:5" x14ac:dyDescent="0.3">
      <c r="B6615" s="166">
        <v>42291</v>
      </c>
      <c r="C6615" s="197">
        <v>352.3</v>
      </c>
      <c r="D6615" s="197">
        <f t="shared" si="104"/>
        <v>10.434599156118145</v>
      </c>
      <c r="E6615" s="197">
        <v>-2.4369980614788123E-2</v>
      </c>
    </row>
    <row r="6616" spans="2:5" x14ac:dyDescent="0.3">
      <c r="B6616" s="166">
        <v>39808</v>
      </c>
      <c r="C6616" s="197">
        <v>30.81</v>
      </c>
      <c r="D6616" s="197">
        <f t="shared" si="104"/>
        <v>-8.2762727002084091E-2</v>
      </c>
      <c r="E6616" s="197">
        <v>-2.4382520582647227E-2</v>
      </c>
    </row>
    <row r="6617" spans="2:5" x14ac:dyDescent="0.3">
      <c r="B6617" s="166">
        <v>36557</v>
      </c>
      <c r="C6617" s="197">
        <v>33.590000000000003</v>
      </c>
      <c r="D6617" s="197">
        <f t="shared" si="104"/>
        <v>-0.89931055155875295</v>
      </c>
      <c r="E6617" s="197">
        <v>-2.4397327911704791E-2</v>
      </c>
    </row>
    <row r="6618" spans="2:5" x14ac:dyDescent="0.3">
      <c r="B6618" s="166">
        <v>43230</v>
      </c>
      <c r="C6618" s="197">
        <v>333.6</v>
      </c>
      <c r="D6618" s="197">
        <f t="shared" si="104"/>
        <v>22.879742304939157</v>
      </c>
      <c r="E6618" s="197">
        <v>-2.4418774674659915E-2</v>
      </c>
    </row>
    <row r="6619" spans="2:5" x14ac:dyDescent="0.3">
      <c r="B6619" s="166">
        <v>37014</v>
      </c>
      <c r="C6619" s="197">
        <v>13.97</v>
      </c>
      <c r="D6619" s="197">
        <f t="shared" si="104"/>
        <v>-0.81572351932462739</v>
      </c>
      <c r="E6619" s="197">
        <v>-2.44413407821229E-2</v>
      </c>
    </row>
    <row r="6620" spans="2:5" x14ac:dyDescent="0.3">
      <c r="B6620" s="166">
        <v>39645</v>
      </c>
      <c r="C6620" s="197">
        <v>75.81</v>
      </c>
      <c r="D6620" s="197">
        <f t="shared" si="104"/>
        <v>-0.89673069064160194</v>
      </c>
      <c r="E6620" s="197">
        <v>-2.4449877750611138E-2</v>
      </c>
    </row>
    <row r="6621" spans="2:5" x14ac:dyDescent="0.3">
      <c r="B6621" s="166">
        <v>45681</v>
      </c>
      <c r="C6621" s="197">
        <v>734.1</v>
      </c>
      <c r="D6621" s="197">
        <f t="shared" si="104"/>
        <v>9.1143565720584192</v>
      </c>
      <c r="E6621" s="197">
        <v>-2.4451827242524926E-2</v>
      </c>
    </row>
    <row r="6622" spans="2:5" x14ac:dyDescent="0.3">
      <c r="B6622" s="166">
        <v>35507</v>
      </c>
      <c r="C6622" s="197">
        <v>72.58</v>
      </c>
      <c r="D6622" s="197">
        <f t="shared" si="104"/>
        <v>0.26843760922754289</v>
      </c>
      <c r="E6622" s="197">
        <v>-2.4462365591397917E-2</v>
      </c>
    </row>
    <row r="6623" spans="2:5" x14ac:dyDescent="0.3">
      <c r="B6623" s="166">
        <v>35800</v>
      </c>
      <c r="C6623" s="197">
        <v>57.22</v>
      </c>
      <c r="D6623" s="197">
        <f t="shared" si="104"/>
        <v>-0.2279044663338281</v>
      </c>
      <c r="E6623" s="197">
        <v>-2.4548244118649865E-2</v>
      </c>
    </row>
    <row r="6624" spans="2:5" x14ac:dyDescent="0.3">
      <c r="B6624" s="166">
        <v>39717</v>
      </c>
      <c r="C6624" s="197">
        <v>74.11</v>
      </c>
      <c r="D6624" s="197">
        <f t="shared" si="104"/>
        <v>-0.74796803264750888</v>
      </c>
      <c r="E6624" s="197">
        <v>-2.4611739931560961E-2</v>
      </c>
    </row>
    <row r="6625" spans="2:5" x14ac:dyDescent="0.3">
      <c r="B6625" s="166">
        <v>41319</v>
      </c>
      <c r="C6625" s="197">
        <v>294.05</v>
      </c>
      <c r="D6625" s="197">
        <f t="shared" si="104"/>
        <v>3.8853630171124776</v>
      </c>
      <c r="E6625" s="197">
        <v>-2.4612730951670159E-2</v>
      </c>
    </row>
    <row r="6626" spans="2:5" x14ac:dyDescent="0.3">
      <c r="B6626" s="166">
        <v>35762</v>
      </c>
      <c r="C6626" s="197">
        <v>60.19</v>
      </c>
      <c r="D6626" s="197">
        <f t="shared" si="104"/>
        <v>0.63648722131593249</v>
      </c>
      <c r="E6626" s="197">
        <v>-2.4631340139361635E-2</v>
      </c>
    </row>
    <row r="6627" spans="2:5" x14ac:dyDescent="0.3">
      <c r="B6627" s="166">
        <v>36297</v>
      </c>
      <c r="C6627" s="197">
        <v>36.78</v>
      </c>
      <c r="D6627" s="197">
        <f t="shared" si="104"/>
        <v>-0.54849005646943283</v>
      </c>
      <c r="E6627" s="197">
        <v>-2.4661893396976886E-2</v>
      </c>
    </row>
    <row r="6628" spans="2:5" x14ac:dyDescent="0.3">
      <c r="B6628" s="166">
        <v>38205</v>
      </c>
      <c r="C6628" s="197">
        <v>81.459999999999994</v>
      </c>
      <c r="D6628" s="197">
        <f t="shared" si="104"/>
        <v>-0.89620946677709123</v>
      </c>
      <c r="E6628" s="197">
        <v>-2.4664750957854475E-2</v>
      </c>
    </row>
    <row r="6629" spans="2:5" x14ac:dyDescent="0.3">
      <c r="B6629" s="166">
        <v>45608</v>
      </c>
      <c r="C6629" s="197">
        <v>784.85</v>
      </c>
      <c r="D6629" s="197">
        <f t="shared" si="104"/>
        <v>0.58731924360400445</v>
      </c>
      <c r="E6629" s="197">
        <v>-2.4667577979371247E-2</v>
      </c>
    </row>
    <row r="6630" spans="2:5" x14ac:dyDescent="0.3">
      <c r="B6630" s="166">
        <v>41898</v>
      </c>
      <c r="C6630" s="197">
        <v>494.45</v>
      </c>
      <c r="D6630" s="197">
        <f t="shared" si="104"/>
        <v>8.9307089777063666</v>
      </c>
      <c r="E6630" s="197">
        <v>-2.4676503077165846E-2</v>
      </c>
    </row>
    <row r="6631" spans="2:5" x14ac:dyDescent="0.3">
      <c r="B6631" s="166">
        <v>35927</v>
      </c>
      <c r="C6631" s="197">
        <v>49.79</v>
      </c>
      <c r="D6631" s="197">
        <f t="shared" si="104"/>
        <v>-0.89998995681430149</v>
      </c>
      <c r="E6631" s="197">
        <v>-2.4681684622918643E-2</v>
      </c>
    </row>
    <row r="6632" spans="2:5" x14ac:dyDescent="0.3">
      <c r="B6632" s="166">
        <v>42130</v>
      </c>
      <c r="C6632" s="197">
        <v>497.85</v>
      </c>
      <c r="D6632" s="197">
        <f t="shared" si="104"/>
        <v>1.8319112627986347</v>
      </c>
      <c r="E6632" s="197">
        <v>-2.468410226270934E-2</v>
      </c>
    </row>
    <row r="6633" spans="2:5" x14ac:dyDescent="0.3">
      <c r="B6633" s="166">
        <v>43501</v>
      </c>
      <c r="C6633" s="197">
        <v>175.8</v>
      </c>
      <c r="D6633" s="197">
        <f t="shared" si="104"/>
        <v>1.4604618614415674</v>
      </c>
      <c r="E6633" s="197">
        <v>-2.4687933425797448E-2</v>
      </c>
    </row>
    <row r="6634" spans="2:5" x14ac:dyDescent="0.3">
      <c r="B6634" s="166">
        <v>38222</v>
      </c>
      <c r="C6634" s="197">
        <v>71.45</v>
      </c>
      <c r="D6634" s="197">
        <f t="shared" si="104"/>
        <v>-0.71544067864112471</v>
      </c>
      <c r="E6634" s="197">
        <v>-2.4706524706524791E-2</v>
      </c>
    </row>
    <row r="6635" spans="2:5" x14ac:dyDescent="0.3">
      <c r="B6635" s="166">
        <v>40540</v>
      </c>
      <c r="C6635" s="197">
        <v>251.09</v>
      </c>
      <c r="D6635" s="197">
        <f t="shared" si="104"/>
        <v>0.74756403118040082</v>
      </c>
      <c r="E6635" s="197">
        <v>-2.4741707449700834E-2</v>
      </c>
    </row>
    <row r="6636" spans="2:5" x14ac:dyDescent="0.3">
      <c r="B6636" s="166">
        <v>39463</v>
      </c>
      <c r="C6636" s="197">
        <v>143.68</v>
      </c>
      <c r="D6636" s="197">
        <f t="shared" si="104"/>
        <v>-0.37913749891971305</v>
      </c>
      <c r="E6636" s="197">
        <v>-2.4774316160999121E-2</v>
      </c>
    </row>
    <row r="6637" spans="2:5" x14ac:dyDescent="0.3">
      <c r="B6637" s="166">
        <v>40938</v>
      </c>
      <c r="C6637" s="197">
        <v>231.42</v>
      </c>
      <c r="D6637" s="197">
        <f t="shared" si="104"/>
        <v>0.64758650149508745</v>
      </c>
      <c r="E6637" s="197">
        <v>-2.4778761061946986E-2</v>
      </c>
    </row>
    <row r="6638" spans="2:5" x14ac:dyDescent="0.3">
      <c r="B6638" s="166">
        <v>39205</v>
      </c>
      <c r="C6638" s="197">
        <v>140.46</v>
      </c>
      <c r="D6638" s="197">
        <f t="shared" si="104"/>
        <v>3.1556213017751489</v>
      </c>
      <c r="E6638" s="197">
        <v>-2.4786502811914191E-2</v>
      </c>
    </row>
    <row r="6639" spans="2:5" x14ac:dyDescent="0.3">
      <c r="B6639" s="166">
        <v>36243</v>
      </c>
      <c r="C6639" s="197">
        <v>33.799999999999997</v>
      </c>
      <c r="D6639" s="197">
        <f t="shared" si="104"/>
        <v>-0.92282223998173307</v>
      </c>
      <c r="E6639" s="197">
        <v>-2.4812463935372175E-2</v>
      </c>
    </row>
    <row r="6640" spans="2:5" x14ac:dyDescent="0.3">
      <c r="B6640" s="166">
        <v>42873</v>
      </c>
      <c r="C6640" s="197">
        <v>437.95</v>
      </c>
      <c r="D6640" s="197">
        <f t="shared" si="104"/>
        <v>15.166482096714656</v>
      </c>
      <c r="E6640" s="197">
        <v>-2.4827432643063974E-2</v>
      </c>
    </row>
    <row r="6641" spans="2:5" x14ac:dyDescent="0.3">
      <c r="B6641" s="166">
        <v>39780</v>
      </c>
      <c r="C6641" s="197">
        <v>27.09</v>
      </c>
      <c r="D6641" s="197">
        <f t="shared" si="104"/>
        <v>-0.2958149207174422</v>
      </c>
      <c r="E6641" s="197">
        <v>-2.4838012958963374E-2</v>
      </c>
    </row>
    <row r="6642" spans="2:5" x14ac:dyDescent="0.3">
      <c r="B6642" s="166">
        <v>36342</v>
      </c>
      <c r="C6642" s="197">
        <v>38.47</v>
      </c>
      <c r="D6642" s="197">
        <f t="shared" si="104"/>
        <v>-0.38349358974358971</v>
      </c>
      <c r="E6642" s="197">
        <v>-2.4841571609632518E-2</v>
      </c>
    </row>
    <row r="6643" spans="2:5" x14ac:dyDescent="0.3">
      <c r="B6643" s="166">
        <v>35695</v>
      </c>
      <c r="C6643" s="197">
        <v>62.4</v>
      </c>
      <c r="D6643" s="197">
        <f t="shared" si="104"/>
        <v>-5.1815833459960547E-2</v>
      </c>
      <c r="E6643" s="197">
        <v>-2.4847632442569156E-2</v>
      </c>
    </row>
    <row r="6644" spans="2:5" x14ac:dyDescent="0.3">
      <c r="B6644" s="166">
        <v>35395</v>
      </c>
      <c r="C6644" s="197">
        <v>65.81</v>
      </c>
      <c r="D6644" s="197">
        <f t="shared" si="104"/>
        <v>-0.63473386246322916</v>
      </c>
      <c r="E6644" s="197">
        <v>-2.4892576678026246E-2</v>
      </c>
    </row>
    <row r="6645" spans="2:5" x14ac:dyDescent="0.3">
      <c r="B6645" s="166">
        <v>40904</v>
      </c>
      <c r="C6645" s="197">
        <v>180.17</v>
      </c>
      <c r="D6645" s="197">
        <f t="shared" si="104"/>
        <v>-0.62192051034540652</v>
      </c>
      <c r="E6645" s="197">
        <v>-2.4895816420414718E-2</v>
      </c>
    </row>
    <row r="6646" spans="2:5" x14ac:dyDescent="0.3">
      <c r="B6646" s="166">
        <v>41989</v>
      </c>
      <c r="C6646" s="197">
        <v>476.54</v>
      </c>
      <c r="D6646" s="197">
        <f t="shared" si="104"/>
        <v>12.677956371986221</v>
      </c>
      <c r="E6646" s="197">
        <v>-2.4902293793865438E-2</v>
      </c>
    </row>
    <row r="6647" spans="2:5" x14ac:dyDescent="0.3">
      <c r="B6647" s="166">
        <v>36217</v>
      </c>
      <c r="C6647" s="197">
        <v>34.840000000000003</v>
      </c>
      <c r="D6647" s="197">
        <f t="shared" si="104"/>
        <v>0.41453511977263524</v>
      </c>
      <c r="E6647" s="197">
        <v>-2.4909040022389917E-2</v>
      </c>
    </row>
    <row r="6648" spans="2:5" x14ac:dyDescent="0.3">
      <c r="B6648" s="166">
        <v>36010</v>
      </c>
      <c r="C6648" s="197">
        <v>24.63</v>
      </c>
      <c r="D6648" s="197">
        <f t="shared" si="104"/>
        <v>0.90930232558139523</v>
      </c>
      <c r="E6648" s="197">
        <v>-2.4940617577197233E-2</v>
      </c>
    </row>
    <row r="6649" spans="2:5" x14ac:dyDescent="0.3">
      <c r="B6649" s="166">
        <v>37165</v>
      </c>
      <c r="C6649" s="197">
        <v>12.9</v>
      </c>
      <c r="D6649" s="197">
        <f t="shared" si="104"/>
        <v>-0.90231712857791913</v>
      </c>
      <c r="E6649" s="197">
        <v>-2.4943310657596363E-2</v>
      </c>
    </row>
    <row r="6650" spans="2:5" x14ac:dyDescent="0.3">
      <c r="B6650" s="166">
        <v>40234</v>
      </c>
      <c r="C6650" s="197">
        <v>132.06</v>
      </c>
      <c r="D6650" s="197">
        <f t="shared" si="104"/>
        <v>1.4369809928031003</v>
      </c>
      <c r="E6650" s="197">
        <v>-2.4955699940933274E-2</v>
      </c>
    </row>
    <row r="6651" spans="2:5" x14ac:dyDescent="0.3">
      <c r="B6651" s="166">
        <v>37873</v>
      </c>
      <c r="C6651" s="197">
        <v>54.19</v>
      </c>
      <c r="D6651" s="197">
        <f t="shared" si="104"/>
        <v>1.6242130750605326</v>
      </c>
      <c r="E6651" s="197">
        <v>-2.5008996041741671E-2</v>
      </c>
    </row>
    <row r="6652" spans="2:5" x14ac:dyDescent="0.3">
      <c r="B6652" s="166">
        <v>37230</v>
      </c>
      <c r="C6652" s="197">
        <v>20.65</v>
      </c>
      <c r="D6652" s="197">
        <f t="shared" si="104"/>
        <v>-0.1445733222866612</v>
      </c>
      <c r="E6652" s="197">
        <v>-2.5023607176581697E-2</v>
      </c>
    </row>
    <row r="6653" spans="2:5" x14ac:dyDescent="0.3">
      <c r="B6653" s="166">
        <v>37368</v>
      </c>
      <c r="C6653" s="197">
        <v>24.14</v>
      </c>
      <c r="D6653" s="197">
        <f t="shared" si="104"/>
        <v>-0.16180555555555554</v>
      </c>
      <c r="E6653" s="197">
        <v>-2.5040387722132462E-2</v>
      </c>
    </row>
    <row r="6654" spans="2:5" x14ac:dyDescent="0.3">
      <c r="B6654" s="166">
        <v>39874</v>
      </c>
      <c r="C6654" s="197">
        <v>28.8</v>
      </c>
      <c r="D6654" s="197">
        <f t="shared" si="104"/>
        <v>0.54175588865096369</v>
      </c>
      <c r="E6654" s="197">
        <v>-2.5050778605280932E-2</v>
      </c>
    </row>
    <row r="6655" spans="2:5" x14ac:dyDescent="0.3">
      <c r="B6655" s="166">
        <v>36872</v>
      </c>
      <c r="C6655" s="197">
        <v>18.68</v>
      </c>
      <c r="D6655" s="197">
        <f t="shared" si="104"/>
        <v>-0.42149272220501699</v>
      </c>
      <c r="E6655" s="197">
        <v>-2.5052192066805867E-2</v>
      </c>
    </row>
    <row r="6656" spans="2:5" x14ac:dyDescent="0.3">
      <c r="B6656" s="166">
        <v>35993</v>
      </c>
      <c r="C6656" s="197">
        <v>32.29</v>
      </c>
      <c r="D6656" s="197">
        <f t="shared" si="104"/>
        <v>-0.78130714527599054</v>
      </c>
      <c r="E6656" s="197">
        <v>-2.5060386473429896E-2</v>
      </c>
    </row>
    <row r="6657" spans="2:5" x14ac:dyDescent="0.3">
      <c r="B6657" s="166">
        <v>44091</v>
      </c>
      <c r="C6657" s="197">
        <v>147.65</v>
      </c>
      <c r="D6657" s="197">
        <f t="shared" si="104"/>
        <v>10.177138531415594</v>
      </c>
      <c r="E6657" s="197">
        <v>-2.5090789039286743E-2</v>
      </c>
    </row>
    <row r="6658" spans="2:5" x14ac:dyDescent="0.3">
      <c r="B6658" s="166">
        <v>37104</v>
      </c>
      <c r="C6658" s="197">
        <v>13.21</v>
      </c>
      <c r="D6658" s="197">
        <f t="shared" si="104"/>
        <v>-0.92266713499590214</v>
      </c>
      <c r="E6658" s="197">
        <v>-2.5092250922509218E-2</v>
      </c>
    </row>
    <row r="6659" spans="2:5" x14ac:dyDescent="0.3">
      <c r="B6659" s="166">
        <v>40892</v>
      </c>
      <c r="C6659" s="197">
        <v>170.82</v>
      </c>
      <c r="D6659" s="197">
        <f t="shared" si="104"/>
        <v>-0.60604243542435432</v>
      </c>
      <c r="E6659" s="197">
        <v>-2.5111288665677467E-2</v>
      </c>
    </row>
    <row r="6660" spans="2:5" x14ac:dyDescent="0.3">
      <c r="B6660" s="166">
        <v>41803</v>
      </c>
      <c r="C6660" s="197">
        <v>433.6</v>
      </c>
      <c r="D6660" s="197">
        <f t="shared" si="104"/>
        <v>12.159332321699544</v>
      </c>
      <c r="E6660" s="197">
        <v>-2.5136022303161032E-2</v>
      </c>
    </row>
    <row r="6661" spans="2:5" x14ac:dyDescent="0.3">
      <c r="B6661" s="166">
        <v>36244</v>
      </c>
      <c r="C6661" s="197">
        <v>32.950000000000003</v>
      </c>
      <c r="D6661" s="197">
        <f t="shared" si="104"/>
        <v>-0.91413680781758955</v>
      </c>
      <c r="E6661" s="197">
        <v>-2.5147928994082691E-2</v>
      </c>
    </row>
    <row r="6662" spans="2:5" x14ac:dyDescent="0.3">
      <c r="B6662" s="166">
        <v>43133</v>
      </c>
      <c r="C6662" s="197">
        <v>383.75</v>
      </c>
      <c r="D6662" s="197">
        <f t="shared" si="104"/>
        <v>14.473790322580644</v>
      </c>
      <c r="E6662" s="197">
        <v>-2.5149244252508529E-2</v>
      </c>
    </row>
    <row r="6663" spans="2:5" x14ac:dyDescent="0.3">
      <c r="B6663" s="166">
        <v>37466</v>
      </c>
      <c r="C6663" s="197">
        <v>24.8</v>
      </c>
      <c r="D6663" s="197">
        <f t="shared" si="104"/>
        <v>-0.94753543473661939</v>
      </c>
      <c r="E6663" s="197">
        <v>-2.515723270440251E-2</v>
      </c>
    </row>
    <row r="6664" spans="2:5" x14ac:dyDescent="0.3">
      <c r="B6664" s="166">
        <v>42543</v>
      </c>
      <c r="C6664" s="197">
        <v>472.7</v>
      </c>
      <c r="D6664" s="197">
        <f t="shared" si="104"/>
        <v>1.4696969696969697</v>
      </c>
      <c r="E6664" s="197">
        <v>-2.515982676840578E-2</v>
      </c>
    </row>
    <row r="6665" spans="2:5" x14ac:dyDescent="0.3">
      <c r="B6665" s="166">
        <v>40848</v>
      </c>
      <c r="C6665" s="197">
        <v>191.4</v>
      </c>
      <c r="D6665" s="197">
        <f t="shared" si="104"/>
        <v>-0.10665110851808635</v>
      </c>
      <c r="E6665" s="197">
        <v>-2.5160435978404783E-2</v>
      </c>
    </row>
    <row r="6666" spans="2:5" x14ac:dyDescent="0.3">
      <c r="B6666" s="166">
        <v>40602</v>
      </c>
      <c r="C6666" s="197">
        <v>214.25</v>
      </c>
      <c r="D6666" s="197">
        <f t="shared" ref="D6666:D6729" si="105">C6666/C6667-1</f>
        <v>15.268033409263477</v>
      </c>
      <c r="E6666" s="197">
        <v>-2.5161525161525145E-2</v>
      </c>
    </row>
    <row r="6667" spans="2:5" x14ac:dyDescent="0.3">
      <c r="B6667" s="166">
        <v>37168</v>
      </c>
      <c r="C6667" s="197">
        <v>13.17</v>
      </c>
      <c r="D6667" s="197">
        <f t="shared" si="105"/>
        <v>-0.97085960836375707</v>
      </c>
      <c r="E6667" s="197">
        <v>-2.5166543301258337E-2</v>
      </c>
    </row>
    <row r="6668" spans="2:5" x14ac:dyDescent="0.3">
      <c r="B6668" s="166">
        <v>44802</v>
      </c>
      <c r="C6668" s="197">
        <v>451.95</v>
      </c>
      <c r="D6668" s="197">
        <f t="shared" si="105"/>
        <v>10.91222983658408</v>
      </c>
      <c r="E6668" s="197">
        <v>-2.517147664035202E-2</v>
      </c>
    </row>
    <row r="6669" spans="2:5" x14ac:dyDescent="0.3">
      <c r="B6669" s="166">
        <v>37802</v>
      </c>
      <c r="C6669" s="197">
        <v>37.94</v>
      </c>
      <c r="D6669" s="197">
        <f t="shared" si="105"/>
        <v>-8.35748792270532E-2</v>
      </c>
      <c r="E6669" s="197">
        <v>-2.5179856115107979E-2</v>
      </c>
    </row>
    <row r="6670" spans="2:5" x14ac:dyDescent="0.3">
      <c r="B6670" s="166">
        <v>36507</v>
      </c>
      <c r="C6670" s="197">
        <v>41.4</v>
      </c>
      <c r="D6670" s="197">
        <f t="shared" si="105"/>
        <v>-0.28435609334485745</v>
      </c>
      <c r="E6670" s="197">
        <v>-2.5194254768071578E-2</v>
      </c>
    </row>
    <row r="6671" spans="2:5" x14ac:dyDescent="0.3">
      <c r="B6671" s="166">
        <v>39731</v>
      </c>
      <c r="C6671" s="197">
        <v>57.85</v>
      </c>
      <c r="D6671" s="197">
        <f t="shared" si="105"/>
        <v>-0.56507029546650622</v>
      </c>
      <c r="E6671" s="197">
        <v>-2.5273799494524019E-2</v>
      </c>
    </row>
    <row r="6672" spans="2:5" x14ac:dyDescent="0.3">
      <c r="B6672" s="166">
        <v>40214</v>
      </c>
      <c r="C6672" s="197">
        <v>133.01</v>
      </c>
      <c r="D6672" s="197">
        <f t="shared" si="105"/>
        <v>4.7505404236921747</v>
      </c>
      <c r="E6672" s="197">
        <v>-2.5282133958669295E-2</v>
      </c>
    </row>
    <row r="6673" spans="2:5" x14ac:dyDescent="0.3">
      <c r="B6673" s="166">
        <v>37406</v>
      </c>
      <c r="C6673" s="197">
        <v>23.13</v>
      </c>
      <c r="D6673" s="197">
        <f t="shared" si="105"/>
        <v>-0.74888720008685272</v>
      </c>
      <c r="E6673" s="197">
        <v>-2.5284450063211228E-2</v>
      </c>
    </row>
    <row r="6674" spans="2:5" x14ac:dyDescent="0.3">
      <c r="B6674" s="166">
        <v>35205</v>
      </c>
      <c r="C6674" s="197">
        <v>92.11</v>
      </c>
      <c r="D6674" s="197">
        <f t="shared" si="105"/>
        <v>-0.43749618320610684</v>
      </c>
      <c r="E6674" s="197">
        <v>-2.5291005291005253E-2</v>
      </c>
    </row>
    <row r="6675" spans="2:5" x14ac:dyDescent="0.3">
      <c r="B6675" s="166">
        <v>43648</v>
      </c>
      <c r="C6675" s="197">
        <v>163.75</v>
      </c>
      <c r="D6675" s="197">
        <f t="shared" si="105"/>
        <v>3.2536729932530317E-2</v>
      </c>
      <c r="E6675" s="197">
        <v>-2.5297619047619069E-2</v>
      </c>
    </row>
    <row r="6676" spans="2:5" x14ac:dyDescent="0.3">
      <c r="B6676" s="166">
        <v>39021</v>
      </c>
      <c r="C6676" s="197">
        <v>158.59</v>
      </c>
      <c r="D6676" s="197">
        <f t="shared" si="105"/>
        <v>-0.4763414231467723</v>
      </c>
      <c r="E6676" s="197">
        <v>-2.5321123471206519E-2</v>
      </c>
    </row>
    <row r="6677" spans="2:5" x14ac:dyDescent="0.3">
      <c r="B6677" s="166">
        <v>41429</v>
      </c>
      <c r="C6677" s="197">
        <v>302.85000000000002</v>
      </c>
      <c r="D6677" s="197">
        <f t="shared" si="105"/>
        <v>9.7890986818667631</v>
      </c>
      <c r="E6677" s="197">
        <v>-2.5328269824922756E-2</v>
      </c>
    </row>
    <row r="6678" spans="2:5" x14ac:dyDescent="0.3">
      <c r="B6678" s="166">
        <v>39875</v>
      </c>
      <c r="C6678" s="197">
        <v>28.07</v>
      </c>
      <c r="D6678" s="197">
        <f t="shared" si="105"/>
        <v>-0.78523335883703138</v>
      </c>
      <c r="E6678" s="197">
        <v>-2.5347222222222188E-2</v>
      </c>
    </row>
    <row r="6679" spans="2:5" x14ac:dyDescent="0.3">
      <c r="B6679" s="166">
        <v>44118</v>
      </c>
      <c r="C6679" s="197">
        <v>130.69999999999999</v>
      </c>
      <c r="D6679" s="197">
        <f t="shared" si="105"/>
        <v>-0.67354381057048662</v>
      </c>
      <c r="E6679" s="197">
        <v>-2.5354213273676374E-2</v>
      </c>
    </row>
    <row r="6680" spans="2:5" x14ac:dyDescent="0.3">
      <c r="B6680" s="166">
        <v>45013</v>
      </c>
      <c r="C6680" s="197">
        <v>400.36</v>
      </c>
      <c r="D6680" s="197">
        <f t="shared" si="105"/>
        <v>-0.23929317879536371</v>
      </c>
      <c r="E6680" s="197">
        <v>-2.5366376162422655E-2</v>
      </c>
    </row>
    <row r="6681" spans="2:5" x14ac:dyDescent="0.3">
      <c r="B6681" s="166">
        <v>42642</v>
      </c>
      <c r="C6681" s="197">
        <v>526.29999999999995</v>
      </c>
      <c r="D6681" s="197">
        <f t="shared" si="105"/>
        <v>21.104157916841661</v>
      </c>
      <c r="E6681" s="197">
        <v>-2.5370370370370487E-2</v>
      </c>
    </row>
    <row r="6682" spans="2:5" x14ac:dyDescent="0.3">
      <c r="B6682" s="166">
        <v>37292</v>
      </c>
      <c r="C6682" s="197">
        <v>23.81</v>
      </c>
      <c r="D6682" s="197">
        <f t="shared" si="105"/>
        <v>-0.95915601681104723</v>
      </c>
      <c r="E6682" s="197">
        <v>-2.5378632828489622E-2</v>
      </c>
    </row>
    <row r="6683" spans="2:5" x14ac:dyDescent="0.3">
      <c r="B6683" s="166">
        <v>42032</v>
      </c>
      <c r="C6683" s="197">
        <v>582.95000000000005</v>
      </c>
      <c r="D6683" s="197">
        <f t="shared" si="105"/>
        <v>3.0725862791672496</v>
      </c>
      <c r="E6683" s="197">
        <v>-2.5379098189356797E-2</v>
      </c>
    </row>
    <row r="6684" spans="2:5" x14ac:dyDescent="0.3">
      <c r="B6684" s="166">
        <v>39287</v>
      </c>
      <c r="C6684" s="197">
        <v>143.13999999999999</v>
      </c>
      <c r="D6684" s="197">
        <f t="shared" si="105"/>
        <v>1.0390313390313386</v>
      </c>
      <c r="E6684" s="197">
        <v>-2.5396609246272295E-2</v>
      </c>
    </row>
    <row r="6685" spans="2:5" x14ac:dyDescent="0.3">
      <c r="B6685" s="166">
        <v>37921</v>
      </c>
      <c r="C6685" s="197">
        <v>70.2</v>
      </c>
      <c r="D6685" s="197">
        <f t="shared" si="105"/>
        <v>2.5889570552147245</v>
      </c>
      <c r="E6685" s="197">
        <v>-2.5406080799666775E-2</v>
      </c>
    </row>
    <row r="6686" spans="2:5" x14ac:dyDescent="0.3">
      <c r="B6686" s="166">
        <v>36767</v>
      </c>
      <c r="C6686" s="197">
        <v>19.559999999999999</v>
      </c>
      <c r="D6686" s="197">
        <f t="shared" si="105"/>
        <v>-0.78377183285430019</v>
      </c>
      <c r="E6686" s="197">
        <v>-2.5411061285500858E-2</v>
      </c>
    </row>
    <row r="6687" spans="2:5" x14ac:dyDescent="0.3">
      <c r="B6687" s="166">
        <v>35318</v>
      </c>
      <c r="C6687" s="197">
        <v>90.46</v>
      </c>
      <c r="D6687" s="197">
        <f t="shared" si="105"/>
        <v>-0.64664062500000008</v>
      </c>
      <c r="E6687" s="197">
        <v>-2.5425554837319564E-2</v>
      </c>
    </row>
    <row r="6688" spans="2:5" x14ac:dyDescent="0.3">
      <c r="B6688" s="166">
        <v>41235</v>
      </c>
      <c r="C6688" s="197">
        <v>256</v>
      </c>
      <c r="D6688" s="197">
        <f t="shared" si="105"/>
        <v>0.82362159851830752</v>
      </c>
      <c r="E6688" s="197">
        <v>-2.5430181209075697E-2</v>
      </c>
    </row>
    <row r="6689" spans="2:5" x14ac:dyDescent="0.3">
      <c r="B6689" s="166">
        <v>39496</v>
      </c>
      <c r="C6689" s="197">
        <v>140.38</v>
      </c>
      <c r="D6689" s="197">
        <f t="shared" si="105"/>
        <v>-5.9493501272946503E-2</v>
      </c>
      <c r="E6689" s="197">
        <v>-2.5477264838597802E-2</v>
      </c>
    </row>
    <row r="6690" spans="2:5" x14ac:dyDescent="0.3">
      <c r="B6690" s="166">
        <v>39360</v>
      </c>
      <c r="C6690" s="197">
        <v>149.26</v>
      </c>
      <c r="D6690" s="197">
        <f t="shared" si="105"/>
        <v>4.013772253946926</v>
      </c>
      <c r="E6690" s="197">
        <v>-2.5527192008878985E-2</v>
      </c>
    </row>
    <row r="6691" spans="2:5" x14ac:dyDescent="0.3">
      <c r="B6691" s="166">
        <v>39764</v>
      </c>
      <c r="C6691" s="197">
        <v>29.77</v>
      </c>
      <c r="D6691" s="197">
        <f t="shared" si="105"/>
        <v>-0.96269376809233198</v>
      </c>
      <c r="E6691" s="197">
        <v>-2.5531914893617058E-2</v>
      </c>
    </row>
    <row r="6692" spans="2:5" x14ac:dyDescent="0.3">
      <c r="B6692" s="166">
        <v>45314</v>
      </c>
      <c r="C6692" s="197">
        <v>797.99</v>
      </c>
      <c r="D6692" s="197">
        <f t="shared" si="105"/>
        <v>40.867261280167895</v>
      </c>
      <c r="E6692" s="197">
        <v>-2.55342532665771E-2</v>
      </c>
    </row>
    <row r="6693" spans="2:5" x14ac:dyDescent="0.3">
      <c r="B6693" s="166">
        <v>36768</v>
      </c>
      <c r="C6693" s="197">
        <v>19.059999999999999</v>
      </c>
      <c r="D6693" s="197">
        <f t="shared" si="105"/>
        <v>-0.40362953692115144</v>
      </c>
      <c r="E6693" s="197">
        <v>-2.556237218813906E-2</v>
      </c>
    </row>
    <row r="6694" spans="2:5" x14ac:dyDescent="0.3">
      <c r="B6694" s="166">
        <v>39825</v>
      </c>
      <c r="C6694" s="197">
        <v>31.96</v>
      </c>
      <c r="D6694" s="197">
        <f t="shared" si="105"/>
        <v>0.20015020653398441</v>
      </c>
      <c r="E6694" s="197">
        <v>-2.5609756097560887E-2</v>
      </c>
    </row>
    <row r="6695" spans="2:5" x14ac:dyDescent="0.3">
      <c r="B6695" s="166">
        <v>37302</v>
      </c>
      <c r="C6695" s="197">
        <v>26.63</v>
      </c>
      <c r="D6695" s="197">
        <f t="shared" si="105"/>
        <v>-0.12343647136273861</v>
      </c>
      <c r="E6695" s="197">
        <v>-2.5612879619465789E-2</v>
      </c>
    </row>
    <row r="6696" spans="2:5" x14ac:dyDescent="0.3">
      <c r="B6696" s="166">
        <v>37704</v>
      </c>
      <c r="C6696" s="197">
        <v>30.38</v>
      </c>
      <c r="D6696" s="197">
        <f t="shared" si="105"/>
        <v>1.1053361053361055</v>
      </c>
      <c r="E6696" s="197">
        <v>-2.5657472738935261E-2</v>
      </c>
    </row>
    <row r="6697" spans="2:5" x14ac:dyDescent="0.3">
      <c r="B6697" s="166">
        <v>37022</v>
      </c>
      <c r="C6697" s="197">
        <v>14.43</v>
      </c>
      <c r="D6697" s="197">
        <f t="shared" si="105"/>
        <v>-0.91035039761431413</v>
      </c>
      <c r="E6697" s="197">
        <v>-2.5658338960162119E-2</v>
      </c>
    </row>
    <row r="6698" spans="2:5" x14ac:dyDescent="0.3">
      <c r="B6698" s="166">
        <v>40304</v>
      </c>
      <c r="C6698" s="197">
        <v>160.96</v>
      </c>
      <c r="D6698" s="197">
        <f t="shared" si="105"/>
        <v>-0.75193033829082223</v>
      </c>
      <c r="E6698" s="197">
        <v>-2.5665859564164561E-2</v>
      </c>
    </row>
    <row r="6699" spans="2:5" x14ac:dyDescent="0.3">
      <c r="B6699" s="166">
        <v>45870</v>
      </c>
      <c r="C6699" s="197">
        <v>648.85</v>
      </c>
      <c r="D6699" s="197">
        <f t="shared" si="105"/>
        <v>16.835349092908192</v>
      </c>
      <c r="E6699" s="197">
        <v>-2.5677603423680528E-2</v>
      </c>
    </row>
    <row r="6700" spans="2:5" x14ac:dyDescent="0.3">
      <c r="B6700" s="166">
        <v>37795</v>
      </c>
      <c r="C6700" s="197">
        <v>36.380000000000003</v>
      </c>
      <c r="D6700" s="197">
        <f t="shared" si="105"/>
        <v>-0.89368790181180591</v>
      </c>
      <c r="E6700" s="197">
        <v>-2.5709694697375496E-2</v>
      </c>
    </row>
    <row r="6701" spans="2:5" x14ac:dyDescent="0.3">
      <c r="B6701" s="166">
        <v>42236</v>
      </c>
      <c r="C6701" s="197">
        <v>342.2</v>
      </c>
      <c r="D6701" s="197">
        <f t="shared" si="105"/>
        <v>6.1276817329722979</v>
      </c>
      <c r="E6701" s="197">
        <v>-2.5765124555160224E-2</v>
      </c>
    </row>
    <row r="6702" spans="2:5" x14ac:dyDescent="0.3">
      <c r="B6702" s="166">
        <v>35944</v>
      </c>
      <c r="C6702" s="197">
        <v>48.01</v>
      </c>
      <c r="D6702" s="197">
        <f t="shared" si="105"/>
        <v>0.89612954186413885</v>
      </c>
      <c r="E6702" s="197">
        <v>-2.5771103896103931E-2</v>
      </c>
    </row>
    <row r="6703" spans="2:5" x14ac:dyDescent="0.3">
      <c r="B6703" s="166">
        <v>37554</v>
      </c>
      <c r="C6703" s="197">
        <v>25.32</v>
      </c>
      <c r="D6703" s="197">
        <f t="shared" si="105"/>
        <v>-0.92465406933492045</v>
      </c>
      <c r="E6703" s="197">
        <v>-2.5779145825317373E-2</v>
      </c>
    </row>
    <row r="6704" spans="2:5" x14ac:dyDescent="0.3">
      <c r="B6704" s="166">
        <v>44475</v>
      </c>
      <c r="C6704" s="197">
        <v>336.05</v>
      </c>
      <c r="D6704" s="197">
        <f t="shared" si="105"/>
        <v>3.6441404090657823</v>
      </c>
      <c r="E6704" s="197">
        <v>-2.5800840701550865E-2</v>
      </c>
    </row>
    <row r="6705" spans="2:5" x14ac:dyDescent="0.3">
      <c r="B6705" s="166">
        <v>35390</v>
      </c>
      <c r="C6705" s="197">
        <v>72.36</v>
      </c>
      <c r="D6705" s="197">
        <f t="shared" si="105"/>
        <v>-0.48680851063829789</v>
      </c>
      <c r="E6705" s="197">
        <v>-2.5848142164781929E-2</v>
      </c>
    </row>
    <row r="6706" spans="2:5" x14ac:dyDescent="0.3">
      <c r="B6706" s="166">
        <v>44111</v>
      </c>
      <c r="C6706" s="197">
        <v>141</v>
      </c>
      <c r="D6706" s="197">
        <f t="shared" si="105"/>
        <v>-0.60707816636477641</v>
      </c>
      <c r="E6706" s="197">
        <v>-2.5906735751295318E-2</v>
      </c>
    </row>
    <row r="6707" spans="2:5" x14ac:dyDescent="0.3">
      <c r="B6707" s="166">
        <v>41642</v>
      </c>
      <c r="C6707" s="197">
        <v>358.85</v>
      </c>
      <c r="D6707" s="197">
        <f t="shared" si="105"/>
        <v>3.5783363102832357</v>
      </c>
      <c r="E6707" s="197">
        <v>-2.5922909880564449E-2</v>
      </c>
    </row>
    <row r="6708" spans="2:5" x14ac:dyDescent="0.3">
      <c r="B6708" s="166">
        <v>34998</v>
      </c>
      <c r="C6708" s="197">
        <v>78.38</v>
      </c>
      <c r="D6708" s="197">
        <f t="shared" si="105"/>
        <v>-4.1223241590214177E-2</v>
      </c>
      <c r="E6708" s="197">
        <v>-2.5972412079035667E-2</v>
      </c>
    </row>
    <row r="6709" spans="2:5" x14ac:dyDescent="0.3">
      <c r="B6709" s="166">
        <v>39703</v>
      </c>
      <c r="C6709" s="197">
        <v>81.75</v>
      </c>
      <c r="D6709" s="197">
        <f t="shared" si="105"/>
        <v>-0.83789411064842356</v>
      </c>
      <c r="E6709" s="197">
        <v>-2.5974025974026094E-2</v>
      </c>
    </row>
    <row r="6710" spans="2:5" x14ac:dyDescent="0.3">
      <c r="B6710" s="166">
        <v>44593</v>
      </c>
      <c r="C6710" s="197">
        <v>504.3</v>
      </c>
      <c r="D6710" s="197">
        <f t="shared" si="105"/>
        <v>0.13458423326133917</v>
      </c>
      <c r="E6710" s="197">
        <v>-2.597778850796717E-2</v>
      </c>
    </row>
    <row r="6711" spans="2:5" x14ac:dyDescent="0.3">
      <c r="B6711" s="166">
        <v>44811</v>
      </c>
      <c r="C6711" s="197">
        <v>444.48</v>
      </c>
      <c r="D6711" s="197">
        <f t="shared" si="105"/>
        <v>3.5974348365742657</v>
      </c>
      <c r="E6711" s="197">
        <v>-2.5989393872989375E-2</v>
      </c>
    </row>
    <row r="6712" spans="2:5" x14ac:dyDescent="0.3">
      <c r="B6712" s="166">
        <v>39618</v>
      </c>
      <c r="C6712" s="197">
        <v>96.68</v>
      </c>
      <c r="D6712" s="197">
        <f t="shared" si="105"/>
        <v>2.0721321893867177</v>
      </c>
      <c r="E6712" s="197">
        <v>-2.5992343340721313E-2</v>
      </c>
    </row>
    <row r="6713" spans="2:5" x14ac:dyDescent="0.3">
      <c r="B6713" s="166">
        <v>37599</v>
      </c>
      <c r="C6713" s="197">
        <v>31.47</v>
      </c>
      <c r="D6713" s="197">
        <f t="shared" si="105"/>
        <v>-0.54803963808703138</v>
      </c>
      <c r="E6713" s="197">
        <v>-2.5998142989786532E-2</v>
      </c>
    </row>
    <row r="6714" spans="2:5" x14ac:dyDescent="0.3">
      <c r="B6714" s="166">
        <v>35017</v>
      </c>
      <c r="C6714" s="197">
        <v>69.63</v>
      </c>
      <c r="D6714" s="197">
        <f t="shared" si="105"/>
        <v>-0.84366861248316116</v>
      </c>
      <c r="E6714" s="197">
        <v>-2.6017624842635367E-2</v>
      </c>
    </row>
    <row r="6715" spans="2:5" x14ac:dyDescent="0.3">
      <c r="B6715" s="166">
        <v>42943</v>
      </c>
      <c r="C6715" s="197">
        <v>445.4</v>
      </c>
      <c r="D6715" s="197">
        <f t="shared" si="105"/>
        <v>6.308828355759764</v>
      </c>
      <c r="E6715" s="197">
        <v>-2.6022304832713838E-2</v>
      </c>
    </row>
    <row r="6716" spans="2:5" x14ac:dyDescent="0.3">
      <c r="B6716" s="166">
        <v>35411</v>
      </c>
      <c r="C6716" s="197">
        <v>60.94</v>
      </c>
      <c r="D6716" s="197">
        <f t="shared" si="105"/>
        <v>-0.68702172461609567</v>
      </c>
      <c r="E6716" s="197">
        <v>-2.6050823078152541E-2</v>
      </c>
    </row>
    <row r="6717" spans="2:5" x14ac:dyDescent="0.3">
      <c r="B6717" s="166">
        <v>40708</v>
      </c>
      <c r="C6717" s="197">
        <v>194.71</v>
      </c>
      <c r="D6717" s="197">
        <f t="shared" si="105"/>
        <v>0.43538518245484714</v>
      </c>
      <c r="E6717" s="197">
        <v>-2.6060424169667806E-2</v>
      </c>
    </row>
    <row r="6718" spans="2:5" x14ac:dyDescent="0.3">
      <c r="B6718" s="166">
        <v>39225</v>
      </c>
      <c r="C6718" s="197">
        <v>135.65</v>
      </c>
      <c r="D6718" s="197">
        <f t="shared" si="105"/>
        <v>-0.48650490214634512</v>
      </c>
      <c r="E6718" s="197">
        <v>-2.606260769672597E-2</v>
      </c>
    </row>
    <row r="6719" spans="2:5" x14ac:dyDescent="0.3">
      <c r="B6719" s="166">
        <v>40974</v>
      </c>
      <c r="C6719" s="197">
        <v>264.17</v>
      </c>
      <c r="D6719" s="197">
        <f t="shared" si="105"/>
        <v>2.3545396825396829</v>
      </c>
      <c r="E6719" s="197">
        <v>-2.6065477068278997E-2</v>
      </c>
    </row>
    <row r="6720" spans="2:5" x14ac:dyDescent="0.3">
      <c r="B6720" s="166">
        <v>38134</v>
      </c>
      <c r="C6720" s="197">
        <v>78.75</v>
      </c>
      <c r="D6720" s="197">
        <f t="shared" si="105"/>
        <v>-0.56917774495322493</v>
      </c>
      <c r="E6720" s="197">
        <v>-2.6094484293841202E-2</v>
      </c>
    </row>
    <row r="6721" spans="2:5" x14ac:dyDescent="0.3">
      <c r="B6721" s="166">
        <v>40856</v>
      </c>
      <c r="C6721" s="197">
        <v>182.79</v>
      </c>
      <c r="D6721" s="197">
        <f t="shared" si="105"/>
        <v>13.848903330625506</v>
      </c>
      <c r="E6721" s="197">
        <v>-2.6106878363258645E-2</v>
      </c>
    </row>
    <row r="6722" spans="2:5" x14ac:dyDescent="0.3">
      <c r="B6722" s="166">
        <v>37063</v>
      </c>
      <c r="C6722" s="197">
        <v>12.31</v>
      </c>
      <c r="D6722" s="197">
        <f t="shared" si="105"/>
        <v>-0.91205886555222171</v>
      </c>
      <c r="E6722" s="197">
        <v>-2.6107594936708889E-2</v>
      </c>
    </row>
    <row r="6723" spans="2:5" x14ac:dyDescent="0.3">
      <c r="B6723" s="166">
        <v>39189</v>
      </c>
      <c r="C6723" s="197">
        <v>139.97999999999999</v>
      </c>
      <c r="D6723" s="197">
        <f t="shared" si="105"/>
        <v>0.58653519211152649</v>
      </c>
      <c r="E6723" s="197">
        <v>-2.6158341449840083E-2</v>
      </c>
    </row>
    <row r="6724" spans="2:5" x14ac:dyDescent="0.3">
      <c r="B6724" s="166">
        <v>35195</v>
      </c>
      <c r="C6724" s="197">
        <v>88.23</v>
      </c>
      <c r="D6724" s="197">
        <f t="shared" si="105"/>
        <v>-0.73806555040969002</v>
      </c>
      <c r="E6724" s="197">
        <v>-2.6158940397350894E-2</v>
      </c>
    </row>
    <row r="6725" spans="2:5" x14ac:dyDescent="0.3">
      <c r="B6725" s="166">
        <v>41528</v>
      </c>
      <c r="C6725" s="197">
        <v>336.84</v>
      </c>
      <c r="D6725" s="197">
        <f t="shared" si="105"/>
        <v>3.1549278401381526</v>
      </c>
      <c r="E6725" s="197">
        <v>-2.6164387522044641E-2</v>
      </c>
    </row>
    <row r="6726" spans="2:5" x14ac:dyDescent="0.3">
      <c r="B6726" s="166">
        <v>38434</v>
      </c>
      <c r="C6726" s="197">
        <v>81.069999999999993</v>
      </c>
      <c r="D6726" s="197">
        <f t="shared" si="105"/>
        <v>1.4516330872231142E-2</v>
      </c>
      <c r="E6726" s="197">
        <v>-2.6186186186186289E-2</v>
      </c>
    </row>
    <row r="6727" spans="2:5" x14ac:dyDescent="0.3">
      <c r="B6727" s="166">
        <v>40035</v>
      </c>
      <c r="C6727" s="197">
        <v>79.91</v>
      </c>
      <c r="D6727" s="197">
        <f t="shared" si="105"/>
        <v>-0.53260805989354854</v>
      </c>
      <c r="E6727" s="197">
        <v>-2.6200341213746148E-2</v>
      </c>
    </row>
    <row r="6728" spans="2:5" x14ac:dyDescent="0.3">
      <c r="B6728" s="166">
        <v>40877</v>
      </c>
      <c r="C6728" s="197">
        <v>170.97</v>
      </c>
      <c r="D6728" s="197">
        <f t="shared" si="105"/>
        <v>1.4473232178642998</v>
      </c>
      <c r="E6728" s="197">
        <v>-2.6200375918437047E-2</v>
      </c>
    </row>
    <row r="6729" spans="2:5" x14ac:dyDescent="0.3">
      <c r="B6729" s="166">
        <v>35045</v>
      </c>
      <c r="C6729" s="197">
        <v>69.86</v>
      </c>
      <c r="D6729" s="197">
        <f t="shared" si="105"/>
        <v>-0.69125381181773982</v>
      </c>
      <c r="E6729" s="197">
        <v>-2.6205742960691336E-2</v>
      </c>
    </row>
    <row r="6730" spans="2:5" x14ac:dyDescent="0.3">
      <c r="B6730" s="166">
        <v>41157</v>
      </c>
      <c r="C6730" s="197">
        <v>226.27</v>
      </c>
      <c r="D6730" s="197">
        <f t="shared" ref="D6730:D6793" si="106">C6730/C6731-1</f>
        <v>0.92750660192520673</v>
      </c>
      <c r="E6730" s="197">
        <v>-2.6209330349457716E-2</v>
      </c>
    </row>
    <row r="6731" spans="2:5" x14ac:dyDescent="0.3">
      <c r="B6731" s="166">
        <v>39542</v>
      </c>
      <c r="C6731" s="197">
        <v>117.39</v>
      </c>
      <c r="D6731" s="197">
        <f t="shared" si="106"/>
        <v>-0.82679454075986725</v>
      </c>
      <c r="E6731" s="197">
        <v>-2.6213189547905413E-2</v>
      </c>
    </row>
    <row r="6732" spans="2:5" x14ac:dyDescent="0.3">
      <c r="B6732" s="166">
        <v>45699</v>
      </c>
      <c r="C6732" s="197">
        <v>677.75</v>
      </c>
      <c r="D6732" s="197">
        <f t="shared" si="106"/>
        <v>8.5592383638928062</v>
      </c>
      <c r="E6732" s="197">
        <v>-2.6221264367816133E-2</v>
      </c>
    </row>
    <row r="6733" spans="2:5" x14ac:dyDescent="0.3">
      <c r="B6733" s="166">
        <v>35087</v>
      </c>
      <c r="C6733" s="197">
        <v>70.900000000000006</v>
      </c>
      <c r="D6733" s="197">
        <f t="shared" si="106"/>
        <v>-0.89618566512921882</v>
      </c>
      <c r="E6733" s="197">
        <v>-2.6232660348853187E-2</v>
      </c>
    </row>
    <row r="6734" spans="2:5" x14ac:dyDescent="0.3">
      <c r="B6734" s="166">
        <v>45924</v>
      </c>
      <c r="C6734" s="197">
        <v>682.95</v>
      </c>
      <c r="D6734" s="197">
        <f t="shared" si="106"/>
        <v>5.2483989021043005</v>
      </c>
      <c r="E6734" s="197">
        <v>-2.6235117986739831E-2</v>
      </c>
    </row>
    <row r="6735" spans="2:5" x14ac:dyDescent="0.3">
      <c r="B6735" s="166">
        <v>40120</v>
      </c>
      <c r="C6735" s="197">
        <v>109.3</v>
      </c>
      <c r="D6735" s="197">
        <f t="shared" si="106"/>
        <v>-0.18145735040814803</v>
      </c>
      <c r="E6735" s="197">
        <v>-2.6280623608017861E-2</v>
      </c>
    </row>
    <row r="6736" spans="2:5" x14ac:dyDescent="0.3">
      <c r="B6736" s="166">
        <v>39477</v>
      </c>
      <c r="C6736" s="197">
        <v>133.53</v>
      </c>
      <c r="D6736" s="197">
        <f t="shared" si="106"/>
        <v>0.59801340354236476</v>
      </c>
      <c r="E6736" s="197">
        <v>-2.6323465072188856E-2</v>
      </c>
    </row>
    <row r="6737" spans="2:5" x14ac:dyDescent="0.3">
      <c r="B6737" s="166">
        <v>39672</v>
      </c>
      <c r="C6737" s="197">
        <v>83.56</v>
      </c>
      <c r="D6737" s="197">
        <f t="shared" si="106"/>
        <v>-0.67802096177558568</v>
      </c>
      <c r="E6737" s="197">
        <v>-2.6334187835003409E-2</v>
      </c>
    </row>
    <row r="6738" spans="2:5" x14ac:dyDescent="0.3">
      <c r="B6738" s="166">
        <v>41198</v>
      </c>
      <c r="C6738" s="197">
        <v>259.52</v>
      </c>
      <c r="D6738" s="197">
        <f t="shared" si="106"/>
        <v>-0.70492325184764071</v>
      </c>
      <c r="E6738" s="197">
        <v>-2.6337510317400947E-2</v>
      </c>
    </row>
    <row r="6739" spans="2:5" x14ac:dyDescent="0.3">
      <c r="B6739" s="166">
        <v>45587</v>
      </c>
      <c r="C6739" s="197">
        <v>879.5</v>
      </c>
      <c r="D6739" s="197">
        <f t="shared" si="106"/>
        <v>7.8205796810751185</v>
      </c>
      <c r="E6739" s="197">
        <v>-2.634783571349486E-2</v>
      </c>
    </row>
    <row r="6740" spans="2:5" x14ac:dyDescent="0.3">
      <c r="B6740" s="166">
        <v>38055</v>
      </c>
      <c r="C6740" s="197">
        <v>99.71</v>
      </c>
      <c r="D6740" s="197">
        <f t="shared" si="106"/>
        <v>-0.32814500370594979</v>
      </c>
      <c r="E6740" s="197">
        <v>-2.6364612830778289E-2</v>
      </c>
    </row>
    <row r="6741" spans="2:5" x14ac:dyDescent="0.3">
      <c r="B6741" s="166">
        <v>39379</v>
      </c>
      <c r="C6741" s="197">
        <v>148.41</v>
      </c>
      <c r="D6741" s="197">
        <f t="shared" si="106"/>
        <v>0.41141226818830234</v>
      </c>
      <c r="E6741" s="197">
        <v>-2.6372761267467126E-2</v>
      </c>
    </row>
    <row r="6742" spans="2:5" x14ac:dyDescent="0.3">
      <c r="B6742" s="166">
        <v>44026</v>
      </c>
      <c r="C6742" s="197">
        <v>105.15</v>
      </c>
      <c r="D6742" s="197">
        <f t="shared" si="106"/>
        <v>-0.68092853891670457</v>
      </c>
      <c r="E6742" s="197">
        <v>-2.6388888888888795E-2</v>
      </c>
    </row>
    <row r="6743" spans="2:5" x14ac:dyDescent="0.3">
      <c r="B6743" s="166">
        <v>42402</v>
      </c>
      <c r="C6743" s="197">
        <v>329.55</v>
      </c>
      <c r="D6743" s="197">
        <f t="shared" si="106"/>
        <v>0.10513078470824966</v>
      </c>
      <c r="E6743" s="197">
        <v>-2.6440177252584851E-2</v>
      </c>
    </row>
    <row r="6744" spans="2:5" x14ac:dyDescent="0.3">
      <c r="B6744" s="166">
        <v>42425</v>
      </c>
      <c r="C6744" s="197">
        <v>298.2</v>
      </c>
      <c r="D6744" s="197">
        <f t="shared" si="106"/>
        <v>9.951156812339331</v>
      </c>
      <c r="E6744" s="197">
        <v>-2.6444662095984395E-2</v>
      </c>
    </row>
    <row r="6745" spans="2:5" x14ac:dyDescent="0.3">
      <c r="B6745" s="166">
        <v>36118</v>
      </c>
      <c r="C6745" s="197">
        <v>27.23</v>
      </c>
      <c r="D6745" s="197">
        <f t="shared" si="106"/>
        <v>-1.2332245194051517E-2</v>
      </c>
      <c r="E6745" s="197">
        <v>-2.6456918126564144E-2</v>
      </c>
    </row>
    <row r="6746" spans="2:5" x14ac:dyDescent="0.3">
      <c r="B6746" s="166">
        <v>39877</v>
      </c>
      <c r="C6746" s="197">
        <v>27.57</v>
      </c>
      <c r="D6746" s="197">
        <f t="shared" si="106"/>
        <v>-0.76814397443444626</v>
      </c>
      <c r="E6746" s="197">
        <v>-2.6483050847457612E-2</v>
      </c>
    </row>
    <row r="6747" spans="2:5" x14ac:dyDescent="0.3">
      <c r="B6747" s="166">
        <v>39594</v>
      </c>
      <c r="C6747" s="197">
        <v>118.91</v>
      </c>
      <c r="D6747" s="197">
        <f t="shared" si="106"/>
        <v>-0.41365877712031562</v>
      </c>
      <c r="E6747" s="197">
        <v>-2.652476463364728E-2</v>
      </c>
    </row>
    <row r="6748" spans="2:5" x14ac:dyDescent="0.3">
      <c r="B6748" s="166">
        <v>40736</v>
      </c>
      <c r="C6748" s="197">
        <v>202.8</v>
      </c>
      <c r="D6748" s="197">
        <f t="shared" si="106"/>
        <v>-0.22651512262100004</v>
      </c>
      <c r="E6748" s="197">
        <v>-2.6591149083229348E-2</v>
      </c>
    </row>
    <row r="6749" spans="2:5" x14ac:dyDescent="0.3">
      <c r="B6749" s="166">
        <v>41229</v>
      </c>
      <c r="C6749" s="197">
        <v>262.19</v>
      </c>
      <c r="D6749" s="197">
        <f t="shared" si="106"/>
        <v>2.2757371314342825</v>
      </c>
      <c r="E6749" s="197">
        <v>-2.6618651618651623E-2</v>
      </c>
    </row>
    <row r="6750" spans="2:5" x14ac:dyDescent="0.3">
      <c r="B6750" s="166">
        <v>35111</v>
      </c>
      <c r="C6750" s="197">
        <v>80.040000000000006</v>
      </c>
      <c r="D6750" s="197">
        <f t="shared" si="106"/>
        <v>-0.47220573689416412</v>
      </c>
      <c r="E6750" s="197">
        <v>-2.6632615833637296E-2</v>
      </c>
    </row>
    <row r="6751" spans="2:5" x14ac:dyDescent="0.3">
      <c r="B6751" s="166">
        <v>43656</v>
      </c>
      <c r="C6751" s="197">
        <v>151.65</v>
      </c>
      <c r="D6751" s="197">
        <f t="shared" si="106"/>
        <v>-0.13540478905359177</v>
      </c>
      <c r="E6751" s="197">
        <v>-2.6636713735558426E-2</v>
      </c>
    </row>
    <row r="6752" spans="2:5" x14ac:dyDescent="0.3">
      <c r="B6752" s="166">
        <v>43546</v>
      </c>
      <c r="C6752" s="197">
        <v>175.4</v>
      </c>
      <c r="D6752" s="197">
        <f t="shared" si="106"/>
        <v>4.161859917598588</v>
      </c>
      <c r="E6752" s="197">
        <v>-2.663706992230841E-2</v>
      </c>
    </row>
    <row r="6753" spans="2:5" x14ac:dyDescent="0.3">
      <c r="B6753" s="166">
        <v>39891</v>
      </c>
      <c r="C6753" s="197">
        <v>33.979999999999997</v>
      </c>
      <c r="D6753" s="197">
        <f t="shared" si="106"/>
        <v>-0.90103393039172852</v>
      </c>
      <c r="E6753" s="197">
        <v>-2.6639931251790316E-2</v>
      </c>
    </row>
    <row r="6754" spans="2:5" x14ac:dyDescent="0.3">
      <c r="B6754" s="166">
        <v>44356</v>
      </c>
      <c r="C6754" s="197">
        <v>343.35</v>
      </c>
      <c r="D6754" s="197">
        <f t="shared" si="106"/>
        <v>0.95051979776174522</v>
      </c>
      <c r="E6754" s="197">
        <v>-2.6647767540751155E-2</v>
      </c>
    </row>
    <row r="6755" spans="2:5" x14ac:dyDescent="0.3">
      <c r="B6755" s="166">
        <v>40760</v>
      </c>
      <c r="C6755" s="197">
        <v>176.03</v>
      </c>
      <c r="D6755" s="197">
        <f t="shared" si="106"/>
        <v>-0.4009528671090693</v>
      </c>
      <c r="E6755" s="197">
        <v>-2.6651921481890994E-2</v>
      </c>
    </row>
    <row r="6756" spans="2:5" x14ac:dyDescent="0.3">
      <c r="B6756" s="166">
        <v>44316</v>
      </c>
      <c r="C6756" s="197">
        <v>293.85000000000002</v>
      </c>
      <c r="D6756" s="197">
        <f t="shared" si="106"/>
        <v>0.6429969247973164</v>
      </c>
      <c r="E6756" s="197">
        <v>-2.6664458429943583E-2</v>
      </c>
    </row>
    <row r="6757" spans="2:5" x14ac:dyDescent="0.3">
      <c r="B6757" s="166">
        <v>43867</v>
      </c>
      <c r="C6757" s="197">
        <v>178.85</v>
      </c>
      <c r="D6757" s="197">
        <f t="shared" si="106"/>
        <v>0.45418326693227096</v>
      </c>
      <c r="E6757" s="197">
        <v>-2.6666666666666727E-2</v>
      </c>
    </row>
    <row r="6758" spans="2:5" x14ac:dyDescent="0.3">
      <c r="B6758" s="166">
        <v>38714</v>
      </c>
      <c r="C6758" s="197">
        <v>122.99</v>
      </c>
      <c r="D6758" s="197">
        <f t="shared" si="106"/>
        <v>-0.16786197564276062</v>
      </c>
      <c r="E6758" s="197">
        <v>-2.6669832225387768E-2</v>
      </c>
    </row>
    <row r="6759" spans="2:5" x14ac:dyDescent="0.3">
      <c r="B6759" s="166">
        <v>44078</v>
      </c>
      <c r="C6759" s="197">
        <v>147.80000000000001</v>
      </c>
      <c r="D6759" s="197">
        <f t="shared" si="106"/>
        <v>-0.56426886792452824</v>
      </c>
      <c r="E6759" s="197">
        <v>-2.6671056964109208E-2</v>
      </c>
    </row>
    <row r="6760" spans="2:5" x14ac:dyDescent="0.3">
      <c r="B6760" s="166">
        <v>44259</v>
      </c>
      <c r="C6760" s="197">
        <v>339.2</v>
      </c>
      <c r="D6760" s="197">
        <f t="shared" si="106"/>
        <v>-0.48130591023778579</v>
      </c>
      <c r="E6760" s="197">
        <v>-2.6685796269727446E-2</v>
      </c>
    </row>
    <row r="6761" spans="2:5" x14ac:dyDescent="0.3">
      <c r="B6761" s="166">
        <v>45750</v>
      </c>
      <c r="C6761" s="197">
        <v>653.95000000000005</v>
      </c>
      <c r="D6761" s="197">
        <f t="shared" si="106"/>
        <v>9.6872037914691962</v>
      </c>
      <c r="E6761" s="197">
        <v>-2.6715285012650636E-2</v>
      </c>
    </row>
    <row r="6762" spans="2:5" x14ac:dyDescent="0.3">
      <c r="B6762" s="166">
        <v>34652</v>
      </c>
      <c r="C6762" s="197">
        <v>61.19</v>
      </c>
      <c r="D6762" s="197">
        <f t="shared" si="106"/>
        <v>1.5108740254411157</v>
      </c>
      <c r="E6762" s="197">
        <v>-2.6721806903133416E-2</v>
      </c>
    </row>
    <row r="6763" spans="2:5" x14ac:dyDescent="0.3">
      <c r="B6763" s="166">
        <v>37274</v>
      </c>
      <c r="C6763" s="197">
        <v>24.37</v>
      </c>
      <c r="D6763" s="197">
        <f t="shared" si="106"/>
        <v>-0.92928032501450963</v>
      </c>
      <c r="E6763" s="197">
        <v>-2.6757188498402473E-2</v>
      </c>
    </row>
    <row r="6764" spans="2:5" x14ac:dyDescent="0.3">
      <c r="B6764" s="166">
        <v>42258</v>
      </c>
      <c r="C6764" s="197">
        <v>344.6</v>
      </c>
      <c r="D6764" s="197">
        <f t="shared" si="106"/>
        <v>-0.31334063963335657</v>
      </c>
      <c r="E6764" s="197">
        <v>-2.6828579497317095E-2</v>
      </c>
    </row>
    <row r="6765" spans="2:5" x14ac:dyDescent="0.3">
      <c r="B6765" s="166">
        <v>44582</v>
      </c>
      <c r="C6765" s="197">
        <v>501.85</v>
      </c>
      <c r="D6765" s="197">
        <f t="shared" si="106"/>
        <v>7.416523972602751E-2</v>
      </c>
      <c r="E6765" s="197">
        <v>-2.6856699631568781E-2</v>
      </c>
    </row>
    <row r="6766" spans="2:5" x14ac:dyDescent="0.3">
      <c r="B6766" s="166">
        <v>44536</v>
      </c>
      <c r="C6766" s="197">
        <v>467.2</v>
      </c>
      <c r="D6766" s="197">
        <f t="shared" si="106"/>
        <v>-0.35474069470340441</v>
      </c>
      <c r="E6766" s="197">
        <v>-2.6869402207873483E-2</v>
      </c>
    </row>
    <row r="6767" spans="2:5" x14ac:dyDescent="0.3">
      <c r="B6767" s="166">
        <v>45646</v>
      </c>
      <c r="C6767" s="197">
        <v>724.05</v>
      </c>
      <c r="D6767" s="197">
        <f t="shared" si="106"/>
        <v>14.398766482347934</v>
      </c>
      <c r="E6767" s="197">
        <v>-2.687991398427525E-2</v>
      </c>
    </row>
    <row r="6768" spans="2:5" x14ac:dyDescent="0.3">
      <c r="B6768" s="166">
        <v>35817</v>
      </c>
      <c r="C6768" s="197">
        <v>47.02</v>
      </c>
      <c r="D6768" s="197">
        <f t="shared" si="106"/>
        <v>-0.73192702394526798</v>
      </c>
      <c r="E6768" s="197">
        <v>-2.6903973509933676E-2</v>
      </c>
    </row>
    <row r="6769" spans="2:5" x14ac:dyDescent="0.3">
      <c r="B6769" s="166">
        <v>43489</v>
      </c>
      <c r="C6769" s="197">
        <v>175.4</v>
      </c>
      <c r="D6769" s="197">
        <f t="shared" si="106"/>
        <v>1.6819571865443423</v>
      </c>
      <c r="E6769" s="197">
        <v>-2.6907073509015222E-2</v>
      </c>
    </row>
    <row r="6770" spans="2:5" x14ac:dyDescent="0.3">
      <c r="B6770" s="166">
        <v>39724</v>
      </c>
      <c r="C6770" s="197">
        <v>65.400000000000006</v>
      </c>
      <c r="D6770" s="197">
        <f t="shared" si="106"/>
        <v>-0.72899055196419682</v>
      </c>
      <c r="E6770" s="197">
        <v>-2.693051629221821E-2</v>
      </c>
    </row>
    <row r="6771" spans="2:5" x14ac:dyDescent="0.3">
      <c r="B6771" s="166">
        <v>40644</v>
      </c>
      <c r="C6771" s="197">
        <v>241.32</v>
      </c>
      <c r="D6771" s="197">
        <f t="shared" si="106"/>
        <v>2.6619119878603943</v>
      </c>
      <c r="E6771" s="197">
        <v>-2.693548387096778E-2</v>
      </c>
    </row>
    <row r="6772" spans="2:5" x14ac:dyDescent="0.3">
      <c r="B6772" s="166">
        <v>35437</v>
      </c>
      <c r="C6772" s="197">
        <v>65.900000000000006</v>
      </c>
      <c r="D6772" s="197">
        <f t="shared" si="106"/>
        <v>-0.77035927100393775</v>
      </c>
      <c r="E6772" s="197">
        <v>-2.7019046212904185E-2</v>
      </c>
    </row>
    <row r="6773" spans="2:5" x14ac:dyDescent="0.3">
      <c r="B6773" s="166">
        <v>41513</v>
      </c>
      <c r="C6773" s="197">
        <v>286.97000000000003</v>
      </c>
      <c r="D6773" s="197">
        <f t="shared" si="106"/>
        <v>4.7775317092812566</v>
      </c>
      <c r="E6773" s="197">
        <v>-2.7022445243100157E-2</v>
      </c>
    </row>
    <row r="6774" spans="2:5" x14ac:dyDescent="0.3">
      <c r="B6774" s="166">
        <v>36437</v>
      </c>
      <c r="C6774" s="197">
        <v>49.67</v>
      </c>
      <c r="D6774" s="197">
        <f t="shared" si="106"/>
        <v>-0.92774747254345769</v>
      </c>
      <c r="E6774" s="197">
        <v>-2.7032321253672831E-2</v>
      </c>
    </row>
    <row r="6775" spans="2:5" x14ac:dyDescent="0.3">
      <c r="B6775" s="166">
        <v>45691</v>
      </c>
      <c r="C6775" s="197">
        <v>687.45</v>
      </c>
      <c r="D6775" s="197">
        <f t="shared" si="106"/>
        <v>0.34583007047768222</v>
      </c>
      <c r="E6775" s="197">
        <v>-2.7032764843252344E-2</v>
      </c>
    </row>
    <row r="6776" spans="2:5" x14ac:dyDescent="0.3">
      <c r="B6776" s="166">
        <v>44579</v>
      </c>
      <c r="C6776" s="197">
        <v>510.8</v>
      </c>
      <c r="D6776" s="197">
        <f t="shared" si="106"/>
        <v>1.8979916033132875</v>
      </c>
      <c r="E6776" s="197">
        <v>-2.7047619047618987E-2</v>
      </c>
    </row>
    <row r="6777" spans="2:5" x14ac:dyDescent="0.3">
      <c r="B6777" s="166">
        <v>40837</v>
      </c>
      <c r="C6777" s="197">
        <v>176.26</v>
      </c>
      <c r="D6777" s="197">
        <f t="shared" si="106"/>
        <v>-6.6419491525423813E-2</v>
      </c>
      <c r="E6777" s="197">
        <v>-2.7047913446677008E-2</v>
      </c>
    </row>
    <row r="6778" spans="2:5" x14ac:dyDescent="0.3">
      <c r="B6778" s="166">
        <v>43530</v>
      </c>
      <c r="C6778" s="197">
        <v>188.8</v>
      </c>
      <c r="D6778" s="197">
        <f t="shared" si="106"/>
        <v>0.11782119597394902</v>
      </c>
      <c r="E6778" s="197">
        <v>-2.7054882762174715E-2</v>
      </c>
    </row>
    <row r="6779" spans="2:5" x14ac:dyDescent="0.3">
      <c r="B6779" s="166">
        <v>43871</v>
      </c>
      <c r="C6779" s="197">
        <v>168.9</v>
      </c>
      <c r="D6779" s="197">
        <f t="shared" si="106"/>
        <v>9.9895806199531201E-2</v>
      </c>
      <c r="E6779" s="197">
        <v>-2.7073732718893906E-2</v>
      </c>
    </row>
    <row r="6780" spans="2:5" x14ac:dyDescent="0.3">
      <c r="B6780" s="166">
        <v>40246</v>
      </c>
      <c r="C6780" s="197">
        <v>153.56</v>
      </c>
      <c r="D6780" s="197">
        <f t="shared" si="106"/>
        <v>-0.66056587091069852</v>
      </c>
      <c r="E6780" s="197">
        <v>-2.7116066903193126E-2</v>
      </c>
    </row>
    <row r="6781" spans="2:5" x14ac:dyDescent="0.3">
      <c r="B6781" s="166">
        <v>41829</v>
      </c>
      <c r="C6781" s="197">
        <v>452.4</v>
      </c>
      <c r="D6781" s="197">
        <f t="shared" si="106"/>
        <v>1.6002988849293023</v>
      </c>
      <c r="E6781" s="197">
        <v>-2.7117696393625934E-2</v>
      </c>
    </row>
    <row r="6782" spans="2:5" x14ac:dyDescent="0.3">
      <c r="B6782" s="166">
        <v>40829</v>
      </c>
      <c r="C6782" s="197">
        <v>173.98</v>
      </c>
      <c r="D6782" s="197">
        <f t="shared" si="106"/>
        <v>-0.82346196385627746</v>
      </c>
      <c r="E6782" s="197">
        <v>-2.7120729184141434E-2</v>
      </c>
    </row>
    <row r="6783" spans="2:5" x14ac:dyDescent="0.3">
      <c r="B6783" s="166">
        <v>45419</v>
      </c>
      <c r="C6783" s="197">
        <v>985.51</v>
      </c>
      <c r="D6783" s="197">
        <f t="shared" si="106"/>
        <v>9.2454517101569813</v>
      </c>
      <c r="E6783" s="197">
        <v>-2.7204437995400177E-2</v>
      </c>
    </row>
    <row r="6784" spans="2:5" x14ac:dyDescent="0.3">
      <c r="B6784" s="166">
        <v>40052</v>
      </c>
      <c r="C6784" s="197">
        <v>96.19</v>
      </c>
      <c r="D6784" s="197">
        <f t="shared" si="106"/>
        <v>4.6054778554778553</v>
      </c>
      <c r="E6784" s="197">
        <v>-2.7204692556634269E-2</v>
      </c>
    </row>
    <row r="6785" spans="2:5" x14ac:dyDescent="0.3">
      <c r="B6785" s="166">
        <v>36788</v>
      </c>
      <c r="C6785" s="197">
        <v>17.16</v>
      </c>
      <c r="D6785" s="197">
        <f t="shared" si="106"/>
        <v>-0.88045144210672976</v>
      </c>
      <c r="E6785" s="197">
        <v>-2.7210884353741527E-2</v>
      </c>
    </row>
    <row r="6786" spans="2:5" x14ac:dyDescent="0.3">
      <c r="B6786" s="166">
        <v>39457</v>
      </c>
      <c r="C6786" s="197">
        <v>143.54</v>
      </c>
      <c r="D6786" s="197">
        <f t="shared" si="106"/>
        <v>-0.17048081368469714</v>
      </c>
      <c r="E6786" s="197">
        <v>-2.7243155326646895E-2</v>
      </c>
    </row>
    <row r="6787" spans="2:5" x14ac:dyDescent="0.3">
      <c r="B6787" s="166">
        <v>40897</v>
      </c>
      <c r="C6787" s="197">
        <v>173.04</v>
      </c>
      <c r="D6787" s="197">
        <f t="shared" si="106"/>
        <v>-0.73951527924130667</v>
      </c>
      <c r="E6787" s="197">
        <v>-2.7264039575018217E-2</v>
      </c>
    </row>
    <row r="6788" spans="2:5" x14ac:dyDescent="0.3">
      <c r="B6788" s="166">
        <v>45925</v>
      </c>
      <c r="C6788" s="197">
        <v>664.3</v>
      </c>
      <c r="D6788" s="197">
        <f t="shared" si="106"/>
        <v>7.221534653465346</v>
      </c>
      <c r="E6788" s="197">
        <v>-2.7308002049930558E-2</v>
      </c>
    </row>
    <row r="6789" spans="2:5" x14ac:dyDescent="0.3">
      <c r="B6789" s="166">
        <v>38210</v>
      </c>
      <c r="C6789" s="197">
        <v>80.8</v>
      </c>
      <c r="D6789" s="197">
        <f t="shared" si="106"/>
        <v>-0.80175671033907459</v>
      </c>
      <c r="E6789" s="197">
        <v>-2.744342802118438E-2</v>
      </c>
    </row>
    <row r="6790" spans="2:5" x14ac:dyDescent="0.3">
      <c r="B6790" s="166">
        <v>41744</v>
      </c>
      <c r="C6790" s="197">
        <v>407.58</v>
      </c>
      <c r="D6790" s="197">
        <f t="shared" si="106"/>
        <v>2.8295593347740295</v>
      </c>
      <c r="E6790" s="197">
        <v>-2.7487473156764586E-2</v>
      </c>
    </row>
    <row r="6791" spans="2:5" x14ac:dyDescent="0.3">
      <c r="B6791" s="166">
        <v>38631</v>
      </c>
      <c r="C6791" s="197">
        <v>106.43</v>
      </c>
      <c r="D6791" s="197">
        <f t="shared" si="106"/>
        <v>-0.27247248615763198</v>
      </c>
      <c r="E6791" s="197">
        <v>-2.7503654970760127E-2</v>
      </c>
    </row>
    <row r="6792" spans="2:5" x14ac:dyDescent="0.3">
      <c r="B6792" s="166">
        <v>40260</v>
      </c>
      <c r="C6792" s="197">
        <v>146.29</v>
      </c>
      <c r="D6792" s="197">
        <f t="shared" si="106"/>
        <v>0.16658692185007973</v>
      </c>
      <c r="E6792" s="197">
        <v>-2.7521106162334719E-2</v>
      </c>
    </row>
    <row r="6793" spans="2:5" x14ac:dyDescent="0.3">
      <c r="B6793" s="166">
        <v>43892</v>
      </c>
      <c r="C6793" s="197">
        <v>125.4</v>
      </c>
      <c r="D6793" s="197">
        <f t="shared" si="106"/>
        <v>1.1654291141426354</v>
      </c>
      <c r="E6793" s="197">
        <v>-2.753005040713441E-2</v>
      </c>
    </row>
    <row r="6794" spans="2:5" x14ac:dyDescent="0.3">
      <c r="B6794" s="166">
        <v>36404</v>
      </c>
      <c r="C6794" s="197">
        <v>57.91</v>
      </c>
      <c r="D6794" s="197">
        <f t="shared" ref="D6794:D6857" si="107">C6794/C6795-1</f>
        <v>2.7289117836445587</v>
      </c>
      <c r="E6794" s="197">
        <v>-2.7539882451721232E-2</v>
      </c>
    </row>
    <row r="6795" spans="2:5" x14ac:dyDescent="0.3">
      <c r="B6795" s="166">
        <v>36852</v>
      </c>
      <c r="C6795" s="197">
        <v>15.53</v>
      </c>
      <c r="D6795" s="197">
        <f t="shared" si="107"/>
        <v>-0.89973529601652791</v>
      </c>
      <c r="E6795" s="197">
        <v>-2.755165936130255E-2</v>
      </c>
    </row>
    <row r="6796" spans="2:5" x14ac:dyDescent="0.3">
      <c r="B6796" s="166">
        <v>40199</v>
      </c>
      <c r="C6796" s="197">
        <v>154.88999999999999</v>
      </c>
      <c r="D6796" s="197">
        <f t="shared" si="107"/>
        <v>3.0653543307086606</v>
      </c>
      <c r="E6796" s="197">
        <v>-2.7561526870919284E-2</v>
      </c>
    </row>
    <row r="6797" spans="2:5" x14ac:dyDescent="0.3">
      <c r="B6797" s="166">
        <v>36320</v>
      </c>
      <c r="C6797" s="197">
        <v>38.1</v>
      </c>
      <c r="D6797" s="197">
        <f t="shared" si="107"/>
        <v>-0.68693508627773214</v>
      </c>
      <c r="E6797" s="197">
        <v>-2.7565084226646164E-2</v>
      </c>
    </row>
    <row r="6798" spans="2:5" x14ac:dyDescent="0.3">
      <c r="B6798" s="166">
        <v>44063</v>
      </c>
      <c r="C6798" s="197">
        <v>121.7</v>
      </c>
      <c r="D6798" s="197">
        <f t="shared" si="107"/>
        <v>3.314073023750443</v>
      </c>
      <c r="E6798" s="197">
        <v>-2.7566919696364378E-2</v>
      </c>
    </row>
    <row r="6799" spans="2:5" x14ac:dyDescent="0.3">
      <c r="B6799" s="166">
        <v>37426</v>
      </c>
      <c r="C6799" s="197">
        <v>28.21</v>
      </c>
      <c r="D6799" s="197">
        <f t="shared" si="107"/>
        <v>-0.34819778188539741</v>
      </c>
      <c r="E6799" s="197">
        <v>-2.7576697690451568E-2</v>
      </c>
    </row>
    <row r="6800" spans="2:5" x14ac:dyDescent="0.3">
      <c r="B6800" s="166">
        <v>37833</v>
      </c>
      <c r="C6800" s="197">
        <v>43.28</v>
      </c>
      <c r="D6800" s="197">
        <f t="shared" si="107"/>
        <v>-0.38162594656379478</v>
      </c>
      <c r="E6800" s="197">
        <v>-2.7634239496742263E-2</v>
      </c>
    </row>
    <row r="6801" spans="2:5" x14ac:dyDescent="0.3">
      <c r="B6801" s="166">
        <v>37939</v>
      </c>
      <c r="C6801" s="197">
        <v>69.989999999999995</v>
      </c>
      <c r="D6801" s="197">
        <f t="shared" si="107"/>
        <v>-0.82065342729019863</v>
      </c>
      <c r="E6801" s="197">
        <v>-2.7646568491247692E-2</v>
      </c>
    </row>
    <row r="6802" spans="2:5" x14ac:dyDescent="0.3">
      <c r="B6802" s="166">
        <v>42209</v>
      </c>
      <c r="C6802" s="197">
        <v>390.25</v>
      </c>
      <c r="D6802" s="197">
        <f t="shared" si="107"/>
        <v>30.75345809601302</v>
      </c>
      <c r="E6802" s="197">
        <v>-2.7656658776628928E-2</v>
      </c>
    </row>
    <row r="6803" spans="2:5" x14ac:dyDescent="0.3">
      <c r="B6803" s="166">
        <v>36991</v>
      </c>
      <c r="C6803" s="197">
        <v>12.29</v>
      </c>
      <c r="D6803" s="197">
        <f t="shared" si="107"/>
        <v>-0.92390092879256969</v>
      </c>
      <c r="E6803" s="197">
        <v>-2.7689873417721667E-2</v>
      </c>
    </row>
    <row r="6804" spans="2:5" x14ac:dyDescent="0.3">
      <c r="B6804" s="166">
        <v>43805</v>
      </c>
      <c r="C6804" s="197">
        <v>161.5</v>
      </c>
      <c r="D6804" s="197">
        <f t="shared" si="107"/>
        <v>-4.1486141610778127E-2</v>
      </c>
      <c r="E6804" s="197">
        <v>-2.769416014449122E-2</v>
      </c>
    </row>
    <row r="6805" spans="2:5" x14ac:dyDescent="0.3">
      <c r="B6805" s="166">
        <v>40865</v>
      </c>
      <c r="C6805" s="197">
        <v>168.49</v>
      </c>
      <c r="D6805" s="197">
        <f t="shared" si="107"/>
        <v>-6.7828492392807749E-2</v>
      </c>
      <c r="E6805" s="197">
        <v>-2.7699232500432713E-2</v>
      </c>
    </row>
    <row r="6806" spans="2:5" x14ac:dyDescent="0.3">
      <c r="B6806" s="166">
        <v>43598</v>
      </c>
      <c r="C6806" s="197">
        <v>180.75</v>
      </c>
      <c r="D6806" s="197">
        <f t="shared" si="107"/>
        <v>2.3262789841737206</v>
      </c>
      <c r="E6806" s="197">
        <v>-2.7703066164604606E-2</v>
      </c>
    </row>
    <row r="6807" spans="2:5" x14ac:dyDescent="0.3">
      <c r="B6807" s="166">
        <v>35884</v>
      </c>
      <c r="C6807" s="197">
        <v>54.34</v>
      </c>
      <c r="D6807" s="197">
        <f t="shared" si="107"/>
        <v>-0.8197080291970803</v>
      </c>
      <c r="E6807" s="197">
        <v>-2.7733047056718529E-2</v>
      </c>
    </row>
    <row r="6808" spans="2:5" x14ac:dyDescent="0.3">
      <c r="B6808" s="166">
        <v>44305</v>
      </c>
      <c r="C6808" s="197">
        <v>301.39999999999998</v>
      </c>
      <c r="D6808" s="197">
        <f t="shared" si="107"/>
        <v>18.1243654822335</v>
      </c>
      <c r="E6808" s="197">
        <v>-2.774193548387105E-2</v>
      </c>
    </row>
    <row r="6809" spans="2:5" x14ac:dyDescent="0.3">
      <c r="B6809" s="166">
        <v>37042</v>
      </c>
      <c r="C6809" s="197">
        <v>15.76</v>
      </c>
      <c r="D6809" s="197">
        <f t="shared" si="107"/>
        <v>-0.75931582162492361</v>
      </c>
      <c r="E6809" s="197">
        <v>-2.7760641579272161E-2</v>
      </c>
    </row>
    <row r="6810" spans="2:5" x14ac:dyDescent="0.3">
      <c r="B6810" s="166">
        <v>34883</v>
      </c>
      <c r="C6810" s="197">
        <v>65.48</v>
      </c>
      <c r="D6810" s="197">
        <f t="shared" si="107"/>
        <v>-0.2835102308786519</v>
      </c>
      <c r="E6810" s="197">
        <v>-2.7765404602820953E-2</v>
      </c>
    </row>
    <row r="6811" spans="2:5" x14ac:dyDescent="0.3">
      <c r="B6811" s="166">
        <v>38586</v>
      </c>
      <c r="C6811" s="197">
        <v>91.39</v>
      </c>
      <c r="D6811" s="197">
        <f t="shared" si="107"/>
        <v>-0.65873786407766999</v>
      </c>
      <c r="E6811" s="197">
        <v>-2.7765957446808542E-2</v>
      </c>
    </row>
    <row r="6812" spans="2:5" x14ac:dyDescent="0.3">
      <c r="B6812" s="166">
        <v>43292</v>
      </c>
      <c r="C6812" s="197">
        <v>267.8</v>
      </c>
      <c r="D6812" s="197">
        <f t="shared" si="107"/>
        <v>9.2019047619047623</v>
      </c>
      <c r="E6812" s="197">
        <v>-2.7772735523688419E-2</v>
      </c>
    </row>
    <row r="6813" spans="2:5" x14ac:dyDescent="0.3">
      <c r="B6813" s="166">
        <v>37414</v>
      </c>
      <c r="C6813" s="197">
        <v>26.25</v>
      </c>
      <c r="D6813" s="197">
        <f t="shared" si="107"/>
        <v>-0.94091164884637024</v>
      </c>
      <c r="E6813" s="197">
        <v>-2.777777777777779E-2</v>
      </c>
    </row>
    <row r="6814" spans="2:5" x14ac:dyDescent="0.3">
      <c r="B6814" s="166">
        <v>42534</v>
      </c>
      <c r="C6814" s="197">
        <v>444.25</v>
      </c>
      <c r="D6814" s="197">
        <f t="shared" si="107"/>
        <v>24.949182242990652</v>
      </c>
      <c r="E6814" s="197">
        <v>-2.7792975161396227E-2</v>
      </c>
    </row>
    <row r="6815" spans="2:5" x14ac:dyDescent="0.3">
      <c r="B6815" s="166">
        <v>36906</v>
      </c>
      <c r="C6815" s="197">
        <v>17.12</v>
      </c>
      <c r="D6815" s="197">
        <f t="shared" si="107"/>
        <v>-0.71832839749917743</v>
      </c>
      <c r="E6815" s="197">
        <v>-2.7825099375354823E-2</v>
      </c>
    </row>
    <row r="6816" spans="2:5" x14ac:dyDescent="0.3">
      <c r="B6816" s="166">
        <v>34841</v>
      </c>
      <c r="C6816" s="197">
        <v>60.78</v>
      </c>
      <c r="D6816" s="197">
        <f t="shared" si="107"/>
        <v>-0.85964669206789057</v>
      </c>
      <c r="E6816" s="197">
        <v>-2.7831094049904026E-2</v>
      </c>
    </row>
    <row r="6817" spans="2:5" x14ac:dyDescent="0.3">
      <c r="B6817" s="166">
        <v>42174</v>
      </c>
      <c r="C6817" s="197">
        <v>433.05</v>
      </c>
      <c r="D6817" s="197">
        <f t="shared" si="107"/>
        <v>0.1513612676805276</v>
      </c>
      <c r="E6817" s="197">
        <v>-2.7837018745089148E-2</v>
      </c>
    </row>
    <row r="6818" spans="2:5" x14ac:dyDescent="0.3">
      <c r="B6818" s="166">
        <v>41585</v>
      </c>
      <c r="C6818" s="197">
        <v>376.12</v>
      </c>
      <c r="D6818" s="197">
        <f t="shared" si="107"/>
        <v>8.2141107300342977</v>
      </c>
      <c r="E6818" s="197">
        <v>-2.7862496769190948E-2</v>
      </c>
    </row>
    <row r="6819" spans="2:5" x14ac:dyDescent="0.3">
      <c r="B6819" s="166">
        <v>36518</v>
      </c>
      <c r="C6819" s="197">
        <v>40.82</v>
      </c>
      <c r="D6819" s="197">
        <f t="shared" si="107"/>
        <v>-0.77015765765765765</v>
      </c>
      <c r="E6819" s="197">
        <v>-2.786377708978327E-2</v>
      </c>
    </row>
    <row r="6820" spans="2:5" x14ac:dyDescent="0.3">
      <c r="B6820" s="166">
        <v>44175</v>
      </c>
      <c r="C6820" s="197">
        <v>177.6</v>
      </c>
      <c r="D6820" s="197">
        <f t="shared" si="107"/>
        <v>0.62191780821917808</v>
      </c>
      <c r="E6820" s="197">
        <v>-2.7914614121510639E-2</v>
      </c>
    </row>
    <row r="6821" spans="2:5" x14ac:dyDescent="0.3">
      <c r="B6821" s="166">
        <v>43712</v>
      </c>
      <c r="C6821" s="197">
        <v>109.5</v>
      </c>
      <c r="D6821" s="197">
        <f t="shared" si="107"/>
        <v>1.1449559255631736</v>
      </c>
      <c r="E6821" s="197">
        <v>-2.79627163781625E-2</v>
      </c>
    </row>
    <row r="6822" spans="2:5" x14ac:dyDescent="0.3">
      <c r="B6822" s="166">
        <v>35926</v>
      </c>
      <c r="C6822" s="197">
        <v>51.05</v>
      </c>
      <c r="D6822" s="197">
        <f t="shared" si="107"/>
        <v>-0.62964306442251883</v>
      </c>
      <c r="E6822" s="197">
        <v>-2.7989337395278091E-2</v>
      </c>
    </row>
    <row r="6823" spans="2:5" x14ac:dyDescent="0.3">
      <c r="B6823" s="166">
        <v>39392</v>
      </c>
      <c r="C6823" s="197">
        <v>137.84</v>
      </c>
      <c r="D6823" s="197">
        <f t="shared" si="107"/>
        <v>-0.13817681630611478</v>
      </c>
      <c r="E6823" s="197">
        <v>-2.7995204851561928E-2</v>
      </c>
    </row>
    <row r="6824" spans="2:5" x14ac:dyDescent="0.3">
      <c r="B6824" s="166">
        <v>39135</v>
      </c>
      <c r="C6824" s="197">
        <v>159.94</v>
      </c>
      <c r="D6824" s="197">
        <f t="shared" si="107"/>
        <v>-0.50065563534186697</v>
      </c>
      <c r="E6824" s="197">
        <v>-2.8015800668489854E-2</v>
      </c>
    </row>
    <row r="6825" spans="2:5" x14ac:dyDescent="0.3">
      <c r="B6825" s="166">
        <v>42403</v>
      </c>
      <c r="C6825" s="197">
        <v>320.3</v>
      </c>
      <c r="D6825" s="197">
        <f t="shared" si="107"/>
        <v>5.1313169984686064</v>
      </c>
      <c r="E6825" s="197">
        <v>-2.8068578364436325E-2</v>
      </c>
    </row>
    <row r="6826" spans="2:5" x14ac:dyDescent="0.3">
      <c r="B6826" s="166">
        <v>35773</v>
      </c>
      <c r="C6826" s="197">
        <v>52.24</v>
      </c>
      <c r="D6826" s="197">
        <f t="shared" si="107"/>
        <v>1.6504312531709791</v>
      </c>
      <c r="E6826" s="197">
        <v>-2.8093023255813865E-2</v>
      </c>
    </row>
    <row r="6827" spans="2:5" x14ac:dyDescent="0.3">
      <c r="B6827" s="166">
        <v>36944</v>
      </c>
      <c r="C6827" s="197">
        <v>19.71</v>
      </c>
      <c r="D6827" s="197">
        <f t="shared" si="107"/>
        <v>-0.73593247588424437</v>
      </c>
      <c r="E6827" s="197">
        <v>-2.8106508875739622E-2</v>
      </c>
    </row>
    <row r="6828" spans="2:5" x14ac:dyDescent="0.3">
      <c r="B6828" s="166">
        <v>35011</v>
      </c>
      <c r="C6828" s="197">
        <v>74.64</v>
      </c>
      <c r="D6828" s="197">
        <f t="shared" si="107"/>
        <v>1.881853281853282</v>
      </c>
      <c r="E6828" s="197">
        <v>-2.8124999999999956E-2</v>
      </c>
    </row>
    <row r="6829" spans="2:5" x14ac:dyDescent="0.3">
      <c r="B6829" s="166">
        <v>37295</v>
      </c>
      <c r="C6829" s="197">
        <v>25.9</v>
      </c>
      <c r="D6829" s="197">
        <f t="shared" si="107"/>
        <v>-0.60282165312068692</v>
      </c>
      <c r="E6829" s="197">
        <v>-2.8142589118198891E-2</v>
      </c>
    </row>
    <row r="6830" spans="2:5" x14ac:dyDescent="0.3">
      <c r="B6830" s="166">
        <v>35670</v>
      </c>
      <c r="C6830" s="197">
        <v>65.209999999999994</v>
      </c>
      <c r="D6830" s="197">
        <f t="shared" si="107"/>
        <v>-0.69754174397031543</v>
      </c>
      <c r="E6830" s="197">
        <v>-2.8166915052160957E-2</v>
      </c>
    </row>
    <row r="6831" spans="2:5" x14ac:dyDescent="0.3">
      <c r="B6831" s="166">
        <v>43581</v>
      </c>
      <c r="C6831" s="197">
        <v>215.6</v>
      </c>
      <c r="D6831" s="197">
        <f t="shared" si="107"/>
        <v>6.7165354330708658</v>
      </c>
      <c r="E6831" s="197">
        <v>-2.81721884155961E-2</v>
      </c>
    </row>
    <row r="6832" spans="2:5" x14ac:dyDescent="0.3">
      <c r="B6832" s="166">
        <v>37433</v>
      </c>
      <c r="C6832" s="197">
        <v>27.94</v>
      </c>
      <c r="D6832" s="197">
        <f t="shared" si="107"/>
        <v>-0.80432803417606269</v>
      </c>
      <c r="E6832" s="197">
        <v>-2.8173913043478271E-2</v>
      </c>
    </row>
    <row r="6833" spans="2:5" x14ac:dyDescent="0.3">
      <c r="B6833" s="166">
        <v>38875</v>
      </c>
      <c r="C6833" s="197">
        <v>142.79</v>
      </c>
      <c r="D6833" s="197">
        <f t="shared" si="107"/>
        <v>-0.37738728525333576</v>
      </c>
      <c r="E6833" s="197">
        <v>-2.8176682774110229E-2</v>
      </c>
    </row>
    <row r="6834" spans="2:5" x14ac:dyDescent="0.3">
      <c r="B6834" s="166">
        <v>40480</v>
      </c>
      <c r="C6834" s="197">
        <v>229.34</v>
      </c>
      <c r="D6834" s="197">
        <f t="shared" si="107"/>
        <v>3.4095366275716215</v>
      </c>
      <c r="E6834" s="197">
        <v>-2.817916013390398E-2</v>
      </c>
    </row>
    <row r="6835" spans="2:5" x14ac:dyDescent="0.3">
      <c r="B6835" s="166">
        <v>35936</v>
      </c>
      <c r="C6835" s="197">
        <v>52.01</v>
      </c>
      <c r="D6835" s="197">
        <f t="shared" si="107"/>
        <v>2.3598191214470283</v>
      </c>
      <c r="E6835" s="197">
        <v>-2.8213751868460535E-2</v>
      </c>
    </row>
    <row r="6836" spans="2:5" x14ac:dyDescent="0.3">
      <c r="B6836" s="166">
        <v>37200</v>
      </c>
      <c r="C6836" s="197">
        <v>15.48</v>
      </c>
      <c r="D6836" s="197">
        <f t="shared" si="107"/>
        <v>-0.95630821337849281</v>
      </c>
      <c r="E6836" s="197">
        <v>-2.8248587570621431E-2</v>
      </c>
    </row>
    <row r="6837" spans="2:5" x14ac:dyDescent="0.3">
      <c r="B6837" s="166">
        <v>42383</v>
      </c>
      <c r="C6837" s="197">
        <v>354.3</v>
      </c>
      <c r="D6837" s="197">
        <f t="shared" si="107"/>
        <v>1.1020468703648767</v>
      </c>
      <c r="E6837" s="197">
        <v>-2.8250137136588083E-2</v>
      </c>
    </row>
    <row r="6838" spans="2:5" x14ac:dyDescent="0.3">
      <c r="B6838" s="166">
        <v>43467</v>
      </c>
      <c r="C6838" s="197">
        <v>168.55</v>
      </c>
      <c r="D6838" s="197">
        <f t="shared" si="107"/>
        <v>0.21180530591703217</v>
      </c>
      <c r="E6838" s="197">
        <v>-2.825021620063406E-2</v>
      </c>
    </row>
    <row r="6839" spans="2:5" x14ac:dyDescent="0.3">
      <c r="B6839" s="166">
        <v>39288</v>
      </c>
      <c r="C6839" s="197">
        <v>139.09</v>
      </c>
      <c r="D6839" s="197">
        <f t="shared" si="107"/>
        <v>1.5181373622363381E-2</v>
      </c>
      <c r="E6839" s="197">
        <v>-2.8293977923710911E-2</v>
      </c>
    </row>
    <row r="6840" spans="2:5" x14ac:dyDescent="0.3">
      <c r="B6840" s="166">
        <v>39485</v>
      </c>
      <c r="C6840" s="197">
        <v>137.01</v>
      </c>
      <c r="D6840" s="197">
        <f t="shared" si="107"/>
        <v>0.81398119952336812</v>
      </c>
      <c r="E6840" s="197">
        <v>-2.8297872340425578E-2</v>
      </c>
    </row>
    <row r="6841" spans="2:5" x14ac:dyDescent="0.3">
      <c r="B6841" s="166">
        <v>35552</v>
      </c>
      <c r="C6841" s="197">
        <v>75.53</v>
      </c>
      <c r="D6841" s="197">
        <f t="shared" si="107"/>
        <v>-0.50992732935375029</v>
      </c>
      <c r="E6841" s="197">
        <v>-2.8303100476006704E-2</v>
      </c>
    </row>
    <row r="6842" spans="2:5" x14ac:dyDescent="0.3">
      <c r="B6842" s="166">
        <v>40772</v>
      </c>
      <c r="C6842" s="197">
        <v>154.12</v>
      </c>
      <c r="D6842" s="197">
        <f t="shared" si="107"/>
        <v>-0.4587532923617208</v>
      </c>
      <c r="E6842" s="197">
        <v>-2.8308429481117225E-2</v>
      </c>
    </row>
    <row r="6843" spans="2:5" x14ac:dyDescent="0.3">
      <c r="B6843" s="166">
        <v>41463</v>
      </c>
      <c r="C6843" s="197">
        <v>284.75</v>
      </c>
      <c r="D6843" s="197">
        <f t="shared" si="107"/>
        <v>2.069088165552921</v>
      </c>
      <c r="E6843" s="197">
        <v>-2.8355968061147929E-2</v>
      </c>
    </row>
    <row r="6844" spans="2:5" x14ac:dyDescent="0.3">
      <c r="B6844" s="166">
        <v>38652</v>
      </c>
      <c r="C6844" s="197">
        <v>92.78</v>
      </c>
      <c r="D6844" s="197">
        <f t="shared" si="107"/>
        <v>-0.59095317873203412</v>
      </c>
      <c r="E6844" s="197">
        <v>-2.8379935071735196E-2</v>
      </c>
    </row>
    <row r="6845" spans="2:5" x14ac:dyDescent="0.3">
      <c r="B6845" s="166">
        <v>41106</v>
      </c>
      <c r="C6845" s="197">
        <v>226.82</v>
      </c>
      <c r="D6845" s="197">
        <f t="shared" si="107"/>
        <v>-0.58031270237764832</v>
      </c>
      <c r="E6845" s="197">
        <v>-2.8400085671450026E-2</v>
      </c>
    </row>
    <row r="6846" spans="2:5" x14ac:dyDescent="0.3">
      <c r="B6846" s="166">
        <v>42109</v>
      </c>
      <c r="C6846" s="197">
        <v>540.45000000000005</v>
      </c>
      <c r="D6846" s="197">
        <f t="shared" si="107"/>
        <v>1.0522118853237137</v>
      </c>
      <c r="E6846" s="197">
        <v>-2.8404494382022416E-2</v>
      </c>
    </row>
    <row r="6847" spans="2:5" x14ac:dyDescent="0.3">
      <c r="B6847" s="166">
        <v>43279</v>
      </c>
      <c r="C6847" s="197">
        <v>263.35000000000002</v>
      </c>
      <c r="D6847" s="197">
        <f t="shared" si="107"/>
        <v>1.3620952551798369</v>
      </c>
      <c r="E6847" s="197">
        <v>-2.8408042796531974E-2</v>
      </c>
    </row>
    <row r="6848" spans="2:5" x14ac:dyDescent="0.3">
      <c r="B6848" s="166">
        <v>40091</v>
      </c>
      <c r="C6848" s="197">
        <v>111.49</v>
      </c>
      <c r="D6848" s="197">
        <f t="shared" si="107"/>
        <v>-0.76255989777446498</v>
      </c>
      <c r="E6848" s="197">
        <v>-2.8409586056644898E-2</v>
      </c>
    </row>
    <row r="6849" spans="2:5" x14ac:dyDescent="0.3">
      <c r="B6849" s="166">
        <v>44792</v>
      </c>
      <c r="C6849" s="197">
        <v>469.55</v>
      </c>
      <c r="D6849" s="197">
        <f t="shared" si="107"/>
        <v>1.5292216536493402</v>
      </c>
      <c r="E6849" s="197">
        <v>-2.8470339947445744E-2</v>
      </c>
    </row>
    <row r="6850" spans="2:5" x14ac:dyDescent="0.3">
      <c r="B6850" s="166">
        <v>43836</v>
      </c>
      <c r="C6850" s="197">
        <v>185.65</v>
      </c>
      <c r="D6850" s="197">
        <f t="shared" si="107"/>
        <v>1.4560127000926046</v>
      </c>
      <c r="E6850" s="197">
        <v>-2.8519099947671323E-2</v>
      </c>
    </row>
    <row r="6851" spans="2:5" x14ac:dyDescent="0.3">
      <c r="B6851" s="166">
        <v>35632</v>
      </c>
      <c r="C6851" s="197">
        <v>75.59</v>
      </c>
      <c r="D6851" s="197">
        <f t="shared" si="107"/>
        <v>1.8110821866865008</v>
      </c>
      <c r="E6851" s="197">
        <v>-2.8531037141755533E-2</v>
      </c>
    </row>
    <row r="6852" spans="2:5" x14ac:dyDescent="0.3">
      <c r="B6852" s="166">
        <v>36028</v>
      </c>
      <c r="C6852" s="197">
        <v>26.89</v>
      </c>
      <c r="D6852" s="197">
        <f t="shared" si="107"/>
        <v>-0.90912470429199055</v>
      </c>
      <c r="E6852" s="197">
        <v>-2.8540462427745661E-2</v>
      </c>
    </row>
    <row r="6853" spans="2:5" x14ac:dyDescent="0.3">
      <c r="B6853" s="166">
        <v>43241</v>
      </c>
      <c r="C6853" s="197">
        <v>295.89999999999998</v>
      </c>
      <c r="D6853" s="197">
        <f t="shared" si="107"/>
        <v>4.1812292067939065</v>
      </c>
      <c r="E6853" s="197">
        <v>-2.8562048588312683E-2</v>
      </c>
    </row>
    <row r="6854" spans="2:5" x14ac:dyDescent="0.3">
      <c r="B6854" s="166">
        <v>34807</v>
      </c>
      <c r="C6854" s="197">
        <v>57.11</v>
      </c>
      <c r="D6854" s="197">
        <f t="shared" si="107"/>
        <v>1.5081247255160299</v>
      </c>
      <c r="E6854" s="197">
        <v>-2.8576288484436163E-2</v>
      </c>
    </row>
    <row r="6855" spans="2:5" x14ac:dyDescent="0.3">
      <c r="B6855" s="166">
        <v>36679</v>
      </c>
      <c r="C6855" s="197">
        <v>22.77</v>
      </c>
      <c r="D6855" s="197">
        <f t="shared" si="107"/>
        <v>-0.9681694275529461</v>
      </c>
      <c r="E6855" s="197">
        <v>-2.8583617747440337E-2</v>
      </c>
    </row>
    <row r="6856" spans="2:5" x14ac:dyDescent="0.3">
      <c r="B6856" s="166">
        <v>45820</v>
      </c>
      <c r="C6856" s="197">
        <v>715.35</v>
      </c>
      <c r="D6856" s="197">
        <f t="shared" si="107"/>
        <v>9.4324048417675375</v>
      </c>
      <c r="E6856" s="197">
        <v>-2.8585008147745783E-2</v>
      </c>
    </row>
    <row r="6857" spans="2:5" x14ac:dyDescent="0.3">
      <c r="B6857" s="166">
        <v>34908</v>
      </c>
      <c r="C6857" s="197">
        <v>68.569999999999993</v>
      </c>
      <c r="D6857" s="197">
        <f t="shared" si="107"/>
        <v>-0.69659292035398235</v>
      </c>
      <c r="E6857" s="197">
        <v>-2.8615951267885076E-2</v>
      </c>
    </row>
    <row r="6858" spans="2:5" x14ac:dyDescent="0.3">
      <c r="B6858" s="166">
        <v>40617</v>
      </c>
      <c r="C6858" s="197">
        <v>226</v>
      </c>
      <c r="D6858" s="197">
        <f t="shared" ref="D6858:D6921" si="108">C6858/C6859-1</f>
        <v>6.0121005274588901</v>
      </c>
      <c r="E6858" s="197">
        <v>-2.8625462047623174E-2</v>
      </c>
    </row>
    <row r="6859" spans="2:5" x14ac:dyDescent="0.3">
      <c r="B6859" s="166">
        <v>37768</v>
      </c>
      <c r="C6859" s="197">
        <v>32.229999999999997</v>
      </c>
      <c r="D6859" s="197">
        <f t="shared" si="108"/>
        <v>-0.90303850782190132</v>
      </c>
      <c r="E6859" s="197">
        <v>-2.8631705846895783E-2</v>
      </c>
    </row>
    <row r="6860" spans="2:5" x14ac:dyDescent="0.3">
      <c r="B6860" s="166">
        <v>42237</v>
      </c>
      <c r="C6860" s="197">
        <v>332.4</v>
      </c>
      <c r="D6860" s="197">
        <f t="shared" si="108"/>
        <v>-0.53383353201037798</v>
      </c>
      <c r="E6860" s="197">
        <v>-2.8638223261250761E-2</v>
      </c>
    </row>
    <row r="6861" spans="2:5" x14ac:dyDescent="0.3">
      <c r="B6861" s="166">
        <v>45684</v>
      </c>
      <c r="C6861" s="197">
        <v>713.05</v>
      </c>
      <c r="D6861" s="197">
        <f t="shared" si="108"/>
        <v>52.978046934140792</v>
      </c>
      <c r="E6861" s="197">
        <v>-2.867456749761621E-2</v>
      </c>
    </row>
    <row r="6862" spans="2:5" x14ac:dyDescent="0.3">
      <c r="B6862" s="166">
        <v>37155</v>
      </c>
      <c r="C6862" s="197">
        <v>13.21</v>
      </c>
      <c r="D6862" s="197">
        <f t="shared" si="108"/>
        <v>-0.89594328475777862</v>
      </c>
      <c r="E6862" s="197">
        <v>-2.8676470588235192E-2</v>
      </c>
    </row>
    <row r="6863" spans="2:5" x14ac:dyDescent="0.3">
      <c r="B6863" s="166">
        <v>44119</v>
      </c>
      <c r="C6863" s="197">
        <v>126.95</v>
      </c>
      <c r="D6863" s="197">
        <f t="shared" si="108"/>
        <v>1.4227099236641223</v>
      </c>
      <c r="E6863" s="197">
        <v>-2.8691660290742105E-2</v>
      </c>
    </row>
    <row r="6864" spans="2:5" x14ac:dyDescent="0.3">
      <c r="B6864" s="166">
        <v>35788</v>
      </c>
      <c r="C6864" s="197">
        <v>52.4</v>
      </c>
      <c r="D6864" s="197">
        <f t="shared" si="108"/>
        <v>-0.35308641975308641</v>
      </c>
      <c r="E6864" s="197">
        <v>-2.87303058387397E-2</v>
      </c>
    </row>
    <row r="6865" spans="2:5" x14ac:dyDescent="0.3">
      <c r="B6865" s="166">
        <v>38513</v>
      </c>
      <c r="C6865" s="197">
        <v>81</v>
      </c>
      <c r="D6865" s="197">
        <f t="shared" si="108"/>
        <v>1.2437673130193905</v>
      </c>
      <c r="E6865" s="197">
        <v>-2.877697841726623E-2</v>
      </c>
    </row>
    <row r="6866" spans="2:5" x14ac:dyDescent="0.3">
      <c r="B6866" s="166">
        <v>36196</v>
      </c>
      <c r="C6866" s="197">
        <v>36.1</v>
      </c>
      <c r="D6866" s="197">
        <f t="shared" si="108"/>
        <v>-0.86607805312360886</v>
      </c>
      <c r="E6866" s="197">
        <v>-2.878665590529994E-2</v>
      </c>
    </row>
    <row r="6867" spans="2:5" x14ac:dyDescent="0.3">
      <c r="B6867" s="166">
        <v>41190</v>
      </c>
      <c r="C6867" s="197">
        <v>269.56</v>
      </c>
      <c r="D6867" s="197">
        <f t="shared" si="108"/>
        <v>16.83984116479153</v>
      </c>
      <c r="E6867" s="197">
        <v>-2.8857585473934466E-2</v>
      </c>
    </row>
    <row r="6868" spans="2:5" x14ac:dyDescent="0.3">
      <c r="B6868" s="166">
        <v>37036</v>
      </c>
      <c r="C6868" s="197">
        <v>15.11</v>
      </c>
      <c r="D6868" s="197">
        <f t="shared" si="108"/>
        <v>-0.80598356445814079</v>
      </c>
      <c r="E6868" s="197">
        <v>-2.8920308483290524E-2</v>
      </c>
    </row>
    <row r="6869" spans="2:5" x14ac:dyDescent="0.3">
      <c r="B6869" s="166">
        <v>35383</v>
      </c>
      <c r="C6869" s="197">
        <v>77.88</v>
      </c>
      <c r="D6869" s="197">
        <f t="shared" si="108"/>
        <v>-5.2900401313389356E-2</v>
      </c>
      <c r="E6869" s="197">
        <v>-2.8927680798005118E-2</v>
      </c>
    </row>
    <row r="6870" spans="2:5" x14ac:dyDescent="0.3">
      <c r="B6870" s="166">
        <v>35107</v>
      </c>
      <c r="C6870" s="197">
        <v>82.23</v>
      </c>
      <c r="D6870" s="197">
        <f t="shared" si="108"/>
        <v>1.785569105691057</v>
      </c>
      <c r="E6870" s="197">
        <v>-2.8932451582427965E-2</v>
      </c>
    </row>
    <row r="6871" spans="2:5" x14ac:dyDescent="0.3">
      <c r="B6871" s="166">
        <v>37648</v>
      </c>
      <c r="C6871" s="197">
        <v>29.52</v>
      </c>
      <c r="D6871" s="197">
        <f t="shared" si="108"/>
        <v>2.3578363384188616E-2</v>
      </c>
      <c r="E6871" s="197">
        <v>-2.8947368421052611E-2</v>
      </c>
    </row>
    <row r="6872" spans="2:5" x14ac:dyDescent="0.3">
      <c r="B6872" s="166">
        <v>39833</v>
      </c>
      <c r="C6872" s="197">
        <v>28.84</v>
      </c>
      <c r="D6872" s="197">
        <f t="shared" si="108"/>
        <v>-0.82004243104954444</v>
      </c>
      <c r="E6872" s="197">
        <v>-2.8956228956228958E-2</v>
      </c>
    </row>
    <row r="6873" spans="2:5" x14ac:dyDescent="0.3">
      <c r="B6873" s="166">
        <v>39071</v>
      </c>
      <c r="C6873" s="197">
        <v>160.26</v>
      </c>
      <c r="D6873" s="197">
        <f t="shared" si="108"/>
        <v>0.60404363927534788</v>
      </c>
      <c r="E6873" s="197">
        <v>-2.8962675714978237E-2</v>
      </c>
    </row>
    <row r="6874" spans="2:5" x14ac:dyDescent="0.3">
      <c r="B6874" s="166">
        <v>38050</v>
      </c>
      <c r="C6874" s="197">
        <v>99.91</v>
      </c>
      <c r="D6874" s="197">
        <f t="shared" si="108"/>
        <v>1.0418965869609647</v>
      </c>
      <c r="E6874" s="197">
        <v>-2.8962970162309309E-2</v>
      </c>
    </row>
    <row r="6875" spans="2:5" x14ac:dyDescent="0.3">
      <c r="B6875" s="166">
        <v>36439</v>
      </c>
      <c r="C6875" s="197">
        <v>48.93</v>
      </c>
      <c r="D6875" s="197">
        <f t="shared" si="108"/>
        <v>-0.75866831072749696</v>
      </c>
      <c r="E6875" s="197">
        <v>-2.8974002778329067E-2</v>
      </c>
    </row>
    <row r="6876" spans="2:5" x14ac:dyDescent="0.3">
      <c r="B6876" s="166">
        <v>40436</v>
      </c>
      <c r="C6876" s="197">
        <v>202.75</v>
      </c>
      <c r="D6876" s="197">
        <f t="shared" si="108"/>
        <v>0.22087071716745954</v>
      </c>
      <c r="E6876" s="197">
        <v>-2.8975095785440663E-2</v>
      </c>
    </row>
    <row r="6877" spans="2:5" x14ac:dyDescent="0.3">
      <c r="B6877" s="166">
        <v>39059</v>
      </c>
      <c r="C6877" s="197">
        <v>166.07</v>
      </c>
      <c r="D6877" s="197">
        <f t="shared" si="108"/>
        <v>-6.3603044826614052E-2</v>
      </c>
      <c r="E6877" s="197">
        <v>-2.900076010056718E-2</v>
      </c>
    </row>
    <row r="6878" spans="2:5" x14ac:dyDescent="0.3">
      <c r="B6878" s="166">
        <v>43523</v>
      </c>
      <c r="C6878" s="197">
        <v>177.35</v>
      </c>
      <c r="D6878" s="197">
        <f t="shared" si="108"/>
        <v>5.1708420320111346</v>
      </c>
      <c r="E6878" s="197">
        <v>-2.9017246099096727E-2</v>
      </c>
    </row>
    <row r="6879" spans="2:5" x14ac:dyDescent="0.3">
      <c r="B6879" s="166">
        <v>36258</v>
      </c>
      <c r="C6879" s="197">
        <v>28.74</v>
      </c>
      <c r="D6879" s="197">
        <f t="shared" si="108"/>
        <v>-0.6796700847079804</v>
      </c>
      <c r="E6879" s="197">
        <v>-2.9054054054054146E-2</v>
      </c>
    </row>
    <row r="6880" spans="2:5" x14ac:dyDescent="0.3">
      <c r="B6880" s="166">
        <v>38420</v>
      </c>
      <c r="C6880" s="197">
        <v>89.72</v>
      </c>
      <c r="D6880" s="197">
        <f t="shared" si="108"/>
        <v>-0.63822580645161286</v>
      </c>
      <c r="E6880" s="197">
        <v>-2.9109403744183471E-2</v>
      </c>
    </row>
    <row r="6881" spans="2:5" x14ac:dyDescent="0.3">
      <c r="B6881" s="166">
        <v>40641</v>
      </c>
      <c r="C6881" s="197">
        <v>248</v>
      </c>
      <c r="D6881" s="197">
        <f t="shared" si="108"/>
        <v>8.1851851851851851</v>
      </c>
      <c r="E6881" s="197">
        <v>-2.9126213592232997E-2</v>
      </c>
    </row>
    <row r="6882" spans="2:5" x14ac:dyDescent="0.3">
      <c r="B6882" s="166">
        <v>37300</v>
      </c>
      <c r="C6882" s="197">
        <v>27</v>
      </c>
      <c r="D6882" s="197">
        <f t="shared" si="108"/>
        <v>-0.50294550810014726</v>
      </c>
      <c r="E6882" s="197">
        <v>-2.9126213592232997E-2</v>
      </c>
    </row>
    <row r="6883" spans="2:5" x14ac:dyDescent="0.3">
      <c r="B6883" s="166">
        <v>35901</v>
      </c>
      <c r="C6883" s="197">
        <v>54.32</v>
      </c>
      <c r="D6883" s="197">
        <f t="shared" si="108"/>
        <v>0.68069306930693063</v>
      </c>
      <c r="E6883" s="197">
        <v>-2.9133154602323574E-2</v>
      </c>
    </row>
    <row r="6884" spans="2:5" x14ac:dyDescent="0.3">
      <c r="B6884" s="166">
        <v>36159</v>
      </c>
      <c r="C6884" s="197">
        <v>32.32</v>
      </c>
      <c r="D6884" s="197">
        <f t="shared" si="108"/>
        <v>-0.81499713795077278</v>
      </c>
      <c r="E6884" s="197">
        <v>-2.9137879243015918E-2</v>
      </c>
    </row>
    <row r="6885" spans="2:5" x14ac:dyDescent="0.3">
      <c r="B6885" s="166">
        <v>43392</v>
      </c>
      <c r="C6885" s="197">
        <v>174.7</v>
      </c>
      <c r="D6885" s="197">
        <f t="shared" si="108"/>
        <v>-0.6201348119156338</v>
      </c>
      <c r="E6885" s="197">
        <v>-2.9174770769658243E-2</v>
      </c>
    </row>
    <row r="6886" spans="2:5" x14ac:dyDescent="0.3">
      <c r="B6886" s="166">
        <v>42816</v>
      </c>
      <c r="C6886" s="197">
        <v>459.9</v>
      </c>
      <c r="D6886" s="197">
        <f t="shared" si="108"/>
        <v>13.897959183673468</v>
      </c>
      <c r="E6886" s="197">
        <v>-2.9234828496042309E-2</v>
      </c>
    </row>
    <row r="6887" spans="2:5" x14ac:dyDescent="0.3">
      <c r="B6887" s="166">
        <v>36249</v>
      </c>
      <c r="C6887" s="197">
        <v>30.87</v>
      </c>
      <c r="D6887" s="197">
        <f t="shared" si="108"/>
        <v>0.9801154586273253</v>
      </c>
      <c r="E6887" s="197">
        <v>-2.9245283018867863E-2</v>
      </c>
    </row>
    <row r="6888" spans="2:5" x14ac:dyDescent="0.3">
      <c r="B6888" s="166">
        <v>36797</v>
      </c>
      <c r="C6888" s="197">
        <v>15.59</v>
      </c>
      <c r="D6888" s="197">
        <f t="shared" si="108"/>
        <v>-0.60829145728643219</v>
      </c>
      <c r="E6888" s="197">
        <v>-2.9265255292652448E-2</v>
      </c>
    </row>
    <row r="6889" spans="2:5" x14ac:dyDescent="0.3">
      <c r="B6889" s="166">
        <v>36173</v>
      </c>
      <c r="C6889" s="197">
        <v>39.799999999999997</v>
      </c>
      <c r="D6889" s="197">
        <f t="shared" si="108"/>
        <v>-0.6760013025073266</v>
      </c>
      <c r="E6889" s="197">
        <v>-2.9268292682926855E-2</v>
      </c>
    </row>
    <row r="6890" spans="2:5" x14ac:dyDescent="0.3">
      <c r="B6890" s="166">
        <v>39311</v>
      </c>
      <c r="C6890" s="197">
        <v>122.84</v>
      </c>
      <c r="D6890" s="197">
        <f t="shared" si="108"/>
        <v>1.3636713488551089</v>
      </c>
      <c r="E6890" s="197">
        <v>-2.9316475701303801E-2</v>
      </c>
    </row>
    <row r="6891" spans="2:5" x14ac:dyDescent="0.3">
      <c r="B6891" s="166">
        <v>40007</v>
      </c>
      <c r="C6891" s="197">
        <v>51.97</v>
      </c>
      <c r="D6891" s="197">
        <f t="shared" si="108"/>
        <v>-0.7117581808097615</v>
      </c>
      <c r="E6891" s="197">
        <v>-2.9323870003735486E-2</v>
      </c>
    </row>
    <row r="6892" spans="2:5" x14ac:dyDescent="0.3">
      <c r="B6892" s="166">
        <v>43476</v>
      </c>
      <c r="C6892" s="197">
        <v>180.3</v>
      </c>
      <c r="D6892" s="197">
        <f t="shared" si="108"/>
        <v>-0.13074920451258309</v>
      </c>
      <c r="E6892" s="197">
        <v>-2.9340511440107631E-2</v>
      </c>
    </row>
    <row r="6893" spans="2:5" x14ac:dyDescent="0.3">
      <c r="B6893" s="166">
        <v>40696</v>
      </c>
      <c r="C6893" s="197">
        <v>207.42</v>
      </c>
      <c r="D6893" s="197">
        <f t="shared" si="108"/>
        <v>2.6041702867072112</v>
      </c>
      <c r="E6893" s="197">
        <v>-2.9341569563386294E-2</v>
      </c>
    </row>
    <row r="6894" spans="2:5" x14ac:dyDescent="0.3">
      <c r="B6894" s="166">
        <v>36397</v>
      </c>
      <c r="C6894" s="197">
        <v>57.55</v>
      </c>
      <c r="D6894" s="197">
        <f t="shared" si="108"/>
        <v>-0.66849078341013823</v>
      </c>
      <c r="E6894" s="197">
        <v>-2.9347276100522901E-2</v>
      </c>
    </row>
    <row r="6895" spans="2:5" x14ac:dyDescent="0.3">
      <c r="B6895" s="166">
        <v>43868</v>
      </c>
      <c r="C6895" s="197">
        <v>173.6</v>
      </c>
      <c r="D6895" s="197">
        <f t="shared" si="108"/>
        <v>1.7377385270462073</v>
      </c>
      <c r="E6895" s="197">
        <v>-2.9354207436399271E-2</v>
      </c>
    </row>
    <row r="6896" spans="2:5" x14ac:dyDescent="0.3">
      <c r="B6896" s="166">
        <v>35704</v>
      </c>
      <c r="C6896" s="197">
        <v>63.41</v>
      </c>
      <c r="D6896" s="197">
        <f t="shared" si="108"/>
        <v>-0.87145753091425093</v>
      </c>
      <c r="E6896" s="197">
        <v>-2.9389254553803812E-2</v>
      </c>
    </row>
    <row r="6897" spans="2:5" x14ac:dyDescent="0.3">
      <c r="B6897" s="166">
        <v>42584</v>
      </c>
      <c r="C6897" s="197">
        <v>493.3</v>
      </c>
      <c r="D6897" s="197">
        <f t="shared" si="108"/>
        <v>1.7245112117530099</v>
      </c>
      <c r="E6897" s="197">
        <v>-2.9414658140678784E-2</v>
      </c>
    </row>
    <row r="6898" spans="2:5" x14ac:dyDescent="0.3">
      <c r="B6898" s="166">
        <v>40886</v>
      </c>
      <c r="C6898" s="197">
        <v>181.06</v>
      </c>
      <c r="D6898" s="197">
        <f t="shared" si="108"/>
        <v>3.2572301904537975</v>
      </c>
      <c r="E6898" s="197">
        <v>-2.9429107477887961E-2</v>
      </c>
    </row>
    <row r="6899" spans="2:5" x14ac:dyDescent="0.3">
      <c r="B6899" s="166">
        <v>36182</v>
      </c>
      <c r="C6899" s="197">
        <v>42.53</v>
      </c>
      <c r="D6899" s="197">
        <f t="shared" si="108"/>
        <v>-0.17288992609879428</v>
      </c>
      <c r="E6899" s="197">
        <v>-2.943861250570512E-2</v>
      </c>
    </row>
    <row r="6900" spans="2:5" x14ac:dyDescent="0.3">
      <c r="B6900" s="166">
        <v>39947</v>
      </c>
      <c r="C6900" s="197">
        <v>51.42</v>
      </c>
      <c r="D6900" s="197">
        <f t="shared" si="108"/>
        <v>-8.6678507992895115E-2</v>
      </c>
      <c r="E6900" s="197">
        <v>-2.9445073612683892E-2</v>
      </c>
    </row>
    <row r="6901" spans="2:5" x14ac:dyDescent="0.3">
      <c r="B6901" s="166">
        <v>35766</v>
      </c>
      <c r="C6901" s="197">
        <v>56.3</v>
      </c>
      <c r="D6901" s="197">
        <f t="shared" si="108"/>
        <v>-0.65368764224641696</v>
      </c>
      <c r="E6901" s="197">
        <v>-2.9477676262713359E-2</v>
      </c>
    </row>
    <row r="6902" spans="2:5" x14ac:dyDescent="0.3">
      <c r="B6902" s="166">
        <v>40296</v>
      </c>
      <c r="C6902" s="197">
        <v>162.57</v>
      </c>
      <c r="D6902" s="197">
        <f t="shared" si="108"/>
        <v>1.1028327512611562</v>
      </c>
      <c r="E6902" s="197">
        <v>-2.9490776670049512E-2</v>
      </c>
    </row>
    <row r="6903" spans="2:5" x14ac:dyDescent="0.3">
      <c r="B6903" s="166">
        <v>39660</v>
      </c>
      <c r="C6903" s="197">
        <v>77.31</v>
      </c>
      <c r="D6903" s="197">
        <f t="shared" si="108"/>
        <v>-0.57905913100294026</v>
      </c>
      <c r="E6903" s="197">
        <v>-2.9500376600552269E-2</v>
      </c>
    </row>
    <row r="6904" spans="2:5" x14ac:dyDescent="0.3">
      <c r="B6904" s="166">
        <v>40758</v>
      </c>
      <c r="C6904" s="197">
        <v>183.66</v>
      </c>
      <c r="D6904" s="197">
        <f t="shared" si="108"/>
        <v>2.8135382059800667</v>
      </c>
      <c r="E6904" s="197">
        <v>-2.9537648612945833E-2</v>
      </c>
    </row>
    <row r="6905" spans="2:5" x14ac:dyDescent="0.3">
      <c r="B6905" s="166">
        <v>36369</v>
      </c>
      <c r="C6905" s="197">
        <v>48.16</v>
      </c>
      <c r="D6905" s="197">
        <f t="shared" si="108"/>
        <v>-0.4866218953203284</v>
      </c>
      <c r="E6905" s="197">
        <v>-2.961918194640345E-2</v>
      </c>
    </row>
    <row r="6906" spans="2:5" x14ac:dyDescent="0.3">
      <c r="B6906" s="166">
        <v>39619</v>
      </c>
      <c r="C6906" s="197">
        <v>93.81</v>
      </c>
      <c r="D6906" s="197">
        <f t="shared" si="108"/>
        <v>1.9961673586713511</v>
      </c>
      <c r="E6906" s="197">
        <v>-2.9685560612329409E-2</v>
      </c>
    </row>
    <row r="6907" spans="2:5" x14ac:dyDescent="0.3">
      <c r="B6907" s="166">
        <v>37593</v>
      </c>
      <c r="C6907" s="197">
        <v>31.31</v>
      </c>
      <c r="D6907" s="197">
        <f t="shared" si="108"/>
        <v>-0.85774001544822576</v>
      </c>
      <c r="E6907" s="197">
        <v>-2.9748992872637214E-2</v>
      </c>
    </row>
    <row r="6908" spans="2:5" x14ac:dyDescent="0.3">
      <c r="B6908" s="166">
        <v>40582</v>
      </c>
      <c r="C6908" s="197">
        <v>220.09</v>
      </c>
      <c r="D6908" s="197">
        <f t="shared" si="108"/>
        <v>0.64923192206819058</v>
      </c>
      <c r="E6908" s="197">
        <v>-2.9756656674307935E-2</v>
      </c>
    </row>
    <row r="6909" spans="2:5" x14ac:dyDescent="0.3">
      <c r="B6909" s="166">
        <v>43676</v>
      </c>
      <c r="C6909" s="197">
        <v>133.44999999999999</v>
      </c>
      <c r="D6909" s="197">
        <f t="shared" si="108"/>
        <v>2.7349566190876016</v>
      </c>
      <c r="E6909" s="197">
        <v>-2.9807342784442192E-2</v>
      </c>
    </row>
    <row r="6910" spans="2:5" x14ac:dyDescent="0.3">
      <c r="B6910" s="166">
        <v>36216</v>
      </c>
      <c r="C6910" s="197">
        <v>35.729999999999997</v>
      </c>
      <c r="D6910" s="197">
        <f t="shared" si="108"/>
        <v>-0.79220703692933991</v>
      </c>
      <c r="E6910" s="197">
        <v>-2.9866956285636737E-2</v>
      </c>
    </row>
    <row r="6911" spans="2:5" x14ac:dyDescent="0.3">
      <c r="B6911" s="166">
        <v>43434</v>
      </c>
      <c r="C6911" s="197">
        <v>171.95</v>
      </c>
      <c r="D6911" s="197">
        <f t="shared" si="108"/>
        <v>-0.54504564095779862</v>
      </c>
      <c r="E6911" s="197">
        <v>-2.9901269393512009E-2</v>
      </c>
    </row>
    <row r="6912" spans="2:5" x14ac:dyDescent="0.3">
      <c r="B6912" s="166">
        <v>42349</v>
      </c>
      <c r="C6912" s="197">
        <v>377.95</v>
      </c>
      <c r="D6912" s="197">
        <f t="shared" si="108"/>
        <v>1.5124642690952599</v>
      </c>
      <c r="E6912" s="197">
        <v>-2.9902464065708512E-2</v>
      </c>
    </row>
    <row r="6913" spans="2:5" x14ac:dyDescent="0.3">
      <c r="B6913" s="166">
        <v>40259</v>
      </c>
      <c r="C6913" s="197">
        <v>150.43</v>
      </c>
      <c r="D6913" s="197">
        <f t="shared" si="108"/>
        <v>1.7981770833333335</v>
      </c>
      <c r="E6913" s="197">
        <v>-2.992197072289926E-2</v>
      </c>
    </row>
    <row r="6914" spans="2:5" x14ac:dyDescent="0.3">
      <c r="B6914" s="166">
        <v>35769</v>
      </c>
      <c r="C6914" s="197">
        <v>53.76</v>
      </c>
      <c r="D6914" s="197">
        <f t="shared" si="108"/>
        <v>-0.69244851258581241</v>
      </c>
      <c r="E6914" s="197">
        <v>-2.9953085528690027E-2</v>
      </c>
    </row>
    <row r="6915" spans="2:5" x14ac:dyDescent="0.3">
      <c r="B6915" s="166">
        <v>43817</v>
      </c>
      <c r="C6915" s="197">
        <v>174.8</v>
      </c>
      <c r="D6915" s="197">
        <f t="shared" si="108"/>
        <v>4.7500000000000009</v>
      </c>
      <c r="E6915" s="197">
        <v>-2.9966703662597016E-2</v>
      </c>
    </row>
    <row r="6916" spans="2:5" x14ac:dyDescent="0.3">
      <c r="B6916" s="166">
        <v>37645</v>
      </c>
      <c r="C6916" s="197">
        <v>30.4</v>
      </c>
      <c r="D6916" s="197">
        <f t="shared" si="108"/>
        <v>0.14716981132075468</v>
      </c>
      <c r="E6916" s="197">
        <v>-2.9993618379068332E-2</v>
      </c>
    </row>
    <row r="6917" spans="2:5" x14ac:dyDescent="0.3">
      <c r="B6917" s="166">
        <v>37505</v>
      </c>
      <c r="C6917" s="197">
        <v>26.5</v>
      </c>
      <c r="D6917" s="197">
        <f t="shared" si="108"/>
        <v>-0.8940423830467813</v>
      </c>
      <c r="E6917" s="197">
        <v>-3.0014641288433341E-2</v>
      </c>
    </row>
    <row r="6918" spans="2:5" x14ac:dyDescent="0.3">
      <c r="B6918" s="166">
        <v>43322</v>
      </c>
      <c r="C6918" s="197">
        <v>250.1</v>
      </c>
      <c r="D6918" s="197">
        <f t="shared" si="108"/>
        <v>2.1912721704733951</v>
      </c>
      <c r="E6918" s="197">
        <v>-3.005623424471604E-2</v>
      </c>
    </row>
    <row r="6919" spans="2:5" x14ac:dyDescent="0.3">
      <c r="B6919" s="166">
        <v>38211</v>
      </c>
      <c r="C6919" s="197">
        <v>78.37</v>
      </c>
      <c r="D6919" s="197">
        <f t="shared" si="108"/>
        <v>-0.71598898311227077</v>
      </c>
      <c r="E6919" s="197">
        <v>-3.0074257425742434E-2</v>
      </c>
    </row>
    <row r="6920" spans="2:5" x14ac:dyDescent="0.3">
      <c r="B6920" s="166">
        <v>41493</v>
      </c>
      <c r="C6920" s="197">
        <v>275.94</v>
      </c>
      <c r="D6920" s="197">
        <f t="shared" si="108"/>
        <v>2.6601671309192199</v>
      </c>
      <c r="E6920" s="197">
        <v>-3.0087873462214421E-2</v>
      </c>
    </row>
    <row r="6921" spans="2:5" x14ac:dyDescent="0.3">
      <c r="B6921" s="166">
        <v>38149</v>
      </c>
      <c r="C6921" s="197">
        <v>75.39</v>
      </c>
      <c r="D6921" s="197">
        <f t="shared" si="108"/>
        <v>-0.7398909743306652</v>
      </c>
      <c r="E6921" s="197">
        <v>-3.0104206869934425E-2</v>
      </c>
    </row>
    <row r="6922" spans="2:5" x14ac:dyDescent="0.3">
      <c r="B6922" s="166">
        <v>41415</v>
      </c>
      <c r="C6922" s="197">
        <v>289.83999999999997</v>
      </c>
      <c r="D6922" s="197">
        <f t="shared" ref="D6922:D6985" si="109">C6922/C6923-1</f>
        <v>-0.12143073658684456</v>
      </c>
      <c r="E6922" s="197">
        <v>-3.0116450274394357E-2</v>
      </c>
    </row>
    <row r="6923" spans="2:5" x14ac:dyDescent="0.3">
      <c r="B6923" s="166">
        <v>42248</v>
      </c>
      <c r="C6923" s="197">
        <v>329.9</v>
      </c>
      <c r="D6923" s="197">
        <f t="shared" si="109"/>
        <v>3.951966376463524</v>
      </c>
      <c r="E6923" s="197">
        <v>-3.0133764515654859E-2</v>
      </c>
    </row>
    <row r="6924" spans="2:5" x14ac:dyDescent="0.3">
      <c r="B6924" s="166">
        <v>35664</v>
      </c>
      <c r="C6924" s="197">
        <v>66.62</v>
      </c>
      <c r="D6924" s="197">
        <f t="shared" si="109"/>
        <v>-0.5684953688710408</v>
      </c>
      <c r="E6924" s="197">
        <v>-3.0135390886591784E-2</v>
      </c>
    </row>
    <row r="6925" spans="2:5" x14ac:dyDescent="0.3">
      <c r="B6925" s="166">
        <v>40816</v>
      </c>
      <c r="C6925" s="197">
        <v>154.38999999999999</v>
      </c>
      <c r="D6925" s="197">
        <f t="shared" si="109"/>
        <v>1.8590740740740737</v>
      </c>
      <c r="E6925" s="197">
        <v>-3.0152647779383202E-2</v>
      </c>
    </row>
    <row r="6926" spans="2:5" x14ac:dyDescent="0.3">
      <c r="B6926" s="166">
        <v>34771</v>
      </c>
      <c r="C6926" s="197">
        <v>54</v>
      </c>
      <c r="D6926" s="197">
        <f t="shared" si="109"/>
        <v>0.12102968652688384</v>
      </c>
      <c r="E6926" s="197">
        <v>-3.0172413793103425E-2</v>
      </c>
    </row>
    <row r="6927" spans="2:5" x14ac:dyDescent="0.3">
      <c r="B6927" s="166">
        <v>39738</v>
      </c>
      <c r="C6927" s="197">
        <v>48.17</v>
      </c>
      <c r="D6927" s="197">
        <f t="shared" si="109"/>
        <v>-0.87703892788768345</v>
      </c>
      <c r="E6927" s="197">
        <v>-3.0199315482182354E-2</v>
      </c>
    </row>
    <row r="6928" spans="2:5" x14ac:dyDescent="0.3">
      <c r="B6928" s="166">
        <v>44691</v>
      </c>
      <c r="C6928" s="197">
        <v>391.75</v>
      </c>
      <c r="D6928" s="197">
        <f t="shared" si="109"/>
        <v>-0.1811245819397993</v>
      </c>
      <c r="E6928" s="197">
        <v>-3.0201757643272709E-2</v>
      </c>
    </row>
    <row r="6929" spans="2:5" x14ac:dyDescent="0.3">
      <c r="B6929" s="166">
        <v>42585</v>
      </c>
      <c r="C6929" s="197">
        <v>478.4</v>
      </c>
      <c r="D6929" s="197">
        <f t="shared" si="109"/>
        <v>9.1738931994522988E-2</v>
      </c>
      <c r="E6929" s="197">
        <v>-3.0204743563754355E-2</v>
      </c>
    </row>
    <row r="6930" spans="2:5" x14ac:dyDescent="0.3">
      <c r="B6930" s="166">
        <v>43047</v>
      </c>
      <c r="C6930" s="197">
        <v>438.2</v>
      </c>
      <c r="D6930" s="197">
        <f t="shared" si="109"/>
        <v>5.4393828067597356</v>
      </c>
      <c r="E6930" s="197">
        <v>-3.0209140201394313E-2</v>
      </c>
    </row>
    <row r="6931" spans="2:5" x14ac:dyDescent="0.3">
      <c r="B6931" s="166">
        <v>39721</v>
      </c>
      <c r="C6931" s="197">
        <v>68.05</v>
      </c>
      <c r="D6931" s="197">
        <f t="shared" si="109"/>
        <v>0.31701180568995535</v>
      </c>
      <c r="E6931" s="197">
        <v>-3.0212341456462899E-2</v>
      </c>
    </row>
    <row r="6932" spans="2:5" x14ac:dyDescent="0.3">
      <c r="B6932" s="166">
        <v>34785</v>
      </c>
      <c r="C6932" s="197">
        <v>51.67</v>
      </c>
      <c r="D6932" s="197">
        <f t="shared" si="109"/>
        <v>-0.81905095429872177</v>
      </c>
      <c r="E6932" s="197">
        <v>-3.0217717717717751E-2</v>
      </c>
    </row>
    <row r="6933" spans="2:5" x14ac:dyDescent="0.3">
      <c r="B6933" s="166">
        <v>44280</v>
      </c>
      <c r="C6933" s="197">
        <v>285.55</v>
      </c>
      <c r="D6933" s="197">
        <f t="shared" si="109"/>
        <v>0.78245942571785299</v>
      </c>
      <c r="E6933" s="197">
        <v>-3.0225844795381152E-2</v>
      </c>
    </row>
    <row r="6934" spans="2:5" x14ac:dyDescent="0.3">
      <c r="B6934" s="166">
        <v>43651</v>
      </c>
      <c r="C6934" s="197">
        <v>160.19999999999999</v>
      </c>
      <c r="D6934" s="197">
        <f t="shared" si="109"/>
        <v>-0.70161485592952011</v>
      </c>
      <c r="E6934" s="197">
        <v>-3.0266343825665842E-2</v>
      </c>
    </row>
    <row r="6935" spans="2:5" x14ac:dyDescent="0.3">
      <c r="B6935" s="166">
        <v>42044</v>
      </c>
      <c r="C6935" s="197">
        <v>536.89</v>
      </c>
      <c r="D6935" s="197">
        <f t="shared" si="109"/>
        <v>1.8927262931034483</v>
      </c>
      <c r="E6935" s="197">
        <v>-3.0289347252826615E-2</v>
      </c>
    </row>
    <row r="6936" spans="2:5" x14ac:dyDescent="0.3">
      <c r="B6936" s="166">
        <v>43852</v>
      </c>
      <c r="C6936" s="197">
        <v>185.6</v>
      </c>
      <c r="D6936" s="197">
        <f t="shared" si="109"/>
        <v>9</v>
      </c>
      <c r="E6936" s="197">
        <v>-3.0303030303030387E-2</v>
      </c>
    </row>
    <row r="6937" spans="2:5" x14ac:dyDescent="0.3">
      <c r="B6937" s="166">
        <v>36780</v>
      </c>
      <c r="C6937" s="197">
        <v>18.559999999999999</v>
      </c>
      <c r="D6937" s="197">
        <f t="shared" si="109"/>
        <v>-0.40778557753669431</v>
      </c>
      <c r="E6937" s="197">
        <v>-3.0303030303030387E-2</v>
      </c>
    </row>
    <row r="6938" spans="2:5" x14ac:dyDescent="0.3">
      <c r="B6938" s="166">
        <v>36160</v>
      </c>
      <c r="C6938" s="197">
        <v>31.34</v>
      </c>
      <c r="D6938" s="197">
        <f t="shared" si="109"/>
        <v>-0.37156607178664525</v>
      </c>
      <c r="E6938" s="197">
        <v>-3.0321782178217793E-2</v>
      </c>
    </row>
    <row r="6939" spans="2:5" x14ac:dyDescent="0.3">
      <c r="B6939" s="166">
        <v>36367</v>
      </c>
      <c r="C6939" s="197">
        <v>49.87</v>
      </c>
      <c r="D6939" s="197">
        <f t="shared" si="109"/>
        <v>-0.8908633329685961</v>
      </c>
      <c r="E6939" s="197">
        <v>-3.0332490764145459E-2</v>
      </c>
    </row>
    <row r="6940" spans="2:5" x14ac:dyDescent="0.3">
      <c r="B6940" s="166">
        <v>42695</v>
      </c>
      <c r="C6940" s="197">
        <v>456.95</v>
      </c>
      <c r="D6940" s="197">
        <f t="shared" si="109"/>
        <v>17.575203252032519</v>
      </c>
      <c r="E6940" s="197">
        <v>-3.0344827586206935E-2</v>
      </c>
    </row>
    <row r="6941" spans="2:5" x14ac:dyDescent="0.3">
      <c r="B6941" s="166">
        <v>37522</v>
      </c>
      <c r="C6941" s="197">
        <v>24.6</v>
      </c>
      <c r="D6941" s="197">
        <f t="shared" si="109"/>
        <v>-0.8572506238031683</v>
      </c>
      <c r="E6941" s="197">
        <v>-3.0350808040993327E-2</v>
      </c>
    </row>
    <row r="6942" spans="2:5" x14ac:dyDescent="0.3">
      <c r="B6942" s="166">
        <v>39111</v>
      </c>
      <c r="C6942" s="197">
        <v>172.33</v>
      </c>
      <c r="D6942" s="197">
        <f t="shared" si="109"/>
        <v>0.25926196565582771</v>
      </c>
      <c r="E6942" s="197">
        <v>-3.0383165475721507E-2</v>
      </c>
    </row>
    <row r="6943" spans="2:5" x14ac:dyDescent="0.3">
      <c r="B6943" s="166">
        <v>39465</v>
      </c>
      <c r="C6943" s="197">
        <v>136.85</v>
      </c>
      <c r="D6943" s="197">
        <f t="shared" si="109"/>
        <v>-0.42174427448660523</v>
      </c>
      <c r="E6943" s="197">
        <v>-3.0395352132634224E-2</v>
      </c>
    </row>
    <row r="6944" spans="2:5" x14ac:dyDescent="0.3">
      <c r="B6944" s="166">
        <v>41087</v>
      </c>
      <c r="C6944" s="197">
        <v>236.66</v>
      </c>
      <c r="D6944" s="197">
        <f t="shared" si="109"/>
        <v>7.8338932437476672</v>
      </c>
      <c r="E6944" s="197">
        <v>-3.0399868895444215E-2</v>
      </c>
    </row>
    <row r="6945" spans="2:5" x14ac:dyDescent="0.3">
      <c r="B6945" s="166">
        <v>36272</v>
      </c>
      <c r="C6945" s="197">
        <v>26.79</v>
      </c>
      <c r="D6945" s="197">
        <f t="shared" si="109"/>
        <v>-0.93887748117727587</v>
      </c>
      <c r="E6945" s="197">
        <v>-3.0401737242128135E-2</v>
      </c>
    </row>
    <row r="6946" spans="2:5" x14ac:dyDescent="0.3">
      <c r="B6946" s="166">
        <v>44663</v>
      </c>
      <c r="C6946" s="197">
        <v>438.3</v>
      </c>
      <c r="D6946" s="197">
        <f t="shared" si="109"/>
        <v>1.2511556240369801</v>
      </c>
      <c r="E6946" s="197">
        <v>-3.0416989271098371E-2</v>
      </c>
    </row>
    <row r="6947" spans="2:5" x14ac:dyDescent="0.3">
      <c r="B6947" s="166">
        <v>40743</v>
      </c>
      <c r="C6947" s="197">
        <v>194.7</v>
      </c>
      <c r="D6947" s="197">
        <f t="shared" si="109"/>
        <v>0.85164051355206816</v>
      </c>
      <c r="E6947" s="197">
        <v>-3.0426771575120859E-2</v>
      </c>
    </row>
    <row r="6948" spans="2:5" x14ac:dyDescent="0.3">
      <c r="B6948" s="166">
        <v>44034</v>
      </c>
      <c r="C6948" s="197">
        <v>105.15</v>
      </c>
      <c r="D6948" s="197">
        <f t="shared" si="109"/>
        <v>8.9411520928305066E-2</v>
      </c>
      <c r="E6948" s="197">
        <v>-3.0428769017980639E-2</v>
      </c>
    </row>
    <row r="6949" spans="2:5" x14ac:dyDescent="0.3">
      <c r="B6949" s="166">
        <v>38644</v>
      </c>
      <c r="C6949" s="197">
        <v>96.52</v>
      </c>
      <c r="D6949" s="197">
        <f t="shared" si="109"/>
        <v>0.40413151003782377</v>
      </c>
      <c r="E6949" s="197">
        <v>-3.0436966348568517E-2</v>
      </c>
    </row>
    <row r="6950" spans="2:5" x14ac:dyDescent="0.3">
      <c r="B6950" s="166">
        <v>35088</v>
      </c>
      <c r="C6950" s="197">
        <v>68.739999999999995</v>
      </c>
      <c r="D6950" s="197">
        <f t="shared" si="109"/>
        <v>-0.74283576505798732</v>
      </c>
      <c r="E6950" s="197">
        <v>-3.0465444287729349E-2</v>
      </c>
    </row>
    <row r="6951" spans="2:5" x14ac:dyDescent="0.3">
      <c r="B6951" s="166">
        <v>43354</v>
      </c>
      <c r="C6951" s="197">
        <v>267.3</v>
      </c>
      <c r="D6951" s="197">
        <f t="shared" si="109"/>
        <v>9.5029469548133605</v>
      </c>
      <c r="E6951" s="197">
        <v>-3.0467899891186034E-2</v>
      </c>
    </row>
    <row r="6952" spans="2:5" x14ac:dyDescent="0.3">
      <c r="B6952" s="166">
        <v>39784</v>
      </c>
      <c r="C6952" s="197">
        <v>25.45</v>
      </c>
      <c r="D6952" s="197">
        <f t="shared" si="109"/>
        <v>-0.95044299483984029</v>
      </c>
      <c r="E6952" s="197">
        <v>-3.0476190476190546E-2</v>
      </c>
    </row>
    <row r="6953" spans="2:5" x14ac:dyDescent="0.3">
      <c r="B6953" s="166">
        <v>42136</v>
      </c>
      <c r="C6953" s="197">
        <v>513.54999999999995</v>
      </c>
      <c r="D6953" s="197">
        <f t="shared" si="109"/>
        <v>-0.31617842876165114</v>
      </c>
      <c r="E6953" s="197">
        <v>-3.0488956012837631E-2</v>
      </c>
    </row>
    <row r="6954" spans="2:5" x14ac:dyDescent="0.3">
      <c r="B6954" s="166">
        <v>45670</v>
      </c>
      <c r="C6954" s="197">
        <v>751</v>
      </c>
      <c r="D6954" s="197">
        <f t="shared" si="109"/>
        <v>0.99098621420996835</v>
      </c>
      <c r="E6954" s="197">
        <v>-3.0529916736590668E-2</v>
      </c>
    </row>
    <row r="6955" spans="2:5" x14ac:dyDescent="0.3">
      <c r="B6955" s="166">
        <v>41716</v>
      </c>
      <c r="C6955" s="197">
        <v>377.2</v>
      </c>
      <c r="D6955" s="197">
        <f t="shared" si="109"/>
        <v>-0.30769936679820142</v>
      </c>
      <c r="E6955" s="197">
        <v>-3.0533566361673703E-2</v>
      </c>
    </row>
    <row r="6956" spans="2:5" x14ac:dyDescent="0.3">
      <c r="B6956" s="166">
        <v>42656</v>
      </c>
      <c r="C6956" s="197">
        <v>544.85</v>
      </c>
      <c r="D6956" s="197">
        <f t="shared" si="109"/>
        <v>0.68710326675956046</v>
      </c>
      <c r="E6956" s="197">
        <v>-3.0602259585446046E-2</v>
      </c>
    </row>
    <row r="6957" spans="2:5" x14ac:dyDescent="0.3">
      <c r="B6957" s="166">
        <v>44253</v>
      </c>
      <c r="C6957" s="197">
        <v>322.95</v>
      </c>
      <c r="D6957" s="197">
        <f t="shared" si="109"/>
        <v>0.74473257698541317</v>
      </c>
      <c r="E6957" s="197">
        <v>-3.0616839261593864E-2</v>
      </c>
    </row>
    <row r="6958" spans="2:5" x14ac:dyDescent="0.3">
      <c r="B6958" s="166">
        <v>43593</v>
      </c>
      <c r="C6958" s="197">
        <v>185.1</v>
      </c>
      <c r="D6958" s="197">
        <f t="shared" si="109"/>
        <v>-0.19342890757767228</v>
      </c>
      <c r="E6958" s="197">
        <v>-3.0636292223095052E-2</v>
      </c>
    </row>
    <row r="6959" spans="2:5" x14ac:dyDescent="0.3">
      <c r="B6959" s="166">
        <v>41131</v>
      </c>
      <c r="C6959" s="197">
        <v>229.49</v>
      </c>
      <c r="D6959" s="197">
        <f t="shared" si="109"/>
        <v>0.68395949515702981</v>
      </c>
      <c r="E6959" s="197">
        <v>-3.0706200371684367E-2</v>
      </c>
    </row>
    <row r="6960" spans="2:5" x14ac:dyDescent="0.3">
      <c r="B6960" s="166">
        <v>40162</v>
      </c>
      <c r="C6960" s="197">
        <v>136.28</v>
      </c>
      <c r="D6960" s="197">
        <f t="shared" si="109"/>
        <v>-0.255097021044001</v>
      </c>
      <c r="E6960" s="197">
        <v>-3.0725462304409645E-2</v>
      </c>
    </row>
    <row r="6961" spans="2:5" x14ac:dyDescent="0.3">
      <c r="B6961" s="166">
        <v>43384</v>
      </c>
      <c r="C6961" s="197">
        <v>182.95</v>
      </c>
      <c r="D6961" s="197">
        <f t="shared" si="109"/>
        <v>6.4460724460724457</v>
      </c>
      <c r="E6961" s="197">
        <v>-3.0728476821192063E-2</v>
      </c>
    </row>
    <row r="6962" spans="2:5" x14ac:dyDescent="0.3">
      <c r="B6962" s="166">
        <v>37363</v>
      </c>
      <c r="C6962" s="197">
        <v>24.57</v>
      </c>
      <c r="D6962" s="197">
        <f t="shared" si="109"/>
        <v>-0.17771084337349397</v>
      </c>
      <c r="E6962" s="197">
        <v>-3.0769230769230771E-2</v>
      </c>
    </row>
    <row r="6963" spans="2:5" x14ac:dyDescent="0.3">
      <c r="B6963" s="166">
        <v>37726</v>
      </c>
      <c r="C6963" s="197">
        <v>29.88</v>
      </c>
      <c r="D6963" s="197">
        <f t="shared" si="109"/>
        <v>-0.9604605001984915</v>
      </c>
      <c r="E6963" s="197">
        <v>-3.0814142069412909E-2</v>
      </c>
    </row>
    <row r="6964" spans="2:5" x14ac:dyDescent="0.3">
      <c r="B6964" s="166">
        <v>45644</v>
      </c>
      <c r="C6964" s="197">
        <v>755.7</v>
      </c>
      <c r="D6964" s="197">
        <f t="shared" si="109"/>
        <v>39.090185676392572</v>
      </c>
      <c r="E6964" s="197">
        <v>-3.08432189804424E-2</v>
      </c>
    </row>
    <row r="6965" spans="2:5" x14ac:dyDescent="0.3">
      <c r="B6965" s="166">
        <v>37245</v>
      </c>
      <c r="C6965" s="197">
        <v>18.850000000000001</v>
      </c>
      <c r="D6965" s="197">
        <f t="shared" si="109"/>
        <v>-0.95523628591783427</v>
      </c>
      <c r="E6965" s="197">
        <v>-3.0848329048843048E-2</v>
      </c>
    </row>
    <row r="6966" spans="2:5" x14ac:dyDescent="0.3">
      <c r="B6966" s="166">
        <v>44998</v>
      </c>
      <c r="C6966" s="197">
        <v>421.1</v>
      </c>
      <c r="D6966" s="197">
        <f t="shared" si="109"/>
        <v>1.3998404285632873</v>
      </c>
      <c r="E6966" s="197">
        <v>-3.0862350693884988E-2</v>
      </c>
    </row>
    <row r="6967" spans="2:5" x14ac:dyDescent="0.3">
      <c r="B6967" s="166">
        <v>40889</v>
      </c>
      <c r="C6967" s="197">
        <v>175.47</v>
      </c>
      <c r="D6967" s="197">
        <f t="shared" si="109"/>
        <v>8.3186404673393533</v>
      </c>
      <c r="E6967" s="197">
        <v>-3.0873743510438589E-2</v>
      </c>
    </row>
    <row r="6968" spans="2:5" x14ac:dyDescent="0.3">
      <c r="B6968" s="166">
        <v>37819</v>
      </c>
      <c r="C6968" s="197">
        <v>18.829999999999998</v>
      </c>
      <c r="D6968" s="197">
        <f t="shared" si="109"/>
        <v>-0.80752325462537056</v>
      </c>
      <c r="E6968" s="197">
        <v>-3.0880082346886328E-2</v>
      </c>
    </row>
    <row r="6969" spans="2:5" x14ac:dyDescent="0.3">
      <c r="B6969" s="166">
        <v>38567</v>
      </c>
      <c r="C6969" s="197">
        <v>97.83</v>
      </c>
      <c r="D6969" s="197">
        <f t="shared" si="109"/>
        <v>-0.70776078384514274</v>
      </c>
      <c r="E6969" s="197">
        <v>-3.0906389301634474E-2</v>
      </c>
    </row>
    <row r="6970" spans="2:5" x14ac:dyDescent="0.3">
      <c r="B6970" s="166">
        <v>41537</v>
      </c>
      <c r="C6970" s="197">
        <v>334.76</v>
      </c>
      <c r="D6970" s="197">
        <f t="shared" si="109"/>
        <v>0.43458324405399607</v>
      </c>
      <c r="E6970" s="197">
        <v>-3.0917091245947215E-2</v>
      </c>
    </row>
    <row r="6971" spans="2:5" x14ac:dyDescent="0.3">
      <c r="B6971" s="166">
        <v>43369</v>
      </c>
      <c r="C6971" s="197">
        <v>233.35</v>
      </c>
      <c r="D6971" s="197">
        <f t="shared" si="109"/>
        <v>1.4763875623474476</v>
      </c>
      <c r="E6971" s="197">
        <v>-3.0938538205980137E-2</v>
      </c>
    </row>
    <row r="6972" spans="2:5" x14ac:dyDescent="0.3">
      <c r="B6972" s="166">
        <v>38399</v>
      </c>
      <c r="C6972" s="197">
        <v>94.23</v>
      </c>
      <c r="D6972" s="197">
        <f t="shared" si="109"/>
        <v>2.5424812030075188</v>
      </c>
      <c r="E6972" s="197">
        <v>-3.09543397778691E-2</v>
      </c>
    </row>
    <row r="6973" spans="2:5" x14ac:dyDescent="0.3">
      <c r="B6973" s="166">
        <v>39771</v>
      </c>
      <c r="C6973" s="197">
        <v>26.6</v>
      </c>
      <c r="D6973" s="197">
        <f t="shared" si="109"/>
        <v>1.3333333333333419E-2</v>
      </c>
      <c r="E6973" s="197">
        <v>-3.0965391621129212E-2</v>
      </c>
    </row>
    <row r="6974" spans="2:5" x14ac:dyDescent="0.3">
      <c r="B6974" s="166">
        <v>39783</v>
      </c>
      <c r="C6974" s="197">
        <v>26.25</v>
      </c>
      <c r="D6974" s="197">
        <f t="shared" si="109"/>
        <v>-0.72797927461139889</v>
      </c>
      <c r="E6974" s="197">
        <v>-3.100775193798444E-2</v>
      </c>
    </row>
    <row r="6975" spans="2:5" x14ac:dyDescent="0.3">
      <c r="B6975" s="166">
        <v>38357</v>
      </c>
      <c r="C6975" s="197">
        <v>96.5</v>
      </c>
      <c r="D6975" s="197">
        <f t="shared" si="109"/>
        <v>-0.41638947686725125</v>
      </c>
      <c r="E6975" s="197">
        <v>-3.1027211567426494E-2</v>
      </c>
    </row>
    <row r="6976" spans="2:5" x14ac:dyDescent="0.3">
      <c r="B6976" s="166">
        <v>43398</v>
      </c>
      <c r="C6976" s="197">
        <v>165.35</v>
      </c>
      <c r="D6976" s="197">
        <f t="shared" si="109"/>
        <v>-5.2163943823445136E-2</v>
      </c>
      <c r="E6976" s="197">
        <v>-3.1057720480515694E-2</v>
      </c>
    </row>
    <row r="6977" spans="2:5" x14ac:dyDescent="0.3">
      <c r="B6977" s="166">
        <v>43432</v>
      </c>
      <c r="C6977" s="197">
        <v>174.45</v>
      </c>
      <c r="D6977" s="197">
        <f t="shared" si="109"/>
        <v>1.7198316183348923</v>
      </c>
      <c r="E6977" s="197">
        <v>-3.1102471535684684E-2</v>
      </c>
    </row>
    <row r="6978" spans="2:5" x14ac:dyDescent="0.3">
      <c r="B6978" s="166">
        <v>35450</v>
      </c>
      <c r="C6978" s="197">
        <v>64.14</v>
      </c>
      <c r="D6978" s="197">
        <f t="shared" si="109"/>
        <v>-0.33602484472049687</v>
      </c>
      <c r="E6978" s="197">
        <v>-3.111782477341396E-2</v>
      </c>
    </row>
    <row r="6979" spans="2:5" x14ac:dyDescent="0.3">
      <c r="B6979" s="166">
        <v>38056</v>
      </c>
      <c r="C6979" s="197">
        <v>96.6</v>
      </c>
      <c r="D6979" s="197">
        <f t="shared" si="109"/>
        <v>-0.77278607550276379</v>
      </c>
      <c r="E6979" s="197">
        <v>-3.119045231170392E-2</v>
      </c>
    </row>
    <row r="6980" spans="2:5" x14ac:dyDescent="0.3">
      <c r="B6980" s="166">
        <v>44676</v>
      </c>
      <c r="C6980" s="197">
        <v>425.15</v>
      </c>
      <c r="D6980" s="197">
        <f t="shared" si="109"/>
        <v>0.57603054567022527</v>
      </c>
      <c r="E6980" s="197">
        <v>-3.1217956021419746E-2</v>
      </c>
    </row>
    <row r="6981" spans="2:5" x14ac:dyDescent="0.3">
      <c r="B6981" s="166">
        <v>41451</v>
      </c>
      <c r="C6981" s="197">
        <v>269.76</v>
      </c>
      <c r="D6981" s="197">
        <f t="shared" si="109"/>
        <v>4.4387096774193546</v>
      </c>
      <c r="E6981" s="197">
        <v>-3.1243266537384184E-2</v>
      </c>
    </row>
    <row r="6982" spans="2:5" x14ac:dyDescent="0.3">
      <c r="B6982" s="166">
        <v>36461</v>
      </c>
      <c r="C6982" s="197">
        <v>49.6</v>
      </c>
      <c r="D6982" s="197">
        <f t="shared" si="109"/>
        <v>-0.66233235754646325</v>
      </c>
      <c r="E6982" s="197">
        <v>-3.125E-2</v>
      </c>
    </row>
    <row r="6983" spans="2:5" x14ac:dyDescent="0.3">
      <c r="B6983" s="166">
        <v>38762</v>
      </c>
      <c r="C6983" s="197">
        <v>146.88999999999999</v>
      </c>
      <c r="D6983" s="197">
        <f t="shared" si="109"/>
        <v>1.7242210682492578</v>
      </c>
      <c r="E6983" s="197">
        <v>-3.1260304689045726E-2</v>
      </c>
    </row>
    <row r="6984" spans="2:5" x14ac:dyDescent="0.3">
      <c r="B6984" s="166">
        <v>40003</v>
      </c>
      <c r="C6984" s="197">
        <v>53.92</v>
      </c>
      <c r="D6984" s="197">
        <f t="shared" si="109"/>
        <v>-0.81963539053353407</v>
      </c>
      <c r="E6984" s="197">
        <v>-3.1261228889687298E-2</v>
      </c>
    </row>
    <row r="6985" spans="2:5" x14ac:dyDescent="0.3">
      <c r="B6985" s="166">
        <v>44459</v>
      </c>
      <c r="C6985" s="197">
        <v>298.95</v>
      </c>
      <c r="D6985" s="197">
        <f t="shared" si="109"/>
        <v>0.3824277456647398</v>
      </c>
      <c r="E6985" s="197">
        <v>-3.1270252754374672E-2</v>
      </c>
    </row>
    <row r="6986" spans="2:5" x14ac:dyDescent="0.3">
      <c r="B6986" s="166">
        <v>43378</v>
      </c>
      <c r="C6986" s="197">
        <v>216.25</v>
      </c>
      <c r="D6986" s="197">
        <f t="shared" ref="D6986:D7049" si="110">C6986/C6987-1</f>
        <v>2.1286168981481479</v>
      </c>
      <c r="E6986" s="197">
        <v>-3.1354983202687592E-2</v>
      </c>
    </row>
    <row r="6987" spans="2:5" x14ac:dyDescent="0.3">
      <c r="B6987" s="166">
        <v>35562</v>
      </c>
      <c r="C6987" s="197">
        <v>69.12</v>
      </c>
      <c r="D6987" s="197">
        <f t="shared" si="110"/>
        <v>-0.7811965811965812</v>
      </c>
      <c r="E6987" s="197">
        <v>-3.1390134529147962E-2</v>
      </c>
    </row>
    <row r="6988" spans="2:5" x14ac:dyDescent="0.3">
      <c r="B6988" s="166">
        <v>44232</v>
      </c>
      <c r="C6988" s="197">
        <v>315.89999999999998</v>
      </c>
      <c r="D6988" s="197">
        <f t="shared" si="110"/>
        <v>3.1841059602649002</v>
      </c>
      <c r="E6988" s="197">
        <v>-3.1427257396903219E-2</v>
      </c>
    </row>
    <row r="6989" spans="2:5" x14ac:dyDescent="0.3">
      <c r="B6989" s="166">
        <v>43908</v>
      </c>
      <c r="C6989" s="197">
        <v>75.5</v>
      </c>
      <c r="D6989" s="197">
        <f t="shared" si="110"/>
        <v>-0.65572275421796622</v>
      </c>
      <c r="E6989" s="197">
        <v>-3.1430404105195708E-2</v>
      </c>
    </row>
    <row r="6990" spans="2:5" x14ac:dyDescent="0.3">
      <c r="B6990" s="166">
        <v>41065</v>
      </c>
      <c r="C6990" s="197">
        <v>219.3</v>
      </c>
      <c r="D6990" s="197">
        <f t="shared" si="110"/>
        <v>5.5326184092940132</v>
      </c>
      <c r="E6990" s="197">
        <v>-3.1445985336984283E-2</v>
      </c>
    </row>
    <row r="6991" spans="2:5" x14ac:dyDescent="0.3">
      <c r="B6991" s="166">
        <v>36553</v>
      </c>
      <c r="C6991" s="197">
        <v>33.57</v>
      </c>
      <c r="D6991" s="197">
        <f t="shared" si="110"/>
        <v>-0.1343476018566272</v>
      </c>
      <c r="E6991" s="197">
        <v>-3.1448355452971644E-2</v>
      </c>
    </row>
    <row r="6992" spans="2:5" x14ac:dyDescent="0.3">
      <c r="B6992" s="166">
        <v>35954</v>
      </c>
      <c r="C6992" s="197">
        <v>38.78</v>
      </c>
      <c r="D6992" s="197">
        <f t="shared" si="110"/>
        <v>-0.7588758316234534</v>
      </c>
      <c r="E6992" s="197">
        <v>-3.1468531468531458E-2</v>
      </c>
    </row>
    <row r="6993" spans="2:5" x14ac:dyDescent="0.3">
      <c r="B6993" s="166">
        <v>39062</v>
      </c>
      <c r="C6993" s="197">
        <v>160.83000000000001</v>
      </c>
      <c r="D6993" s="197">
        <f t="shared" si="110"/>
        <v>0.2083395942900077</v>
      </c>
      <c r="E6993" s="197">
        <v>-3.1552959595351204E-2</v>
      </c>
    </row>
    <row r="6994" spans="2:5" x14ac:dyDescent="0.3">
      <c r="B6994" s="166">
        <v>44096</v>
      </c>
      <c r="C6994" s="197">
        <v>133.1</v>
      </c>
      <c r="D6994" s="197">
        <f t="shared" si="110"/>
        <v>1.2430064037748565</v>
      </c>
      <c r="E6994" s="197">
        <v>-3.1647871953437545E-2</v>
      </c>
    </row>
    <row r="6995" spans="2:5" x14ac:dyDescent="0.3">
      <c r="B6995" s="166">
        <v>35758</v>
      </c>
      <c r="C6995" s="197">
        <v>59.34</v>
      </c>
      <c r="D6995" s="197">
        <f t="shared" si="110"/>
        <v>-0.22975077881619943</v>
      </c>
      <c r="E6995" s="197">
        <v>-3.1657963446475201E-2</v>
      </c>
    </row>
    <row r="6996" spans="2:5" x14ac:dyDescent="0.3">
      <c r="B6996" s="166">
        <v>35009</v>
      </c>
      <c r="C6996" s="197">
        <v>77.040000000000006</v>
      </c>
      <c r="D6996" s="197">
        <f t="shared" si="110"/>
        <v>-0.49064462809917353</v>
      </c>
      <c r="E6996" s="197">
        <v>-3.1674208144796379E-2</v>
      </c>
    </row>
    <row r="6997" spans="2:5" x14ac:dyDescent="0.3">
      <c r="B6997" s="166">
        <v>43670</v>
      </c>
      <c r="C6997" s="197">
        <v>151.25</v>
      </c>
      <c r="D6997" s="197">
        <f t="shared" si="110"/>
        <v>0.14748501631135724</v>
      </c>
      <c r="E6997" s="197">
        <v>-3.169014084507038E-2</v>
      </c>
    </row>
    <row r="6998" spans="2:5" x14ac:dyDescent="0.3">
      <c r="B6998" s="166">
        <v>39239</v>
      </c>
      <c r="C6998" s="197">
        <v>131.81</v>
      </c>
      <c r="D6998" s="197">
        <f t="shared" si="110"/>
        <v>-0.26751875520978041</v>
      </c>
      <c r="E6998" s="197">
        <v>-3.1734371556600305E-2</v>
      </c>
    </row>
    <row r="6999" spans="2:5" x14ac:dyDescent="0.3">
      <c r="B6999" s="166">
        <v>43390</v>
      </c>
      <c r="C6999" s="197">
        <v>179.95</v>
      </c>
      <c r="D6999" s="197">
        <f t="shared" si="110"/>
        <v>6.0265521280749708</v>
      </c>
      <c r="E6999" s="197">
        <v>-3.1746031746031744E-2</v>
      </c>
    </row>
    <row r="7000" spans="2:5" x14ac:dyDescent="0.3">
      <c r="B7000" s="166">
        <v>36691</v>
      </c>
      <c r="C7000" s="197">
        <v>25.61</v>
      </c>
      <c r="D7000" s="197">
        <f t="shared" si="110"/>
        <v>-0.31007543103448276</v>
      </c>
      <c r="E7000" s="197">
        <v>-3.1758034026465043E-2</v>
      </c>
    </row>
    <row r="7001" spans="2:5" x14ac:dyDescent="0.3">
      <c r="B7001" s="166">
        <v>35964</v>
      </c>
      <c r="C7001" s="197">
        <v>37.119999999999997</v>
      </c>
      <c r="D7001" s="197">
        <f t="shared" si="110"/>
        <v>-0.70586370839936619</v>
      </c>
      <c r="E7001" s="197">
        <v>-3.1820552947313674E-2</v>
      </c>
    </row>
    <row r="7002" spans="2:5" x14ac:dyDescent="0.3">
      <c r="B7002" s="166">
        <v>43894</v>
      </c>
      <c r="C7002" s="197">
        <v>126.2</v>
      </c>
      <c r="D7002" s="197">
        <f t="shared" si="110"/>
        <v>8.2288088200048737E-3</v>
      </c>
      <c r="E7002" s="197">
        <v>-3.1837360951284976E-2</v>
      </c>
    </row>
    <row r="7003" spans="2:5" x14ac:dyDescent="0.3">
      <c r="B7003" s="166">
        <v>39518</v>
      </c>
      <c r="C7003" s="197">
        <v>125.17</v>
      </c>
      <c r="D7003" s="197">
        <f t="shared" si="110"/>
        <v>0.53244368266405484</v>
      </c>
      <c r="E7003" s="197">
        <v>-3.1866346971923476E-2</v>
      </c>
    </row>
    <row r="7004" spans="2:5" x14ac:dyDescent="0.3">
      <c r="B7004" s="166">
        <v>39654</v>
      </c>
      <c r="C7004" s="197">
        <v>81.680000000000007</v>
      </c>
      <c r="D7004" s="197">
        <f t="shared" si="110"/>
        <v>1.0379241516966071</v>
      </c>
      <c r="E7004" s="197">
        <v>-3.1883370866421679E-2</v>
      </c>
    </row>
    <row r="7005" spans="2:5" x14ac:dyDescent="0.3">
      <c r="B7005" s="166">
        <v>36508</v>
      </c>
      <c r="C7005" s="197">
        <v>40.08</v>
      </c>
      <c r="D7005" s="197">
        <f t="shared" si="110"/>
        <v>1.5969581749049278E-2</v>
      </c>
      <c r="E7005" s="197">
        <v>-3.1884057971014457E-2</v>
      </c>
    </row>
    <row r="7006" spans="2:5" x14ac:dyDescent="0.3">
      <c r="B7006" s="166">
        <v>36341</v>
      </c>
      <c r="C7006" s="197">
        <v>39.450000000000003</v>
      </c>
      <c r="D7006" s="197">
        <f t="shared" si="110"/>
        <v>-0.87782595230721583</v>
      </c>
      <c r="E7006" s="197">
        <v>-3.1901840490797473E-2</v>
      </c>
    </row>
    <row r="7007" spans="2:5" x14ac:dyDescent="0.3">
      <c r="B7007" s="166">
        <v>42251</v>
      </c>
      <c r="C7007" s="197">
        <v>322.89999999999998</v>
      </c>
      <c r="D7007" s="197">
        <f t="shared" si="110"/>
        <v>16.46349378042185</v>
      </c>
      <c r="E7007" s="197">
        <v>-3.1929245990106492E-2</v>
      </c>
    </row>
    <row r="7008" spans="2:5" x14ac:dyDescent="0.3">
      <c r="B7008" s="166">
        <v>37817</v>
      </c>
      <c r="C7008" s="197">
        <v>18.489999999999998</v>
      </c>
      <c r="D7008" s="197">
        <f t="shared" si="110"/>
        <v>-0.88990771062816321</v>
      </c>
      <c r="E7008" s="197">
        <v>-3.1937172774869294E-2</v>
      </c>
    </row>
    <row r="7009" spans="2:5" x14ac:dyDescent="0.3">
      <c r="B7009" s="166">
        <v>44154</v>
      </c>
      <c r="C7009" s="197">
        <v>167.95</v>
      </c>
      <c r="D7009" s="197">
        <f t="shared" si="110"/>
        <v>-0.57133741704951513</v>
      </c>
      <c r="E7009" s="197">
        <v>-3.1988472622478503E-2</v>
      </c>
    </row>
    <row r="7010" spans="2:5" x14ac:dyDescent="0.3">
      <c r="B7010" s="166">
        <v>41708</v>
      </c>
      <c r="C7010" s="197">
        <v>391.8</v>
      </c>
      <c r="D7010" s="197">
        <f t="shared" si="110"/>
        <v>5.1739678537661522</v>
      </c>
      <c r="E7010" s="197">
        <v>-3.2018974206937445E-2</v>
      </c>
    </row>
    <row r="7011" spans="2:5" x14ac:dyDescent="0.3">
      <c r="B7011" s="166">
        <v>34647</v>
      </c>
      <c r="C7011" s="197">
        <v>63.46</v>
      </c>
      <c r="D7011" s="197">
        <f t="shared" si="110"/>
        <v>-3.6440935317339829E-2</v>
      </c>
      <c r="E7011" s="197">
        <v>-3.2031726662599125E-2</v>
      </c>
    </row>
    <row r="7012" spans="2:5" x14ac:dyDescent="0.3">
      <c r="B7012" s="166">
        <v>39961</v>
      </c>
      <c r="C7012" s="197">
        <v>65.86</v>
      </c>
      <c r="D7012" s="197">
        <f t="shared" si="110"/>
        <v>-0.8977726038028716</v>
      </c>
      <c r="E7012" s="197">
        <v>-3.2039976484421029E-2</v>
      </c>
    </row>
    <row r="7013" spans="2:5" x14ac:dyDescent="0.3">
      <c r="B7013" s="166">
        <v>45777</v>
      </c>
      <c r="C7013" s="197">
        <v>644.25</v>
      </c>
      <c r="D7013" s="197">
        <f t="shared" si="110"/>
        <v>3.4021182097710971</v>
      </c>
      <c r="E7013" s="197">
        <v>-3.2076322115384692E-2</v>
      </c>
    </row>
    <row r="7014" spans="2:5" x14ac:dyDescent="0.3">
      <c r="B7014" s="166">
        <v>44148</v>
      </c>
      <c r="C7014" s="197">
        <v>146.35</v>
      </c>
      <c r="D7014" s="197">
        <f t="shared" si="110"/>
        <v>7.362857142857143</v>
      </c>
      <c r="E7014" s="197">
        <v>-3.2076719576719537E-2</v>
      </c>
    </row>
    <row r="7015" spans="2:5" x14ac:dyDescent="0.3">
      <c r="B7015" s="166">
        <v>36784</v>
      </c>
      <c r="C7015" s="197">
        <v>17.5</v>
      </c>
      <c r="D7015" s="197">
        <f t="shared" si="110"/>
        <v>-0.32536622976098695</v>
      </c>
      <c r="E7015" s="197">
        <v>-3.2079646017698971E-2</v>
      </c>
    </row>
    <row r="7016" spans="2:5" x14ac:dyDescent="0.3">
      <c r="B7016" s="166">
        <v>39849</v>
      </c>
      <c r="C7016" s="197">
        <v>25.94</v>
      </c>
      <c r="D7016" s="197">
        <f t="shared" si="110"/>
        <v>-0.9515411918550345</v>
      </c>
      <c r="E7016" s="197">
        <v>-3.2089552238805941E-2</v>
      </c>
    </row>
    <row r="7017" spans="2:5" x14ac:dyDescent="0.3">
      <c r="B7017" s="166">
        <v>42639</v>
      </c>
      <c r="C7017" s="197">
        <v>535.29999999999995</v>
      </c>
      <c r="D7017" s="197">
        <f t="shared" si="110"/>
        <v>33.918460534898891</v>
      </c>
      <c r="E7017" s="197">
        <v>-3.2094747310369764E-2</v>
      </c>
    </row>
    <row r="7018" spans="2:5" x14ac:dyDescent="0.3">
      <c r="B7018" s="166">
        <v>37194</v>
      </c>
      <c r="C7018" s="197">
        <v>15.33</v>
      </c>
      <c r="D7018" s="197">
        <f t="shared" si="110"/>
        <v>-0.7847514743049705</v>
      </c>
      <c r="E7018" s="197">
        <v>-3.2196969696969724E-2</v>
      </c>
    </row>
    <row r="7019" spans="2:5" x14ac:dyDescent="0.3">
      <c r="B7019" s="166">
        <v>35530</v>
      </c>
      <c r="C7019" s="197">
        <v>71.22</v>
      </c>
      <c r="D7019" s="197">
        <f t="shared" si="110"/>
        <v>0.33972911963882635</v>
      </c>
      <c r="E7019" s="197">
        <v>-3.2205462698736254E-2</v>
      </c>
    </row>
    <row r="7020" spans="2:5" x14ac:dyDescent="0.3">
      <c r="B7020" s="166">
        <v>37867</v>
      </c>
      <c r="C7020" s="197">
        <v>53.16</v>
      </c>
      <c r="D7020" s="197">
        <f t="shared" si="110"/>
        <v>-0.24798415617484793</v>
      </c>
      <c r="E7020" s="197">
        <v>-3.2222829055161162E-2</v>
      </c>
    </row>
    <row r="7021" spans="2:5" x14ac:dyDescent="0.3">
      <c r="B7021" s="166">
        <v>39976</v>
      </c>
      <c r="C7021" s="197">
        <v>70.69</v>
      </c>
      <c r="D7021" s="197">
        <f t="shared" si="110"/>
        <v>-0.31766409266409268</v>
      </c>
      <c r="E7021" s="197">
        <v>-3.23066392881588E-2</v>
      </c>
    </row>
    <row r="7022" spans="2:5" x14ac:dyDescent="0.3">
      <c r="B7022" s="166">
        <v>38638</v>
      </c>
      <c r="C7022" s="197">
        <v>103.6</v>
      </c>
      <c r="D7022" s="197">
        <f t="shared" si="110"/>
        <v>2.8888888888888884</v>
      </c>
      <c r="E7022" s="197">
        <v>-3.2318326172239953E-2</v>
      </c>
    </row>
    <row r="7023" spans="2:5" x14ac:dyDescent="0.3">
      <c r="B7023" s="166">
        <v>37319</v>
      </c>
      <c r="C7023" s="197">
        <v>26.64</v>
      </c>
      <c r="D7023" s="197">
        <f t="shared" si="110"/>
        <v>-0.22535620820005819</v>
      </c>
      <c r="E7023" s="197">
        <v>-3.2328369051943362E-2</v>
      </c>
    </row>
    <row r="7024" spans="2:5" x14ac:dyDescent="0.3">
      <c r="B7024" s="166">
        <v>36235</v>
      </c>
      <c r="C7024" s="197">
        <v>34.39</v>
      </c>
      <c r="D7024" s="197">
        <f t="shared" si="110"/>
        <v>-0.91734166566518449</v>
      </c>
      <c r="E7024" s="197">
        <v>-3.2357906584130514E-2</v>
      </c>
    </row>
    <row r="7025" spans="2:5" x14ac:dyDescent="0.3">
      <c r="B7025" s="166">
        <v>42956</v>
      </c>
      <c r="C7025" s="197">
        <v>416.05</v>
      </c>
      <c r="D7025" s="197">
        <f t="shared" si="110"/>
        <v>0.27995692970312258</v>
      </c>
      <c r="E7025" s="197">
        <v>-3.2441860465116212E-2</v>
      </c>
    </row>
    <row r="7026" spans="2:5" x14ac:dyDescent="0.3">
      <c r="B7026" s="166">
        <v>44236</v>
      </c>
      <c r="C7026" s="197">
        <v>325.05</v>
      </c>
      <c r="D7026" s="197">
        <f t="shared" si="110"/>
        <v>0.92656472261735434</v>
      </c>
      <c r="E7026" s="197">
        <v>-3.2445304360767868E-2</v>
      </c>
    </row>
    <row r="7027" spans="2:5" x14ac:dyDescent="0.3">
      <c r="B7027" s="166">
        <v>39001</v>
      </c>
      <c r="C7027" s="197">
        <v>168.72</v>
      </c>
      <c r="D7027" s="197">
        <f t="shared" si="110"/>
        <v>-0.674719003643795</v>
      </c>
      <c r="E7027" s="197">
        <v>-3.2457850670948529E-2</v>
      </c>
    </row>
    <row r="7028" spans="2:5" x14ac:dyDescent="0.3">
      <c r="B7028" s="166">
        <v>42089</v>
      </c>
      <c r="C7028" s="197">
        <v>518.69000000000005</v>
      </c>
      <c r="D7028" s="197">
        <f t="shared" si="110"/>
        <v>8.7333458434978439</v>
      </c>
      <c r="E7028" s="197">
        <v>-3.2475284461854104E-2</v>
      </c>
    </row>
    <row r="7029" spans="2:5" x14ac:dyDescent="0.3">
      <c r="B7029" s="166">
        <v>34817</v>
      </c>
      <c r="C7029" s="197">
        <v>53.29</v>
      </c>
      <c r="D7029" s="197">
        <f t="shared" si="110"/>
        <v>-0.92420492689309897</v>
      </c>
      <c r="E7029" s="197">
        <v>-3.2498184458968793E-2</v>
      </c>
    </row>
    <row r="7030" spans="2:5" x14ac:dyDescent="0.3">
      <c r="B7030" s="166">
        <v>45280</v>
      </c>
      <c r="C7030" s="197">
        <v>703.08</v>
      </c>
      <c r="D7030" s="197">
        <f t="shared" si="110"/>
        <v>23.370190641247834</v>
      </c>
      <c r="E7030" s="197">
        <v>-3.2516409571906268E-2</v>
      </c>
    </row>
    <row r="7031" spans="2:5" x14ac:dyDescent="0.3">
      <c r="B7031" s="166">
        <v>37452</v>
      </c>
      <c r="C7031" s="197">
        <v>28.85</v>
      </c>
      <c r="D7031" s="197">
        <f t="shared" si="110"/>
        <v>-0.80939482029598309</v>
      </c>
      <c r="E7031" s="197">
        <v>-3.2528504359490285E-2</v>
      </c>
    </row>
    <row r="7032" spans="2:5" x14ac:dyDescent="0.3">
      <c r="B7032" s="166">
        <v>40795</v>
      </c>
      <c r="C7032" s="197">
        <v>151.36000000000001</v>
      </c>
      <c r="D7032" s="197">
        <f t="shared" si="110"/>
        <v>0.73897058823529416</v>
      </c>
      <c r="E7032" s="197">
        <v>-3.253435602428878E-2</v>
      </c>
    </row>
    <row r="7033" spans="2:5" x14ac:dyDescent="0.3">
      <c r="B7033" s="166">
        <v>35296</v>
      </c>
      <c r="C7033" s="197">
        <v>87.04</v>
      </c>
      <c r="D7033" s="197">
        <f t="shared" si="110"/>
        <v>-0.69601508748646657</v>
      </c>
      <c r="E7033" s="197">
        <v>-3.2566411025897413E-2</v>
      </c>
    </row>
    <row r="7034" spans="2:5" x14ac:dyDescent="0.3">
      <c r="B7034" s="166">
        <v>41331</v>
      </c>
      <c r="C7034" s="197">
        <v>286.33</v>
      </c>
      <c r="D7034" s="197">
        <f t="shared" si="110"/>
        <v>-0.4421780635106175</v>
      </c>
      <c r="E7034" s="197">
        <v>-3.2603554294209136E-2</v>
      </c>
    </row>
    <row r="7035" spans="2:5" x14ac:dyDescent="0.3">
      <c r="B7035" s="166">
        <v>42676</v>
      </c>
      <c r="C7035" s="197">
        <v>513.29999999999995</v>
      </c>
      <c r="D7035" s="197">
        <f t="shared" si="110"/>
        <v>4.926567370973328</v>
      </c>
      <c r="E7035" s="197">
        <v>-3.2604598567659404E-2</v>
      </c>
    </row>
    <row r="7036" spans="2:5" x14ac:dyDescent="0.3">
      <c r="B7036" s="166">
        <v>38064</v>
      </c>
      <c r="C7036" s="197">
        <v>86.61</v>
      </c>
      <c r="D7036" s="197">
        <f t="shared" si="110"/>
        <v>-0.86047073606882218</v>
      </c>
      <c r="E7036" s="197">
        <v>-3.2614766000223394E-2</v>
      </c>
    </row>
    <row r="7037" spans="2:5" x14ac:dyDescent="0.3">
      <c r="B7037" s="166">
        <v>45140</v>
      </c>
      <c r="C7037" s="197">
        <v>620.73</v>
      </c>
      <c r="D7037" s="197">
        <f t="shared" si="110"/>
        <v>2.9511775938892426</v>
      </c>
      <c r="E7037" s="197">
        <v>-3.2633596708588453E-2</v>
      </c>
    </row>
    <row r="7038" spans="2:5" x14ac:dyDescent="0.3">
      <c r="B7038" s="166">
        <v>43444</v>
      </c>
      <c r="C7038" s="197">
        <v>157.1</v>
      </c>
      <c r="D7038" s="197">
        <f t="shared" si="110"/>
        <v>-0.31935358086738008</v>
      </c>
      <c r="E7038" s="197">
        <v>-3.2635467980295596E-2</v>
      </c>
    </row>
    <row r="7039" spans="2:5" x14ac:dyDescent="0.3">
      <c r="B7039" s="166">
        <v>40508</v>
      </c>
      <c r="C7039" s="197">
        <v>230.81</v>
      </c>
      <c r="D7039" s="197">
        <f t="shared" si="110"/>
        <v>2.3734288219818764</v>
      </c>
      <c r="E7039" s="197">
        <v>-3.2648784576697398E-2</v>
      </c>
    </row>
    <row r="7040" spans="2:5" x14ac:dyDescent="0.3">
      <c r="B7040" s="166">
        <v>39955</v>
      </c>
      <c r="C7040" s="197">
        <v>68.42</v>
      </c>
      <c r="D7040" s="197">
        <f t="shared" si="110"/>
        <v>-0.66994693680656048</v>
      </c>
      <c r="E7040" s="197">
        <v>-3.26594090202178E-2</v>
      </c>
    </row>
    <row r="7041" spans="2:5" x14ac:dyDescent="0.3">
      <c r="B7041" s="166">
        <v>43587</v>
      </c>
      <c r="C7041" s="197">
        <v>207.3</v>
      </c>
      <c r="D7041" s="197">
        <f t="shared" si="110"/>
        <v>-0.31943532501641503</v>
      </c>
      <c r="E7041" s="197">
        <v>-3.2664489034064381E-2</v>
      </c>
    </row>
    <row r="7042" spans="2:5" x14ac:dyDescent="0.3">
      <c r="B7042" s="166">
        <v>43238</v>
      </c>
      <c r="C7042" s="197">
        <v>304.60000000000002</v>
      </c>
      <c r="D7042" s="197">
        <f t="shared" si="110"/>
        <v>-0.36309461578672242</v>
      </c>
      <c r="E7042" s="197">
        <v>-3.2708796443315147E-2</v>
      </c>
    </row>
    <row r="7043" spans="2:5" x14ac:dyDescent="0.3">
      <c r="B7043" s="166">
        <v>44614</v>
      </c>
      <c r="C7043" s="197">
        <v>478.25</v>
      </c>
      <c r="D7043" s="197">
        <f t="shared" si="110"/>
        <v>1.3395460326778204</v>
      </c>
      <c r="E7043" s="197">
        <v>-3.2763676812620046E-2</v>
      </c>
    </row>
    <row r="7044" spans="2:5" x14ac:dyDescent="0.3">
      <c r="B7044" s="166">
        <v>40739</v>
      </c>
      <c r="C7044" s="197">
        <v>204.42</v>
      </c>
      <c r="D7044" s="197">
        <f t="shared" si="110"/>
        <v>-0.4584183335541131</v>
      </c>
      <c r="E7044" s="197">
        <v>-3.2789212207239182E-2</v>
      </c>
    </row>
    <row r="7045" spans="2:5" x14ac:dyDescent="0.3">
      <c r="B7045" s="166">
        <v>42212</v>
      </c>
      <c r="C7045" s="197">
        <v>377.45</v>
      </c>
      <c r="D7045" s="197">
        <f t="shared" si="110"/>
        <v>1.4524072509908388</v>
      </c>
      <c r="E7045" s="197">
        <v>-3.2799487508007763E-2</v>
      </c>
    </row>
    <row r="7046" spans="2:5" x14ac:dyDescent="0.3">
      <c r="B7046" s="166">
        <v>39367</v>
      </c>
      <c r="C7046" s="197">
        <v>153.91</v>
      </c>
      <c r="D7046" s="197">
        <f t="shared" si="110"/>
        <v>-0.47701247069217445</v>
      </c>
      <c r="E7046" s="197">
        <v>-3.2803368315214021E-2</v>
      </c>
    </row>
    <row r="7047" spans="2:5" x14ac:dyDescent="0.3">
      <c r="B7047" s="166">
        <v>41407</v>
      </c>
      <c r="C7047" s="197">
        <v>294.29000000000002</v>
      </c>
      <c r="D7047" s="197">
        <f t="shared" si="110"/>
        <v>2.8768278224212889</v>
      </c>
      <c r="E7047" s="197">
        <v>-3.2863386900653935E-2</v>
      </c>
    </row>
    <row r="7048" spans="2:5" x14ac:dyDescent="0.3">
      <c r="B7048" s="166">
        <v>38258</v>
      </c>
      <c r="C7048" s="197">
        <v>75.91</v>
      </c>
      <c r="D7048" s="197">
        <f t="shared" si="110"/>
        <v>-0.64488211077844304</v>
      </c>
      <c r="E7048" s="197">
        <v>-3.2870429354057817E-2</v>
      </c>
    </row>
    <row r="7049" spans="2:5" x14ac:dyDescent="0.3">
      <c r="B7049" s="166">
        <v>41113</v>
      </c>
      <c r="C7049" s="197">
        <v>213.76</v>
      </c>
      <c r="D7049" s="197">
        <f t="shared" si="110"/>
        <v>-0.25780354848789977</v>
      </c>
      <c r="E7049" s="197">
        <v>-3.2891462697371421E-2</v>
      </c>
    </row>
    <row r="7050" spans="2:5" x14ac:dyDescent="0.3">
      <c r="B7050" s="166">
        <v>41348</v>
      </c>
      <c r="C7050" s="197">
        <v>288.01</v>
      </c>
      <c r="D7050" s="197">
        <f t="shared" ref="D7050:D7113" si="111">C7050/C7051-1</f>
        <v>14.807354555433591</v>
      </c>
      <c r="E7050" s="197">
        <v>-3.2906886941338476E-2</v>
      </c>
    </row>
    <row r="7051" spans="2:5" x14ac:dyDescent="0.3">
      <c r="B7051" s="166">
        <v>36741</v>
      </c>
      <c r="C7051" s="197">
        <v>18.22</v>
      </c>
      <c r="D7051" s="197">
        <f t="shared" si="111"/>
        <v>-0.9577428856367558</v>
      </c>
      <c r="E7051" s="197">
        <v>-3.290870488322728E-2</v>
      </c>
    </row>
    <row r="7052" spans="2:5" x14ac:dyDescent="0.3">
      <c r="B7052" s="166">
        <v>44820</v>
      </c>
      <c r="C7052" s="197">
        <v>431.17</v>
      </c>
      <c r="D7052" s="197">
        <f t="shared" si="111"/>
        <v>0.15350865459215068</v>
      </c>
      <c r="E7052" s="197">
        <v>-3.2969251127010102E-2</v>
      </c>
    </row>
    <row r="7053" spans="2:5" x14ac:dyDescent="0.3">
      <c r="B7053" s="166">
        <v>41619</v>
      </c>
      <c r="C7053" s="197">
        <v>373.79</v>
      </c>
      <c r="D7053" s="197">
        <f t="shared" si="111"/>
        <v>5.1947298641034143</v>
      </c>
      <c r="E7053" s="197">
        <v>-3.3009959901694419E-2</v>
      </c>
    </row>
    <row r="7054" spans="2:5" x14ac:dyDescent="0.3">
      <c r="B7054" s="166">
        <v>35696</v>
      </c>
      <c r="C7054" s="197">
        <v>60.34</v>
      </c>
      <c r="D7054" s="197">
        <f t="shared" si="111"/>
        <v>2.6153385260635109</v>
      </c>
      <c r="E7054" s="197">
        <v>-3.3012820512820396E-2</v>
      </c>
    </row>
    <row r="7055" spans="2:5" x14ac:dyDescent="0.3">
      <c r="B7055" s="166">
        <v>36908</v>
      </c>
      <c r="C7055" s="197">
        <v>16.690000000000001</v>
      </c>
      <c r="D7055" s="197">
        <f t="shared" si="111"/>
        <v>-0.77146378200739418</v>
      </c>
      <c r="E7055" s="197">
        <v>-3.302433371958291E-2</v>
      </c>
    </row>
    <row r="7056" spans="2:5" x14ac:dyDescent="0.3">
      <c r="B7056" s="166">
        <v>35555</v>
      </c>
      <c r="C7056" s="197">
        <v>73.03</v>
      </c>
      <c r="D7056" s="197">
        <f t="shared" si="111"/>
        <v>-0.62070219175236319</v>
      </c>
      <c r="E7056" s="197">
        <v>-3.3099430689792153E-2</v>
      </c>
    </row>
    <row r="7057" spans="2:5" x14ac:dyDescent="0.3">
      <c r="B7057" s="166">
        <v>40750</v>
      </c>
      <c r="C7057" s="197">
        <v>192.54</v>
      </c>
      <c r="D7057" s="197">
        <f t="shared" si="111"/>
        <v>0.14846406203399942</v>
      </c>
      <c r="E7057" s="197">
        <v>-3.3142512805061752E-2</v>
      </c>
    </row>
    <row r="7058" spans="2:5" x14ac:dyDescent="0.3">
      <c r="B7058" s="166">
        <v>39125</v>
      </c>
      <c r="C7058" s="197">
        <v>167.65</v>
      </c>
      <c r="D7058" s="197">
        <f t="shared" si="111"/>
        <v>7.3578381147541005E-2</v>
      </c>
      <c r="E7058" s="197">
        <v>-3.3160322952710541E-2</v>
      </c>
    </row>
    <row r="7059" spans="2:5" x14ac:dyDescent="0.3">
      <c r="B7059" s="166">
        <v>40315</v>
      </c>
      <c r="C7059" s="197">
        <v>156.16</v>
      </c>
      <c r="D7059" s="197">
        <f t="shared" si="111"/>
        <v>-1.6314960629921327E-2</v>
      </c>
      <c r="E7059" s="197">
        <v>-3.3184744923229426E-2</v>
      </c>
    </row>
    <row r="7060" spans="2:5" x14ac:dyDescent="0.3">
      <c r="B7060" s="166">
        <v>43633</v>
      </c>
      <c r="C7060" s="197">
        <v>158.75</v>
      </c>
      <c r="D7060" s="197">
        <f t="shared" si="111"/>
        <v>-0.4466134486004113</v>
      </c>
      <c r="E7060" s="197">
        <v>-3.3191230207064493E-2</v>
      </c>
    </row>
    <row r="7061" spans="2:5" x14ac:dyDescent="0.3">
      <c r="B7061" s="166">
        <v>41481</v>
      </c>
      <c r="C7061" s="197">
        <v>286.87</v>
      </c>
      <c r="D7061" s="197">
        <f t="shared" si="111"/>
        <v>10.465627498001599</v>
      </c>
      <c r="E7061" s="197">
        <v>-3.3196279320571676E-2</v>
      </c>
    </row>
    <row r="7062" spans="2:5" x14ac:dyDescent="0.3">
      <c r="B7062" s="166">
        <v>36698</v>
      </c>
      <c r="C7062" s="197">
        <v>25.02</v>
      </c>
      <c r="D7062" s="197">
        <f t="shared" si="111"/>
        <v>-0.78495917490330891</v>
      </c>
      <c r="E7062" s="197">
        <v>-3.3230293663060295E-2</v>
      </c>
    </row>
    <row r="7063" spans="2:5" x14ac:dyDescent="0.3">
      <c r="B7063" s="166">
        <v>43705</v>
      </c>
      <c r="C7063" s="197">
        <v>116.35</v>
      </c>
      <c r="D7063" s="197">
        <f t="shared" si="111"/>
        <v>0.62750034969925861</v>
      </c>
      <c r="E7063" s="197">
        <v>-3.3236393851267088E-2</v>
      </c>
    </row>
    <row r="7064" spans="2:5" x14ac:dyDescent="0.3">
      <c r="B7064" s="166">
        <v>35016</v>
      </c>
      <c r="C7064" s="197">
        <v>71.489999999999995</v>
      </c>
      <c r="D7064" s="197">
        <f t="shared" si="111"/>
        <v>1.619640894100403</v>
      </c>
      <c r="E7064" s="197">
        <v>-3.3265720081136041E-2</v>
      </c>
    </row>
    <row r="7065" spans="2:5" x14ac:dyDescent="0.3">
      <c r="B7065" s="166">
        <v>37461</v>
      </c>
      <c r="C7065" s="197">
        <v>27.29</v>
      </c>
      <c r="D7065" s="197">
        <f t="shared" si="111"/>
        <v>-0.62981551817688552</v>
      </c>
      <c r="E7065" s="197">
        <v>-3.3297910024796318E-2</v>
      </c>
    </row>
    <row r="7066" spans="2:5" x14ac:dyDescent="0.3">
      <c r="B7066" s="166">
        <v>35636</v>
      </c>
      <c r="C7066" s="197">
        <v>73.72</v>
      </c>
      <c r="D7066" s="197">
        <f t="shared" si="111"/>
        <v>-6.1728395061728336E-2</v>
      </c>
      <c r="E7066" s="197">
        <v>-3.3433853415497539E-2</v>
      </c>
    </row>
    <row r="7067" spans="2:5" x14ac:dyDescent="0.3">
      <c r="B7067" s="166">
        <v>38457</v>
      </c>
      <c r="C7067" s="197">
        <v>78.569999999999993</v>
      </c>
      <c r="D7067" s="197">
        <f t="shared" si="111"/>
        <v>-0.55383304940374789</v>
      </c>
      <c r="E7067" s="197">
        <v>-3.3460450239882089E-2</v>
      </c>
    </row>
    <row r="7068" spans="2:5" x14ac:dyDescent="0.3">
      <c r="B7068" s="166">
        <v>43858</v>
      </c>
      <c r="C7068" s="197">
        <v>176.1</v>
      </c>
      <c r="D7068" s="197">
        <f t="shared" si="111"/>
        <v>0.10553079289346479</v>
      </c>
      <c r="E7068" s="197">
        <v>-3.3479692645444592E-2</v>
      </c>
    </row>
    <row r="7069" spans="2:5" x14ac:dyDescent="0.3">
      <c r="B7069" s="166">
        <v>38979</v>
      </c>
      <c r="C7069" s="197">
        <v>159.29</v>
      </c>
      <c r="D7069" s="197">
        <f t="shared" si="111"/>
        <v>-0.29948546549980215</v>
      </c>
      <c r="E7069" s="197">
        <v>-3.349311328196114E-2</v>
      </c>
    </row>
    <row r="7070" spans="2:5" x14ac:dyDescent="0.3">
      <c r="B7070" s="166">
        <v>40681</v>
      </c>
      <c r="C7070" s="197">
        <v>227.39</v>
      </c>
      <c r="D7070" s="197">
        <f t="shared" si="111"/>
        <v>1.8703610199444585</v>
      </c>
      <c r="E7070" s="197">
        <v>-3.3534512070724332E-2</v>
      </c>
    </row>
    <row r="7071" spans="2:5" x14ac:dyDescent="0.3">
      <c r="B7071" s="166">
        <v>38471</v>
      </c>
      <c r="C7071" s="197">
        <v>79.22</v>
      </c>
      <c r="D7071" s="197">
        <f t="shared" si="111"/>
        <v>-0.64553223857890729</v>
      </c>
      <c r="E7071" s="197">
        <v>-3.3548859338782488E-2</v>
      </c>
    </row>
    <row r="7072" spans="2:5" x14ac:dyDescent="0.3">
      <c r="B7072" s="166">
        <v>40686</v>
      </c>
      <c r="C7072" s="197">
        <v>223.49</v>
      </c>
      <c r="D7072" s="197">
        <f t="shared" si="111"/>
        <v>-0.34699780861943019</v>
      </c>
      <c r="E7072" s="197">
        <v>-3.3556756756756734E-2</v>
      </c>
    </row>
    <row r="7073" spans="2:5" x14ac:dyDescent="0.3">
      <c r="B7073" s="166">
        <v>42389</v>
      </c>
      <c r="C7073" s="197">
        <v>342.25</v>
      </c>
      <c r="D7073" s="197">
        <f t="shared" si="111"/>
        <v>0.36083499005964215</v>
      </c>
      <c r="E7073" s="197">
        <v>-3.3601581250882306E-2</v>
      </c>
    </row>
    <row r="7074" spans="2:5" x14ac:dyDescent="0.3">
      <c r="B7074" s="166">
        <v>43361</v>
      </c>
      <c r="C7074" s="197">
        <v>251.5</v>
      </c>
      <c r="D7074" s="197">
        <f t="shared" si="111"/>
        <v>-0.48767569769810548</v>
      </c>
      <c r="E7074" s="197">
        <v>-3.3621517771373677E-2</v>
      </c>
    </row>
    <row r="7075" spans="2:5" x14ac:dyDescent="0.3">
      <c r="B7075" s="166">
        <v>44491</v>
      </c>
      <c r="C7075" s="197">
        <v>490.9</v>
      </c>
      <c r="D7075" s="197">
        <f t="shared" si="111"/>
        <v>-0.50414141414141422</v>
      </c>
      <c r="E7075" s="197">
        <v>-3.3661417322834675E-2</v>
      </c>
    </row>
    <row r="7076" spans="2:5" x14ac:dyDescent="0.3">
      <c r="B7076" s="166">
        <v>45492</v>
      </c>
      <c r="C7076" s="197">
        <v>990</v>
      </c>
      <c r="D7076" s="197">
        <f t="shared" si="111"/>
        <v>1.8625954198473282</v>
      </c>
      <c r="E7076" s="197">
        <v>-3.3722121907178715E-2</v>
      </c>
    </row>
    <row r="7077" spans="2:5" x14ac:dyDescent="0.3">
      <c r="B7077" s="166">
        <v>41670</v>
      </c>
      <c r="C7077" s="197">
        <v>345.84</v>
      </c>
      <c r="D7077" s="197">
        <f t="shared" si="111"/>
        <v>3.5788428439030842</v>
      </c>
      <c r="E7077" s="197">
        <v>-3.3723561789276824E-2</v>
      </c>
    </row>
    <row r="7078" spans="2:5" x14ac:dyDescent="0.3">
      <c r="B7078" s="166">
        <v>35499</v>
      </c>
      <c r="C7078" s="197">
        <v>75.53</v>
      </c>
      <c r="D7078" s="197">
        <f t="shared" si="111"/>
        <v>3.5366689513365301E-2</v>
      </c>
      <c r="E7078" s="197">
        <v>-3.377254701292054E-2</v>
      </c>
    </row>
    <row r="7079" spans="2:5" x14ac:dyDescent="0.3">
      <c r="B7079" s="166">
        <v>43909</v>
      </c>
      <c r="C7079" s="197">
        <v>72.95</v>
      </c>
      <c r="D7079" s="197">
        <f t="shared" si="111"/>
        <v>-0.84835256210373144</v>
      </c>
      <c r="E7079" s="197">
        <v>-3.3774834437086065E-2</v>
      </c>
    </row>
    <row r="7080" spans="2:5" x14ac:dyDescent="0.3">
      <c r="B7080" s="166">
        <v>44497</v>
      </c>
      <c r="C7080" s="197">
        <v>481.05</v>
      </c>
      <c r="D7080" s="197">
        <f t="shared" si="111"/>
        <v>10.472692582876222</v>
      </c>
      <c r="E7080" s="197">
        <v>-3.3842136975296144E-2</v>
      </c>
    </row>
    <row r="7081" spans="2:5" x14ac:dyDescent="0.3">
      <c r="B7081" s="166">
        <v>36467</v>
      </c>
      <c r="C7081" s="197">
        <v>41.93</v>
      </c>
      <c r="D7081" s="197">
        <f t="shared" si="111"/>
        <v>-0.5624086829471926</v>
      </c>
      <c r="E7081" s="197">
        <v>-3.3870967741935432E-2</v>
      </c>
    </row>
    <row r="7082" spans="2:5" x14ac:dyDescent="0.3">
      <c r="B7082" s="166">
        <v>38617</v>
      </c>
      <c r="C7082" s="197">
        <v>95.82</v>
      </c>
      <c r="D7082" s="197">
        <f t="shared" si="111"/>
        <v>-0.30540050743022829</v>
      </c>
      <c r="E7082" s="197">
        <v>-3.3877797943133836E-2</v>
      </c>
    </row>
    <row r="7083" spans="2:5" x14ac:dyDescent="0.3">
      <c r="B7083" s="166">
        <v>38876</v>
      </c>
      <c r="C7083" s="197">
        <v>137.94999999999999</v>
      </c>
      <c r="D7083" s="197">
        <f t="shared" si="111"/>
        <v>-0.5496980577770525</v>
      </c>
      <c r="E7083" s="197">
        <v>-3.3895931087611242E-2</v>
      </c>
    </row>
    <row r="7084" spans="2:5" x14ac:dyDescent="0.3">
      <c r="B7084" s="166">
        <v>44385</v>
      </c>
      <c r="C7084" s="197">
        <v>306.35000000000002</v>
      </c>
      <c r="D7084" s="197">
        <f t="shared" si="111"/>
        <v>1.0675575352635489</v>
      </c>
      <c r="E7084" s="197">
        <v>-3.390097760958688E-2</v>
      </c>
    </row>
    <row r="7085" spans="2:5" x14ac:dyDescent="0.3">
      <c r="B7085" s="166">
        <v>38765</v>
      </c>
      <c r="C7085" s="197">
        <v>148.16999999999999</v>
      </c>
      <c r="D7085" s="197">
        <f t="shared" si="111"/>
        <v>0.26857876712328754</v>
      </c>
      <c r="E7085" s="197">
        <v>-3.3904935776227552E-2</v>
      </c>
    </row>
    <row r="7086" spans="2:5" x14ac:dyDescent="0.3">
      <c r="B7086" s="166">
        <v>43748</v>
      </c>
      <c r="C7086" s="197">
        <v>116.8</v>
      </c>
      <c r="D7086" s="197">
        <f t="shared" si="111"/>
        <v>-0.50357021421285286</v>
      </c>
      <c r="E7086" s="197">
        <v>-3.3912324234904978E-2</v>
      </c>
    </row>
    <row r="7087" spans="2:5" x14ac:dyDescent="0.3">
      <c r="B7087" s="166">
        <v>40501</v>
      </c>
      <c r="C7087" s="197">
        <v>235.28</v>
      </c>
      <c r="D7087" s="197">
        <f t="shared" si="111"/>
        <v>1.2333175130517327</v>
      </c>
      <c r="E7087" s="197">
        <v>-3.3916399770058225E-2</v>
      </c>
    </row>
    <row r="7088" spans="2:5" x14ac:dyDescent="0.3">
      <c r="B7088" s="166">
        <v>44020</v>
      </c>
      <c r="C7088" s="197">
        <v>105.35</v>
      </c>
      <c r="D7088" s="197">
        <f t="shared" si="111"/>
        <v>7.2369038311180613</v>
      </c>
      <c r="E7088" s="197">
        <v>-3.3929390187987241E-2</v>
      </c>
    </row>
    <row r="7089" spans="2:5" x14ac:dyDescent="0.3">
      <c r="B7089" s="166">
        <v>37001</v>
      </c>
      <c r="C7089" s="197">
        <v>12.79</v>
      </c>
      <c r="D7089" s="197">
        <f t="shared" si="111"/>
        <v>-2.1423106350420884E-2</v>
      </c>
      <c r="E7089" s="197">
        <v>-3.3987915407855063E-2</v>
      </c>
    </row>
    <row r="7090" spans="2:5" x14ac:dyDescent="0.3">
      <c r="B7090" s="166">
        <v>36973</v>
      </c>
      <c r="C7090" s="197">
        <v>13.07</v>
      </c>
      <c r="D7090" s="197">
        <f t="shared" si="111"/>
        <v>-0.5203669724770642</v>
      </c>
      <c r="E7090" s="197">
        <v>-3.3998521803399795E-2</v>
      </c>
    </row>
    <row r="7091" spans="2:5" x14ac:dyDescent="0.3">
      <c r="B7091" s="166">
        <v>36067</v>
      </c>
      <c r="C7091" s="197">
        <v>27.25</v>
      </c>
      <c r="D7091" s="197">
        <f t="shared" si="111"/>
        <v>-3.9139633286318753E-2</v>
      </c>
      <c r="E7091" s="197">
        <v>-3.4030485643388952E-2</v>
      </c>
    </row>
    <row r="7092" spans="2:5" x14ac:dyDescent="0.3">
      <c r="B7092" s="166">
        <v>36256</v>
      </c>
      <c r="C7092" s="197">
        <v>28.36</v>
      </c>
      <c r="D7092" s="197">
        <f t="shared" si="111"/>
        <v>-0.36625698324022349</v>
      </c>
      <c r="E7092" s="197">
        <v>-3.4059945504087197E-2</v>
      </c>
    </row>
    <row r="7093" spans="2:5" x14ac:dyDescent="0.3">
      <c r="B7093" s="166">
        <v>37838</v>
      </c>
      <c r="C7093" s="197">
        <v>44.75</v>
      </c>
      <c r="D7093" s="197">
        <f t="shared" si="111"/>
        <v>-0.43936356802806309</v>
      </c>
      <c r="E7093" s="197">
        <v>-3.410317289013598E-2</v>
      </c>
    </row>
    <row r="7094" spans="2:5" x14ac:dyDescent="0.3">
      <c r="B7094" s="166">
        <v>35367</v>
      </c>
      <c r="C7094" s="197">
        <v>79.819999999999993</v>
      </c>
      <c r="D7094" s="197">
        <f t="shared" si="111"/>
        <v>-0.81561561561561557</v>
      </c>
      <c r="E7094" s="197">
        <v>-3.412391093901268E-2</v>
      </c>
    </row>
    <row r="7095" spans="2:5" x14ac:dyDescent="0.3">
      <c r="B7095" s="166">
        <v>42706</v>
      </c>
      <c r="C7095" s="197">
        <v>432.9</v>
      </c>
      <c r="D7095" s="197">
        <f t="shared" si="111"/>
        <v>1.7851766068326573</v>
      </c>
      <c r="E7095" s="197">
        <v>-3.4136546184738936E-2</v>
      </c>
    </row>
    <row r="7096" spans="2:5" x14ac:dyDescent="0.3">
      <c r="B7096" s="166">
        <v>40185</v>
      </c>
      <c r="C7096" s="197">
        <v>155.43</v>
      </c>
      <c r="D7096" s="197">
        <f t="shared" si="111"/>
        <v>6.6642011834319526</v>
      </c>
      <c r="E7096" s="197">
        <v>-3.4176349965823638E-2</v>
      </c>
    </row>
    <row r="7097" spans="2:5" x14ac:dyDescent="0.3">
      <c r="B7097" s="166">
        <v>36943</v>
      </c>
      <c r="C7097" s="197">
        <v>20.28</v>
      </c>
      <c r="D7097" s="197">
        <f t="shared" si="111"/>
        <v>-0.94466122738559777</v>
      </c>
      <c r="E7097" s="197">
        <v>-3.4285714285714253E-2</v>
      </c>
    </row>
    <row r="7098" spans="2:5" x14ac:dyDescent="0.3">
      <c r="B7098" s="166">
        <v>41663</v>
      </c>
      <c r="C7098" s="197">
        <v>366.47</v>
      </c>
      <c r="D7098" s="197">
        <f t="shared" si="111"/>
        <v>0.41789832082333844</v>
      </c>
      <c r="E7098" s="197">
        <v>-3.4410982004057455E-2</v>
      </c>
    </row>
    <row r="7099" spans="2:5" x14ac:dyDescent="0.3">
      <c r="B7099" s="166">
        <v>40536</v>
      </c>
      <c r="C7099" s="197">
        <v>258.45999999999998</v>
      </c>
      <c r="D7099" s="197">
        <f t="shared" si="111"/>
        <v>-0.35961347869177407</v>
      </c>
      <c r="E7099" s="197">
        <v>-3.4444112372982727E-2</v>
      </c>
    </row>
    <row r="7100" spans="2:5" x14ac:dyDescent="0.3">
      <c r="B7100" s="166">
        <v>43124</v>
      </c>
      <c r="C7100" s="197">
        <v>403.6</v>
      </c>
      <c r="D7100" s="197">
        <f t="shared" si="111"/>
        <v>2.21439949028353</v>
      </c>
      <c r="E7100" s="197">
        <v>-3.4449760765550175E-2</v>
      </c>
    </row>
    <row r="7101" spans="2:5" x14ac:dyDescent="0.3">
      <c r="B7101" s="166">
        <v>39534</v>
      </c>
      <c r="C7101" s="197">
        <v>125.56</v>
      </c>
      <c r="D7101" s="197">
        <f t="shared" si="111"/>
        <v>-0.15623950003359988</v>
      </c>
      <c r="E7101" s="197">
        <v>-3.4450938172869816E-2</v>
      </c>
    </row>
    <row r="7102" spans="2:5" x14ac:dyDescent="0.3">
      <c r="B7102" s="166">
        <v>40773</v>
      </c>
      <c r="C7102" s="197">
        <v>148.81</v>
      </c>
      <c r="D7102" s="197">
        <f t="shared" si="111"/>
        <v>5.1062782109150593</v>
      </c>
      <c r="E7102" s="197">
        <v>-3.4453672463015894E-2</v>
      </c>
    </row>
    <row r="7103" spans="2:5" x14ac:dyDescent="0.3">
      <c r="B7103" s="166">
        <v>36721</v>
      </c>
      <c r="C7103" s="197">
        <v>24.37</v>
      </c>
      <c r="D7103" s="197">
        <f t="shared" si="111"/>
        <v>-0.89784112345420253</v>
      </c>
      <c r="E7103" s="197">
        <v>-3.4469096671949195E-2</v>
      </c>
    </row>
    <row r="7104" spans="2:5" x14ac:dyDescent="0.3">
      <c r="B7104" s="166">
        <v>40592</v>
      </c>
      <c r="C7104" s="197">
        <v>238.55</v>
      </c>
      <c r="D7104" s="197">
        <f t="shared" si="111"/>
        <v>0.61531690140845074</v>
      </c>
      <c r="E7104" s="197">
        <v>-3.4484154288258351E-2</v>
      </c>
    </row>
    <row r="7105" spans="2:5" x14ac:dyDescent="0.3">
      <c r="B7105" s="166">
        <v>38905</v>
      </c>
      <c r="C7105" s="197">
        <v>147.68</v>
      </c>
      <c r="D7105" s="197">
        <f t="shared" si="111"/>
        <v>-0.77907098511481787</v>
      </c>
      <c r="E7105" s="197">
        <v>-3.451882845188281E-2</v>
      </c>
    </row>
    <row r="7106" spans="2:5" x14ac:dyDescent="0.3">
      <c r="B7106" s="166">
        <v>45868</v>
      </c>
      <c r="C7106" s="197">
        <v>668.45</v>
      </c>
      <c r="D7106" s="197">
        <f t="shared" si="111"/>
        <v>0.20778751468063961</v>
      </c>
      <c r="E7106" s="197">
        <v>-3.4520112659781832E-2</v>
      </c>
    </row>
    <row r="7107" spans="2:5" x14ac:dyDescent="0.3">
      <c r="B7107" s="166">
        <v>42625</v>
      </c>
      <c r="C7107" s="197">
        <v>553.45000000000005</v>
      </c>
      <c r="D7107" s="197">
        <f t="shared" si="111"/>
        <v>3.9659039928218931</v>
      </c>
      <c r="E7107" s="197">
        <v>-3.4539904055821968E-2</v>
      </c>
    </row>
    <row r="7108" spans="2:5" x14ac:dyDescent="0.3">
      <c r="B7108" s="166">
        <v>43991</v>
      </c>
      <c r="C7108" s="197">
        <v>111.45</v>
      </c>
      <c r="D7108" s="197">
        <f t="shared" si="111"/>
        <v>-0.64803410705826625</v>
      </c>
      <c r="E7108" s="197">
        <v>-3.464703334776964E-2</v>
      </c>
    </row>
    <row r="7109" spans="2:5" x14ac:dyDescent="0.3">
      <c r="B7109" s="166">
        <v>41290</v>
      </c>
      <c r="C7109" s="197">
        <v>316.64999999999998</v>
      </c>
      <c r="D7109" s="197">
        <f t="shared" si="111"/>
        <v>1.8109187749667108</v>
      </c>
      <c r="E7109" s="197">
        <v>-3.4691948907112136E-2</v>
      </c>
    </row>
    <row r="7110" spans="2:5" x14ac:dyDescent="0.3">
      <c r="B7110" s="166">
        <v>43711</v>
      </c>
      <c r="C7110" s="197">
        <v>112.65</v>
      </c>
      <c r="D7110" s="197">
        <f t="shared" si="111"/>
        <v>-0.499889012208657</v>
      </c>
      <c r="E7110" s="197">
        <v>-3.470437017994854E-2</v>
      </c>
    </row>
    <row r="7111" spans="2:5" x14ac:dyDescent="0.3">
      <c r="B7111" s="166">
        <v>43370</v>
      </c>
      <c r="C7111" s="197">
        <v>225.25</v>
      </c>
      <c r="D7111" s="197">
        <f t="shared" si="111"/>
        <v>1.7389348249027239</v>
      </c>
      <c r="E7111" s="197">
        <v>-3.4711806299550063E-2</v>
      </c>
    </row>
    <row r="7112" spans="2:5" x14ac:dyDescent="0.3">
      <c r="B7112" s="166">
        <v>38132</v>
      </c>
      <c r="C7112" s="197">
        <v>82.24</v>
      </c>
      <c r="D7112" s="197">
        <f t="shared" si="111"/>
        <v>-0.63220035778175321</v>
      </c>
      <c r="E7112" s="197">
        <v>-3.4741784037558787E-2</v>
      </c>
    </row>
    <row r="7113" spans="2:5" x14ac:dyDescent="0.3">
      <c r="B7113" s="166">
        <v>43579</v>
      </c>
      <c r="C7113" s="197">
        <v>223.6</v>
      </c>
      <c r="D7113" s="197">
        <f t="shared" si="111"/>
        <v>5.253247975899078E-2</v>
      </c>
      <c r="E7113" s="197">
        <v>-3.4750701489315805E-2</v>
      </c>
    </row>
    <row r="7114" spans="2:5" x14ac:dyDescent="0.3">
      <c r="B7114" s="166">
        <v>40583</v>
      </c>
      <c r="C7114" s="197">
        <v>212.44</v>
      </c>
      <c r="D7114" s="197">
        <f t="shared" ref="D7114:D7177" si="112">C7114/C7115-1</f>
        <v>7.695865738845681</v>
      </c>
      <c r="E7114" s="197">
        <v>-3.4758507883138723E-2</v>
      </c>
    </row>
    <row r="7115" spans="2:5" x14ac:dyDescent="0.3">
      <c r="B7115" s="166">
        <v>36593</v>
      </c>
      <c r="C7115" s="197">
        <v>24.43</v>
      </c>
      <c r="D7115" s="197">
        <f t="shared" si="112"/>
        <v>-0.59411862435620533</v>
      </c>
      <c r="E7115" s="197">
        <v>-3.4768866060845505E-2</v>
      </c>
    </row>
    <row r="7116" spans="2:5" x14ac:dyDescent="0.3">
      <c r="B7116" s="166">
        <v>35753</v>
      </c>
      <c r="C7116" s="197">
        <v>60.19</v>
      </c>
      <c r="D7116" s="197">
        <f t="shared" si="112"/>
        <v>-8.8030303030303014E-2</v>
      </c>
      <c r="E7116" s="197">
        <v>-3.4797947402180895E-2</v>
      </c>
    </row>
    <row r="7117" spans="2:5" x14ac:dyDescent="0.3">
      <c r="B7117" s="166">
        <v>39986</v>
      </c>
      <c r="C7117" s="197">
        <v>66</v>
      </c>
      <c r="D7117" s="197">
        <f t="shared" si="112"/>
        <v>-0.85436893203883502</v>
      </c>
      <c r="E7117" s="197">
        <v>-3.4805498683825653E-2</v>
      </c>
    </row>
    <row r="7118" spans="2:5" x14ac:dyDescent="0.3">
      <c r="B7118" s="166">
        <v>44795</v>
      </c>
      <c r="C7118" s="197">
        <v>453.2</v>
      </c>
      <c r="D7118" s="197">
        <f t="shared" si="112"/>
        <v>-0.13938473224458803</v>
      </c>
      <c r="E7118" s="197">
        <v>-3.4820572888936252E-2</v>
      </c>
    </row>
    <row r="7119" spans="2:5" x14ac:dyDescent="0.3">
      <c r="B7119" s="166">
        <v>42087</v>
      </c>
      <c r="C7119" s="197">
        <v>526.6</v>
      </c>
      <c r="D7119" s="197">
        <f t="shared" si="112"/>
        <v>4.6326879880201099</v>
      </c>
      <c r="E7119" s="197">
        <v>-3.4824046920821083E-2</v>
      </c>
    </row>
    <row r="7120" spans="2:5" x14ac:dyDescent="0.3">
      <c r="B7120" s="166">
        <v>38096</v>
      </c>
      <c r="C7120" s="197">
        <v>93.49</v>
      </c>
      <c r="D7120" s="197">
        <f t="shared" si="112"/>
        <v>1.9399371069182387</v>
      </c>
      <c r="E7120" s="197">
        <v>-3.489212346443693E-2</v>
      </c>
    </row>
    <row r="7121" spans="2:5" x14ac:dyDescent="0.3">
      <c r="B7121" s="166">
        <v>36245</v>
      </c>
      <c r="C7121" s="197">
        <v>31.8</v>
      </c>
      <c r="D7121" s="197">
        <f t="shared" si="112"/>
        <v>-0.69478836740570116</v>
      </c>
      <c r="E7121" s="197">
        <v>-3.490136570561464E-2</v>
      </c>
    </row>
    <row r="7122" spans="2:5" x14ac:dyDescent="0.3">
      <c r="B7122" s="166">
        <v>38036</v>
      </c>
      <c r="C7122" s="197">
        <v>104.19</v>
      </c>
      <c r="D7122" s="197">
        <f t="shared" si="112"/>
        <v>-0.63196750264924062</v>
      </c>
      <c r="E7122" s="197">
        <v>-3.4920340866987698E-2</v>
      </c>
    </row>
    <row r="7123" spans="2:5" x14ac:dyDescent="0.3">
      <c r="B7123" s="166">
        <v>44428</v>
      </c>
      <c r="C7123" s="197">
        <v>283.10000000000002</v>
      </c>
      <c r="D7123" s="197">
        <f t="shared" si="112"/>
        <v>2.8112547119009159</v>
      </c>
      <c r="E7123" s="197">
        <v>-3.4941196522924822E-2</v>
      </c>
    </row>
    <row r="7124" spans="2:5" x14ac:dyDescent="0.3">
      <c r="B7124" s="166">
        <v>35389</v>
      </c>
      <c r="C7124" s="197">
        <v>74.28</v>
      </c>
      <c r="D7124" s="197">
        <f t="shared" si="112"/>
        <v>-0.20317528427376097</v>
      </c>
      <c r="E7124" s="197">
        <v>-3.4948681304404317E-2</v>
      </c>
    </row>
    <row r="7125" spans="2:5" x14ac:dyDescent="0.3">
      <c r="B7125" s="166">
        <v>38057</v>
      </c>
      <c r="C7125" s="197">
        <v>93.22</v>
      </c>
      <c r="D7125" s="197">
        <f t="shared" si="112"/>
        <v>-0.43516723218613662</v>
      </c>
      <c r="E7125" s="197">
        <v>-3.4989648033126208E-2</v>
      </c>
    </row>
    <row r="7126" spans="2:5" x14ac:dyDescent="0.3">
      <c r="B7126" s="166">
        <v>39070</v>
      </c>
      <c r="C7126" s="197">
        <v>165.04</v>
      </c>
      <c r="D7126" s="197">
        <f t="shared" si="112"/>
        <v>1.2527982527982524</v>
      </c>
      <c r="E7126" s="197">
        <v>-3.5023095363386547E-2</v>
      </c>
    </row>
    <row r="7127" spans="2:5" x14ac:dyDescent="0.3">
      <c r="B7127" s="166">
        <v>38219</v>
      </c>
      <c r="C7127" s="197">
        <v>73.260000000000005</v>
      </c>
      <c r="D7127" s="197">
        <f t="shared" si="112"/>
        <v>-0.56519674758145877</v>
      </c>
      <c r="E7127" s="197">
        <v>-3.5036880927291847E-2</v>
      </c>
    </row>
    <row r="7128" spans="2:5" x14ac:dyDescent="0.3">
      <c r="B7128" s="166">
        <v>38784</v>
      </c>
      <c r="C7128" s="197">
        <v>168.49</v>
      </c>
      <c r="D7128" s="197">
        <f t="shared" si="112"/>
        <v>1.9642857142857144</v>
      </c>
      <c r="E7128" s="197">
        <v>-3.5104798992097064E-2</v>
      </c>
    </row>
    <row r="7129" spans="2:5" x14ac:dyDescent="0.3">
      <c r="B7129" s="166">
        <v>35894</v>
      </c>
      <c r="C7129" s="197">
        <v>56.84</v>
      </c>
      <c r="D7129" s="197">
        <f t="shared" si="112"/>
        <v>-0.68334261838440113</v>
      </c>
      <c r="E7129" s="197">
        <v>-3.5138346630453121E-2</v>
      </c>
    </row>
    <row r="7130" spans="2:5" x14ac:dyDescent="0.3">
      <c r="B7130" s="166">
        <v>43417</v>
      </c>
      <c r="C7130" s="197">
        <v>179.5</v>
      </c>
      <c r="D7130" s="197">
        <f t="shared" si="112"/>
        <v>1.7998752144751209</v>
      </c>
      <c r="E7130" s="197">
        <v>-3.5205589895189515E-2</v>
      </c>
    </row>
    <row r="7131" spans="2:5" x14ac:dyDescent="0.3">
      <c r="B7131" s="166">
        <v>35460</v>
      </c>
      <c r="C7131" s="197">
        <v>64.11</v>
      </c>
      <c r="D7131" s="197">
        <f t="shared" si="112"/>
        <v>1.7234494477485134</v>
      </c>
      <c r="E7131" s="197">
        <v>-3.5214446952596012E-2</v>
      </c>
    </row>
    <row r="7132" spans="2:5" x14ac:dyDescent="0.3">
      <c r="B7132" s="166">
        <v>36080</v>
      </c>
      <c r="C7132" s="197">
        <v>23.54</v>
      </c>
      <c r="D7132" s="197">
        <f t="shared" si="112"/>
        <v>-0.91567257746731145</v>
      </c>
      <c r="E7132" s="197">
        <v>-3.5245901639344268E-2</v>
      </c>
    </row>
    <row r="7133" spans="2:5" x14ac:dyDescent="0.3">
      <c r="B7133" s="166">
        <v>44221</v>
      </c>
      <c r="C7133" s="197">
        <v>279.14999999999998</v>
      </c>
      <c r="D7133" s="197">
        <f t="shared" si="112"/>
        <v>0.80621158201229348</v>
      </c>
      <c r="E7133" s="197">
        <v>-3.5251425609124087E-2</v>
      </c>
    </row>
    <row r="7134" spans="2:5" x14ac:dyDescent="0.3">
      <c r="B7134" s="166">
        <v>43654</v>
      </c>
      <c r="C7134" s="197">
        <v>154.55000000000001</v>
      </c>
      <c r="D7134" s="197">
        <f t="shared" si="112"/>
        <v>0</v>
      </c>
      <c r="E7134" s="197">
        <v>-3.5268414481897437E-2</v>
      </c>
    </row>
    <row r="7135" spans="2:5" x14ac:dyDescent="0.3">
      <c r="B7135" s="166">
        <v>40280</v>
      </c>
      <c r="C7135" s="197">
        <v>154.55000000000001</v>
      </c>
      <c r="D7135" s="197">
        <f t="shared" si="112"/>
        <v>5.2444444444444445</v>
      </c>
      <c r="E7135" s="197">
        <v>-3.5328631171587244E-2</v>
      </c>
    </row>
    <row r="7136" spans="2:5" x14ac:dyDescent="0.3">
      <c r="B7136" s="166">
        <v>36643</v>
      </c>
      <c r="C7136" s="197">
        <v>24.75</v>
      </c>
      <c r="D7136" s="197">
        <f t="shared" si="112"/>
        <v>-0.89898783772753244</v>
      </c>
      <c r="E7136" s="197">
        <v>-3.5463756819953285E-2</v>
      </c>
    </row>
    <row r="7137" spans="2:5" x14ac:dyDescent="0.3">
      <c r="B7137" s="166">
        <v>41212</v>
      </c>
      <c r="C7137" s="197">
        <v>245.02</v>
      </c>
      <c r="D7137" s="197">
        <f t="shared" si="112"/>
        <v>1.0058943921408106</v>
      </c>
      <c r="E7137" s="197">
        <v>-3.5468251781285653E-2</v>
      </c>
    </row>
    <row r="7138" spans="2:5" x14ac:dyDescent="0.3">
      <c r="B7138" s="166">
        <v>39591</v>
      </c>
      <c r="C7138" s="197">
        <v>122.15</v>
      </c>
      <c r="D7138" s="197">
        <f t="shared" si="112"/>
        <v>0.52687499999999998</v>
      </c>
      <c r="E7138" s="197">
        <v>-3.5530990919857897E-2</v>
      </c>
    </row>
    <row r="7139" spans="2:5" x14ac:dyDescent="0.3">
      <c r="B7139" s="166">
        <v>38531</v>
      </c>
      <c r="C7139" s="197">
        <v>80</v>
      </c>
      <c r="D7139" s="197">
        <f t="shared" si="112"/>
        <v>1.0070245860511791</v>
      </c>
      <c r="E7139" s="197">
        <v>-3.5563592525617915E-2</v>
      </c>
    </row>
    <row r="7140" spans="2:5" x14ac:dyDescent="0.3">
      <c r="B7140" s="166">
        <v>37824</v>
      </c>
      <c r="C7140" s="197">
        <v>39.86</v>
      </c>
      <c r="D7140" s="197">
        <f t="shared" si="112"/>
        <v>-0.94195004733124588</v>
      </c>
      <c r="E7140" s="197">
        <v>-3.5567384466489216E-2</v>
      </c>
    </row>
    <row r="7141" spans="2:5" x14ac:dyDescent="0.3">
      <c r="B7141" s="166">
        <v>45824</v>
      </c>
      <c r="C7141" s="197">
        <v>686.65</v>
      </c>
      <c r="D7141" s="197">
        <f t="shared" si="112"/>
        <v>3.7502594258042192</v>
      </c>
      <c r="E7141" s="197">
        <v>-3.5671652271610066E-2</v>
      </c>
    </row>
    <row r="7142" spans="2:5" x14ac:dyDescent="0.3">
      <c r="B7142" s="166">
        <v>43887</v>
      </c>
      <c r="C7142" s="197">
        <v>144.55000000000001</v>
      </c>
      <c r="D7142" s="197">
        <f t="shared" si="112"/>
        <v>-0.62835840082272787</v>
      </c>
      <c r="E7142" s="197">
        <v>-3.5690460306871175E-2</v>
      </c>
    </row>
    <row r="7143" spans="2:5" x14ac:dyDescent="0.3">
      <c r="B7143" s="166">
        <v>42500</v>
      </c>
      <c r="C7143" s="197">
        <v>388.95</v>
      </c>
      <c r="D7143" s="197">
        <f t="shared" si="112"/>
        <v>1.7809952809952807</v>
      </c>
      <c r="E7143" s="197">
        <v>-3.5701004090740174E-2</v>
      </c>
    </row>
    <row r="7144" spans="2:5" x14ac:dyDescent="0.3">
      <c r="B7144" s="166">
        <v>40150</v>
      </c>
      <c r="C7144" s="197">
        <v>139.86000000000001</v>
      </c>
      <c r="D7144" s="197">
        <f t="shared" si="112"/>
        <v>0.72880098887515454</v>
      </c>
      <c r="E7144" s="197">
        <v>-3.5714285714285587E-2</v>
      </c>
    </row>
    <row r="7145" spans="2:5" x14ac:dyDescent="0.3">
      <c r="B7145" s="166">
        <v>43956</v>
      </c>
      <c r="C7145" s="197">
        <v>80.900000000000006</v>
      </c>
      <c r="D7145" s="197">
        <f t="shared" si="112"/>
        <v>4.0880503144654092</v>
      </c>
      <c r="E7145" s="197">
        <v>-3.5756853396901045E-2</v>
      </c>
    </row>
    <row r="7146" spans="2:5" x14ac:dyDescent="0.3">
      <c r="B7146" s="166">
        <v>36839</v>
      </c>
      <c r="C7146" s="197">
        <v>15.9</v>
      </c>
      <c r="D7146" s="197">
        <f t="shared" si="112"/>
        <v>-0.80900900900900896</v>
      </c>
      <c r="E7146" s="197">
        <v>-3.5779260157671189E-2</v>
      </c>
    </row>
    <row r="7147" spans="2:5" x14ac:dyDescent="0.3">
      <c r="B7147" s="166">
        <v>38433</v>
      </c>
      <c r="C7147" s="197">
        <v>83.25</v>
      </c>
      <c r="D7147" s="197">
        <f t="shared" si="112"/>
        <v>0.10455088231391785</v>
      </c>
      <c r="E7147" s="197">
        <v>-3.5788742182070954E-2</v>
      </c>
    </row>
    <row r="7148" spans="2:5" x14ac:dyDescent="0.3">
      <c r="B7148" s="166">
        <v>35374</v>
      </c>
      <c r="C7148" s="197">
        <v>75.37</v>
      </c>
      <c r="D7148" s="197">
        <f t="shared" si="112"/>
        <v>-0.83650759219088933</v>
      </c>
      <c r="E7148" s="197">
        <v>-3.581936804400665E-2</v>
      </c>
    </row>
    <row r="7149" spans="2:5" x14ac:dyDescent="0.3">
      <c r="B7149" s="166">
        <v>42892</v>
      </c>
      <c r="C7149" s="197">
        <v>461</v>
      </c>
      <c r="D7149" s="197">
        <f t="shared" si="112"/>
        <v>18.280635717273107</v>
      </c>
      <c r="E7149" s="197">
        <v>-3.5867405625849558E-2</v>
      </c>
    </row>
    <row r="7150" spans="2:5" x14ac:dyDescent="0.3">
      <c r="B7150" s="166">
        <v>37467</v>
      </c>
      <c r="C7150" s="197">
        <v>23.91</v>
      </c>
      <c r="D7150" s="197">
        <f t="shared" si="112"/>
        <v>1.1215616681455192</v>
      </c>
      <c r="E7150" s="197">
        <v>-3.588709677419355E-2</v>
      </c>
    </row>
    <row r="7151" spans="2:5" x14ac:dyDescent="0.3">
      <c r="B7151" s="166">
        <v>36984</v>
      </c>
      <c r="C7151" s="197">
        <v>11.27</v>
      </c>
      <c r="D7151" s="197">
        <f t="shared" si="112"/>
        <v>-0.89416846652267823</v>
      </c>
      <c r="E7151" s="197">
        <v>-3.59281437125748E-2</v>
      </c>
    </row>
    <row r="7152" spans="2:5" x14ac:dyDescent="0.3">
      <c r="B7152" s="166">
        <v>38686</v>
      </c>
      <c r="C7152" s="197">
        <v>106.49</v>
      </c>
      <c r="D7152" s="197">
        <f t="shared" si="112"/>
        <v>1.8992649060713314</v>
      </c>
      <c r="E7152" s="197">
        <v>-3.5940611986239324E-2</v>
      </c>
    </row>
    <row r="7153" spans="2:5" x14ac:dyDescent="0.3">
      <c r="B7153" s="166">
        <v>36321</v>
      </c>
      <c r="C7153" s="197">
        <v>36.729999999999997</v>
      </c>
      <c r="D7153" s="197">
        <f t="shared" si="112"/>
        <v>-0.60917216429027454</v>
      </c>
      <c r="E7153" s="197">
        <v>-3.5958005249344005E-2</v>
      </c>
    </row>
    <row r="7154" spans="2:5" x14ac:dyDescent="0.3">
      <c r="B7154" s="166">
        <v>38001</v>
      </c>
      <c r="C7154" s="197">
        <v>93.98</v>
      </c>
      <c r="D7154" s="197">
        <f t="shared" si="112"/>
        <v>3.2633776508075973E-2</v>
      </c>
      <c r="E7154" s="197">
        <v>-3.6003692686429334E-2</v>
      </c>
    </row>
    <row r="7155" spans="2:5" x14ac:dyDescent="0.3">
      <c r="B7155" s="166">
        <v>38362</v>
      </c>
      <c r="C7155" s="197">
        <v>91.01</v>
      </c>
      <c r="D7155" s="197">
        <f t="shared" si="112"/>
        <v>0.3354365370506236</v>
      </c>
      <c r="E7155" s="197">
        <v>-3.6013134201885344E-2</v>
      </c>
    </row>
    <row r="7156" spans="2:5" x14ac:dyDescent="0.3">
      <c r="B7156" s="166">
        <v>43920</v>
      </c>
      <c r="C7156" s="197">
        <v>68.150000000000006</v>
      </c>
      <c r="D7156" s="197">
        <f t="shared" si="112"/>
        <v>-0.75656367208430075</v>
      </c>
      <c r="E7156" s="197">
        <v>-3.6067892503536036E-2</v>
      </c>
    </row>
    <row r="7157" spans="2:5" x14ac:dyDescent="0.3">
      <c r="B7157" s="166">
        <v>41438</v>
      </c>
      <c r="C7157" s="197">
        <v>279.95</v>
      </c>
      <c r="D7157" s="197">
        <f t="shared" si="112"/>
        <v>4.2930610701455851</v>
      </c>
      <c r="E7157" s="197">
        <v>-3.6084426539958026E-2</v>
      </c>
    </row>
    <row r="7158" spans="2:5" x14ac:dyDescent="0.3">
      <c r="B7158" s="166">
        <v>35880</v>
      </c>
      <c r="C7158" s="197">
        <v>52.89</v>
      </c>
      <c r="D7158" s="197">
        <f t="shared" si="112"/>
        <v>0.17220744680851063</v>
      </c>
      <c r="E7158" s="197">
        <v>-3.6085292509568045E-2</v>
      </c>
    </row>
    <row r="7159" spans="2:5" x14ac:dyDescent="0.3">
      <c r="B7159" s="166">
        <v>35822</v>
      </c>
      <c r="C7159" s="197">
        <v>45.12</v>
      </c>
      <c r="D7159" s="197">
        <f t="shared" si="112"/>
        <v>1.6005763688760801</v>
      </c>
      <c r="E7159" s="197">
        <v>-3.6103396710104763E-2</v>
      </c>
    </row>
    <row r="7160" spans="2:5" x14ac:dyDescent="0.3">
      <c r="B7160" s="166">
        <v>36923</v>
      </c>
      <c r="C7160" s="197">
        <v>17.350000000000001</v>
      </c>
      <c r="D7160" s="197">
        <f t="shared" si="112"/>
        <v>-0.76167582417582413</v>
      </c>
      <c r="E7160" s="197">
        <v>-3.6111111111110983E-2</v>
      </c>
    </row>
    <row r="7161" spans="2:5" x14ac:dyDescent="0.3">
      <c r="B7161" s="166">
        <v>35500</v>
      </c>
      <c r="C7161" s="197">
        <v>72.8</v>
      </c>
      <c r="D7161" s="197">
        <f t="shared" si="112"/>
        <v>1.7043090638930161</v>
      </c>
      <c r="E7161" s="197">
        <v>-3.6144578313253017E-2</v>
      </c>
    </row>
    <row r="7162" spans="2:5" x14ac:dyDescent="0.3">
      <c r="B7162" s="166">
        <v>36285</v>
      </c>
      <c r="C7162" s="197">
        <v>26.92</v>
      </c>
      <c r="D7162" s="197">
        <f t="shared" si="112"/>
        <v>-0.84661842630049566</v>
      </c>
      <c r="E7162" s="197">
        <v>-3.6161833154314316E-2</v>
      </c>
    </row>
    <row r="7163" spans="2:5" x14ac:dyDescent="0.3">
      <c r="B7163" s="166">
        <v>39106</v>
      </c>
      <c r="C7163" s="197">
        <v>175.51</v>
      </c>
      <c r="D7163" s="197">
        <f t="shared" si="112"/>
        <v>0.47116512992455983</v>
      </c>
      <c r="E7163" s="197">
        <v>-3.6188907193849595E-2</v>
      </c>
    </row>
    <row r="7164" spans="2:5" x14ac:dyDescent="0.3">
      <c r="B7164" s="166">
        <v>39538</v>
      </c>
      <c r="C7164" s="197">
        <v>119.3</v>
      </c>
      <c r="D7164" s="197">
        <f t="shared" si="112"/>
        <v>1.3097773475314618</v>
      </c>
      <c r="E7164" s="197">
        <v>-3.6193246081758002E-2</v>
      </c>
    </row>
    <row r="7165" spans="2:5" x14ac:dyDescent="0.3">
      <c r="B7165" s="166">
        <v>37879</v>
      </c>
      <c r="C7165" s="197">
        <v>51.65</v>
      </c>
      <c r="D7165" s="197">
        <f t="shared" si="112"/>
        <v>-0.10963626960868811</v>
      </c>
      <c r="E7165" s="197">
        <v>-3.6200783728307595E-2</v>
      </c>
    </row>
    <row r="7166" spans="2:5" x14ac:dyDescent="0.3">
      <c r="B7166" s="166">
        <v>35765</v>
      </c>
      <c r="C7166" s="197">
        <v>58.01</v>
      </c>
      <c r="D7166" s="197">
        <f t="shared" si="112"/>
        <v>-0.88553670086819258</v>
      </c>
      <c r="E7166" s="197">
        <v>-3.621864097026084E-2</v>
      </c>
    </row>
    <row r="7167" spans="2:5" x14ac:dyDescent="0.3">
      <c r="B7167" s="166">
        <v>42773</v>
      </c>
      <c r="C7167" s="197">
        <v>506.8</v>
      </c>
      <c r="D7167" s="197">
        <f t="shared" si="112"/>
        <v>1.2811360669757397</v>
      </c>
      <c r="E7167" s="197">
        <v>-3.6227060948939793E-2</v>
      </c>
    </row>
    <row r="7168" spans="2:5" x14ac:dyDescent="0.3">
      <c r="B7168" s="166">
        <v>41061</v>
      </c>
      <c r="C7168" s="197">
        <v>222.17</v>
      </c>
      <c r="D7168" s="197">
        <f t="shared" si="112"/>
        <v>5.3860304685254379</v>
      </c>
      <c r="E7168" s="197">
        <v>-3.6264260616839517E-2</v>
      </c>
    </row>
    <row r="7169" spans="2:5" x14ac:dyDescent="0.3">
      <c r="B7169" s="166">
        <v>36199</v>
      </c>
      <c r="C7169" s="197">
        <v>34.79</v>
      </c>
      <c r="D7169" s="197">
        <f t="shared" si="112"/>
        <v>-0.90423892100192682</v>
      </c>
      <c r="E7169" s="197">
        <v>-3.6288088642659311E-2</v>
      </c>
    </row>
    <row r="7170" spans="2:5" x14ac:dyDescent="0.3">
      <c r="B7170" s="166">
        <v>42457</v>
      </c>
      <c r="C7170" s="197">
        <v>363.3</v>
      </c>
      <c r="D7170" s="197">
        <f t="shared" si="112"/>
        <v>13.732360097323602</v>
      </c>
      <c r="E7170" s="197">
        <v>-3.6339522546419034E-2</v>
      </c>
    </row>
    <row r="7171" spans="2:5" x14ac:dyDescent="0.3">
      <c r="B7171" s="166">
        <v>36622</v>
      </c>
      <c r="C7171" s="197">
        <v>24.66</v>
      </c>
      <c r="D7171" s="197">
        <f t="shared" si="112"/>
        <v>-0.89272663998607971</v>
      </c>
      <c r="E7171" s="197">
        <v>-3.6342321219226204E-2</v>
      </c>
    </row>
    <row r="7172" spans="2:5" x14ac:dyDescent="0.3">
      <c r="B7172" s="166">
        <v>40595</v>
      </c>
      <c r="C7172" s="197">
        <v>229.88</v>
      </c>
      <c r="D7172" s="197">
        <f t="shared" si="112"/>
        <v>0.2818825628729158</v>
      </c>
      <c r="E7172" s="197">
        <v>-3.6344581848669066E-2</v>
      </c>
    </row>
    <row r="7173" spans="2:5" x14ac:dyDescent="0.3">
      <c r="B7173" s="166">
        <v>40834</v>
      </c>
      <c r="C7173" s="197">
        <v>179.33</v>
      </c>
      <c r="D7173" s="197">
        <f t="shared" si="112"/>
        <v>5.0157665213015772</v>
      </c>
      <c r="E7173" s="197">
        <v>-3.6378291241268013E-2</v>
      </c>
    </row>
    <row r="7174" spans="2:5" x14ac:dyDescent="0.3">
      <c r="B7174" s="166">
        <v>39828</v>
      </c>
      <c r="C7174" s="197">
        <v>29.81</v>
      </c>
      <c r="D7174" s="197">
        <f t="shared" si="112"/>
        <v>-0.91077521700089792</v>
      </c>
      <c r="E7174" s="197">
        <v>-3.6522301228183673E-2</v>
      </c>
    </row>
    <row r="7175" spans="2:5" x14ac:dyDescent="0.3">
      <c r="B7175" s="166">
        <v>42262</v>
      </c>
      <c r="C7175" s="197">
        <v>334.1</v>
      </c>
      <c r="D7175" s="197">
        <f t="shared" si="112"/>
        <v>0.18525613736341717</v>
      </c>
      <c r="E7175" s="197">
        <v>-3.6620530565167231E-2</v>
      </c>
    </row>
    <row r="7176" spans="2:5" x14ac:dyDescent="0.3">
      <c r="B7176" s="166">
        <v>41485</v>
      </c>
      <c r="C7176" s="197">
        <v>281.88</v>
      </c>
      <c r="D7176" s="197">
        <f t="shared" si="112"/>
        <v>8.4179752756431672</v>
      </c>
      <c r="E7176" s="197">
        <v>-3.6669970267591778E-2</v>
      </c>
    </row>
    <row r="7177" spans="2:5" x14ac:dyDescent="0.3">
      <c r="B7177" s="166">
        <v>37684</v>
      </c>
      <c r="C7177" s="197">
        <v>29.93</v>
      </c>
      <c r="D7177" s="197">
        <f t="shared" si="112"/>
        <v>-0.91230588924699674</v>
      </c>
      <c r="E7177" s="197">
        <v>-3.6691342130672711E-2</v>
      </c>
    </row>
    <row r="7178" spans="2:5" x14ac:dyDescent="0.3">
      <c r="B7178" s="166">
        <v>42384</v>
      </c>
      <c r="C7178" s="197">
        <v>341.3</v>
      </c>
      <c r="D7178" s="197">
        <f t="shared" ref="D7178:D7241" si="113">C7178/C7179-1</f>
        <v>1.2040684533419439</v>
      </c>
      <c r="E7178" s="197">
        <v>-3.6692068868190764E-2</v>
      </c>
    </row>
    <row r="7179" spans="2:5" x14ac:dyDescent="0.3">
      <c r="B7179" s="166">
        <v>43665</v>
      </c>
      <c r="C7179" s="197">
        <v>154.85</v>
      </c>
      <c r="D7179" s="197">
        <f t="shared" si="113"/>
        <v>-0.6400511390051139</v>
      </c>
      <c r="E7179" s="197">
        <v>-3.67029548989114E-2</v>
      </c>
    </row>
    <row r="7180" spans="2:5" x14ac:dyDescent="0.3">
      <c r="B7180" s="166">
        <v>42166</v>
      </c>
      <c r="C7180" s="197">
        <v>430.2</v>
      </c>
      <c r="D7180" s="197">
        <f t="shared" si="113"/>
        <v>1.4763988026709649</v>
      </c>
      <c r="E7180" s="197">
        <v>-3.6721898790864405E-2</v>
      </c>
    </row>
    <row r="7181" spans="2:5" x14ac:dyDescent="0.3">
      <c r="B7181" s="166">
        <v>38797</v>
      </c>
      <c r="C7181" s="197">
        <v>173.72</v>
      </c>
      <c r="D7181" s="197">
        <f t="shared" si="113"/>
        <v>9.5476624165148767</v>
      </c>
      <c r="E7181" s="197">
        <v>-3.6761851954532854E-2</v>
      </c>
    </row>
    <row r="7182" spans="2:5" x14ac:dyDescent="0.3">
      <c r="B7182" s="166">
        <v>36791</v>
      </c>
      <c r="C7182" s="197">
        <v>16.47</v>
      </c>
      <c r="D7182" s="197">
        <f t="shared" si="113"/>
        <v>-0.86164314516129037</v>
      </c>
      <c r="E7182" s="197">
        <v>-3.6842105263158009E-2</v>
      </c>
    </row>
    <row r="7183" spans="2:5" x14ac:dyDescent="0.3">
      <c r="B7183" s="166">
        <v>39520</v>
      </c>
      <c r="C7183" s="197">
        <v>119.04</v>
      </c>
      <c r="D7183" s="197">
        <f t="shared" si="113"/>
        <v>-7.1726438698915818E-3</v>
      </c>
      <c r="E7183" s="197">
        <v>-3.689320388349504E-2</v>
      </c>
    </row>
    <row r="7184" spans="2:5" x14ac:dyDescent="0.3">
      <c r="B7184" s="166">
        <v>43735</v>
      </c>
      <c r="C7184" s="197">
        <v>119.9</v>
      </c>
      <c r="D7184" s="197">
        <f t="shared" si="113"/>
        <v>-0.1352949661041396</v>
      </c>
      <c r="E7184" s="197">
        <v>-3.6947791164658628E-2</v>
      </c>
    </row>
    <row r="7185" spans="2:5" x14ac:dyDescent="0.3">
      <c r="B7185" s="166">
        <v>40779</v>
      </c>
      <c r="C7185" s="197">
        <v>138.66</v>
      </c>
      <c r="D7185" s="197">
        <f t="shared" si="113"/>
        <v>-0.55536315536315539</v>
      </c>
      <c r="E7185" s="197">
        <v>-3.6949576330045808E-2</v>
      </c>
    </row>
    <row r="7186" spans="2:5" x14ac:dyDescent="0.3">
      <c r="B7186" s="166">
        <v>44246</v>
      </c>
      <c r="C7186" s="197">
        <v>311.85000000000002</v>
      </c>
      <c r="D7186" s="197">
        <f t="shared" si="113"/>
        <v>20.822953114065783</v>
      </c>
      <c r="E7186" s="197">
        <v>-3.7054191755442334E-2</v>
      </c>
    </row>
    <row r="7187" spans="2:5" x14ac:dyDescent="0.3">
      <c r="B7187" s="166">
        <v>37097</v>
      </c>
      <c r="C7187" s="197">
        <v>14.29</v>
      </c>
      <c r="D7187" s="197">
        <f t="shared" si="113"/>
        <v>-0.92957815888034689</v>
      </c>
      <c r="E7187" s="197">
        <v>-3.7061994609164484E-2</v>
      </c>
    </row>
    <row r="7188" spans="2:5" x14ac:dyDescent="0.3">
      <c r="B7188" s="166">
        <v>41116</v>
      </c>
      <c r="C7188" s="197">
        <v>202.92</v>
      </c>
      <c r="D7188" s="197">
        <f t="shared" si="113"/>
        <v>1.85481148002251</v>
      </c>
      <c r="E7188" s="197">
        <v>-3.7107336053905371E-2</v>
      </c>
    </row>
    <row r="7189" spans="2:5" x14ac:dyDescent="0.3">
      <c r="B7189" s="166">
        <v>38161</v>
      </c>
      <c r="C7189" s="197">
        <v>71.08</v>
      </c>
      <c r="D7189" s="197">
        <f t="shared" si="113"/>
        <v>-0.24862579281183927</v>
      </c>
      <c r="E7189" s="197">
        <v>-3.7117312381468426E-2</v>
      </c>
    </row>
    <row r="7190" spans="2:5" x14ac:dyDescent="0.3">
      <c r="B7190" s="166">
        <v>35278</v>
      </c>
      <c r="C7190" s="197">
        <v>94.6</v>
      </c>
      <c r="D7190" s="197">
        <f t="shared" si="113"/>
        <v>0.73833149577361246</v>
      </c>
      <c r="E7190" s="197">
        <v>-3.7150127226463159E-2</v>
      </c>
    </row>
    <row r="7191" spans="2:5" x14ac:dyDescent="0.3">
      <c r="B7191" s="166">
        <v>36459</v>
      </c>
      <c r="C7191" s="197">
        <v>54.42</v>
      </c>
      <c r="D7191" s="197">
        <f t="shared" si="113"/>
        <v>0.79781962338949453</v>
      </c>
      <c r="E7191" s="197">
        <v>-3.7154989384288739E-2</v>
      </c>
    </row>
    <row r="7192" spans="2:5" x14ac:dyDescent="0.3">
      <c r="B7192" s="166">
        <v>35978</v>
      </c>
      <c r="C7192" s="197">
        <v>30.27</v>
      </c>
      <c r="D7192" s="197">
        <f t="shared" si="113"/>
        <v>-0.22977099236641219</v>
      </c>
      <c r="E7192" s="197">
        <v>-3.7213740458015288E-2</v>
      </c>
    </row>
    <row r="7193" spans="2:5" x14ac:dyDescent="0.3">
      <c r="B7193" s="166">
        <v>36521</v>
      </c>
      <c r="C7193" s="197">
        <v>39.299999999999997</v>
      </c>
      <c r="D7193" s="197">
        <f t="shared" si="113"/>
        <v>-0.8352546635925383</v>
      </c>
      <c r="E7193" s="197">
        <v>-3.7236648701616915E-2</v>
      </c>
    </row>
    <row r="7194" spans="2:5" x14ac:dyDescent="0.3">
      <c r="B7194" s="166">
        <v>40498</v>
      </c>
      <c r="C7194" s="197">
        <v>238.55</v>
      </c>
      <c r="D7194" s="197">
        <f t="shared" si="113"/>
        <v>0.81062618595825442</v>
      </c>
      <c r="E7194" s="197">
        <v>-3.7250786988457407E-2</v>
      </c>
    </row>
    <row r="7195" spans="2:5" x14ac:dyDescent="0.3">
      <c r="B7195" s="166">
        <v>43760</v>
      </c>
      <c r="C7195" s="197">
        <v>131.75</v>
      </c>
      <c r="D7195" s="197">
        <f t="shared" si="113"/>
        <v>-0.22133569739952719</v>
      </c>
      <c r="E7195" s="197">
        <v>-3.7267080745341574E-2</v>
      </c>
    </row>
    <row r="7196" spans="2:5" x14ac:dyDescent="0.3">
      <c r="B7196" s="166">
        <v>43439</v>
      </c>
      <c r="C7196" s="197">
        <v>169.2</v>
      </c>
      <c r="D7196" s="197">
        <f t="shared" si="113"/>
        <v>-0.33508861555389635</v>
      </c>
      <c r="E7196" s="197">
        <v>-3.7268847795163595E-2</v>
      </c>
    </row>
    <row r="7197" spans="2:5" x14ac:dyDescent="0.3">
      <c r="B7197" s="166">
        <v>41367</v>
      </c>
      <c r="C7197" s="197">
        <v>254.47</v>
      </c>
      <c r="D7197" s="197">
        <f t="shared" si="113"/>
        <v>4.7873550147828068</v>
      </c>
      <c r="E7197" s="197">
        <v>-3.7411106067483768E-2</v>
      </c>
    </row>
    <row r="7198" spans="2:5" x14ac:dyDescent="0.3">
      <c r="B7198" s="166">
        <v>35948</v>
      </c>
      <c r="C7198" s="197">
        <v>43.97</v>
      </c>
      <c r="D7198" s="197">
        <f t="shared" si="113"/>
        <v>9.8151848151848187E-2</v>
      </c>
      <c r="E7198" s="197">
        <v>-3.7434325744308272E-2</v>
      </c>
    </row>
    <row r="7199" spans="2:5" x14ac:dyDescent="0.3">
      <c r="B7199" s="166">
        <v>35951</v>
      </c>
      <c r="C7199" s="197">
        <v>40.04</v>
      </c>
      <c r="D7199" s="197">
        <f t="shared" si="113"/>
        <v>-0.51051344743276283</v>
      </c>
      <c r="E7199" s="197">
        <v>-3.7500000000000089E-2</v>
      </c>
    </row>
    <row r="7200" spans="2:5" x14ac:dyDescent="0.3">
      <c r="B7200" s="166">
        <v>35362</v>
      </c>
      <c r="C7200" s="197">
        <v>81.8</v>
      </c>
      <c r="D7200" s="197">
        <f t="shared" si="113"/>
        <v>6.25177304964539</v>
      </c>
      <c r="E7200" s="197">
        <v>-3.7533827509118711E-2</v>
      </c>
    </row>
    <row r="7201" spans="2:5" x14ac:dyDescent="0.3">
      <c r="B7201" s="166">
        <v>37067</v>
      </c>
      <c r="C7201" s="197">
        <v>11.28</v>
      </c>
      <c r="D7201" s="197">
        <f t="shared" si="113"/>
        <v>-0.54625905068382941</v>
      </c>
      <c r="E7201" s="197">
        <v>-3.754266211604107E-2</v>
      </c>
    </row>
    <row r="7202" spans="2:5" x14ac:dyDescent="0.3">
      <c r="B7202" s="166">
        <v>37327</v>
      </c>
      <c r="C7202" s="197">
        <v>24.86</v>
      </c>
      <c r="D7202" s="197">
        <f t="shared" si="113"/>
        <v>-0.92530721389297843</v>
      </c>
      <c r="E7202" s="197">
        <v>-3.7553232675183845E-2</v>
      </c>
    </row>
    <row r="7203" spans="2:5" x14ac:dyDescent="0.3">
      <c r="B7203" s="166">
        <v>41673</v>
      </c>
      <c r="C7203" s="197">
        <v>332.83</v>
      </c>
      <c r="D7203" s="197">
        <f t="shared" si="113"/>
        <v>-6.2978603603603633E-2</v>
      </c>
      <c r="E7203" s="197">
        <v>-3.7618551931528965E-2</v>
      </c>
    </row>
    <row r="7204" spans="2:5" x14ac:dyDescent="0.3">
      <c r="B7204" s="166">
        <v>42228</v>
      </c>
      <c r="C7204" s="197">
        <v>355.2</v>
      </c>
      <c r="D7204" s="197">
        <f t="shared" si="113"/>
        <v>1.8425096030729833</v>
      </c>
      <c r="E7204" s="197">
        <v>-3.7789516456724903E-2</v>
      </c>
    </row>
    <row r="7205" spans="2:5" x14ac:dyDescent="0.3">
      <c r="B7205" s="166">
        <v>39241</v>
      </c>
      <c r="C7205" s="197">
        <v>124.96</v>
      </c>
      <c r="D7205" s="197">
        <f t="shared" si="113"/>
        <v>-0.63220014716703465</v>
      </c>
      <c r="E7205" s="197">
        <v>-3.7807037807037869E-2</v>
      </c>
    </row>
    <row r="7206" spans="2:5" x14ac:dyDescent="0.3">
      <c r="B7206" s="166">
        <v>43175</v>
      </c>
      <c r="C7206" s="197">
        <v>339.75</v>
      </c>
      <c r="D7206" s="197">
        <f t="shared" si="113"/>
        <v>1.0990362041270232</v>
      </c>
      <c r="E7206" s="197">
        <v>-3.7807986406117267E-2</v>
      </c>
    </row>
    <row r="7207" spans="2:5" x14ac:dyDescent="0.3">
      <c r="B7207" s="166">
        <v>38856</v>
      </c>
      <c r="C7207" s="197">
        <v>161.86000000000001</v>
      </c>
      <c r="D7207" s="197">
        <f t="shared" si="113"/>
        <v>0.62542679252862032</v>
      </c>
      <c r="E7207" s="197">
        <v>-3.7864827914165011E-2</v>
      </c>
    </row>
    <row r="7208" spans="2:5" x14ac:dyDescent="0.3">
      <c r="B7208" s="166">
        <v>39608</v>
      </c>
      <c r="C7208" s="197">
        <v>99.58</v>
      </c>
      <c r="D7208" s="197">
        <f t="shared" si="113"/>
        <v>2.5399928901528619</v>
      </c>
      <c r="E7208" s="197">
        <v>-3.7874396135265664E-2</v>
      </c>
    </row>
    <row r="7209" spans="2:5" x14ac:dyDescent="0.3">
      <c r="B7209" s="166">
        <v>37459</v>
      </c>
      <c r="C7209" s="197">
        <v>28.13</v>
      </c>
      <c r="D7209" s="197">
        <f t="shared" si="113"/>
        <v>-0.47878450991291455</v>
      </c>
      <c r="E7209" s="197">
        <v>-3.7961696306429538E-2</v>
      </c>
    </row>
    <row r="7210" spans="2:5" x14ac:dyDescent="0.3">
      <c r="B7210" s="166">
        <v>35898</v>
      </c>
      <c r="C7210" s="197">
        <v>53.97</v>
      </c>
      <c r="D7210" s="197">
        <f t="shared" si="113"/>
        <v>-0.25393972905722983</v>
      </c>
      <c r="E7210" s="197">
        <v>-3.796791443850267E-2</v>
      </c>
    </row>
    <row r="7211" spans="2:5" x14ac:dyDescent="0.3">
      <c r="B7211" s="166">
        <v>39637</v>
      </c>
      <c r="C7211" s="197">
        <v>72.34</v>
      </c>
      <c r="D7211" s="197">
        <f t="shared" si="113"/>
        <v>1.6733185513673323</v>
      </c>
      <c r="E7211" s="197">
        <v>-3.8031914893617014E-2</v>
      </c>
    </row>
    <row r="7212" spans="2:5" x14ac:dyDescent="0.3">
      <c r="B7212" s="166">
        <v>37391</v>
      </c>
      <c r="C7212" s="197">
        <v>27.06</v>
      </c>
      <c r="D7212" s="197">
        <f t="shared" si="113"/>
        <v>-0.91018023699671391</v>
      </c>
      <c r="E7212" s="197">
        <v>-3.8037682189832944E-2</v>
      </c>
    </row>
    <row r="7213" spans="2:5" x14ac:dyDescent="0.3">
      <c r="B7213" s="166">
        <v>41031</v>
      </c>
      <c r="C7213" s="197">
        <v>301.27</v>
      </c>
      <c r="D7213" s="197">
        <f t="shared" si="113"/>
        <v>0.32356559177576649</v>
      </c>
      <c r="E7213" s="197">
        <v>-3.805996360037045E-2</v>
      </c>
    </row>
    <row r="7214" spans="2:5" x14ac:dyDescent="0.3">
      <c r="B7214" s="166">
        <v>40571</v>
      </c>
      <c r="C7214" s="197">
        <v>227.62</v>
      </c>
      <c r="D7214" s="197">
        <f t="shared" si="113"/>
        <v>0.59755755193711413</v>
      </c>
      <c r="E7214" s="197">
        <v>-3.8076321683641057E-2</v>
      </c>
    </row>
    <row r="7215" spans="2:5" x14ac:dyDescent="0.3">
      <c r="B7215" s="166">
        <v>39155</v>
      </c>
      <c r="C7215" s="197">
        <v>142.47999999999999</v>
      </c>
      <c r="D7215" s="197">
        <f t="shared" si="113"/>
        <v>5.3465478841870819</v>
      </c>
      <c r="E7215" s="197">
        <v>-3.8077234674588234E-2</v>
      </c>
    </row>
    <row r="7216" spans="2:5" x14ac:dyDescent="0.3">
      <c r="B7216" s="166">
        <v>36728</v>
      </c>
      <c r="C7216" s="197">
        <v>22.45</v>
      </c>
      <c r="D7216" s="197">
        <f t="shared" si="113"/>
        <v>6.1465721040189214E-2</v>
      </c>
      <c r="E7216" s="197">
        <v>-3.8131962296486743E-2</v>
      </c>
    </row>
    <row r="7217" spans="2:5" x14ac:dyDescent="0.3">
      <c r="B7217" s="166">
        <v>36096</v>
      </c>
      <c r="C7217" s="197">
        <v>21.15</v>
      </c>
      <c r="D7217" s="197">
        <f t="shared" si="113"/>
        <v>-0.15837644249900518</v>
      </c>
      <c r="E7217" s="197">
        <v>-3.8199181446111896E-2</v>
      </c>
    </row>
    <row r="7218" spans="2:5" x14ac:dyDescent="0.3">
      <c r="B7218" s="166">
        <v>37334</v>
      </c>
      <c r="C7218" s="197">
        <v>25.13</v>
      </c>
      <c r="D7218" s="197">
        <f t="shared" si="113"/>
        <v>-0.47360703812316718</v>
      </c>
      <c r="E7218" s="197">
        <v>-3.8270187523918864E-2</v>
      </c>
    </row>
    <row r="7219" spans="2:5" x14ac:dyDescent="0.3">
      <c r="B7219" s="166">
        <v>36385</v>
      </c>
      <c r="C7219" s="197">
        <v>47.74</v>
      </c>
      <c r="D7219" s="197">
        <f t="shared" si="113"/>
        <v>-0.73137519693900521</v>
      </c>
      <c r="E7219" s="197">
        <v>-3.8275584206285185E-2</v>
      </c>
    </row>
    <row r="7220" spans="2:5" x14ac:dyDescent="0.3">
      <c r="B7220" s="166">
        <v>38814</v>
      </c>
      <c r="C7220" s="197">
        <v>177.72</v>
      </c>
      <c r="D7220" s="197">
        <f t="shared" si="113"/>
        <v>2.837616065644569</v>
      </c>
      <c r="E7220" s="197">
        <v>-3.8363724906660956E-2</v>
      </c>
    </row>
    <row r="7221" spans="2:5" x14ac:dyDescent="0.3">
      <c r="B7221" s="166">
        <v>36370</v>
      </c>
      <c r="C7221" s="197">
        <v>46.31</v>
      </c>
      <c r="D7221" s="197">
        <f t="shared" si="113"/>
        <v>-0.84880835781913155</v>
      </c>
      <c r="E7221" s="197">
        <v>-3.8413621262458397E-2</v>
      </c>
    </row>
    <row r="7222" spans="2:5" x14ac:dyDescent="0.3">
      <c r="B7222" s="166">
        <v>42424</v>
      </c>
      <c r="C7222" s="197">
        <v>306.3</v>
      </c>
      <c r="D7222" s="197">
        <f t="shared" si="113"/>
        <v>4.5050323508267436</v>
      </c>
      <c r="E7222" s="197">
        <v>-3.8455501491131638E-2</v>
      </c>
    </row>
    <row r="7223" spans="2:5" x14ac:dyDescent="0.3">
      <c r="B7223" s="166">
        <v>34814</v>
      </c>
      <c r="C7223" s="197">
        <v>55.64</v>
      </c>
      <c r="D7223" s="197">
        <f t="shared" si="113"/>
        <v>-0.89083774769472235</v>
      </c>
      <c r="E7223" s="197">
        <v>-3.8534646621738333E-2</v>
      </c>
    </row>
    <row r="7224" spans="2:5" x14ac:dyDescent="0.3">
      <c r="B7224" s="166">
        <v>44518</v>
      </c>
      <c r="C7224" s="197">
        <v>509.7</v>
      </c>
      <c r="D7224" s="197">
        <f t="shared" si="113"/>
        <v>4.3427672955974836</v>
      </c>
      <c r="E7224" s="197">
        <v>-3.8573988493822431E-2</v>
      </c>
    </row>
    <row r="7225" spans="2:5" x14ac:dyDescent="0.3">
      <c r="B7225" s="166">
        <v>35311</v>
      </c>
      <c r="C7225" s="197">
        <v>95.4</v>
      </c>
      <c r="D7225" s="197">
        <f t="shared" si="113"/>
        <v>-0.31593288398106989</v>
      </c>
      <c r="E7225" s="197">
        <v>-3.8597198427894774E-2</v>
      </c>
    </row>
    <row r="7226" spans="2:5" x14ac:dyDescent="0.3">
      <c r="B7226" s="166">
        <v>38880</v>
      </c>
      <c r="C7226" s="197">
        <v>139.46</v>
      </c>
      <c r="D7226" s="197">
        <f t="shared" si="113"/>
        <v>-0.14257608361512453</v>
      </c>
      <c r="E7226" s="197">
        <v>-3.8604715290224689E-2</v>
      </c>
    </row>
    <row r="7227" spans="2:5" x14ac:dyDescent="0.3">
      <c r="B7227" s="166">
        <v>43440</v>
      </c>
      <c r="C7227" s="197">
        <v>162.65</v>
      </c>
      <c r="D7227" s="197">
        <f t="shared" si="113"/>
        <v>-0.61236892278360344</v>
      </c>
      <c r="E7227" s="197">
        <v>-3.8711583924349813E-2</v>
      </c>
    </row>
    <row r="7228" spans="2:5" x14ac:dyDescent="0.3">
      <c r="B7228" s="166">
        <v>42860</v>
      </c>
      <c r="C7228" s="197">
        <v>419.6</v>
      </c>
      <c r="D7228" s="197">
        <f t="shared" si="113"/>
        <v>1.894991030771354</v>
      </c>
      <c r="E7228" s="197">
        <v>-3.8717067583046938E-2</v>
      </c>
    </row>
    <row r="7229" spans="2:5" x14ac:dyDescent="0.3">
      <c r="B7229" s="166">
        <v>38909</v>
      </c>
      <c r="C7229" s="197">
        <v>144.94</v>
      </c>
      <c r="D7229" s="197">
        <f t="shared" si="113"/>
        <v>2.4624940277114189</v>
      </c>
      <c r="E7229" s="197">
        <v>-3.8731927311314474E-2</v>
      </c>
    </row>
    <row r="7230" spans="2:5" x14ac:dyDescent="0.3">
      <c r="B7230" s="166">
        <v>36494</v>
      </c>
      <c r="C7230" s="197">
        <v>41.86</v>
      </c>
      <c r="D7230" s="197">
        <f t="shared" si="113"/>
        <v>-0.55282555282555279</v>
      </c>
      <c r="E7230" s="197">
        <v>-3.8805970149253688E-2</v>
      </c>
    </row>
    <row r="7231" spans="2:5" x14ac:dyDescent="0.3">
      <c r="B7231" s="166">
        <v>38006</v>
      </c>
      <c r="C7231" s="197">
        <v>93.61</v>
      </c>
      <c r="D7231" s="197">
        <f t="shared" si="113"/>
        <v>6.6294566579337078E-2</v>
      </c>
      <c r="E7231" s="197">
        <v>-3.8813019817229732E-2</v>
      </c>
    </row>
    <row r="7232" spans="2:5" x14ac:dyDescent="0.3">
      <c r="B7232" s="166">
        <v>38117</v>
      </c>
      <c r="C7232" s="197">
        <v>87.79</v>
      </c>
      <c r="D7232" s="197">
        <f t="shared" si="113"/>
        <v>1.5950339934968967</v>
      </c>
      <c r="E7232" s="197">
        <v>-3.8865776220713744E-2</v>
      </c>
    </row>
    <row r="7233" spans="2:5" x14ac:dyDescent="0.3">
      <c r="B7233" s="166">
        <v>36312</v>
      </c>
      <c r="C7233" s="197">
        <v>33.83</v>
      </c>
      <c r="D7233" s="197">
        <f t="shared" si="113"/>
        <v>-0.88463768115942032</v>
      </c>
      <c r="E7233" s="197">
        <v>-3.8920454545454675E-2</v>
      </c>
    </row>
    <row r="7234" spans="2:5" x14ac:dyDescent="0.3">
      <c r="B7234" s="166">
        <v>41037</v>
      </c>
      <c r="C7234" s="197">
        <v>293.25</v>
      </c>
      <c r="D7234" s="197">
        <f t="shared" si="113"/>
        <v>7.6811722912966243</v>
      </c>
      <c r="E7234" s="197">
        <v>-3.8934224756661084E-2</v>
      </c>
    </row>
    <row r="7235" spans="2:5" x14ac:dyDescent="0.3">
      <c r="B7235" s="166">
        <v>36220</v>
      </c>
      <c r="C7235" s="197">
        <v>33.78</v>
      </c>
      <c r="D7235" s="197">
        <f t="shared" si="113"/>
        <v>-0.59689737470167059</v>
      </c>
      <c r="E7235" s="197">
        <v>-3.8975817923186273E-2</v>
      </c>
    </row>
    <row r="7236" spans="2:5" x14ac:dyDescent="0.3">
      <c r="B7236" s="166">
        <v>43965</v>
      </c>
      <c r="C7236" s="197">
        <v>83.8</v>
      </c>
      <c r="D7236" s="197">
        <f t="shared" si="113"/>
        <v>0.28330781010719752</v>
      </c>
      <c r="E7236" s="197">
        <v>-3.8990825688073438E-2</v>
      </c>
    </row>
    <row r="7237" spans="2:5" x14ac:dyDescent="0.3">
      <c r="B7237" s="166">
        <v>43924</v>
      </c>
      <c r="C7237" s="197">
        <v>65.3</v>
      </c>
      <c r="D7237" s="197">
        <f t="shared" si="113"/>
        <v>-0.7812395309882747</v>
      </c>
      <c r="E7237" s="197">
        <v>-3.899926416482713E-2</v>
      </c>
    </row>
    <row r="7238" spans="2:5" x14ac:dyDescent="0.3">
      <c r="B7238" s="166">
        <v>41505</v>
      </c>
      <c r="C7238" s="197">
        <v>298.5</v>
      </c>
      <c r="D7238" s="197">
        <f t="shared" si="113"/>
        <v>4.7492295839753469</v>
      </c>
      <c r="E7238" s="197">
        <v>-3.9018736720108138E-2</v>
      </c>
    </row>
    <row r="7239" spans="2:5" x14ac:dyDescent="0.3">
      <c r="B7239" s="166">
        <v>35807</v>
      </c>
      <c r="C7239" s="197">
        <v>51.92</v>
      </c>
      <c r="D7239" s="197">
        <f t="shared" si="113"/>
        <v>2.7085714285714286</v>
      </c>
      <c r="E7239" s="197">
        <v>-3.905237830834718E-2</v>
      </c>
    </row>
    <row r="7240" spans="2:5" x14ac:dyDescent="0.3">
      <c r="B7240" s="166">
        <v>36966</v>
      </c>
      <c r="C7240" s="197">
        <v>14</v>
      </c>
      <c r="D7240" s="197">
        <f t="shared" si="113"/>
        <v>-0.20589903573454338</v>
      </c>
      <c r="E7240" s="197">
        <v>-3.9121482498284177E-2</v>
      </c>
    </row>
    <row r="7241" spans="2:5" x14ac:dyDescent="0.3">
      <c r="B7241" s="166">
        <v>36955</v>
      </c>
      <c r="C7241" s="197">
        <v>17.63</v>
      </c>
      <c r="D7241" s="197">
        <f t="shared" si="113"/>
        <v>-0.8982630272952854</v>
      </c>
      <c r="E7241" s="197">
        <v>-3.9237057220708582E-2</v>
      </c>
    </row>
    <row r="7242" spans="2:5" x14ac:dyDescent="0.3">
      <c r="B7242" s="166">
        <v>40864</v>
      </c>
      <c r="C7242" s="197">
        <v>173.29</v>
      </c>
      <c r="D7242" s="197">
        <f t="shared" ref="D7242:D7305" si="114">C7242/C7243-1</f>
        <v>-0.56099105717832454</v>
      </c>
      <c r="E7242" s="197">
        <v>-3.925264733603151E-2</v>
      </c>
    </row>
    <row r="7243" spans="2:5" x14ac:dyDescent="0.3">
      <c r="B7243" s="166">
        <v>44844</v>
      </c>
      <c r="C7243" s="197">
        <v>394.73</v>
      </c>
      <c r="D7243" s="197">
        <f t="shared" si="114"/>
        <v>15.324648469809762</v>
      </c>
      <c r="E7243" s="197">
        <v>-3.9305880062305287E-2</v>
      </c>
    </row>
    <row r="7244" spans="2:5" x14ac:dyDescent="0.3">
      <c r="B7244" s="166">
        <v>37321</v>
      </c>
      <c r="C7244" s="197">
        <v>24.18</v>
      </c>
      <c r="D7244" s="197">
        <f t="shared" si="114"/>
        <v>-0.94661662435147365</v>
      </c>
      <c r="E7244" s="197">
        <v>-3.933253873659126E-2</v>
      </c>
    </row>
    <row r="7245" spans="2:5" x14ac:dyDescent="0.3">
      <c r="B7245" s="166">
        <v>42698</v>
      </c>
      <c r="C7245" s="197">
        <v>452.95</v>
      </c>
      <c r="D7245" s="197">
        <f t="shared" si="114"/>
        <v>4.029424827892516</v>
      </c>
      <c r="E7245" s="197">
        <v>-3.9342523860021239E-2</v>
      </c>
    </row>
    <row r="7246" spans="2:5" x14ac:dyDescent="0.3">
      <c r="B7246" s="166">
        <v>38061</v>
      </c>
      <c r="C7246" s="197">
        <v>90.06</v>
      </c>
      <c r="D7246" s="197">
        <f t="shared" si="114"/>
        <v>1.2577086989220354</v>
      </c>
      <c r="E7246" s="197">
        <v>-3.9359999999999951E-2</v>
      </c>
    </row>
    <row r="7247" spans="2:5" x14ac:dyDescent="0.3">
      <c r="B7247" s="166">
        <v>36529</v>
      </c>
      <c r="C7247" s="197">
        <v>39.89</v>
      </c>
      <c r="D7247" s="197">
        <f t="shared" si="114"/>
        <v>-0.85883143999716882</v>
      </c>
      <c r="E7247" s="197">
        <v>-3.9489525644112677E-2</v>
      </c>
    </row>
    <row r="7248" spans="2:5" x14ac:dyDescent="0.3">
      <c r="B7248" s="166">
        <v>41397</v>
      </c>
      <c r="C7248" s="197">
        <v>282.57</v>
      </c>
      <c r="D7248" s="197">
        <f t="shared" si="114"/>
        <v>8.9356540084388172</v>
      </c>
      <c r="E7248" s="197">
        <v>-3.9498283422278124E-2</v>
      </c>
    </row>
    <row r="7249" spans="2:5" x14ac:dyDescent="0.3">
      <c r="B7249" s="166">
        <v>39846</v>
      </c>
      <c r="C7249" s="197">
        <v>28.44</v>
      </c>
      <c r="D7249" s="197">
        <f t="shared" si="114"/>
        <v>-0.79925178231100436</v>
      </c>
      <c r="E7249" s="197">
        <v>-3.951367781155013E-2</v>
      </c>
    </row>
    <row r="7250" spans="2:5" x14ac:dyDescent="0.3">
      <c r="B7250" s="166">
        <v>38912</v>
      </c>
      <c r="C7250" s="197">
        <v>141.66999999999999</v>
      </c>
      <c r="D7250" s="197">
        <f t="shared" si="114"/>
        <v>4.1002277904327977E-2</v>
      </c>
      <c r="E7250" s="197">
        <v>-3.9655639913232288E-2</v>
      </c>
    </row>
    <row r="7251" spans="2:5" x14ac:dyDescent="0.3">
      <c r="B7251" s="166">
        <v>39498</v>
      </c>
      <c r="C7251" s="197">
        <v>136.09</v>
      </c>
      <c r="D7251" s="197">
        <f t="shared" si="114"/>
        <v>-0.63163165872672145</v>
      </c>
      <c r="E7251" s="197">
        <v>-3.9658457413026649E-2</v>
      </c>
    </row>
    <row r="7252" spans="2:5" x14ac:dyDescent="0.3">
      <c r="B7252" s="166">
        <v>41564</v>
      </c>
      <c r="C7252" s="197">
        <v>369.44</v>
      </c>
      <c r="D7252" s="197">
        <f t="shared" si="114"/>
        <v>0.18924835023338171</v>
      </c>
      <c r="E7252" s="197">
        <v>-3.9717196922437137E-2</v>
      </c>
    </row>
    <row r="7253" spans="2:5" x14ac:dyDescent="0.3">
      <c r="B7253" s="166">
        <v>42409</v>
      </c>
      <c r="C7253" s="197">
        <v>310.64999999999998</v>
      </c>
      <c r="D7253" s="197">
        <f t="shared" si="114"/>
        <v>9.1221896383186696</v>
      </c>
      <c r="E7253" s="197">
        <v>-3.9721792890262786E-2</v>
      </c>
    </row>
    <row r="7254" spans="2:5" x14ac:dyDescent="0.3">
      <c r="B7254" s="166">
        <v>39826</v>
      </c>
      <c r="C7254" s="197">
        <v>30.69</v>
      </c>
      <c r="D7254" s="197">
        <f t="shared" si="114"/>
        <v>-0.92301517621974161</v>
      </c>
      <c r="E7254" s="197">
        <v>-3.9737171464330423E-2</v>
      </c>
    </row>
    <row r="7255" spans="2:5" x14ac:dyDescent="0.3">
      <c r="B7255" s="166">
        <v>44700</v>
      </c>
      <c r="C7255" s="197">
        <v>398.65</v>
      </c>
      <c r="D7255" s="197">
        <f t="shared" si="114"/>
        <v>5.7671023595314885</v>
      </c>
      <c r="E7255" s="197">
        <v>-3.974467060098763E-2</v>
      </c>
    </row>
    <row r="7256" spans="2:5" x14ac:dyDescent="0.3">
      <c r="B7256" s="166">
        <v>35892</v>
      </c>
      <c r="C7256" s="197">
        <v>58.91</v>
      </c>
      <c r="D7256" s="197">
        <f t="shared" si="114"/>
        <v>-0.5893342628093412</v>
      </c>
      <c r="E7256" s="197">
        <v>-3.9771801140994323E-2</v>
      </c>
    </row>
    <row r="7257" spans="2:5" x14ac:dyDescent="0.3">
      <c r="B7257" s="166">
        <v>40330</v>
      </c>
      <c r="C7257" s="197">
        <v>143.44999999999999</v>
      </c>
      <c r="D7257" s="197">
        <f t="shared" si="114"/>
        <v>5.4068780705672168</v>
      </c>
      <c r="E7257" s="197">
        <v>-3.9825970548862277E-2</v>
      </c>
    </row>
    <row r="7258" spans="2:5" x14ac:dyDescent="0.3">
      <c r="B7258" s="166">
        <v>37284</v>
      </c>
      <c r="C7258" s="197">
        <v>22.39</v>
      </c>
      <c r="D7258" s="197">
        <f t="shared" si="114"/>
        <v>-0.72392108508014796</v>
      </c>
      <c r="E7258" s="197">
        <v>-3.9879931389365297E-2</v>
      </c>
    </row>
    <row r="7259" spans="2:5" x14ac:dyDescent="0.3">
      <c r="B7259" s="166">
        <v>35625</v>
      </c>
      <c r="C7259" s="197">
        <v>81.099999999999994</v>
      </c>
      <c r="D7259" s="197">
        <f t="shared" si="114"/>
        <v>2.0661625708884688</v>
      </c>
      <c r="E7259" s="197">
        <v>-3.98958210015391E-2</v>
      </c>
    </row>
    <row r="7260" spans="2:5" x14ac:dyDescent="0.3">
      <c r="B7260" s="166">
        <v>36657</v>
      </c>
      <c r="C7260" s="197">
        <v>26.45</v>
      </c>
      <c r="D7260" s="197">
        <f t="shared" si="114"/>
        <v>-0.93740385753165301</v>
      </c>
      <c r="E7260" s="197">
        <v>-3.9927404718693382E-2</v>
      </c>
    </row>
    <row r="7261" spans="2:5" x14ac:dyDescent="0.3">
      <c r="B7261" s="166">
        <v>43049</v>
      </c>
      <c r="C7261" s="197">
        <v>422.55</v>
      </c>
      <c r="D7261" s="197">
        <f t="shared" si="114"/>
        <v>28.841101694915256</v>
      </c>
      <c r="E7261" s="197">
        <v>-3.9986368283539631E-2</v>
      </c>
    </row>
    <row r="7262" spans="2:5" x14ac:dyDescent="0.3">
      <c r="B7262" s="166">
        <v>37049</v>
      </c>
      <c r="C7262" s="197">
        <v>14.16</v>
      </c>
      <c r="D7262" s="197">
        <f t="shared" si="114"/>
        <v>-0.95690153705676462</v>
      </c>
      <c r="E7262" s="197">
        <v>-4.0000000000000036E-2</v>
      </c>
    </row>
    <row r="7263" spans="2:5" x14ac:dyDescent="0.3">
      <c r="B7263" s="166">
        <v>42390</v>
      </c>
      <c r="C7263" s="197">
        <v>328.55</v>
      </c>
      <c r="D7263" s="197">
        <f t="shared" si="114"/>
        <v>11.695131375579599</v>
      </c>
      <c r="E7263" s="197">
        <v>-4.0029218407596767E-2</v>
      </c>
    </row>
    <row r="7264" spans="2:5" x14ac:dyDescent="0.3">
      <c r="B7264" s="166">
        <v>39861</v>
      </c>
      <c r="C7264" s="197">
        <v>25.88</v>
      </c>
      <c r="D7264" s="197">
        <f t="shared" si="114"/>
        <v>0.30312185297079552</v>
      </c>
      <c r="E7264" s="197">
        <v>-4.0059347181009008E-2</v>
      </c>
    </row>
    <row r="7265" spans="2:5" x14ac:dyDescent="0.3">
      <c r="B7265" s="166">
        <v>36733</v>
      </c>
      <c r="C7265" s="197">
        <v>19.86</v>
      </c>
      <c r="D7265" s="197">
        <f t="shared" si="114"/>
        <v>-0.84472243940578573</v>
      </c>
      <c r="E7265" s="197">
        <v>-4.0115998066698966E-2</v>
      </c>
    </row>
    <row r="7266" spans="2:5" x14ac:dyDescent="0.3">
      <c r="B7266" s="166">
        <v>43731</v>
      </c>
      <c r="C7266" s="197">
        <v>127.9</v>
      </c>
      <c r="D7266" s="197">
        <f t="shared" si="114"/>
        <v>-0.66860992356522864</v>
      </c>
      <c r="E7266" s="197">
        <v>-4.0150093808630327E-2</v>
      </c>
    </row>
    <row r="7267" spans="2:5" x14ac:dyDescent="0.3">
      <c r="B7267" s="166">
        <v>42199</v>
      </c>
      <c r="C7267" s="197">
        <v>385.95</v>
      </c>
      <c r="D7267" s="197">
        <f t="shared" si="114"/>
        <v>23.121874999999999</v>
      </c>
      <c r="E7267" s="197">
        <v>-4.016413827406129E-2</v>
      </c>
    </row>
    <row r="7268" spans="2:5" x14ac:dyDescent="0.3">
      <c r="B7268" s="166">
        <v>36886</v>
      </c>
      <c r="C7268" s="197">
        <v>16</v>
      </c>
      <c r="D7268" s="197">
        <f t="shared" si="114"/>
        <v>-0.4219653179190751</v>
      </c>
      <c r="E7268" s="197">
        <v>-4.0191961607678572E-2</v>
      </c>
    </row>
    <row r="7269" spans="2:5" x14ac:dyDescent="0.3">
      <c r="B7269" s="166">
        <v>39834</v>
      </c>
      <c r="C7269" s="197">
        <v>27.68</v>
      </c>
      <c r="D7269" s="197">
        <f t="shared" si="114"/>
        <v>-0.78144492696407419</v>
      </c>
      <c r="E7269" s="197">
        <v>-4.0221914008321757E-2</v>
      </c>
    </row>
    <row r="7270" spans="2:5" x14ac:dyDescent="0.3">
      <c r="B7270" s="166">
        <v>39590</v>
      </c>
      <c r="C7270" s="197">
        <v>126.65</v>
      </c>
      <c r="D7270" s="197">
        <f t="shared" si="114"/>
        <v>-0.60850077279752701</v>
      </c>
      <c r="E7270" s="197">
        <v>-4.0312192164885907E-2</v>
      </c>
    </row>
    <row r="7271" spans="2:5" x14ac:dyDescent="0.3">
      <c r="B7271" s="166">
        <v>42408</v>
      </c>
      <c r="C7271" s="197">
        <v>323.5</v>
      </c>
      <c r="D7271" s="197">
        <f t="shared" si="114"/>
        <v>0.64765203218905976</v>
      </c>
      <c r="E7271" s="197">
        <v>-4.0344111539602601E-2</v>
      </c>
    </row>
    <row r="7272" spans="2:5" x14ac:dyDescent="0.3">
      <c r="B7272" s="166">
        <v>40847</v>
      </c>
      <c r="C7272" s="197">
        <v>196.34</v>
      </c>
      <c r="D7272" s="197">
        <f t="shared" si="114"/>
        <v>-0.18259783513738548</v>
      </c>
      <c r="E7272" s="197">
        <v>-4.0418356874053152E-2</v>
      </c>
    </row>
    <row r="7273" spans="2:5" x14ac:dyDescent="0.3">
      <c r="B7273" s="166">
        <v>43367</v>
      </c>
      <c r="C7273" s="197">
        <v>240.2</v>
      </c>
      <c r="D7273" s="197">
        <f t="shared" si="114"/>
        <v>7.6164874551971407E-2</v>
      </c>
      <c r="E7273" s="197">
        <v>-4.0543239464749359E-2</v>
      </c>
    </row>
    <row r="7274" spans="2:5" x14ac:dyDescent="0.3">
      <c r="B7274" s="166">
        <v>40609</v>
      </c>
      <c r="C7274" s="197">
        <v>223.2</v>
      </c>
      <c r="D7274" s="197">
        <f t="shared" si="114"/>
        <v>-0.7351527736576684</v>
      </c>
      <c r="E7274" s="197">
        <v>-4.0618955512572552E-2</v>
      </c>
    </row>
    <row r="7275" spans="2:5" x14ac:dyDescent="0.3">
      <c r="B7275" s="166">
        <v>45594</v>
      </c>
      <c r="C7275" s="197">
        <v>842.75</v>
      </c>
      <c r="D7275" s="197">
        <f t="shared" si="114"/>
        <v>10.193385575773673</v>
      </c>
      <c r="E7275" s="197">
        <v>-4.0639763219306735E-2</v>
      </c>
    </row>
    <row r="7276" spans="2:5" x14ac:dyDescent="0.3">
      <c r="B7276" s="166">
        <v>38285</v>
      </c>
      <c r="C7276" s="197">
        <v>75.290000000000006</v>
      </c>
      <c r="D7276" s="197">
        <f t="shared" si="114"/>
        <v>0.96939576249019122</v>
      </c>
      <c r="E7276" s="197">
        <v>-4.064729867482153E-2</v>
      </c>
    </row>
    <row r="7277" spans="2:5" x14ac:dyDescent="0.3">
      <c r="B7277" s="166">
        <v>36206</v>
      </c>
      <c r="C7277" s="197">
        <v>38.229999999999997</v>
      </c>
      <c r="D7277" s="197">
        <f t="shared" si="114"/>
        <v>-0.75668279022403262</v>
      </c>
      <c r="E7277" s="197">
        <v>-4.0652446675031428E-2</v>
      </c>
    </row>
    <row r="7278" spans="2:5" x14ac:dyDescent="0.3">
      <c r="B7278" s="166">
        <v>40764</v>
      </c>
      <c r="C7278" s="197">
        <v>157.12</v>
      </c>
      <c r="D7278" s="197">
        <f t="shared" si="114"/>
        <v>2.1883116883116882</v>
      </c>
      <c r="E7278" s="197">
        <v>-4.0664305776040965E-2</v>
      </c>
    </row>
    <row r="7279" spans="2:5" x14ac:dyDescent="0.3">
      <c r="B7279" s="166">
        <v>35943</v>
      </c>
      <c r="C7279" s="197">
        <v>49.28</v>
      </c>
      <c r="D7279" s="197">
        <f t="shared" si="114"/>
        <v>-0.27326353045273555</v>
      </c>
      <c r="E7279" s="197">
        <v>-4.0685224839400402E-2</v>
      </c>
    </row>
    <row r="7280" spans="2:5" x14ac:dyDescent="0.3">
      <c r="B7280" s="166">
        <v>39979</v>
      </c>
      <c r="C7280" s="197">
        <v>67.81</v>
      </c>
      <c r="D7280" s="197">
        <f t="shared" si="114"/>
        <v>-0.82022322967204853</v>
      </c>
      <c r="E7280" s="197">
        <v>-4.0741264676757649E-2</v>
      </c>
    </row>
    <row r="7281" spans="2:5" x14ac:dyDescent="0.3">
      <c r="B7281" s="166">
        <v>44918</v>
      </c>
      <c r="C7281" s="197">
        <v>377.19</v>
      </c>
      <c r="D7281" s="197">
        <f t="shared" si="114"/>
        <v>10.717614165890028</v>
      </c>
      <c r="E7281" s="197">
        <v>-4.0814769606347334E-2</v>
      </c>
    </row>
    <row r="7282" spans="2:5" x14ac:dyDescent="0.3">
      <c r="B7282" s="166">
        <v>36307</v>
      </c>
      <c r="C7282" s="197">
        <v>32.19</v>
      </c>
      <c r="D7282" s="197">
        <f t="shared" si="114"/>
        <v>-0.91353746978243355</v>
      </c>
      <c r="E7282" s="197">
        <v>-4.0822407628128832E-2</v>
      </c>
    </row>
    <row r="7283" spans="2:5" x14ac:dyDescent="0.3">
      <c r="B7283" s="166">
        <v>44693</v>
      </c>
      <c r="C7283" s="197">
        <v>372.3</v>
      </c>
      <c r="D7283" s="197">
        <f t="shared" si="114"/>
        <v>5.9849906191369611</v>
      </c>
      <c r="E7283" s="197">
        <v>-4.0834728841942503E-2</v>
      </c>
    </row>
    <row r="7284" spans="2:5" x14ac:dyDescent="0.3">
      <c r="B7284" s="166">
        <v>34752</v>
      </c>
      <c r="C7284" s="197">
        <v>53.3</v>
      </c>
      <c r="D7284" s="197">
        <f t="shared" si="114"/>
        <v>-0.13319238900634256</v>
      </c>
      <c r="E7284" s="197">
        <v>-4.0849379161418065E-2</v>
      </c>
    </row>
    <row r="7285" spans="2:5" x14ac:dyDescent="0.3">
      <c r="B7285" s="166">
        <v>35461</v>
      </c>
      <c r="C7285" s="197">
        <v>61.49</v>
      </c>
      <c r="D7285" s="197">
        <f t="shared" si="114"/>
        <v>-0.93357459220049688</v>
      </c>
      <c r="E7285" s="197">
        <v>-4.0867259397909805E-2</v>
      </c>
    </row>
    <row r="7286" spans="2:5" x14ac:dyDescent="0.3">
      <c r="B7286" s="166">
        <v>45568</v>
      </c>
      <c r="C7286" s="197">
        <v>925.7</v>
      </c>
      <c r="D7286" s="197">
        <f t="shared" si="114"/>
        <v>10.340193556290581</v>
      </c>
      <c r="E7286" s="197">
        <v>-4.0924160795690057E-2</v>
      </c>
    </row>
    <row r="7287" spans="2:5" x14ac:dyDescent="0.3">
      <c r="B7287" s="166">
        <v>39629</v>
      </c>
      <c r="C7287" s="197">
        <v>81.63</v>
      </c>
      <c r="D7287" s="197">
        <f t="shared" si="114"/>
        <v>0.38449796472184516</v>
      </c>
      <c r="E7287" s="197">
        <v>-4.1113590978503423E-2</v>
      </c>
    </row>
    <row r="7288" spans="2:5" x14ac:dyDescent="0.3">
      <c r="B7288" s="166">
        <v>35464</v>
      </c>
      <c r="C7288" s="197">
        <v>58.96</v>
      </c>
      <c r="D7288" s="197">
        <f t="shared" si="114"/>
        <v>-0.88491118485262543</v>
      </c>
      <c r="E7288" s="197">
        <v>-4.1144901610017937E-2</v>
      </c>
    </row>
    <row r="7289" spans="2:5" x14ac:dyDescent="0.3">
      <c r="B7289" s="166">
        <v>41905</v>
      </c>
      <c r="C7289" s="197">
        <v>512.29999999999995</v>
      </c>
      <c r="D7289" s="197">
        <f t="shared" si="114"/>
        <v>9.0274026228224677</v>
      </c>
      <c r="E7289" s="197">
        <v>-4.1211259170534698E-2</v>
      </c>
    </row>
    <row r="7290" spans="2:5" x14ac:dyDescent="0.3">
      <c r="B7290" s="166">
        <v>34821</v>
      </c>
      <c r="C7290" s="197">
        <v>51.09</v>
      </c>
      <c r="D7290" s="197">
        <f t="shared" si="114"/>
        <v>-0.34717607973421927</v>
      </c>
      <c r="E7290" s="197">
        <v>-4.1283542878588819E-2</v>
      </c>
    </row>
    <row r="7291" spans="2:5" x14ac:dyDescent="0.3">
      <c r="B7291" s="166">
        <v>39630</v>
      </c>
      <c r="C7291" s="197">
        <v>78.260000000000005</v>
      </c>
      <c r="D7291" s="197">
        <f t="shared" si="114"/>
        <v>-0.66052140719212249</v>
      </c>
      <c r="E7291" s="197">
        <v>-4.1283841724855996E-2</v>
      </c>
    </row>
    <row r="7292" spans="2:5" x14ac:dyDescent="0.3">
      <c r="B7292" s="166">
        <v>41060</v>
      </c>
      <c r="C7292" s="197">
        <v>230.53</v>
      </c>
      <c r="D7292" s="197">
        <f t="shared" si="114"/>
        <v>12.812462552426602</v>
      </c>
      <c r="E7292" s="197">
        <v>-4.1335717553125151E-2</v>
      </c>
    </row>
    <row r="7293" spans="2:5" x14ac:dyDescent="0.3">
      <c r="B7293" s="166">
        <v>36752</v>
      </c>
      <c r="C7293" s="197">
        <v>16.690000000000001</v>
      </c>
      <c r="D7293" s="197">
        <f t="shared" si="114"/>
        <v>-0.9486698446870675</v>
      </c>
      <c r="E7293" s="197">
        <v>-4.1355542791499111E-2</v>
      </c>
    </row>
    <row r="7294" spans="2:5" x14ac:dyDescent="0.3">
      <c r="B7294" s="166">
        <v>44260</v>
      </c>
      <c r="C7294" s="197">
        <v>325.14999999999998</v>
      </c>
      <c r="D7294" s="197">
        <f t="shared" si="114"/>
        <v>0.26448627206968967</v>
      </c>
      <c r="E7294" s="197">
        <v>-4.1420990566037763E-2</v>
      </c>
    </row>
    <row r="7295" spans="2:5" x14ac:dyDescent="0.3">
      <c r="B7295" s="166">
        <v>41047</v>
      </c>
      <c r="C7295" s="197">
        <v>257.14</v>
      </c>
      <c r="D7295" s="197">
        <f t="shared" si="114"/>
        <v>-5.7991720701908833E-2</v>
      </c>
      <c r="E7295" s="197">
        <v>-4.148805308085135E-2</v>
      </c>
    </row>
    <row r="7296" spans="2:5" x14ac:dyDescent="0.3">
      <c r="B7296" s="166">
        <v>40955</v>
      </c>
      <c r="C7296" s="197">
        <v>272.97000000000003</v>
      </c>
      <c r="D7296" s="197">
        <f t="shared" si="114"/>
        <v>1.3251277683134584</v>
      </c>
      <c r="E7296" s="197">
        <v>-4.1537921348314577E-2</v>
      </c>
    </row>
    <row r="7297" spans="2:5" x14ac:dyDescent="0.3">
      <c r="B7297" s="166">
        <v>43684</v>
      </c>
      <c r="C7297" s="197">
        <v>117.4</v>
      </c>
      <c r="D7297" s="197">
        <f t="shared" si="114"/>
        <v>-0.71264227144780312</v>
      </c>
      <c r="E7297" s="197">
        <v>-4.1632653061224434E-2</v>
      </c>
    </row>
    <row r="7298" spans="2:5" x14ac:dyDescent="0.3">
      <c r="B7298" s="166">
        <v>44687</v>
      </c>
      <c r="C7298" s="197">
        <v>408.55</v>
      </c>
      <c r="D7298" s="197">
        <f t="shared" si="114"/>
        <v>0.31747823282811982</v>
      </c>
      <c r="E7298" s="197">
        <v>-4.1637344593009606E-2</v>
      </c>
    </row>
    <row r="7299" spans="2:5" x14ac:dyDescent="0.3">
      <c r="B7299" s="166">
        <v>43235</v>
      </c>
      <c r="C7299" s="197">
        <v>310.10000000000002</v>
      </c>
      <c r="D7299" s="197">
        <f t="shared" si="114"/>
        <v>-0.71722974513290483</v>
      </c>
      <c r="E7299" s="197">
        <v>-4.1718170580964165E-2</v>
      </c>
    </row>
    <row r="7300" spans="2:5" x14ac:dyDescent="0.3">
      <c r="B7300" s="166">
        <v>45506</v>
      </c>
      <c r="C7300" s="197">
        <v>1096.6500000000001</v>
      </c>
      <c r="D7300" s="197">
        <f t="shared" si="114"/>
        <v>3.0996261682242991</v>
      </c>
      <c r="E7300" s="197">
        <v>-4.172492135616912E-2</v>
      </c>
    </row>
    <row r="7301" spans="2:5" x14ac:dyDescent="0.3">
      <c r="B7301" s="166">
        <v>44223</v>
      </c>
      <c r="C7301" s="197">
        <v>267.5</v>
      </c>
      <c r="D7301" s="197">
        <f t="shared" si="114"/>
        <v>1.4837511606313836</v>
      </c>
      <c r="E7301" s="197">
        <v>-4.1733834855812169E-2</v>
      </c>
    </row>
    <row r="7302" spans="2:5" x14ac:dyDescent="0.3">
      <c r="B7302" s="166">
        <v>43699</v>
      </c>
      <c r="C7302" s="197">
        <v>107.7</v>
      </c>
      <c r="D7302" s="197">
        <f t="shared" si="114"/>
        <v>0.127866792334276</v>
      </c>
      <c r="E7302" s="197">
        <v>-4.1814946619217142E-2</v>
      </c>
    </row>
    <row r="7303" spans="2:5" x14ac:dyDescent="0.3">
      <c r="B7303" s="166">
        <v>38651</v>
      </c>
      <c r="C7303" s="197">
        <v>95.49</v>
      </c>
      <c r="D7303" s="197">
        <f t="shared" si="114"/>
        <v>1.3290243902439025</v>
      </c>
      <c r="E7303" s="197">
        <v>-4.1842263696568405E-2</v>
      </c>
    </row>
    <row r="7304" spans="2:5" x14ac:dyDescent="0.3">
      <c r="B7304" s="166">
        <v>36172</v>
      </c>
      <c r="C7304" s="197">
        <v>41</v>
      </c>
      <c r="D7304" s="197">
        <f t="shared" si="114"/>
        <v>-0.54429254195843058</v>
      </c>
      <c r="E7304" s="197">
        <v>-4.2056074766355089E-2</v>
      </c>
    </row>
    <row r="7305" spans="2:5" x14ac:dyDescent="0.3">
      <c r="B7305" s="166">
        <v>35293</v>
      </c>
      <c r="C7305" s="197">
        <v>89.97</v>
      </c>
      <c r="D7305" s="197">
        <f t="shared" si="114"/>
        <v>-0.69444727457972488</v>
      </c>
      <c r="E7305" s="197">
        <v>-4.2057069846678008E-2</v>
      </c>
    </row>
    <row r="7306" spans="2:5" x14ac:dyDescent="0.3">
      <c r="B7306" s="166">
        <v>44279</v>
      </c>
      <c r="C7306" s="197">
        <v>294.45</v>
      </c>
      <c r="D7306" s="197">
        <f t="shared" ref="D7306:D7369" si="115">C7306/C7307-1</f>
        <v>0.80966136070309114</v>
      </c>
      <c r="E7306" s="197">
        <v>-4.2127521145087776E-2</v>
      </c>
    </row>
    <row r="7307" spans="2:5" x14ac:dyDescent="0.3">
      <c r="B7307" s="166">
        <v>39020</v>
      </c>
      <c r="C7307" s="197">
        <v>162.71</v>
      </c>
      <c r="D7307" s="197">
        <f t="shared" si="115"/>
        <v>-0.39892870336165487</v>
      </c>
      <c r="E7307" s="197">
        <v>-4.2149879319479555E-2</v>
      </c>
    </row>
    <row r="7308" spans="2:5" x14ac:dyDescent="0.3">
      <c r="B7308" s="166">
        <v>41354</v>
      </c>
      <c r="C7308" s="197">
        <v>270.7</v>
      </c>
      <c r="D7308" s="197">
        <f t="shared" si="115"/>
        <v>-0.13306645316253007</v>
      </c>
      <c r="E7308" s="197">
        <v>-4.2176774467482914E-2</v>
      </c>
    </row>
    <row r="7309" spans="2:5" x14ac:dyDescent="0.3">
      <c r="B7309" s="166">
        <v>44330</v>
      </c>
      <c r="C7309" s="197">
        <v>312.25</v>
      </c>
      <c r="D7309" s="197">
        <f t="shared" si="115"/>
        <v>2.3640379228614523</v>
      </c>
      <c r="E7309" s="197">
        <v>-4.2177914110429482E-2</v>
      </c>
    </row>
    <row r="7310" spans="2:5" x14ac:dyDescent="0.3">
      <c r="B7310" s="166">
        <v>35317</v>
      </c>
      <c r="C7310" s="197">
        <v>92.82</v>
      </c>
      <c r="D7310" s="197">
        <f t="shared" si="115"/>
        <v>4.9525101763907786E-2</v>
      </c>
      <c r="E7310" s="197">
        <v>-4.2204106903312333E-2</v>
      </c>
    </row>
    <row r="7311" spans="2:5" x14ac:dyDescent="0.3">
      <c r="B7311" s="166">
        <v>35327</v>
      </c>
      <c r="C7311" s="197">
        <v>88.44</v>
      </c>
      <c r="D7311" s="197">
        <f t="shared" si="115"/>
        <v>1.0745953553835323</v>
      </c>
      <c r="E7311" s="197">
        <v>-4.2235217673814218E-2</v>
      </c>
    </row>
    <row r="7312" spans="2:5" x14ac:dyDescent="0.3">
      <c r="B7312" s="166">
        <v>35829</v>
      </c>
      <c r="C7312" s="197">
        <v>42.63</v>
      </c>
      <c r="D7312" s="197">
        <f t="shared" si="115"/>
        <v>-0.8412408759124087</v>
      </c>
      <c r="E7312" s="197">
        <v>-4.2237699393394612E-2</v>
      </c>
    </row>
    <row r="7313" spans="2:5" x14ac:dyDescent="0.3">
      <c r="B7313" s="166">
        <v>40988</v>
      </c>
      <c r="C7313" s="197">
        <v>268.52</v>
      </c>
      <c r="D7313" s="197">
        <f t="shared" si="115"/>
        <v>4.2744058141818897</v>
      </c>
      <c r="E7313" s="197">
        <v>-4.250463557267159E-2</v>
      </c>
    </row>
    <row r="7314" spans="2:5" x14ac:dyDescent="0.3">
      <c r="B7314" s="166">
        <v>39944</v>
      </c>
      <c r="C7314" s="197">
        <v>50.91</v>
      </c>
      <c r="D7314" s="197">
        <f t="shared" si="115"/>
        <v>-0.66304851413065058</v>
      </c>
      <c r="E7314" s="197">
        <v>-4.2505172089524312E-2</v>
      </c>
    </row>
    <row r="7315" spans="2:5" x14ac:dyDescent="0.3">
      <c r="B7315" s="166">
        <v>38867</v>
      </c>
      <c r="C7315" s="197">
        <v>151.09</v>
      </c>
      <c r="D7315" s="197">
        <f t="shared" si="115"/>
        <v>-6.0093312597200632E-2</v>
      </c>
      <c r="E7315" s="197">
        <v>-4.2522179974651464E-2</v>
      </c>
    </row>
    <row r="7316" spans="2:5" x14ac:dyDescent="0.3">
      <c r="B7316" s="166">
        <v>43664</v>
      </c>
      <c r="C7316" s="197">
        <v>160.75</v>
      </c>
      <c r="D7316" s="197">
        <f t="shared" si="115"/>
        <v>-0.8343142206326466</v>
      </c>
      <c r="E7316" s="197">
        <v>-4.2584871947587866E-2</v>
      </c>
    </row>
    <row r="7317" spans="2:5" x14ac:dyDescent="0.3">
      <c r="B7317" s="166">
        <v>45364</v>
      </c>
      <c r="C7317" s="197">
        <v>970.21</v>
      </c>
      <c r="D7317" s="197">
        <f t="shared" si="115"/>
        <v>0.95575310433801008</v>
      </c>
      <c r="E7317" s="197">
        <v>-4.2590564157217958E-2</v>
      </c>
    </row>
    <row r="7318" spans="2:5" x14ac:dyDescent="0.3">
      <c r="B7318" s="166">
        <v>42010</v>
      </c>
      <c r="C7318" s="197">
        <v>496.08</v>
      </c>
      <c r="D7318" s="197">
        <f t="shared" si="115"/>
        <v>1.737748344370861</v>
      </c>
      <c r="E7318" s="197">
        <v>-4.2760111145415336E-2</v>
      </c>
    </row>
    <row r="7319" spans="2:5" x14ac:dyDescent="0.3">
      <c r="B7319" s="166">
        <v>43532</v>
      </c>
      <c r="C7319" s="197">
        <v>181.2</v>
      </c>
      <c r="D7319" s="197">
        <f t="shared" si="115"/>
        <v>-0.65814545797566271</v>
      </c>
      <c r="E7319" s="197">
        <v>-4.2789223454833714E-2</v>
      </c>
    </row>
    <row r="7320" spans="2:5" x14ac:dyDescent="0.3">
      <c r="B7320" s="166">
        <v>42669</v>
      </c>
      <c r="C7320" s="197">
        <v>530.04999999999995</v>
      </c>
      <c r="D7320" s="197">
        <f t="shared" si="115"/>
        <v>0.43586617906000269</v>
      </c>
      <c r="E7320" s="197">
        <v>-4.2885518237630871E-2</v>
      </c>
    </row>
    <row r="7321" spans="2:5" x14ac:dyDescent="0.3">
      <c r="B7321" s="166">
        <v>42227</v>
      </c>
      <c r="C7321" s="197">
        <v>369.15</v>
      </c>
      <c r="D7321" s="197">
        <f t="shared" si="115"/>
        <v>-0.40522033352130837</v>
      </c>
      <c r="E7321" s="197">
        <v>-4.290899662950487E-2</v>
      </c>
    </row>
    <row r="7322" spans="2:5" x14ac:dyDescent="0.3">
      <c r="B7322" s="166">
        <v>45716</v>
      </c>
      <c r="C7322" s="197">
        <v>620.65</v>
      </c>
      <c r="D7322" s="197">
        <f t="shared" si="115"/>
        <v>4.6530649421623096</v>
      </c>
      <c r="E7322" s="197">
        <v>-4.3019042479377045E-2</v>
      </c>
    </row>
    <row r="7323" spans="2:5" x14ac:dyDescent="0.3">
      <c r="B7323" s="166">
        <v>40107</v>
      </c>
      <c r="C7323" s="197">
        <v>109.79</v>
      </c>
      <c r="D7323" s="197">
        <f t="shared" si="115"/>
        <v>2.096164692611393</v>
      </c>
      <c r="E7323" s="197">
        <v>-4.3141014467491634E-2</v>
      </c>
    </row>
    <row r="7324" spans="2:5" x14ac:dyDescent="0.3">
      <c r="B7324" s="166">
        <v>36230</v>
      </c>
      <c r="C7324" s="197">
        <v>35.46</v>
      </c>
      <c r="D7324" s="197">
        <f t="shared" si="115"/>
        <v>-0.71923990498812351</v>
      </c>
      <c r="E7324" s="197">
        <v>-4.3173232595790645E-2</v>
      </c>
    </row>
    <row r="7325" spans="2:5" x14ac:dyDescent="0.3">
      <c r="B7325" s="166">
        <v>38917</v>
      </c>
      <c r="C7325" s="197">
        <v>126.3</v>
      </c>
      <c r="D7325" s="197">
        <f t="shared" si="115"/>
        <v>4.7071848169905106</v>
      </c>
      <c r="E7325" s="197">
        <v>-4.318181818181821E-2</v>
      </c>
    </row>
    <row r="7326" spans="2:5" x14ac:dyDescent="0.3">
      <c r="B7326" s="166">
        <v>36126</v>
      </c>
      <c r="C7326" s="197">
        <v>22.13</v>
      </c>
      <c r="D7326" s="197">
        <f t="shared" si="115"/>
        <v>-0.31486068111455101</v>
      </c>
      <c r="E7326" s="197">
        <v>-4.3233895373973152E-2</v>
      </c>
    </row>
    <row r="7327" spans="2:5" x14ac:dyDescent="0.3">
      <c r="B7327" s="166">
        <v>35989</v>
      </c>
      <c r="C7327" s="197">
        <v>32.299999999999997</v>
      </c>
      <c r="D7327" s="197">
        <f t="shared" si="115"/>
        <v>-0.77693370165745856</v>
      </c>
      <c r="E7327" s="197">
        <v>-4.3246445497630348E-2</v>
      </c>
    </row>
    <row r="7328" spans="2:5" x14ac:dyDescent="0.3">
      <c r="B7328" s="166">
        <v>40798</v>
      </c>
      <c r="C7328" s="197">
        <v>144.80000000000001</v>
      </c>
      <c r="D7328" s="197">
        <f t="shared" si="115"/>
        <v>-0.4769730901210042</v>
      </c>
      <c r="E7328" s="197">
        <v>-4.3340380549682922E-2</v>
      </c>
    </row>
    <row r="7329" spans="2:5" x14ac:dyDescent="0.3">
      <c r="B7329" s="166">
        <v>43277</v>
      </c>
      <c r="C7329" s="197">
        <v>276.85000000000002</v>
      </c>
      <c r="D7329" s="197">
        <f t="shared" si="115"/>
        <v>8.3942992874109272</v>
      </c>
      <c r="E7329" s="197">
        <v>-4.336558396682777E-2</v>
      </c>
    </row>
    <row r="7330" spans="2:5" x14ac:dyDescent="0.3">
      <c r="B7330" s="166">
        <v>39811</v>
      </c>
      <c r="C7330" s="197">
        <v>29.47</v>
      </c>
      <c r="D7330" s="197">
        <f t="shared" si="115"/>
        <v>1.3557154276578736</v>
      </c>
      <c r="E7330" s="197">
        <v>-4.3492372606296681E-2</v>
      </c>
    </row>
    <row r="7331" spans="2:5" x14ac:dyDescent="0.3">
      <c r="B7331" s="166">
        <v>37061</v>
      </c>
      <c r="C7331" s="197">
        <v>12.51</v>
      </c>
      <c r="D7331" s="197">
        <f t="shared" si="115"/>
        <v>-0.95037683458944866</v>
      </c>
      <c r="E7331" s="197">
        <v>-4.3577981651376163E-2</v>
      </c>
    </row>
    <row r="7332" spans="2:5" x14ac:dyDescent="0.3">
      <c r="B7332" s="166">
        <v>43297</v>
      </c>
      <c r="C7332" s="197">
        <v>252.1</v>
      </c>
      <c r="D7332" s="197">
        <f t="shared" si="115"/>
        <v>2.710080941869021</v>
      </c>
      <c r="E7332" s="197">
        <v>-4.3626707132018328E-2</v>
      </c>
    </row>
    <row r="7333" spans="2:5" x14ac:dyDescent="0.3">
      <c r="B7333" s="166">
        <v>43922</v>
      </c>
      <c r="C7333" s="197">
        <v>67.95</v>
      </c>
      <c r="D7333" s="197">
        <f t="shared" si="115"/>
        <v>2.4935732647814914</v>
      </c>
      <c r="E7333" s="197">
        <v>-4.3631245601688851E-2</v>
      </c>
    </row>
    <row r="7334" spans="2:5" x14ac:dyDescent="0.3">
      <c r="B7334" s="166">
        <v>37238</v>
      </c>
      <c r="C7334" s="197">
        <v>19.45</v>
      </c>
      <c r="D7334" s="197">
        <f t="shared" si="115"/>
        <v>-0.85892507434539789</v>
      </c>
      <c r="E7334" s="197">
        <v>-4.3756145526057111E-2</v>
      </c>
    </row>
    <row r="7335" spans="2:5" x14ac:dyDescent="0.3">
      <c r="B7335" s="166">
        <v>39169</v>
      </c>
      <c r="C7335" s="197">
        <v>137.87</v>
      </c>
      <c r="D7335" s="197">
        <f t="shared" si="115"/>
        <v>9.5244274809160316</v>
      </c>
      <c r="E7335" s="197">
        <v>-4.3764738521292812E-2</v>
      </c>
    </row>
    <row r="7336" spans="2:5" x14ac:dyDescent="0.3">
      <c r="B7336" s="166">
        <v>37057</v>
      </c>
      <c r="C7336" s="197">
        <v>13.1</v>
      </c>
      <c r="D7336" s="197">
        <f t="shared" si="115"/>
        <v>-0.83756974581525112</v>
      </c>
      <c r="E7336" s="197">
        <v>-4.3795620437956151E-2</v>
      </c>
    </row>
    <row r="7337" spans="2:5" x14ac:dyDescent="0.3">
      <c r="B7337" s="166">
        <v>43969</v>
      </c>
      <c r="C7337" s="197">
        <v>80.650000000000006</v>
      </c>
      <c r="D7337" s="197">
        <f t="shared" si="115"/>
        <v>-0.65529768773774411</v>
      </c>
      <c r="E7337" s="197">
        <v>-4.38648488441018E-2</v>
      </c>
    </row>
    <row r="7338" spans="2:5" x14ac:dyDescent="0.3">
      <c r="B7338" s="166">
        <v>40557</v>
      </c>
      <c r="C7338" s="197">
        <v>233.97</v>
      </c>
      <c r="D7338" s="197">
        <f t="shared" si="115"/>
        <v>0.33119025944469738</v>
      </c>
      <c r="E7338" s="197">
        <v>-4.3888684565403957E-2</v>
      </c>
    </row>
    <row r="7339" spans="2:5" x14ac:dyDescent="0.3">
      <c r="B7339" s="166">
        <v>38832</v>
      </c>
      <c r="C7339" s="197">
        <v>175.76</v>
      </c>
      <c r="D7339" s="197">
        <f t="shared" si="115"/>
        <v>-0.62620161633347515</v>
      </c>
      <c r="E7339" s="197">
        <v>-4.3899254746233018E-2</v>
      </c>
    </row>
    <row r="7340" spans="2:5" x14ac:dyDescent="0.3">
      <c r="B7340" s="166">
        <v>44547</v>
      </c>
      <c r="C7340" s="197">
        <v>470.2</v>
      </c>
      <c r="D7340" s="197">
        <f t="shared" si="115"/>
        <v>0.53760627861347277</v>
      </c>
      <c r="E7340" s="197">
        <v>-4.4211810143307217E-2</v>
      </c>
    </row>
    <row r="7341" spans="2:5" x14ac:dyDescent="0.3">
      <c r="B7341" s="166">
        <v>44272</v>
      </c>
      <c r="C7341" s="197">
        <v>305.8</v>
      </c>
      <c r="D7341" s="197">
        <f t="shared" si="115"/>
        <v>1.2409497288582734</v>
      </c>
      <c r="E7341" s="197">
        <v>-4.4225660259415434E-2</v>
      </c>
    </row>
    <row r="7342" spans="2:5" x14ac:dyDescent="0.3">
      <c r="B7342" s="166">
        <v>40213</v>
      </c>
      <c r="C7342" s="197">
        <v>136.46</v>
      </c>
      <c r="D7342" s="197">
        <f t="shared" si="115"/>
        <v>-0.46882055274425838</v>
      </c>
      <c r="E7342" s="197">
        <v>-4.4263902507353903E-2</v>
      </c>
    </row>
    <row r="7343" spans="2:5" x14ac:dyDescent="0.3">
      <c r="B7343" s="166">
        <v>43335</v>
      </c>
      <c r="C7343" s="197">
        <v>256.89999999999998</v>
      </c>
      <c r="D7343" s="197">
        <f t="shared" si="115"/>
        <v>1.2002398081534769</v>
      </c>
      <c r="E7343" s="197">
        <v>-4.4270833333333481E-2</v>
      </c>
    </row>
    <row r="7344" spans="2:5" x14ac:dyDescent="0.3">
      <c r="B7344" s="166">
        <v>39524</v>
      </c>
      <c r="C7344" s="197">
        <v>116.76</v>
      </c>
      <c r="D7344" s="197">
        <f t="shared" si="115"/>
        <v>-0.38853102906520021</v>
      </c>
      <c r="E7344" s="197">
        <v>-4.4282557092575892E-2</v>
      </c>
    </row>
    <row r="7345" spans="2:5" x14ac:dyDescent="0.3">
      <c r="B7345" s="166">
        <v>43592</v>
      </c>
      <c r="C7345" s="197">
        <v>190.95</v>
      </c>
      <c r="D7345" s="197">
        <f t="shared" si="115"/>
        <v>0.50888976689055698</v>
      </c>
      <c r="E7345" s="197">
        <v>-4.4294294294294434E-2</v>
      </c>
    </row>
    <row r="7346" spans="2:5" x14ac:dyDescent="0.3">
      <c r="B7346" s="166">
        <v>39310</v>
      </c>
      <c r="C7346" s="197">
        <v>126.55</v>
      </c>
      <c r="D7346" s="197">
        <f t="shared" si="115"/>
        <v>-0.21689356435643559</v>
      </c>
      <c r="E7346" s="197">
        <v>-4.4328651261138718E-2</v>
      </c>
    </row>
    <row r="7347" spans="2:5" x14ac:dyDescent="0.3">
      <c r="B7347" s="166">
        <v>43879</v>
      </c>
      <c r="C7347" s="197">
        <v>161.6</v>
      </c>
      <c r="D7347" s="197">
        <f t="shared" si="115"/>
        <v>10.744186046511627</v>
      </c>
      <c r="E7347" s="197">
        <v>-4.4352454169130695E-2</v>
      </c>
    </row>
    <row r="7348" spans="2:5" x14ac:dyDescent="0.3">
      <c r="B7348" s="166">
        <v>37008</v>
      </c>
      <c r="C7348" s="197">
        <v>13.76</v>
      </c>
      <c r="D7348" s="197">
        <f t="shared" si="115"/>
        <v>-0.80854320300542648</v>
      </c>
      <c r="E7348" s="197">
        <v>-4.4444444444444509E-2</v>
      </c>
    </row>
    <row r="7349" spans="2:5" x14ac:dyDescent="0.3">
      <c r="B7349" s="166">
        <v>38141</v>
      </c>
      <c r="C7349" s="197">
        <v>71.87</v>
      </c>
      <c r="D7349" s="197">
        <f t="shared" si="115"/>
        <v>-7.6932956588748991E-2</v>
      </c>
      <c r="E7349" s="197">
        <v>-4.4536027652220089E-2</v>
      </c>
    </row>
    <row r="7350" spans="2:5" x14ac:dyDescent="0.3">
      <c r="B7350" s="166">
        <v>38447</v>
      </c>
      <c r="C7350" s="197">
        <v>77.86</v>
      </c>
      <c r="D7350" s="197">
        <f t="shared" si="115"/>
        <v>1.6922544951590592</v>
      </c>
      <c r="E7350" s="197">
        <v>-4.4545342986869518E-2</v>
      </c>
    </row>
    <row r="7351" spans="2:5" x14ac:dyDescent="0.3">
      <c r="B7351" s="166">
        <v>35979</v>
      </c>
      <c r="C7351" s="197">
        <v>28.92</v>
      </c>
      <c r="D7351" s="197">
        <f t="shared" si="115"/>
        <v>-0.77676572751833273</v>
      </c>
      <c r="E7351" s="197">
        <v>-4.4598612487611433E-2</v>
      </c>
    </row>
    <row r="7352" spans="2:5" x14ac:dyDescent="0.3">
      <c r="B7352" s="166">
        <v>43678</v>
      </c>
      <c r="C7352" s="197">
        <v>129.55000000000001</v>
      </c>
      <c r="D7352" s="197">
        <f t="shared" si="115"/>
        <v>-0.11181955299602364</v>
      </c>
      <c r="E7352" s="197">
        <v>-4.4616519174041191E-2</v>
      </c>
    </row>
    <row r="7353" spans="2:5" x14ac:dyDescent="0.3">
      <c r="B7353" s="166">
        <v>40336</v>
      </c>
      <c r="C7353" s="197">
        <v>145.86000000000001</v>
      </c>
      <c r="D7353" s="197">
        <f t="shared" si="115"/>
        <v>8.8913773796192697E-2</v>
      </c>
      <c r="E7353" s="197">
        <v>-4.4668587896253609E-2</v>
      </c>
    </row>
    <row r="7354" spans="2:5" x14ac:dyDescent="0.3">
      <c r="B7354" s="166">
        <v>39290</v>
      </c>
      <c r="C7354" s="197">
        <v>133.94999999999999</v>
      </c>
      <c r="D7354" s="197">
        <f t="shared" si="115"/>
        <v>2.2976366322008861</v>
      </c>
      <c r="E7354" s="197">
        <v>-4.4715447154471621E-2</v>
      </c>
    </row>
    <row r="7355" spans="2:5" x14ac:dyDescent="0.3">
      <c r="B7355" s="166">
        <v>36185</v>
      </c>
      <c r="C7355" s="197">
        <v>40.619999999999997</v>
      </c>
      <c r="D7355" s="197">
        <f t="shared" si="115"/>
        <v>-0.72013228606862345</v>
      </c>
      <c r="E7355" s="197">
        <v>-4.4909475664237086E-2</v>
      </c>
    </row>
    <row r="7356" spans="2:5" x14ac:dyDescent="0.3">
      <c r="B7356" s="166">
        <v>40820</v>
      </c>
      <c r="C7356" s="197">
        <v>145.13999999999999</v>
      </c>
      <c r="D7356" s="197">
        <f t="shared" si="115"/>
        <v>-0.3528913460252352</v>
      </c>
      <c r="E7356" s="197">
        <v>-4.4943080871224672E-2</v>
      </c>
    </row>
    <row r="7357" spans="2:5" x14ac:dyDescent="0.3">
      <c r="B7357" s="166">
        <v>41074</v>
      </c>
      <c r="C7357" s="197">
        <v>224.29</v>
      </c>
      <c r="D7357" s="197">
        <f t="shared" si="115"/>
        <v>15.577235772357724</v>
      </c>
      <c r="E7357" s="197">
        <v>-4.508685286103542E-2</v>
      </c>
    </row>
    <row r="7358" spans="2:5" x14ac:dyDescent="0.3">
      <c r="B7358" s="166">
        <v>36972</v>
      </c>
      <c r="C7358" s="197">
        <v>13.53</v>
      </c>
      <c r="D7358" s="197">
        <f t="shared" si="115"/>
        <v>-0.96201358863495989</v>
      </c>
      <c r="E7358" s="197">
        <v>-4.5165843330980948E-2</v>
      </c>
    </row>
    <row r="7359" spans="2:5" x14ac:dyDescent="0.3">
      <c r="B7359" s="166">
        <v>41590</v>
      </c>
      <c r="C7359" s="197">
        <v>356.18</v>
      </c>
      <c r="D7359" s="197">
        <f t="shared" si="115"/>
        <v>-0.14636309167165962</v>
      </c>
      <c r="E7359" s="197">
        <v>-4.534977217904046E-2</v>
      </c>
    </row>
    <row r="7360" spans="2:5" x14ac:dyDescent="0.3">
      <c r="B7360" s="166">
        <v>44624</v>
      </c>
      <c r="C7360" s="197">
        <v>417.25</v>
      </c>
      <c r="D7360" s="197">
        <f t="shared" si="115"/>
        <v>11.43295589988081</v>
      </c>
      <c r="E7360" s="197">
        <v>-4.5412948981926382E-2</v>
      </c>
    </row>
    <row r="7361" spans="2:5" x14ac:dyDescent="0.3">
      <c r="B7361" s="166">
        <v>36306</v>
      </c>
      <c r="C7361" s="197">
        <v>33.56</v>
      </c>
      <c r="D7361" s="197">
        <f t="shared" si="115"/>
        <v>-0.34414696111002541</v>
      </c>
      <c r="E7361" s="197">
        <v>-4.5506257110352499E-2</v>
      </c>
    </row>
    <row r="7362" spans="2:5" x14ac:dyDescent="0.3">
      <c r="B7362" s="166">
        <v>37882</v>
      </c>
      <c r="C7362" s="197">
        <v>51.17</v>
      </c>
      <c r="D7362" s="197">
        <f t="shared" si="115"/>
        <v>-0.3523604607011771</v>
      </c>
      <c r="E7362" s="197">
        <v>-4.5513896661070641E-2</v>
      </c>
    </row>
    <row r="7363" spans="2:5" x14ac:dyDescent="0.3">
      <c r="B7363" s="166">
        <v>35121</v>
      </c>
      <c r="C7363" s="197">
        <v>79.010000000000005</v>
      </c>
      <c r="D7363" s="197">
        <f t="shared" si="115"/>
        <v>-0.21741283676703638</v>
      </c>
      <c r="E7363" s="197">
        <v>-4.5542401546267208E-2</v>
      </c>
    </row>
    <row r="7364" spans="2:5" x14ac:dyDescent="0.3">
      <c r="B7364" s="166">
        <v>38040</v>
      </c>
      <c r="C7364" s="197">
        <v>100.96</v>
      </c>
      <c r="D7364" s="197">
        <f t="shared" si="115"/>
        <v>4.5771144278605735E-3</v>
      </c>
      <c r="E7364" s="197">
        <v>-4.5566269616184596E-2</v>
      </c>
    </row>
    <row r="7365" spans="2:5" x14ac:dyDescent="0.3">
      <c r="B7365" s="166">
        <v>43997</v>
      </c>
      <c r="C7365" s="197">
        <v>100.5</v>
      </c>
      <c r="D7365" s="197">
        <f t="shared" si="115"/>
        <v>-0.6472322650847695</v>
      </c>
      <c r="E7365" s="197">
        <v>-4.5584045584045607E-2</v>
      </c>
    </row>
    <row r="7366" spans="2:5" x14ac:dyDescent="0.3">
      <c r="B7366" s="166">
        <v>41506</v>
      </c>
      <c r="C7366" s="197">
        <v>284.89</v>
      </c>
      <c r="D7366" s="197">
        <f t="shared" si="115"/>
        <v>8.3899143045484497</v>
      </c>
      <c r="E7366" s="197">
        <v>-4.5594639865996656E-2</v>
      </c>
    </row>
    <row r="7367" spans="2:5" x14ac:dyDescent="0.3">
      <c r="B7367" s="166">
        <v>39794</v>
      </c>
      <c r="C7367" s="197">
        <v>30.34</v>
      </c>
      <c r="D7367" s="197">
        <f t="shared" si="115"/>
        <v>-0.7020231781575329</v>
      </c>
      <c r="E7367" s="197">
        <v>-4.5611827618748046E-2</v>
      </c>
    </row>
    <row r="7368" spans="2:5" x14ac:dyDescent="0.3">
      <c r="B7368" s="166">
        <v>35269</v>
      </c>
      <c r="C7368" s="197">
        <v>101.82</v>
      </c>
      <c r="D7368" s="197">
        <f t="shared" si="115"/>
        <v>-0.20372253069523738</v>
      </c>
      <c r="E7368" s="197">
        <v>-4.5735707591377794E-2</v>
      </c>
    </row>
    <row r="7369" spans="2:5" x14ac:dyDescent="0.3">
      <c r="B7369" s="166">
        <v>39295</v>
      </c>
      <c r="C7369" s="197">
        <v>127.87</v>
      </c>
      <c r="D7369" s="197">
        <f t="shared" si="115"/>
        <v>-9.7982505643340767E-2</v>
      </c>
      <c r="E7369" s="197">
        <v>-4.5746268656716382E-2</v>
      </c>
    </row>
    <row r="7370" spans="2:5" x14ac:dyDescent="0.3">
      <c r="B7370" s="166">
        <v>39146</v>
      </c>
      <c r="C7370" s="197">
        <v>141.76</v>
      </c>
      <c r="D7370" s="197">
        <f t="shared" ref="D7370:D7433" si="116">C7370/C7371-1</f>
        <v>7.9664769133459821</v>
      </c>
      <c r="E7370" s="197">
        <v>-4.5772751750134733E-2</v>
      </c>
    </row>
    <row r="7371" spans="2:5" x14ac:dyDescent="0.3">
      <c r="B7371" s="166">
        <v>36795</v>
      </c>
      <c r="C7371" s="197">
        <v>15.81</v>
      </c>
      <c r="D7371" s="197">
        <f t="shared" si="116"/>
        <v>-0.36043689320388339</v>
      </c>
      <c r="E7371" s="197">
        <v>-4.5866022933011452E-2</v>
      </c>
    </row>
    <row r="7372" spans="2:5" x14ac:dyDescent="0.3">
      <c r="B7372" s="166">
        <v>36629</v>
      </c>
      <c r="C7372" s="197">
        <v>24.72</v>
      </c>
      <c r="D7372" s="197">
        <f t="shared" si="116"/>
        <v>-0.93068251920812073</v>
      </c>
      <c r="E7372" s="197">
        <v>-4.5928213045156374E-2</v>
      </c>
    </row>
    <row r="7373" spans="2:5" x14ac:dyDescent="0.3">
      <c r="B7373" s="166">
        <v>41620</v>
      </c>
      <c r="C7373" s="197">
        <v>356.62</v>
      </c>
      <c r="D7373" s="197">
        <f t="shared" si="116"/>
        <v>1.4713790713790713</v>
      </c>
      <c r="E7373" s="197">
        <v>-4.5934883223200274E-2</v>
      </c>
    </row>
    <row r="7374" spans="2:5" x14ac:dyDescent="0.3">
      <c r="B7374" s="166">
        <v>43671</v>
      </c>
      <c r="C7374" s="197">
        <v>144.30000000000001</v>
      </c>
      <c r="D7374" s="197">
        <f t="shared" si="116"/>
        <v>-0.70065345918473187</v>
      </c>
      <c r="E7374" s="197">
        <v>-4.5950413223140418E-2</v>
      </c>
    </row>
    <row r="7375" spans="2:5" x14ac:dyDescent="0.3">
      <c r="B7375" s="166">
        <v>42780</v>
      </c>
      <c r="C7375" s="197">
        <v>482.05</v>
      </c>
      <c r="D7375" s="197">
        <f t="shared" si="116"/>
        <v>4.2740700218818377</v>
      </c>
      <c r="E7375" s="197">
        <v>-4.6012269938650263E-2</v>
      </c>
    </row>
    <row r="7376" spans="2:5" x14ac:dyDescent="0.3">
      <c r="B7376" s="166">
        <v>35180</v>
      </c>
      <c r="C7376" s="197">
        <v>91.4</v>
      </c>
      <c r="D7376" s="197">
        <f t="shared" si="116"/>
        <v>-0.54254254254254253</v>
      </c>
      <c r="E7376" s="197">
        <v>-4.6028598267404242E-2</v>
      </c>
    </row>
    <row r="7377" spans="2:5" x14ac:dyDescent="0.3">
      <c r="B7377" s="166">
        <v>43591</v>
      </c>
      <c r="C7377" s="197">
        <v>199.8</v>
      </c>
      <c r="D7377" s="197">
        <f t="shared" si="116"/>
        <v>-0.46072874493927118</v>
      </c>
      <c r="E7377" s="197">
        <v>-4.6073048460252952E-2</v>
      </c>
    </row>
    <row r="7378" spans="2:5" x14ac:dyDescent="0.3">
      <c r="B7378" s="166">
        <v>42465</v>
      </c>
      <c r="C7378" s="197">
        <v>370.5</v>
      </c>
      <c r="D7378" s="197">
        <f t="shared" si="116"/>
        <v>1.7850860708110954</v>
      </c>
      <c r="E7378" s="197">
        <v>-4.6086508753861888E-2</v>
      </c>
    </row>
    <row r="7379" spans="2:5" x14ac:dyDescent="0.3">
      <c r="B7379" s="166">
        <v>38881</v>
      </c>
      <c r="C7379" s="197">
        <v>133.03</v>
      </c>
      <c r="D7379" s="197">
        <f t="shared" si="116"/>
        <v>-3.6852012742542795E-2</v>
      </c>
      <c r="E7379" s="197">
        <v>-4.6106410440269641E-2</v>
      </c>
    </row>
    <row r="7380" spans="2:5" x14ac:dyDescent="0.3">
      <c r="B7380" s="166">
        <v>40799</v>
      </c>
      <c r="C7380" s="197">
        <v>138.12</v>
      </c>
      <c r="D7380" s="197">
        <f t="shared" si="116"/>
        <v>1.2799603829646751</v>
      </c>
      <c r="E7380" s="197">
        <v>-4.6132596685082961E-2</v>
      </c>
    </row>
    <row r="7381" spans="2:5" x14ac:dyDescent="0.3">
      <c r="B7381" s="166">
        <v>35751</v>
      </c>
      <c r="C7381" s="197">
        <v>60.58</v>
      </c>
      <c r="D7381" s="197">
        <f t="shared" si="116"/>
        <v>0.44444444444444442</v>
      </c>
      <c r="E7381" s="197">
        <v>-4.6134467013068781E-2</v>
      </c>
    </row>
    <row r="7382" spans="2:5" x14ac:dyDescent="0.3">
      <c r="B7382" s="166">
        <v>35949</v>
      </c>
      <c r="C7382" s="197">
        <v>41.94</v>
      </c>
      <c r="D7382" s="197">
        <f t="shared" si="116"/>
        <v>-0.38086802480070858</v>
      </c>
      <c r="E7382" s="197">
        <v>-4.6167841710257007E-2</v>
      </c>
    </row>
    <row r="7383" spans="2:5" x14ac:dyDescent="0.3">
      <c r="B7383" s="166">
        <v>35446</v>
      </c>
      <c r="C7383" s="197">
        <v>67.739999999999995</v>
      </c>
      <c r="D7383" s="197">
        <f t="shared" si="116"/>
        <v>-0.47370056716649844</v>
      </c>
      <c r="E7383" s="197">
        <v>-4.6184173472261336E-2</v>
      </c>
    </row>
    <row r="7384" spans="2:5" x14ac:dyDescent="0.3">
      <c r="B7384" s="166">
        <v>39514</v>
      </c>
      <c r="C7384" s="197">
        <v>128.71</v>
      </c>
      <c r="D7384" s="197">
        <f t="shared" si="116"/>
        <v>-0.7352190907220737</v>
      </c>
      <c r="E7384" s="197">
        <v>-4.6239347906631978E-2</v>
      </c>
    </row>
    <row r="7385" spans="2:5" x14ac:dyDescent="0.3">
      <c r="B7385" s="166">
        <v>44522</v>
      </c>
      <c r="C7385" s="197">
        <v>486.1</v>
      </c>
      <c r="D7385" s="197">
        <f t="shared" si="116"/>
        <v>31.0646437994723</v>
      </c>
      <c r="E7385" s="197">
        <v>-4.6301746125171572E-2</v>
      </c>
    </row>
    <row r="7386" spans="2:5" x14ac:dyDescent="0.3">
      <c r="B7386" s="166">
        <v>36840</v>
      </c>
      <c r="C7386" s="197">
        <v>15.16</v>
      </c>
      <c r="D7386" s="197">
        <f t="shared" si="116"/>
        <v>-0.93985797595905896</v>
      </c>
      <c r="E7386" s="197">
        <v>-4.6540880503144644E-2</v>
      </c>
    </row>
    <row r="7387" spans="2:5" x14ac:dyDescent="0.3">
      <c r="B7387" s="166">
        <v>40521</v>
      </c>
      <c r="C7387" s="197">
        <v>252.07</v>
      </c>
      <c r="D7387" s="197">
        <f t="shared" si="116"/>
        <v>-0.47315288953913681</v>
      </c>
      <c r="E7387" s="197">
        <v>-4.6561767153339928E-2</v>
      </c>
    </row>
    <row r="7388" spans="2:5" x14ac:dyDescent="0.3">
      <c r="B7388" s="166">
        <v>44585</v>
      </c>
      <c r="C7388" s="197">
        <v>478.45</v>
      </c>
      <c r="D7388" s="197">
        <f t="shared" si="116"/>
        <v>9.2298481932862941</v>
      </c>
      <c r="E7388" s="197">
        <v>-4.662747833017844E-2</v>
      </c>
    </row>
    <row r="7389" spans="2:5" x14ac:dyDescent="0.3">
      <c r="B7389" s="166">
        <v>35810</v>
      </c>
      <c r="C7389" s="197">
        <v>46.77</v>
      </c>
      <c r="D7389" s="197">
        <f t="shared" si="116"/>
        <v>-0.47116689280868385</v>
      </c>
      <c r="E7389" s="197">
        <v>-4.6677537708927797E-2</v>
      </c>
    </row>
    <row r="7390" spans="2:5" x14ac:dyDescent="0.3">
      <c r="B7390" s="166">
        <v>38653</v>
      </c>
      <c r="C7390" s="197">
        <v>88.44</v>
      </c>
      <c r="D7390" s="197">
        <f t="shared" si="116"/>
        <v>-0.38660008322929673</v>
      </c>
      <c r="E7390" s="197">
        <v>-4.6777322698857593E-2</v>
      </c>
    </row>
    <row r="7391" spans="2:5" x14ac:dyDescent="0.3">
      <c r="B7391" s="166">
        <v>39167</v>
      </c>
      <c r="C7391" s="197">
        <v>144.18</v>
      </c>
      <c r="D7391" s="197">
        <f t="shared" si="116"/>
        <v>0.85727167332216947</v>
      </c>
      <c r="E7391" s="197">
        <v>-4.6869835393666959E-2</v>
      </c>
    </row>
    <row r="7392" spans="2:5" x14ac:dyDescent="0.3">
      <c r="B7392" s="166">
        <v>38181</v>
      </c>
      <c r="C7392" s="197">
        <v>77.63</v>
      </c>
      <c r="D7392" s="197">
        <f t="shared" si="116"/>
        <v>4.5410421127765881</v>
      </c>
      <c r="E7392" s="197">
        <v>-4.6899938612645853E-2</v>
      </c>
    </row>
    <row r="7393" spans="2:5" x14ac:dyDescent="0.3">
      <c r="B7393" s="166">
        <v>37131</v>
      </c>
      <c r="C7393" s="197">
        <v>14.01</v>
      </c>
      <c r="D7393" s="197">
        <f t="shared" si="116"/>
        <v>-0.27969151670951153</v>
      </c>
      <c r="E7393" s="197">
        <v>-4.6938775510204089E-2</v>
      </c>
    </row>
    <row r="7394" spans="2:5" x14ac:dyDescent="0.3">
      <c r="B7394" s="166">
        <v>37244</v>
      </c>
      <c r="C7394" s="197">
        <v>19.45</v>
      </c>
      <c r="D7394" s="197">
        <f t="shared" si="116"/>
        <v>-0.89545821015855953</v>
      </c>
      <c r="E7394" s="197">
        <v>-4.7035766780989752E-2</v>
      </c>
    </row>
    <row r="7395" spans="2:5" x14ac:dyDescent="0.3">
      <c r="B7395" s="166">
        <v>43416</v>
      </c>
      <c r="C7395" s="197">
        <v>186.05</v>
      </c>
      <c r="D7395" s="197">
        <f t="shared" si="116"/>
        <v>0.75270843146490818</v>
      </c>
      <c r="E7395" s="197">
        <v>-4.7119078104993495E-2</v>
      </c>
    </row>
    <row r="7396" spans="2:5" x14ac:dyDescent="0.3">
      <c r="B7396" s="166">
        <v>43993</v>
      </c>
      <c r="C7396" s="197">
        <v>106.15</v>
      </c>
      <c r="D7396" s="197">
        <f t="shared" si="116"/>
        <v>0.9926788060822227</v>
      </c>
      <c r="E7396" s="197">
        <v>-4.7127468581687593E-2</v>
      </c>
    </row>
    <row r="7397" spans="2:5" x14ac:dyDescent="0.3">
      <c r="B7397" s="166">
        <v>36423</v>
      </c>
      <c r="C7397" s="197">
        <v>53.27</v>
      </c>
      <c r="D7397" s="197">
        <f t="shared" si="116"/>
        <v>-0.69698521046643913</v>
      </c>
      <c r="E7397" s="197">
        <v>-4.7218744410659874E-2</v>
      </c>
    </row>
    <row r="7398" spans="2:5" x14ac:dyDescent="0.3">
      <c r="B7398" s="166">
        <v>38852</v>
      </c>
      <c r="C7398" s="197">
        <v>175.8</v>
      </c>
      <c r="D7398" s="197">
        <f t="shared" si="116"/>
        <v>1.4918497519489726</v>
      </c>
      <c r="E7398" s="197">
        <v>-4.7309380588522187E-2</v>
      </c>
    </row>
    <row r="7399" spans="2:5" x14ac:dyDescent="0.3">
      <c r="B7399" s="166">
        <v>37908</v>
      </c>
      <c r="C7399" s="197">
        <v>70.55</v>
      </c>
      <c r="D7399" s="197">
        <f t="shared" si="116"/>
        <v>-0.4705838211016059</v>
      </c>
      <c r="E7399" s="197">
        <v>-4.73940048609236E-2</v>
      </c>
    </row>
    <row r="7400" spans="2:5" x14ac:dyDescent="0.3">
      <c r="B7400" s="166">
        <v>40323</v>
      </c>
      <c r="C7400" s="197">
        <v>133.26</v>
      </c>
      <c r="D7400" s="197">
        <f t="shared" si="116"/>
        <v>4.9226666666666663</v>
      </c>
      <c r="E7400" s="197">
        <v>-4.7394381299592503E-2</v>
      </c>
    </row>
    <row r="7401" spans="2:5" x14ac:dyDescent="0.3">
      <c r="B7401" s="166">
        <v>37341</v>
      </c>
      <c r="C7401" s="197">
        <v>22.5</v>
      </c>
      <c r="D7401" s="197">
        <f t="shared" si="116"/>
        <v>-0.84188334504567819</v>
      </c>
      <c r="E7401" s="197">
        <v>-4.7417442845046565E-2</v>
      </c>
    </row>
    <row r="7402" spans="2:5" x14ac:dyDescent="0.3">
      <c r="B7402" s="166">
        <v>44082</v>
      </c>
      <c r="C7402" s="197">
        <v>142.30000000000001</v>
      </c>
      <c r="D7402" s="197">
        <f t="shared" si="116"/>
        <v>0.11215318483782744</v>
      </c>
      <c r="E7402" s="197">
        <v>-4.7523427041499255E-2</v>
      </c>
    </row>
    <row r="7403" spans="2:5" x14ac:dyDescent="0.3">
      <c r="B7403" s="166">
        <v>43720</v>
      </c>
      <c r="C7403" s="197">
        <v>127.95</v>
      </c>
      <c r="D7403" s="197">
        <f t="shared" si="116"/>
        <v>4.0553141050967998</v>
      </c>
      <c r="E7403" s="197">
        <v>-4.7636769631559273E-2</v>
      </c>
    </row>
    <row r="7404" spans="2:5" x14ac:dyDescent="0.3">
      <c r="B7404" s="166">
        <v>36592</v>
      </c>
      <c r="C7404" s="197">
        <v>25.31</v>
      </c>
      <c r="D7404" s="197">
        <f t="shared" si="116"/>
        <v>-0.27623677437803829</v>
      </c>
      <c r="E7404" s="197">
        <v>-4.7780285929270083E-2</v>
      </c>
    </row>
    <row r="7405" spans="2:5" x14ac:dyDescent="0.3">
      <c r="B7405" s="166">
        <v>36322</v>
      </c>
      <c r="C7405" s="197">
        <v>34.97</v>
      </c>
      <c r="D7405" s="197">
        <f t="shared" si="116"/>
        <v>1.9837883959044365</v>
      </c>
      <c r="E7405" s="197">
        <v>-4.7917233868772113E-2</v>
      </c>
    </row>
    <row r="7406" spans="2:5" x14ac:dyDescent="0.3">
      <c r="B7406" s="166">
        <v>37064</v>
      </c>
      <c r="C7406" s="197">
        <v>11.72</v>
      </c>
      <c r="D7406" s="197">
        <f t="shared" si="116"/>
        <v>-0.96288790373654209</v>
      </c>
      <c r="E7406" s="197">
        <v>-4.7928513403736828E-2</v>
      </c>
    </row>
    <row r="7407" spans="2:5" x14ac:dyDescent="0.3">
      <c r="B7407" s="166">
        <v>42269</v>
      </c>
      <c r="C7407" s="197">
        <v>315.8</v>
      </c>
      <c r="D7407" s="197">
        <f t="shared" si="116"/>
        <v>2.444214200021813</v>
      </c>
      <c r="E7407" s="197">
        <v>-4.7934880916490785E-2</v>
      </c>
    </row>
    <row r="7408" spans="2:5" x14ac:dyDescent="0.3">
      <c r="B7408" s="166">
        <v>38572</v>
      </c>
      <c r="C7408" s="197">
        <v>91.69</v>
      </c>
      <c r="D7408" s="197">
        <f t="shared" si="116"/>
        <v>0.30873536968312876</v>
      </c>
      <c r="E7408" s="197">
        <v>-4.8068936877076363E-2</v>
      </c>
    </row>
    <row r="7409" spans="2:5" x14ac:dyDescent="0.3">
      <c r="B7409" s="166">
        <v>37914</v>
      </c>
      <c r="C7409" s="197">
        <v>70.06</v>
      </c>
      <c r="D7409" s="197">
        <f t="shared" si="116"/>
        <v>1.1359756097560978</v>
      </c>
      <c r="E7409" s="197">
        <v>-4.8097826086956452E-2</v>
      </c>
    </row>
    <row r="7410" spans="2:5" x14ac:dyDescent="0.3">
      <c r="B7410" s="166">
        <v>39822</v>
      </c>
      <c r="C7410" s="197">
        <v>32.799999999999997</v>
      </c>
      <c r="D7410" s="197">
        <f t="shared" si="116"/>
        <v>-0.92018105273404227</v>
      </c>
      <c r="E7410" s="197">
        <v>-4.817179338363331E-2</v>
      </c>
    </row>
    <row r="7411" spans="2:5" x14ac:dyDescent="0.3">
      <c r="B7411" s="166">
        <v>44875</v>
      </c>
      <c r="C7411" s="197">
        <v>410.93</v>
      </c>
      <c r="D7411" s="197">
        <f t="shared" si="116"/>
        <v>28.040989399293284</v>
      </c>
      <c r="E7411" s="197">
        <v>-4.8376638414153961E-2</v>
      </c>
    </row>
    <row r="7412" spans="2:5" x14ac:dyDescent="0.3">
      <c r="B7412" s="166">
        <v>37124</v>
      </c>
      <c r="C7412" s="197">
        <v>14.15</v>
      </c>
      <c r="D7412" s="197">
        <f t="shared" si="116"/>
        <v>-0.6902364273204904</v>
      </c>
      <c r="E7412" s="197">
        <v>-4.8419636852723547E-2</v>
      </c>
    </row>
    <row r="7413" spans="2:5" x14ac:dyDescent="0.3">
      <c r="B7413" s="166">
        <v>35947</v>
      </c>
      <c r="C7413" s="197">
        <v>45.68</v>
      </c>
      <c r="D7413" s="197">
        <f t="shared" si="116"/>
        <v>-0.45142308154197186</v>
      </c>
      <c r="E7413" s="197">
        <v>-4.8531555925848791E-2</v>
      </c>
    </row>
    <row r="7414" spans="2:5" x14ac:dyDescent="0.3">
      <c r="B7414" s="166">
        <v>38068</v>
      </c>
      <c r="C7414" s="197">
        <v>83.27</v>
      </c>
      <c r="D7414" s="197">
        <f t="shared" si="116"/>
        <v>2.5164695945945943</v>
      </c>
      <c r="E7414" s="197">
        <v>-4.8560329067641739E-2</v>
      </c>
    </row>
    <row r="7415" spans="2:5" x14ac:dyDescent="0.3">
      <c r="B7415" s="166">
        <v>37398</v>
      </c>
      <c r="C7415" s="197">
        <v>23.68</v>
      </c>
      <c r="D7415" s="197">
        <f t="shared" si="116"/>
        <v>0.59246805648957634</v>
      </c>
      <c r="E7415" s="197">
        <v>-4.8613901165126538E-2</v>
      </c>
    </row>
    <row r="7416" spans="2:5" x14ac:dyDescent="0.3">
      <c r="B7416" s="166">
        <v>37123</v>
      </c>
      <c r="C7416" s="197">
        <v>14.87</v>
      </c>
      <c r="D7416" s="197">
        <f t="shared" si="116"/>
        <v>-0.8824877509088036</v>
      </c>
      <c r="E7416" s="197">
        <v>-4.8624440179142803E-2</v>
      </c>
    </row>
    <row r="7417" spans="2:5" x14ac:dyDescent="0.3">
      <c r="B7417" s="166">
        <v>38882</v>
      </c>
      <c r="C7417" s="197">
        <v>126.54</v>
      </c>
      <c r="D7417" s="197">
        <f t="shared" si="116"/>
        <v>-0.13971038139914338</v>
      </c>
      <c r="E7417" s="197">
        <v>-4.878598812297974E-2</v>
      </c>
    </row>
    <row r="7418" spans="2:5" x14ac:dyDescent="0.3">
      <c r="B7418" s="166">
        <v>39385</v>
      </c>
      <c r="C7418" s="197">
        <v>147.09</v>
      </c>
      <c r="D7418" s="197">
        <f t="shared" si="116"/>
        <v>-0.83676979758522729</v>
      </c>
      <c r="E7418" s="197">
        <v>-4.8946075261864674E-2</v>
      </c>
    </row>
    <row r="7419" spans="2:5" x14ac:dyDescent="0.3">
      <c r="B7419" s="166">
        <v>45447</v>
      </c>
      <c r="C7419" s="197">
        <v>901.12</v>
      </c>
      <c r="D7419" s="197">
        <f t="shared" si="116"/>
        <v>76.74978429680759</v>
      </c>
      <c r="E7419" s="197">
        <v>-4.8979979525714201E-2</v>
      </c>
    </row>
    <row r="7420" spans="2:5" x14ac:dyDescent="0.3">
      <c r="B7420" s="166">
        <v>37075</v>
      </c>
      <c r="C7420" s="197">
        <v>11.59</v>
      </c>
      <c r="D7420" s="197">
        <f t="shared" si="116"/>
        <v>-0.97407448831226928</v>
      </c>
      <c r="E7420" s="197">
        <v>-4.9220672682526612E-2</v>
      </c>
    </row>
    <row r="7421" spans="2:5" x14ac:dyDescent="0.3">
      <c r="B7421" s="166">
        <v>44550</v>
      </c>
      <c r="C7421" s="197">
        <v>447.05</v>
      </c>
      <c r="D7421" s="197">
        <f t="shared" si="116"/>
        <v>10.895955295369879</v>
      </c>
      <c r="E7421" s="197">
        <v>-4.9234368353891944E-2</v>
      </c>
    </row>
    <row r="7422" spans="2:5" x14ac:dyDescent="0.3">
      <c r="B7422" s="166">
        <v>35956</v>
      </c>
      <c r="C7422" s="197">
        <v>37.58</v>
      </c>
      <c r="D7422" s="197">
        <f t="shared" si="116"/>
        <v>-0.9259215454366253</v>
      </c>
      <c r="E7422" s="197">
        <v>-4.9329623071085349E-2</v>
      </c>
    </row>
    <row r="7423" spans="2:5" x14ac:dyDescent="0.3">
      <c r="B7423" s="166">
        <v>42685</v>
      </c>
      <c r="C7423" s="197">
        <v>507.3</v>
      </c>
      <c r="D7423" s="197">
        <f t="shared" si="116"/>
        <v>2.3833533413365346</v>
      </c>
      <c r="E7423" s="197">
        <v>-4.9465992130410363E-2</v>
      </c>
    </row>
    <row r="7424" spans="2:5" x14ac:dyDescent="0.3">
      <c r="B7424" s="166">
        <v>39141</v>
      </c>
      <c r="C7424" s="197">
        <v>149.94</v>
      </c>
      <c r="D7424" s="197">
        <f t="shared" si="116"/>
        <v>-4.7129107202125153E-3</v>
      </c>
      <c r="E7424" s="197">
        <v>-4.9508716323296342E-2</v>
      </c>
    </row>
    <row r="7425" spans="2:5" x14ac:dyDescent="0.3">
      <c r="B7425" s="166">
        <v>43885</v>
      </c>
      <c r="C7425" s="197">
        <v>150.65</v>
      </c>
      <c r="D7425" s="197">
        <f t="shared" si="116"/>
        <v>0.10617519641677076</v>
      </c>
      <c r="E7425" s="197">
        <v>-4.9526813880126141E-2</v>
      </c>
    </row>
    <row r="7426" spans="2:5" x14ac:dyDescent="0.3">
      <c r="B7426" s="166">
        <v>39237</v>
      </c>
      <c r="C7426" s="197">
        <v>136.19</v>
      </c>
      <c r="D7426" s="197">
        <f t="shared" si="116"/>
        <v>4.5610453246222953</v>
      </c>
      <c r="E7426" s="197">
        <v>-4.9616189811584221E-2</v>
      </c>
    </row>
    <row r="7427" spans="2:5" x14ac:dyDescent="0.3">
      <c r="B7427" s="166">
        <v>36076</v>
      </c>
      <c r="C7427" s="197">
        <v>24.49</v>
      </c>
      <c r="D7427" s="197">
        <f t="shared" si="116"/>
        <v>-0.94631858135507774</v>
      </c>
      <c r="E7427" s="197">
        <v>-4.9670159099728384E-2</v>
      </c>
    </row>
    <row r="7428" spans="2:5" x14ac:dyDescent="0.3">
      <c r="B7428" s="166">
        <v>41845</v>
      </c>
      <c r="C7428" s="197">
        <v>456.21</v>
      </c>
      <c r="D7428" s="197">
        <f t="shared" si="116"/>
        <v>2.5964525029562475</v>
      </c>
      <c r="E7428" s="197">
        <v>-4.9760466569464756E-2</v>
      </c>
    </row>
    <row r="7429" spans="2:5" x14ac:dyDescent="0.3">
      <c r="B7429" s="166">
        <v>43763</v>
      </c>
      <c r="C7429" s="197">
        <v>126.85</v>
      </c>
      <c r="D7429" s="197">
        <f t="shared" si="116"/>
        <v>3.8231939163498092</v>
      </c>
      <c r="E7429" s="197">
        <v>-4.9812734082397059E-2</v>
      </c>
    </row>
    <row r="7430" spans="2:5" x14ac:dyDescent="0.3">
      <c r="B7430" s="166">
        <v>39835</v>
      </c>
      <c r="C7430" s="197">
        <v>26.3</v>
      </c>
      <c r="D7430" s="197">
        <f t="shared" si="116"/>
        <v>-0.93533316941234323</v>
      </c>
      <c r="E7430" s="197">
        <v>-4.9855491329479751E-2</v>
      </c>
    </row>
    <row r="7431" spans="2:5" x14ac:dyDescent="0.3">
      <c r="B7431" s="166">
        <v>44725</v>
      </c>
      <c r="C7431" s="197">
        <v>406.7</v>
      </c>
      <c r="D7431" s="197">
        <f t="shared" si="116"/>
        <v>2.2640449438202248</v>
      </c>
      <c r="E7431" s="197">
        <v>-4.9877350776778462E-2</v>
      </c>
    </row>
    <row r="7432" spans="2:5" x14ac:dyDescent="0.3">
      <c r="B7432" s="166">
        <v>44057</v>
      </c>
      <c r="C7432" s="197">
        <v>124.6</v>
      </c>
      <c r="D7432" s="197">
        <f t="shared" si="116"/>
        <v>1.0054723965877996</v>
      </c>
      <c r="E7432" s="197">
        <v>-4.9942813572245615E-2</v>
      </c>
    </row>
    <row r="7433" spans="2:5" x14ac:dyDescent="0.3">
      <c r="B7433" s="166">
        <v>39727</v>
      </c>
      <c r="C7433" s="197">
        <v>62.13</v>
      </c>
      <c r="D7433" s="197">
        <f t="shared" si="116"/>
        <v>-0.81680672268907561</v>
      </c>
      <c r="E7433" s="197">
        <v>-5.0000000000000044E-2</v>
      </c>
    </row>
    <row r="7434" spans="2:5" x14ac:dyDescent="0.3">
      <c r="B7434" s="166">
        <v>43206</v>
      </c>
      <c r="C7434" s="197">
        <v>339.15</v>
      </c>
      <c r="D7434" s="197">
        <f t="shared" ref="D7434:D7497" si="117">C7434/C7435-1</f>
        <v>-0.38743994509265611</v>
      </c>
      <c r="E7434" s="197">
        <v>-5.0133034588993208E-2</v>
      </c>
    </row>
    <row r="7435" spans="2:5" x14ac:dyDescent="0.3">
      <c r="B7435" s="166">
        <v>42041</v>
      </c>
      <c r="C7435" s="197">
        <v>553.66</v>
      </c>
      <c r="D7435" s="197">
        <f t="shared" si="117"/>
        <v>4.5897021706208987</v>
      </c>
      <c r="E7435" s="197">
        <v>-5.0244446350458993E-2</v>
      </c>
    </row>
    <row r="7436" spans="2:5" x14ac:dyDescent="0.3">
      <c r="B7436" s="166">
        <v>38022</v>
      </c>
      <c r="C7436" s="197">
        <v>99.05</v>
      </c>
      <c r="D7436" s="197">
        <f t="shared" si="117"/>
        <v>-0.71864791932964067</v>
      </c>
      <c r="E7436" s="197">
        <v>-5.0335570469798641E-2</v>
      </c>
    </row>
    <row r="7437" spans="2:5" x14ac:dyDescent="0.3">
      <c r="B7437" s="166">
        <v>43164</v>
      </c>
      <c r="C7437" s="197">
        <v>352.05</v>
      </c>
      <c r="D7437" s="197">
        <f t="shared" si="117"/>
        <v>1.4230848647532524</v>
      </c>
      <c r="E7437" s="197">
        <v>-5.0438300741739717E-2</v>
      </c>
    </row>
    <row r="7438" spans="2:5" x14ac:dyDescent="0.3">
      <c r="B7438" s="166">
        <v>40809</v>
      </c>
      <c r="C7438" s="197">
        <v>145.29</v>
      </c>
      <c r="D7438" s="197">
        <f t="shared" si="117"/>
        <v>-0.16041606472117897</v>
      </c>
      <c r="E7438" s="197">
        <v>-5.0454218678517737E-2</v>
      </c>
    </row>
    <row r="7439" spans="2:5" x14ac:dyDescent="0.3">
      <c r="B7439" s="166">
        <v>38819</v>
      </c>
      <c r="C7439" s="197">
        <v>173.05</v>
      </c>
      <c r="D7439" s="197">
        <f t="shared" si="117"/>
        <v>3.2403822592501834</v>
      </c>
      <c r="E7439" s="197">
        <v>-5.058429801942177E-2</v>
      </c>
    </row>
    <row r="7440" spans="2:5" x14ac:dyDescent="0.3">
      <c r="B7440" s="166">
        <v>36175</v>
      </c>
      <c r="C7440" s="197">
        <v>40.81</v>
      </c>
      <c r="D7440" s="197">
        <f t="shared" si="117"/>
        <v>-0.86448613647683881</v>
      </c>
      <c r="E7440" s="197">
        <v>-5.0709467317980872E-2</v>
      </c>
    </row>
    <row r="7441" spans="2:5" x14ac:dyDescent="0.3">
      <c r="B7441" s="166">
        <v>42416</v>
      </c>
      <c r="C7441" s="197">
        <v>301.14999999999998</v>
      </c>
      <c r="D7441" s="197">
        <f t="shared" si="117"/>
        <v>19.927727588603194</v>
      </c>
      <c r="E7441" s="197">
        <v>-5.0748620961386992E-2</v>
      </c>
    </row>
    <row r="7442" spans="2:5" x14ac:dyDescent="0.3">
      <c r="B7442" s="166">
        <v>36843</v>
      </c>
      <c r="C7442" s="197">
        <v>14.39</v>
      </c>
      <c r="D7442" s="197">
        <f t="shared" si="117"/>
        <v>-0.93747555941777105</v>
      </c>
      <c r="E7442" s="197">
        <v>-5.0791556728232212E-2</v>
      </c>
    </row>
    <row r="7443" spans="2:5" x14ac:dyDescent="0.3">
      <c r="B7443" s="166">
        <v>40666</v>
      </c>
      <c r="C7443" s="197">
        <v>230.15</v>
      </c>
      <c r="D7443" s="197">
        <f t="shared" si="117"/>
        <v>1.9574659470573121</v>
      </c>
      <c r="E7443" s="197">
        <v>-5.0810409535200218E-2</v>
      </c>
    </row>
    <row r="7444" spans="2:5" x14ac:dyDescent="0.3">
      <c r="B7444" s="166">
        <v>40023</v>
      </c>
      <c r="C7444" s="197">
        <v>77.819999999999993</v>
      </c>
      <c r="D7444" s="197">
        <f t="shared" si="117"/>
        <v>-0.57757029638475732</v>
      </c>
      <c r="E7444" s="197">
        <v>-5.0859860958653469E-2</v>
      </c>
    </row>
    <row r="7445" spans="2:5" x14ac:dyDescent="0.3">
      <c r="B7445" s="166">
        <v>40714</v>
      </c>
      <c r="C7445" s="197">
        <v>184.22</v>
      </c>
      <c r="D7445" s="197">
        <f t="shared" si="117"/>
        <v>-0.53118717394070492</v>
      </c>
      <c r="E7445" s="197">
        <v>-5.0950491989078417E-2</v>
      </c>
    </row>
    <row r="7446" spans="2:5" x14ac:dyDescent="0.3">
      <c r="B7446" s="166">
        <v>44728</v>
      </c>
      <c r="C7446" s="197">
        <v>392.95</v>
      </c>
      <c r="D7446" s="197">
        <f t="shared" si="117"/>
        <v>9.6808915466159284</v>
      </c>
      <c r="E7446" s="197">
        <v>-5.1074619657087705E-2</v>
      </c>
    </row>
    <row r="7447" spans="2:5" x14ac:dyDescent="0.3">
      <c r="B7447" s="166">
        <v>36213</v>
      </c>
      <c r="C7447" s="197">
        <v>36.79</v>
      </c>
      <c r="D7447" s="197">
        <f t="shared" si="117"/>
        <v>-0.6984426229508196</v>
      </c>
      <c r="E7447" s="197">
        <v>-5.1315110881897885E-2</v>
      </c>
    </row>
    <row r="7448" spans="2:5" x14ac:dyDescent="0.3">
      <c r="B7448" s="166">
        <v>43725</v>
      </c>
      <c r="C7448" s="197">
        <v>122</v>
      </c>
      <c r="D7448" s="197">
        <f t="shared" si="117"/>
        <v>9</v>
      </c>
      <c r="E7448" s="197">
        <v>-5.1321928460342114E-2</v>
      </c>
    </row>
    <row r="7449" spans="2:5" x14ac:dyDescent="0.3">
      <c r="B7449" s="166">
        <v>37151</v>
      </c>
      <c r="C7449" s="197">
        <v>12.2</v>
      </c>
      <c r="D7449" s="197">
        <f t="shared" si="117"/>
        <v>-0.9236736736736737</v>
      </c>
      <c r="E7449" s="197">
        <v>-5.1321928460342114E-2</v>
      </c>
    </row>
    <row r="7450" spans="2:5" x14ac:dyDescent="0.3">
      <c r="B7450" s="166">
        <v>40868</v>
      </c>
      <c r="C7450" s="197">
        <v>159.84</v>
      </c>
      <c r="D7450" s="197">
        <f t="shared" si="117"/>
        <v>2.4627383015597926</v>
      </c>
      <c r="E7450" s="197">
        <v>-5.1338358359546588E-2</v>
      </c>
    </row>
    <row r="7451" spans="2:5" x14ac:dyDescent="0.3">
      <c r="B7451" s="166">
        <v>39924</v>
      </c>
      <c r="C7451" s="197">
        <v>46.16</v>
      </c>
      <c r="D7451" s="197">
        <f t="shared" si="117"/>
        <v>-0.87705420162471703</v>
      </c>
      <c r="E7451" s="197">
        <v>-5.137690094533498E-2</v>
      </c>
    </row>
    <row r="7452" spans="2:5" x14ac:dyDescent="0.3">
      <c r="B7452" s="166">
        <v>43137</v>
      </c>
      <c r="C7452" s="197">
        <v>375.45</v>
      </c>
      <c r="D7452" s="197">
        <f t="shared" si="117"/>
        <v>2.6219371020644413</v>
      </c>
      <c r="E7452" s="197">
        <v>-5.1414855987872765E-2</v>
      </c>
    </row>
    <row r="7453" spans="2:5" x14ac:dyDescent="0.3">
      <c r="B7453" s="166">
        <v>39603</v>
      </c>
      <c r="C7453" s="197">
        <v>103.66</v>
      </c>
      <c r="D7453" s="197">
        <f t="shared" si="117"/>
        <v>-0.41302378255945638</v>
      </c>
      <c r="E7453" s="197">
        <v>-5.1514319699881184E-2</v>
      </c>
    </row>
    <row r="7454" spans="2:5" x14ac:dyDescent="0.3">
      <c r="B7454" s="166">
        <v>43861</v>
      </c>
      <c r="C7454" s="197">
        <v>176.6</v>
      </c>
      <c r="D7454" s="197">
        <f t="shared" si="117"/>
        <v>4.0170454545454541</v>
      </c>
      <c r="E7454" s="197">
        <v>-5.1557465091299659E-2</v>
      </c>
    </row>
    <row r="7455" spans="2:5" x14ac:dyDescent="0.3">
      <c r="B7455" s="166">
        <v>35965</v>
      </c>
      <c r="C7455" s="197">
        <v>35.200000000000003</v>
      </c>
      <c r="D7455" s="197">
        <f t="shared" si="117"/>
        <v>0.86539480657127732</v>
      </c>
      <c r="E7455" s="197">
        <v>-5.1724137931034364E-2</v>
      </c>
    </row>
    <row r="7456" spans="2:5" x14ac:dyDescent="0.3">
      <c r="B7456" s="166">
        <v>36087</v>
      </c>
      <c r="C7456" s="197">
        <v>18.87</v>
      </c>
      <c r="D7456" s="197">
        <f t="shared" si="117"/>
        <v>-0.17562254259501964</v>
      </c>
      <c r="E7456" s="197">
        <v>-5.1758793969849171E-2</v>
      </c>
    </row>
    <row r="7457" spans="2:5" x14ac:dyDescent="0.3">
      <c r="B7457" s="166">
        <v>37404</v>
      </c>
      <c r="C7457" s="197">
        <v>22.89</v>
      </c>
      <c r="D7457" s="197">
        <f t="shared" si="117"/>
        <v>0.60518934081346432</v>
      </c>
      <c r="E7457" s="197">
        <v>-5.1781275890637968E-2</v>
      </c>
    </row>
    <row r="7458" spans="2:5" x14ac:dyDescent="0.3">
      <c r="B7458" s="166">
        <v>36962</v>
      </c>
      <c r="C7458" s="197">
        <v>14.26</v>
      </c>
      <c r="D7458" s="197">
        <f t="shared" si="117"/>
        <v>-0.20290665176076028</v>
      </c>
      <c r="E7458" s="197">
        <v>-5.1861702127659504E-2</v>
      </c>
    </row>
    <row r="7459" spans="2:5" x14ac:dyDescent="0.3">
      <c r="B7459" s="166">
        <v>36088</v>
      </c>
      <c r="C7459" s="197">
        <v>17.89</v>
      </c>
      <c r="D7459" s="197">
        <f t="shared" si="117"/>
        <v>-0.96207737148913619</v>
      </c>
      <c r="E7459" s="197">
        <v>-5.1934287228404874E-2</v>
      </c>
    </row>
    <row r="7460" spans="2:5" x14ac:dyDescent="0.3">
      <c r="B7460" s="166">
        <v>42151</v>
      </c>
      <c r="C7460" s="197">
        <v>471.75</v>
      </c>
      <c r="D7460" s="197">
        <f t="shared" si="117"/>
        <v>5.0558408215661101</v>
      </c>
      <c r="E7460" s="197">
        <v>-5.1949356913183364E-2</v>
      </c>
    </row>
    <row r="7461" spans="2:5" x14ac:dyDescent="0.3">
      <c r="B7461" s="166">
        <v>39714</v>
      </c>
      <c r="C7461" s="197">
        <v>77.900000000000006</v>
      </c>
      <c r="D7461" s="197">
        <f t="shared" si="117"/>
        <v>-0.71811109100777992</v>
      </c>
      <c r="E7461" s="197">
        <v>-5.2080798247748805E-2</v>
      </c>
    </row>
    <row r="7462" spans="2:5" x14ac:dyDescent="0.3">
      <c r="B7462" s="166">
        <v>42411</v>
      </c>
      <c r="C7462" s="197">
        <v>276.35000000000002</v>
      </c>
      <c r="D7462" s="197">
        <f t="shared" si="117"/>
        <v>15.528110047846891</v>
      </c>
      <c r="E7462" s="197">
        <v>-5.2135139770193795E-2</v>
      </c>
    </row>
    <row r="7463" spans="2:5" x14ac:dyDescent="0.3">
      <c r="B7463" s="166">
        <v>36859</v>
      </c>
      <c r="C7463" s="197">
        <v>16.72</v>
      </c>
      <c r="D7463" s="197">
        <f t="shared" si="117"/>
        <v>-0.76202675775690298</v>
      </c>
      <c r="E7463" s="197">
        <v>-5.2154195011338E-2</v>
      </c>
    </row>
    <row r="7464" spans="2:5" x14ac:dyDescent="0.3">
      <c r="B7464" s="166">
        <v>38138</v>
      </c>
      <c r="C7464" s="197">
        <v>70.260000000000005</v>
      </c>
      <c r="D7464" s="197">
        <f t="shared" si="117"/>
        <v>2.0051325919589398</v>
      </c>
      <c r="E7464" s="197">
        <v>-5.2205584783488357E-2</v>
      </c>
    </row>
    <row r="7465" spans="2:5" x14ac:dyDescent="0.3">
      <c r="B7465" s="166">
        <v>37336</v>
      </c>
      <c r="C7465" s="197">
        <v>23.38</v>
      </c>
      <c r="D7465" s="197">
        <f t="shared" si="117"/>
        <v>-0.68834977339376169</v>
      </c>
      <c r="E7465" s="197">
        <v>-5.2290231049858193E-2</v>
      </c>
    </row>
    <row r="7466" spans="2:5" x14ac:dyDescent="0.3">
      <c r="B7466" s="166">
        <v>39632</v>
      </c>
      <c r="C7466" s="197">
        <v>75.02</v>
      </c>
      <c r="D7466" s="197">
        <f t="shared" si="117"/>
        <v>0.48348823413090747</v>
      </c>
      <c r="E7466" s="197">
        <v>-5.2418845522293922E-2</v>
      </c>
    </row>
    <row r="7467" spans="2:5" x14ac:dyDescent="0.3">
      <c r="B7467" s="166">
        <v>36361</v>
      </c>
      <c r="C7467" s="197">
        <v>50.57</v>
      </c>
      <c r="D7467" s="197">
        <f t="shared" si="117"/>
        <v>3.0007911392405058</v>
      </c>
      <c r="E7467" s="197">
        <v>-5.2463931047404877E-2</v>
      </c>
    </row>
    <row r="7468" spans="2:5" x14ac:dyDescent="0.3">
      <c r="B7468" s="166">
        <v>37102</v>
      </c>
      <c r="C7468" s="197">
        <v>12.64</v>
      </c>
      <c r="D7468" s="197">
        <f t="shared" si="117"/>
        <v>-0.7870261162594776</v>
      </c>
      <c r="E7468" s="197">
        <v>-5.2473763118440764E-2</v>
      </c>
    </row>
    <row r="7469" spans="2:5" x14ac:dyDescent="0.3">
      <c r="B7469" s="166">
        <v>39729</v>
      </c>
      <c r="C7469" s="197">
        <v>59.35</v>
      </c>
      <c r="D7469" s="197">
        <f t="shared" si="117"/>
        <v>-0.57895856980703742</v>
      </c>
      <c r="E7469" s="197">
        <v>-5.2673583399840296E-2</v>
      </c>
    </row>
    <row r="7470" spans="2:5" x14ac:dyDescent="0.3">
      <c r="B7470" s="166">
        <v>40774</v>
      </c>
      <c r="C7470" s="197">
        <v>140.96</v>
      </c>
      <c r="D7470" s="197">
        <f t="shared" si="117"/>
        <v>6.2028615227388864</v>
      </c>
      <c r="E7470" s="197">
        <v>-5.2751831194140175E-2</v>
      </c>
    </row>
    <row r="7471" spans="2:5" x14ac:dyDescent="0.3">
      <c r="B7471" s="166">
        <v>37232</v>
      </c>
      <c r="C7471" s="197">
        <v>19.57</v>
      </c>
      <c r="D7471" s="197">
        <f t="shared" si="117"/>
        <v>-0.55764014466546108</v>
      </c>
      <c r="E7471" s="197">
        <v>-5.2758954501452071E-2</v>
      </c>
    </row>
    <row r="7472" spans="2:5" x14ac:dyDescent="0.3">
      <c r="B7472" s="166">
        <v>36374</v>
      </c>
      <c r="C7472" s="197">
        <v>44.24</v>
      </c>
      <c r="D7472" s="197">
        <f t="shared" si="117"/>
        <v>-0.12913385826771639</v>
      </c>
      <c r="E7472" s="197">
        <v>-5.2879469064440188E-2</v>
      </c>
    </row>
    <row r="7473" spans="2:5" x14ac:dyDescent="0.3">
      <c r="B7473" s="166">
        <v>36430</v>
      </c>
      <c r="C7473" s="197">
        <v>50.8</v>
      </c>
      <c r="D7473" s="197">
        <f t="shared" si="117"/>
        <v>2.9502332814930017</v>
      </c>
      <c r="E7473" s="197">
        <v>-5.2945563012677166E-2</v>
      </c>
    </row>
    <row r="7474" spans="2:5" x14ac:dyDescent="0.3">
      <c r="B7474" s="166">
        <v>37148</v>
      </c>
      <c r="C7474" s="197">
        <v>12.86</v>
      </c>
      <c r="D7474" s="197">
        <f t="shared" si="117"/>
        <v>-0.62496354622338868</v>
      </c>
      <c r="E7474" s="197">
        <v>-5.3019145802650991E-2</v>
      </c>
    </row>
    <row r="7475" spans="2:5" x14ac:dyDescent="0.3">
      <c r="B7475" s="166">
        <v>36301</v>
      </c>
      <c r="C7475" s="197">
        <v>34.29</v>
      </c>
      <c r="D7475" s="197">
        <f t="shared" si="117"/>
        <v>-0.32300098716683123</v>
      </c>
      <c r="E7475" s="197">
        <v>-5.3024026512013323E-2</v>
      </c>
    </row>
    <row r="7476" spans="2:5" x14ac:dyDescent="0.3">
      <c r="B7476" s="166">
        <v>36382</v>
      </c>
      <c r="C7476" s="197">
        <v>50.65</v>
      </c>
      <c r="D7476" s="197">
        <f t="shared" si="117"/>
        <v>-7.9760174418604612E-2</v>
      </c>
      <c r="E7476" s="197">
        <v>-5.3094036268461431E-2</v>
      </c>
    </row>
    <row r="7477" spans="2:5" x14ac:dyDescent="0.3">
      <c r="B7477" s="166">
        <v>36419</v>
      </c>
      <c r="C7477" s="197">
        <v>55.04</v>
      </c>
      <c r="D7477" s="197">
        <f t="shared" si="117"/>
        <v>-0.21561921048881294</v>
      </c>
      <c r="E7477" s="197">
        <v>-5.315671770170316E-2</v>
      </c>
    </row>
    <row r="7478" spans="2:5" x14ac:dyDescent="0.3">
      <c r="B7478" s="166">
        <v>39720</v>
      </c>
      <c r="C7478" s="197">
        <v>70.17</v>
      </c>
      <c r="D7478" s="197">
        <f t="shared" si="117"/>
        <v>-0.432969696969697</v>
      </c>
      <c r="E7478" s="197">
        <v>-5.3164215355552491E-2</v>
      </c>
    </row>
    <row r="7479" spans="2:5" x14ac:dyDescent="0.3">
      <c r="B7479" s="166">
        <v>43682</v>
      </c>
      <c r="C7479" s="197">
        <v>123.75</v>
      </c>
      <c r="D7479" s="197">
        <f t="shared" si="117"/>
        <v>0.2971698113207546</v>
      </c>
      <c r="E7479" s="197">
        <v>-5.3175210405508766E-2</v>
      </c>
    </row>
    <row r="7480" spans="2:5" x14ac:dyDescent="0.3">
      <c r="B7480" s="166">
        <v>38042</v>
      </c>
      <c r="C7480" s="197">
        <v>95.4</v>
      </c>
      <c r="D7480" s="197">
        <f t="shared" si="117"/>
        <v>-0.80429564896301309</v>
      </c>
      <c r="E7480" s="197">
        <v>-5.3289669544507201E-2</v>
      </c>
    </row>
    <row r="7481" spans="2:5" x14ac:dyDescent="0.3">
      <c r="B7481" s="166">
        <v>41922</v>
      </c>
      <c r="C7481" s="197">
        <v>487.47</v>
      </c>
      <c r="D7481" s="197">
        <f t="shared" si="117"/>
        <v>0.55023056129750381</v>
      </c>
      <c r="E7481" s="197">
        <v>-5.3584949618498467E-2</v>
      </c>
    </row>
    <row r="7482" spans="2:5" x14ac:dyDescent="0.3">
      <c r="B7482" s="166">
        <v>44335</v>
      </c>
      <c r="C7482" s="197">
        <v>314.45</v>
      </c>
      <c r="D7482" s="197">
        <f t="shared" si="117"/>
        <v>9.4157005631003639</v>
      </c>
      <c r="E7482" s="197">
        <v>-5.4143480222589857E-2</v>
      </c>
    </row>
    <row r="7483" spans="2:5" x14ac:dyDescent="0.3">
      <c r="B7483" s="166">
        <v>36586</v>
      </c>
      <c r="C7483" s="197">
        <v>30.19</v>
      </c>
      <c r="D7483" s="197">
        <f t="shared" si="117"/>
        <v>1.2802114803625377</v>
      </c>
      <c r="E7483" s="197">
        <v>-5.4197994987468689E-2</v>
      </c>
    </row>
    <row r="7484" spans="2:5" x14ac:dyDescent="0.3">
      <c r="B7484" s="166">
        <v>36822</v>
      </c>
      <c r="C7484" s="197">
        <v>13.24</v>
      </c>
      <c r="D7484" s="197">
        <f t="shared" si="117"/>
        <v>-0.97252542021166222</v>
      </c>
      <c r="E7484" s="197">
        <v>-5.428571428571427E-2</v>
      </c>
    </row>
    <row r="7485" spans="2:5" x14ac:dyDescent="0.3">
      <c r="B7485" s="166">
        <v>44488</v>
      </c>
      <c r="C7485" s="197">
        <v>481.9</v>
      </c>
      <c r="D7485" s="197">
        <f t="shared" si="117"/>
        <v>18.130607383882491</v>
      </c>
      <c r="E7485" s="197">
        <v>-5.4356357927786592E-2</v>
      </c>
    </row>
    <row r="7486" spans="2:5" x14ac:dyDescent="0.3">
      <c r="B7486" s="166">
        <v>36122</v>
      </c>
      <c r="C7486" s="197">
        <v>25.19</v>
      </c>
      <c r="D7486" s="197">
        <f t="shared" si="117"/>
        <v>0.40412486064659969</v>
      </c>
      <c r="E7486" s="197">
        <v>-5.4784240150093755E-2</v>
      </c>
    </row>
    <row r="7487" spans="2:5" x14ac:dyDescent="0.3">
      <c r="B7487" s="166">
        <v>36901</v>
      </c>
      <c r="C7487" s="197">
        <v>17.940000000000001</v>
      </c>
      <c r="D7487" s="197">
        <f t="shared" si="117"/>
        <v>-0.93562046938921983</v>
      </c>
      <c r="E7487" s="197">
        <v>-5.4794520547945202E-2</v>
      </c>
    </row>
    <row r="7488" spans="2:5" x14ac:dyDescent="0.3">
      <c r="B7488" s="166">
        <v>41306</v>
      </c>
      <c r="C7488" s="197">
        <v>278.66000000000003</v>
      </c>
      <c r="D7488" s="197">
        <f t="shared" si="117"/>
        <v>2.6067822935542324</v>
      </c>
      <c r="E7488" s="197">
        <v>-5.4877221543888077E-2</v>
      </c>
    </row>
    <row r="7489" spans="2:5" x14ac:dyDescent="0.3">
      <c r="B7489" s="166">
        <v>39706</v>
      </c>
      <c r="C7489" s="197">
        <v>77.260000000000005</v>
      </c>
      <c r="D7489" s="197">
        <f t="shared" si="117"/>
        <v>-0.83612260048785658</v>
      </c>
      <c r="E7489" s="197">
        <v>-5.4923547400611561E-2</v>
      </c>
    </row>
    <row r="7490" spans="2:5" x14ac:dyDescent="0.3">
      <c r="B7490" s="166">
        <v>44606</v>
      </c>
      <c r="C7490" s="197">
        <v>471.45</v>
      </c>
      <c r="D7490" s="197">
        <f t="shared" si="117"/>
        <v>0.91685301890628179</v>
      </c>
      <c r="E7490" s="197">
        <v>-5.4926330560288728E-2</v>
      </c>
    </row>
    <row r="7491" spans="2:5" x14ac:dyDescent="0.3">
      <c r="B7491" s="166">
        <v>44214</v>
      </c>
      <c r="C7491" s="197">
        <v>245.95</v>
      </c>
      <c r="D7491" s="197">
        <f t="shared" si="117"/>
        <v>8.7715534366309083</v>
      </c>
      <c r="E7491" s="197">
        <v>-5.5128697656550263E-2</v>
      </c>
    </row>
    <row r="7492" spans="2:5" x14ac:dyDescent="0.3">
      <c r="B7492" s="166">
        <v>37320</v>
      </c>
      <c r="C7492" s="197">
        <v>25.17</v>
      </c>
      <c r="D7492" s="197">
        <f t="shared" si="117"/>
        <v>-0.95658473479948258</v>
      </c>
      <c r="E7492" s="197">
        <v>-5.5180180180180116E-2</v>
      </c>
    </row>
    <row r="7493" spans="2:5" x14ac:dyDescent="0.3">
      <c r="B7493" s="166">
        <v>45754</v>
      </c>
      <c r="C7493" s="197">
        <v>579.75</v>
      </c>
      <c r="D7493" s="197">
        <f t="shared" si="117"/>
        <v>0.47144670050761417</v>
      </c>
      <c r="E7493" s="197">
        <v>-5.5551030382015143E-2</v>
      </c>
    </row>
    <row r="7494" spans="2:5" x14ac:dyDescent="0.3">
      <c r="B7494" s="166">
        <v>44627</v>
      </c>
      <c r="C7494" s="197">
        <v>394</v>
      </c>
      <c r="D7494" s="197">
        <f t="shared" si="117"/>
        <v>4.3693104388116657</v>
      </c>
      <c r="E7494" s="197">
        <v>-5.5721989215098855E-2</v>
      </c>
    </row>
    <row r="7495" spans="2:5" x14ac:dyDescent="0.3">
      <c r="B7495" s="166">
        <v>35649</v>
      </c>
      <c r="C7495" s="197">
        <v>73.38</v>
      </c>
      <c r="D7495" s="197">
        <f t="shared" si="117"/>
        <v>9.9490560383578064E-2</v>
      </c>
      <c r="E7495" s="197">
        <v>-5.5841482243952689E-2</v>
      </c>
    </row>
    <row r="7496" spans="2:5" x14ac:dyDescent="0.3">
      <c r="B7496" s="166">
        <v>39989</v>
      </c>
      <c r="C7496" s="197">
        <v>66.739999999999995</v>
      </c>
      <c r="D7496" s="197">
        <f t="shared" si="117"/>
        <v>-0.90017201406027969</v>
      </c>
      <c r="E7496" s="197">
        <v>-5.5877776205969787E-2</v>
      </c>
    </row>
    <row r="7497" spans="2:5" x14ac:dyDescent="0.3">
      <c r="B7497" s="166">
        <v>45743</v>
      </c>
      <c r="C7497" s="197">
        <v>668.55</v>
      </c>
      <c r="D7497" s="197">
        <f t="shared" si="117"/>
        <v>1.8387329625068998</v>
      </c>
      <c r="E7497" s="197">
        <v>-5.6053653370984891E-2</v>
      </c>
    </row>
    <row r="7498" spans="2:5" x14ac:dyDescent="0.3">
      <c r="B7498" s="166">
        <v>40550</v>
      </c>
      <c r="C7498" s="197">
        <v>235.51</v>
      </c>
      <c r="D7498" s="197">
        <f t="shared" ref="D7498:D7561" si="118">C7498/C7499-1</f>
        <v>16.549180327868854</v>
      </c>
      <c r="E7498" s="197">
        <v>-5.6147803783263894E-2</v>
      </c>
    </row>
    <row r="7499" spans="2:5" x14ac:dyDescent="0.3">
      <c r="B7499" s="166">
        <v>37085</v>
      </c>
      <c r="C7499" s="197">
        <v>13.42</v>
      </c>
      <c r="D7499" s="197">
        <f t="shared" si="118"/>
        <v>-0.45491470349309504</v>
      </c>
      <c r="E7499" s="197">
        <v>-5.6258790436005679E-2</v>
      </c>
    </row>
    <row r="7500" spans="2:5" x14ac:dyDescent="0.3">
      <c r="B7500" s="166">
        <v>36035</v>
      </c>
      <c r="C7500" s="197">
        <v>24.62</v>
      </c>
      <c r="D7500" s="197">
        <f t="shared" si="118"/>
        <v>-0.55957066189624327</v>
      </c>
      <c r="E7500" s="197">
        <v>-5.6343426600229951E-2</v>
      </c>
    </row>
    <row r="7501" spans="2:5" x14ac:dyDescent="0.3">
      <c r="B7501" s="166">
        <v>39736</v>
      </c>
      <c r="C7501" s="197">
        <v>55.9</v>
      </c>
      <c r="D7501" s="197">
        <f t="shared" si="118"/>
        <v>1.1616395978344936</v>
      </c>
      <c r="E7501" s="197">
        <v>-5.6540084388185696E-2</v>
      </c>
    </row>
    <row r="7502" spans="2:5" x14ac:dyDescent="0.3">
      <c r="B7502" s="166">
        <v>36283</v>
      </c>
      <c r="C7502" s="197">
        <v>25.86</v>
      </c>
      <c r="D7502" s="197">
        <f t="shared" si="118"/>
        <v>-0.47513700020296334</v>
      </c>
      <c r="E7502" s="197">
        <v>-5.6548704852243725E-2</v>
      </c>
    </row>
    <row r="7503" spans="2:5" x14ac:dyDescent="0.3">
      <c r="B7503" s="166">
        <v>35774</v>
      </c>
      <c r="C7503" s="197">
        <v>49.27</v>
      </c>
      <c r="D7503" s="197">
        <f t="shared" si="118"/>
        <v>-0.48</v>
      </c>
      <c r="E7503" s="197">
        <v>-5.6852986217457824E-2</v>
      </c>
    </row>
    <row r="7504" spans="2:5" x14ac:dyDescent="0.3">
      <c r="B7504" s="166">
        <v>43998</v>
      </c>
      <c r="C7504" s="197">
        <v>94.75</v>
      </c>
      <c r="D7504" s="197">
        <f t="shared" si="118"/>
        <v>1.950794145126129</v>
      </c>
      <c r="E7504" s="197">
        <v>-5.7213930348258724E-2</v>
      </c>
    </row>
    <row r="7505" spans="2:5" x14ac:dyDescent="0.3">
      <c r="B7505" s="166">
        <v>35972</v>
      </c>
      <c r="C7505" s="197">
        <v>32.11</v>
      </c>
      <c r="D7505" s="197">
        <f t="shared" si="118"/>
        <v>-0.96711051930758984</v>
      </c>
      <c r="E7505" s="197">
        <v>-5.7251908396946605E-2</v>
      </c>
    </row>
    <row r="7506" spans="2:5" x14ac:dyDescent="0.3">
      <c r="B7506" s="166">
        <v>45546</v>
      </c>
      <c r="C7506" s="197">
        <v>976.3</v>
      </c>
      <c r="D7506" s="197">
        <f t="shared" si="118"/>
        <v>39.226617222908942</v>
      </c>
      <c r="E7506" s="197">
        <v>-5.7443521915427675E-2</v>
      </c>
    </row>
    <row r="7507" spans="2:5" x14ac:dyDescent="0.3">
      <c r="B7507" s="166">
        <v>37476</v>
      </c>
      <c r="C7507" s="197">
        <v>24.27</v>
      </c>
      <c r="D7507" s="197">
        <f t="shared" si="118"/>
        <v>-7.6484018264840192E-2</v>
      </c>
      <c r="E7507" s="197">
        <v>-5.7475728155339856E-2</v>
      </c>
    </row>
    <row r="7508" spans="2:5" x14ac:dyDescent="0.3">
      <c r="B7508" s="166">
        <v>35999</v>
      </c>
      <c r="C7508" s="197">
        <v>26.28</v>
      </c>
      <c r="D7508" s="197">
        <f t="shared" si="118"/>
        <v>-0.83398610233733417</v>
      </c>
      <c r="E7508" s="197">
        <v>-5.772678379347429E-2</v>
      </c>
    </row>
    <row r="7509" spans="2:5" x14ac:dyDescent="0.3">
      <c r="B7509" s="166">
        <v>40767</v>
      </c>
      <c r="C7509" s="197">
        <v>158.30000000000001</v>
      </c>
      <c r="D7509" s="197">
        <f t="shared" si="118"/>
        <v>0.11275130043582182</v>
      </c>
      <c r="E7509" s="197">
        <v>-5.7738095238095144E-2</v>
      </c>
    </row>
    <row r="7510" spans="2:5" x14ac:dyDescent="0.3">
      <c r="B7510" s="166">
        <v>38869</v>
      </c>
      <c r="C7510" s="197">
        <v>142.26</v>
      </c>
      <c r="D7510" s="197">
        <f t="shared" si="118"/>
        <v>-0.12385292849664353</v>
      </c>
      <c r="E7510" s="197">
        <v>-5.7755994171413416E-2</v>
      </c>
    </row>
    <row r="7511" spans="2:5" x14ac:dyDescent="0.3">
      <c r="B7511" s="166">
        <v>38971</v>
      </c>
      <c r="C7511" s="197">
        <v>162.37</v>
      </c>
      <c r="D7511" s="197">
        <f t="shared" si="118"/>
        <v>0.2076608404611382</v>
      </c>
      <c r="E7511" s="197">
        <v>-5.7850760125333633E-2</v>
      </c>
    </row>
    <row r="7512" spans="2:5" x14ac:dyDescent="0.3">
      <c r="B7512" s="166">
        <v>39433</v>
      </c>
      <c r="C7512" s="197">
        <v>134.44999999999999</v>
      </c>
      <c r="D7512" s="197">
        <f t="shared" si="118"/>
        <v>1.1063763120789596</v>
      </c>
      <c r="E7512" s="197">
        <v>-5.7879616004484769E-2</v>
      </c>
    </row>
    <row r="7513" spans="2:5" x14ac:dyDescent="0.3">
      <c r="B7513" s="166">
        <v>35691</v>
      </c>
      <c r="C7513" s="197">
        <v>63.83</v>
      </c>
      <c r="D7513" s="197">
        <f t="shared" si="118"/>
        <v>0.21534653465346532</v>
      </c>
      <c r="E7513" s="197">
        <v>-5.7998819362455878E-2</v>
      </c>
    </row>
    <row r="7514" spans="2:5" x14ac:dyDescent="0.3">
      <c r="B7514" s="166">
        <v>36448</v>
      </c>
      <c r="C7514" s="197">
        <v>52.52</v>
      </c>
      <c r="D7514" s="197">
        <f t="shared" si="118"/>
        <v>-0.18485177712245848</v>
      </c>
      <c r="E7514" s="197">
        <v>-5.8106169296986976E-2</v>
      </c>
    </row>
    <row r="7515" spans="2:5" x14ac:dyDescent="0.3">
      <c r="B7515" s="166">
        <v>39959</v>
      </c>
      <c r="C7515" s="197">
        <v>64.430000000000007</v>
      </c>
      <c r="D7515" s="197">
        <f t="shared" si="118"/>
        <v>-0.53968707580195752</v>
      </c>
      <c r="E7515" s="197">
        <v>-5.8178628855430348E-2</v>
      </c>
    </row>
    <row r="7516" spans="2:5" x14ac:dyDescent="0.3">
      <c r="B7516" s="166">
        <v>38894</v>
      </c>
      <c r="C7516" s="197">
        <v>139.97</v>
      </c>
      <c r="D7516" s="197">
        <f t="shared" si="118"/>
        <v>0.88816943207878052</v>
      </c>
      <c r="E7516" s="197">
        <v>-5.8328848223896612E-2</v>
      </c>
    </row>
    <row r="7517" spans="2:5" x14ac:dyDescent="0.3">
      <c r="B7517" s="166">
        <v>38135</v>
      </c>
      <c r="C7517" s="197">
        <v>74.13</v>
      </c>
      <c r="D7517" s="197">
        <f t="shared" si="118"/>
        <v>4.9256594724220619</v>
      </c>
      <c r="E7517" s="197">
        <v>-5.8666666666666756E-2</v>
      </c>
    </row>
    <row r="7518" spans="2:5" x14ac:dyDescent="0.3">
      <c r="B7518" s="166">
        <v>36980</v>
      </c>
      <c r="C7518" s="197">
        <v>12.51</v>
      </c>
      <c r="D7518" s="197">
        <f t="shared" si="118"/>
        <v>-0.53752310536044368</v>
      </c>
      <c r="E7518" s="197">
        <v>-5.8690744920993132E-2</v>
      </c>
    </row>
    <row r="7519" spans="2:5" x14ac:dyDescent="0.3">
      <c r="B7519" s="166">
        <v>36259</v>
      </c>
      <c r="C7519" s="197">
        <v>27.05</v>
      </c>
      <c r="D7519" s="197">
        <f t="shared" si="118"/>
        <v>-0.40101860053144367</v>
      </c>
      <c r="E7519" s="197">
        <v>-5.8803061934585843E-2</v>
      </c>
    </row>
    <row r="7520" spans="2:5" x14ac:dyDescent="0.3">
      <c r="B7520" s="166">
        <v>36545</v>
      </c>
      <c r="C7520" s="197">
        <v>45.16</v>
      </c>
      <c r="D7520" s="197">
        <f t="shared" si="118"/>
        <v>-0.11796875000000007</v>
      </c>
      <c r="E7520" s="197">
        <v>-5.8970618878933179E-2</v>
      </c>
    </row>
    <row r="7521" spans="2:5" x14ac:dyDescent="0.3">
      <c r="B7521" s="166">
        <v>36460</v>
      </c>
      <c r="C7521" s="197">
        <v>51.2</v>
      </c>
      <c r="D7521" s="197">
        <f t="shared" si="118"/>
        <v>-8.5387638442300684E-2</v>
      </c>
      <c r="E7521" s="197">
        <v>-5.9169423006247723E-2</v>
      </c>
    </row>
    <row r="7522" spans="2:5" x14ac:dyDescent="0.3">
      <c r="B7522" s="166">
        <v>40000</v>
      </c>
      <c r="C7522" s="197">
        <v>55.98</v>
      </c>
      <c r="D7522" s="197">
        <f t="shared" si="118"/>
        <v>1.95253164556962</v>
      </c>
      <c r="E7522" s="197">
        <v>-5.9475806451612989E-2</v>
      </c>
    </row>
    <row r="7523" spans="2:5" x14ac:dyDescent="0.3">
      <c r="B7523" s="166">
        <v>36934</v>
      </c>
      <c r="C7523" s="197">
        <v>18.96</v>
      </c>
      <c r="D7523" s="197">
        <f t="shared" si="118"/>
        <v>-0.67683654337821708</v>
      </c>
      <c r="E7523" s="197">
        <v>-5.9523809523809534E-2</v>
      </c>
    </row>
    <row r="7524" spans="2:5" x14ac:dyDescent="0.3">
      <c r="B7524" s="166">
        <v>34661</v>
      </c>
      <c r="C7524" s="197">
        <v>58.67</v>
      </c>
      <c r="D7524" s="197">
        <f t="shared" si="118"/>
        <v>-0.55960066056147717</v>
      </c>
      <c r="E7524" s="197">
        <v>-5.9624939894213802E-2</v>
      </c>
    </row>
    <row r="7525" spans="2:5" x14ac:dyDescent="0.3">
      <c r="B7525" s="166">
        <v>38915</v>
      </c>
      <c r="C7525" s="197">
        <v>133.22</v>
      </c>
      <c r="D7525" s="197">
        <f t="shared" si="118"/>
        <v>-0.61335074735161799</v>
      </c>
      <c r="E7525" s="197">
        <v>-5.9645655396343589E-2</v>
      </c>
    </row>
    <row r="7526" spans="2:5" x14ac:dyDescent="0.3">
      <c r="B7526" s="166">
        <v>41666</v>
      </c>
      <c r="C7526" s="197">
        <v>344.55</v>
      </c>
      <c r="D7526" s="197">
        <f t="shared" si="118"/>
        <v>1.8000812677773266</v>
      </c>
      <c r="E7526" s="197">
        <v>-5.9813900182825397E-2</v>
      </c>
    </row>
    <row r="7527" spans="2:5" x14ac:dyDescent="0.3">
      <c r="B7527" s="166">
        <v>43733</v>
      </c>
      <c r="C7527" s="197">
        <v>123.05</v>
      </c>
      <c r="D7527" s="197">
        <f t="shared" si="118"/>
        <v>6.0354488279016589</v>
      </c>
      <c r="E7527" s="197">
        <v>-5.9969442322383548E-2</v>
      </c>
    </row>
    <row r="7528" spans="2:5" x14ac:dyDescent="0.3">
      <c r="B7528" s="166">
        <v>36875</v>
      </c>
      <c r="C7528" s="197">
        <v>17.489999999999998</v>
      </c>
      <c r="D7528" s="197">
        <f t="shared" si="118"/>
        <v>-0.62118258609486676</v>
      </c>
      <c r="E7528" s="197">
        <v>-6.0182697474476132E-2</v>
      </c>
    </row>
    <row r="7529" spans="2:5" x14ac:dyDescent="0.3">
      <c r="B7529" s="166">
        <v>35857</v>
      </c>
      <c r="C7529" s="197">
        <v>46.17</v>
      </c>
      <c r="D7529" s="197">
        <f t="shared" si="118"/>
        <v>0.86244453408632515</v>
      </c>
      <c r="E7529" s="197">
        <v>-6.0248320781599807E-2</v>
      </c>
    </row>
    <row r="7530" spans="2:5" x14ac:dyDescent="0.3">
      <c r="B7530" s="166">
        <v>36595</v>
      </c>
      <c r="C7530" s="197">
        <v>24.79</v>
      </c>
      <c r="D7530" s="197">
        <f t="shared" si="118"/>
        <v>-0.68197562540089796</v>
      </c>
      <c r="E7530" s="197">
        <v>-6.027293404094014E-2</v>
      </c>
    </row>
    <row r="7531" spans="2:5" x14ac:dyDescent="0.3">
      <c r="B7531" s="166">
        <v>43907</v>
      </c>
      <c r="C7531" s="197">
        <v>77.95</v>
      </c>
      <c r="D7531" s="197">
        <f t="shared" si="118"/>
        <v>3.6760647870425913</v>
      </c>
      <c r="E7531" s="197">
        <v>-6.0277275467148894E-2</v>
      </c>
    </row>
    <row r="7532" spans="2:5" x14ac:dyDescent="0.3">
      <c r="B7532" s="166">
        <v>36882</v>
      </c>
      <c r="C7532" s="197">
        <v>16.670000000000002</v>
      </c>
      <c r="D7532" s="197">
        <f t="shared" si="118"/>
        <v>-0.9423980649619903</v>
      </c>
      <c r="E7532" s="197">
        <v>-6.0315670800450749E-2</v>
      </c>
    </row>
    <row r="7533" spans="2:5" x14ac:dyDescent="0.3">
      <c r="B7533" s="166">
        <v>43276</v>
      </c>
      <c r="C7533" s="197">
        <v>289.39999999999998</v>
      </c>
      <c r="D7533" s="197">
        <f t="shared" si="118"/>
        <v>2.2905059693007388</v>
      </c>
      <c r="E7533" s="197">
        <v>-6.0389610389610437E-2</v>
      </c>
    </row>
    <row r="7534" spans="2:5" x14ac:dyDescent="0.3">
      <c r="B7534" s="166">
        <v>38007</v>
      </c>
      <c r="C7534" s="197">
        <v>87.95</v>
      </c>
      <c r="D7534" s="197">
        <f t="shared" si="118"/>
        <v>-0.77806096699303517</v>
      </c>
      <c r="E7534" s="197">
        <v>-6.046362568101693E-2</v>
      </c>
    </row>
    <row r="7535" spans="2:5" x14ac:dyDescent="0.3">
      <c r="B7535" s="166">
        <v>44830</v>
      </c>
      <c r="C7535" s="197">
        <v>396.28</v>
      </c>
      <c r="D7535" s="197">
        <f t="shared" si="118"/>
        <v>0.39045614035087706</v>
      </c>
      <c r="E7535" s="197">
        <v>-6.0502607871029013E-2</v>
      </c>
    </row>
    <row r="7536" spans="2:5" x14ac:dyDescent="0.3">
      <c r="B7536" s="166">
        <v>42275</v>
      </c>
      <c r="C7536" s="197">
        <v>285</v>
      </c>
      <c r="D7536" s="197">
        <f t="shared" si="118"/>
        <v>6.9056865464632464</v>
      </c>
      <c r="E7536" s="197">
        <v>-6.0646011865523985E-2</v>
      </c>
    </row>
    <row r="7537" spans="2:5" x14ac:dyDescent="0.3">
      <c r="B7537" s="166">
        <v>39757</v>
      </c>
      <c r="C7537" s="197">
        <v>36.049999999999997</v>
      </c>
      <c r="D7537" s="197">
        <f t="shared" si="118"/>
        <v>0.48476112026359131</v>
      </c>
      <c r="E7537" s="197">
        <v>-6.0708702449192464E-2</v>
      </c>
    </row>
    <row r="7538" spans="2:5" x14ac:dyDescent="0.3">
      <c r="B7538" s="166">
        <v>36615</v>
      </c>
      <c r="C7538" s="197">
        <v>24.28</v>
      </c>
      <c r="D7538" s="197">
        <f t="shared" si="118"/>
        <v>-0.92932615339834079</v>
      </c>
      <c r="E7538" s="197">
        <v>-6.073500967117984E-2</v>
      </c>
    </row>
    <row r="7539" spans="2:5" x14ac:dyDescent="0.3">
      <c r="B7539" s="166">
        <v>42376</v>
      </c>
      <c r="C7539" s="197">
        <v>343.55</v>
      </c>
      <c r="D7539" s="197">
        <f t="shared" si="118"/>
        <v>12.758510212254707</v>
      </c>
      <c r="E7539" s="197">
        <v>-6.1082262913364271E-2</v>
      </c>
    </row>
    <row r="7540" spans="2:5" x14ac:dyDescent="0.3">
      <c r="B7540" s="166">
        <v>39772</v>
      </c>
      <c r="C7540" s="197">
        <v>24.97</v>
      </c>
      <c r="D7540" s="197">
        <f t="shared" si="118"/>
        <v>-0.95932231001058887</v>
      </c>
      <c r="E7540" s="197">
        <v>-6.1278195488721932E-2</v>
      </c>
    </row>
    <row r="7541" spans="2:5" x14ac:dyDescent="0.3">
      <c r="B7541" s="166">
        <v>45751</v>
      </c>
      <c r="C7541" s="197">
        <v>613.85</v>
      </c>
      <c r="D7541" s="197">
        <f t="shared" si="118"/>
        <v>10.329826504245109</v>
      </c>
      <c r="E7541" s="197">
        <v>-6.1319672757856103E-2</v>
      </c>
    </row>
    <row r="7542" spans="2:5" x14ac:dyDescent="0.3">
      <c r="B7542" s="166">
        <v>34722</v>
      </c>
      <c r="C7542" s="197">
        <v>54.18</v>
      </c>
      <c r="D7542" s="197">
        <f t="shared" si="118"/>
        <v>-0.81416566626650666</v>
      </c>
      <c r="E7542" s="197">
        <v>-6.1330561330561362E-2</v>
      </c>
    </row>
    <row r="7543" spans="2:5" x14ac:dyDescent="0.3">
      <c r="B7543" s="166">
        <v>42410</v>
      </c>
      <c r="C7543" s="197">
        <v>291.55</v>
      </c>
      <c r="D7543" s="197">
        <f t="shared" si="118"/>
        <v>-0.28003457216940353</v>
      </c>
      <c r="E7543" s="197">
        <v>-6.1483985192338553E-2</v>
      </c>
    </row>
    <row r="7544" spans="2:5" x14ac:dyDescent="0.3">
      <c r="B7544" s="166">
        <v>42193</v>
      </c>
      <c r="C7544" s="197">
        <v>404.95</v>
      </c>
      <c r="D7544" s="197">
        <f t="shared" si="118"/>
        <v>4.6048442906574394</v>
      </c>
      <c r="E7544" s="197">
        <v>-6.1638280616382879E-2</v>
      </c>
    </row>
    <row r="7545" spans="2:5" x14ac:dyDescent="0.3">
      <c r="B7545" s="166">
        <v>39972</v>
      </c>
      <c r="C7545" s="197">
        <v>72.25</v>
      </c>
      <c r="D7545" s="197">
        <f t="shared" si="118"/>
        <v>-0.80838085134597537</v>
      </c>
      <c r="E7545" s="197">
        <v>-6.1810154525386407E-2</v>
      </c>
    </row>
    <row r="7546" spans="2:5" x14ac:dyDescent="0.3">
      <c r="B7546" s="166">
        <v>42373</v>
      </c>
      <c r="C7546" s="197">
        <v>377.05</v>
      </c>
      <c r="D7546" s="197">
        <f t="shared" si="118"/>
        <v>1.4642180249656889</v>
      </c>
      <c r="E7546" s="197">
        <v>-6.1831301318735932E-2</v>
      </c>
    </row>
    <row r="7547" spans="2:5" x14ac:dyDescent="0.3">
      <c r="B7547" s="166">
        <v>40808</v>
      </c>
      <c r="C7547" s="197">
        <v>153.01</v>
      </c>
      <c r="D7547" s="197">
        <f t="shared" si="118"/>
        <v>-7.602657004830915E-2</v>
      </c>
      <c r="E7547" s="197">
        <v>-6.1863887185775623E-2</v>
      </c>
    </row>
    <row r="7548" spans="2:5" x14ac:dyDescent="0.3">
      <c r="B7548" s="166">
        <v>43862</v>
      </c>
      <c r="C7548" s="197">
        <v>165.6</v>
      </c>
      <c r="D7548" s="197">
        <f t="shared" si="118"/>
        <v>9.7197376267143643E-2</v>
      </c>
      <c r="E7548" s="197">
        <v>-6.2287655719139301E-2</v>
      </c>
    </row>
    <row r="7549" spans="2:5" x14ac:dyDescent="0.3">
      <c r="B7549" s="166">
        <v>40305</v>
      </c>
      <c r="C7549" s="197">
        <v>150.93</v>
      </c>
      <c r="D7549" s="197">
        <f t="shared" si="118"/>
        <v>2.8219802481640923</v>
      </c>
      <c r="E7549" s="197">
        <v>-6.2313618290258499E-2</v>
      </c>
    </row>
    <row r="7550" spans="2:5" x14ac:dyDescent="0.3">
      <c r="B7550" s="166">
        <v>36334</v>
      </c>
      <c r="C7550" s="197">
        <v>39.49</v>
      </c>
      <c r="D7550" s="197">
        <f t="shared" si="118"/>
        <v>-0.86398704966590889</v>
      </c>
      <c r="E7550" s="197">
        <v>-6.2440645773979009E-2</v>
      </c>
    </row>
    <row r="7551" spans="2:5" x14ac:dyDescent="0.3">
      <c r="B7551" s="166">
        <v>41298</v>
      </c>
      <c r="C7551" s="197">
        <v>290.33999999999997</v>
      </c>
      <c r="D7551" s="197">
        <f t="shared" si="118"/>
        <v>11.460944206008582</v>
      </c>
      <c r="E7551" s="197">
        <v>-6.2602912213863826E-2</v>
      </c>
    </row>
    <row r="7552" spans="2:5" x14ac:dyDescent="0.3">
      <c r="B7552" s="166">
        <v>36671</v>
      </c>
      <c r="C7552" s="197">
        <v>23.3</v>
      </c>
      <c r="D7552" s="197">
        <f t="shared" si="118"/>
        <v>-0.28351783517835183</v>
      </c>
      <c r="E7552" s="197">
        <v>-6.2751407884151233E-2</v>
      </c>
    </row>
    <row r="7553" spans="2:5" x14ac:dyDescent="0.3">
      <c r="B7553" s="166">
        <v>36567</v>
      </c>
      <c r="C7553" s="197">
        <v>32.520000000000003</v>
      </c>
      <c r="D7553" s="197">
        <f t="shared" si="118"/>
        <v>2.1356783919598055E-2</v>
      </c>
      <c r="E7553" s="197">
        <v>-6.2824207492795381E-2</v>
      </c>
    </row>
    <row r="7554" spans="2:5" x14ac:dyDescent="0.3">
      <c r="B7554" s="166">
        <v>39892</v>
      </c>
      <c r="C7554" s="197">
        <v>31.84</v>
      </c>
      <c r="D7554" s="197">
        <f t="shared" si="118"/>
        <v>-0.85222315046876451</v>
      </c>
      <c r="E7554" s="197">
        <v>-6.2978222483813906E-2</v>
      </c>
    </row>
    <row r="7555" spans="2:5" x14ac:dyDescent="0.3">
      <c r="B7555" s="166">
        <v>40690</v>
      </c>
      <c r="C7555" s="197">
        <v>215.46</v>
      </c>
      <c r="D7555" s="197">
        <f t="shared" si="118"/>
        <v>1.1785642062689585</v>
      </c>
      <c r="E7555" s="197">
        <v>-6.3258119212208141E-2</v>
      </c>
    </row>
    <row r="7556" spans="2:5" x14ac:dyDescent="0.3">
      <c r="B7556" s="166">
        <v>43901</v>
      </c>
      <c r="C7556" s="197">
        <v>98.9</v>
      </c>
      <c r="D7556" s="197">
        <f t="shared" si="118"/>
        <v>0.20418848167539272</v>
      </c>
      <c r="E7556" s="197">
        <v>-6.4333017975402029E-2</v>
      </c>
    </row>
    <row r="7557" spans="2:5" x14ac:dyDescent="0.3">
      <c r="B7557" s="166">
        <v>38118</v>
      </c>
      <c r="C7557" s="197">
        <v>82.13</v>
      </c>
      <c r="D7557" s="197">
        <f t="shared" si="118"/>
        <v>2.3210675293166192</v>
      </c>
      <c r="E7557" s="197">
        <v>-6.4472035539355432E-2</v>
      </c>
    </row>
    <row r="7558" spans="2:5" x14ac:dyDescent="0.3">
      <c r="B7558" s="166">
        <v>36658</v>
      </c>
      <c r="C7558" s="197">
        <v>24.73</v>
      </c>
      <c r="D7558" s="197">
        <f t="shared" si="118"/>
        <v>-0.49592335915205876</v>
      </c>
      <c r="E7558" s="197">
        <v>-6.5028355387523606E-2</v>
      </c>
    </row>
    <row r="7559" spans="2:5" x14ac:dyDescent="0.3">
      <c r="B7559" s="166">
        <v>35809</v>
      </c>
      <c r="C7559" s="197">
        <v>49.06</v>
      </c>
      <c r="D7559" s="197">
        <f t="shared" si="118"/>
        <v>2.6776611694152925</v>
      </c>
      <c r="E7559" s="197">
        <v>-6.5167682926829174E-2</v>
      </c>
    </row>
    <row r="7560" spans="2:5" x14ac:dyDescent="0.3">
      <c r="B7560" s="166">
        <v>37099</v>
      </c>
      <c r="C7560" s="197">
        <v>13.34</v>
      </c>
      <c r="D7560" s="197">
        <f t="shared" si="118"/>
        <v>-0.90301708469647402</v>
      </c>
      <c r="E7560" s="197">
        <v>-6.5171688857743493E-2</v>
      </c>
    </row>
    <row r="7561" spans="2:5" x14ac:dyDescent="0.3">
      <c r="B7561" s="166">
        <v>43675</v>
      </c>
      <c r="C7561" s="197">
        <v>137.55000000000001</v>
      </c>
      <c r="D7561" s="197">
        <f t="shared" si="118"/>
        <v>0.1201140065146582</v>
      </c>
      <c r="E7561" s="197">
        <v>-6.5239551478083579E-2</v>
      </c>
    </row>
    <row r="7562" spans="2:5" x14ac:dyDescent="0.3">
      <c r="B7562" s="166">
        <v>44098</v>
      </c>
      <c r="C7562" s="197">
        <v>122.8</v>
      </c>
      <c r="D7562" s="197">
        <f t="shared" ref="D7562:D7625" si="119">C7562/C7563-1</f>
        <v>9.5047048759623607</v>
      </c>
      <c r="E7562" s="197">
        <v>-6.5449010654490158E-2</v>
      </c>
    </row>
    <row r="7563" spans="2:5" x14ac:dyDescent="0.3">
      <c r="B7563" s="166">
        <v>36983</v>
      </c>
      <c r="C7563" s="197">
        <v>11.69</v>
      </c>
      <c r="D7563" s="197">
        <f t="shared" si="119"/>
        <v>-0.69180068547324014</v>
      </c>
      <c r="E7563" s="197">
        <v>-6.5547561950439648E-2</v>
      </c>
    </row>
    <row r="7564" spans="2:5" x14ac:dyDescent="0.3">
      <c r="B7564" s="166">
        <v>36192</v>
      </c>
      <c r="C7564" s="197">
        <v>37.93</v>
      </c>
      <c r="D7564" s="197">
        <f t="shared" si="119"/>
        <v>0.45270011489850637</v>
      </c>
      <c r="E7564" s="197">
        <v>-6.5763546798029648E-2</v>
      </c>
    </row>
    <row r="7565" spans="2:5" x14ac:dyDescent="0.3">
      <c r="B7565" s="166">
        <v>36146</v>
      </c>
      <c r="C7565" s="197">
        <v>26.11</v>
      </c>
      <c r="D7565" s="197">
        <f t="shared" si="119"/>
        <v>-0.18913043478260883</v>
      </c>
      <c r="E7565" s="197">
        <v>-6.5831842576028587E-2</v>
      </c>
    </row>
    <row r="7566" spans="2:5" x14ac:dyDescent="0.3">
      <c r="B7566" s="166">
        <v>36579</v>
      </c>
      <c r="C7566" s="197">
        <v>32.200000000000003</v>
      </c>
      <c r="D7566" s="197">
        <f t="shared" si="119"/>
        <v>-6.5583284968078859E-2</v>
      </c>
      <c r="E7566" s="197">
        <v>-6.5854366115462581E-2</v>
      </c>
    </row>
    <row r="7567" spans="2:5" x14ac:dyDescent="0.3">
      <c r="B7567" s="166">
        <v>39820</v>
      </c>
      <c r="C7567" s="197">
        <v>34.46</v>
      </c>
      <c r="D7567" s="197">
        <f t="shared" si="119"/>
        <v>-0.75744351376082208</v>
      </c>
      <c r="E7567" s="197">
        <v>-6.5871509894280256E-2</v>
      </c>
    </row>
    <row r="7568" spans="2:5" x14ac:dyDescent="0.3">
      <c r="B7568" s="166">
        <v>40205</v>
      </c>
      <c r="C7568" s="197">
        <v>142.07</v>
      </c>
      <c r="D7568" s="197">
        <f t="shared" si="119"/>
        <v>-0.69128639721860063</v>
      </c>
      <c r="E7568" s="197">
        <v>-6.5943458251150555E-2</v>
      </c>
    </row>
    <row r="7569" spans="2:5" x14ac:dyDescent="0.3">
      <c r="B7569" s="166">
        <v>44526</v>
      </c>
      <c r="C7569" s="197">
        <v>460.2</v>
      </c>
      <c r="D7569" s="197">
        <f t="shared" si="119"/>
        <v>9.0021734405564011</v>
      </c>
      <c r="E7569" s="197">
        <v>-6.6057838660578461E-2</v>
      </c>
    </row>
    <row r="7570" spans="2:5" x14ac:dyDescent="0.3">
      <c r="B7570" s="166">
        <v>39931</v>
      </c>
      <c r="C7570" s="197">
        <v>46.01</v>
      </c>
      <c r="D7570" s="197">
        <f t="shared" si="119"/>
        <v>-0.19096184279936701</v>
      </c>
      <c r="E7570" s="197">
        <v>-6.6355519480519543E-2</v>
      </c>
    </row>
    <row r="7571" spans="2:5" x14ac:dyDescent="0.3">
      <c r="B7571" s="166">
        <v>35401</v>
      </c>
      <c r="C7571" s="197">
        <v>56.87</v>
      </c>
      <c r="D7571" s="197">
        <f t="shared" si="119"/>
        <v>1.2354559748427669</v>
      </c>
      <c r="E7571" s="197">
        <v>-6.6480630334865509E-2</v>
      </c>
    </row>
    <row r="7572" spans="2:5" x14ac:dyDescent="0.3">
      <c r="B7572" s="166">
        <v>37463</v>
      </c>
      <c r="C7572" s="197">
        <v>25.44</v>
      </c>
      <c r="D7572" s="197">
        <f t="shared" si="119"/>
        <v>0.90134529147982057</v>
      </c>
      <c r="E7572" s="197">
        <v>-6.6764490095377882E-2</v>
      </c>
    </row>
    <row r="7573" spans="2:5" x14ac:dyDescent="0.3">
      <c r="B7573" s="166">
        <v>37146</v>
      </c>
      <c r="C7573" s="197">
        <v>13.38</v>
      </c>
      <c r="D7573" s="197">
        <f t="shared" si="119"/>
        <v>-0.95364628442750732</v>
      </c>
      <c r="E7573" s="197">
        <v>-6.6945606694560622E-2</v>
      </c>
    </row>
    <row r="7574" spans="2:5" x14ac:dyDescent="0.3">
      <c r="B7574" s="166">
        <v>43244</v>
      </c>
      <c r="C7574" s="197">
        <v>288.64999999999998</v>
      </c>
      <c r="D7574" s="197">
        <f t="shared" si="119"/>
        <v>3.7034381619683883</v>
      </c>
      <c r="E7574" s="197">
        <v>-6.7216028437550479E-2</v>
      </c>
    </row>
    <row r="7575" spans="2:5" x14ac:dyDescent="0.3">
      <c r="B7575" s="166">
        <v>35396</v>
      </c>
      <c r="C7575" s="197">
        <v>61.37</v>
      </c>
      <c r="D7575" s="197">
        <f t="shared" si="119"/>
        <v>0.32720588235294112</v>
      </c>
      <c r="E7575" s="197">
        <v>-6.7466950311502849E-2</v>
      </c>
    </row>
    <row r="7576" spans="2:5" x14ac:dyDescent="0.3">
      <c r="B7576" s="166">
        <v>36462</v>
      </c>
      <c r="C7576" s="197">
        <v>46.24</v>
      </c>
      <c r="D7576" s="197">
        <f t="shared" si="119"/>
        <v>-0.1955462769659011</v>
      </c>
      <c r="E7576" s="197">
        <v>-6.7741935483870974E-2</v>
      </c>
    </row>
    <row r="7577" spans="2:5" x14ac:dyDescent="0.3">
      <c r="B7577" s="166">
        <v>34704</v>
      </c>
      <c r="C7577" s="197">
        <v>57.48</v>
      </c>
      <c r="D7577" s="197">
        <f t="shared" si="119"/>
        <v>-0.84944997380827658</v>
      </c>
      <c r="E7577" s="197">
        <v>-6.7942273390627639E-2</v>
      </c>
    </row>
    <row r="7578" spans="2:5" x14ac:dyDescent="0.3">
      <c r="B7578" s="166">
        <v>42494</v>
      </c>
      <c r="C7578" s="197">
        <v>381.8</v>
      </c>
      <c r="D7578" s="197">
        <f t="shared" si="119"/>
        <v>0.80485960102108356</v>
      </c>
      <c r="E7578" s="197">
        <v>-6.7984865128768335E-2</v>
      </c>
    </row>
    <row r="7579" spans="2:5" x14ac:dyDescent="0.3">
      <c r="B7579" s="166">
        <v>40575</v>
      </c>
      <c r="C7579" s="197">
        <v>211.54</v>
      </c>
      <c r="D7579" s="197">
        <f t="shared" si="119"/>
        <v>1.4537756640760935</v>
      </c>
      <c r="E7579" s="197">
        <v>-6.8023614415366973E-2</v>
      </c>
    </row>
    <row r="7580" spans="2:5" x14ac:dyDescent="0.3">
      <c r="B7580" s="166">
        <v>40042</v>
      </c>
      <c r="C7580" s="197">
        <v>86.21</v>
      </c>
      <c r="D7580" s="197">
        <f t="shared" si="119"/>
        <v>2.8247559893522625</v>
      </c>
      <c r="E7580" s="197">
        <v>-6.8100745865312007E-2</v>
      </c>
    </row>
    <row r="7581" spans="2:5" x14ac:dyDescent="0.3">
      <c r="B7581" s="166">
        <v>36003</v>
      </c>
      <c r="C7581" s="197">
        <v>22.54</v>
      </c>
      <c r="D7581" s="197">
        <f t="shared" si="119"/>
        <v>-0.19872022751510843</v>
      </c>
      <c r="E7581" s="197">
        <v>-6.8210004133939739E-2</v>
      </c>
    </row>
    <row r="7582" spans="2:5" x14ac:dyDescent="0.3">
      <c r="B7582" s="166">
        <v>36587</v>
      </c>
      <c r="C7582" s="197">
        <v>28.13</v>
      </c>
      <c r="D7582" s="197">
        <f t="shared" si="119"/>
        <v>0.1342741935483871</v>
      </c>
      <c r="E7582" s="197">
        <v>-6.8234514739980212E-2</v>
      </c>
    </row>
    <row r="7583" spans="2:5" x14ac:dyDescent="0.3">
      <c r="B7583" s="166">
        <v>36073</v>
      </c>
      <c r="C7583" s="197">
        <v>24.8</v>
      </c>
      <c r="D7583" s="197">
        <f t="shared" si="119"/>
        <v>-0.30258717660292467</v>
      </c>
      <c r="E7583" s="197">
        <v>-6.8719489297784375E-2</v>
      </c>
    </row>
    <row r="7584" spans="2:5" x14ac:dyDescent="0.3">
      <c r="B7584" s="166">
        <v>35961</v>
      </c>
      <c r="C7584" s="197">
        <v>35.56</v>
      </c>
      <c r="D7584" s="197">
        <f t="shared" si="119"/>
        <v>-0.47201187824795832</v>
      </c>
      <c r="E7584" s="197">
        <v>-6.9109947643979042E-2</v>
      </c>
    </row>
    <row r="7585" spans="2:5" x14ac:dyDescent="0.3">
      <c r="B7585" s="166">
        <v>35391</v>
      </c>
      <c r="C7585" s="197">
        <v>67.349999999999994</v>
      </c>
      <c r="D7585" s="197">
        <f t="shared" si="119"/>
        <v>-0.15144261055814556</v>
      </c>
      <c r="E7585" s="197">
        <v>-6.9237147595356596E-2</v>
      </c>
    </row>
    <row r="7586" spans="2:5" x14ac:dyDescent="0.3">
      <c r="B7586" s="166">
        <v>38121</v>
      </c>
      <c r="C7586" s="197">
        <v>79.37</v>
      </c>
      <c r="D7586" s="197">
        <f t="shared" si="119"/>
        <v>-0.51538649407742088</v>
      </c>
      <c r="E7586" s="197">
        <v>-6.9301125703564725E-2</v>
      </c>
    </row>
    <row r="7587" spans="2:5" x14ac:dyDescent="0.3">
      <c r="B7587" s="166">
        <v>40763</v>
      </c>
      <c r="C7587" s="197">
        <v>163.78</v>
      </c>
      <c r="D7587" s="197">
        <f t="shared" si="119"/>
        <v>1.8242800482841868</v>
      </c>
      <c r="E7587" s="197">
        <v>-6.9590410725444474E-2</v>
      </c>
    </row>
    <row r="7588" spans="2:5" x14ac:dyDescent="0.3">
      <c r="B7588" s="166">
        <v>35731</v>
      </c>
      <c r="C7588" s="197">
        <v>57.99</v>
      </c>
      <c r="D7588" s="197">
        <f t="shared" si="119"/>
        <v>-0.29955308612151232</v>
      </c>
      <c r="E7588" s="197">
        <v>-6.96293919460933E-2</v>
      </c>
    </row>
    <row r="7589" spans="2:5" x14ac:dyDescent="0.3">
      <c r="B7589" s="166">
        <v>40031</v>
      </c>
      <c r="C7589" s="197">
        <v>82.79</v>
      </c>
      <c r="D7589" s="197">
        <f t="shared" si="119"/>
        <v>2.5901994796183874</v>
      </c>
      <c r="E7589" s="197">
        <v>-6.9670749522418141E-2</v>
      </c>
    </row>
    <row r="7590" spans="2:5" x14ac:dyDescent="0.3">
      <c r="B7590" s="166">
        <v>36598</v>
      </c>
      <c r="C7590" s="197">
        <v>23.06</v>
      </c>
      <c r="D7590" s="197">
        <f t="shared" si="119"/>
        <v>-0.70252837977296179</v>
      </c>
      <c r="E7590" s="197">
        <v>-6.9786204114562378E-2</v>
      </c>
    </row>
    <row r="7591" spans="2:5" x14ac:dyDescent="0.3">
      <c r="B7591" s="166">
        <v>35342</v>
      </c>
      <c r="C7591" s="197">
        <v>77.52</v>
      </c>
      <c r="D7591" s="197">
        <f t="shared" si="119"/>
        <v>-0.56153846153846154</v>
      </c>
      <c r="E7591" s="197">
        <v>-6.9946010797840463E-2</v>
      </c>
    </row>
    <row r="7592" spans="2:5" x14ac:dyDescent="0.3">
      <c r="B7592" s="166">
        <v>43606</v>
      </c>
      <c r="C7592" s="197">
        <v>176.8</v>
      </c>
      <c r="D7592" s="197">
        <f t="shared" si="119"/>
        <v>1.3281538056360285</v>
      </c>
      <c r="E7592" s="197">
        <v>-7.0207730738890306E-2</v>
      </c>
    </row>
    <row r="7593" spans="2:5" x14ac:dyDescent="0.3">
      <c r="B7593" s="166">
        <v>39658</v>
      </c>
      <c r="C7593" s="197">
        <v>75.94</v>
      </c>
      <c r="D7593" s="197">
        <f t="shared" si="119"/>
        <v>1.512074098577572</v>
      </c>
      <c r="E7593" s="197">
        <v>-7.038805239319379E-2</v>
      </c>
    </row>
    <row r="7594" spans="2:5" x14ac:dyDescent="0.3">
      <c r="B7594" s="166">
        <v>36570</v>
      </c>
      <c r="C7594" s="197">
        <v>30.23</v>
      </c>
      <c r="D7594" s="197">
        <f t="shared" si="119"/>
        <v>-0.78006547835576567</v>
      </c>
      <c r="E7594" s="197">
        <v>-7.0418204182041921E-2</v>
      </c>
    </row>
    <row r="7595" spans="2:5" x14ac:dyDescent="0.3">
      <c r="B7595" s="166">
        <v>44095</v>
      </c>
      <c r="C7595" s="197">
        <v>137.44999999999999</v>
      </c>
      <c r="D7595" s="197">
        <f t="shared" si="119"/>
        <v>4.2683020314296662</v>
      </c>
      <c r="E7595" s="197">
        <v>-7.0655848546315236E-2</v>
      </c>
    </row>
    <row r="7596" spans="2:5" x14ac:dyDescent="0.3">
      <c r="B7596" s="166">
        <v>36608</v>
      </c>
      <c r="C7596" s="197">
        <v>26.09</v>
      </c>
      <c r="D7596" s="197">
        <f t="shared" si="119"/>
        <v>0.69086195722618271</v>
      </c>
      <c r="E7596" s="197">
        <v>-7.0868945868945765E-2</v>
      </c>
    </row>
    <row r="7597" spans="2:5" x14ac:dyDescent="0.3">
      <c r="B7597" s="166">
        <v>37188</v>
      </c>
      <c r="C7597" s="197">
        <v>15.43</v>
      </c>
      <c r="D7597" s="197">
        <f t="shared" si="119"/>
        <v>-0.55288322225441899</v>
      </c>
      <c r="E7597" s="197">
        <v>-7.1041541240216777E-2</v>
      </c>
    </row>
    <row r="7598" spans="2:5" x14ac:dyDescent="0.3">
      <c r="B7598" s="166">
        <v>39805</v>
      </c>
      <c r="C7598" s="197">
        <v>34.51</v>
      </c>
      <c r="D7598" s="197">
        <f t="shared" si="119"/>
        <v>-0.5377093101138648</v>
      </c>
      <c r="E7598" s="197">
        <v>-7.1563088512241135E-2</v>
      </c>
    </row>
    <row r="7599" spans="2:5" x14ac:dyDescent="0.3">
      <c r="B7599" s="166">
        <v>43942</v>
      </c>
      <c r="C7599" s="197">
        <v>74.650000000000006</v>
      </c>
      <c r="D7599" s="197">
        <f t="shared" si="119"/>
        <v>-0.19052266319670341</v>
      </c>
      <c r="E7599" s="197">
        <v>-7.2094468614046003E-2</v>
      </c>
    </row>
    <row r="7600" spans="2:5" x14ac:dyDescent="0.3">
      <c r="B7600" s="166">
        <v>38104</v>
      </c>
      <c r="C7600" s="197">
        <v>92.22</v>
      </c>
      <c r="D7600" s="197">
        <f t="shared" si="119"/>
        <v>-0.70082725060827245</v>
      </c>
      <c r="E7600" s="197">
        <v>-7.2233400402414549E-2</v>
      </c>
    </row>
    <row r="7601" spans="2:5" x14ac:dyDescent="0.3">
      <c r="B7601" s="166">
        <v>42240</v>
      </c>
      <c r="C7601" s="197">
        <v>308.25</v>
      </c>
      <c r="D7601" s="197">
        <f t="shared" si="119"/>
        <v>9.4350033852403516</v>
      </c>
      <c r="E7601" s="197">
        <v>-7.2653429602888009E-2</v>
      </c>
    </row>
    <row r="7602" spans="2:5" x14ac:dyDescent="0.3">
      <c r="B7602" s="166">
        <v>36574</v>
      </c>
      <c r="C7602" s="197">
        <v>29.54</v>
      </c>
      <c r="D7602" s="197">
        <f t="shared" si="119"/>
        <v>-0.97093806876875399</v>
      </c>
      <c r="E7602" s="197">
        <v>-7.3109507373705696E-2</v>
      </c>
    </row>
    <row r="7603" spans="2:5" x14ac:dyDescent="0.3">
      <c r="B7603" s="166">
        <v>45509</v>
      </c>
      <c r="C7603" s="197">
        <v>1016.45</v>
      </c>
      <c r="D7603" s="197">
        <f t="shared" si="119"/>
        <v>37.560318664643404</v>
      </c>
      <c r="E7603" s="197">
        <v>-7.3131810513837658E-2</v>
      </c>
    </row>
    <row r="7604" spans="2:5" x14ac:dyDescent="0.3">
      <c r="B7604" s="166">
        <v>39847</v>
      </c>
      <c r="C7604" s="197">
        <v>26.36</v>
      </c>
      <c r="D7604" s="197">
        <f t="shared" si="119"/>
        <v>-4.2846768336964436E-2</v>
      </c>
      <c r="E7604" s="197">
        <v>-7.3136427566807383E-2</v>
      </c>
    </row>
    <row r="7605" spans="2:5" x14ac:dyDescent="0.3">
      <c r="B7605" s="166">
        <v>35997</v>
      </c>
      <c r="C7605" s="197">
        <v>27.54</v>
      </c>
      <c r="D7605" s="197">
        <f t="shared" si="119"/>
        <v>-0.89652451625023488</v>
      </c>
      <c r="E7605" s="197">
        <v>-7.3351278600269132E-2</v>
      </c>
    </row>
    <row r="7606" spans="2:5" x14ac:dyDescent="0.3">
      <c r="B7606" s="166">
        <v>41045</v>
      </c>
      <c r="C7606" s="197">
        <v>266.14999999999998</v>
      </c>
      <c r="D7606" s="197">
        <f t="shared" si="119"/>
        <v>3.6262819398574653</v>
      </c>
      <c r="E7606" s="197">
        <v>-7.3519685313468197E-2</v>
      </c>
    </row>
    <row r="7607" spans="2:5" x14ac:dyDescent="0.3">
      <c r="B7607" s="166">
        <v>39994</v>
      </c>
      <c r="C7607" s="197">
        <v>57.53</v>
      </c>
      <c r="D7607" s="197">
        <f t="shared" si="119"/>
        <v>-0.91744277821625886</v>
      </c>
      <c r="E7607" s="197">
        <v>-7.3740138464015392E-2</v>
      </c>
    </row>
    <row r="7608" spans="2:5" x14ac:dyDescent="0.3">
      <c r="B7608" s="166">
        <v>45687</v>
      </c>
      <c r="C7608" s="197">
        <v>696.85</v>
      </c>
      <c r="D7608" s="197">
        <f t="shared" si="119"/>
        <v>5.4541076224877285</v>
      </c>
      <c r="E7608" s="197">
        <v>-7.3953488372093035E-2</v>
      </c>
    </row>
    <row r="7609" spans="2:5" x14ac:dyDescent="0.3">
      <c r="B7609" s="166">
        <v>40095</v>
      </c>
      <c r="C7609" s="197">
        <v>107.97</v>
      </c>
      <c r="D7609" s="197">
        <f t="shared" si="119"/>
        <v>2.9826632239026192</v>
      </c>
      <c r="E7609" s="197">
        <v>-7.4013722126929693E-2</v>
      </c>
    </row>
    <row r="7610" spans="2:5" x14ac:dyDescent="0.3">
      <c r="B7610" s="166">
        <v>36267</v>
      </c>
      <c r="C7610" s="197">
        <v>27.11</v>
      </c>
      <c r="D7610" s="197">
        <f t="shared" si="119"/>
        <v>-0.48567634225004741</v>
      </c>
      <c r="E7610" s="197">
        <v>-7.4112021857923538E-2</v>
      </c>
    </row>
    <row r="7611" spans="2:5" x14ac:dyDescent="0.3">
      <c r="B7611" s="166">
        <v>36391</v>
      </c>
      <c r="C7611" s="197">
        <v>52.71</v>
      </c>
      <c r="D7611" s="197">
        <f t="shared" si="119"/>
        <v>-0.62738583345115229</v>
      </c>
      <c r="E7611" s="197">
        <v>-7.4288724973656461E-2</v>
      </c>
    </row>
    <row r="7612" spans="2:5" x14ac:dyDescent="0.3">
      <c r="B7612" s="166">
        <v>40317</v>
      </c>
      <c r="C7612" s="197">
        <v>141.46</v>
      </c>
      <c r="D7612" s="197">
        <f t="shared" si="119"/>
        <v>0.33831598864711454</v>
      </c>
      <c r="E7612" s="197">
        <v>-7.4396388143689096E-2</v>
      </c>
    </row>
    <row r="7613" spans="2:5" x14ac:dyDescent="0.3">
      <c r="B7613" s="166">
        <v>43899</v>
      </c>
      <c r="C7613" s="197">
        <v>105.7</v>
      </c>
      <c r="D7613" s="197">
        <f t="shared" si="119"/>
        <v>0.64924325167732877</v>
      </c>
      <c r="E7613" s="197">
        <v>-7.4430823117337952E-2</v>
      </c>
    </row>
    <row r="7614" spans="2:5" x14ac:dyDescent="0.3">
      <c r="B7614" s="166">
        <v>39981</v>
      </c>
      <c r="C7614" s="197">
        <v>64.09</v>
      </c>
      <c r="D7614" s="197">
        <f t="shared" si="119"/>
        <v>0.20108695652173925</v>
      </c>
      <c r="E7614" s="197">
        <v>-7.4512635379061276E-2</v>
      </c>
    </row>
    <row r="7615" spans="2:5" x14ac:dyDescent="0.3">
      <c r="B7615" s="166">
        <v>36355</v>
      </c>
      <c r="C7615" s="197">
        <v>53.36</v>
      </c>
      <c r="D7615" s="197">
        <f t="shared" si="119"/>
        <v>1.3069606571552099</v>
      </c>
      <c r="E7615" s="197">
        <v>-7.5056335586756728E-2</v>
      </c>
    </row>
    <row r="7616" spans="2:5" x14ac:dyDescent="0.3">
      <c r="B7616" s="166">
        <v>36125</v>
      </c>
      <c r="C7616" s="197">
        <v>23.13</v>
      </c>
      <c r="D7616" s="197">
        <f t="shared" si="119"/>
        <v>-0.72115732368896923</v>
      </c>
      <c r="E7616" s="197">
        <v>-7.5539568345323715E-2</v>
      </c>
    </row>
    <row r="7617" spans="2:5" x14ac:dyDescent="0.3">
      <c r="B7617" s="166">
        <v>43906</v>
      </c>
      <c r="C7617" s="197">
        <v>82.95</v>
      </c>
      <c r="D7617" s="197">
        <f t="shared" si="119"/>
        <v>3.5576923076923084</v>
      </c>
      <c r="E7617" s="197">
        <v>-7.576601671309191E-2</v>
      </c>
    </row>
    <row r="7618" spans="2:5" x14ac:dyDescent="0.3">
      <c r="B7618" s="166">
        <v>36945</v>
      </c>
      <c r="C7618" s="197">
        <v>18.2</v>
      </c>
      <c r="D7618" s="197">
        <f t="shared" si="119"/>
        <v>-0.21921921921921916</v>
      </c>
      <c r="E7618" s="197">
        <v>-7.6610857432775292E-2</v>
      </c>
    </row>
    <row r="7619" spans="2:5" x14ac:dyDescent="0.3">
      <c r="B7619" s="166">
        <v>36634</v>
      </c>
      <c r="C7619" s="197">
        <v>23.31</v>
      </c>
      <c r="D7619" s="197">
        <f t="shared" si="119"/>
        <v>-0.62469811624537108</v>
      </c>
      <c r="E7619" s="197">
        <v>-7.68316831683169E-2</v>
      </c>
    </row>
    <row r="7620" spans="2:5" x14ac:dyDescent="0.3">
      <c r="B7620" s="166">
        <v>39993</v>
      </c>
      <c r="C7620" s="197">
        <v>62.11</v>
      </c>
      <c r="D7620" s="197">
        <f t="shared" si="119"/>
        <v>-0.70231019938650308</v>
      </c>
      <c r="E7620" s="197">
        <v>-7.7528590524283403E-2</v>
      </c>
    </row>
    <row r="7621" spans="2:5" x14ac:dyDescent="0.3">
      <c r="B7621" s="166">
        <v>40598</v>
      </c>
      <c r="C7621" s="197">
        <v>208.64</v>
      </c>
      <c r="D7621" s="197">
        <f t="shared" si="119"/>
        <v>3.6189949081248614</v>
      </c>
      <c r="E7621" s="197">
        <v>-7.8241661144245689E-2</v>
      </c>
    </row>
    <row r="7622" spans="2:5" x14ac:dyDescent="0.3">
      <c r="B7622" s="166">
        <v>39743</v>
      </c>
      <c r="C7622" s="197">
        <v>45.17</v>
      </c>
      <c r="D7622" s="197">
        <f t="shared" si="119"/>
        <v>-0.64859187801462581</v>
      </c>
      <c r="E7622" s="197">
        <v>-7.853937168502656E-2</v>
      </c>
    </row>
    <row r="7623" spans="2:5" x14ac:dyDescent="0.3">
      <c r="B7623" s="166">
        <v>39174</v>
      </c>
      <c r="C7623" s="197">
        <v>128.54</v>
      </c>
      <c r="D7623" s="197">
        <f t="shared" si="119"/>
        <v>4.0054517133956384</v>
      </c>
      <c r="E7623" s="197">
        <v>-7.8698394495412938E-2</v>
      </c>
    </row>
    <row r="7624" spans="2:5" x14ac:dyDescent="0.3">
      <c r="B7624" s="166">
        <v>36017</v>
      </c>
      <c r="C7624" s="197">
        <v>25.68</v>
      </c>
      <c r="D7624" s="197">
        <f t="shared" si="119"/>
        <v>-0.94285714285714284</v>
      </c>
      <c r="E7624" s="197">
        <v>-7.8909612625537973E-2</v>
      </c>
    </row>
    <row r="7625" spans="2:5" x14ac:dyDescent="0.3">
      <c r="B7625" s="166">
        <v>42545</v>
      </c>
      <c r="C7625" s="197">
        <v>449.4</v>
      </c>
      <c r="D7625" s="197">
        <f t="shared" si="119"/>
        <v>17.216457235508713</v>
      </c>
      <c r="E7625" s="197">
        <v>-7.9003996311097446E-2</v>
      </c>
    </row>
    <row r="7626" spans="2:5" x14ac:dyDescent="0.3">
      <c r="B7626" s="166">
        <v>36276</v>
      </c>
      <c r="C7626" s="197">
        <v>24.67</v>
      </c>
      <c r="D7626" s="197">
        <f t="shared" ref="D7626:D7689" si="120">C7626/C7627-1</f>
        <v>1.9842910293509819E-2</v>
      </c>
      <c r="E7626" s="197">
        <v>-7.9477611940298454E-2</v>
      </c>
    </row>
    <row r="7627" spans="2:5" x14ac:dyDescent="0.3">
      <c r="B7627" s="166">
        <v>36000</v>
      </c>
      <c r="C7627" s="197">
        <v>24.19</v>
      </c>
      <c r="D7627" s="197">
        <f t="shared" si="120"/>
        <v>0.21557788944723644</v>
      </c>
      <c r="E7627" s="197">
        <v>-7.9528158295281592E-2</v>
      </c>
    </row>
    <row r="7628" spans="2:5" x14ac:dyDescent="0.3">
      <c r="B7628" s="166">
        <v>36084</v>
      </c>
      <c r="C7628" s="197">
        <v>19.899999999999999</v>
      </c>
      <c r="D7628" s="197">
        <f t="shared" si="120"/>
        <v>-0.33041722745625846</v>
      </c>
      <c r="E7628" s="197">
        <v>-7.9555966697502423E-2</v>
      </c>
    </row>
    <row r="7629" spans="2:5" x14ac:dyDescent="0.3">
      <c r="B7629" s="166">
        <v>35996</v>
      </c>
      <c r="C7629" s="197">
        <v>29.72</v>
      </c>
      <c r="D7629" s="197">
        <f t="shared" si="120"/>
        <v>-0.21104327050703486</v>
      </c>
      <c r="E7629" s="197">
        <v>-7.9591204707339713E-2</v>
      </c>
    </row>
    <row r="7630" spans="2:5" x14ac:dyDescent="0.3">
      <c r="B7630" s="166">
        <v>36550</v>
      </c>
      <c r="C7630" s="197">
        <v>37.67</v>
      </c>
      <c r="D7630" s="197">
        <f t="shared" si="120"/>
        <v>0.49721780604133547</v>
      </c>
      <c r="E7630" s="197">
        <v>-7.9648179819203468E-2</v>
      </c>
    </row>
    <row r="7631" spans="2:5" x14ac:dyDescent="0.3">
      <c r="B7631" s="166">
        <v>36620</v>
      </c>
      <c r="C7631" s="197">
        <v>25.16</v>
      </c>
      <c r="D7631" s="197">
        <f t="shared" si="120"/>
        <v>-0.21177944862155396</v>
      </c>
      <c r="E7631" s="197">
        <v>-7.9736649597659137E-2</v>
      </c>
    </row>
    <row r="7632" spans="2:5" x14ac:dyDescent="0.3">
      <c r="B7632" s="166">
        <v>36585</v>
      </c>
      <c r="C7632" s="197">
        <v>31.92</v>
      </c>
      <c r="D7632" s="197">
        <f t="shared" si="120"/>
        <v>-0.30046022353714663</v>
      </c>
      <c r="E7632" s="197">
        <v>-7.9850100893629206E-2</v>
      </c>
    </row>
    <row r="7633" spans="2:5" x14ac:dyDescent="0.3">
      <c r="B7633" s="166">
        <v>36536</v>
      </c>
      <c r="C7633" s="197">
        <v>45.63</v>
      </c>
      <c r="D7633" s="197">
        <f t="shared" si="120"/>
        <v>0.31650317368724767</v>
      </c>
      <c r="E7633" s="197">
        <v>-7.9854809437386542E-2</v>
      </c>
    </row>
    <row r="7634" spans="2:5" x14ac:dyDescent="0.3">
      <c r="B7634" s="166">
        <v>36552</v>
      </c>
      <c r="C7634" s="197">
        <v>34.659999999999997</v>
      </c>
      <c r="D7634" s="197">
        <f t="shared" si="120"/>
        <v>0.18051771117166204</v>
      </c>
      <c r="E7634" s="197">
        <v>-7.9904433235996941E-2</v>
      </c>
    </row>
    <row r="7635" spans="2:5" x14ac:dyDescent="0.3">
      <c r="B7635" s="166">
        <v>36255</v>
      </c>
      <c r="C7635" s="197">
        <v>29.36</v>
      </c>
      <c r="D7635" s="197">
        <f t="shared" si="120"/>
        <v>0.13446676970633686</v>
      </c>
      <c r="E7635" s="197">
        <v>-7.9912253212159223E-2</v>
      </c>
    </row>
    <row r="7636" spans="2:5" x14ac:dyDescent="0.3">
      <c r="B7636" s="166">
        <v>36588</v>
      </c>
      <c r="C7636" s="197">
        <v>25.88</v>
      </c>
      <c r="D7636" s="197">
        <f t="shared" si="120"/>
        <v>0.1970397779833486</v>
      </c>
      <c r="E7636" s="197">
        <v>-7.9985780305723453E-2</v>
      </c>
    </row>
    <row r="7637" spans="2:5" x14ac:dyDescent="0.3">
      <c r="B7637" s="166">
        <v>36083</v>
      </c>
      <c r="C7637" s="197">
        <v>21.62</v>
      </c>
      <c r="D7637" s="197">
        <f t="shared" si="120"/>
        <v>-0.49177244945933241</v>
      </c>
      <c r="E7637" s="197">
        <v>-7.999999999999996E-2</v>
      </c>
    </row>
    <row r="7638" spans="2:5" x14ac:dyDescent="0.3">
      <c r="B7638" s="166">
        <v>36465</v>
      </c>
      <c r="C7638" s="197">
        <v>42.54</v>
      </c>
      <c r="D7638" s="197">
        <f t="shared" si="120"/>
        <v>3.933545076960665E-2</v>
      </c>
      <c r="E7638" s="197">
        <v>-8.0017301038062372E-2</v>
      </c>
    </row>
    <row r="7639" spans="2:5" x14ac:dyDescent="0.3">
      <c r="B7639" s="166">
        <v>36549</v>
      </c>
      <c r="C7639" s="197">
        <v>40.93</v>
      </c>
      <c r="D7639" s="197">
        <f t="shared" si="120"/>
        <v>-0.49412927944629836</v>
      </c>
      <c r="E7639" s="197">
        <v>-8.0017981568891949E-2</v>
      </c>
    </row>
    <row r="7640" spans="2:5" x14ac:dyDescent="0.3">
      <c r="B7640" s="166">
        <v>38008</v>
      </c>
      <c r="C7640" s="197">
        <v>80.91</v>
      </c>
      <c r="D7640" s="197">
        <f t="shared" si="120"/>
        <v>-0.52251401593390379</v>
      </c>
      <c r="E7640" s="197">
        <v>-8.0045480386583323E-2</v>
      </c>
    </row>
    <row r="7641" spans="2:5" x14ac:dyDescent="0.3">
      <c r="B7641" s="166">
        <v>43600</v>
      </c>
      <c r="C7641" s="197">
        <v>169.45</v>
      </c>
      <c r="D7641" s="197">
        <f t="shared" si="120"/>
        <v>0.51619541875447372</v>
      </c>
      <c r="E7641" s="197">
        <v>-8.1571815718157192E-2</v>
      </c>
    </row>
    <row r="7642" spans="2:5" x14ac:dyDescent="0.3">
      <c r="B7642" s="166">
        <v>39597</v>
      </c>
      <c r="C7642" s="197">
        <v>111.76</v>
      </c>
      <c r="D7642" s="197">
        <f t="shared" si="120"/>
        <v>-0.88319397993311033</v>
      </c>
      <c r="E7642" s="197">
        <v>-8.2204155374887011E-2</v>
      </c>
    </row>
    <row r="7643" spans="2:5" x14ac:dyDescent="0.3">
      <c r="B7643" s="166">
        <v>45425</v>
      </c>
      <c r="C7643" s="197">
        <v>956.8</v>
      </c>
      <c r="D7643" s="197">
        <f t="shared" si="120"/>
        <v>41.829006266786031</v>
      </c>
      <c r="E7643" s="197">
        <v>-8.3024256538531627E-2</v>
      </c>
    </row>
    <row r="7644" spans="2:5" x14ac:dyDescent="0.3">
      <c r="B7644" s="166">
        <v>37277</v>
      </c>
      <c r="C7644" s="197">
        <v>22.34</v>
      </c>
      <c r="D7644" s="197">
        <f t="shared" si="120"/>
        <v>-0.9295045755758915</v>
      </c>
      <c r="E7644" s="197">
        <v>-8.3299138284776419E-2</v>
      </c>
    </row>
    <row r="7645" spans="2:5" x14ac:dyDescent="0.3">
      <c r="B7645" s="166">
        <v>44383</v>
      </c>
      <c r="C7645" s="197">
        <v>316.89999999999998</v>
      </c>
      <c r="D7645" s="197">
        <f t="shared" si="120"/>
        <v>9.0348321722609253</v>
      </c>
      <c r="E7645" s="197">
        <v>-8.4368679572378036E-2</v>
      </c>
    </row>
    <row r="7646" spans="2:5" x14ac:dyDescent="0.3">
      <c r="B7646" s="166">
        <v>39806</v>
      </c>
      <c r="C7646" s="197">
        <v>31.58</v>
      </c>
      <c r="D7646" s="197">
        <f t="shared" si="120"/>
        <v>-0.74782400383294734</v>
      </c>
      <c r="E7646" s="197">
        <v>-8.4902926687916547E-2</v>
      </c>
    </row>
    <row r="7647" spans="2:5" x14ac:dyDescent="0.3">
      <c r="B7647" s="166">
        <v>39468</v>
      </c>
      <c r="C7647" s="197">
        <v>125.23</v>
      </c>
      <c r="D7647" s="197">
        <f t="shared" si="120"/>
        <v>-0.67062072593371913</v>
      </c>
      <c r="E7647" s="197">
        <v>-8.491048593350381E-2</v>
      </c>
    </row>
    <row r="7648" spans="2:5" x14ac:dyDescent="0.3">
      <c r="B7648" s="166">
        <v>42957</v>
      </c>
      <c r="C7648" s="197">
        <v>380.2</v>
      </c>
      <c r="D7648" s="197">
        <f t="shared" si="120"/>
        <v>1.2600011888486002</v>
      </c>
      <c r="E7648" s="197">
        <v>-8.6167527941353295E-2</v>
      </c>
    </row>
    <row r="7649" spans="2:5" x14ac:dyDescent="0.3">
      <c r="B7649" s="166">
        <v>38855</v>
      </c>
      <c r="C7649" s="197">
        <v>168.23</v>
      </c>
      <c r="D7649" s="197">
        <f t="shared" si="120"/>
        <v>5.1963167587476979</v>
      </c>
      <c r="E7649" s="197">
        <v>-8.7442365066449756E-2</v>
      </c>
    </row>
    <row r="7650" spans="2:5" x14ac:dyDescent="0.3">
      <c r="B7650" s="166">
        <v>39766</v>
      </c>
      <c r="C7650" s="197">
        <v>27.15</v>
      </c>
      <c r="D7650" s="197">
        <f t="shared" si="120"/>
        <v>-0.15420560747663559</v>
      </c>
      <c r="E7650" s="197">
        <v>-8.8008061807188454E-2</v>
      </c>
    </row>
    <row r="7651" spans="2:5" x14ac:dyDescent="0.3">
      <c r="B7651" s="166">
        <v>35968</v>
      </c>
      <c r="C7651" s="197">
        <v>32.1</v>
      </c>
      <c r="D7651" s="197">
        <f t="shared" si="120"/>
        <v>-0.80492251595259801</v>
      </c>
      <c r="E7651" s="197">
        <v>-8.8068181818181879E-2</v>
      </c>
    </row>
    <row r="7652" spans="2:5" x14ac:dyDescent="0.3">
      <c r="B7652" s="166">
        <v>44186</v>
      </c>
      <c r="C7652" s="197">
        <v>164.55</v>
      </c>
      <c r="D7652" s="197">
        <f t="shared" si="120"/>
        <v>0.9329261130036417</v>
      </c>
      <c r="E7652" s="197">
        <v>-8.8618111326502325E-2</v>
      </c>
    </row>
    <row r="7653" spans="2:5" x14ac:dyDescent="0.3">
      <c r="B7653" s="166">
        <v>39626</v>
      </c>
      <c r="C7653" s="197">
        <v>85.13</v>
      </c>
      <c r="D7653" s="197">
        <f t="shared" si="120"/>
        <v>1.5016162209814867</v>
      </c>
      <c r="E7653" s="197">
        <v>-8.9518716577540181E-2</v>
      </c>
    </row>
    <row r="7654" spans="2:5" x14ac:dyDescent="0.3">
      <c r="B7654" s="166">
        <v>39902</v>
      </c>
      <c r="C7654" s="197">
        <v>34.03</v>
      </c>
      <c r="D7654" s="197">
        <f t="shared" si="120"/>
        <v>-0.70201401050788093</v>
      </c>
      <c r="E7654" s="197">
        <v>-8.9620117710005331E-2</v>
      </c>
    </row>
    <row r="7655" spans="2:5" x14ac:dyDescent="0.3">
      <c r="B7655" s="166">
        <v>43896</v>
      </c>
      <c r="C7655" s="197">
        <v>114.2</v>
      </c>
      <c r="D7655" s="197">
        <f t="shared" si="120"/>
        <v>1.6014234875444844E-2</v>
      </c>
      <c r="E7655" s="197">
        <v>-9.1848906560636157E-2</v>
      </c>
    </row>
    <row r="7656" spans="2:5" x14ac:dyDescent="0.3">
      <c r="B7656" s="166">
        <v>43698</v>
      </c>
      <c r="C7656" s="197">
        <v>112.4</v>
      </c>
      <c r="D7656" s="197">
        <f t="shared" si="120"/>
        <v>4.5179185076092292</v>
      </c>
      <c r="E7656" s="197">
        <v>-9.2450545014129859E-2</v>
      </c>
    </row>
    <row r="7657" spans="2:5" x14ac:dyDescent="0.3">
      <c r="B7657" s="166">
        <v>36731</v>
      </c>
      <c r="C7657" s="197">
        <v>20.37</v>
      </c>
      <c r="D7657" s="197">
        <f t="shared" si="120"/>
        <v>0.57662538699690402</v>
      </c>
      <c r="E7657" s="197">
        <v>-9.2650334075723761E-2</v>
      </c>
    </row>
    <row r="7658" spans="2:5" x14ac:dyDescent="0.3">
      <c r="B7658" s="166">
        <v>36963</v>
      </c>
      <c r="C7658" s="197">
        <v>12.92</v>
      </c>
      <c r="D7658" s="197">
        <f t="shared" si="120"/>
        <v>-0.57708674304418994</v>
      </c>
      <c r="E7658" s="197">
        <v>-9.396914446002802E-2</v>
      </c>
    </row>
    <row r="7659" spans="2:5" x14ac:dyDescent="0.3">
      <c r="B7659" s="166">
        <v>39763</v>
      </c>
      <c r="C7659" s="197">
        <v>30.55</v>
      </c>
      <c r="D7659" s="197">
        <f t="shared" si="120"/>
        <v>-0.93000343681979603</v>
      </c>
      <c r="E7659" s="197">
        <v>-9.4546532305868403E-2</v>
      </c>
    </row>
    <row r="7660" spans="2:5" x14ac:dyDescent="0.3">
      <c r="B7660" s="166">
        <v>42781</v>
      </c>
      <c r="C7660" s="197">
        <v>436.45</v>
      </c>
      <c r="D7660" s="197">
        <f t="shared" si="120"/>
        <v>22.784741144414166</v>
      </c>
      <c r="E7660" s="197">
        <v>-9.4595996265947613E-2</v>
      </c>
    </row>
    <row r="7661" spans="2:5" x14ac:dyDescent="0.3">
      <c r="B7661" s="166">
        <v>36952</v>
      </c>
      <c r="C7661" s="197">
        <v>18.350000000000001</v>
      </c>
      <c r="D7661" s="197">
        <f t="shared" si="120"/>
        <v>-0.87427201096265839</v>
      </c>
      <c r="E7661" s="197">
        <v>-9.8280098280098316E-2</v>
      </c>
    </row>
    <row r="7662" spans="2:5" x14ac:dyDescent="0.3">
      <c r="B7662" s="166">
        <v>38859</v>
      </c>
      <c r="C7662" s="197">
        <v>145.94999999999999</v>
      </c>
      <c r="D7662" s="197">
        <f t="shared" si="120"/>
        <v>-0.68091386095321382</v>
      </c>
      <c r="E7662" s="197">
        <v>-9.829482268627221E-2</v>
      </c>
    </row>
    <row r="7663" spans="2:5" x14ac:dyDescent="0.3">
      <c r="B7663" s="166">
        <v>42689</v>
      </c>
      <c r="C7663" s="197">
        <v>457.4</v>
      </c>
      <c r="D7663" s="197">
        <f t="shared" si="120"/>
        <v>5.8493560946391128</v>
      </c>
      <c r="E7663" s="197">
        <v>-9.8363887246205484E-2</v>
      </c>
    </row>
    <row r="7664" spans="2:5" x14ac:dyDescent="0.3">
      <c r="B7664" s="166">
        <v>35520</v>
      </c>
      <c r="C7664" s="197">
        <v>66.78</v>
      </c>
      <c r="D7664" s="197">
        <f t="shared" si="120"/>
        <v>-0.76695166637585066</v>
      </c>
      <c r="E7664" s="197">
        <v>-9.9271648233072551E-2</v>
      </c>
    </row>
    <row r="7665" spans="2:5" x14ac:dyDescent="0.3">
      <c r="B7665" s="166">
        <v>44298</v>
      </c>
      <c r="C7665" s="197">
        <v>286.55</v>
      </c>
      <c r="D7665" s="197">
        <f t="shared" si="120"/>
        <v>3.0110582306830906</v>
      </c>
      <c r="E7665" s="197">
        <v>-9.9465744814581925E-2</v>
      </c>
    </row>
    <row r="7666" spans="2:5" x14ac:dyDescent="0.3">
      <c r="B7666" s="166">
        <v>38124</v>
      </c>
      <c r="C7666" s="197">
        <v>71.44</v>
      </c>
      <c r="D7666" s="197">
        <f t="shared" si="120"/>
        <v>-0.14851013110846256</v>
      </c>
      <c r="E7666" s="197">
        <v>-9.991180546806111E-2</v>
      </c>
    </row>
    <row r="7667" spans="2:5" x14ac:dyDescent="0.3">
      <c r="B7667" s="166">
        <v>43955</v>
      </c>
      <c r="C7667" s="197">
        <v>83.9</v>
      </c>
      <c r="D7667" s="197">
        <f t="shared" si="120"/>
        <v>-0.80394905946956419</v>
      </c>
      <c r="E7667" s="197">
        <v>-0.10026809651474522</v>
      </c>
    </row>
    <row r="7668" spans="2:5" x14ac:dyDescent="0.3">
      <c r="B7668" s="166">
        <v>44616</v>
      </c>
      <c r="C7668" s="197">
        <v>427.95</v>
      </c>
      <c r="D7668" s="197">
        <f t="shared" si="120"/>
        <v>3.863068181818182</v>
      </c>
      <c r="E7668" s="197">
        <v>-0.10283018867924532</v>
      </c>
    </row>
    <row r="7669" spans="2:5" x14ac:dyDescent="0.3">
      <c r="B7669" s="166">
        <v>43902</v>
      </c>
      <c r="C7669" s="197">
        <v>88</v>
      </c>
      <c r="D7669" s="197">
        <f t="shared" si="120"/>
        <v>3.9633389734912576</v>
      </c>
      <c r="E7669" s="197">
        <v>-0.1102123356926189</v>
      </c>
    </row>
    <row r="7670" spans="2:5" x14ac:dyDescent="0.3">
      <c r="B7670" s="166">
        <v>36738</v>
      </c>
      <c r="C7670" s="197">
        <v>17.73</v>
      </c>
      <c r="D7670" s="197">
        <f t="shared" si="120"/>
        <v>-0.643044091000604</v>
      </c>
      <c r="E7670" s="197">
        <v>-0.11083249749247748</v>
      </c>
    </row>
    <row r="7671" spans="2:5" x14ac:dyDescent="0.3">
      <c r="B7671" s="166">
        <v>39737</v>
      </c>
      <c r="C7671" s="197">
        <v>49.67</v>
      </c>
      <c r="D7671" s="197">
        <f t="shared" si="120"/>
        <v>-0.61481194261341598</v>
      </c>
      <c r="E7671" s="197">
        <v>-0.11144901610017888</v>
      </c>
    </row>
    <row r="7672" spans="2:5" x14ac:dyDescent="0.3">
      <c r="B7672" s="166">
        <v>43889</v>
      </c>
      <c r="C7672" s="197">
        <v>128.94999999999999</v>
      </c>
      <c r="D7672" s="197">
        <f t="shared" si="120"/>
        <v>-0.46375847299039386</v>
      </c>
      <c r="E7672" s="197">
        <v>-0.11222030981067133</v>
      </c>
    </row>
    <row r="7673" spans="2:5" x14ac:dyDescent="0.3">
      <c r="B7673" s="166">
        <v>41059</v>
      </c>
      <c r="C7673" s="197">
        <v>240.47</v>
      </c>
      <c r="D7673" s="197">
        <f t="shared" si="120"/>
        <v>0.30442093843232976</v>
      </c>
      <c r="E7673" s="197">
        <v>-0.11857635070742611</v>
      </c>
    </row>
    <row r="7674" spans="2:5" x14ac:dyDescent="0.3">
      <c r="B7674" s="166">
        <v>43382</v>
      </c>
      <c r="C7674" s="197">
        <v>184.35</v>
      </c>
      <c r="D7674" s="197">
        <f t="shared" si="120"/>
        <v>4.9143407122232912</v>
      </c>
      <c r="E7674" s="197">
        <v>-0.1318577819637391</v>
      </c>
    </row>
    <row r="7675" spans="2:5" x14ac:dyDescent="0.3">
      <c r="B7675" s="166">
        <v>39758</v>
      </c>
      <c r="C7675" s="197">
        <v>31.17</v>
      </c>
      <c r="D7675" s="197">
        <f t="shared" si="120"/>
        <v>0.12527075812274369</v>
      </c>
      <c r="E7675" s="197">
        <v>-0.13536754507628279</v>
      </c>
    </row>
    <row r="7676" spans="2:5" x14ac:dyDescent="0.3">
      <c r="B7676" s="166">
        <v>39748</v>
      </c>
      <c r="C7676" s="197">
        <v>27.7</v>
      </c>
      <c r="D7676" s="197">
        <f t="shared" si="120"/>
        <v>-0.42025952281289247</v>
      </c>
      <c r="E7676" s="197">
        <v>-0.13894933167547407</v>
      </c>
    </row>
    <row r="7677" spans="2:5" x14ac:dyDescent="0.3">
      <c r="B7677" s="166">
        <v>39919</v>
      </c>
      <c r="C7677" s="197">
        <v>47.78</v>
      </c>
      <c r="D7677" s="197">
        <f t="shared" si="120"/>
        <v>-0.27824773413897286</v>
      </c>
      <c r="E7677" s="197">
        <v>-0.14219030520646325</v>
      </c>
    </row>
    <row r="7678" spans="2:5" x14ac:dyDescent="0.3">
      <c r="B7678" s="166">
        <v>43913</v>
      </c>
      <c r="C7678" s="197">
        <v>66.2</v>
      </c>
      <c r="D7678" s="197">
        <f t="shared" si="120"/>
        <v>0.71903401713840576</v>
      </c>
      <c r="E7678" s="197">
        <v>-0.14359637774902967</v>
      </c>
    </row>
    <row r="7679" spans="2:5" x14ac:dyDescent="0.3">
      <c r="B7679" s="166">
        <v>39744</v>
      </c>
      <c r="C7679" s="197">
        <v>38.51</v>
      </c>
      <c r="D7679" s="197">
        <f t="shared" si="120"/>
        <v>1.5605053191489362</v>
      </c>
      <c r="E7679" s="197">
        <v>-0.1474429931370379</v>
      </c>
    </row>
    <row r="7680" spans="2:5" x14ac:dyDescent="0.3">
      <c r="B7680" s="166">
        <v>36959</v>
      </c>
      <c r="C7680" s="197">
        <v>15.04</v>
      </c>
      <c r="D7680" s="197">
        <f t="shared" si="120"/>
        <v>-0.53248368044762207</v>
      </c>
      <c r="E7680" s="197">
        <v>-0.14932126696832582</v>
      </c>
    </row>
    <row r="7681" spans="2:5" x14ac:dyDescent="0.3">
      <c r="B7681" s="166">
        <v>39745</v>
      </c>
      <c r="C7681" s="197">
        <v>32.17</v>
      </c>
      <c r="D7681" s="197">
        <f t="shared" si="120"/>
        <v>-0.78652952886529526</v>
      </c>
      <c r="E7681" s="197">
        <v>-0.16463256297065687</v>
      </c>
    </row>
    <row r="7682" spans="2:5" x14ac:dyDescent="0.3">
      <c r="B7682" s="166">
        <v>43504</v>
      </c>
      <c r="C7682" s="197">
        <v>150.69999999999999</v>
      </c>
      <c r="D7682" s="197">
        <f t="shared" si="120"/>
        <v>0.83355639372186396</v>
      </c>
      <c r="E7682" s="197">
        <v>-0.17582718074924808</v>
      </c>
    </row>
    <row r="7683" spans="2:5" x14ac:dyDescent="0.3">
      <c r="B7683" s="166">
        <v>34983</v>
      </c>
      <c r="C7683" s="197">
        <v>82.19</v>
      </c>
      <c r="D7683" s="197">
        <f t="shared" si="120"/>
        <v>3.7181400688863366</v>
      </c>
      <c r="E7683" s="197">
        <v>-0.35099494630448513</v>
      </c>
    </row>
    <row r="7684" spans="2:5" x14ac:dyDescent="0.3">
      <c r="B7684" s="166">
        <v>37810</v>
      </c>
      <c r="C7684" s="197">
        <v>17.420000000000002</v>
      </c>
      <c r="D7684" s="197">
        <f t="shared" si="120"/>
        <v>5.4479418886198783E-2</v>
      </c>
      <c r="E7684" s="197">
        <v>-0.57019491734517636</v>
      </c>
    </row>
    <row r="7685" spans="2:5" x14ac:dyDescent="0.3">
      <c r="B7685" s="166">
        <v>37805</v>
      </c>
      <c r="C7685" s="197">
        <v>16.52</v>
      </c>
      <c r="D7685" s="197">
        <f t="shared" si="120"/>
        <v>0.18338108882521476</v>
      </c>
      <c r="E7685" s="197">
        <v>-0.58007117437722422</v>
      </c>
    </row>
    <row r="7686" spans="2:5" x14ac:dyDescent="0.3">
      <c r="B7686" s="166">
        <v>37797</v>
      </c>
      <c r="C7686" s="197">
        <v>13.96</v>
      </c>
      <c r="D7686" s="197">
        <f t="shared" si="120"/>
        <v>4.2569081404032927E-2</v>
      </c>
      <c r="E7686" s="197">
        <v>-0.61038236114987443</v>
      </c>
    </row>
    <row r="7687" spans="2:5" x14ac:dyDescent="0.3">
      <c r="B7687" s="166">
        <v>37789</v>
      </c>
      <c r="C7687" s="197">
        <v>13.39</v>
      </c>
      <c r="D7687" s="197">
        <f t="shared" si="120"/>
        <v>-5.1699716713880961E-2</v>
      </c>
      <c r="E7687" s="197">
        <v>-0.61981828506530379</v>
      </c>
    </row>
    <row r="7688" spans="2:5" x14ac:dyDescent="0.3">
      <c r="B7688" s="166">
        <v>37791</v>
      </c>
      <c r="C7688" s="197">
        <v>14.12</v>
      </c>
      <c r="D7688" s="197">
        <f t="shared" si="120"/>
        <v>0.15171288743882538</v>
      </c>
      <c r="E7688" s="197">
        <v>-0.62546419098143247</v>
      </c>
    </row>
    <row r="7689" spans="2:5" x14ac:dyDescent="0.3">
      <c r="B7689" s="166">
        <v>37783</v>
      </c>
      <c r="C7689" s="197">
        <v>12.26</v>
      </c>
      <c r="D7689" s="197">
        <f t="shared" si="120"/>
        <v>0.27708333333333335</v>
      </c>
      <c r="E7689" s="197">
        <v>-0.64412191582002909</v>
      </c>
    </row>
    <row r="7690" spans="2:5" x14ac:dyDescent="0.3">
      <c r="B7690" s="166">
        <v>37750</v>
      </c>
      <c r="C7690" s="197">
        <v>9.6</v>
      </c>
      <c r="D7690" s="197" t="e">
        <f t="shared" ref="D7690" si="121">C7690/C7691-1</f>
        <v>#DIV/0!</v>
      </c>
      <c r="E7690" s="197">
        <v>-0.68306371739848137</v>
      </c>
    </row>
    <row r="7691" spans="2:5" x14ac:dyDescent="0.3">
      <c r="B7691" s="166"/>
      <c r="C7691" s="40"/>
      <c r="D7691" s="167"/>
      <c r="E7691" s="167"/>
    </row>
    <row r="7692" spans="2:5" x14ac:dyDescent="0.3">
      <c r="B7692" s="166"/>
      <c r="C7692" s="40"/>
      <c r="D7692" s="167"/>
      <c r="E7692" s="167"/>
    </row>
    <row r="7693" spans="2:5" x14ac:dyDescent="0.3">
      <c r="B7693" s="166"/>
      <c r="C7693" s="40"/>
      <c r="D7693" s="167"/>
      <c r="E7693" s="167"/>
    </row>
    <row r="7694" spans="2:5" x14ac:dyDescent="0.3">
      <c r="B7694" s="166"/>
      <c r="C7694" s="40"/>
      <c r="D7694" s="167"/>
      <c r="E7694" s="167"/>
    </row>
    <row r="7695" spans="2:5" x14ac:dyDescent="0.3">
      <c r="B7695" s="166"/>
      <c r="C7695" s="40"/>
      <c r="D7695" s="167"/>
      <c r="E7695" s="167"/>
    </row>
    <row r="7696" spans="2:5" x14ac:dyDescent="0.3">
      <c r="B7696" s="166"/>
      <c r="C7696" s="40"/>
      <c r="D7696" s="167"/>
      <c r="E7696" s="167"/>
    </row>
    <row r="7697" spans="2:5" x14ac:dyDescent="0.3">
      <c r="B7697" s="166"/>
      <c r="C7697" s="40"/>
      <c r="D7697" s="167"/>
      <c r="E7697" s="167"/>
    </row>
    <row r="7698" spans="2:5" x14ac:dyDescent="0.3">
      <c r="B7698" s="166"/>
      <c r="C7698" s="40"/>
      <c r="D7698" s="167"/>
      <c r="E7698" s="167"/>
    </row>
    <row r="7699" spans="2:5" x14ac:dyDescent="0.3">
      <c r="B7699" s="166"/>
      <c r="C7699" s="40"/>
      <c r="D7699" s="167"/>
      <c r="E7699" s="167"/>
    </row>
    <row r="7700" spans="2:5" x14ac:dyDescent="0.3">
      <c r="B7700" s="166"/>
      <c r="C7700" s="40"/>
      <c r="D7700" s="167"/>
      <c r="E7700" s="167"/>
    </row>
    <row r="7701" spans="2:5" x14ac:dyDescent="0.3">
      <c r="B7701" s="166"/>
      <c r="C7701" s="40"/>
      <c r="D7701" s="167"/>
      <c r="E7701" s="167"/>
    </row>
    <row r="7702" spans="2:5" x14ac:dyDescent="0.3">
      <c r="B7702" s="166"/>
      <c r="C7702" s="40"/>
      <c r="D7702" s="167"/>
      <c r="E7702" s="167"/>
    </row>
    <row r="7703" spans="2:5" x14ac:dyDescent="0.3">
      <c r="B7703" s="166"/>
      <c r="C7703" s="40"/>
      <c r="D7703" s="167"/>
      <c r="E7703" s="167"/>
    </row>
    <row r="7704" spans="2:5" x14ac:dyDescent="0.3">
      <c r="B7704" s="166"/>
      <c r="C7704" s="40"/>
      <c r="D7704" s="167"/>
      <c r="E7704" s="167"/>
    </row>
    <row r="7705" spans="2:5" x14ac:dyDescent="0.3">
      <c r="B7705" s="166"/>
      <c r="C7705" s="40"/>
      <c r="D7705" s="167"/>
      <c r="E7705" s="167"/>
    </row>
    <row r="7706" spans="2:5" x14ac:dyDescent="0.3">
      <c r="B7706" s="166"/>
      <c r="C7706" s="40"/>
      <c r="D7706" s="167"/>
      <c r="E7706" s="167"/>
    </row>
    <row r="7707" spans="2:5" x14ac:dyDescent="0.3">
      <c r="B7707" s="166"/>
      <c r="C7707" s="40"/>
      <c r="D7707" s="167"/>
      <c r="E7707" s="167"/>
    </row>
    <row r="7708" spans="2:5" x14ac:dyDescent="0.3">
      <c r="B7708" s="166"/>
      <c r="C7708" s="40"/>
      <c r="D7708" s="167"/>
      <c r="E7708" s="167"/>
    </row>
    <row r="7709" spans="2:5" x14ac:dyDescent="0.3">
      <c r="B7709" s="166"/>
      <c r="C7709" s="40"/>
      <c r="D7709" s="167"/>
      <c r="E7709" s="167"/>
    </row>
    <row r="7710" spans="2:5" x14ac:dyDescent="0.3">
      <c r="B7710" s="166"/>
      <c r="C7710" s="40"/>
      <c r="D7710" s="167"/>
      <c r="E7710" s="167"/>
    </row>
    <row r="7711" spans="2:5" x14ac:dyDescent="0.3">
      <c r="B7711" s="166"/>
      <c r="C7711" s="40"/>
      <c r="D7711" s="167"/>
      <c r="E7711" s="167"/>
    </row>
    <row r="7712" spans="2:5" x14ac:dyDescent="0.3">
      <c r="B7712" s="166"/>
      <c r="C7712" s="40"/>
      <c r="D7712" s="167"/>
      <c r="E7712" s="167"/>
    </row>
    <row r="7713" spans="2:5" x14ac:dyDescent="0.3">
      <c r="B7713" s="166"/>
      <c r="C7713" s="40"/>
      <c r="D7713" s="167"/>
      <c r="E7713" s="167"/>
    </row>
    <row r="7714" spans="2:5" x14ac:dyDescent="0.3">
      <c r="B7714" s="166"/>
      <c r="C7714" s="40"/>
      <c r="D7714" s="167"/>
      <c r="E7714" s="167"/>
    </row>
    <row r="7715" spans="2:5" x14ac:dyDescent="0.3">
      <c r="B7715" s="166"/>
      <c r="C7715" s="40"/>
      <c r="D7715" s="167"/>
      <c r="E7715" s="167"/>
    </row>
    <row r="7716" spans="2:5" x14ac:dyDescent="0.3">
      <c r="B7716" s="166"/>
      <c r="C7716" s="40"/>
      <c r="D7716" s="167"/>
      <c r="E7716" s="167"/>
    </row>
    <row r="7717" spans="2:5" x14ac:dyDescent="0.3">
      <c r="B7717" s="166"/>
      <c r="C7717" s="40"/>
      <c r="D7717" s="167"/>
      <c r="E7717" s="167"/>
    </row>
    <row r="7718" spans="2:5" x14ac:dyDescent="0.3">
      <c r="B7718" s="166"/>
      <c r="C7718" s="40"/>
      <c r="D7718" s="167"/>
      <c r="E7718" s="167"/>
    </row>
    <row r="7719" spans="2:5" x14ac:dyDescent="0.3">
      <c r="B7719" s="166"/>
      <c r="C7719" s="40"/>
      <c r="D7719" s="167"/>
      <c r="E7719" s="167"/>
    </row>
    <row r="7720" spans="2:5" x14ac:dyDescent="0.3">
      <c r="B7720" s="166"/>
      <c r="C7720" s="40"/>
      <c r="D7720" s="167"/>
      <c r="E7720" s="167"/>
    </row>
    <row r="7721" spans="2:5" x14ac:dyDescent="0.3">
      <c r="B7721" s="166"/>
      <c r="C7721" s="40"/>
      <c r="D7721" s="167"/>
      <c r="E7721" s="167"/>
    </row>
    <row r="7722" spans="2:5" x14ac:dyDescent="0.3">
      <c r="B7722" s="166"/>
      <c r="C7722" s="40"/>
      <c r="D7722" s="167"/>
      <c r="E7722" s="167"/>
    </row>
    <row r="7723" spans="2:5" x14ac:dyDescent="0.3">
      <c r="B7723" s="166"/>
      <c r="C7723" s="40"/>
      <c r="D7723" s="167"/>
      <c r="E7723" s="167"/>
    </row>
    <row r="7724" spans="2:5" x14ac:dyDescent="0.3">
      <c r="B7724" s="166"/>
      <c r="C7724" s="40"/>
      <c r="D7724" s="167"/>
      <c r="E7724" s="167"/>
    </row>
    <row r="7725" spans="2:5" x14ac:dyDescent="0.3">
      <c r="B7725" s="166"/>
      <c r="C7725" s="40"/>
      <c r="D7725" s="167"/>
      <c r="E7725" s="167"/>
    </row>
    <row r="7726" spans="2:5" x14ac:dyDescent="0.3">
      <c r="B7726" s="166"/>
      <c r="C7726" s="40"/>
      <c r="D7726" s="167"/>
      <c r="E7726" s="167"/>
    </row>
    <row r="7727" spans="2:5" x14ac:dyDescent="0.3">
      <c r="B7727" s="166"/>
      <c r="C7727" s="40"/>
      <c r="D7727" s="167"/>
      <c r="E7727" s="167"/>
    </row>
    <row r="7728" spans="2:5" x14ac:dyDescent="0.3">
      <c r="B7728" s="166"/>
      <c r="C7728" s="40"/>
      <c r="D7728" s="167"/>
      <c r="E7728" s="167"/>
    </row>
    <row r="7729" spans="2:5" x14ac:dyDescent="0.3">
      <c r="B7729" s="166"/>
      <c r="C7729" s="40"/>
      <c r="D7729" s="167"/>
      <c r="E7729" s="167"/>
    </row>
    <row r="7730" spans="2:5" x14ac:dyDescent="0.3">
      <c r="B7730" s="166"/>
      <c r="C7730" s="40"/>
      <c r="D7730" s="167"/>
      <c r="E7730" s="167"/>
    </row>
    <row r="7731" spans="2:5" x14ac:dyDescent="0.3">
      <c r="B7731" s="166"/>
      <c r="C7731" s="40"/>
      <c r="D7731" s="167"/>
      <c r="E7731" s="167"/>
    </row>
    <row r="7732" spans="2:5" x14ac:dyDescent="0.3">
      <c r="B7732" s="166"/>
      <c r="C7732" s="40"/>
      <c r="D7732" s="167"/>
      <c r="E7732" s="167"/>
    </row>
    <row r="7733" spans="2:5" x14ac:dyDescent="0.3">
      <c r="B7733" s="166"/>
      <c r="C7733" s="40"/>
      <c r="D7733" s="167"/>
      <c r="E7733" s="167"/>
    </row>
    <row r="7734" spans="2:5" x14ac:dyDescent="0.3">
      <c r="B7734" s="166"/>
      <c r="C7734" s="40"/>
      <c r="D7734" s="167"/>
      <c r="E7734" s="167"/>
    </row>
    <row r="7735" spans="2:5" x14ac:dyDescent="0.3">
      <c r="B7735" s="166"/>
      <c r="C7735" s="40"/>
      <c r="D7735" s="167"/>
      <c r="E7735" s="167"/>
    </row>
    <row r="7736" spans="2:5" x14ac:dyDescent="0.3">
      <c r="B7736" s="166"/>
      <c r="C7736" s="40"/>
      <c r="D7736" s="167"/>
      <c r="E7736" s="167"/>
    </row>
    <row r="7737" spans="2:5" x14ac:dyDescent="0.3">
      <c r="B7737" s="166"/>
      <c r="C7737" s="40"/>
      <c r="D7737" s="167"/>
      <c r="E7737" s="167"/>
    </row>
    <row r="7738" spans="2:5" x14ac:dyDescent="0.3">
      <c r="B7738" s="166"/>
      <c r="C7738" s="40"/>
      <c r="D7738" s="167"/>
      <c r="E7738" s="167"/>
    </row>
    <row r="7739" spans="2:5" x14ac:dyDescent="0.3">
      <c r="B7739" s="166"/>
      <c r="C7739" s="40"/>
      <c r="D7739" s="167"/>
      <c r="E7739" s="167"/>
    </row>
    <row r="7740" spans="2:5" x14ac:dyDescent="0.3">
      <c r="B7740" s="166"/>
      <c r="C7740" s="40"/>
      <c r="D7740" s="167"/>
      <c r="E7740" s="167"/>
    </row>
    <row r="7741" spans="2:5" x14ac:dyDescent="0.3">
      <c r="B7741" s="166"/>
      <c r="C7741" s="40"/>
      <c r="D7741" s="167"/>
      <c r="E7741" s="167"/>
    </row>
    <row r="7742" spans="2:5" x14ac:dyDescent="0.3">
      <c r="B7742" s="166"/>
      <c r="C7742" s="40"/>
      <c r="D7742" s="167"/>
      <c r="E7742" s="167"/>
    </row>
    <row r="7743" spans="2:5" x14ac:dyDescent="0.3">
      <c r="B7743" s="166"/>
      <c r="C7743" s="40"/>
      <c r="D7743" s="167"/>
      <c r="E7743" s="167"/>
    </row>
    <row r="7744" spans="2:5" x14ac:dyDescent="0.3">
      <c r="B7744" s="166"/>
      <c r="C7744" s="40"/>
      <c r="D7744" s="167"/>
      <c r="E7744" s="167"/>
    </row>
    <row r="7745" spans="2:5" x14ac:dyDescent="0.3">
      <c r="B7745" s="166"/>
      <c r="C7745" s="40"/>
      <c r="D7745" s="167"/>
      <c r="E7745" s="167"/>
    </row>
    <row r="7746" spans="2:5" x14ac:dyDescent="0.3">
      <c r="B7746" s="166"/>
      <c r="C7746" s="40"/>
      <c r="D7746" s="167"/>
      <c r="E7746" s="167"/>
    </row>
    <row r="7747" spans="2:5" x14ac:dyDescent="0.3">
      <c r="B7747" s="166"/>
      <c r="C7747" s="40"/>
      <c r="D7747" s="167"/>
      <c r="E7747" s="167"/>
    </row>
    <row r="7748" spans="2:5" x14ac:dyDescent="0.3">
      <c r="B7748" s="166"/>
      <c r="C7748" s="40"/>
      <c r="D7748" s="167"/>
      <c r="E7748" s="167"/>
    </row>
    <row r="7749" spans="2:5" x14ac:dyDescent="0.3">
      <c r="B7749" s="166"/>
      <c r="C7749" s="40"/>
      <c r="D7749" s="167"/>
      <c r="E7749" s="167"/>
    </row>
    <row r="7750" spans="2:5" x14ac:dyDescent="0.3">
      <c r="B7750" s="166"/>
      <c r="C7750" s="40"/>
      <c r="D7750" s="167"/>
      <c r="E7750" s="167"/>
    </row>
    <row r="7751" spans="2:5" x14ac:dyDescent="0.3">
      <c r="B7751" s="166"/>
      <c r="C7751" s="40"/>
      <c r="D7751" s="167"/>
      <c r="E7751" s="167"/>
    </row>
    <row r="7752" spans="2:5" x14ac:dyDescent="0.3">
      <c r="B7752" s="166"/>
      <c r="C7752" s="40"/>
      <c r="D7752" s="167"/>
      <c r="E7752" s="167"/>
    </row>
    <row r="7753" spans="2:5" x14ac:dyDescent="0.3">
      <c r="B7753" s="166"/>
      <c r="C7753" s="40"/>
      <c r="D7753" s="167"/>
      <c r="E7753" s="167"/>
    </row>
    <row r="7754" spans="2:5" x14ac:dyDescent="0.3">
      <c r="B7754" s="166"/>
      <c r="C7754" s="40"/>
      <c r="D7754" s="167"/>
      <c r="E7754" s="167"/>
    </row>
    <row r="7755" spans="2:5" x14ac:dyDescent="0.3">
      <c r="B7755" s="166"/>
      <c r="C7755" s="40"/>
      <c r="D7755" s="167"/>
      <c r="E7755" s="167"/>
    </row>
    <row r="7756" spans="2:5" x14ac:dyDescent="0.3">
      <c r="B7756" s="166"/>
      <c r="C7756" s="40"/>
      <c r="D7756" s="167"/>
      <c r="E7756" s="167"/>
    </row>
    <row r="7757" spans="2:5" x14ac:dyDescent="0.3">
      <c r="B7757" s="166"/>
      <c r="C7757" s="40"/>
      <c r="D7757" s="167"/>
      <c r="E7757" s="167"/>
    </row>
    <row r="7758" spans="2:5" x14ac:dyDescent="0.3">
      <c r="B7758" s="166"/>
      <c r="C7758" s="40"/>
      <c r="D7758" s="167"/>
      <c r="E7758" s="167"/>
    </row>
    <row r="7759" spans="2:5" x14ac:dyDescent="0.3">
      <c r="B7759" s="166"/>
      <c r="C7759" s="40"/>
      <c r="D7759" s="167"/>
      <c r="E7759" s="167"/>
    </row>
    <row r="7760" spans="2:5" x14ac:dyDescent="0.3">
      <c r="B7760" s="166"/>
      <c r="C7760" s="40"/>
      <c r="D7760" s="167"/>
      <c r="E7760" s="167"/>
    </row>
    <row r="7761" spans="2:5" x14ac:dyDescent="0.3">
      <c r="B7761" s="166"/>
      <c r="C7761" s="40"/>
      <c r="D7761" s="167"/>
      <c r="E7761" s="167"/>
    </row>
    <row r="7762" spans="2:5" x14ac:dyDescent="0.3">
      <c r="B7762" s="166"/>
      <c r="C7762" s="40"/>
      <c r="D7762" s="167"/>
      <c r="E7762" s="167"/>
    </row>
    <row r="7763" spans="2:5" x14ac:dyDescent="0.3">
      <c r="B7763" s="166"/>
      <c r="C7763" s="40"/>
      <c r="D7763" s="167"/>
      <c r="E7763" s="167"/>
    </row>
    <row r="7764" spans="2:5" x14ac:dyDescent="0.3">
      <c r="B7764" s="166"/>
      <c r="C7764" s="40"/>
      <c r="D7764" s="167"/>
      <c r="E7764" s="167"/>
    </row>
    <row r="7765" spans="2:5" x14ac:dyDescent="0.3">
      <c r="B7765" s="166"/>
      <c r="C7765" s="40"/>
      <c r="D7765" s="167"/>
      <c r="E7765" s="167"/>
    </row>
    <row r="7766" spans="2:5" x14ac:dyDescent="0.3">
      <c r="B7766" s="166"/>
      <c r="C7766" s="40"/>
      <c r="D7766" s="167"/>
      <c r="E7766" s="167"/>
    </row>
    <row r="7767" spans="2:5" x14ac:dyDescent="0.3">
      <c r="B7767" s="166"/>
      <c r="C7767" s="40"/>
      <c r="D7767" s="167"/>
      <c r="E7767" s="167"/>
    </row>
    <row r="7768" spans="2:5" x14ac:dyDescent="0.3">
      <c r="B7768" s="166"/>
      <c r="C7768" s="40"/>
      <c r="D7768" s="167"/>
      <c r="E7768" s="167"/>
    </row>
    <row r="7769" spans="2:5" x14ac:dyDescent="0.3">
      <c r="B7769" s="166"/>
      <c r="C7769" s="40"/>
      <c r="D7769" s="167"/>
      <c r="E7769" s="167"/>
    </row>
    <row r="7770" spans="2:5" x14ac:dyDescent="0.3">
      <c r="B7770" s="166"/>
      <c r="C7770" s="40"/>
      <c r="D7770" s="167"/>
      <c r="E7770" s="167"/>
    </row>
    <row r="7771" spans="2:5" x14ac:dyDescent="0.3">
      <c r="B7771" s="166"/>
      <c r="C7771" s="40"/>
      <c r="D7771" s="167"/>
      <c r="E7771" s="167"/>
    </row>
    <row r="7772" spans="2:5" x14ac:dyDescent="0.3">
      <c r="B7772" s="166"/>
      <c r="C7772" s="40"/>
      <c r="D7772" s="167"/>
      <c r="E7772" s="167"/>
    </row>
    <row r="7773" spans="2:5" x14ac:dyDescent="0.3">
      <c r="B7773" s="166"/>
      <c r="C7773" s="40"/>
      <c r="D7773" s="167"/>
      <c r="E7773" s="167"/>
    </row>
    <row r="7774" spans="2:5" x14ac:dyDescent="0.3">
      <c r="B7774" s="166"/>
      <c r="C7774" s="40"/>
      <c r="D7774" s="167"/>
      <c r="E7774" s="167"/>
    </row>
    <row r="7775" spans="2:5" x14ac:dyDescent="0.3">
      <c r="B7775" s="166"/>
      <c r="C7775" s="40"/>
      <c r="D7775" s="167"/>
      <c r="E7775" s="167"/>
    </row>
    <row r="7776" spans="2:5" x14ac:dyDescent="0.3">
      <c r="B7776" s="166"/>
      <c r="C7776" s="40"/>
      <c r="D7776" s="167"/>
      <c r="E7776" s="167"/>
    </row>
    <row r="7777" spans="2:5" x14ac:dyDescent="0.3">
      <c r="B7777" s="166"/>
      <c r="C7777" s="40"/>
      <c r="D7777" s="167"/>
      <c r="E7777" s="167"/>
    </row>
    <row r="7778" spans="2:5" x14ac:dyDescent="0.3">
      <c r="B7778" s="166"/>
      <c r="C7778" s="40"/>
      <c r="D7778" s="167"/>
      <c r="E7778" s="167"/>
    </row>
    <row r="7779" spans="2:5" x14ac:dyDescent="0.3">
      <c r="B7779" s="166"/>
      <c r="C7779" s="40"/>
      <c r="D7779" s="167"/>
      <c r="E7779" s="167"/>
    </row>
    <row r="7780" spans="2:5" x14ac:dyDescent="0.3">
      <c r="B7780" s="166"/>
      <c r="C7780" s="40"/>
      <c r="D7780" s="167"/>
      <c r="E7780" s="167"/>
    </row>
    <row r="7781" spans="2:5" x14ac:dyDescent="0.3">
      <c r="B7781" s="166"/>
      <c r="C7781" s="40"/>
      <c r="D7781" s="167"/>
      <c r="E7781" s="167"/>
    </row>
    <row r="7782" spans="2:5" x14ac:dyDescent="0.3">
      <c r="B7782" s="166"/>
      <c r="C7782" s="40"/>
      <c r="D7782" s="167"/>
      <c r="E7782" s="167"/>
    </row>
    <row r="7783" spans="2:5" x14ac:dyDescent="0.3">
      <c r="B7783" s="166"/>
      <c r="C7783" s="40"/>
      <c r="D7783" s="167"/>
      <c r="E7783" s="167"/>
    </row>
    <row r="7784" spans="2:5" x14ac:dyDescent="0.3">
      <c r="B7784" s="166"/>
      <c r="C7784" s="40"/>
      <c r="D7784" s="167"/>
      <c r="E7784" s="167"/>
    </row>
    <row r="7785" spans="2:5" x14ac:dyDescent="0.3">
      <c r="B7785" s="166"/>
      <c r="C7785" s="40"/>
      <c r="D7785" s="167"/>
      <c r="E7785" s="167"/>
    </row>
    <row r="7786" spans="2:5" x14ac:dyDescent="0.3">
      <c r="B7786" s="166"/>
      <c r="C7786" s="40"/>
      <c r="D7786" s="167"/>
      <c r="E7786" s="167"/>
    </row>
    <row r="7787" spans="2:5" x14ac:dyDescent="0.3">
      <c r="B7787" s="166"/>
      <c r="C7787" s="40"/>
      <c r="D7787" s="167"/>
      <c r="E7787" s="167"/>
    </row>
    <row r="7788" spans="2:5" x14ac:dyDescent="0.3">
      <c r="B7788" s="166"/>
      <c r="C7788" s="40"/>
      <c r="D7788" s="167"/>
      <c r="E7788" s="167"/>
    </row>
    <row r="7789" spans="2:5" x14ac:dyDescent="0.3">
      <c r="B7789" s="166"/>
      <c r="C7789" s="40"/>
      <c r="D7789" s="167"/>
      <c r="E7789" s="167"/>
    </row>
    <row r="7790" spans="2:5" x14ac:dyDescent="0.3">
      <c r="B7790" s="166"/>
      <c r="C7790" s="40"/>
      <c r="D7790" s="167"/>
      <c r="E7790" s="167"/>
    </row>
    <row r="7791" spans="2:5" x14ac:dyDescent="0.3">
      <c r="B7791" s="166"/>
      <c r="C7791" s="40"/>
      <c r="D7791" s="167"/>
      <c r="E7791" s="167"/>
    </row>
    <row r="7792" spans="2:5" x14ac:dyDescent="0.3">
      <c r="B7792" s="166"/>
      <c r="C7792" s="40"/>
      <c r="D7792" s="167"/>
      <c r="E7792" s="167"/>
    </row>
    <row r="7793" spans="2:5" x14ac:dyDescent="0.3">
      <c r="B7793" s="166"/>
      <c r="C7793" s="40"/>
      <c r="D7793" s="167"/>
      <c r="E7793" s="167"/>
    </row>
    <row r="7794" spans="2:5" x14ac:dyDescent="0.3">
      <c r="B7794" s="166"/>
      <c r="C7794" s="40"/>
      <c r="D7794" s="167"/>
      <c r="E7794" s="167"/>
    </row>
    <row r="7795" spans="2:5" x14ac:dyDescent="0.3">
      <c r="B7795" s="166"/>
      <c r="C7795" s="40"/>
      <c r="D7795" s="167"/>
      <c r="E7795" s="167"/>
    </row>
    <row r="7796" spans="2:5" x14ac:dyDescent="0.3">
      <c r="B7796" s="166"/>
      <c r="C7796" s="40"/>
      <c r="D7796" s="167"/>
      <c r="E7796" s="167"/>
    </row>
    <row r="7797" spans="2:5" x14ac:dyDescent="0.3">
      <c r="B7797" s="166"/>
      <c r="C7797" s="40"/>
      <c r="D7797" s="167"/>
      <c r="E7797" s="167"/>
    </row>
    <row r="7798" spans="2:5" x14ac:dyDescent="0.3">
      <c r="B7798" s="166"/>
      <c r="C7798" s="40"/>
      <c r="D7798" s="167"/>
      <c r="E7798" s="167"/>
    </row>
    <row r="7799" spans="2:5" x14ac:dyDescent="0.3">
      <c r="B7799" s="166"/>
      <c r="C7799" s="40"/>
      <c r="D7799" s="167"/>
      <c r="E7799" s="167"/>
    </row>
    <row r="7800" spans="2:5" x14ac:dyDescent="0.3">
      <c r="B7800" s="166"/>
      <c r="C7800" s="40"/>
      <c r="D7800" s="167"/>
      <c r="E7800" s="167"/>
    </row>
    <row r="7801" spans="2:5" x14ac:dyDescent="0.3">
      <c r="B7801" s="166"/>
      <c r="C7801" s="40"/>
      <c r="D7801" s="167"/>
      <c r="E7801" s="167"/>
    </row>
    <row r="7802" spans="2:5" x14ac:dyDescent="0.3">
      <c r="B7802" s="166"/>
      <c r="C7802" s="40"/>
      <c r="D7802" s="167"/>
      <c r="E7802" s="167"/>
    </row>
    <row r="7803" spans="2:5" x14ac:dyDescent="0.3">
      <c r="B7803" s="166"/>
      <c r="C7803" s="40"/>
      <c r="D7803" s="167"/>
      <c r="E7803" s="167"/>
    </row>
    <row r="7804" spans="2:5" x14ac:dyDescent="0.3">
      <c r="B7804" s="166"/>
      <c r="C7804" s="40"/>
      <c r="D7804" s="167"/>
      <c r="E7804" s="167"/>
    </row>
    <row r="7805" spans="2:5" x14ac:dyDescent="0.3">
      <c r="B7805" s="166"/>
      <c r="C7805" s="40"/>
      <c r="D7805" s="167"/>
      <c r="E7805" s="167"/>
    </row>
    <row r="7806" spans="2:5" x14ac:dyDescent="0.3">
      <c r="B7806" s="166"/>
      <c r="C7806" s="40"/>
      <c r="D7806" s="167"/>
      <c r="E7806" s="167"/>
    </row>
    <row r="7807" spans="2:5" x14ac:dyDescent="0.3">
      <c r="B7807" s="166"/>
      <c r="C7807" s="40"/>
      <c r="D7807" s="167"/>
      <c r="E7807" s="167"/>
    </row>
    <row r="7808" spans="2:5" x14ac:dyDescent="0.3">
      <c r="B7808" s="166"/>
      <c r="C7808" s="40"/>
      <c r="D7808" s="167"/>
      <c r="E7808" s="167"/>
    </row>
    <row r="7809" spans="2:5" x14ac:dyDescent="0.3">
      <c r="B7809" s="166"/>
      <c r="C7809" s="40"/>
      <c r="D7809" s="167"/>
      <c r="E7809" s="167"/>
    </row>
    <row r="7810" spans="2:5" x14ac:dyDescent="0.3">
      <c r="B7810" s="166"/>
      <c r="C7810" s="40"/>
      <c r="D7810" s="167"/>
      <c r="E7810" s="167"/>
    </row>
    <row r="7811" spans="2:5" x14ac:dyDescent="0.3">
      <c r="B7811" s="166"/>
      <c r="C7811" s="40"/>
      <c r="D7811" s="167"/>
      <c r="E7811" s="167"/>
    </row>
    <row r="7812" spans="2:5" x14ac:dyDescent="0.3">
      <c r="B7812" s="166"/>
      <c r="C7812" s="40"/>
      <c r="D7812" s="167"/>
      <c r="E7812" s="167"/>
    </row>
    <row r="7813" spans="2:5" x14ac:dyDescent="0.3">
      <c r="B7813" s="166"/>
      <c r="C7813" s="40"/>
      <c r="D7813" s="167"/>
      <c r="E7813" s="167"/>
    </row>
    <row r="7814" spans="2:5" x14ac:dyDescent="0.3">
      <c r="B7814" s="166"/>
      <c r="C7814" s="40"/>
      <c r="D7814" s="167"/>
      <c r="E7814" s="167"/>
    </row>
    <row r="7815" spans="2:5" x14ac:dyDescent="0.3">
      <c r="B7815" s="166"/>
      <c r="C7815" s="40"/>
      <c r="D7815" s="167"/>
      <c r="E7815" s="167"/>
    </row>
    <row r="7816" spans="2:5" x14ac:dyDescent="0.3">
      <c r="B7816" s="166"/>
      <c r="C7816" s="40"/>
      <c r="D7816" s="167"/>
      <c r="E7816" s="167"/>
    </row>
    <row r="7817" spans="2:5" x14ac:dyDescent="0.3">
      <c r="B7817" s="166"/>
      <c r="C7817" s="40"/>
      <c r="D7817" s="167"/>
      <c r="E7817" s="167"/>
    </row>
    <row r="7818" spans="2:5" x14ac:dyDescent="0.3">
      <c r="B7818" s="166"/>
      <c r="C7818" s="40"/>
      <c r="D7818" s="167"/>
      <c r="E7818" s="167"/>
    </row>
    <row r="7819" spans="2:5" x14ac:dyDescent="0.3">
      <c r="B7819" s="166"/>
      <c r="C7819" s="40"/>
      <c r="D7819" s="167"/>
      <c r="E7819" s="167"/>
    </row>
    <row r="7820" spans="2:5" x14ac:dyDescent="0.3">
      <c r="B7820" s="166"/>
      <c r="C7820" s="40"/>
      <c r="D7820" s="167"/>
      <c r="E7820" s="167"/>
    </row>
    <row r="7821" spans="2:5" x14ac:dyDescent="0.3">
      <c r="B7821" s="166"/>
      <c r="C7821" s="40"/>
      <c r="D7821" s="167"/>
      <c r="E7821" s="167"/>
    </row>
    <row r="7822" spans="2:5" x14ac:dyDescent="0.3">
      <c r="B7822" s="166"/>
      <c r="C7822" s="40"/>
      <c r="D7822" s="167"/>
      <c r="E7822" s="167"/>
    </row>
    <row r="7823" spans="2:5" x14ac:dyDescent="0.3">
      <c r="B7823" s="166"/>
      <c r="C7823" s="40"/>
      <c r="D7823" s="167"/>
      <c r="E7823" s="167"/>
    </row>
    <row r="7824" spans="2:5" x14ac:dyDescent="0.3">
      <c r="B7824" s="166"/>
      <c r="C7824" s="40"/>
      <c r="D7824" s="167"/>
      <c r="E7824" s="167"/>
    </row>
    <row r="7825" spans="2:5" x14ac:dyDescent="0.3">
      <c r="B7825" s="166"/>
      <c r="C7825" s="40"/>
      <c r="D7825" s="167"/>
      <c r="E7825" s="167"/>
    </row>
    <row r="7826" spans="2:5" x14ac:dyDescent="0.3">
      <c r="B7826" s="166"/>
      <c r="C7826" s="40"/>
      <c r="D7826" s="167"/>
      <c r="E7826" s="167"/>
    </row>
    <row r="7827" spans="2:5" x14ac:dyDescent="0.3">
      <c r="B7827" s="166"/>
      <c r="C7827" s="40"/>
      <c r="D7827" s="167"/>
      <c r="E7827" s="167"/>
    </row>
    <row r="7828" spans="2:5" x14ac:dyDescent="0.3">
      <c r="B7828" s="166"/>
      <c r="C7828" s="40"/>
      <c r="D7828" s="167"/>
      <c r="E7828" s="167"/>
    </row>
    <row r="7829" spans="2:5" x14ac:dyDescent="0.3">
      <c r="B7829" s="166"/>
      <c r="C7829" s="40"/>
      <c r="D7829" s="167"/>
      <c r="E7829" s="167"/>
    </row>
    <row r="7830" spans="2:5" x14ac:dyDescent="0.3">
      <c r="B7830" s="166"/>
      <c r="C7830" s="40"/>
      <c r="D7830" s="167"/>
      <c r="E7830" s="167"/>
    </row>
    <row r="7831" spans="2:5" x14ac:dyDescent="0.3">
      <c r="B7831" s="166"/>
      <c r="C7831" s="40"/>
      <c r="D7831" s="167"/>
      <c r="E7831" s="167"/>
    </row>
    <row r="7832" spans="2:5" x14ac:dyDescent="0.3">
      <c r="B7832" s="166"/>
      <c r="C7832" s="40"/>
      <c r="D7832" s="167"/>
      <c r="E7832" s="167"/>
    </row>
    <row r="7833" spans="2:5" x14ac:dyDescent="0.3">
      <c r="B7833" s="166"/>
      <c r="C7833" s="40"/>
      <c r="D7833" s="167"/>
      <c r="E7833" s="167"/>
    </row>
    <row r="7834" spans="2:5" x14ac:dyDescent="0.3">
      <c r="B7834" s="166"/>
      <c r="C7834" s="40"/>
      <c r="D7834" s="167"/>
      <c r="E7834" s="167"/>
    </row>
    <row r="7835" spans="2:5" x14ac:dyDescent="0.3">
      <c r="B7835" s="166"/>
      <c r="C7835" s="40"/>
      <c r="D7835" s="167"/>
      <c r="E7835" s="167"/>
    </row>
    <row r="7836" spans="2:5" x14ac:dyDescent="0.3">
      <c r="B7836" s="166"/>
      <c r="C7836" s="40"/>
      <c r="D7836" s="167"/>
      <c r="E7836" s="167"/>
    </row>
    <row r="7837" spans="2:5" x14ac:dyDescent="0.3">
      <c r="B7837" s="166"/>
      <c r="C7837" s="40"/>
      <c r="D7837" s="167"/>
      <c r="E7837" s="167"/>
    </row>
    <row r="7838" spans="2:5" x14ac:dyDescent="0.3">
      <c r="B7838" s="166"/>
      <c r="C7838" s="40"/>
      <c r="D7838" s="167"/>
      <c r="E7838" s="167"/>
    </row>
    <row r="7839" spans="2:5" x14ac:dyDescent="0.3">
      <c r="B7839" s="166"/>
      <c r="C7839" s="40"/>
      <c r="D7839" s="167"/>
      <c r="E7839" s="167"/>
    </row>
    <row r="7840" spans="2:5" x14ac:dyDescent="0.3">
      <c r="B7840" s="166"/>
      <c r="C7840" s="40"/>
      <c r="D7840" s="167"/>
      <c r="E7840" s="167"/>
    </row>
    <row r="7841" spans="2:5" x14ac:dyDescent="0.3">
      <c r="B7841" s="166"/>
      <c r="C7841" s="40"/>
      <c r="D7841" s="167"/>
      <c r="E7841" s="167"/>
    </row>
    <row r="7842" spans="2:5" x14ac:dyDescent="0.3">
      <c r="B7842" s="166"/>
      <c r="C7842" s="40"/>
      <c r="D7842" s="167"/>
      <c r="E7842" s="167"/>
    </row>
    <row r="7843" spans="2:5" x14ac:dyDescent="0.3">
      <c r="B7843" s="166"/>
      <c r="C7843" s="40"/>
      <c r="D7843" s="167"/>
      <c r="E7843" s="167"/>
    </row>
    <row r="7844" spans="2:5" x14ac:dyDescent="0.3">
      <c r="B7844" s="166"/>
      <c r="C7844" s="40"/>
      <c r="D7844" s="167"/>
      <c r="E7844" s="167"/>
    </row>
    <row r="7845" spans="2:5" x14ac:dyDescent="0.3">
      <c r="B7845" s="166"/>
      <c r="C7845" s="40"/>
      <c r="D7845" s="167"/>
      <c r="E7845" s="167"/>
    </row>
    <row r="7846" spans="2:5" x14ac:dyDescent="0.3">
      <c r="B7846" s="166"/>
      <c r="C7846" s="40"/>
      <c r="D7846" s="167"/>
      <c r="E7846" s="167"/>
    </row>
    <row r="7847" spans="2:5" x14ac:dyDescent="0.3">
      <c r="B7847" s="166"/>
      <c r="C7847" s="40"/>
      <c r="D7847" s="167"/>
      <c r="E7847" s="167"/>
    </row>
    <row r="7848" spans="2:5" x14ac:dyDescent="0.3">
      <c r="B7848" s="166"/>
      <c r="C7848" s="40"/>
      <c r="D7848" s="167"/>
      <c r="E7848" s="167"/>
    </row>
    <row r="7849" spans="2:5" x14ac:dyDescent="0.3">
      <c r="B7849" s="166"/>
      <c r="C7849" s="40"/>
      <c r="D7849" s="167"/>
      <c r="E7849" s="167"/>
    </row>
    <row r="7850" spans="2:5" x14ac:dyDescent="0.3">
      <c r="B7850" s="166"/>
      <c r="C7850" s="40"/>
      <c r="D7850" s="167"/>
      <c r="E7850" s="167"/>
    </row>
    <row r="7851" spans="2:5" x14ac:dyDescent="0.3">
      <c r="B7851" s="166"/>
      <c r="C7851" s="40"/>
      <c r="D7851" s="167"/>
      <c r="E7851" s="167"/>
    </row>
    <row r="7852" spans="2:5" x14ac:dyDescent="0.3">
      <c r="B7852" s="166"/>
      <c r="C7852" s="40"/>
      <c r="D7852" s="167"/>
      <c r="E7852" s="167"/>
    </row>
    <row r="7853" spans="2:5" x14ac:dyDescent="0.3">
      <c r="B7853" s="166"/>
      <c r="C7853" s="40"/>
      <c r="D7853" s="167"/>
      <c r="E7853" s="167"/>
    </row>
    <row r="7854" spans="2:5" x14ac:dyDescent="0.3">
      <c r="B7854" s="166"/>
      <c r="C7854" s="40"/>
      <c r="D7854" s="167"/>
      <c r="E7854" s="167"/>
    </row>
    <row r="7855" spans="2:5" x14ac:dyDescent="0.3">
      <c r="B7855" s="166"/>
      <c r="C7855" s="40"/>
      <c r="D7855" s="167"/>
      <c r="E7855" s="167"/>
    </row>
    <row r="7856" spans="2:5" x14ac:dyDescent="0.3">
      <c r="B7856" s="166"/>
      <c r="C7856" s="40"/>
      <c r="D7856" s="167"/>
      <c r="E7856" s="167"/>
    </row>
    <row r="7857" spans="2:5" x14ac:dyDescent="0.3">
      <c r="B7857" s="166"/>
      <c r="C7857" s="40"/>
      <c r="D7857" s="167"/>
      <c r="E7857" s="167"/>
    </row>
    <row r="7858" spans="2:5" x14ac:dyDescent="0.3">
      <c r="B7858" s="166"/>
      <c r="C7858" s="40"/>
      <c r="D7858" s="167"/>
      <c r="E7858" s="167"/>
    </row>
    <row r="7859" spans="2:5" x14ac:dyDescent="0.3">
      <c r="B7859" s="166"/>
      <c r="C7859" s="40"/>
      <c r="D7859" s="167"/>
      <c r="E7859" s="167"/>
    </row>
    <row r="7860" spans="2:5" x14ac:dyDescent="0.3">
      <c r="B7860" s="166"/>
      <c r="C7860" s="40"/>
      <c r="D7860" s="167"/>
      <c r="E7860" s="167"/>
    </row>
    <row r="7861" spans="2:5" x14ac:dyDescent="0.3">
      <c r="B7861" s="166"/>
      <c r="C7861" s="40"/>
      <c r="D7861" s="167"/>
      <c r="E7861" s="167"/>
    </row>
    <row r="7862" spans="2:5" x14ac:dyDescent="0.3">
      <c r="B7862" s="166"/>
      <c r="C7862" s="40"/>
      <c r="D7862" s="167"/>
      <c r="E7862" s="167"/>
    </row>
    <row r="7863" spans="2:5" x14ac:dyDescent="0.3">
      <c r="B7863" s="166"/>
      <c r="C7863" s="40"/>
      <c r="D7863" s="167"/>
      <c r="E7863" s="167"/>
    </row>
    <row r="7864" spans="2:5" x14ac:dyDescent="0.3">
      <c r="B7864" s="166"/>
      <c r="C7864" s="40"/>
      <c r="D7864" s="167"/>
      <c r="E7864" s="167"/>
    </row>
    <row r="7865" spans="2:5" x14ac:dyDescent="0.3">
      <c r="B7865" s="166"/>
      <c r="C7865" s="40"/>
      <c r="D7865" s="167"/>
      <c r="E7865" s="167"/>
    </row>
    <row r="7866" spans="2:5" x14ac:dyDescent="0.3">
      <c r="B7866" s="166"/>
      <c r="C7866" s="40"/>
      <c r="D7866" s="167"/>
      <c r="E7866" s="167"/>
    </row>
    <row r="7867" spans="2:5" x14ac:dyDescent="0.3">
      <c r="B7867" s="166"/>
      <c r="C7867" s="40"/>
      <c r="D7867" s="167"/>
      <c r="E7867" s="167"/>
    </row>
    <row r="7868" spans="2:5" x14ac:dyDescent="0.3">
      <c r="B7868" s="166"/>
      <c r="C7868" s="40"/>
      <c r="D7868" s="167"/>
      <c r="E7868" s="167"/>
    </row>
    <row r="7869" spans="2:5" x14ac:dyDescent="0.3">
      <c r="B7869" s="166"/>
      <c r="C7869" s="40"/>
      <c r="D7869" s="167"/>
      <c r="E7869" s="167"/>
    </row>
    <row r="7870" spans="2:5" x14ac:dyDescent="0.3">
      <c r="B7870" s="166"/>
      <c r="C7870" s="40"/>
      <c r="D7870" s="167"/>
      <c r="E7870" s="167"/>
    </row>
    <row r="7871" spans="2:5" x14ac:dyDescent="0.3">
      <c r="B7871" s="166"/>
      <c r="C7871" s="40"/>
      <c r="D7871" s="167"/>
      <c r="E7871" s="167"/>
    </row>
    <row r="7872" spans="2:5" x14ac:dyDescent="0.3">
      <c r="B7872" s="166"/>
      <c r="C7872" s="40"/>
      <c r="D7872" s="167"/>
      <c r="E7872" s="167"/>
    </row>
    <row r="7873" spans="2:5" x14ac:dyDescent="0.3">
      <c r="B7873" s="166"/>
      <c r="C7873" s="40"/>
      <c r="D7873" s="167"/>
      <c r="E7873" s="167"/>
    </row>
    <row r="7874" spans="2:5" x14ac:dyDescent="0.3">
      <c r="B7874" s="166"/>
      <c r="C7874" s="40"/>
      <c r="D7874" s="167"/>
      <c r="E7874" s="167"/>
    </row>
    <row r="7875" spans="2:5" x14ac:dyDescent="0.3">
      <c r="B7875" s="166"/>
      <c r="C7875" s="40"/>
      <c r="D7875" s="167"/>
      <c r="E7875" s="167"/>
    </row>
    <row r="7876" spans="2:5" x14ac:dyDescent="0.3">
      <c r="B7876" s="166"/>
      <c r="C7876" s="40"/>
      <c r="D7876" s="167"/>
      <c r="E7876" s="167"/>
    </row>
    <row r="7877" spans="2:5" x14ac:dyDescent="0.3">
      <c r="B7877" s="166"/>
      <c r="C7877" s="40"/>
      <c r="D7877" s="167"/>
      <c r="E7877" s="167"/>
    </row>
    <row r="7878" spans="2:5" x14ac:dyDescent="0.3">
      <c r="B7878" s="166"/>
      <c r="C7878" s="40"/>
      <c r="D7878" s="167"/>
      <c r="E7878" s="167"/>
    </row>
    <row r="7879" spans="2:5" x14ac:dyDescent="0.3">
      <c r="B7879" s="166"/>
      <c r="C7879" s="40"/>
      <c r="D7879" s="167"/>
      <c r="E7879" s="167"/>
    </row>
    <row r="7880" spans="2:5" x14ac:dyDescent="0.3">
      <c r="B7880" s="166"/>
      <c r="C7880" s="40"/>
      <c r="D7880" s="167"/>
      <c r="E7880" s="167"/>
    </row>
    <row r="7881" spans="2:5" x14ac:dyDescent="0.3">
      <c r="B7881" s="166"/>
      <c r="C7881" s="40"/>
      <c r="D7881" s="167"/>
      <c r="E7881" s="167"/>
    </row>
    <row r="7882" spans="2:5" x14ac:dyDescent="0.3">
      <c r="B7882" s="166"/>
      <c r="C7882" s="40"/>
      <c r="D7882" s="167"/>
      <c r="E7882" s="167"/>
    </row>
    <row r="7883" spans="2:5" x14ac:dyDescent="0.3">
      <c r="B7883" s="166"/>
      <c r="C7883" s="40"/>
      <c r="D7883" s="167"/>
      <c r="E7883" s="167"/>
    </row>
    <row r="7884" spans="2:5" x14ac:dyDescent="0.3">
      <c r="B7884" s="166"/>
      <c r="C7884" s="40"/>
      <c r="D7884" s="167"/>
      <c r="E7884" s="167"/>
    </row>
    <row r="7885" spans="2:5" x14ac:dyDescent="0.3">
      <c r="B7885" s="166"/>
      <c r="C7885" s="40"/>
      <c r="D7885" s="167"/>
      <c r="E7885" s="167"/>
    </row>
    <row r="7886" spans="2:5" x14ac:dyDescent="0.3">
      <c r="B7886" s="166"/>
      <c r="C7886" s="40"/>
      <c r="D7886" s="167"/>
      <c r="E7886" s="167"/>
    </row>
    <row r="7887" spans="2:5" x14ac:dyDescent="0.3">
      <c r="B7887" s="166"/>
      <c r="C7887" s="40"/>
      <c r="D7887" s="167"/>
      <c r="E7887" s="167"/>
    </row>
    <row r="7888" spans="2:5" x14ac:dyDescent="0.3">
      <c r="B7888" s="166"/>
      <c r="C7888" s="40"/>
      <c r="D7888" s="167"/>
      <c r="E7888" s="167"/>
    </row>
    <row r="7889" spans="2:5" x14ac:dyDescent="0.3">
      <c r="B7889" s="166"/>
      <c r="C7889" s="40"/>
      <c r="D7889" s="167"/>
      <c r="E7889" s="167"/>
    </row>
    <row r="7890" spans="2:5" x14ac:dyDescent="0.3">
      <c r="B7890" s="166"/>
      <c r="C7890" s="40"/>
      <c r="D7890" s="167"/>
      <c r="E7890" s="167"/>
    </row>
    <row r="7891" spans="2:5" x14ac:dyDescent="0.3">
      <c r="B7891" s="166"/>
      <c r="C7891" s="40"/>
      <c r="D7891" s="167"/>
      <c r="E7891" s="167"/>
    </row>
    <row r="7892" spans="2:5" x14ac:dyDescent="0.3">
      <c r="B7892" s="166"/>
      <c r="C7892" s="40"/>
      <c r="D7892" s="167"/>
      <c r="E7892" s="167"/>
    </row>
    <row r="7893" spans="2:5" x14ac:dyDescent="0.3">
      <c r="B7893" s="166"/>
      <c r="C7893" s="40"/>
      <c r="D7893" s="167"/>
      <c r="E7893" s="167"/>
    </row>
    <row r="7894" spans="2:5" x14ac:dyDescent="0.3">
      <c r="B7894" s="166"/>
      <c r="C7894" s="40"/>
      <c r="D7894" s="167"/>
      <c r="E7894" s="167"/>
    </row>
    <row r="7895" spans="2:5" x14ac:dyDescent="0.3">
      <c r="B7895" s="166"/>
      <c r="C7895" s="40"/>
      <c r="D7895" s="167"/>
      <c r="E7895" s="167"/>
    </row>
    <row r="7896" spans="2:5" x14ac:dyDescent="0.3">
      <c r="B7896" s="166"/>
      <c r="C7896" s="40"/>
      <c r="D7896" s="167"/>
      <c r="E7896" s="167"/>
    </row>
    <row r="7897" spans="2:5" x14ac:dyDescent="0.3">
      <c r="B7897" s="166"/>
      <c r="C7897" s="40"/>
      <c r="D7897" s="167"/>
      <c r="E7897" s="167"/>
    </row>
    <row r="7898" spans="2:5" x14ac:dyDescent="0.3">
      <c r="B7898" s="166"/>
      <c r="C7898" s="40"/>
      <c r="D7898" s="167"/>
      <c r="E7898" s="167"/>
    </row>
    <row r="7899" spans="2:5" x14ac:dyDescent="0.3">
      <c r="B7899" s="166"/>
      <c r="C7899" s="40"/>
      <c r="D7899" s="167"/>
      <c r="E7899" s="167"/>
    </row>
    <row r="7900" spans="2:5" x14ac:dyDescent="0.3">
      <c r="B7900" s="166"/>
      <c r="C7900" s="40"/>
      <c r="D7900" s="167"/>
      <c r="E7900" s="167"/>
    </row>
    <row r="7901" spans="2:5" x14ac:dyDescent="0.3">
      <c r="B7901" s="166"/>
      <c r="C7901" s="40"/>
      <c r="D7901" s="167"/>
      <c r="E7901" s="167"/>
    </row>
    <row r="7902" spans="2:5" x14ac:dyDescent="0.3">
      <c r="B7902" s="166"/>
      <c r="C7902" s="40"/>
      <c r="D7902" s="167"/>
      <c r="E7902" s="167"/>
    </row>
    <row r="7903" spans="2:5" x14ac:dyDescent="0.3">
      <c r="B7903" s="166"/>
      <c r="C7903" s="40"/>
      <c r="D7903" s="167"/>
      <c r="E7903" s="167"/>
    </row>
    <row r="7904" spans="2:5" x14ac:dyDescent="0.3">
      <c r="B7904" s="166"/>
      <c r="C7904" s="40"/>
      <c r="D7904" s="167"/>
      <c r="E7904" s="167"/>
    </row>
    <row r="7905" spans="2:5" x14ac:dyDescent="0.3">
      <c r="B7905" s="166"/>
      <c r="C7905" s="40"/>
      <c r="D7905" s="167"/>
      <c r="E7905" s="167"/>
    </row>
    <row r="7906" spans="2:5" x14ac:dyDescent="0.3">
      <c r="B7906" s="166"/>
      <c r="C7906" s="40"/>
      <c r="D7906" s="167"/>
      <c r="E7906" s="167"/>
    </row>
    <row r="7907" spans="2:5" x14ac:dyDescent="0.3">
      <c r="B7907" s="166"/>
      <c r="C7907" s="40"/>
      <c r="D7907" s="167"/>
      <c r="E7907" s="167"/>
    </row>
    <row r="7908" spans="2:5" x14ac:dyDescent="0.3">
      <c r="B7908" s="166"/>
      <c r="C7908" s="40"/>
      <c r="D7908" s="167"/>
      <c r="E7908" s="167"/>
    </row>
    <row r="7909" spans="2:5" x14ac:dyDescent="0.3">
      <c r="B7909" s="166"/>
      <c r="C7909" s="40"/>
      <c r="D7909" s="167"/>
      <c r="E7909" s="167"/>
    </row>
    <row r="7910" spans="2:5" x14ac:dyDescent="0.3">
      <c r="B7910" s="166"/>
      <c r="C7910" s="40"/>
      <c r="D7910" s="167"/>
      <c r="E7910" s="167"/>
    </row>
    <row r="7911" spans="2:5" x14ac:dyDescent="0.3">
      <c r="B7911" s="166"/>
      <c r="C7911" s="40"/>
      <c r="D7911" s="167"/>
      <c r="E7911" s="167"/>
    </row>
    <row r="7912" spans="2:5" x14ac:dyDescent="0.3">
      <c r="B7912" s="166"/>
      <c r="C7912" s="40"/>
      <c r="D7912" s="167"/>
      <c r="E7912" s="167"/>
    </row>
    <row r="7913" spans="2:5" x14ac:dyDescent="0.3">
      <c r="B7913" s="166"/>
      <c r="C7913" s="40"/>
      <c r="D7913" s="167"/>
      <c r="E7913" s="167"/>
    </row>
    <row r="7914" spans="2:5" x14ac:dyDescent="0.3">
      <c r="B7914" s="166"/>
      <c r="C7914" s="40"/>
      <c r="D7914" s="167"/>
      <c r="E7914" s="167"/>
    </row>
    <row r="7915" spans="2:5" x14ac:dyDescent="0.3">
      <c r="B7915" s="166"/>
      <c r="C7915" s="40"/>
      <c r="D7915" s="167"/>
      <c r="E7915" s="167"/>
    </row>
    <row r="7916" spans="2:5" x14ac:dyDescent="0.3">
      <c r="B7916" s="166"/>
      <c r="C7916" s="40"/>
      <c r="D7916" s="167"/>
      <c r="E7916" s="167"/>
    </row>
    <row r="7917" spans="2:5" x14ac:dyDescent="0.3">
      <c r="B7917" s="166"/>
      <c r="C7917" s="40"/>
      <c r="D7917" s="167"/>
      <c r="E7917" s="167"/>
    </row>
    <row r="7918" spans="2:5" x14ac:dyDescent="0.3">
      <c r="B7918" s="166"/>
      <c r="C7918" s="40"/>
      <c r="D7918" s="167"/>
      <c r="E7918" s="167"/>
    </row>
    <row r="7919" spans="2:5" x14ac:dyDescent="0.3">
      <c r="B7919" s="166"/>
      <c r="C7919" s="40"/>
      <c r="D7919" s="167"/>
      <c r="E7919" s="167"/>
    </row>
    <row r="7920" spans="2:5" x14ac:dyDescent="0.3">
      <c r="B7920" s="166"/>
      <c r="C7920" s="40"/>
      <c r="D7920" s="167"/>
      <c r="E7920" s="167"/>
    </row>
    <row r="7921" spans="2:5" x14ac:dyDescent="0.3">
      <c r="B7921" s="166"/>
      <c r="C7921" s="40"/>
      <c r="D7921" s="167"/>
      <c r="E7921" s="167"/>
    </row>
    <row r="7922" spans="2:5" x14ac:dyDescent="0.3">
      <c r="B7922" s="166"/>
      <c r="C7922" s="40"/>
      <c r="D7922" s="167"/>
      <c r="E7922" s="167"/>
    </row>
    <row r="7923" spans="2:5" x14ac:dyDescent="0.3">
      <c r="B7923" s="166"/>
      <c r="C7923" s="40"/>
      <c r="D7923" s="167"/>
      <c r="E7923" s="167"/>
    </row>
    <row r="7924" spans="2:5" x14ac:dyDescent="0.3">
      <c r="B7924" s="166"/>
      <c r="C7924" s="40"/>
      <c r="D7924" s="167"/>
      <c r="E7924" s="167"/>
    </row>
    <row r="7925" spans="2:5" x14ac:dyDescent="0.3">
      <c r="B7925" s="166"/>
      <c r="C7925" s="40"/>
      <c r="D7925" s="167"/>
      <c r="E7925" s="167"/>
    </row>
    <row r="7926" spans="2:5" x14ac:dyDescent="0.3">
      <c r="B7926" s="166"/>
      <c r="C7926" s="40"/>
      <c r="D7926" s="167"/>
      <c r="E7926" s="167"/>
    </row>
    <row r="7927" spans="2:5" x14ac:dyDescent="0.3">
      <c r="B7927" s="166"/>
      <c r="C7927" s="40"/>
      <c r="D7927" s="167"/>
      <c r="E7927" s="167"/>
    </row>
    <row r="7928" spans="2:5" x14ac:dyDescent="0.3">
      <c r="B7928" s="166"/>
      <c r="C7928" s="40"/>
      <c r="D7928" s="167"/>
      <c r="E7928" s="167"/>
    </row>
    <row r="7929" spans="2:5" x14ac:dyDescent="0.3">
      <c r="B7929" s="166"/>
      <c r="C7929" s="40"/>
      <c r="D7929" s="167"/>
      <c r="E7929" s="167"/>
    </row>
    <row r="7930" spans="2:5" x14ac:dyDescent="0.3">
      <c r="B7930" s="166"/>
      <c r="C7930" s="40"/>
      <c r="D7930" s="167"/>
      <c r="E7930" s="167"/>
    </row>
    <row r="7931" spans="2:5" x14ac:dyDescent="0.3">
      <c r="B7931" s="166"/>
      <c r="C7931" s="40"/>
      <c r="D7931" s="167"/>
      <c r="E7931" s="167"/>
    </row>
    <row r="7932" spans="2:5" x14ac:dyDescent="0.3">
      <c r="B7932" s="166"/>
      <c r="C7932" s="40"/>
      <c r="D7932" s="167"/>
      <c r="E7932" s="167"/>
    </row>
    <row r="7933" spans="2:5" x14ac:dyDescent="0.3">
      <c r="B7933" s="166"/>
      <c r="C7933" s="40"/>
      <c r="D7933" s="167"/>
      <c r="E7933" s="167"/>
    </row>
    <row r="7934" spans="2:5" x14ac:dyDescent="0.3">
      <c r="B7934" s="166"/>
      <c r="C7934" s="40"/>
      <c r="D7934" s="167"/>
      <c r="E7934" s="167"/>
    </row>
    <row r="7935" spans="2:5" x14ac:dyDescent="0.3">
      <c r="B7935" s="166"/>
      <c r="C7935" s="40"/>
      <c r="D7935" s="167"/>
      <c r="E7935" s="167"/>
    </row>
    <row r="7936" spans="2:5" x14ac:dyDescent="0.3">
      <c r="B7936" s="166"/>
      <c r="C7936" s="40"/>
      <c r="D7936" s="167"/>
      <c r="E7936" s="167"/>
    </row>
    <row r="7937" spans="2:5" x14ac:dyDescent="0.3">
      <c r="B7937" s="166"/>
      <c r="C7937" s="40"/>
      <c r="D7937" s="167"/>
      <c r="E7937" s="167"/>
    </row>
    <row r="7938" spans="2:5" x14ac:dyDescent="0.3">
      <c r="B7938" s="166"/>
      <c r="C7938" s="40"/>
      <c r="D7938" s="167"/>
      <c r="E7938" s="167"/>
    </row>
    <row r="7939" spans="2:5" x14ac:dyDescent="0.3">
      <c r="B7939" s="166"/>
      <c r="C7939" s="40"/>
      <c r="D7939" s="167"/>
      <c r="E7939" s="167"/>
    </row>
    <row r="7940" spans="2:5" x14ac:dyDescent="0.3">
      <c r="B7940" s="166"/>
      <c r="C7940" s="40"/>
      <c r="D7940" s="167"/>
      <c r="E7940" s="167"/>
    </row>
    <row r="7941" spans="2:5" x14ac:dyDescent="0.3">
      <c r="B7941" s="166"/>
      <c r="C7941" s="40"/>
      <c r="D7941" s="167"/>
      <c r="E7941" s="167"/>
    </row>
    <row r="7942" spans="2:5" x14ac:dyDescent="0.3">
      <c r="B7942" s="166"/>
      <c r="C7942" s="40"/>
      <c r="D7942" s="167"/>
      <c r="E7942" s="167"/>
    </row>
    <row r="7943" spans="2:5" x14ac:dyDescent="0.3">
      <c r="B7943" s="166"/>
      <c r="C7943" s="40"/>
      <c r="D7943" s="167"/>
      <c r="E7943" s="167"/>
    </row>
    <row r="7944" spans="2:5" x14ac:dyDescent="0.3">
      <c r="B7944" s="166"/>
      <c r="C7944" s="40"/>
      <c r="D7944" s="167"/>
      <c r="E7944" s="167"/>
    </row>
    <row r="7945" spans="2:5" x14ac:dyDescent="0.3">
      <c r="B7945" s="166"/>
      <c r="C7945" s="40"/>
      <c r="D7945" s="167"/>
      <c r="E7945" s="167"/>
    </row>
    <row r="7946" spans="2:5" x14ac:dyDescent="0.3">
      <c r="B7946" s="166"/>
      <c r="C7946" s="40"/>
      <c r="D7946" s="167"/>
      <c r="E7946" s="167"/>
    </row>
    <row r="7947" spans="2:5" x14ac:dyDescent="0.3">
      <c r="B7947" s="166"/>
      <c r="C7947" s="40"/>
      <c r="D7947" s="167"/>
      <c r="E7947" s="167"/>
    </row>
    <row r="7948" spans="2:5" x14ac:dyDescent="0.3">
      <c r="B7948" s="166"/>
      <c r="C7948" s="40"/>
      <c r="D7948" s="167"/>
      <c r="E7948" s="167"/>
    </row>
    <row r="7949" spans="2:5" x14ac:dyDescent="0.3">
      <c r="B7949" s="166"/>
      <c r="C7949" s="40"/>
      <c r="D7949" s="167"/>
      <c r="E7949" s="167"/>
    </row>
    <row r="7950" spans="2:5" x14ac:dyDescent="0.3">
      <c r="B7950" s="166"/>
      <c r="C7950" s="40"/>
      <c r="D7950" s="167"/>
      <c r="E7950" s="167"/>
    </row>
    <row r="7951" spans="2:5" x14ac:dyDescent="0.3">
      <c r="B7951" s="166"/>
      <c r="C7951" s="40"/>
      <c r="D7951" s="167"/>
      <c r="E7951" s="167"/>
    </row>
    <row r="7952" spans="2:5" x14ac:dyDescent="0.3">
      <c r="B7952" s="166"/>
      <c r="C7952" s="40"/>
      <c r="D7952" s="167"/>
      <c r="E7952" s="167"/>
    </row>
    <row r="7953" spans="2:5" x14ac:dyDescent="0.3">
      <c r="B7953" s="166"/>
      <c r="C7953" s="40"/>
      <c r="D7953" s="167"/>
      <c r="E7953" s="167"/>
    </row>
    <row r="7954" spans="2:5" x14ac:dyDescent="0.3">
      <c r="B7954" s="166"/>
      <c r="C7954" s="40"/>
      <c r="D7954" s="167"/>
      <c r="E7954" s="167"/>
    </row>
    <row r="7955" spans="2:5" x14ac:dyDescent="0.3">
      <c r="B7955" s="166"/>
      <c r="C7955" s="40"/>
      <c r="D7955" s="167"/>
      <c r="E7955" s="167"/>
    </row>
    <row r="7956" spans="2:5" x14ac:dyDescent="0.3">
      <c r="B7956" s="166"/>
      <c r="C7956" s="40"/>
      <c r="D7956" s="167"/>
      <c r="E7956" s="167"/>
    </row>
    <row r="7957" spans="2:5" x14ac:dyDescent="0.3">
      <c r="B7957" s="166"/>
      <c r="C7957" s="40"/>
      <c r="D7957" s="167"/>
      <c r="E7957" s="167"/>
    </row>
    <row r="7958" spans="2:5" x14ac:dyDescent="0.3">
      <c r="B7958" s="166"/>
      <c r="C7958" s="40"/>
      <c r="D7958" s="167"/>
      <c r="E7958" s="167"/>
    </row>
    <row r="7959" spans="2:5" x14ac:dyDescent="0.3">
      <c r="B7959" s="166"/>
      <c r="C7959" s="40"/>
      <c r="D7959" s="167"/>
      <c r="E7959" s="167"/>
    </row>
    <row r="7960" spans="2:5" x14ac:dyDescent="0.3">
      <c r="B7960" s="166"/>
      <c r="C7960" s="40"/>
      <c r="D7960" s="167"/>
      <c r="E7960" s="167"/>
    </row>
    <row r="7961" spans="2:5" x14ac:dyDescent="0.3">
      <c r="B7961" s="166"/>
      <c r="C7961" s="40"/>
      <c r="D7961" s="167"/>
      <c r="E7961" s="167"/>
    </row>
    <row r="7962" spans="2:5" x14ac:dyDescent="0.3">
      <c r="B7962" s="166"/>
      <c r="C7962" s="40"/>
      <c r="D7962" s="167"/>
      <c r="E7962" s="167"/>
    </row>
    <row r="7963" spans="2:5" x14ac:dyDescent="0.3">
      <c r="B7963" s="166"/>
      <c r="C7963" s="40"/>
      <c r="D7963" s="167"/>
      <c r="E7963" s="167"/>
    </row>
    <row r="7964" spans="2:5" x14ac:dyDescent="0.3">
      <c r="B7964" s="166"/>
      <c r="C7964" s="40"/>
      <c r="D7964" s="167"/>
      <c r="E7964" s="167"/>
    </row>
    <row r="7965" spans="2:5" x14ac:dyDescent="0.3">
      <c r="B7965" s="166"/>
      <c r="C7965" s="40"/>
      <c r="D7965" s="167"/>
      <c r="E7965" s="167"/>
    </row>
    <row r="7966" spans="2:5" x14ac:dyDescent="0.3">
      <c r="B7966" s="166"/>
      <c r="C7966" s="40"/>
      <c r="D7966" s="167"/>
      <c r="E7966" s="167"/>
    </row>
    <row r="7967" spans="2:5" x14ac:dyDescent="0.3">
      <c r="B7967" s="166"/>
      <c r="C7967" s="40"/>
      <c r="D7967" s="167"/>
      <c r="E7967" s="167"/>
    </row>
    <row r="7968" spans="2:5" x14ac:dyDescent="0.3">
      <c r="B7968" s="166"/>
      <c r="C7968" s="40"/>
      <c r="D7968" s="167"/>
      <c r="E7968" s="167"/>
    </row>
    <row r="7969" spans="2:5" x14ac:dyDescent="0.3">
      <c r="B7969" s="166"/>
      <c r="C7969" s="40"/>
      <c r="D7969" s="167"/>
      <c r="E7969" s="167"/>
    </row>
    <row r="7970" spans="2:5" x14ac:dyDescent="0.3">
      <c r="B7970" s="166"/>
      <c r="C7970" s="40"/>
      <c r="D7970" s="167"/>
      <c r="E7970" s="167"/>
    </row>
    <row r="7971" spans="2:5" x14ac:dyDescent="0.3">
      <c r="B7971" s="166"/>
      <c r="C7971" s="40"/>
      <c r="D7971" s="167"/>
      <c r="E7971" s="167"/>
    </row>
    <row r="7972" spans="2:5" x14ac:dyDescent="0.3">
      <c r="B7972" s="166"/>
      <c r="C7972" s="40"/>
      <c r="D7972" s="167"/>
      <c r="E7972" s="167"/>
    </row>
    <row r="7973" spans="2:5" x14ac:dyDescent="0.3">
      <c r="B7973" s="166"/>
      <c r="C7973" s="40"/>
      <c r="D7973" s="167"/>
      <c r="E7973" s="167"/>
    </row>
    <row r="7974" spans="2:5" x14ac:dyDescent="0.3">
      <c r="B7974" s="166"/>
      <c r="C7974" s="40"/>
      <c r="D7974" s="167"/>
      <c r="E7974" s="167"/>
    </row>
    <row r="7975" spans="2:5" x14ac:dyDescent="0.3">
      <c r="B7975" s="166"/>
      <c r="C7975" s="40"/>
      <c r="D7975" s="167"/>
      <c r="E7975" s="167"/>
    </row>
    <row r="7976" spans="2:5" x14ac:dyDescent="0.3">
      <c r="B7976" s="166"/>
      <c r="C7976" s="40"/>
      <c r="D7976" s="167"/>
      <c r="E7976" s="167"/>
    </row>
    <row r="7977" spans="2:5" x14ac:dyDescent="0.3">
      <c r="B7977" s="166"/>
      <c r="C7977" s="40"/>
      <c r="D7977" s="167"/>
      <c r="E7977" s="167"/>
    </row>
    <row r="7978" spans="2:5" x14ac:dyDescent="0.3">
      <c r="B7978" s="166"/>
      <c r="C7978" s="40"/>
      <c r="D7978" s="167"/>
      <c r="E7978" s="167"/>
    </row>
    <row r="7979" spans="2:5" x14ac:dyDescent="0.3">
      <c r="B7979" s="166"/>
      <c r="C7979" s="40"/>
      <c r="D7979" s="167"/>
      <c r="E7979" s="167"/>
    </row>
    <row r="7980" spans="2:5" x14ac:dyDescent="0.3">
      <c r="B7980" s="166"/>
      <c r="C7980" s="40"/>
      <c r="D7980" s="167"/>
      <c r="E7980" s="167"/>
    </row>
    <row r="7981" spans="2:5" x14ac:dyDescent="0.3">
      <c r="B7981" s="166"/>
      <c r="C7981" s="40"/>
      <c r="D7981" s="167"/>
      <c r="E7981" s="167"/>
    </row>
    <row r="7982" spans="2:5" x14ac:dyDescent="0.3">
      <c r="B7982" s="166"/>
      <c r="C7982" s="40"/>
      <c r="D7982" s="167"/>
      <c r="E7982" s="167"/>
    </row>
    <row r="7983" spans="2:5" x14ac:dyDescent="0.3">
      <c r="B7983" s="166"/>
      <c r="C7983" s="40"/>
      <c r="D7983" s="167"/>
      <c r="E7983" s="167"/>
    </row>
    <row r="7984" spans="2:5" x14ac:dyDescent="0.3">
      <c r="B7984" s="166"/>
      <c r="C7984" s="40"/>
      <c r="D7984" s="167"/>
      <c r="E7984" s="167"/>
    </row>
    <row r="7985" spans="2:5" x14ac:dyDescent="0.3">
      <c r="B7985" s="166"/>
      <c r="C7985" s="40"/>
      <c r="D7985" s="167"/>
      <c r="E7985" s="167"/>
    </row>
    <row r="7986" spans="2:5" x14ac:dyDescent="0.3">
      <c r="B7986" s="166"/>
      <c r="C7986" s="40"/>
      <c r="D7986" s="167"/>
      <c r="E7986" s="167"/>
    </row>
    <row r="7987" spans="2:5" x14ac:dyDescent="0.3">
      <c r="B7987" s="166"/>
      <c r="C7987" s="40"/>
      <c r="D7987" s="167"/>
      <c r="E7987" s="167"/>
    </row>
    <row r="7988" spans="2:5" x14ac:dyDescent="0.3">
      <c r="B7988" s="166"/>
      <c r="C7988" s="40"/>
      <c r="D7988" s="167"/>
      <c r="E7988" s="167"/>
    </row>
    <row r="7989" spans="2:5" x14ac:dyDescent="0.3">
      <c r="B7989" s="166"/>
      <c r="C7989" s="40"/>
      <c r="D7989" s="167"/>
      <c r="E7989" s="167"/>
    </row>
    <row r="7990" spans="2:5" x14ac:dyDescent="0.3">
      <c r="B7990" s="166"/>
      <c r="C7990" s="40"/>
      <c r="D7990" s="167"/>
      <c r="E7990" s="167"/>
    </row>
    <row r="7991" spans="2:5" x14ac:dyDescent="0.3">
      <c r="B7991" s="166"/>
      <c r="C7991" s="40"/>
      <c r="D7991" s="167"/>
      <c r="E7991" s="167"/>
    </row>
    <row r="7992" spans="2:5" x14ac:dyDescent="0.3">
      <c r="B7992" s="166"/>
      <c r="C7992" s="40"/>
      <c r="D7992" s="167"/>
      <c r="E7992" s="167"/>
    </row>
    <row r="7993" spans="2:5" x14ac:dyDescent="0.3">
      <c r="B7993" s="166"/>
      <c r="C7993" s="40"/>
      <c r="D7993" s="167"/>
      <c r="E7993" s="167"/>
    </row>
    <row r="7994" spans="2:5" x14ac:dyDescent="0.3">
      <c r="B7994" s="166"/>
      <c r="C7994" s="40"/>
      <c r="D7994" s="167"/>
      <c r="E7994" s="167"/>
    </row>
    <row r="7995" spans="2:5" x14ac:dyDescent="0.3">
      <c r="B7995" s="166"/>
      <c r="C7995" s="40"/>
      <c r="D7995" s="167"/>
      <c r="E7995" s="167"/>
    </row>
    <row r="7996" spans="2:5" x14ac:dyDescent="0.3">
      <c r="B7996" s="166"/>
      <c r="C7996" s="40"/>
      <c r="D7996" s="167"/>
      <c r="E7996" s="167"/>
    </row>
    <row r="7997" spans="2:5" x14ac:dyDescent="0.3">
      <c r="B7997" s="166"/>
      <c r="C7997" s="40"/>
      <c r="D7997" s="167"/>
      <c r="E7997" s="167"/>
    </row>
    <row r="7998" spans="2:5" x14ac:dyDescent="0.3">
      <c r="B7998" s="166"/>
      <c r="C7998" s="40"/>
      <c r="D7998" s="167"/>
      <c r="E7998" s="167"/>
    </row>
    <row r="7999" spans="2:5" x14ac:dyDescent="0.3">
      <c r="B7999" s="166"/>
      <c r="C7999" s="40"/>
      <c r="D7999" s="167"/>
      <c r="E7999" s="167"/>
    </row>
    <row r="8000" spans="2:5" x14ac:dyDescent="0.3">
      <c r="B8000" s="166"/>
      <c r="C8000" s="40"/>
      <c r="D8000" s="167"/>
      <c r="E8000" s="167"/>
    </row>
    <row r="8001" spans="2:5" x14ac:dyDescent="0.3">
      <c r="B8001" s="166"/>
      <c r="C8001" s="40"/>
      <c r="D8001" s="167"/>
      <c r="E8001" s="167"/>
    </row>
    <row r="8002" spans="2:5" x14ac:dyDescent="0.3">
      <c r="B8002" s="166"/>
      <c r="C8002" s="40"/>
      <c r="D8002" s="167"/>
      <c r="E8002" s="167"/>
    </row>
    <row r="8003" spans="2:5" x14ac:dyDescent="0.3">
      <c r="B8003" s="166"/>
      <c r="C8003" s="40"/>
      <c r="D8003" s="167"/>
      <c r="E8003" s="167"/>
    </row>
    <row r="8004" spans="2:5" x14ac:dyDescent="0.3">
      <c r="B8004" s="166"/>
      <c r="C8004" s="40"/>
      <c r="D8004" s="167"/>
      <c r="E8004" s="167"/>
    </row>
    <row r="8005" spans="2:5" x14ac:dyDescent="0.3">
      <c r="B8005" s="166"/>
      <c r="C8005" s="40"/>
      <c r="D8005" s="167"/>
      <c r="E8005" s="167"/>
    </row>
    <row r="8006" spans="2:5" x14ac:dyDescent="0.3">
      <c r="B8006" s="166"/>
      <c r="C8006" s="40"/>
      <c r="D8006" s="167"/>
      <c r="E8006" s="167"/>
    </row>
    <row r="8007" spans="2:5" x14ac:dyDescent="0.3">
      <c r="B8007" s="166"/>
      <c r="C8007" s="40"/>
      <c r="D8007" s="167"/>
      <c r="E8007" s="167"/>
    </row>
    <row r="8008" spans="2:5" x14ac:dyDescent="0.3">
      <c r="B8008" s="166"/>
      <c r="C8008" s="40"/>
      <c r="D8008" s="167"/>
      <c r="E8008" s="167"/>
    </row>
    <row r="8009" spans="2:5" x14ac:dyDescent="0.3">
      <c r="B8009" s="166"/>
      <c r="C8009" s="40"/>
      <c r="D8009" s="167"/>
      <c r="E8009" s="167"/>
    </row>
    <row r="8010" spans="2:5" x14ac:dyDescent="0.3">
      <c r="B8010" s="166"/>
      <c r="C8010" s="40"/>
      <c r="D8010" s="167"/>
      <c r="E8010" s="167"/>
    </row>
    <row r="8011" spans="2:5" x14ac:dyDescent="0.3">
      <c r="B8011" s="166"/>
      <c r="C8011" s="40"/>
      <c r="D8011" s="167"/>
      <c r="E8011" s="167"/>
    </row>
    <row r="8012" spans="2:5" x14ac:dyDescent="0.3">
      <c r="B8012" s="166"/>
      <c r="C8012" s="40"/>
      <c r="D8012" s="167"/>
      <c r="E8012" s="167"/>
    </row>
    <row r="8013" spans="2:5" x14ac:dyDescent="0.3">
      <c r="B8013" s="166"/>
      <c r="C8013" s="40"/>
      <c r="D8013" s="167"/>
      <c r="E8013" s="167"/>
    </row>
    <row r="8014" spans="2:5" x14ac:dyDescent="0.3">
      <c r="B8014" s="166"/>
      <c r="C8014" s="40"/>
      <c r="D8014" s="167"/>
      <c r="E8014" s="167"/>
    </row>
    <row r="8015" spans="2:5" x14ac:dyDescent="0.3">
      <c r="B8015" s="166"/>
      <c r="C8015" s="40"/>
      <c r="D8015" s="167"/>
      <c r="E8015" s="167"/>
    </row>
    <row r="8016" spans="2:5" x14ac:dyDescent="0.3">
      <c r="B8016" s="166"/>
      <c r="C8016" s="40"/>
      <c r="D8016" s="167"/>
      <c r="E8016" s="167"/>
    </row>
    <row r="8017" spans="2:5" x14ac:dyDescent="0.3">
      <c r="B8017" s="166"/>
      <c r="C8017" s="40"/>
      <c r="D8017" s="167"/>
      <c r="E8017" s="167"/>
    </row>
    <row r="8018" spans="2:5" x14ac:dyDescent="0.3">
      <c r="B8018" s="166"/>
      <c r="C8018" s="40"/>
      <c r="D8018" s="167"/>
      <c r="E8018" s="167"/>
    </row>
    <row r="8019" spans="2:5" x14ac:dyDescent="0.3">
      <c r="B8019" s="166"/>
      <c r="C8019" s="40"/>
      <c r="D8019" s="167"/>
      <c r="E8019" s="167"/>
    </row>
    <row r="8020" spans="2:5" x14ac:dyDescent="0.3">
      <c r="B8020" s="166"/>
      <c r="C8020" s="40"/>
      <c r="D8020" s="167"/>
      <c r="E8020" s="167"/>
    </row>
    <row r="8021" spans="2:5" x14ac:dyDescent="0.3">
      <c r="B8021" s="166"/>
      <c r="C8021" s="40"/>
      <c r="D8021" s="167"/>
      <c r="E8021" s="167"/>
    </row>
    <row r="8022" spans="2:5" x14ac:dyDescent="0.3">
      <c r="B8022" s="166"/>
      <c r="C8022" s="40"/>
      <c r="D8022" s="167"/>
      <c r="E8022" s="167"/>
    </row>
    <row r="8023" spans="2:5" x14ac:dyDescent="0.3">
      <c r="B8023" s="166"/>
      <c r="C8023" s="40"/>
      <c r="D8023" s="167"/>
      <c r="E8023" s="167"/>
    </row>
    <row r="8024" spans="2:5" x14ac:dyDescent="0.3">
      <c r="B8024" s="166"/>
      <c r="C8024" s="40"/>
      <c r="D8024" s="167"/>
      <c r="E8024" s="167"/>
    </row>
    <row r="8025" spans="2:5" x14ac:dyDescent="0.3">
      <c r="B8025" s="166"/>
      <c r="C8025" s="40"/>
      <c r="D8025" s="167"/>
      <c r="E8025" s="167"/>
    </row>
    <row r="8026" spans="2:5" x14ac:dyDescent="0.3">
      <c r="B8026" s="166"/>
      <c r="C8026" s="40"/>
      <c r="D8026" s="167"/>
      <c r="E8026" s="167"/>
    </row>
    <row r="8027" spans="2:5" x14ac:dyDescent="0.3">
      <c r="B8027" s="166"/>
      <c r="C8027" s="40"/>
      <c r="D8027" s="167"/>
      <c r="E8027" s="167"/>
    </row>
    <row r="8028" spans="2:5" x14ac:dyDescent="0.3">
      <c r="B8028" s="166"/>
      <c r="C8028" s="40"/>
      <c r="D8028" s="167"/>
      <c r="E8028" s="167"/>
    </row>
    <row r="8029" spans="2:5" x14ac:dyDescent="0.3">
      <c r="B8029" s="166"/>
      <c r="C8029" s="40"/>
      <c r="D8029" s="167"/>
      <c r="E8029" s="167"/>
    </row>
    <row r="8030" spans="2:5" x14ac:dyDescent="0.3">
      <c r="B8030" s="166"/>
      <c r="C8030" s="40"/>
      <c r="D8030" s="167"/>
      <c r="E8030" s="167"/>
    </row>
    <row r="8031" spans="2:5" x14ac:dyDescent="0.3">
      <c r="B8031" s="166"/>
      <c r="C8031" s="40"/>
      <c r="D8031" s="167"/>
      <c r="E8031" s="167"/>
    </row>
    <row r="8032" spans="2:5" x14ac:dyDescent="0.3">
      <c r="B8032" s="166"/>
      <c r="C8032" s="40"/>
      <c r="D8032" s="167"/>
      <c r="E8032" s="167"/>
    </row>
    <row r="8033" spans="2:5" x14ac:dyDescent="0.3">
      <c r="B8033" s="166"/>
      <c r="C8033" s="40"/>
      <c r="D8033" s="167"/>
      <c r="E8033" s="167"/>
    </row>
    <row r="8034" spans="2:5" x14ac:dyDescent="0.3">
      <c r="B8034" s="166"/>
      <c r="C8034" s="40"/>
      <c r="D8034" s="167"/>
      <c r="E8034" s="167"/>
    </row>
    <row r="8035" spans="2:5" x14ac:dyDescent="0.3">
      <c r="B8035" s="166"/>
      <c r="C8035" s="40"/>
      <c r="D8035" s="167"/>
      <c r="E8035" s="167"/>
    </row>
    <row r="8036" spans="2:5" x14ac:dyDescent="0.3">
      <c r="B8036" s="166"/>
      <c r="C8036" s="40"/>
      <c r="D8036" s="167"/>
      <c r="E8036" s="167"/>
    </row>
    <row r="8037" spans="2:5" x14ac:dyDescent="0.3">
      <c r="B8037" s="166"/>
      <c r="C8037" s="40"/>
      <c r="D8037" s="167"/>
      <c r="E8037" s="167"/>
    </row>
    <row r="8038" spans="2:5" x14ac:dyDescent="0.3">
      <c r="B8038" s="166"/>
      <c r="C8038" s="40"/>
      <c r="D8038" s="167"/>
      <c r="E8038" s="167"/>
    </row>
    <row r="8039" spans="2:5" x14ac:dyDescent="0.3">
      <c r="B8039" s="166"/>
      <c r="C8039" s="40"/>
      <c r="D8039" s="167"/>
      <c r="E8039" s="167"/>
    </row>
    <row r="8040" spans="2:5" x14ac:dyDescent="0.3">
      <c r="B8040" s="166"/>
      <c r="C8040" s="40"/>
      <c r="D8040" s="167"/>
      <c r="E8040" s="167"/>
    </row>
    <row r="8041" spans="2:5" x14ac:dyDescent="0.3">
      <c r="B8041" s="166"/>
      <c r="C8041" s="40"/>
      <c r="D8041" s="167"/>
      <c r="E8041" s="167"/>
    </row>
    <row r="8042" spans="2:5" x14ac:dyDescent="0.3">
      <c r="B8042" s="166"/>
      <c r="C8042" s="40"/>
      <c r="D8042" s="167"/>
      <c r="E8042" s="167"/>
    </row>
    <row r="8043" spans="2:5" x14ac:dyDescent="0.3">
      <c r="B8043" s="166"/>
      <c r="C8043" s="40"/>
      <c r="D8043" s="167"/>
      <c r="E8043" s="167"/>
    </row>
    <row r="8044" spans="2:5" x14ac:dyDescent="0.3">
      <c r="B8044" s="166"/>
      <c r="C8044" s="40"/>
      <c r="D8044" s="167"/>
      <c r="E8044" s="167"/>
    </row>
    <row r="8045" spans="2:5" x14ac:dyDescent="0.3">
      <c r="B8045" s="166"/>
      <c r="C8045" s="40"/>
      <c r="D8045" s="167"/>
      <c r="E8045" s="167"/>
    </row>
    <row r="8046" spans="2:5" x14ac:dyDescent="0.3">
      <c r="B8046" s="166"/>
      <c r="C8046" s="40"/>
      <c r="D8046" s="167"/>
      <c r="E8046" s="167"/>
    </row>
    <row r="8047" spans="2:5" x14ac:dyDescent="0.3">
      <c r="B8047" s="166"/>
      <c r="C8047" s="40"/>
      <c r="D8047" s="167"/>
      <c r="E8047" s="167"/>
    </row>
    <row r="8048" spans="2:5" x14ac:dyDescent="0.3">
      <c r="B8048" s="166"/>
      <c r="C8048" s="40"/>
      <c r="D8048" s="167"/>
      <c r="E8048" s="167"/>
    </row>
    <row r="8049" spans="2:5" x14ac:dyDescent="0.3">
      <c r="B8049" s="166"/>
      <c r="C8049" s="40"/>
      <c r="D8049" s="167"/>
      <c r="E8049" s="167"/>
    </row>
    <row r="8050" spans="2:5" x14ac:dyDescent="0.3">
      <c r="B8050" s="166"/>
      <c r="C8050" s="40"/>
      <c r="D8050" s="167"/>
      <c r="E8050" s="167"/>
    </row>
    <row r="8051" spans="2:5" x14ac:dyDescent="0.3">
      <c r="B8051" s="166"/>
      <c r="C8051" s="40"/>
      <c r="D8051" s="167"/>
      <c r="E8051" s="167"/>
    </row>
    <row r="8052" spans="2:5" x14ac:dyDescent="0.3">
      <c r="B8052" s="166"/>
      <c r="C8052" s="40"/>
      <c r="D8052" s="167"/>
      <c r="E8052" s="167"/>
    </row>
    <row r="8053" spans="2:5" x14ac:dyDescent="0.3">
      <c r="B8053" s="166"/>
      <c r="C8053" s="40"/>
      <c r="D8053" s="167"/>
      <c r="E8053" s="167"/>
    </row>
    <row r="8054" spans="2:5" x14ac:dyDescent="0.3">
      <c r="B8054" s="166"/>
      <c r="C8054" s="40"/>
      <c r="D8054" s="167"/>
      <c r="E8054" s="167"/>
    </row>
    <row r="8055" spans="2:5" x14ac:dyDescent="0.3">
      <c r="B8055" s="166"/>
      <c r="C8055" s="40"/>
      <c r="D8055" s="167"/>
      <c r="E8055" s="167"/>
    </row>
    <row r="8056" spans="2:5" x14ac:dyDescent="0.3">
      <c r="B8056" s="166"/>
      <c r="C8056" s="40"/>
      <c r="D8056" s="167"/>
      <c r="E8056" s="167"/>
    </row>
    <row r="8057" spans="2:5" x14ac:dyDescent="0.3">
      <c r="B8057" s="166"/>
      <c r="C8057" s="40"/>
      <c r="D8057" s="167"/>
      <c r="E8057" s="167"/>
    </row>
    <row r="8058" spans="2:5" x14ac:dyDescent="0.3">
      <c r="B8058" s="166"/>
      <c r="C8058" s="40"/>
      <c r="D8058" s="167"/>
      <c r="E8058" s="167"/>
    </row>
    <row r="8059" spans="2:5" x14ac:dyDescent="0.3">
      <c r="B8059" s="166"/>
      <c r="C8059" s="40"/>
      <c r="D8059" s="167"/>
      <c r="E8059" s="167"/>
    </row>
    <row r="8060" spans="2:5" x14ac:dyDescent="0.3">
      <c r="B8060" s="166"/>
      <c r="C8060" s="40"/>
      <c r="D8060" s="167"/>
      <c r="E8060" s="167"/>
    </row>
    <row r="8061" spans="2:5" x14ac:dyDescent="0.3">
      <c r="B8061" s="166"/>
      <c r="C8061" s="40"/>
      <c r="D8061" s="167"/>
      <c r="E8061" s="167"/>
    </row>
    <row r="8062" spans="2:5" x14ac:dyDescent="0.3">
      <c r="B8062" s="166"/>
      <c r="C8062" s="40"/>
      <c r="D8062" s="167"/>
      <c r="E8062" s="167"/>
    </row>
    <row r="8063" spans="2:5" x14ac:dyDescent="0.3">
      <c r="B8063" s="166"/>
      <c r="C8063" s="40"/>
      <c r="D8063" s="167"/>
      <c r="E8063" s="167"/>
    </row>
    <row r="8064" spans="2:5" x14ac:dyDescent="0.3">
      <c r="B8064" s="166"/>
      <c r="C8064" s="40"/>
      <c r="D8064" s="167"/>
      <c r="E8064" s="167"/>
    </row>
    <row r="8065" spans="2:5" x14ac:dyDescent="0.3">
      <c r="B8065" s="166"/>
      <c r="C8065" s="40"/>
      <c r="D8065" s="167"/>
      <c r="E8065" s="167"/>
    </row>
    <row r="8066" spans="2:5" x14ac:dyDescent="0.3">
      <c r="B8066" s="166"/>
      <c r="C8066" s="40"/>
      <c r="D8066" s="167"/>
      <c r="E8066" s="167"/>
    </row>
    <row r="8067" spans="2:5" x14ac:dyDescent="0.3">
      <c r="B8067" s="166"/>
      <c r="C8067" s="40"/>
      <c r="D8067" s="167"/>
      <c r="E8067" s="167"/>
    </row>
    <row r="8068" spans="2:5" x14ac:dyDescent="0.3">
      <c r="B8068" s="166"/>
      <c r="C8068" s="40"/>
      <c r="D8068" s="167"/>
      <c r="E8068" s="167"/>
    </row>
    <row r="8069" spans="2:5" x14ac:dyDescent="0.3">
      <c r="B8069" s="166"/>
      <c r="C8069" s="40"/>
      <c r="D8069" s="167"/>
      <c r="E8069" s="167"/>
    </row>
    <row r="8070" spans="2:5" x14ac:dyDescent="0.3">
      <c r="B8070" s="166"/>
      <c r="C8070" s="40"/>
      <c r="D8070" s="167"/>
      <c r="E8070" s="167"/>
    </row>
    <row r="8071" spans="2:5" x14ac:dyDescent="0.3">
      <c r="B8071" s="166"/>
      <c r="C8071" s="40"/>
      <c r="D8071" s="167"/>
      <c r="E8071" s="167"/>
    </row>
    <row r="8072" spans="2:5" x14ac:dyDescent="0.3">
      <c r="B8072" s="166"/>
      <c r="C8072" s="40"/>
      <c r="D8072" s="167"/>
      <c r="E8072" s="167"/>
    </row>
    <row r="8073" spans="2:5" x14ac:dyDescent="0.3">
      <c r="B8073" s="166"/>
      <c r="C8073" s="40"/>
      <c r="D8073" s="167"/>
      <c r="E8073" s="167"/>
    </row>
    <row r="8074" spans="2:5" x14ac:dyDescent="0.3">
      <c r="B8074" s="166"/>
      <c r="C8074" s="40"/>
      <c r="D8074" s="167"/>
      <c r="E8074" s="167"/>
    </row>
    <row r="8075" spans="2:5" x14ac:dyDescent="0.3">
      <c r="B8075" s="166"/>
      <c r="C8075" s="40"/>
      <c r="D8075" s="167"/>
      <c r="E8075" s="167"/>
    </row>
    <row r="8076" spans="2:5" x14ac:dyDescent="0.3">
      <c r="B8076" s="166"/>
      <c r="C8076" s="40"/>
      <c r="D8076" s="167"/>
      <c r="E8076" s="167"/>
    </row>
    <row r="8077" spans="2:5" x14ac:dyDescent="0.3">
      <c r="B8077" s="166"/>
      <c r="C8077" s="40"/>
      <c r="D8077" s="167"/>
      <c r="E8077" s="167"/>
    </row>
    <row r="8078" spans="2:5" x14ac:dyDescent="0.3">
      <c r="B8078" s="166"/>
      <c r="C8078" s="40"/>
      <c r="D8078" s="167"/>
      <c r="E8078" s="167"/>
    </row>
    <row r="8079" spans="2:5" x14ac:dyDescent="0.3">
      <c r="B8079" s="166"/>
      <c r="C8079" s="40"/>
      <c r="D8079" s="167"/>
      <c r="E8079" s="167"/>
    </row>
    <row r="8080" spans="2:5" x14ac:dyDescent="0.3">
      <c r="B8080" s="166"/>
      <c r="C8080" s="40"/>
      <c r="D8080" s="167"/>
      <c r="E8080" s="167"/>
    </row>
    <row r="8081" spans="2:5" x14ac:dyDescent="0.3">
      <c r="B8081" s="166"/>
      <c r="C8081" s="40"/>
      <c r="D8081" s="167"/>
      <c r="E8081" s="167"/>
    </row>
    <row r="8082" spans="2:5" x14ac:dyDescent="0.3">
      <c r="B8082" s="166"/>
      <c r="C8082" s="40"/>
      <c r="D8082" s="167"/>
      <c r="E8082" s="167"/>
    </row>
    <row r="8083" spans="2:5" x14ac:dyDescent="0.3">
      <c r="B8083" s="166"/>
      <c r="C8083" s="40"/>
      <c r="D8083" s="167"/>
      <c r="E8083" s="167"/>
    </row>
    <row r="8084" spans="2:5" x14ac:dyDescent="0.3">
      <c r="B8084" s="166"/>
      <c r="C8084" s="40"/>
      <c r="D8084" s="167"/>
      <c r="E8084" s="167"/>
    </row>
    <row r="8085" spans="2:5" x14ac:dyDescent="0.3">
      <c r="B8085" s="166"/>
      <c r="C8085" s="40"/>
      <c r="D8085" s="167"/>
      <c r="E8085" s="167"/>
    </row>
    <row r="8086" spans="2:5" x14ac:dyDescent="0.3">
      <c r="B8086" s="166"/>
      <c r="C8086" s="40"/>
      <c r="D8086" s="167"/>
      <c r="E8086" s="167"/>
    </row>
    <row r="8087" spans="2:5" x14ac:dyDescent="0.3">
      <c r="B8087" s="166"/>
      <c r="C8087" s="40"/>
      <c r="D8087" s="167"/>
      <c r="E8087" s="167"/>
    </row>
    <row r="8088" spans="2:5" x14ac:dyDescent="0.3">
      <c r="B8088" s="166"/>
      <c r="C8088" s="40"/>
      <c r="D8088" s="167"/>
      <c r="E8088" s="167"/>
    </row>
    <row r="8089" spans="2:5" x14ac:dyDescent="0.3">
      <c r="B8089" s="166"/>
      <c r="C8089" s="40"/>
      <c r="D8089" s="167"/>
      <c r="E8089" s="167"/>
    </row>
    <row r="8090" spans="2:5" x14ac:dyDescent="0.3">
      <c r="B8090" s="166"/>
      <c r="C8090" s="40"/>
      <c r="D8090" s="167"/>
      <c r="E8090" s="167"/>
    </row>
    <row r="8091" spans="2:5" x14ac:dyDescent="0.3">
      <c r="B8091" s="166"/>
      <c r="C8091" s="40"/>
      <c r="D8091" s="167"/>
      <c r="E8091" s="167"/>
    </row>
    <row r="8092" spans="2:5" x14ac:dyDescent="0.3">
      <c r="B8092" s="166"/>
      <c r="C8092" s="40"/>
      <c r="D8092" s="167"/>
      <c r="E8092" s="167"/>
    </row>
    <row r="8093" spans="2:5" x14ac:dyDescent="0.3">
      <c r="B8093" s="166"/>
      <c r="C8093" s="40"/>
      <c r="D8093" s="167"/>
      <c r="E8093" s="167"/>
    </row>
    <row r="8094" spans="2:5" x14ac:dyDescent="0.3">
      <c r="B8094" s="166"/>
      <c r="C8094" s="40"/>
      <c r="D8094" s="167"/>
      <c r="E8094" s="167"/>
    </row>
    <row r="8095" spans="2:5" x14ac:dyDescent="0.3">
      <c r="B8095" s="166"/>
      <c r="C8095" s="40"/>
      <c r="D8095" s="167"/>
      <c r="E8095" s="167"/>
    </row>
    <row r="8096" spans="2:5" x14ac:dyDescent="0.3">
      <c r="B8096" s="166"/>
      <c r="C8096" s="40"/>
      <c r="D8096" s="167"/>
      <c r="E8096" s="167"/>
    </row>
    <row r="8097" spans="2:5" x14ac:dyDescent="0.3">
      <c r="B8097" s="166"/>
      <c r="C8097" s="40"/>
      <c r="D8097" s="167"/>
      <c r="E8097" s="167"/>
    </row>
    <row r="8098" spans="2:5" x14ac:dyDescent="0.3">
      <c r="B8098" s="166"/>
      <c r="C8098" s="40"/>
      <c r="D8098" s="167"/>
      <c r="E8098" s="167"/>
    </row>
    <row r="8099" spans="2:5" x14ac:dyDescent="0.3">
      <c r="B8099" s="166"/>
      <c r="C8099" s="40"/>
      <c r="D8099" s="167"/>
      <c r="E8099" s="167"/>
    </row>
    <row r="8100" spans="2:5" x14ac:dyDescent="0.3">
      <c r="B8100" s="166"/>
      <c r="C8100" s="40"/>
      <c r="D8100" s="167"/>
      <c r="E8100" s="167"/>
    </row>
    <row r="8101" spans="2:5" x14ac:dyDescent="0.3">
      <c r="B8101" s="166"/>
      <c r="C8101" s="40"/>
      <c r="D8101" s="167"/>
      <c r="E8101" s="167"/>
    </row>
    <row r="8102" spans="2:5" x14ac:dyDescent="0.3">
      <c r="B8102" s="166"/>
      <c r="C8102" s="40"/>
      <c r="D8102" s="167"/>
      <c r="E8102" s="167"/>
    </row>
    <row r="8103" spans="2:5" x14ac:dyDescent="0.3">
      <c r="B8103" s="166"/>
      <c r="C8103" s="40"/>
      <c r="D8103" s="167"/>
      <c r="E8103" s="167"/>
    </row>
    <row r="8104" spans="2:5" x14ac:dyDescent="0.3">
      <c r="B8104" s="166"/>
      <c r="C8104" s="40"/>
      <c r="D8104" s="167"/>
      <c r="E8104" s="167"/>
    </row>
    <row r="8105" spans="2:5" x14ac:dyDescent="0.3">
      <c r="B8105" s="166"/>
      <c r="C8105" s="40"/>
      <c r="D8105" s="167"/>
      <c r="E8105" s="167"/>
    </row>
    <row r="8106" spans="2:5" x14ac:dyDescent="0.3">
      <c r="B8106" s="166"/>
      <c r="C8106" s="40"/>
      <c r="D8106" s="167"/>
      <c r="E8106" s="167"/>
    </row>
    <row r="8107" spans="2:5" x14ac:dyDescent="0.3">
      <c r="B8107" s="166"/>
      <c r="C8107" s="40"/>
      <c r="D8107" s="167"/>
      <c r="E8107" s="167"/>
    </row>
    <row r="8108" spans="2:5" x14ac:dyDescent="0.3">
      <c r="B8108" s="166"/>
      <c r="C8108" s="40"/>
      <c r="D8108" s="167"/>
      <c r="E8108" s="167"/>
    </row>
    <row r="8109" spans="2:5" x14ac:dyDescent="0.3">
      <c r="B8109" s="166"/>
      <c r="C8109" s="40"/>
      <c r="D8109" s="167"/>
      <c r="E8109" s="167"/>
    </row>
    <row r="8110" spans="2:5" x14ac:dyDescent="0.3">
      <c r="B8110" s="166"/>
      <c r="C8110" s="40"/>
      <c r="D8110" s="167"/>
      <c r="E8110" s="167"/>
    </row>
    <row r="8111" spans="2:5" x14ac:dyDescent="0.3">
      <c r="B8111" s="166"/>
      <c r="C8111" s="40"/>
      <c r="D8111" s="167"/>
      <c r="E8111" s="167"/>
    </row>
    <row r="8112" spans="2:5" x14ac:dyDescent="0.3">
      <c r="B8112" s="166"/>
      <c r="C8112" s="40"/>
      <c r="D8112" s="167"/>
      <c r="E8112" s="167"/>
    </row>
    <row r="8113" spans="2:5" x14ac:dyDescent="0.3">
      <c r="B8113" s="166"/>
      <c r="C8113" s="40"/>
      <c r="D8113" s="167"/>
      <c r="E8113" s="167"/>
    </row>
    <row r="8114" spans="2:5" x14ac:dyDescent="0.3">
      <c r="B8114" s="166"/>
      <c r="C8114" s="40"/>
      <c r="D8114" s="167"/>
      <c r="E8114" s="167"/>
    </row>
    <row r="8115" spans="2:5" x14ac:dyDescent="0.3">
      <c r="B8115" s="166"/>
      <c r="C8115" s="40"/>
      <c r="D8115" s="167"/>
      <c r="E8115" s="167"/>
    </row>
    <row r="8116" spans="2:5" x14ac:dyDescent="0.3">
      <c r="B8116" s="166"/>
      <c r="C8116" s="40"/>
      <c r="D8116" s="167"/>
      <c r="E8116" s="167"/>
    </row>
    <row r="8117" spans="2:5" x14ac:dyDescent="0.3">
      <c r="B8117" s="166"/>
      <c r="C8117" s="40"/>
      <c r="D8117" s="167"/>
      <c r="E8117" s="167"/>
    </row>
    <row r="8118" spans="2:5" x14ac:dyDescent="0.3">
      <c r="B8118" s="166"/>
      <c r="C8118" s="40"/>
      <c r="D8118" s="167"/>
      <c r="E8118" s="167"/>
    </row>
    <row r="8119" spans="2:5" x14ac:dyDescent="0.3">
      <c r="B8119" s="166"/>
      <c r="C8119" s="40"/>
      <c r="D8119" s="167"/>
      <c r="E8119" s="167"/>
    </row>
    <row r="8120" spans="2:5" x14ac:dyDescent="0.3">
      <c r="B8120" s="166"/>
      <c r="C8120" s="40"/>
      <c r="D8120" s="167"/>
      <c r="E8120" s="167"/>
    </row>
    <row r="8121" spans="2:5" x14ac:dyDescent="0.3">
      <c r="B8121" s="166"/>
      <c r="C8121" s="40"/>
      <c r="D8121" s="167"/>
      <c r="E8121" s="167"/>
    </row>
    <row r="8122" spans="2:5" x14ac:dyDescent="0.3">
      <c r="B8122" s="166"/>
      <c r="C8122" s="40"/>
      <c r="D8122" s="167"/>
      <c r="E8122" s="167"/>
    </row>
    <row r="8123" spans="2:5" x14ac:dyDescent="0.3">
      <c r="B8123" s="166"/>
      <c r="C8123" s="40"/>
      <c r="D8123" s="167"/>
      <c r="E8123" s="167"/>
    </row>
    <row r="8124" spans="2:5" x14ac:dyDescent="0.3">
      <c r="B8124" s="166"/>
      <c r="C8124" s="40"/>
      <c r="D8124" s="167"/>
      <c r="E8124" s="167"/>
    </row>
    <row r="8125" spans="2:5" x14ac:dyDescent="0.3">
      <c r="B8125" s="166"/>
      <c r="C8125" s="40"/>
      <c r="D8125" s="167"/>
      <c r="E8125" s="167"/>
    </row>
    <row r="8126" spans="2:5" x14ac:dyDescent="0.3">
      <c r="B8126" s="166"/>
      <c r="C8126" s="40"/>
      <c r="D8126" s="167"/>
      <c r="E8126" s="167"/>
    </row>
    <row r="8127" spans="2:5" x14ac:dyDescent="0.3">
      <c r="B8127" s="166"/>
      <c r="C8127" s="40"/>
      <c r="D8127" s="167"/>
      <c r="E8127" s="167"/>
    </row>
    <row r="8128" spans="2:5" x14ac:dyDescent="0.3">
      <c r="B8128" s="166"/>
      <c r="C8128" s="40"/>
      <c r="D8128" s="167"/>
      <c r="E8128" s="167"/>
    </row>
    <row r="8129" spans="2:5" x14ac:dyDescent="0.3">
      <c r="B8129" s="166"/>
      <c r="C8129" s="40"/>
      <c r="D8129" s="167"/>
      <c r="E8129" s="167"/>
    </row>
    <row r="8130" spans="2:5" x14ac:dyDescent="0.3">
      <c r="B8130" s="166"/>
      <c r="C8130" s="40"/>
      <c r="D8130" s="167"/>
      <c r="E8130" s="167"/>
    </row>
    <row r="8131" spans="2:5" x14ac:dyDescent="0.3">
      <c r="B8131" s="166"/>
      <c r="C8131" s="40"/>
      <c r="D8131" s="167"/>
      <c r="E8131" s="167"/>
    </row>
    <row r="8132" spans="2:5" x14ac:dyDescent="0.3">
      <c r="B8132" s="166"/>
      <c r="C8132" s="40"/>
      <c r="D8132" s="167"/>
      <c r="E8132" s="167"/>
    </row>
    <row r="8133" spans="2:5" x14ac:dyDescent="0.3">
      <c r="B8133" s="166"/>
      <c r="C8133" s="40"/>
      <c r="D8133" s="167"/>
      <c r="E8133" s="167"/>
    </row>
    <row r="8134" spans="2:5" x14ac:dyDescent="0.3">
      <c r="B8134" s="166"/>
      <c r="C8134" s="40"/>
      <c r="D8134" s="167"/>
      <c r="E8134" s="167"/>
    </row>
    <row r="8135" spans="2:5" x14ac:dyDescent="0.3">
      <c r="B8135" s="166"/>
      <c r="C8135" s="40"/>
      <c r="D8135" s="167"/>
      <c r="E8135" s="167"/>
    </row>
    <row r="8136" spans="2:5" x14ac:dyDescent="0.3">
      <c r="B8136" s="166"/>
      <c r="C8136" s="40"/>
      <c r="D8136" s="167"/>
      <c r="E8136" s="167"/>
    </row>
    <row r="8137" spans="2:5" x14ac:dyDescent="0.3">
      <c r="B8137" s="166"/>
      <c r="C8137" s="40"/>
      <c r="D8137" s="167"/>
      <c r="E8137" s="167"/>
    </row>
    <row r="8138" spans="2:5" x14ac:dyDescent="0.3">
      <c r="B8138" s="166"/>
      <c r="C8138" s="40"/>
      <c r="D8138" s="167"/>
      <c r="E8138" s="167"/>
    </row>
    <row r="8139" spans="2:5" x14ac:dyDescent="0.3">
      <c r="B8139" s="166"/>
      <c r="C8139" s="40"/>
      <c r="D8139" s="167"/>
      <c r="E8139" s="167"/>
    </row>
    <row r="8140" spans="2:5" x14ac:dyDescent="0.3">
      <c r="B8140" s="166"/>
      <c r="C8140" s="40"/>
      <c r="D8140" s="167"/>
      <c r="E8140" s="167"/>
    </row>
    <row r="8141" spans="2:5" x14ac:dyDescent="0.3">
      <c r="B8141" s="166"/>
      <c r="C8141" s="40"/>
      <c r="D8141" s="167"/>
      <c r="E8141" s="167"/>
    </row>
    <row r="8142" spans="2:5" x14ac:dyDescent="0.3">
      <c r="B8142" s="166"/>
      <c r="C8142" s="40"/>
      <c r="D8142" s="167"/>
      <c r="E8142" s="167"/>
    </row>
    <row r="8143" spans="2:5" x14ac:dyDescent="0.3">
      <c r="B8143" s="166"/>
      <c r="C8143" s="40"/>
      <c r="D8143" s="167"/>
      <c r="E8143" s="167"/>
    </row>
    <row r="8144" spans="2:5" x14ac:dyDescent="0.3">
      <c r="B8144" s="166"/>
      <c r="C8144" s="40"/>
      <c r="D8144" s="167"/>
      <c r="E8144" s="167"/>
    </row>
    <row r="8145" spans="2:5" x14ac:dyDescent="0.3">
      <c r="B8145" s="166"/>
      <c r="C8145" s="40"/>
      <c r="D8145" s="167"/>
      <c r="E8145" s="167"/>
    </row>
    <row r="8146" spans="2:5" x14ac:dyDescent="0.3">
      <c r="B8146" s="166"/>
      <c r="C8146" s="40"/>
      <c r="D8146" s="167"/>
      <c r="E8146" s="167"/>
    </row>
    <row r="8147" spans="2:5" x14ac:dyDescent="0.3">
      <c r="B8147" s="166"/>
      <c r="C8147" s="40"/>
      <c r="D8147" s="167"/>
      <c r="E8147" s="167"/>
    </row>
    <row r="8148" spans="2:5" x14ac:dyDescent="0.3">
      <c r="B8148" s="166"/>
      <c r="C8148" s="40"/>
      <c r="D8148" s="167"/>
      <c r="E8148" s="167"/>
    </row>
    <row r="8149" spans="2:5" x14ac:dyDescent="0.3">
      <c r="B8149" s="166"/>
      <c r="C8149" s="40"/>
      <c r="D8149" s="167"/>
      <c r="E8149" s="167"/>
    </row>
    <row r="8150" spans="2:5" x14ac:dyDescent="0.3">
      <c r="B8150" s="166"/>
      <c r="C8150" s="40"/>
      <c r="D8150" s="167"/>
      <c r="E8150" s="167"/>
    </row>
    <row r="8151" spans="2:5" x14ac:dyDescent="0.3">
      <c r="B8151" s="166"/>
      <c r="C8151" s="40"/>
      <c r="D8151" s="167"/>
      <c r="E8151" s="167"/>
    </row>
    <row r="8152" spans="2:5" x14ac:dyDescent="0.3">
      <c r="B8152" s="166"/>
      <c r="C8152" s="40"/>
      <c r="D8152" s="167"/>
      <c r="E8152" s="167"/>
    </row>
    <row r="8153" spans="2:5" x14ac:dyDescent="0.3">
      <c r="B8153" s="166"/>
      <c r="C8153" s="40"/>
      <c r="D8153" s="167"/>
      <c r="E8153" s="167"/>
    </row>
    <row r="8154" spans="2:5" x14ac:dyDescent="0.3">
      <c r="B8154" s="166"/>
      <c r="C8154" s="40"/>
      <c r="D8154" s="167"/>
      <c r="E8154" s="167"/>
    </row>
    <row r="8155" spans="2:5" x14ac:dyDescent="0.3">
      <c r="B8155" s="166"/>
      <c r="C8155" s="40"/>
      <c r="D8155" s="167"/>
      <c r="E8155" s="167"/>
    </row>
    <row r="8156" spans="2:5" x14ac:dyDescent="0.3">
      <c r="B8156" s="166"/>
      <c r="C8156" s="40"/>
      <c r="D8156" s="167"/>
      <c r="E8156" s="167"/>
    </row>
    <row r="8157" spans="2:5" x14ac:dyDescent="0.3">
      <c r="B8157" s="166"/>
      <c r="C8157" s="40"/>
      <c r="D8157" s="167"/>
      <c r="E8157" s="167"/>
    </row>
    <row r="8158" spans="2:5" x14ac:dyDescent="0.3">
      <c r="B8158" s="166"/>
      <c r="C8158" s="40"/>
      <c r="D8158" s="167"/>
      <c r="E8158" s="167"/>
    </row>
    <row r="8159" spans="2:5" x14ac:dyDescent="0.3">
      <c r="B8159" s="166"/>
      <c r="C8159" s="40"/>
      <c r="D8159" s="167"/>
      <c r="E8159" s="167"/>
    </row>
    <row r="8160" spans="2:5" x14ac:dyDescent="0.3">
      <c r="B8160" s="166"/>
      <c r="C8160" s="40"/>
      <c r="D8160" s="167"/>
      <c r="E8160" s="167"/>
    </row>
    <row r="8161" spans="2:5" x14ac:dyDescent="0.3">
      <c r="B8161" s="166"/>
      <c r="C8161" s="40"/>
      <c r="D8161" s="167"/>
      <c r="E8161" s="167"/>
    </row>
    <row r="8162" spans="2:5" x14ac:dyDescent="0.3">
      <c r="B8162" s="166"/>
      <c r="C8162" s="40"/>
      <c r="D8162" s="167"/>
      <c r="E8162" s="167"/>
    </row>
    <row r="8163" spans="2:5" x14ac:dyDescent="0.3">
      <c r="B8163" s="166"/>
      <c r="C8163" s="40"/>
      <c r="D8163" s="167"/>
      <c r="E8163" s="167"/>
    </row>
    <row r="8164" spans="2:5" x14ac:dyDescent="0.3">
      <c r="B8164" s="166"/>
      <c r="C8164" s="40"/>
      <c r="D8164" s="167"/>
      <c r="E8164" s="167"/>
    </row>
    <row r="8165" spans="2:5" x14ac:dyDescent="0.3">
      <c r="B8165" s="166"/>
      <c r="C8165" s="40"/>
      <c r="D8165" s="167"/>
      <c r="E8165" s="167"/>
    </row>
    <row r="8166" spans="2:5" x14ac:dyDescent="0.3">
      <c r="B8166" s="166"/>
      <c r="C8166" s="40"/>
      <c r="D8166" s="167"/>
      <c r="E8166" s="167"/>
    </row>
    <row r="8167" spans="2:5" x14ac:dyDescent="0.3">
      <c r="B8167" s="166"/>
      <c r="C8167" s="40"/>
      <c r="D8167" s="167"/>
      <c r="E8167" s="167"/>
    </row>
    <row r="8168" spans="2:5" x14ac:dyDescent="0.3">
      <c r="B8168" s="166"/>
      <c r="C8168" s="40"/>
      <c r="D8168" s="167"/>
      <c r="E8168" s="167"/>
    </row>
    <row r="8169" spans="2:5" x14ac:dyDescent="0.3">
      <c r="B8169" s="166"/>
      <c r="C8169" s="40"/>
      <c r="D8169" s="167"/>
      <c r="E8169" s="167"/>
    </row>
    <row r="8170" spans="2:5" x14ac:dyDescent="0.3">
      <c r="B8170" s="166"/>
      <c r="C8170" s="40"/>
      <c r="D8170" s="167"/>
      <c r="E8170" s="167"/>
    </row>
    <row r="8171" spans="2:5" x14ac:dyDescent="0.3">
      <c r="B8171" s="166"/>
      <c r="C8171" s="40"/>
      <c r="D8171" s="167"/>
      <c r="E8171" s="167"/>
    </row>
    <row r="8172" spans="2:5" x14ac:dyDescent="0.3">
      <c r="B8172" s="166"/>
      <c r="C8172" s="40"/>
      <c r="D8172" s="167"/>
      <c r="E8172" s="167"/>
    </row>
    <row r="8173" spans="2:5" x14ac:dyDescent="0.3">
      <c r="B8173" s="166"/>
      <c r="C8173" s="40"/>
      <c r="D8173" s="167"/>
      <c r="E8173" s="167"/>
    </row>
    <row r="8174" spans="2:5" x14ac:dyDescent="0.3">
      <c r="B8174" s="166"/>
      <c r="C8174" s="40"/>
      <c r="D8174" s="167"/>
      <c r="E8174" s="167"/>
    </row>
    <row r="8175" spans="2:5" x14ac:dyDescent="0.3">
      <c r="B8175" s="166"/>
      <c r="C8175" s="40"/>
      <c r="D8175" s="167"/>
      <c r="E8175" s="167"/>
    </row>
    <row r="8176" spans="2:5" x14ac:dyDescent="0.3">
      <c r="B8176" s="166"/>
      <c r="C8176" s="40"/>
      <c r="D8176" s="167"/>
      <c r="E8176" s="167"/>
    </row>
    <row r="8177" spans="2:5" x14ac:dyDescent="0.3">
      <c r="B8177" s="166"/>
      <c r="C8177" s="40"/>
      <c r="D8177" s="167"/>
      <c r="E8177" s="167"/>
    </row>
    <row r="8178" spans="2:5" x14ac:dyDescent="0.3">
      <c r="B8178" s="166"/>
      <c r="C8178" s="40"/>
      <c r="D8178" s="167"/>
      <c r="E8178" s="167"/>
    </row>
    <row r="8179" spans="2:5" x14ac:dyDescent="0.3">
      <c r="B8179" s="166"/>
      <c r="C8179" s="40"/>
      <c r="D8179" s="167"/>
      <c r="E8179" s="167"/>
    </row>
    <row r="8180" spans="2:5" x14ac:dyDescent="0.3">
      <c r="B8180" s="166"/>
      <c r="C8180" s="40"/>
      <c r="D8180" s="167"/>
      <c r="E8180" s="167"/>
    </row>
    <row r="8181" spans="2:5" x14ac:dyDescent="0.3">
      <c r="B8181" s="166"/>
      <c r="C8181" s="40"/>
      <c r="D8181" s="167"/>
      <c r="E8181" s="167"/>
    </row>
    <row r="8182" spans="2:5" x14ac:dyDescent="0.3">
      <c r="B8182" s="166"/>
      <c r="C8182" s="40"/>
      <c r="D8182" s="167"/>
      <c r="E8182" s="167"/>
    </row>
    <row r="8183" spans="2:5" x14ac:dyDescent="0.3">
      <c r="B8183" s="166"/>
      <c r="C8183" s="40"/>
      <c r="D8183" s="167"/>
      <c r="E8183" s="167"/>
    </row>
    <row r="8184" spans="2:5" x14ac:dyDescent="0.3">
      <c r="B8184" s="166"/>
      <c r="C8184" s="40"/>
      <c r="D8184" s="167"/>
      <c r="E8184" s="167"/>
    </row>
    <row r="8185" spans="2:5" x14ac:dyDescent="0.3">
      <c r="B8185" s="166"/>
      <c r="C8185" s="40"/>
      <c r="D8185" s="167"/>
      <c r="E8185" s="167"/>
    </row>
    <row r="8186" spans="2:5" x14ac:dyDescent="0.3">
      <c r="B8186" s="166"/>
      <c r="C8186" s="40"/>
      <c r="D8186" s="167"/>
      <c r="E8186" s="167"/>
    </row>
    <row r="8187" spans="2:5" x14ac:dyDescent="0.3">
      <c r="B8187" s="166"/>
      <c r="C8187" s="40"/>
      <c r="D8187" s="167"/>
      <c r="E8187" s="167"/>
    </row>
    <row r="8188" spans="2:5" x14ac:dyDescent="0.3">
      <c r="B8188" s="166"/>
      <c r="C8188" s="40"/>
      <c r="D8188" s="167"/>
      <c r="E8188" s="167"/>
    </row>
    <row r="8189" spans="2:5" x14ac:dyDescent="0.3">
      <c r="B8189" s="166"/>
      <c r="C8189" s="40"/>
      <c r="D8189" s="167"/>
      <c r="E8189" s="167"/>
    </row>
    <row r="8190" spans="2:5" x14ac:dyDescent="0.3">
      <c r="B8190" s="166"/>
      <c r="C8190" s="40"/>
      <c r="D8190" s="167"/>
      <c r="E8190" s="167"/>
    </row>
    <row r="8191" spans="2:5" x14ac:dyDescent="0.3">
      <c r="B8191" s="166"/>
      <c r="C8191" s="40"/>
      <c r="D8191" s="167"/>
      <c r="E8191" s="167"/>
    </row>
    <row r="8192" spans="2:5" x14ac:dyDescent="0.3">
      <c r="B8192" s="166"/>
      <c r="C8192" s="40"/>
      <c r="D8192" s="167"/>
      <c r="E8192" s="167"/>
    </row>
    <row r="8193" spans="2:5" x14ac:dyDescent="0.3">
      <c r="B8193" s="166"/>
      <c r="C8193" s="40"/>
      <c r="D8193" s="167"/>
      <c r="E8193" s="167"/>
    </row>
    <row r="8194" spans="2:5" x14ac:dyDescent="0.3">
      <c r="B8194" s="166"/>
      <c r="C8194" s="40"/>
      <c r="D8194" s="167"/>
      <c r="E8194" s="167"/>
    </row>
    <row r="8195" spans="2:5" x14ac:dyDescent="0.3">
      <c r="B8195" s="166"/>
      <c r="C8195" s="40"/>
      <c r="D8195" s="167"/>
      <c r="E8195" s="167"/>
    </row>
    <row r="8196" spans="2:5" x14ac:dyDescent="0.3">
      <c r="B8196" s="166"/>
      <c r="C8196" s="40"/>
      <c r="D8196" s="167"/>
      <c r="E8196" s="167"/>
    </row>
    <row r="8197" spans="2:5" x14ac:dyDescent="0.3">
      <c r="B8197" s="166"/>
      <c r="C8197" s="40"/>
      <c r="D8197" s="167"/>
      <c r="E8197" s="167"/>
    </row>
    <row r="8198" spans="2:5" x14ac:dyDescent="0.3">
      <c r="B8198" s="166"/>
      <c r="C8198" s="40"/>
      <c r="D8198" s="167"/>
      <c r="E8198" s="167"/>
    </row>
    <row r="8199" spans="2:5" x14ac:dyDescent="0.3">
      <c r="B8199" s="166"/>
      <c r="C8199" s="40"/>
      <c r="D8199" s="167"/>
      <c r="E8199" s="167"/>
    </row>
    <row r="8200" spans="2:5" x14ac:dyDescent="0.3">
      <c r="B8200" s="166"/>
      <c r="C8200" s="40"/>
      <c r="D8200" s="167"/>
      <c r="E8200" s="167"/>
    </row>
    <row r="8201" spans="2:5" x14ac:dyDescent="0.3">
      <c r="B8201" s="166"/>
      <c r="C8201" s="40"/>
      <c r="D8201" s="167"/>
      <c r="E8201" s="167"/>
    </row>
    <row r="8202" spans="2:5" x14ac:dyDescent="0.3">
      <c r="B8202" s="166"/>
      <c r="C8202" s="40"/>
      <c r="D8202" s="167"/>
      <c r="E8202" s="167"/>
    </row>
    <row r="8203" spans="2:5" x14ac:dyDescent="0.3">
      <c r="B8203" s="166"/>
      <c r="C8203" s="40"/>
      <c r="D8203" s="167"/>
      <c r="E8203" s="167"/>
    </row>
    <row r="8204" spans="2:5" x14ac:dyDescent="0.3">
      <c r="B8204" s="166"/>
      <c r="C8204" s="40"/>
      <c r="D8204" s="167"/>
      <c r="E8204" s="167"/>
    </row>
    <row r="8205" spans="2:5" x14ac:dyDescent="0.3">
      <c r="B8205" s="166"/>
      <c r="C8205" s="40"/>
      <c r="D8205" s="167"/>
      <c r="E8205" s="167"/>
    </row>
    <row r="8206" spans="2:5" x14ac:dyDescent="0.3">
      <c r="B8206" s="166"/>
      <c r="C8206" s="40"/>
      <c r="D8206" s="167"/>
      <c r="E8206" s="167"/>
    </row>
    <row r="8207" spans="2:5" x14ac:dyDescent="0.3">
      <c r="B8207" s="166"/>
      <c r="C8207" s="40"/>
      <c r="D8207" s="167"/>
      <c r="E8207" s="167"/>
    </row>
    <row r="8208" spans="2:5" x14ac:dyDescent="0.3">
      <c r="B8208" s="166"/>
      <c r="C8208" s="40"/>
      <c r="D8208" s="167"/>
      <c r="E8208" s="167"/>
    </row>
    <row r="8209" spans="2:5" x14ac:dyDescent="0.3">
      <c r="B8209" s="166"/>
      <c r="C8209" s="40"/>
      <c r="D8209" s="167"/>
      <c r="E8209" s="167"/>
    </row>
    <row r="8210" spans="2:5" x14ac:dyDescent="0.3">
      <c r="B8210" s="166"/>
      <c r="C8210" s="40"/>
      <c r="D8210" s="167"/>
      <c r="E8210" s="167"/>
    </row>
    <row r="8211" spans="2:5" x14ac:dyDescent="0.3">
      <c r="B8211" s="166"/>
      <c r="C8211" s="40"/>
      <c r="D8211" s="167"/>
      <c r="E8211" s="167"/>
    </row>
    <row r="8212" spans="2:5" x14ac:dyDescent="0.3">
      <c r="B8212" s="166"/>
      <c r="C8212" s="40"/>
      <c r="D8212" s="167"/>
      <c r="E8212" s="167"/>
    </row>
    <row r="8213" spans="2:5" x14ac:dyDescent="0.3">
      <c r="B8213" s="166"/>
      <c r="C8213" s="40"/>
      <c r="D8213" s="167"/>
      <c r="E8213" s="167"/>
    </row>
    <row r="8214" spans="2:5" x14ac:dyDescent="0.3">
      <c r="B8214" s="166"/>
      <c r="C8214" s="40"/>
      <c r="D8214" s="167"/>
      <c r="E8214" s="167"/>
    </row>
    <row r="8215" spans="2:5" x14ac:dyDescent="0.3">
      <c r="B8215" s="166"/>
      <c r="C8215" s="40"/>
      <c r="D8215" s="167"/>
      <c r="E8215" s="167"/>
    </row>
    <row r="8216" spans="2:5" x14ac:dyDescent="0.3">
      <c r="B8216" s="166"/>
      <c r="C8216" s="40"/>
      <c r="D8216" s="167"/>
      <c r="E8216" s="167"/>
    </row>
    <row r="8217" spans="2:5" x14ac:dyDescent="0.3">
      <c r="B8217" s="166"/>
      <c r="C8217" s="40"/>
      <c r="D8217" s="167"/>
      <c r="E8217" s="167"/>
    </row>
    <row r="8218" spans="2:5" x14ac:dyDescent="0.3">
      <c r="B8218" s="166"/>
      <c r="C8218" s="40"/>
      <c r="D8218" s="167"/>
      <c r="E8218" s="167"/>
    </row>
    <row r="8219" spans="2:5" x14ac:dyDescent="0.3">
      <c r="B8219" s="166"/>
      <c r="C8219" s="40"/>
      <c r="D8219" s="167"/>
      <c r="E8219" s="167"/>
    </row>
    <row r="8220" spans="2:5" x14ac:dyDescent="0.3">
      <c r="B8220" s="166"/>
      <c r="C8220" s="40"/>
      <c r="D8220" s="167"/>
      <c r="E8220" s="167"/>
    </row>
    <row r="8221" spans="2:5" x14ac:dyDescent="0.3">
      <c r="B8221" s="166"/>
      <c r="C8221" s="40"/>
      <c r="D8221" s="167"/>
      <c r="E8221" s="167"/>
    </row>
    <row r="8222" spans="2:5" x14ac:dyDescent="0.3">
      <c r="B8222" s="166"/>
      <c r="C8222" s="40"/>
      <c r="D8222" s="167"/>
      <c r="E8222" s="167"/>
    </row>
    <row r="8223" spans="2:5" x14ac:dyDescent="0.3">
      <c r="B8223" s="166"/>
      <c r="C8223" s="40"/>
      <c r="D8223" s="167"/>
      <c r="E8223" s="167"/>
    </row>
    <row r="8224" spans="2:5" x14ac:dyDescent="0.3">
      <c r="B8224" s="166"/>
      <c r="C8224" s="40"/>
      <c r="D8224" s="167"/>
      <c r="E8224" s="167"/>
    </row>
    <row r="8225" spans="2:5" x14ac:dyDescent="0.3">
      <c r="B8225" s="166"/>
      <c r="C8225" s="40"/>
      <c r="D8225" s="167"/>
      <c r="E8225" s="167"/>
    </row>
    <row r="8226" spans="2:5" x14ac:dyDescent="0.3">
      <c r="B8226" s="166"/>
      <c r="C8226" s="40"/>
      <c r="D8226" s="167"/>
      <c r="E8226" s="167"/>
    </row>
    <row r="8227" spans="2:5" x14ac:dyDescent="0.3">
      <c r="B8227" s="166"/>
      <c r="C8227" s="40"/>
      <c r="D8227" s="167"/>
      <c r="E8227" s="167"/>
    </row>
    <row r="8228" spans="2:5" x14ac:dyDescent="0.3">
      <c r="B8228" s="166"/>
      <c r="C8228" s="40"/>
      <c r="D8228" s="167"/>
      <c r="E8228" s="167"/>
    </row>
    <row r="8229" spans="2:5" x14ac:dyDescent="0.3">
      <c r="B8229" s="166"/>
      <c r="C8229" s="40"/>
      <c r="D8229" s="167"/>
      <c r="E8229" s="167"/>
    </row>
    <row r="8230" spans="2:5" x14ac:dyDescent="0.3">
      <c r="B8230" s="166"/>
      <c r="C8230" s="40"/>
      <c r="D8230" s="167"/>
      <c r="E8230" s="167"/>
    </row>
    <row r="8231" spans="2:5" x14ac:dyDescent="0.3">
      <c r="B8231" s="166"/>
      <c r="C8231" s="40"/>
      <c r="D8231" s="167"/>
      <c r="E8231" s="167"/>
    </row>
    <row r="8232" spans="2:5" x14ac:dyDescent="0.3">
      <c r="B8232" s="166"/>
      <c r="C8232" s="40"/>
      <c r="D8232" s="167"/>
      <c r="E8232" s="167"/>
    </row>
    <row r="8233" spans="2:5" x14ac:dyDescent="0.3">
      <c r="B8233" s="166"/>
      <c r="C8233" s="40"/>
      <c r="D8233" s="167"/>
      <c r="E8233" s="167"/>
    </row>
    <row r="8234" spans="2:5" x14ac:dyDescent="0.3">
      <c r="B8234" s="166"/>
      <c r="C8234" s="40"/>
      <c r="D8234" s="167"/>
      <c r="E8234" s="167"/>
    </row>
    <row r="8235" spans="2:5" x14ac:dyDescent="0.3">
      <c r="B8235" s="166"/>
      <c r="C8235" s="40"/>
      <c r="D8235" s="167"/>
      <c r="E8235" s="167"/>
    </row>
    <row r="8236" spans="2:5" x14ac:dyDescent="0.3">
      <c r="B8236" s="166"/>
      <c r="C8236" s="40"/>
      <c r="D8236" s="167"/>
      <c r="E8236" s="167"/>
    </row>
    <row r="8237" spans="2:5" x14ac:dyDescent="0.3">
      <c r="B8237" s="166"/>
      <c r="C8237" s="40"/>
      <c r="D8237" s="167"/>
      <c r="E8237" s="167"/>
    </row>
    <row r="8238" spans="2:5" x14ac:dyDescent="0.3">
      <c r="B8238" s="166"/>
      <c r="C8238" s="40"/>
      <c r="D8238" s="167"/>
      <c r="E8238" s="167"/>
    </row>
    <row r="8239" spans="2:5" x14ac:dyDescent="0.3">
      <c r="B8239" s="166"/>
      <c r="C8239" s="40"/>
      <c r="D8239" s="167"/>
      <c r="E8239" s="167"/>
    </row>
    <row r="8240" spans="2:5" x14ac:dyDescent="0.3">
      <c r="B8240" s="166"/>
      <c r="C8240" s="40"/>
      <c r="D8240" s="167"/>
      <c r="E8240" s="167"/>
    </row>
    <row r="8241" spans="2:5" x14ac:dyDescent="0.3">
      <c r="B8241" s="166"/>
      <c r="C8241" s="40"/>
      <c r="D8241" s="167"/>
      <c r="E8241" s="167"/>
    </row>
    <row r="8242" spans="2:5" x14ac:dyDescent="0.3">
      <c r="B8242" s="166"/>
      <c r="C8242" s="40"/>
      <c r="D8242" s="167"/>
      <c r="E8242" s="167"/>
    </row>
    <row r="8243" spans="2:5" x14ac:dyDescent="0.3">
      <c r="B8243" s="166"/>
      <c r="C8243" s="40"/>
      <c r="D8243" s="167"/>
      <c r="E8243" s="167"/>
    </row>
    <row r="8244" spans="2:5" x14ac:dyDescent="0.3">
      <c r="B8244" s="166"/>
      <c r="C8244" s="40"/>
      <c r="D8244" s="167"/>
      <c r="E8244" s="167"/>
    </row>
    <row r="8245" spans="2:5" x14ac:dyDescent="0.3">
      <c r="B8245" s="166"/>
      <c r="C8245" s="40"/>
      <c r="D8245" s="167"/>
      <c r="E8245" s="167"/>
    </row>
    <row r="8246" spans="2:5" x14ac:dyDescent="0.3">
      <c r="B8246" s="166"/>
      <c r="C8246" s="40"/>
      <c r="D8246" s="167"/>
      <c r="E8246" s="167"/>
    </row>
    <row r="8247" spans="2:5" x14ac:dyDescent="0.3">
      <c r="B8247" s="166"/>
      <c r="C8247" s="40"/>
      <c r="D8247" s="167"/>
      <c r="E8247" s="167"/>
    </row>
    <row r="8248" spans="2:5" x14ac:dyDescent="0.3">
      <c r="B8248" s="166"/>
      <c r="C8248" s="40"/>
      <c r="D8248" s="167"/>
      <c r="E8248" s="167"/>
    </row>
    <row r="8249" spans="2:5" x14ac:dyDescent="0.3">
      <c r="B8249" s="166"/>
      <c r="C8249" s="40"/>
      <c r="D8249" s="167"/>
      <c r="E8249" s="167"/>
    </row>
    <row r="8250" spans="2:5" x14ac:dyDescent="0.3">
      <c r="B8250" s="166"/>
      <c r="C8250" s="40"/>
      <c r="D8250" s="167"/>
      <c r="E8250" s="167"/>
    </row>
    <row r="8251" spans="2:5" x14ac:dyDescent="0.3">
      <c r="B8251" s="166"/>
      <c r="C8251" s="40"/>
      <c r="D8251" s="167"/>
      <c r="E8251" s="167"/>
    </row>
    <row r="8252" spans="2:5" x14ac:dyDescent="0.3">
      <c r="B8252" s="166"/>
      <c r="C8252" s="40"/>
      <c r="D8252" s="167"/>
      <c r="E8252" s="167"/>
    </row>
    <row r="8253" spans="2:5" x14ac:dyDescent="0.3">
      <c r="B8253" s="166"/>
      <c r="C8253" s="40"/>
      <c r="D8253" s="167"/>
      <c r="E8253" s="167"/>
    </row>
    <row r="8254" spans="2:5" x14ac:dyDescent="0.3">
      <c r="B8254" s="166"/>
      <c r="C8254" s="40"/>
      <c r="D8254" s="167"/>
      <c r="E8254" s="167"/>
    </row>
    <row r="8255" spans="2:5" x14ac:dyDescent="0.3">
      <c r="B8255" s="166"/>
      <c r="C8255" s="40"/>
      <c r="D8255" s="167"/>
      <c r="E8255" s="167"/>
    </row>
    <row r="8256" spans="2:5" x14ac:dyDescent="0.3">
      <c r="B8256" s="166"/>
      <c r="C8256" s="40"/>
      <c r="D8256" s="167"/>
      <c r="E8256" s="167"/>
    </row>
    <row r="8257" spans="2:5" x14ac:dyDescent="0.3">
      <c r="B8257" s="166"/>
      <c r="C8257" s="40"/>
      <c r="D8257" s="167"/>
      <c r="E8257" s="167"/>
    </row>
    <row r="8258" spans="2:5" x14ac:dyDescent="0.3">
      <c r="B8258" s="166"/>
      <c r="C8258" s="40"/>
      <c r="D8258" s="167"/>
      <c r="E8258" s="167"/>
    </row>
    <row r="8259" spans="2:5" x14ac:dyDescent="0.3">
      <c r="B8259" s="166"/>
      <c r="C8259" s="40"/>
      <c r="D8259" s="167"/>
      <c r="E8259" s="167"/>
    </row>
    <row r="8260" spans="2:5" x14ac:dyDescent="0.3">
      <c r="B8260" s="166"/>
      <c r="C8260" s="40"/>
      <c r="D8260" s="167"/>
      <c r="E8260" s="167"/>
    </row>
    <row r="8261" spans="2:5" x14ac:dyDescent="0.3">
      <c r="B8261" s="166"/>
      <c r="C8261" s="40"/>
      <c r="D8261" s="167"/>
      <c r="E8261" s="167"/>
    </row>
    <row r="8262" spans="2:5" x14ac:dyDescent="0.3">
      <c r="B8262" s="166"/>
      <c r="C8262" s="40"/>
      <c r="D8262" s="167"/>
      <c r="E8262" s="167"/>
    </row>
    <row r="8263" spans="2:5" x14ac:dyDescent="0.3">
      <c r="B8263" s="166"/>
      <c r="C8263" s="40"/>
      <c r="D8263" s="167"/>
      <c r="E8263" s="167"/>
    </row>
    <row r="8264" spans="2:5" x14ac:dyDescent="0.3">
      <c r="B8264" s="166"/>
      <c r="C8264" s="40"/>
      <c r="D8264" s="167"/>
      <c r="E8264" s="167"/>
    </row>
    <row r="8265" spans="2:5" x14ac:dyDescent="0.3">
      <c r="B8265" s="166"/>
      <c r="C8265" s="40"/>
      <c r="D8265" s="167"/>
      <c r="E8265" s="167"/>
    </row>
    <row r="8266" spans="2:5" x14ac:dyDescent="0.3">
      <c r="B8266" s="166"/>
      <c r="C8266" s="40"/>
      <c r="D8266" s="167"/>
      <c r="E8266" s="167"/>
    </row>
    <row r="8267" spans="2:5" x14ac:dyDescent="0.3">
      <c r="B8267" s="166"/>
      <c r="C8267" s="40"/>
      <c r="D8267" s="167"/>
      <c r="E8267" s="167"/>
    </row>
    <row r="8268" spans="2:5" x14ac:dyDescent="0.3">
      <c r="B8268" s="166"/>
      <c r="C8268" s="40"/>
      <c r="D8268" s="167"/>
      <c r="E8268" s="167"/>
    </row>
    <row r="8269" spans="2:5" x14ac:dyDescent="0.3">
      <c r="B8269" s="166"/>
      <c r="C8269" s="40"/>
      <c r="D8269" s="167"/>
      <c r="E8269" s="167"/>
    </row>
    <row r="8270" spans="2:5" x14ac:dyDescent="0.3">
      <c r="B8270" s="166"/>
      <c r="C8270" s="40"/>
      <c r="D8270" s="167"/>
      <c r="E8270" s="167"/>
    </row>
    <row r="8271" spans="2:5" x14ac:dyDescent="0.3">
      <c r="B8271" s="166"/>
      <c r="C8271" s="40"/>
      <c r="D8271" s="167"/>
      <c r="E8271" s="167"/>
    </row>
    <row r="8272" spans="2:5" x14ac:dyDescent="0.3">
      <c r="B8272" s="166"/>
      <c r="C8272" s="40"/>
      <c r="D8272" s="167"/>
      <c r="E8272" s="167"/>
    </row>
    <row r="8273" spans="2:5" x14ac:dyDescent="0.3">
      <c r="B8273" s="166"/>
      <c r="C8273" s="40"/>
      <c r="D8273" s="167"/>
      <c r="E8273" s="167"/>
    </row>
    <row r="8274" spans="2:5" x14ac:dyDescent="0.3">
      <c r="B8274" s="166"/>
      <c r="C8274" s="40"/>
      <c r="D8274" s="167"/>
      <c r="E8274" s="167"/>
    </row>
    <row r="8275" spans="2:5" x14ac:dyDescent="0.3">
      <c r="B8275" s="166"/>
      <c r="C8275" s="40"/>
      <c r="D8275" s="167"/>
      <c r="E8275" s="167"/>
    </row>
    <row r="8276" spans="2:5" x14ac:dyDescent="0.3">
      <c r="B8276" s="166"/>
      <c r="C8276" s="40"/>
      <c r="D8276" s="167"/>
      <c r="E8276" s="167"/>
    </row>
    <row r="8277" spans="2:5" x14ac:dyDescent="0.3">
      <c r="B8277" s="166"/>
      <c r="C8277" s="40"/>
      <c r="D8277" s="167"/>
      <c r="E8277" s="167"/>
    </row>
    <row r="8278" spans="2:5" x14ac:dyDescent="0.3">
      <c r="B8278" s="166"/>
      <c r="C8278" s="40"/>
      <c r="D8278" s="167"/>
      <c r="E8278" s="167"/>
    </row>
    <row r="8279" spans="2:5" x14ac:dyDescent="0.3">
      <c r="B8279" s="166"/>
      <c r="C8279" s="40"/>
      <c r="D8279" s="167"/>
      <c r="E8279" s="167"/>
    </row>
    <row r="8280" spans="2:5" x14ac:dyDescent="0.3">
      <c r="B8280" s="166"/>
      <c r="C8280" s="40"/>
      <c r="D8280" s="167"/>
      <c r="E8280" s="167"/>
    </row>
    <row r="8281" spans="2:5" x14ac:dyDescent="0.3">
      <c r="B8281" s="166"/>
      <c r="C8281" s="40"/>
      <c r="D8281" s="167"/>
      <c r="E8281" s="167"/>
    </row>
    <row r="8282" spans="2:5" x14ac:dyDescent="0.3">
      <c r="B8282" s="166"/>
      <c r="C8282" s="40"/>
      <c r="D8282" s="167"/>
      <c r="E8282" s="167"/>
    </row>
    <row r="8283" spans="2:5" x14ac:dyDescent="0.3">
      <c r="B8283" s="166"/>
      <c r="C8283" s="40"/>
      <c r="D8283" s="167"/>
      <c r="E8283" s="167"/>
    </row>
    <row r="8284" spans="2:5" x14ac:dyDescent="0.3">
      <c r="B8284" s="166"/>
      <c r="C8284" s="40"/>
      <c r="D8284" s="167"/>
      <c r="E8284" s="167"/>
    </row>
    <row r="8285" spans="2:5" x14ac:dyDescent="0.3">
      <c r="B8285" s="166"/>
      <c r="C8285" s="40"/>
      <c r="D8285" s="167"/>
      <c r="E8285" s="167"/>
    </row>
    <row r="8286" spans="2:5" x14ac:dyDescent="0.3">
      <c r="B8286" s="166"/>
      <c r="C8286" s="40"/>
      <c r="D8286" s="167"/>
      <c r="E8286" s="167"/>
    </row>
    <row r="8287" spans="2:5" x14ac:dyDescent="0.3">
      <c r="B8287" s="166"/>
      <c r="C8287" s="40"/>
      <c r="D8287" s="167"/>
      <c r="E8287" s="167"/>
    </row>
    <row r="8288" spans="2:5" x14ac:dyDescent="0.3">
      <c r="B8288" s="166"/>
      <c r="C8288" s="40"/>
      <c r="D8288" s="167"/>
      <c r="E8288" s="167"/>
    </row>
    <row r="8289" spans="2:5" x14ac:dyDescent="0.3">
      <c r="B8289" s="166"/>
      <c r="C8289" s="40"/>
      <c r="D8289" s="167"/>
      <c r="E8289" s="167"/>
    </row>
    <row r="8290" spans="2:5" x14ac:dyDescent="0.3">
      <c r="B8290" s="166"/>
      <c r="C8290" s="40"/>
      <c r="D8290" s="167"/>
      <c r="E8290" s="167"/>
    </row>
    <row r="8291" spans="2:5" x14ac:dyDescent="0.3">
      <c r="B8291" s="166"/>
      <c r="C8291" s="40"/>
      <c r="D8291" s="167"/>
      <c r="E8291" s="167"/>
    </row>
    <row r="8292" spans="2:5" x14ac:dyDescent="0.3">
      <c r="B8292" s="166"/>
      <c r="C8292" s="40"/>
      <c r="D8292" s="167"/>
      <c r="E8292" s="167"/>
    </row>
    <row r="8293" spans="2:5" x14ac:dyDescent="0.3">
      <c r="B8293" s="166"/>
      <c r="C8293" s="40"/>
      <c r="D8293" s="167"/>
      <c r="E8293" s="167"/>
    </row>
    <row r="8294" spans="2:5" x14ac:dyDescent="0.3">
      <c r="B8294" s="166"/>
      <c r="C8294" s="40"/>
      <c r="D8294" s="167"/>
      <c r="E8294" s="167"/>
    </row>
    <row r="8295" spans="2:5" x14ac:dyDescent="0.3">
      <c r="B8295" s="166"/>
      <c r="C8295" s="40"/>
      <c r="D8295" s="167"/>
      <c r="E8295" s="167"/>
    </row>
    <row r="8296" spans="2:5" x14ac:dyDescent="0.3">
      <c r="B8296" s="166"/>
      <c r="C8296" s="40"/>
      <c r="D8296" s="167"/>
      <c r="E8296" s="167"/>
    </row>
    <row r="8297" spans="2:5" x14ac:dyDescent="0.3">
      <c r="B8297" s="166"/>
      <c r="C8297" s="40"/>
      <c r="D8297" s="167"/>
      <c r="E8297" s="167"/>
    </row>
    <row r="8298" spans="2:5" x14ac:dyDescent="0.3">
      <c r="B8298" s="166"/>
      <c r="C8298" s="40"/>
      <c r="D8298" s="167"/>
      <c r="E8298" s="167"/>
    </row>
    <row r="8299" spans="2:5" x14ac:dyDescent="0.3">
      <c r="B8299" s="166"/>
      <c r="C8299" s="40"/>
      <c r="D8299" s="167"/>
      <c r="E8299" s="167"/>
    </row>
    <row r="8300" spans="2:5" x14ac:dyDescent="0.3">
      <c r="B8300" s="166"/>
      <c r="C8300" s="40"/>
      <c r="D8300" s="167"/>
      <c r="E8300" s="167"/>
    </row>
    <row r="8301" spans="2:5" x14ac:dyDescent="0.3">
      <c r="B8301" s="166"/>
      <c r="C8301" s="40"/>
      <c r="D8301" s="167"/>
      <c r="E8301" s="167"/>
    </row>
    <row r="8302" spans="2:5" x14ac:dyDescent="0.3">
      <c r="B8302" s="166"/>
      <c r="C8302" s="40"/>
      <c r="D8302" s="167"/>
      <c r="E8302" s="167"/>
    </row>
    <row r="8303" spans="2:5" x14ac:dyDescent="0.3">
      <c r="B8303" s="166"/>
      <c r="C8303" s="40"/>
      <c r="D8303" s="167"/>
      <c r="E8303" s="167"/>
    </row>
    <row r="8304" spans="2:5" x14ac:dyDescent="0.3">
      <c r="B8304" s="166"/>
      <c r="C8304" s="40"/>
      <c r="D8304" s="167"/>
      <c r="E8304" s="167"/>
    </row>
    <row r="8305" spans="2:5" x14ac:dyDescent="0.3">
      <c r="B8305" s="166"/>
      <c r="C8305" s="40"/>
      <c r="D8305" s="167"/>
      <c r="E8305" s="167"/>
    </row>
    <row r="8306" spans="2:5" x14ac:dyDescent="0.3">
      <c r="B8306" s="166"/>
      <c r="C8306" s="40"/>
      <c r="D8306" s="167"/>
      <c r="E8306" s="167"/>
    </row>
    <row r="8307" spans="2:5" x14ac:dyDescent="0.3">
      <c r="B8307" s="166"/>
      <c r="C8307" s="40"/>
      <c r="D8307" s="167"/>
      <c r="E8307" s="167"/>
    </row>
    <row r="8308" spans="2:5" x14ac:dyDescent="0.3">
      <c r="B8308" s="166"/>
      <c r="C8308" s="40"/>
      <c r="D8308" s="167"/>
      <c r="E8308" s="167"/>
    </row>
    <row r="8309" spans="2:5" x14ac:dyDescent="0.3">
      <c r="B8309" s="166"/>
      <c r="C8309" s="40"/>
      <c r="D8309" s="167"/>
      <c r="E8309" s="167"/>
    </row>
    <row r="8310" spans="2:5" x14ac:dyDescent="0.3">
      <c r="B8310" s="166"/>
      <c r="C8310" s="40"/>
      <c r="D8310" s="167"/>
      <c r="E8310" s="167"/>
    </row>
    <row r="8311" spans="2:5" x14ac:dyDescent="0.3">
      <c r="B8311" s="166"/>
      <c r="C8311" s="40"/>
      <c r="D8311" s="167"/>
      <c r="E8311" s="167"/>
    </row>
    <row r="8312" spans="2:5" x14ac:dyDescent="0.3">
      <c r="B8312" s="166"/>
      <c r="C8312" s="40"/>
      <c r="D8312" s="167"/>
      <c r="E8312" s="167"/>
    </row>
    <row r="8313" spans="2:5" x14ac:dyDescent="0.3">
      <c r="B8313" s="166"/>
      <c r="C8313" s="40"/>
      <c r="D8313" s="167"/>
      <c r="E8313" s="167"/>
    </row>
    <row r="8314" spans="2:5" x14ac:dyDescent="0.3">
      <c r="B8314" s="166"/>
      <c r="C8314" s="40"/>
      <c r="D8314" s="167"/>
      <c r="E8314" s="167"/>
    </row>
    <row r="8315" spans="2:5" x14ac:dyDescent="0.3">
      <c r="B8315" s="166"/>
      <c r="C8315" s="40"/>
      <c r="D8315" s="167"/>
      <c r="E8315" s="167"/>
    </row>
    <row r="8316" spans="2:5" x14ac:dyDescent="0.3">
      <c r="B8316" s="166"/>
      <c r="C8316" s="40"/>
      <c r="D8316" s="167"/>
      <c r="E8316" s="167"/>
    </row>
    <row r="8317" spans="2:5" x14ac:dyDescent="0.3">
      <c r="B8317" s="166"/>
      <c r="C8317" s="40"/>
      <c r="D8317" s="167"/>
      <c r="E8317" s="167"/>
    </row>
    <row r="8318" spans="2:5" x14ac:dyDescent="0.3">
      <c r="B8318" s="166"/>
      <c r="C8318" s="40"/>
      <c r="D8318" s="167"/>
      <c r="E8318" s="167"/>
    </row>
    <row r="8319" spans="2:5" x14ac:dyDescent="0.3">
      <c r="B8319" s="166"/>
      <c r="C8319" s="40"/>
      <c r="D8319" s="167"/>
      <c r="E8319" s="167"/>
    </row>
    <row r="8320" spans="2:5" x14ac:dyDescent="0.3">
      <c r="B8320" s="166"/>
      <c r="C8320" s="40"/>
      <c r="D8320" s="167"/>
      <c r="E8320" s="167"/>
    </row>
    <row r="8321" spans="2:5" x14ac:dyDescent="0.3">
      <c r="B8321" s="166"/>
      <c r="C8321" s="40"/>
      <c r="D8321" s="167"/>
      <c r="E8321" s="167"/>
    </row>
    <row r="8322" spans="2:5" x14ac:dyDescent="0.3">
      <c r="B8322" s="166"/>
      <c r="C8322" s="40"/>
      <c r="D8322" s="167"/>
      <c r="E8322" s="167"/>
    </row>
    <row r="8323" spans="2:5" x14ac:dyDescent="0.3">
      <c r="B8323" s="166"/>
      <c r="C8323" s="40"/>
      <c r="D8323" s="167"/>
      <c r="E8323" s="167"/>
    </row>
    <row r="8324" spans="2:5" x14ac:dyDescent="0.3">
      <c r="B8324" s="166"/>
      <c r="C8324" s="40"/>
      <c r="D8324" s="167"/>
      <c r="E8324" s="167"/>
    </row>
    <row r="8325" spans="2:5" x14ac:dyDescent="0.3">
      <c r="B8325" s="166"/>
      <c r="C8325" s="40"/>
      <c r="D8325" s="167"/>
      <c r="E8325" s="167"/>
    </row>
    <row r="8326" spans="2:5" x14ac:dyDescent="0.3">
      <c r="B8326" s="166"/>
      <c r="C8326" s="40"/>
      <c r="D8326" s="167"/>
      <c r="E8326" s="167"/>
    </row>
    <row r="8327" spans="2:5" x14ac:dyDescent="0.3">
      <c r="B8327" s="166"/>
      <c r="C8327" s="40"/>
      <c r="D8327" s="167"/>
      <c r="E8327" s="167"/>
    </row>
    <row r="8328" spans="2:5" x14ac:dyDescent="0.3">
      <c r="B8328" s="166"/>
      <c r="C8328" s="40"/>
      <c r="D8328" s="167"/>
      <c r="E8328" s="167"/>
    </row>
    <row r="8329" spans="2:5" x14ac:dyDescent="0.3">
      <c r="B8329" s="166"/>
      <c r="C8329" s="40"/>
      <c r="D8329" s="167"/>
      <c r="E8329" s="167"/>
    </row>
    <row r="8330" spans="2:5" x14ac:dyDescent="0.3">
      <c r="B8330" s="166"/>
      <c r="C8330" s="40"/>
      <c r="D8330" s="167"/>
      <c r="E8330" s="167"/>
    </row>
    <row r="8331" spans="2:5" x14ac:dyDescent="0.3">
      <c r="B8331" s="166"/>
      <c r="C8331" s="40"/>
      <c r="D8331" s="167"/>
      <c r="E8331" s="167"/>
    </row>
    <row r="8332" spans="2:5" x14ac:dyDescent="0.3">
      <c r="B8332" s="166"/>
      <c r="C8332" s="40"/>
      <c r="D8332" s="167"/>
      <c r="E8332" s="167"/>
    </row>
    <row r="8333" spans="2:5" x14ac:dyDescent="0.3">
      <c r="B8333" s="166"/>
      <c r="C8333" s="40"/>
      <c r="D8333" s="167"/>
      <c r="E8333" s="167"/>
    </row>
    <row r="8334" spans="2:5" x14ac:dyDescent="0.3">
      <c r="B8334" s="166"/>
      <c r="C8334" s="40"/>
      <c r="D8334" s="167"/>
      <c r="E8334" s="167"/>
    </row>
    <row r="8335" spans="2:5" x14ac:dyDescent="0.3">
      <c r="B8335" s="166"/>
      <c r="C8335" s="40"/>
      <c r="D8335" s="167"/>
      <c r="E8335" s="167"/>
    </row>
    <row r="8336" spans="2:5" x14ac:dyDescent="0.3">
      <c r="B8336" s="166"/>
      <c r="C8336" s="40"/>
      <c r="D8336" s="167"/>
      <c r="E8336" s="167"/>
    </row>
    <row r="8337" spans="2:5" x14ac:dyDescent="0.3">
      <c r="B8337" s="166"/>
      <c r="C8337" s="40"/>
      <c r="D8337" s="167"/>
      <c r="E8337" s="167"/>
    </row>
    <row r="8338" spans="2:5" x14ac:dyDescent="0.3">
      <c r="B8338" s="166"/>
      <c r="C8338" s="40"/>
      <c r="D8338" s="167"/>
      <c r="E8338" s="167"/>
    </row>
    <row r="8339" spans="2:5" x14ac:dyDescent="0.3">
      <c r="B8339" s="166"/>
      <c r="C8339" s="40"/>
      <c r="D8339" s="167"/>
      <c r="E8339" s="167"/>
    </row>
    <row r="8340" spans="2:5" x14ac:dyDescent="0.3">
      <c r="B8340" s="166"/>
      <c r="C8340" s="40"/>
      <c r="D8340" s="167"/>
      <c r="E8340" s="167"/>
    </row>
    <row r="8341" spans="2:5" x14ac:dyDescent="0.3">
      <c r="B8341" s="166"/>
      <c r="C8341" s="40"/>
      <c r="D8341" s="167"/>
      <c r="E8341" s="167"/>
    </row>
    <row r="8342" spans="2:5" x14ac:dyDescent="0.3">
      <c r="B8342" s="166"/>
      <c r="C8342" s="40"/>
      <c r="D8342" s="167"/>
      <c r="E8342" s="167"/>
    </row>
    <row r="8343" spans="2:5" x14ac:dyDescent="0.3">
      <c r="B8343" s="166"/>
      <c r="C8343" s="40"/>
      <c r="D8343" s="167"/>
      <c r="E8343" s="167"/>
    </row>
    <row r="8344" spans="2:5" x14ac:dyDescent="0.3">
      <c r="B8344" s="166"/>
      <c r="C8344" s="40"/>
      <c r="D8344" s="167"/>
      <c r="E8344" s="167"/>
    </row>
    <row r="8345" spans="2:5" x14ac:dyDescent="0.3">
      <c r="B8345" s="166"/>
      <c r="C8345" s="40"/>
      <c r="D8345" s="167"/>
      <c r="E8345" s="167"/>
    </row>
    <row r="8346" spans="2:5" x14ac:dyDescent="0.3">
      <c r="B8346" s="166"/>
      <c r="C8346" s="40"/>
      <c r="D8346" s="167"/>
      <c r="E8346" s="167"/>
    </row>
    <row r="8347" spans="2:5" x14ac:dyDescent="0.3">
      <c r="B8347" s="166"/>
      <c r="C8347" s="40"/>
      <c r="D8347" s="167"/>
      <c r="E8347" s="167"/>
    </row>
    <row r="8348" spans="2:5" x14ac:dyDescent="0.3">
      <c r="B8348" s="166"/>
      <c r="C8348" s="40"/>
      <c r="D8348" s="167"/>
      <c r="E8348" s="167"/>
    </row>
    <row r="8349" spans="2:5" x14ac:dyDescent="0.3">
      <c r="B8349" s="166"/>
      <c r="C8349" s="40"/>
      <c r="D8349" s="167"/>
      <c r="E8349" s="167"/>
    </row>
    <row r="8350" spans="2:5" x14ac:dyDescent="0.3">
      <c r="B8350" s="166"/>
      <c r="C8350" s="40"/>
      <c r="D8350" s="167"/>
      <c r="E8350" s="167"/>
    </row>
    <row r="8351" spans="2:5" x14ac:dyDescent="0.3">
      <c r="B8351" s="166"/>
      <c r="C8351" s="40"/>
      <c r="D8351" s="167"/>
      <c r="E8351" s="167"/>
    </row>
    <row r="8352" spans="2:5" x14ac:dyDescent="0.3">
      <c r="B8352" s="166"/>
      <c r="C8352" s="40"/>
      <c r="D8352" s="167"/>
      <c r="E8352" s="167"/>
    </row>
    <row r="8353" spans="2:5" x14ac:dyDescent="0.3">
      <c r="B8353" s="166"/>
      <c r="C8353" s="40"/>
      <c r="D8353" s="167"/>
      <c r="E8353" s="167"/>
    </row>
    <row r="8354" spans="2:5" x14ac:dyDescent="0.3">
      <c r="B8354" s="166"/>
      <c r="C8354" s="40"/>
      <c r="D8354" s="167"/>
      <c r="E8354" s="167"/>
    </row>
    <row r="8355" spans="2:5" x14ac:dyDescent="0.3">
      <c r="B8355" s="166"/>
      <c r="C8355" s="40"/>
      <c r="D8355" s="167"/>
      <c r="E8355" s="167"/>
    </row>
    <row r="8356" spans="2:5" x14ac:dyDescent="0.3">
      <c r="B8356" s="166"/>
      <c r="C8356" s="40"/>
      <c r="D8356" s="167"/>
      <c r="E8356" s="167"/>
    </row>
    <row r="8357" spans="2:5" x14ac:dyDescent="0.3">
      <c r="B8357" s="166"/>
      <c r="C8357" s="40"/>
      <c r="D8357" s="167"/>
      <c r="E8357" s="167"/>
    </row>
    <row r="8358" spans="2:5" x14ac:dyDescent="0.3">
      <c r="B8358" s="166"/>
      <c r="C8358" s="40"/>
      <c r="D8358" s="167"/>
      <c r="E8358" s="167"/>
    </row>
    <row r="8359" spans="2:5" x14ac:dyDescent="0.3">
      <c r="B8359" s="166"/>
      <c r="C8359" s="40"/>
      <c r="D8359" s="167"/>
      <c r="E8359" s="167"/>
    </row>
    <row r="8360" spans="2:5" x14ac:dyDescent="0.3">
      <c r="B8360" s="166"/>
      <c r="C8360" s="40"/>
      <c r="D8360" s="167"/>
      <c r="E8360" s="167"/>
    </row>
    <row r="8361" spans="2:5" x14ac:dyDescent="0.3">
      <c r="B8361" s="166"/>
      <c r="C8361" s="40"/>
      <c r="D8361" s="167"/>
      <c r="E8361" s="167"/>
    </row>
    <row r="8362" spans="2:5" x14ac:dyDescent="0.3">
      <c r="B8362" s="166"/>
      <c r="C8362" s="40"/>
      <c r="D8362" s="167"/>
      <c r="E8362" s="167"/>
    </row>
    <row r="8363" spans="2:5" x14ac:dyDescent="0.3">
      <c r="B8363" s="166"/>
      <c r="C8363" s="40"/>
      <c r="D8363" s="167"/>
      <c r="E8363" s="167"/>
    </row>
    <row r="8364" spans="2:5" x14ac:dyDescent="0.3">
      <c r="B8364" s="166"/>
      <c r="C8364" s="40"/>
      <c r="D8364" s="167"/>
      <c r="E8364" s="167"/>
    </row>
    <row r="8365" spans="2:5" x14ac:dyDescent="0.3">
      <c r="B8365" s="166"/>
      <c r="C8365" s="40"/>
      <c r="D8365" s="167"/>
      <c r="E8365" s="167"/>
    </row>
    <row r="8366" spans="2:5" x14ac:dyDescent="0.3">
      <c r="B8366" s="166"/>
      <c r="C8366" s="40"/>
      <c r="D8366" s="167"/>
      <c r="E8366" s="167"/>
    </row>
    <row r="8367" spans="2:5" x14ac:dyDescent="0.3">
      <c r="B8367" s="166"/>
      <c r="C8367" s="40"/>
      <c r="D8367" s="167"/>
      <c r="E8367" s="167"/>
    </row>
    <row r="8368" spans="2:5" x14ac:dyDescent="0.3">
      <c r="B8368" s="166"/>
      <c r="C8368" s="40"/>
      <c r="D8368" s="167"/>
      <c r="E8368" s="167"/>
    </row>
    <row r="8369" spans="2:5" x14ac:dyDescent="0.3">
      <c r="B8369" s="166"/>
      <c r="C8369" s="40"/>
      <c r="D8369" s="167"/>
      <c r="E8369" s="167"/>
    </row>
    <row r="8370" spans="2:5" x14ac:dyDescent="0.3">
      <c r="B8370" s="166"/>
      <c r="C8370" s="40"/>
      <c r="D8370" s="167"/>
      <c r="E8370" s="167"/>
    </row>
    <row r="8371" spans="2:5" x14ac:dyDescent="0.3">
      <c r="B8371" s="166"/>
      <c r="C8371" s="40"/>
      <c r="D8371" s="167"/>
      <c r="E8371" s="167"/>
    </row>
    <row r="8372" spans="2:5" x14ac:dyDescent="0.3">
      <c r="B8372" s="166"/>
      <c r="C8372" s="40"/>
      <c r="D8372" s="167"/>
      <c r="E8372" s="167"/>
    </row>
    <row r="8373" spans="2:5" x14ac:dyDescent="0.3">
      <c r="B8373" s="166"/>
      <c r="C8373" s="40"/>
      <c r="D8373" s="167"/>
      <c r="E8373" s="167"/>
    </row>
    <row r="8374" spans="2:5" x14ac:dyDescent="0.3">
      <c r="B8374" s="166"/>
      <c r="C8374" s="40"/>
      <c r="D8374" s="167"/>
      <c r="E8374" s="167"/>
    </row>
    <row r="8375" spans="2:5" x14ac:dyDescent="0.3">
      <c r="B8375" s="166"/>
      <c r="C8375" s="40"/>
      <c r="D8375" s="167"/>
      <c r="E8375" s="167"/>
    </row>
    <row r="8376" spans="2:5" x14ac:dyDescent="0.3">
      <c r="B8376" s="166"/>
      <c r="C8376" s="40"/>
      <c r="D8376" s="167"/>
      <c r="E8376" s="167"/>
    </row>
    <row r="8377" spans="2:5" x14ac:dyDescent="0.3">
      <c r="B8377" s="166"/>
      <c r="C8377" s="40"/>
      <c r="D8377" s="167"/>
      <c r="E8377" s="167"/>
    </row>
    <row r="8378" spans="2:5" x14ac:dyDescent="0.3">
      <c r="B8378" s="166"/>
      <c r="C8378" s="40"/>
      <c r="D8378" s="167"/>
      <c r="E8378" s="167"/>
    </row>
    <row r="8379" spans="2:5" x14ac:dyDescent="0.3">
      <c r="B8379" s="166"/>
      <c r="C8379" s="40"/>
      <c r="D8379" s="167"/>
      <c r="E8379" s="167"/>
    </row>
    <row r="8380" spans="2:5" x14ac:dyDescent="0.3">
      <c r="B8380" s="166"/>
      <c r="C8380" s="40"/>
      <c r="D8380" s="167"/>
      <c r="E8380" s="167"/>
    </row>
    <row r="8381" spans="2:5" x14ac:dyDescent="0.3">
      <c r="B8381" s="166"/>
      <c r="C8381" s="40"/>
      <c r="D8381" s="167"/>
      <c r="E8381" s="167"/>
    </row>
    <row r="8382" spans="2:5" x14ac:dyDescent="0.3">
      <c r="B8382" s="166"/>
      <c r="C8382" s="40"/>
      <c r="D8382" s="167"/>
      <c r="E8382" s="167"/>
    </row>
    <row r="8383" spans="2:5" x14ac:dyDescent="0.3">
      <c r="B8383" s="166"/>
      <c r="C8383" s="40"/>
      <c r="D8383" s="167"/>
      <c r="E8383" s="167"/>
    </row>
    <row r="8384" spans="2:5" x14ac:dyDescent="0.3">
      <c r="B8384" s="166"/>
      <c r="C8384" s="40"/>
      <c r="D8384" s="167"/>
      <c r="E8384" s="167"/>
    </row>
    <row r="8385" spans="2:5" x14ac:dyDescent="0.3">
      <c r="B8385" s="166"/>
      <c r="C8385" s="40"/>
      <c r="D8385" s="167"/>
      <c r="E8385" s="167"/>
    </row>
    <row r="8386" spans="2:5" x14ac:dyDescent="0.3">
      <c r="B8386" s="166"/>
      <c r="C8386" s="40"/>
      <c r="D8386" s="167"/>
      <c r="E8386" s="167"/>
    </row>
    <row r="8387" spans="2:5" x14ac:dyDescent="0.3">
      <c r="B8387" s="166"/>
      <c r="C8387" s="40"/>
      <c r="D8387" s="167"/>
      <c r="E8387" s="167"/>
    </row>
    <row r="8388" spans="2:5" x14ac:dyDescent="0.3">
      <c r="B8388" s="166"/>
      <c r="C8388" s="40"/>
      <c r="D8388" s="167"/>
      <c r="E8388" s="167"/>
    </row>
    <row r="8389" spans="2:5" x14ac:dyDescent="0.3">
      <c r="B8389" s="166"/>
      <c r="C8389" s="40"/>
      <c r="D8389" s="167"/>
      <c r="E8389" s="167"/>
    </row>
    <row r="8390" spans="2:5" x14ac:dyDescent="0.3">
      <c r="B8390" s="166"/>
      <c r="C8390" s="40"/>
      <c r="D8390" s="167"/>
      <c r="E8390" s="167"/>
    </row>
    <row r="8391" spans="2:5" x14ac:dyDescent="0.3">
      <c r="B8391" s="166"/>
      <c r="C8391" s="40"/>
      <c r="D8391" s="167"/>
      <c r="E8391" s="167"/>
    </row>
    <row r="8392" spans="2:5" x14ac:dyDescent="0.3">
      <c r="B8392" s="166"/>
      <c r="C8392" s="40"/>
      <c r="D8392" s="167"/>
      <c r="E8392" s="167"/>
    </row>
    <row r="8393" spans="2:5" x14ac:dyDescent="0.3">
      <c r="B8393" s="166"/>
      <c r="C8393" s="40"/>
      <c r="D8393" s="167"/>
      <c r="E8393" s="167"/>
    </row>
    <row r="8394" spans="2:5" x14ac:dyDescent="0.3">
      <c r="B8394" s="166"/>
      <c r="C8394" s="40"/>
      <c r="D8394" s="167"/>
      <c r="E8394" s="167"/>
    </row>
    <row r="8395" spans="2:5" x14ac:dyDescent="0.3">
      <c r="B8395" s="166"/>
      <c r="C8395" s="40"/>
      <c r="D8395" s="167"/>
      <c r="E8395" s="167"/>
    </row>
    <row r="8396" spans="2:5" x14ac:dyDescent="0.3">
      <c r="B8396" s="166"/>
      <c r="C8396" s="40"/>
      <c r="D8396" s="167"/>
      <c r="E8396" s="167"/>
    </row>
    <row r="8397" spans="2:5" x14ac:dyDescent="0.3">
      <c r="B8397" s="166"/>
      <c r="C8397" s="40"/>
      <c r="D8397" s="167"/>
      <c r="E8397" s="167"/>
    </row>
    <row r="8398" spans="2:5" x14ac:dyDescent="0.3">
      <c r="B8398" s="166"/>
      <c r="C8398" s="40"/>
      <c r="D8398" s="167"/>
      <c r="E8398" s="167"/>
    </row>
    <row r="8399" spans="2:5" x14ac:dyDescent="0.3">
      <c r="B8399" s="166"/>
      <c r="C8399" s="40"/>
      <c r="D8399" s="167"/>
      <c r="E8399" s="167"/>
    </row>
    <row r="8400" spans="2:5" x14ac:dyDescent="0.3">
      <c r="B8400" s="166"/>
      <c r="C8400" s="40"/>
      <c r="D8400" s="167"/>
      <c r="E8400" s="167"/>
    </row>
    <row r="8401" spans="2:5" x14ac:dyDescent="0.3">
      <c r="B8401" s="166"/>
      <c r="C8401" s="40"/>
      <c r="D8401" s="167"/>
      <c r="E8401" s="167"/>
    </row>
    <row r="8402" spans="2:5" x14ac:dyDescent="0.3">
      <c r="B8402" s="166"/>
      <c r="C8402" s="40"/>
      <c r="D8402" s="167"/>
      <c r="E8402" s="167"/>
    </row>
    <row r="8403" spans="2:5" x14ac:dyDescent="0.3">
      <c r="B8403" s="166"/>
      <c r="C8403" s="40"/>
      <c r="D8403" s="167"/>
      <c r="E8403" s="167"/>
    </row>
    <row r="8404" spans="2:5" x14ac:dyDescent="0.3">
      <c r="B8404" s="166"/>
      <c r="C8404" s="40"/>
      <c r="D8404" s="167"/>
      <c r="E8404" s="167"/>
    </row>
    <row r="8405" spans="2:5" x14ac:dyDescent="0.3">
      <c r="B8405" s="166"/>
      <c r="C8405" s="40"/>
      <c r="D8405" s="167"/>
      <c r="E8405" s="167"/>
    </row>
    <row r="8406" spans="2:5" x14ac:dyDescent="0.3">
      <c r="B8406" s="166"/>
      <c r="C8406" s="40"/>
      <c r="D8406" s="167"/>
      <c r="E8406" s="167"/>
    </row>
    <row r="8407" spans="2:5" x14ac:dyDescent="0.3">
      <c r="B8407" s="166"/>
      <c r="C8407" s="40"/>
      <c r="D8407" s="167"/>
      <c r="E8407" s="167"/>
    </row>
    <row r="8408" spans="2:5" x14ac:dyDescent="0.3">
      <c r="B8408" s="166"/>
      <c r="C8408" s="40"/>
      <c r="D8408" s="167"/>
      <c r="E8408" s="167"/>
    </row>
    <row r="8409" spans="2:5" x14ac:dyDescent="0.3">
      <c r="B8409" s="166"/>
      <c r="C8409" s="40"/>
      <c r="D8409" s="167"/>
      <c r="E8409" s="167"/>
    </row>
    <row r="8410" spans="2:5" x14ac:dyDescent="0.3">
      <c r="B8410" s="166"/>
      <c r="C8410" s="40"/>
      <c r="D8410" s="167"/>
      <c r="E8410" s="167"/>
    </row>
    <row r="8411" spans="2:5" x14ac:dyDescent="0.3">
      <c r="B8411" s="166"/>
      <c r="C8411" s="40"/>
      <c r="D8411" s="167"/>
      <c r="E8411" s="167"/>
    </row>
    <row r="8412" spans="2:5" x14ac:dyDescent="0.3">
      <c r="B8412" s="166"/>
      <c r="C8412" s="40"/>
      <c r="D8412" s="167"/>
      <c r="E8412" s="167"/>
    </row>
    <row r="8413" spans="2:5" x14ac:dyDescent="0.3">
      <c r="B8413" s="166"/>
      <c r="C8413" s="40"/>
      <c r="D8413" s="167"/>
      <c r="E8413" s="167"/>
    </row>
    <row r="8414" spans="2:5" x14ac:dyDescent="0.3">
      <c r="B8414" s="166"/>
      <c r="C8414" s="40"/>
      <c r="D8414" s="167"/>
      <c r="E8414" s="167"/>
    </row>
    <row r="8415" spans="2:5" x14ac:dyDescent="0.3">
      <c r="B8415" s="166"/>
      <c r="C8415" s="40"/>
      <c r="D8415" s="167"/>
      <c r="E8415" s="167"/>
    </row>
    <row r="8416" spans="2:5" x14ac:dyDescent="0.3">
      <c r="B8416" s="166"/>
      <c r="C8416" s="40"/>
      <c r="D8416" s="167"/>
      <c r="E8416" s="167"/>
    </row>
    <row r="8417" spans="2:5" x14ac:dyDescent="0.3">
      <c r="B8417" s="166"/>
      <c r="C8417" s="40"/>
      <c r="D8417" s="167"/>
      <c r="E8417" s="167"/>
    </row>
    <row r="8418" spans="2:5" x14ac:dyDescent="0.3">
      <c r="B8418" s="166"/>
      <c r="C8418" s="40"/>
      <c r="D8418" s="167"/>
      <c r="E8418" s="167"/>
    </row>
    <row r="8419" spans="2:5" x14ac:dyDescent="0.3">
      <c r="B8419" s="166"/>
      <c r="C8419" s="40"/>
      <c r="D8419" s="167"/>
      <c r="E8419" s="167"/>
    </row>
    <row r="8420" spans="2:5" x14ac:dyDescent="0.3">
      <c r="B8420" s="166"/>
      <c r="C8420" s="40"/>
      <c r="D8420" s="167"/>
      <c r="E8420" s="167"/>
    </row>
    <row r="8421" spans="2:5" x14ac:dyDescent="0.3">
      <c r="B8421" s="166"/>
      <c r="C8421" s="40"/>
      <c r="D8421" s="167"/>
      <c r="E8421" s="167"/>
    </row>
    <row r="8422" spans="2:5" x14ac:dyDescent="0.3">
      <c r="B8422" s="166"/>
      <c r="C8422" s="40"/>
      <c r="D8422" s="167"/>
      <c r="E8422" s="167"/>
    </row>
    <row r="8423" spans="2:5" x14ac:dyDescent="0.3">
      <c r="B8423" s="166"/>
      <c r="C8423" s="40"/>
      <c r="D8423" s="167"/>
      <c r="E8423" s="167"/>
    </row>
    <row r="8424" spans="2:5" x14ac:dyDescent="0.3">
      <c r="B8424" s="166"/>
      <c r="C8424" s="40"/>
      <c r="D8424" s="167"/>
      <c r="E8424" s="167"/>
    </row>
    <row r="8425" spans="2:5" x14ac:dyDescent="0.3">
      <c r="B8425" s="166"/>
      <c r="C8425" s="40"/>
      <c r="D8425" s="167"/>
      <c r="E8425" s="167"/>
    </row>
    <row r="8426" spans="2:5" x14ac:dyDescent="0.3">
      <c r="B8426" s="166"/>
      <c r="C8426" s="40"/>
      <c r="D8426" s="167"/>
      <c r="E8426" s="167"/>
    </row>
    <row r="8427" spans="2:5" x14ac:dyDescent="0.3">
      <c r="B8427" s="166"/>
      <c r="C8427" s="40"/>
      <c r="D8427" s="167"/>
      <c r="E8427" s="167"/>
    </row>
    <row r="8428" spans="2:5" x14ac:dyDescent="0.3">
      <c r="B8428" s="166"/>
      <c r="C8428" s="40"/>
      <c r="D8428" s="167"/>
      <c r="E8428" s="167"/>
    </row>
    <row r="8429" spans="2:5" x14ac:dyDescent="0.3">
      <c r="B8429" s="166"/>
      <c r="C8429" s="40"/>
      <c r="D8429" s="167"/>
      <c r="E8429" s="167"/>
    </row>
    <row r="8430" spans="2:5" x14ac:dyDescent="0.3">
      <c r="B8430" s="166"/>
      <c r="C8430" s="40"/>
      <c r="D8430" s="167"/>
      <c r="E8430" s="167"/>
    </row>
    <row r="8431" spans="2:5" x14ac:dyDescent="0.3">
      <c r="B8431" s="166"/>
      <c r="C8431" s="40"/>
      <c r="D8431" s="167"/>
      <c r="E8431" s="167"/>
    </row>
    <row r="8432" spans="2:5" x14ac:dyDescent="0.3">
      <c r="B8432" s="166"/>
      <c r="C8432" s="40"/>
      <c r="D8432" s="167"/>
      <c r="E8432" s="167"/>
    </row>
    <row r="8433" spans="2:5" x14ac:dyDescent="0.3">
      <c r="B8433" s="166"/>
      <c r="C8433" s="40"/>
      <c r="D8433" s="167"/>
      <c r="E8433" s="167"/>
    </row>
    <row r="8434" spans="2:5" x14ac:dyDescent="0.3">
      <c r="B8434" s="166"/>
      <c r="C8434" s="40"/>
      <c r="D8434" s="167"/>
      <c r="E8434" s="167"/>
    </row>
    <row r="8435" spans="2:5" x14ac:dyDescent="0.3">
      <c r="B8435" s="166"/>
      <c r="C8435" s="40"/>
      <c r="D8435" s="167"/>
      <c r="E8435" s="167"/>
    </row>
    <row r="8436" spans="2:5" x14ac:dyDescent="0.3">
      <c r="B8436" s="166"/>
      <c r="C8436" s="40"/>
      <c r="D8436" s="167"/>
      <c r="E8436" s="167"/>
    </row>
    <row r="8437" spans="2:5" x14ac:dyDescent="0.3">
      <c r="B8437" s="166"/>
      <c r="C8437" s="40"/>
      <c r="D8437" s="167"/>
      <c r="E8437" s="167"/>
    </row>
    <row r="8438" spans="2:5" x14ac:dyDescent="0.3">
      <c r="B8438" s="166"/>
      <c r="C8438" s="40"/>
      <c r="D8438" s="167"/>
      <c r="E8438" s="167"/>
    </row>
    <row r="8439" spans="2:5" x14ac:dyDescent="0.3">
      <c r="B8439" s="166"/>
      <c r="C8439" s="40"/>
      <c r="D8439" s="167"/>
      <c r="E8439" s="167"/>
    </row>
    <row r="8440" spans="2:5" x14ac:dyDescent="0.3">
      <c r="B8440" s="166"/>
      <c r="C8440" s="40"/>
      <c r="D8440" s="167"/>
      <c r="E8440" s="167"/>
    </row>
    <row r="8441" spans="2:5" x14ac:dyDescent="0.3">
      <c r="B8441" s="166"/>
      <c r="C8441" s="40"/>
      <c r="D8441" s="167"/>
      <c r="E8441" s="167"/>
    </row>
    <row r="8442" spans="2:5" x14ac:dyDescent="0.3">
      <c r="B8442" s="166"/>
      <c r="C8442" s="40"/>
      <c r="D8442" s="167"/>
      <c r="E8442" s="167"/>
    </row>
    <row r="8443" spans="2:5" x14ac:dyDescent="0.3">
      <c r="B8443" s="166"/>
      <c r="C8443" s="40"/>
      <c r="D8443" s="167"/>
      <c r="E8443" s="167"/>
    </row>
    <row r="8444" spans="2:5" x14ac:dyDescent="0.3">
      <c r="B8444" s="166"/>
      <c r="C8444" s="40"/>
      <c r="D8444" s="167"/>
      <c r="E8444" s="167"/>
    </row>
    <row r="8445" spans="2:5" x14ac:dyDescent="0.3">
      <c r="B8445" s="166"/>
      <c r="C8445" s="40"/>
      <c r="D8445" s="167"/>
      <c r="E8445" s="167"/>
    </row>
    <row r="8446" spans="2:5" x14ac:dyDescent="0.3">
      <c r="B8446" s="166"/>
      <c r="C8446" s="40"/>
      <c r="D8446" s="167"/>
      <c r="E8446" s="167"/>
    </row>
    <row r="8447" spans="2:5" x14ac:dyDescent="0.3">
      <c r="B8447" s="166"/>
      <c r="C8447" s="40"/>
      <c r="D8447" s="167"/>
      <c r="E8447" s="167"/>
    </row>
    <row r="8448" spans="2:5" x14ac:dyDescent="0.3">
      <c r="B8448" s="166"/>
      <c r="C8448" s="40"/>
      <c r="D8448" s="167"/>
      <c r="E8448" s="167"/>
    </row>
    <row r="8449" spans="2:5" x14ac:dyDescent="0.3">
      <c r="B8449" s="166"/>
      <c r="C8449" s="40"/>
      <c r="D8449" s="167"/>
      <c r="E8449" s="167"/>
    </row>
    <row r="8450" spans="2:5" x14ac:dyDescent="0.3">
      <c r="B8450" s="166"/>
      <c r="C8450" s="40"/>
      <c r="D8450" s="167"/>
      <c r="E8450" s="167"/>
    </row>
    <row r="8451" spans="2:5" x14ac:dyDescent="0.3">
      <c r="B8451" s="166"/>
      <c r="C8451" s="40"/>
      <c r="D8451" s="167"/>
      <c r="E8451" s="167"/>
    </row>
    <row r="8452" spans="2:5" x14ac:dyDescent="0.3">
      <c r="B8452" s="166"/>
      <c r="C8452" s="40"/>
      <c r="D8452" s="167"/>
      <c r="E8452" s="167"/>
    </row>
    <row r="8453" spans="2:5" x14ac:dyDescent="0.3">
      <c r="B8453" s="166"/>
      <c r="C8453" s="40"/>
      <c r="D8453" s="167"/>
      <c r="E8453" s="167"/>
    </row>
    <row r="8454" spans="2:5" x14ac:dyDescent="0.3">
      <c r="B8454" s="166"/>
      <c r="C8454" s="40"/>
      <c r="D8454" s="167"/>
      <c r="E8454" s="167"/>
    </row>
    <row r="8455" spans="2:5" x14ac:dyDescent="0.3">
      <c r="B8455" s="166"/>
      <c r="C8455" s="40"/>
      <c r="D8455" s="167"/>
      <c r="E8455" s="167"/>
    </row>
    <row r="8456" spans="2:5" x14ac:dyDescent="0.3">
      <c r="B8456" s="166"/>
      <c r="C8456" s="40"/>
      <c r="D8456" s="167"/>
      <c r="E8456" s="167"/>
    </row>
    <row r="8457" spans="2:5" x14ac:dyDescent="0.3">
      <c r="B8457" s="166"/>
      <c r="C8457" s="40"/>
      <c r="D8457" s="167"/>
      <c r="E8457" s="167"/>
    </row>
    <row r="8458" spans="2:5" x14ac:dyDescent="0.3">
      <c r="B8458" s="166"/>
      <c r="C8458" s="40"/>
      <c r="D8458" s="167"/>
      <c r="E8458" s="167"/>
    </row>
    <row r="8459" spans="2:5" x14ac:dyDescent="0.3">
      <c r="B8459" s="166"/>
      <c r="C8459" s="40"/>
      <c r="D8459" s="167"/>
      <c r="E8459" s="167"/>
    </row>
    <row r="8460" spans="2:5" x14ac:dyDescent="0.3">
      <c r="B8460" s="166"/>
      <c r="C8460" s="40"/>
      <c r="D8460" s="167"/>
      <c r="E8460" s="167"/>
    </row>
    <row r="8461" spans="2:5" x14ac:dyDescent="0.3">
      <c r="B8461" s="166"/>
      <c r="C8461" s="40"/>
      <c r="D8461" s="167"/>
      <c r="E8461" s="167"/>
    </row>
    <row r="8462" spans="2:5" x14ac:dyDescent="0.3">
      <c r="B8462" s="166"/>
      <c r="C8462" s="40"/>
      <c r="D8462" s="167"/>
      <c r="E8462" s="167"/>
    </row>
    <row r="8463" spans="2:5" x14ac:dyDescent="0.3">
      <c r="B8463" s="166"/>
      <c r="C8463" s="40"/>
      <c r="D8463" s="167"/>
      <c r="E8463" s="167"/>
    </row>
    <row r="8464" spans="2:5" x14ac:dyDescent="0.3">
      <c r="B8464" s="166"/>
      <c r="C8464" s="40"/>
      <c r="D8464" s="167"/>
      <c r="E8464" s="167"/>
    </row>
    <row r="8465" spans="2:5" x14ac:dyDescent="0.3">
      <c r="B8465" s="166"/>
      <c r="C8465" s="40"/>
      <c r="D8465" s="167"/>
      <c r="E8465" s="167"/>
    </row>
    <row r="8466" spans="2:5" x14ac:dyDescent="0.3">
      <c r="B8466" s="166"/>
      <c r="C8466" s="40"/>
      <c r="D8466" s="167"/>
      <c r="E8466" s="167"/>
    </row>
    <row r="8467" spans="2:5" x14ac:dyDescent="0.3">
      <c r="B8467" s="166"/>
      <c r="C8467" s="40"/>
      <c r="D8467" s="167"/>
      <c r="E8467" s="167"/>
    </row>
    <row r="8468" spans="2:5" x14ac:dyDescent="0.3">
      <c r="B8468" s="166"/>
      <c r="C8468" s="40"/>
      <c r="D8468" s="167"/>
      <c r="E8468" s="167"/>
    </row>
    <row r="8469" spans="2:5" x14ac:dyDescent="0.3">
      <c r="B8469" s="166"/>
      <c r="C8469" s="40"/>
      <c r="D8469" s="167"/>
      <c r="E8469" s="167"/>
    </row>
    <row r="8470" spans="2:5" x14ac:dyDescent="0.3">
      <c r="B8470" s="166"/>
      <c r="C8470" s="40"/>
      <c r="D8470" s="167"/>
      <c r="E8470" s="167"/>
    </row>
    <row r="8471" spans="2:5" x14ac:dyDescent="0.3">
      <c r="B8471" s="166"/>
      <c r="C8471" s="40"/>
      <c r="D8471" s="167"/>
      <c r="E8471" s="167"/>
    </row>
    <row r="8472" spans="2:5" x14ac:dyDescent="0.3">
      <c r="B8472" s="166"/>
      <c r="C8472" s="40"/>
      <c r="D8472" s="167"/>
      <c r="E8472" s="167"/>
    </row>
    <row r="8473" spans="2:5" x14ac:dyDescent="0.3">
      <c r="B8473" s="166"/>
      <c r="C8473" s="40"/>
      <c r="D8473" s="167"/>
      <c r="E8473" s="167"/>
    </row>
    <row r="8474" spans="2:5" x14ac:dyDescent="0.3">
      <c r="B8474" s="166"/>
      <c r="C8474" s="40"/>
      <c r="D8474" s="167"/>
      <c r="E8474" s="167"/>
    </row>
    <row r="8475" spans="2:5" x14ac:dyDescent="0.3">
      <c r="B8475" s="166"/>
      <c r="C8475" s="40"/>
      <c r="D8475" s="167"/>
      <c r="E8475" s="167"/>
    </row>
    <row r="8476" spans="2:5" x14ac:dyDescent="0.3">
      <c r="B8476" s="166"/>
      <c r="C8476" s="40"/>
      <c r="D8476" s="167"/>
      <c r="E8476" s="167"/>
    </row>
    <row r="8477" spans="2:5" x14ac:dyDescent="0.3">
      <c r="B8477" s="166"/>
      <c r="C8477" s="40"/>
      <c r="D8477" s="167"/>
      <c r="E8477" s="167"/>
    </row>
    <row r="8478" spans="2:5" x14ac:dyDescent="0.3">
      <c r="B8478" s="166"/>
      <c r="C8478" s="40"/>
      <c r="D8478" s="167"/>
      <c r="E8478" s="167"/>
    </row>
    <row r="8479" spans="2:5" x14ac:dyDescent="0.3">
      <c r="B8479" s="166"/>
      <c r="C8479" s="40"/>
      <c r="D8479" s="167"/>
      <c r="E8479" s="167"/>
    </row>
    <row r="8480" spans="2:5" x14ac:dyDescent="0.3">
      <c r="B8480" s="166"/>
      <c r="C8480" s="40"/>
      <c r="D8480" s="167"/>
      <c r="E8480" s="167"/>
    </row>
    <row r="8481" spans="2:5" x14ac:dyDescent="0.3">
      <c r="B8481" s="166"/>
      <c r="C8481" s="40"/>
      <c r="D8481" s="167"/>
      <c r="E8481" s="167"/>
    </row>
    <row r="8482" spans="2:5" x14ac:dyDescent="0.3">
      <c r="B8482" s="166"/>
      <c r="C8482" s="40"/>
      <c r="D8482" s="167"/>
      <c r="E8482" s="167"/>
    </row>
    <row r="8483" spans="2:5" x14ac:dyDescent="0.3">
      <c r="B8483" s="166"/>
      <c r="C8483" s="40"/>
      <c r="D8483" s="167"/>
      <c r="E8483" s="167"/>
    </row>
    <row r="8484" spans="2:5" x14ac:dyDescent="0.3">
      <c r="B8484" s="166"/>
      <c r="C8484" s="40"/>
      <c r="D8484" s="167"/>
      <c r="E8484" s="167"/>
    </row>
    <row r="8485" spans="2:5" x14ac:dyDescent="0.3">
      <c r="B8485" s="166"/>
      <c r="C8485" s="40"/>
      <c r="D8485" s="167"/>
      <c r="E8485" s="167"/>
    </row>
    <row r="8486" spans="2:5" x14ac:dyDescent="0.3">
      <c r="B8486" s="166"/>
      <c r="C8486" s="40"/>
      <c r="D8486" s="167"/>
      <c r="E8486" s="167"/>
    </row>
    <row r="8487" spans="2:5" x14ac:dyDescent="0.3">
      <c r="B8487" s="166"/>
      <c r="C8487" s="40"/>
      <c r="D8487" s="167"/>
      <c r="E8487" s="167"/>
    </row>
    <row r="8488" spans="2:5" x14ac:dyDescent="0.3">
      <c r="B8488" s="166"/>
      <c r="C8488" s="40"/>
      <c r="D8488" s="167"/>
      <c r="E8488" s="167"/>
    </row>
    <row r="8489" spans="2:5" x14ac:dyDescent="0.3">
      <c r="B8489" s="166"/>
      <c r="C8489" s="40"/>
      <c r="D8489" s="167"/>
      <c r="E8489" s="167"/>
    </row>
    <row r="8490" spans="2:5" x14ac:dyDescent="0.3">
      <c r="B8490" s="166"/>
      <c r="C8490" s="40"/>
      <c r="D8490" s="167"/>
      <c r="E8490" s="167"/>
    </row>
    <row r="8491" spans="2:5" x14ac:dyDescent="0.3">
      <c r="B8491" s="166"/>
      <c r="C8491" s="40"/>
      <c r="D8491" s="167"/>
      <c r="E8491" s="167"/>
    </row>
    <row r="8492" spans="2:5" x14ac:dyDescent="0.3">
      <c r="B8492" s="166"/>
      <c r="C8492" s="40"/>
      <c r="D8492" s="167"/>
      <c r="E8492" s="167"/>
    </row>
  </sheetData>
  <autoFilter ref="B9:E9" xr:uid="{FDE96C53-2CB7-4708-A748-4C07E384FD9B}">
    <sortState xmlns:xlrd2="http://schemas.microsoft.com/office/spreadsheetml/2017/richdata2" ref="B10:E7691">
      <sortCondition descending="1" ref="E9"/>
    </sortState>
  </autoFilter>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88C6-AF4C-470E-9FB7-51D4A15EE5BA}">
  <sheetPr>
    <tabColor rgb="FF92D050"/>
  </sheetPr>
  <dimension ref="A2:L75"/>
  <sheetViews>
    <sheetView showGridLines="0" zoomScale="78" zoomScaleNormal="87" workbookViewId="0">
      <pane ySplit="2" topLeftCell="A7" activePane="bottomLeft" state="frozen"/>
      <selection activeCell="D26" sqref="D26"/>
      <selection pane="bottomLeft" activeCell="L7" sqref="L7:L8"/>
    </sheetView>
  </sheetViews>
  <sheetFormatPr defaultRowHeight="14.4" x14ac:dyDescent="0.3"/>
  <cols>
    <col min="1" max="1" width="3.21875" style="104" customWidth="1"/>
    <col min="2" max="2" width="25.44140625" bestFit="1" customWidth="1"/>
    <col min="3" max="12" width="10.6640625" customWidth="1"/>
  </cols>
  <sheetData>
    <row r="2" spans="1:12" x14ac:dyDescent="0.3">
      <c r="B2" s="86" t="s">
        <v>217</v>
      </c>
      <c r="C2" s="87">
        <v>42430</v>
      </c>
      <c r="D2" s="87">
        <v>42795</v>
      </c>
      <c r="E2" s="87">
        <v>43160</v>
      </c>
      <c r="F2" s="87">
        <v>43525</v>
      </c>
      <c r="G2" s="87">
        <v>43891</v>
      </c>
      <c r="H2" s="87">
        <v>44256</v>
      </c>
      <c r="I2" s="87">
        <v>44621</v>
      </c>
      <c r="J2" s="87">
        <v>44986</v>
      </c>
      <c r="K2" s="87">
        <v>45352</v>
      </c>
      <c r="L2" s="87">
        <v>45717</v>
      </c>
    </row>
    <row r="3" spans="1:12" x14ac:dyDescent="0.3">
      <c r="B3" s="88"/>
      <c r="C3" s="89"/>
      <c r="D3" s="89"/>
      <c r="E3" s="89"/>
      <c r="F3" s="89"/>
      <c r="G3" s="89"/>
      <c r="H3" s="89"/>
      <c r="I3" s="89"/>
      <c r="J3" s="89"/>
      <c r="K3" s="89"/>
      <c r="L3" s="89"/>
    </row>
    <row r="4" spans="1:12" x14ac:dyDescent="0.3">
      <c r="A4" s="104" t="s">
        <v>103</v>
      </c>
      <c r="B4" s="65" t="s">
        <v>189</v>
      </c>
      <c r="C4" s="95">
        <v>679</v>
      </c>
      <c r="D4" s="95">
        <v>679</v>
      </c>
      <c r="E4" s="95">
        <v>679</v>
      </c>
      <c r="F4" s="95">
        <v>679</v>
      </c>
      <c r="G4" s="95">
        <v>720</v>
      </c>
      <c r="H4" s="95">
        <v>766</v>
      </c>
      <c r="I4" s="95">
        <v>766</v>
      </c>
      <c r="J4" s="95">
        <v>766</v>
      </c>
      <c r="K4" s="95">
        <v>767</v>
      </c>
      <c r="L4" s="95">
        <v>736</v>
      </c>
    </row>
    <row r="5" spans="1:12" x14ac:dyDescent="0.3">
      <c r="B5" s="65" t="s">
        <v>118</v>
      </c>
      <c r="C5" s="95">
        <v>78273</v>
      </c>
      <c r="D5" s="95">
        <v>57383</v>
      </c>
      <c r="E5" s="95">
        <v>94749</v>
      </c>
      <c r="F5" s="95">
        <v>59500</v>
      </c>
      <c r="G5" s="95">
        <v>62359</v>
      </c>
      <c r="H5" s="95">
        <v>54481</v>
      </c>
      <c r="I5" s="95">
        <v>43795</v>
      </c>
      <c r="J5" s="95">
        <v>44556</v>
      </c>
      <c r="K5" s="95">
        <v>84151</v>
      </c>
      <c r="L5" s="95">
        <v>115408</v>
      </c>
    </row>
    <row r="6" spans="1:12" x14ac:dyDescent="0.3">
      <c r="B6" s="65" t="s">
        <v>190</v>
      </c>
      <c r="C6" s="95"/>
      <c r="D6" s="95"/>
      <c r="E6" s="95"/>
      <c r="F6" s="95"/>
      <c r="G6" s="95"/>
      <c r="H6" s="95"/>
      <c r="I6" s="95"/>
      <c r="J6" s="95"/>
      <c r="K6" s="95"/>
      <c r="L6" s="95"/>
    </row>
    <row r="7" spans="1:12" x14ac:dyDescent="0.3">
      <c r="B7" t="s">
        <v>191</v>
      </c>
      <c r="C7" s="95">
        <v>50510</v>
      </c>
      <c r="D7" s="95">
        <v>60629</v>
      </c>
      <c r="E7" s="95">
        <v>61200</v>
      </c>
      <c r="F7" s="95">
        <v>70818</v>
      </c>
      <c r="G7" s="95">
        <v>83316</v>
      </c>
      <c r="H7" s="95">
        <v>93113</v>
      </c>
      <c r="I7" s="95">
        <v>97759</v>
      </c>
      <c r="J7" s="95">
        <v>88696</v>
      </c>
      <c r="K7" s="95">
        <v>62149</v>
      </c>
      <c r="L7" s="95">
        <v>40217</v>
      </c>
    </row>
    <row r="8" spans="1:12" x14ac:dyDescent="0.3">
      <c r="B8" t="s">
        <v>192</v>
      </c>
      <c r="C8" s="95">
        <v>11451</v>
      </c>
      <c r="D8" s="95">
        <v>13860</v>
      </c>
      <c r="E8" s="95">
        <v>16795</v>
      </c>
      <c r="F8" s="95">
        <v>20150</v>
      </c>
      <c r="G8" s="95">
        <v>16363</v>
      </c>
      <c r="H8" s="95">
        <v>42792</v>
      </c>
      <c r="I8" s="95">
        <v>41918</v>
      </c>
      <c r="J8" s="95">
        <v>36965</v>
      </c>
      <c r="K8" s="95">
        <v>36352</v>
      </c>
      <c r="L8" s="95">
        <v>22282</v>
      </c>
    </row>
    <row r="9" spans="1:12" x14ac:dyDescent="0.3">
      <c r="B9" t="s">
        <v>193</v>
      </c>
      <c r="C9" s="95">
        <v>0</v>
      </c>
      <c r="D9" s="95">
        <v>0</v>
      </c>
      <c r="E9" s="95">
        <v>0</v>
      </c>
      <c r="F9" s="95">
        <v>173</v>
      </c>
      <c r="G9" s="95">
        <v>5977</v>
      </c>
      <c r="H9" s="95">
        <v>6226</v>
      </c>
      <c r="I9" s="95">
        <v>6772</v>
      </c>
      <c r="J9" s="95">
        <v>8453</v>
      </c>
      <c r="K9" s="95">
        <v>8763</v>
      </c>
      <c r="L9" s="95">
        <v>9041</v>
      </c>
    </row>
    <row r="10" spans="1:12" x14ac:dyDescent="0.3">
      <c r="B10" t="s">
        <v>194</v>
      </c>
      <c r="C10" s="95">
        <v>7399</v>
      </c>
      <c r="D10" s="95">
        <v>4115</v>
      </c>
      <c r="E10" s="95">
        <v>10956</v>
      </c>
      <c r="F10" s="95">
        <v>15034</v>
      </c>
      <c r="G10" s="95">
        <v>19132</v>
      </c>
      <c r="H10" s="95">
        <v>0</v>
      </c>
      <c r="I10" s="95">
        <v>0</v>
      </c>
      <c r="J10" s="95">
        <v>0</v>
      </c>
      <c r="K10" s="95">
        <v>0</v>
      </c>
      <c r="L10" s="95">
        <v>0</v>
      </c>
    </row>
    <row r="11" spans="1:12" x14ac:dyDescent="0.3">
      <c r="B11" s="65" t="s">
        <v>195</v>
      </c>
      <c r="C11" s="95"/>
      <c r="D11" s="95"/>
      <c r="E11" s="95"/>
      <c r="F11" s="95"/>
      <c r="G11" s="95"/>
      <c r="H11" s="95"/>
      <c r="I11" s="95"/>
      <c r="J11" s="95"/>
      <c r="K11" s="95"/>
      <c r="L11" s="95"/>
    </row>
    <row r="12" spans="1:12" x14ac:dyDescent="0.3">
      <c r="B12" t="s">
        <v>196</v>
      </c>
      <c r="C12" s="95">
        <v>433</v>
      </c>
      <c r="D12" s="95">
        <v>453</v>
      </c>
      <c r="E12" s="95">
        <v>525</v>
      </c>
      <c r="F12" s="95">
        <v>523</v>
      </c>
      <c r="G12" s="95">
        <v>814</v>
      </c>
      <c r="H12" s="95">
        <v>1573</v>
      </c>
      <c r="I12" s="95">
        <v>4271</v>
      </c>
      <c r="J12" s="95">
        <v>7278</v>
      </c>
      <c r="K12" s="95">
        <v>8176</v>
      </c>
      <c r="L12" s="95">
        <v>6610</v>
      </c>
    </row>
    <row r="13" spans="1:12" x14ac:dyDescent="0.3">
      <c r="B13" t="s">
        <v>197</v>
      </c>
      <c r="C13" s="95">
        <v>61562</v>
      </c>
      <c r="D13" s="95">
        <v>62533</v>
      </c>
      <c r="E13" s="95">
        <v>76940</v>
      </c>
      <c r="F13" s="95">
        <v>71691</v>
      </c>
      <c r="G13" s="95">
        <v>66398</v>
      </c>
      <c r="H13" s="95">
        <v>76040</v>
      </c>
      <c r="I13" s="95">
        <v>69750</v>
      </c>
      <c r="J13" s="95">
        <v>79252</v>
      </c>
      <c r="K13" s="95">
        <v>93978</v>
      </c>
      <c r="L13" s="95">
        <v>97368</v>
      </c>
    </row>
    <row r="14" spans="1:12" x14ac:dyDescent="0.3">
      <c r="B14" t="s">
        <v>198</v>
      </c>
      <c r="C14" s="95">
        <v>2165</v>
      </c>
      <c r="D14" s="95">
        <v>1711</v>
      </c>
      <c r="E14" s="95">
        <v>0</v>
      </c>
      <c r="F14" s="95">
        <v>0</v>
      </c>
      <c r="G14" s="95">
        <v>0</v>
      </c>
      <c r="H14" s="95">
        <v>0</v>
      </c>
      <c r="I14" s="95">
        <v>0</v>
      </c>
      <c r="J14" s="95">
        <v>0</v>
      </c>
      <c r="K14" s="95">
        <v>0</v>
      </c>
      <c r="L14" s="95">
        <v>0</v>
      </c>
    </row>
    <row r="15" spans="1:12" x14ac:dyDescent="0.3">
      <c r="B15" t="s">
        <v>199</v>
      </c>
      <c r="C15" s="92">
        <v>50712</v>
      </c>
      <c r="D15" s="92">
        <v>71218</v>
      </c>
      <c r="E15" s="92">
        <v>65349</v>
      </c>
      <c r="F15" s="92">
        <v>67135</v>
      </c>
      <c r="G15" s="92">
        <v>65101</v>
      </c>
      <c r="H15" s="92">
        <v>66579</v>
      </c>
      <c r="I15" s="92">
        <v>64030</v>
      </c>
      <c r="J15" s="92">
        <v>68710</v>
      </c>
      <c r="K15" s="92">
        <v>75185</v>
      </c>
      <c r="L15" s="92">
        <v>85311</v>
      </c>
    </row>
    <row r="16" spans="1:12" x14ac:dyDescent="0.3">
      <c r="B16" s="90" t="s">
        <v>115</v>
      </c>
      <c r="C16" s="91">
        <v>263184</v>
      </c>
      <c r="D16" s="91">
        <v>272580</v>
      </c>
      <c r="E16" s="91">
        <v>327192</v>
      </c>
      <c r="F16" s="91">
        <v>305703</v>
      </c>
      <c r="G16" s="91">
        <v>320179</v>
      </c>
      <c r="H16" s="91">
        <v>341570</v>
      </c>
      <c r="I16" s="91">
        <v>329061</v>
      </c>
      <c r="J16" s="91">
        <v>334674</v>
      </c>
      <c r="K16" s="91">
        <v>369521</v>
      </c>
      <c r="L16" s="91">
        <v>376973</v>
      </c>
    </row>
    <row r="17" spans="2:12" x14ac:dyDescent="0.3">
      <c r="C17" s="85"/>
      <c r="D17" s="85"/>
      <c r="E17" s="85"/>
      <c r="F17" s="85"/>
      <c r="G17" s="85"/>
      <c r="H17" s="85"/>
      <c r="I17" s="85"/>
      <c r="J17" s="85"/>
      <c r="K17" s="85"/>
      <c r="L17" s="85"/>
    </row>
    <row r="18" spans="2:12" x14ac:dyDescent="0.3">
      <c r="B18" s="65" t="s">
        <v>200</v>
      </c>
      <c r="C18" s="85"/>
      <c r="D18" s="85"/>
      <c r="E18" s="85"/>
      <c r="F18" s="85"/>
      <c r="G18" s="85"/>
      <c r="H18" s="85"/>
      <c r="I18" s="85"/>
      <c r="J18" s="85"/>
      <c r="K18" s="85"/>
      <c r="L18" s="85"/>
    </row>
    <row r="19" spans="2:12" x14ac:dyDescent="0.3">
      <c r="B19" t="s">
        <v>201</v>
      </c>
      <c r="C19" s="95">
        <v>7185</v>
      </c>
      <c r="D19" s="95">
        <v>6762</v>
      </c>
      <c r="E19" s="95">
        <v>7339</v>
      </c>
      <c r="F19" s="95">
        <v>7286</v>
      </c>
      <c r="G19" s="95">
        <v>7675</v>
      </c>
      <c r="H19" s="95">
        <v>7819</v>
      </c>
      <c r="I19" s="95">
        <v>7760</v>
      </c>
      <c r="J19" s="95">
        <v>8045</v>
      </c>
      <c r="K19" s="95">
        <v>7996</v>
      </c>
      <c r="L19" s="95">
        <v>7900</v>
      </c>
    </row>
    <row r="20" spans="2:12" x14ac:dyDescent="0.3">
      <c r="B20" t="s">
        <v>202</v>
      </c>
      <c r="C20" s="95">
        <v>12343</v>
      </c>
      <c r="D20" s="95">
        <v>12164</v>
      </c>
      <c r="E20" s="95">
        <v>16552</v>
      </c>
      <c r="F20" s="95">
        <v>22938</v>
      </c>
      <c r="G20" s="95">
        <v>32665</v>
      </c>
      <c r="H20" s="95">
        <v>35537</v>
      </c>
      <c r="I20" s="95">
        <v>36466</v>
      </c>
      <c r="J20" s="95">
        <v>38674</v>
      </c>
      <c r="K20" s="95">
        <v>40583</v>
      </c>
      <c r="L20" s="95">
        <v>44662</v>
      </c>
    </row>
    <row r="21" spans="2:12" x14ac:dyDescent="0.3">
      <c r="B21" t="s">
        <v>203</v>
      </c>
      <c r="C21" s="95">
        <v>80063</v>
      </c>
      <c r="D21" s="95">
        <v>79976</v>
      </c>
      <c r="E21" s="95">
        <v>100226</v>
      </c>
      <c r="F21" s="95">
        <v>109415</v>
      </c>
      <c r="G21" s="95">
        <v>124158</v>
      </c>
      <c r="H21" s="95">
        <v>138868</v>
      </c>
      <c r="I21" s="95">
        <v>148585</v>
      </c>
      <c r="J21" s="95">
        <v>153672</v>
      </c>
      <c r="K21" s="95">
        <v>151877</v>
      </c>
      <c r="L21" s="95">
        <v>155939</v>
      </c>
    </row>
    <row r="22" spans="2:12" x14ac:dyDescent="0.3">
      <c r="B22" t="s">
        <v>204</v>
      </c>
      <c r="C22" s="95">
        <v>498</v>
      </c>
      <c r="D22" s="95">
        <v>0</v>
      </c>
      <c r="E22" s="95">
        <v>0</v>
      </c>
      <c r="F22" s="95">
        <v>0</v>
      </c>
      <c r="G22" s="95">
        <v>0</v>
      </c>
      <c r="H22" s="95">
        <v>0</v>
      </c>
      <c r="I22" s="95">
        <v>0</v>
      </c>
      <c r="J22" s="95">
        <v>0</v>
      </c>
      <c r="K22" s="95">
        <v>0</v>
      </c>
      <c r="L22" s="95">
        <v>0</v>
      </c>
    </row>
    <row r="23" spans="2:12" x14ac:dyDescent="0.3">
      <c r="B23" t="s">
        <v>205</v>
      </c>
      <c r="C23" s="95">
        <v>1634</v>
      </c>
      <c r="D23" s="95">
        <v>1767</v>
      </c>
      <c r="E23" s="95">
        <v>1943</v>
      </c>
      <c r="F23" s="95">
        <v>2335</v>
      </c>
      <c r="G23" s="95">
        <v>3054</v>
      </c>
      <c r="H23" s="95">
        <v>3172</v>
      </c>
      <c r="I23" s="95">
        <v>3383</v>
      </c>
      <c r="J23" s="95">
        <v>3499</v>
      </c>
      <c r="K23" s="95">
        <v>3667</v>
      </c>
      <c r="L23" s="95">
        <v>3879</v>
      </c>
    </row>
    <row r="24" spans="2:12" x14ac:dyDescent="0.3">
      <c r="B24" t="s">
        <v>206</v>
      </c>
      <c r="C24" s="95">
        <v>1241</v>
      </c>
      <c r="D24" s="95">
        <v>1401</v>
      </c>
      <c r="E24" s="95">
        <v>1430</v>
      </c>
      <c r="F24" s="95">
        <v>1626</v>
      </c>
      <c r="G24" s="95">
        <v>1890</v>
      </c>
      <c r="H24" s="95">
        <v>1956</v>
      </c>
      <c r="I24" s="95">
        <v>1984</v>
      </c>
      <c r="J24" s="95">
        <v>2084</v>
      </c>
      <c r="K24" s="95">
        <v>2029</v>
      </c>
      <c r="L24" s="95">
        <v>1970</v>
      </c>
    </row>
    <row r="25" spans="2:12" x14ac:dyDescent="0.3">
      <c r="B25" t="s">
        <v>207</v>
      </c>
      <c r="C25" s="95">
        <v>280</v>
      </c>
      <c r="D25" s="95">
        <v>291</v>
      </c>
      <c r="E25" s="95">
        <v>353</v>
      </c>
      <c r="F25" s="95">
        <v>387</v>
      </c>
      <c r="G25" s="95">
        <v>601</v>
      </c>
      <c r="H25" s="95">
        <v>845</v>
      </c>
      <c r="I25" s="95">
        <v>725</v>
      </c>
      <c r="J25" s="95">
        <v>788</v>
      </c>
      <c r="K25" s="95">
        <v>956</v>
      </c>
      <c r="L25" s="95">
        <v>1151</v>
      </c>
    </row>
    <row r="26" spans="2:12" x14ac:dyDescent="0.3">
      <c r="B26" t="s">
        <v>208</v>
      </c>
      <c r="C26" s="95">
        <v>58951</v>
      </c>
      <c r="D26" s="95">
        <v>54932</v>
      </c>
      <c r="E26" s="95">
        <v>77870</v>
      </c>
      <c r="F26" s="95">
        <v>80480</v>
      </c>
      <c r="G26" s="95">
        <v>91157</v>
      </c>
      <c r="H26" s="95">
        <v>114809</v>
      </c>
      <c r="I26" s="95">
        <v>114323</v>
      </c>
      <c r="J26" s="95">
        <v>112538</v>
      </c>
      <c r="K26" s="95">
        <v>116714</v>
      </c>
      <c r="L26" s="95">
        <v>93455</v>
      </c>
    </row>
    <row r="27" spans="2:12" x14ac:dyDescent="0.3">
      <c r="B27" t="s">
        <v>209</v>
      </c>
      <c r="C27" s="95">
        <v>6746</v>
      </c>
      <c r="D27" s="95">
        <v>6219</v>
      </c>
      <c r="E27" s="95">
        <v>7497</v>
      </c>
      <c r="F27" s="95">
        <v>8049</v>
      </c>
      <c r="G27" s="95">
        <v>9380</v>
      </c>
      <c r="H27" s="95">
        <v>10686</v>
      </c>
      <c r="I27" s="95">
        <v>10870</v>
      </c>
      <c r="J27" s="95">
        <v>11841</v>
      </c>
      <c r="K27" s="95">
        <v>10657</v>
      </c>
      <c r="L27" s="95">
        <v>11044</v>
      </c>
    </row>
    <row r="28" spans="2:12" x14ac:dyDescent="0.3">
      <c r="B28" s="65" t="s">
        <v>210</v>
      </c>
      <c r="C28" s="96">
        <v>168941</v>
      </c>
      <c r="D28" s="96">
        <v>163512</v>
      </c>
      <c r="E28" s="96">
        <v>213209</v>
      </c>
      <c r="F28" s="96">
        <v>232517</v>
      </c>
      <c r="G28" s="96">
        <v>270579</v>
      </c>
      <c r="H28" s="96">
        <v>313692</v>
      </c>
      <c r="I28" s="96">
        <v>324096</v>
      </c>
      <c r="J28" s="96">
        <v>331141</v>
      </c>
      <c r="K28" s="96">
        <v>334479</v>
      </c>
      <c r="L28" s="96">
        <v>320000</v>
      </c>
    </row>
    <row r="29" spans="2:12" x14ac:dyDescent="0.3">
      <c r="B29" s="65" t="s">
        <v>211</v>
      </c>
      <c r="C29" s="92">
        <v>61709</v>
      </c>
      <c r="D29" s="92">
        <v>67568</v>
      </c>
      <c r="E29" s="92">
        <v>91795</v>
      </c>
      <c r="F29" s="92">
        <v>121283</v>
      </c>
      <c r="G29" s="92">
        <v>143471</v>
      </c>
      <c r="H29" s="92">
        <v>174985</v>
      </c>
      <c r="I29" s="92">
        <v>185241</v>
      </c>
      <c r="J29" s="92">
        <v>199062</v>
      </c>
      <c r="K29" s="92">
        <v>213194</v>
      </c>
      <c r="L29" s="92">
        <v>204303</v>
      </c>
    </row>
    <row r="30" spans="2:12" x14ac:dyDescent="0.3">
      <c r="B30" s="93" t="s">
        <v>162</v>
      </c>
      <c r="C30" s="94">
        <f>C28-C29</f>
        <v>107232</v>
      </c>
      <c r="D30" s="94">
        <f t="shared" ref="D30:L30" si="0">D28-D29</f>
        <v>95944</v>
      </c>
      <c r="E30" s="94">
        <f t="shared" si="0"/>
        <v>121414</v>
      </c>
      <c r="F30" s="94">
        <f t="shared" si="0"/>
        <v>111234</v>
      </c>
      <c r="G30" s="94">
        <f t="shared" si="0"/>
        <v>127108</v>
      </c>
      <c r="H30" s="94">
        <f t="shared" si="0"/>
        <v>138707</v>
      </c>
      <c r="I30" s="94">
        <f t="shared" si="0"/>
        <v>138855</v>
      </c>
      <c r="J30" s="94">
        <f t="shared" si="0"/>
        <v>132079</v>
      </c>
      <c r="K30" s="94">
        <f t="shared" si="0"/>
        <v>121285</v>
      </c>
      <c r="L30" s="94">
        <f t="shared" si="0"/>
        <v>115697</v>
      </c>
    </row>
    <row r="31" spans="2:12" x14ac:dyDescent="0.3">
      <c r="B31" s="65"/>
      <c r="C31" s="92"/>
      <c r="D31" s="92"/>
      <c r="E31" s="92"/>
      <c r="F31" s="92"/>
      <c r="G31" s="92"/>
      <c r="H31" s="92"/>
      <c r="I31" s="92"/>
      <c r="J31" s="92"/>
      <c r="K31" s="92"/>
      <c r="L31" s="92"/>
    </row>
    <row r="32" spans="2:12" x14ac:dyDescent="0.3">
      <c r="B32" s="65" t="s">
        <v>212</v>
      </c>
      <c r="C32" s="97">
        <v>25919</v>
      </c>
      <c r="D32" s="97">
        <v>33699</v>
      </c>
      <c r="E32" s="97">
        <v>40034</v>
      </c>
      <c r="F32" s="97">
        <v>31884</v>
      </c>
      <c r="G32" s="97">
        <v>35622</v>
      </c>
      <c r="H32" s="97">
        <v>20964</v>
      </c>
      <c r="I32" s="97">
        <v>10251</v>
      </c>
      <c r="J32" s="97">
        <v>14274</v>
      </c>
      <c r="K32" s="97">
        <v>35698</v>
      </c>
      <c r="L32" s="97">
        <v>65806</v>
      </c>
    </row>
    <row r="33" spans="1:12" x14ac:dyDescent="0.3">
      <c r="B33" s="65" t="s">
        <v>112</v>
      </c>
      <c r="C33" s="97">
        <v>23767</v>
      </c>
      <c r="D33" s="97">
        <v>20338</v>
      </c>
      <c r="E33" s="97">
        <v>20813</v>
      </c>
      <c r="F33" s="97">
        <v>15771</v>
      </c>
      <c r="G33" s="97">
        <v>16308</v>
      </c>
      <c r="H33" s="97">
        <v>24620</v>
      </c>
      <c r="I33" s="97">
        <v>29380</v>
      </c>
      <c r="J33" s="97">
        <v>26379</v>
      </c>
      <c r="K33" s="97">
        <v>22971</v>
      </c>
      <c r="L33" s="97">
        <v>35656</v>
      </c>
    </row>
    <row r="34" spans="1:12" x14ac:dyDescent="0.3">
      <c r="B34" s="65"/>
      <c r="C34" s="92"/>
      <c r="D34" s="92"/>
      <c r="E34" s="92"/>
      <c r="F34" s="92"/>
      <c r="G34" s="92"/>
      <c r="H34" s="92"/>
      <c r="I34" s="92"/>
      <c r="J34" s="92"/>
      <c r="K34" s="92"/>
      <c r="L34" s="92"/>
    </row>
    <row r="35" spans="1:12" x14ac:dyDescent="0.3">
      <c r="B35" s="65" t="s">
        <v>213</v>
      </c>
      <c r="C35" s="92"/>
      <c r="D35" s="92"/>
      <c r="E35" s="92"/>
      <c r="F35" s="92"/>
      <c r="G35" s="92"/>
      <c r="H35" s="92"/>
      <c r="I35" s="92"/>
      <c r="J35" s="92"/>
      <c r="K35" s="92"/>
      <c r="L35" s="92"/>
    </row>
    <row r="36" spans="1:12" x14ac:dyDescent="0.3">
      <c r="B36" t="s">
        <v>214</v>
      </c>
      <c r="C36" s="95">
        <v>32656</v>
      </c>
      <c r="D36" s="95">
        <v>35085</v>
      </c>
      <c r="E36" s="95">
        <v>42138</v>
      </c>
      <c r="F36" s="95">
        <v>39014</v>
      </c>
      <c r="G36" s="95">
        <v>37457</v>
      </c>
      <c r="H36" s="95">
        <v>36089</v>
      </c>
      <c r="I36" s="95">
        <v>35240</v>
      </c>
      <c r="J36" s="95">
        <v>40755</v>
      </c>
      <c r="K36" s="95">
        <v>47788</v>
      </c>
      <c r="L36" s="95">
        <v>47269</v>
      </c>
    </row>
    <row r="37" spans="1:12" x14ac:dyDescent="0.3">
      <c r="B37" t="s">
        <v>422</v>
      </c>
      <c r="C37" s="95">
        <v>13571</v>
      </c>
      <c r="D37" s="95">
        <v>14076</v>
      </c>
      <c r="E37" s="95">
        <v>19893</v>
      </c>
      <c r="F37" s="95">
        <v>18996</v>
      </c>
      <c r="G37" s="95">
        <v>11173</v>
      </c>
      <c r="H37" s="95">
        <v>12679</v>
      </c>
      <c r="I37" s="95">
        <v>12442</v>
      </c>
      <c r="J37" s="95">
        <v>15738</v>
      </c>
      <c r="K37" s="95">
        <v>16952</v>
      </c>
      <c r="L37" s="95">
        <v>13248</v>
      </c>
    </row>
    <row r="38" spans="1:12" x14ac:dyDescent="0.3">
      <c r="B38" t="s">
        <v>215</v>
      </c>
      <c r="C38" s="95">
        <v>30460</v>
      </c>
      <c r="D38" s="95">
        <v>36078</v>
      </c>
      <c r="E38" s="95">
        <v>34614</v>
      </c>
      <c r="F38" s="95">
        <v>32649</v>
      </c>
      <c r="G38" s="95">
        <v>33727</v>
      </c>
      <c r="H38" s="95">
        <v>46792</v>
      </c>
      <c r="I38" s="95">
        <v>40669</v>
      </c>
      <c r="J38" s="95">
        <v>37016</v>
      </c>
      <c r="K38" s="95">
        <v>45807</v>
      </c>
      <c r="L38" s="95">
        <v>40834</v>
      </c>
    </row>
    <row r="39" spans="1:12" x14ac:dyDescent="0.3">
      <c r="B39" t="s">
        <v>421</v>
      </c>
      <c r="C39" s="95">
        <v>2072</v>
      </c>
      <c r="D39" s="95">
        <v>1816</v>
      </c>
      <c r="E39" s="95">
        <v>4066</v>
      </c>
      <c r="F39" s="95">
        <v>3620</v>
      </c>
      <c r="G39" s="95">
        <v>3353</v>
      </c>
      <c r="H39" s="95">
        <v>4520</v>
      </c>
      <c r="I39" s="95">
        <v>4583</v>
      </c>
      <c r="J39" s="95">
        <v>-4029</v>
      </c>
      <c r="K39" s="95">
        <v>-1743</v>
      </c>
      <c r="L39" s="95">
        <v>7552</v>
      </c>
    </row>
    <row r="40" spans="1:12" x14ac:dyDescent="0.3">
      <c r="B40" t="s">
        <v>216</v>
      </c>
      <c r="C40" s="92">
        <v>27508</v>
      </c>
      <c r="D40" s="92">
        <v>35544</v>
      </c>
      <c r="E40" s="92">
        <v>44221</v>
      </c>
      <c r="F40" s="92">
        <v>52535</v>
      </c>
      <c r="G40" s="92">
        <v>55432</v>
      </c>
      <c r="H40" s="92">
        <v>57198</v>
      </c>
      <c r="I40" s="92">
        <v>57641</v>
      </c>
      <c r="J40" s="92">
        <v>72461</v>
      </c>
      <c r="K40" s="92">
        <v>80763</v>
      </c>
      <c r="L40" s="92">
        <v>50911</v>
      </c>
    </row>
    <row r="41" spans="1:12" x14ac:dyDescent="0.3">
      <c r="B41" s="90" t="s">
        <v>105</v>
      </c>
      <c r="C41" s="91">
        <v>263184</v>
      </c>
      <c r="D41" s="91">
        <v>272580</v>
      </c>
      <c r="E41" s="91">
        <v>327192</v>
      </c>
      <c r="F41" s="91">
        <v>305703</v>
      </c>
      <c r="G41" s="91">
        <v>320179</v>
      </c>
      <c r="H41" s="91">
        <v>341570</v>
      </c>
      <c r="I41" s="91">
        <v>329061</v>
      </c>
      <c r="J41" s="91">
        <v>334674</v>
      </c>
      <c r="K41" s="91">
        <v>369521</v>
      </c>
      <c r="L41" s="91">
        <v>376973</v>
      </c>
    </row>
    <row r="43" spans="1:12" x14ac:dyDescent="0.3">
      <c r="A43" s="104" t="s">
        <v>103</v>
      </c>
      <c r="B43" s="65" t="s">
        <v>259</v>
      </c>
    </row>
    <row r="44" spans="1:12" x14ac:dyDescent="0.3">
      <c r="B44" s="86" t="s">
        <v>217</v>
      </c>
      <c r="C44" s="87">
        <v>42064</v>
      </c>
      <c r="D44" s="87">
        <v>42430</v>
      </c>
      <c r="E44" s="87">
        <v>42795</v>
      </c>
      <c r="F44" s="87">
        <v>43160</v>
      </c>
      <c r="G44" s="87">
        <v>43525</v>
      </c>
      <c r="H44" s="87">
        <v>43891</v>
      </c>
      <c r="I44" s="87">
        <v>44256</v>
      </c>
      <c r="J44" s="87">
        <v>44621</v>
      </c>
      <c r="K44" s="87">
        <v>44986</v>
      </c>
      <c r="L44" s="87">
        <v>45352</v>
      </c>
    </row>
    <row r="45" spans="1:12" x14ac:dyDescent="0.3">
      <c r="B45" s="65" t="s">
        <v>231</v>
      </c>
      <c r="C45" s="85"/>
      <c r="D45" s="85"/>
      <c r="E45" s="85"/>
      <c r="F45" s="85"/>
      <c r="G45" s="85"/>
      <c r="H45" s="85"/>
      <c r="I45" s="85"/>
      <c r="J45" s="85"/>
      <c r="K45" s="85"/>
      <c r="L45" s="85"/>
    </row>
    <row r="46" spans="1:12" x14ac:dyDescent="0.3">
      <c r="B46" t="s">
        <v>232</v>
      </c>
      <c r="C46" s="97">
        <v>38626</v>
      </c>
      <c r="D46" s="97">
        <v>28840</v>
      </c>
      <c r="E46" s="97">
        <v>33312</v>
      </c>
      <c r="F46" s="97">
        <v>28771</v>
      </c>
      <c r="G46" s="97">
        <v>23352</v>
      </c>
      <c r="H46" s="97">
        <v>31198</v>
      </c>
      <c r="I46" s="97">
        <v>26943</v>
      </c>
      <c r="J46" s="97">
        <v>41694</v>
      </c>
      <c r="K46" s="97">
        <v>65106</v>
      </c>
      <c r="L46" s="97">
        <v>58937</v>
      </c>
    </row>
    <row r="47" spans="1:12" x14ac:dyDescent="0.3">
      <c r="B47" t="s">
        <v>109</v>
      </c>
      <c r="C47" s="97">
        <v>-2223</v>
      </c>
      <c r="D47" s="97">
        <v>-4152</v>
      </c>
      <c r="E47" s="97">
        <v>-10688</v>
      </c>
      <c r="F47" s="97">
        <v>-9109</v>
      </c>
      <c r="G47" s="97">
        <v>9950</v>
      </c>
      <c r="H47" s="97">
        <v>-5505</v>
      </c>
      <c r="I47" s="97">
        <v>185</v>
      </c>
      <c r="J47" s="97">
        <v>-2213</v>
      </c>
      <c r="K47" s="97">
        <v>-1876</v>
      </c>
      <c r="L47" s="97">
        <v>3573</v>
      </c>
    </row>
    <row r="48" spans="1:12" x14ac:dyDescent="0.3">
      <c r="B48" t="s">
        <v>108</v>
      </c>
      <c r="C48" s="97">
        <v>-5743</v>
      </c>
      <c r="D48" s="97">
        <v>-6621</v>
      </c>
      <c r="E48" s="97">
        <v>-3560</v>
      </c>
      <c r="F48" s="97">
        <v>2069</v>
      </c>
      <c r="G48" s="97">
        <v>2326</v>
      </c>
      <c r="H48" s="97">
        <v>3814</v>
      </c>
      <c r="I48" s="97">
        <v>472</v>
      </c>
      <c r="J48" s="97">
        <v>-5665</v>
      </c>
      <c r="K48" s="97">
        <v>-7265</v>
      </c>
      <c r="L48" s="97">
        <v>2127</v>
      </c>
    </row>
    <row r="49" spans="2:12" x14ac:dyDescent="0.3">
      <c r="B49" t="s">
        <v>233</v>
      </c>
      <c r="C49" s="97">
        <v>3947</v>
      </c>
      <c r="D49" s="97">
        <v>9301</v>
      </c>
      <c r="E49" s="97">
        <v>7320</v>
      </c>
      <c r="F49" s="97">
        <v>-4692</v>
      </c>
      <c r="G49" s="97">
        <v>-8085</v>
      </c>
      <c r="H49" s="97">
        <v>5748</v>
      </c>
      <c r="I49" s="97">
        <v>-7012</v>
      </c>
      <c r="J49" s="97">
        <v>6945</v>
      </c>
      <c r="K49" s="97">
        <v>13706</v>
      </c>
      <c r="L49" s="97">
        <v>1303</v>
      </c>
    </row>
    <row r="50" spans="2:12" x14ac:dyDescent="0.3">
      <c r="B50" t="s">
        <v>234</v>
      </c>
      <c r="C50" s="97">
        <v>-520</v>
      </c>
      <c r="D50" s="97">
        <v>0</v>
      </c>
      <c r="E50" s="97">
        <v>0</v>
      </c>
      <c r="F50" s="97">
        <v>0</v>
      </c>
      <c r="G50" s="97">
        <v>0</v>
      </c>
      <c r="H50" s="97">
        <v>0</v>
      </c>
      <c r="I50" s="97">
        <v>0</v>
      </c>
      <c r="J50" s="97">
        <v>0</v>
      </c>
      <c r="K50" s="97">
        <v>0</v>
      </c>
      <c r="L50" s="97">
        <v>0</v>
      </c>
    </row>
    <row r="51" spans="2:12" x14ac:dyDescent="0.3">
      <c r="B51" t="s">
        <v>235</v>
      </c>
      <c r="C51" s="97">
        <v>5852</v>
      </c>
      <c r="D51" s="97">
        <v>4727</v>
      </c>
      <c r="E51" s="97">
        <v>494</v>
      </c>
      <c r="F51" s="97">
        <v>4512</v>
      </c>
      <c r="G51" s="97">
        <v>875</v>
      </c>
      <c r="H51" s="97">
        <v>-4150</v>
      </c>
      <c r="I51" s="97">
        <v>-4396</v>
      </c>
      <c r="J51" s="97">
        <v>-2194</v>
      </c>
      <c r="K51" s="97">
        <v>2760</v>
      </c>
      <c r="L51" s="97">
        <v>1153</v>
      </c>
    </row>
    <row r="52" spans="2:12" x14ac:dyDescent="0.3">
      <c r="B52" t="s">
        <v>236</v>
      </c>
      <c r="C52" s="97">
        <v>1313</v>
      </c>
      <c r="D52" s="97">
        <v>3254</v>
      </c>
      <c r="E52" s="97">
        <v>-6434</v>
      </c>
      <c r="F52" s="97">
        <v>-7221</v>
      </c>
      <c r="G52" s="97">
        <v>5065</v>
      </c>
      <c r="H52" s="97">
        <v>-93</v>
      </c>
      <c r="I52" s="97">
        <v>-10750</v>
      </c>
      <c r="J52" s="97">
        <v>-3127</v>
      </c>
      <c r="K52" s="97">
        <v>7325</v>
      </c>
      <c r="L52" s="97">
        <v>8156</v>
      </c>
    </row>
    <row r="53" spans="2:12" x14ac:dyDescent="0.3">
      <c r="B53" t="s">
        <v>237</v>
      </c>
      <c r="C53" s="97">
        <v>-2040</v>
      </c>
      <c r="D53" s="97">
        <v>-1895</v>
      </c>
      <c r="E53" s="97">
        <v>-3021</v>
      </c>
      <c r="F53" s="97">
        <v>-2659</v>
      </c>
      <c r="G53" s="97">
        <v>-1785</v>
      </c>
      <c r="H53" s="97">
        <v>-2105</v>
      </c>
      <c r="I53" s="97">
        <v>-1910</v>
      </c>
      <c r="J53" s="97">
        <v>-3179</v>
      </c>
      <c r="K53" s="97">
        <v>-4516</v>
      </c>
      <c r="L53" s="97">
        <v>-3991</v>
      </c>
    </row>
    <row r="54" spans="2:12" x14ac:dyDescent="0.3">
      <c r="B54" s="65" t="s">
        <v>238</v>
      </c>
      <c r="C54" s="92"/>
      <c r="D54" s="92"/>
      <c r="E54" s="92"/>
      <c r="F54" s="92"/>
      <c r="G54" s="92"/>
      <c r="H54" s="92"/>
      <c r="I54" s="92"/>
      <c r="J54" s="92"/>
      <c r="K54" s="92"/>
      <c r="L54" s="92"/>
    </row>
    <row r="55" spans="2:12" x14ac:dyDescent="0.3">
      <c r="B55" t="s">
        <v>239</v>
      </c>
      <c r="C55" s="97">
        <v>-31503</v>
      </c>
      <c r="D55" s="97">
        <v>-16072</v>
      </c>
      <c r="E55" s="97">
        <v>-35079</v>
      </c>
      <c r="F55" s="97">
        <v>-35304</v>
      </c>
      <c r="G55" s="97">
        <v>-29702</v>
      </c>
      <c r="H55" s="97">
        <v>-20205</v>
      </c>
      <c r="I55" s="97">
        <v>-15168</v>
      </c>
      <c r="J55" s="97">
        <v>-19230</v>
      </c>
      <c r="K55" s="97">
        <v>-31414</v>
      </c>
      <c r="L55" s="97">
        <v>-38042</v>
      </c>
    </row>
    <row r="56" spans="2:12" x14ac:dyDescent="0.3">
      <c r="B56" t="s">
        <v>240</v>
      </c>
      <c r="C56" s="97">
        <v>59</v>
      </c>
      <c r="D56" s="97">
        <v>53</v>
      </c>
      <c r="E56" s="97">
        <v>30</v>
      </c>
      <c r="F56" s="97">
        <v>67</v>
      </c>
      <c r="G56" s="97">
        <v>171</v>
      </c>
      <c r="H56" s="97">
        <v>351</v>
      </c>
      <c r="I56" s="97">
        <v>230</v>
      </c>
      <c r="J56" s="97">
        <v>285</v>
      </c>
      <c r="K56" s="97">
        <v>231</v>
      </c>
      <c r="L56" s="97">
        <v>974</v>
      </c>
    </row>
    <row r="57" spans="2:12" x14ac:dyDescent="0.3">
      <c r="B57" t="s">
        <v>241</v>
      </c>
      <c r="C57" s="97">
        <v>-4728</v>
      </c>
      <c r="D57" s="97">
        <v>-6</v>
      </c>
      <c r="E57" s="97">
        <v>-329</v>
      </c>
      <c r="F57" s="97">
        <v>-130</v>
      </c>
      <c r="G57" s="97">
        <v>-1439</v>
      </c>
      <c r="H57" s="97">
        <v>-7530</v>
      </c>
      <c r="I57" s="97">
        <v>-3008</v>
      </c>
      <c r="J57" s="97">
        <v>-50</v>
      </c>
      <c r="K57" s="97">
        <v>-74</v>
      </c>
      <c r="L57" s="97">
        <v>-12677</v>
      </c>
    </row>
    <row r="58" spans="2:12" x14ac:dyDescent="0.3">
      <c r="B58" t="s">
        <v>242</v>
      </c>
      <c r="C58" s="97">
        <v>89</v>
      </c>
      <c r="D58" s="97">
        <v>1965</v>
      </c>
      <c r="E58" s="97">
        <v>2381</v>
      </c>
      <c r="F58" s="97">
        <v>5644</v>
      </c>
      <c r="G58" s="97">
        <v>21</v>
      </c>
      <c r="H58" s="97">
        <v>226</v>
      </c>
      <c r="I58" s="97">
        <v>104</v>
      </c>
      <c r="J58" s="97">
        <v>6895</v>
      </c>
      <c r="K58" s="97">
        <v>10821</v>
      </c>
      <c r="L58" s="97">
        <v>111</v>
      </c>
    </row>
    <row r="59" spans="2:12" x14ac:dyDescent="0.3">
      <c r="B59" t="s">
        <v>243</v>
      </c>
      <c r="C59" s="97">
        <v>731</v>
      </c>
      <c r="D59" s="97">
        <v>638</v>
      </c>
      <c r="E59" s="97">
        <v>690</v>
      </c>
      <c r="F59" s="97">
        <v>761</v>
      </c>
      <c r="G59" s="97">
        <v>1104</v>
      </c>
      <c r="H59" s="97">
        <v>428</v>
      </c>
      <c r="I59" s="97">
        <v>653</v>
      </c>
      <c r="J59" s="97">
        <v>973</v>
      </c>
      <c r="K59" s="97">
        <v>2493</v>
      </c>
      <c r="L59" s="97">
        <v>2420</v>
      </c>
    </row>
    <row r="60" spans="2:12" x14ac:dyDescent="0.3">
      <c r="B60" t="s">
        <v>244</v>
      </c>
      <c r="C60" s="97">
        <v>58</v>
      </c>
      <c r="D60" s="97">
        <v>620</v>
      </c>
      <c r="E60" s="97">
        <v>1797</v>
      </c>
      <c r="F60" s="97">
        <v>232</v>
      </c>
      <c r="G60" s="97">
        <v>21</v>
      </c>
      <c r="H60" s="97">
        <v>18</v>
      </c>
      <c r="I60" s="97">
        <v>32</v>
      </c>
      <c r="J60" s="97">
        <v>46</v>
      </c>
      <c r="K60" s="97">
        <v>47</v>
      </c>
      <c r="L60" s="97">
        <v>64</v>
      </c>
    </row>
    <row r="61" spans="2:12" x14ac:dyDescent="0.3">
      <c r="B61" t="s">
        <v>245</v>
      </c>
      <c r="C61" s="97">
        <v>0</v>
      </c>
      <c r="D61" s="97">
        <v>-107</v>
      </c>
      <c r="E61" s="97">
        <v>-4</v>
      </c>
      <c r="F61" s="97">
        <v>-9</v>
      </c>
      <c r="G61" s="97">
        <v>-606</v>
      </c>
      <c r="H61" s="97">
        <v>-10</v>
      </c>
      <c r="I61" s="97">
        <v>0</v>
      </c>
      <c r="J61" s="97">
        <v>0</v>
      </c>
      <c r="K61" s="97">
        <v>-150</v>
      </c>
      <c r="L61" s="97">
        <v>0</v>
      </c>
    </row>
    <row r="62" spans="2:12" x14ac:dyDescent="0.3">
      <c r="B62" t="s">
        <v>246</v>
      </c>
      <c r="C62" s="97">
        <v>0</v>
      </c>
      <c r="D62" s="97">
        <v>0</v>
      </c>
      <c r="E62" s="97">
        <v>14</v>
      </c>
      <c r="F62" s="97">
        <v>533</v>
      </c>
      <c r="G62" s="97">
        <v>0</v>
      </c>
      <c r="H62" s="97">
        <v>0</v>
      </c>
      <c r="I62" s="97">
        <v>0</v>
      </c>
      <c r="J62" s="97">
        <v>19</v>
      </c>
      <c r="K62" s="97">
        <v>107</v>
      </c>
      <c r="L62" s="97">
        <v>765</v>
      </c>
    </row>
    <row r="63" spans="2:12" x14ac:dyDescent="0.3">
      <c r="B63" t="s">
        <v>247</v>
      </c>
      <c r="C63" s="97">
        <v>-111</v>
      </c>
      <c r="D63" s="97">
        <v>0</v>
      </c>
      <c r="E63" s="97">
        <v>0</v>
      </c>
      <c r="F63" s="97">
        <v>-8</v>
      </c>
      <c r="G63" s="97">
        <v>-27</v>
      </c>
      <c r="H63" s="97">
        <v>0</v>
      </c>
      <c r="I63" s="97">
        <v>-98</v>
      </c>
      <c r="J63" s="97">
        <v>0</v>
      </c>
      <c r="K63" s="97">
        <v>0</v>
      </c>
      <c r="L63" s="97">
        <v>-688</v>
      </c>
    </row>
    <row r="64" spans="2:12" x14ac:dyDescent="0.3">
      <c r="B64" t="s">
        <v>248</v>
      </c>
      <c r="C64" s="97">
        <v>0</v>
      </c>
      <c r="D64" s="97">
        <v>0</v>
      </c>
      <c r="E64" s="97">
        <v>0</v>
      </c>
      <c r="F64" s="97">
        <v>0</v>
      </c>
      <c r="G64" s="97">
        <v>0</v>
      </c>
      <c r="H64" s="97">
        <v>0</v>
      </c>
      <c r="I64" s="97">
        <v>0</v>
      </c>
      <c r="J64" s="97">
        <v>0</v>
      </c>
      <c r="K64" s="97">
        <v>-25</v>
      </c>
      <c r="L64" s="97">
        <v>-20</v>
      </c>
    </row>
    <row r="65" spans="2:12" x14ac:dyDescent="0.3">
      <c r="B65" t="s">
        <v>249</v>
      </c>
      <c r="C65" s="97">
        <v>-1289</v>
      </c>
      <c r="D65" s="97">
        <v>-26663</v>
      </c>
      <c r="E65" s="97">
        <v>5360</v>
      </c>
      <c r="F65" s="97">
        <v>7335</v>
      </c>
      <c r="G65" s="97">
        <v>-2659</v>
      </c>
      <c r="H65" s="97">
        <v>1051</v>
      </c>
      <c r="I65" s="97">
        <v>12813</v>
      </c>
      <c r="J65" s="97">
        <v>-4357</v>
      </c>
      <c r="K65" s="97">
        <v>-4817</v>
      </c>
      <c r="L65" s="97">
        <v>-2889</v>
      </c>
    </row>
    <row r="66" spans="2:12" x14ac:dyDescent="0.3">
      <c r="B66" s="65" t="s">
        <v>250</v>
      </c>
      <c r="C66" s="110"/>
      <c r="D66" s="110"/>
      <c r="E66" s="110"/>
      <c r="F66" s="110"/>
      <c r="G66" s="110"/>
      <c r="H66" s="110"/>
      <c r="I66" s="110"/>
      <c r="J66" s="110"/>
      <c r="K66" s="110"/>
      <c r="L66" s="110"/>
    </row>
    <row r="67" spans="2:12" x14ac:dyDescent="0.3">
      <c r="B67" t="s">
        <v>251</v>
      </c>
      <c r="C67" s="97">
        <v>7433</v>
      </c>
      <c r="D67" s="97">
        <v>5</v>
      </c>
      <c r="E67" s="97">
        <v>0</v>
      </c>
      <c r="F67" s="97">
        <v>0</v>
      </c>
      <c r="G67" s="97">
        <v>3889</v>
      </c>
      <c r="H67" s="97">
        <v>2603</v>
      </c>
      <c r="I67" s="97">
        <v>19</v>
      </c>
      <c r="J67" s="97">
        <v>20</v>
      </c>
      <c r="K67" s="97">
        <v>82</v>
      </c>
      <c r="L67" s="97">
        <v>1108</v>
      </c>
    </row>
    <row r="68" spans="2:12" x14ac:dyDescent="0.3">
      <c r="B68" t="s">
        <v>252</v>
      </c>
      <c r="C68" s="97">
        <v>0</v>
      </c>
      <c r="D68" s="97">
        <v>0</v>
      </c>
      <c r="E68" s="97">
        <v>0</v>
      </c>
      <c r="F68" s="97">
        <v>0</v>
      </c>
      <c r="G68" s="97">
        <v>0</v>
      </c>
      <c r="H68" s="97">
        <v>0</v>
      </c>
      <c r="I68" s="97">
        <v>0</v>
      </c>
      <c r="J68" s="97">
        <v>0</v>
      </c>
      <c r="K68" s="97">
        <v>0</v>
      </c>
      <c r="L68" s="97">
        <v>0</v>
      </c>
    </row>
    <row r="69" spans="2:12" x14ac:dyDescent="0.3">
      <c r="B69" t="s">
        <v>253</v>
      </c>
      <c r="C69" s="97">
        <v>19519</v>
      </c>
      <c r="D69" s="97">
        <v>33390</v>
      </c>
      <c r="E69" s="97">
        <v>37482</v>
      </c>
      <c r="F69" s="97">
        <v>51128</v>
      </c>
      <c r="G69" s="97">
        <v>38297</v>
      </c>
      <c r="H69" s="97">
        <v>46641</v>
      </c>
      <c r="I69" s="97">
        <v>46578</v>
      </c>
      <c r="J69" s="97">
        <v>43934</v>
      </c>
      <c r="K69" s="97">
        <v>18829</v>
      </c>
      <c r="L69" s="97">
        <v>13384</v>
      </c>
    </row>
    <row r="70" spans="2:12" x14ac:dyDescent="0.3">
      <c r="B70" t="s">
        <v>254</v>
      </c>
      <c r="C70" s="97">
        <v>-24924</v>
      </c>
      <c r="D70" s="97">
        <v>-21732</v>
      </c>
      <c r="E70" s="97">
        <v>-29964</v>
      </c>
      <c r="F70" s="97">
        <v>-35198</v>
      </c>
      <c r="G70" s="97">
        <v>-29847</v>
      </c>
      <c r="H70" s="97">
        <v>-29709</v>
      </c>
      <c r="I70" s="97">
        <v>-42816</v>
      </c>
      <c r="J70" s="97">
        <v>-62557</v>
      </c>
      <c r="K70" s="97">
        <v>-47414</v>
      </c>
      <c r="L70" s="97">
        <v>-21443</v>
      </c>
    </row>
    <row r="71" spans="2:12" x14ac:dyDescent="0.3">
      <c r="B71" t="s">
        <v>255</v>
      </c>
      <c r="C71" s="97">
        <v>-5716</v>
      </c>
      <c r="D71" s="97">
        <v>-5336</v>
      </c>
      <c r="E71" s="97">
        <v>-5411</v>
      </c>
      <c r="F71" s="97">
        <v>-7005</v>
      </c>
      <c r="G71" s="97">
        <v>-7518</v>
      </c>
      <c r="H71" s="97">
        <v>-8123</v>
      </c>
      <c r="I71" s="97">
        <v>-9251</v>
      </c>
      <c r="J71" s="97">
        <v>-9336</v>
      </c>
      <c r="K71" s="97">
        <v>-9332</v>
      </c>
      <c r="L71" s="97">
        <v>-5814</v>
      </c>
    </row>
    <row r="72" spans="2:12" x14ac:dyDescent="0.3">
      <c r="B72" t="s">
        <v>256</v>
      </c>
      <c r="C72" s="97">
        <v>-108</v>
      </c>
      <c r="D72" s="97">
        <v>-121</v>
      </c>
      <c r="E72" s="97">
        <v>-96</v>
      </c>
      <c r="F72" s="97">
        <v>-95</v>
      </c>
      <c r="G72" s="97">
        <v>-57</v>
      </c>
      <c r="H72" s="97">
        <v>-30</v>
      </c>
      <c r="I72" s="97">
        <v>-100</v>
      </c>
      <c r="J72" s="97">
        <v>-141</v>
      </c>
      <c r="K72" s="97">
        <v>-1059</v>
      </c>
      <c r="L72" s="97">
        <v>-2492</v>
      </c>
    </row>
    <row r="73" spans="2:12" x14ac:dyDescent="0.3">
      <c r="B73" t="s">
        <v>257</v>
      </c>
      <c r="C73" s="97">
        <v>0</v>
      </c>
      <c r="D73" s="97">
        <v>0</v>
      </c>
      <c r="E73" s="97">
        <v>0</v>
      </c>
      <c r="F73" s="97">
        <v>0</v>
      </c>
      <c r="G73" s="97">
        <v>-1346</v>
      </c>
      <c r="H73" s="97">
        <v>-1477</v>
      </c>
      <c r="I73" s="97">
        <v>-1559</v>
      </c>
      <c r="J73" s="97">
        <v>-1517</v>
      </c>
      <c r="K73" s="97">
        <v>-1924</v>
      </c>
      <c r="L73" s="97">
        <v>-2393</v>
      </c>
    </row>
    <row r="74" spans="2:12" x14ac:dyDescent="0.3">
      <c r="B74" t="s">
        <v>258</v>
      </c>
      <c r="C74" s="92">
        <v>0</v>
      </c>
      <c r="D74" s="92">
        <v>0</v>
      </c>
      <c r="E74" s="92">
        <v>0</v>
      </c>
      <c r="F74" s="92">
        <v>0</v>
      </c>
      <c r="G74" s="92">
        <v>-29</v>
      </c>
      <c r="H74" s="92">
        <v>0</v>
      </c>
      <c r="I74" s="92">
        <v>3750</v>
      </c>
      <c r="J74" s="92">
        <v>3355</v>
      </c>
      <c r="K74" s="92">
        <v>3812</v>
      </c>
      <c r="L74" s="92">
        <v>-1136</v>
      </c>
    </row>
    <row r="75" spans="2:12" x14ac:dyDescent="0.3">
      <c r="B75" s="107" t="s">
        <v>98</v>
      </c>
      <c r="C75" s="120">
        <v>-2589</v>
      </c>
      <c r="D75" s="120">
        <v>-3167</v>
      </c>
      <c r="E75" s="120">
        <v>730</v>
      </c>
      <c r="F75" s="120">
        <v>6843</v>
      </c>
      <c r="G75" s="120">
        <v>-3092</v>
      </c>
      <c r="H75" s="120">
        <v>13232</v>
      </c>
      <c r="I75" s="120">
        <v>6459</v>
      </c>
      <c r="J75" s="120">
        <v>-6272</v>
      </c>
      <c r="K75" s="120">
        <v>8128</v>
      </c>
      <c r="L75" s="120">
        <v>-5666</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F2EA-37AE-44F7-B289-912C256C296C}">
  <sheetPr>
    <tabColor rgb="FF002060"/>
  </sheetPr>
  <dimension ref="A1"/>
  <sheetViews>
    <sheetView showGridLines="0" topLeftCell="A26" workbookViewId="0">
      <selection activeCell="A26" sqref="A26"/>
    </sheetView>
  </sheetViews>
  <sheetFormatPr defaultRowHeight="14.4" x14ac:dyDescent="0.3"/>
  <cols>
    <col min="4" max="4" width="3.21875" customWidth="1"/>
  </cols>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7BB1-509A-45C9-B231-C1431C8DB3D5}">
  <dimension ref="B2:L37"/>
  <sheetViews>
    <sheetView showGridLines="0" zoomScale="71" workbookViewId="0">
      <selection activeCell="B26" sqref="B26:L34"/>
    </sheetView>
  </sheetViews>
  <sheetFormatPr defaultRowHeight="14.4" x14ac:dyDescent="0.3"/>
  <cols>
    <col min="1" max="1" width="3.21875" customWidth="1"/>
    <col min="2" max="2" width="26.44140625" bestFit="1" customWidth="1"/>
    <col min="3" max="12" width="7.109375" bestFit="1" customWidth="1"/>
  </cols>
  <sheetData>
    <row r="2" spans="2:12" x14ac:dyDescent="0.3">
      <c r="C2" s="261"/>
      <c r="D2" s="261"/>
      <c r="E2" s="261"/>
      <c r="F2" s="261"/>
      <c r="G2" s="261"/>
      <c r="H2" s="261"/>
      <c r="I2" s="261"/>
      <c r="J2" s="261"/>
    </row>
    <row r="3" spans="2:12" x14ac:dyDescent="0.3">
      <c r="C3" s="261">
        <v>42430</v>
      </c>
      <c r="D3" s="261">
        <v>42795</v>
      </c>
      <c r="E3" s="261">
        <v>43160</v>
      </c>
      <c r="F3" s="261">
        <v>43525</v>
      </c>
      <c r="G3" s="261">
        <v>43891</v>
      </c>
      <c r="H3" s="261">
        <v>44256</v>
      </c>
      <c r="I3" s="261">
        <v>44621</v>
      </c>
      <c r="J3" s="261">
        <v>44986</v>
      </c>
      <c r="K3" s="261">
        <v>45352</v>
      </c>
      <c r="L3" s="261">
        <v>45717</v>
      </c>
    </row>
    <row r="4" spans="2:12" x14ac:dyDescent="0.3">
      <c r="B4" t="s">
        <v>231</v>
      </c>
      <c r="C4" s="85"/>
      <c r="D4" s="85"/>
      <c r="E4" s="85"/>
      <c r="F4" s="85"/>
      <c r="G4" s="85"/>
      <c r="H4" s="85"/>
      <c r="I4" s="85"/>
      <c r="J4" s="85"/>
      <c r="K4" s="85"/>
      <c r="L4" s="85"/>
    </row>
    <row r="5" spans="2:12" x14ac:dyDescent="0.3">
      <c r="B5" t="s">
        <v>232</v>
      </c>
      <c r="C5" s="85">
        <v>38626</v>
      </c>
      <c r="D5" s="85">
        <v>28840</v>
      </c>
      <c r="E5" s="85">
        <v>33312</v>
      </c>
      <c r="F5" s="85">
        <v>28771</v>
      </c>
      <c r="G5" s="85">
        <v>23352</v>
      </c>
      <c r="H5" s="85">
        <v>31198</v>
      </c>
      <c r="I5" s="85">
        <v>26943</v>
      </c>
      <c r="J5" s="85">
        <v>41694</v>
      </c>
      <c r="K5" s="85">
        <v>65106</v>
      </c>
      <c r="L5" s="85">
        <v>58937</v>
      </c>
    </row>
    <row r="6" spans="2:12" x14ac:dyDescent="0.3">
      <c r="B6" t="s">
        <v>109</v>
      </c>
      <c r="C6" s="85">
        <v>-2223</v>
      </c>
      <c r="D6" s="85">
        <v>-4152</v>
      </c>
      <c r="E6" s="85">
        <v>-10688</v>
      </c>
      <c r="F6" s="85">
        <v>-9109</v>
      </c>
      <c r="G6" s="85">
        <v>9950</v>
      </c>
      <c r="H6" s="85">
        <v>-5505</v>
      </c>
      <c r="I6" s="85">
        <v>185</v>
      </c>
      <c r="J6" s="85">
        <v>-2213</v>
      </c>
      <c r="K6" s="85">
        <v>-1876</v>
      </c>
      <c r="L6" s="85">
        <v>3573</v>
      </c>
    </row>
    <row r="7" spans="2:12" x14ac:dyDescent="0.3">
      <c r="B7" t="s">
        <v>108</v>
      </c>
      <c r="C7" s="85">
        <v>-5743</v>
      </c>
      <c r="D7" s="85">
        <v>-6621</v>
      </c>
      <c r="E7" s="85">
        <v>-3560</v>
      </c>
      <c r="F7" s="85">
        <v>2069</v>
      </c>
      <c r="G7" s="85">
        <v>2326</v>
      </c>
      <c r="H7" s="85">
        <v>3814</v>
      </c>
      <c r="I7" s="85">
        <v>472</v>
      </c>
      <c r="J7" s="85">
        <v>-5665</v>
      </c>
      <c r="K7" s="85">
        <v>-7265</v>
      </c>
      <c r="L7" s="85">
        <v>2127</v>
      </c>
    </row>
    <row r="8" spans="2:12" x14ac:dyDescent="0.3">
      <c r="B8" t="s">
        <v>233</v>
      </c>
      <c r="C8" s="85">
        <v>3947</v>
      </c>
      <c r="D8" s="85">
        <v>9301</v>
      </c>
      <c r="E8" s="85">
        <v>7320</v>
      </c>
      <c r="F8" s="85">
        <v>-4692</v>
      </c>
      <c r="G8" s="85">
        <v>-8085</v>
      </c>
      <c r="H8" s="85">
        <v>5748</v>
      </c>
      <c r="I8" s="85">
        <v>-7012</v>
      </c>
      <c r="J8" s="85">
        <v>6945</v>
      </c>
      <c r="K8" s="85">
        <v>13706</v>
      </c>
      <c r="L8" s="85">
        <v>1303</v>
      </c>
    </row>
    <row r="9" spans="2:12" x14ac:dyDescent="0.3">
      <c r="B9" t="s">
        <v>234</v>
      </c>
      <c r="C9" s="85">
        <v>-520</v>
      </c>
      <c r="D9" s="85">
        <v>0</v>
      </c>
      <c r="E9" s="85">
        <v>0</v>
      </c>
      <c r="F9">
        <v>0</v>
      </c>
      <c r="G9">
        <v>0</v>
      </c>
      <c r="H9">
        <v>0</v>
      </c>
      <c r="I9">
        <v>0</v>
      </c>
      <c r="J9">
        <v>0</v>
      </c>
      <c r="K9">
        <v>0</v>
      </c>
      <c r="L9">
        <v>0</v>
      </c>
    </row>
    <row r="10" spans="2:12" x14ac:dyDescent="0.3">
      <c r="B10" t="s">
        <v>235</v>
      </c>
      <c r="C10" s="85">
        <v>5852</v>
      </c>
      <c r="D10" s="85">
        <v>4727</v>
      </c>
      <c r="E10" s="85">
        <v>494</v>
      </c>
      <c r="F10" s="85">
        <v>4512</v>
      </c>
      <c r="G10" s="85">
        <v>875</v>
      </c>
      <c r="H10" s="85">
        <v>-4150</v>
      </c>
      <c r="I10" s="85">
        <v>-4396</v>
      </c>
      <c r="J10" s="85">
        <v>-2194</v>
      </c>
      <c r="K10" s="85">
        <v>2760</v>
      </c>
      <c r="L10" s="85">
        <v>1153</v>
      </c>
    </row>
    <row r="11" spans="2:12" x14ac:dyDescent="0.3">
      <c r="B11" t="s">
        <v>236</v>
      </c>
      <c r="C11" s="85">
        <v>1313</v>
      </c>
      <c r="D11" s="85">
        <v>3254</v>
      </c>
      <c r="E11" s="85">
        <v>-6434</v>
      </c>
      <c r="F11" s="85">
        <v>-7221</v>
      </c>
      <c r="G11" s="85">
        <v>5065</v>
      </c>
      <c r="H11" s="85">
        <v>-93</v>
      </c>
      <c r="I11" s="85">
        <v>-10750</v>
      </c>
      <c r="J11" s="85">
        <v>-3127</v>
      </c>
      <c r="K11" s="85">
        <v>7325</v>
      </c>
      <c r="L11" s="85">
        <v>8156</v>
      </c>
    </row>
    <row r="12" spans="2:12" x14ac:dyDescent="0.3">
      <c r="B12" t="s">
        <v>237</v>
      </c>
      <c r="C12" s="85">
        <v>-2040</v>
      </c>
      <c r="D12" s="85">
        <v>-1895</v>
      </c>
      <c r="E12" s="85">
        <v>-3021</v>
      </c>
      <c r="F12" s="85">
        <v>-2659</v>
      </c>
      <c r="G12" s="85">
        <v>-1785</v>
      </c>
      <c r="H12" s="85">
        <v>-2105</v>
      </c>
      <c r="I12" s="85">
        <v>-1910</v>
      </c>
      <c r="J12" s="85">
        <v>-3179</v>
      </c>
      <c r="K12" s="85">
        <v>-4516</v>
      </c>
      <c r="L12" s="85">
        <v>-3991</v>
      </c>
    </row>
    <row r="13" spans="2:12" x14ac:dyDescent="0.3">
      <c r="B13" t="s">
        <v>238</v>
      </c>
      <c r="C13" s="85"/>
      <c r="D13" s="85"/>
      <c r="E13" s="85"/>
      <c r="F13" s="85"/>
      <c r="G13" s="85"/>
      <c r="H13" s="85"/>
      <c r="I13" s="85"/>
      <c r="J13" s="85"/>
      <c r="K13" s="85"/>
      <c r="L13" s="85"/>
    </row>
    <row r="14" spans="2:12" x14ac:dyDescent="0.3">
      <c r="B14" t="s">
        <v>239</v>
      </c>
      <c r="C14" s="85">
        <v>-31503</v>
      </c>
      <c r="D14" s="85">
        <v>-16072</v>
      </c>
      <c r="E14" s="85">
        <v>-35079</v>
      </c>
      <c r="F14" s="85">
        <v>-35304</v>
      </c>
      <c r="G14" s="85">
        <v>-29702</v>
      </c>
      <c r="H14" s="85">
        <v>-20205</v>
      </c>
      <c r="I14" s="85">
        <v>-15168</v>
      </c>
      <c r="J14" s="85">
        <v>-19230</v>
      </c>
      <c r="K14" s="85">
        <v>-31414</v>
      </c>
      <c r="L14" s="85">
        <v>-38042</v>
      </c>
    </row>
    <row r="15" spans="2:12" x14ac:dyDescent="0.3">
      <c r="B15" t="s">
        <v>240</v>
      </c>
      <c r="C15" s="85">
        <v>59</v>
      </c>
      <c r="D15" s="85">
        <v>53</v>
      </c>
      <c r="E15" s="85">
        <v>30</v>
      </c>
      <c r="F15" s="85">
        <v>67</v>
      </c>
      <c r="G15" s="85">
        <v>171</v>
      </c>
      <c r="H15" s="85">
        <v>351</v>
      </c>
      <c r="I15" s="85">
        <v>230</v>
      </c>
      <c r="J15" s="85">
        <v>285</v>
      </c>
      <c r="K15">
        <v>231</v>
      </c>
      <c r="L15">
        <v>974</v>
      </c>
    </row>
    <row r="16" spans="2:12" x14ac:dyDescent="0.3">
      <c r="B16" t="s">
        <v>241</v>
      </c>
      <c r="C16" s="85">
        <v>-4728</v>
      </c>
      <c r="D16" s="85">
        <v>-6</v>
      </c>
      <c r="E16" s="85">
        <v>-329</v>
      </c>
      <c r="F16" s="85">
        <v>-130</v>
      </c>
      <c r="G16" s="85">
        <v>-1439</v>
      </c>
      <c r="H16" s="85">
        <v>-7530</v>
      </c>
      <c r="I16" s="85">
        <v>-3008</v>
      </c>
      <c r="J16" s="85">
        <v>-50</v>
      </c>
      <c r="K16">
        <v>-74</v>
      </c>
      <c r="L16" s="85">
        <v>-12677</v>
      </c>
    </row>
    <row r="17" spans="2:12" x14ac:dyDescent="0.3">
      <c r="B17" t="s">
        <v>242</v>
      </c>
      <c r="C17" s="85">
        <v>89</v>
      </c>
      <c r="D17" s="85">
        <v>1965</v>
      </c>
      <c r="E17" s="85">
        <v>2381</v>
      </c>
      <c r="F17" s="85">
        <v>5644</v>
      </c>
      <c r="G17" s="85">
        <v>21</v>
      </c>
      <c r="H17" s="85">
        <v>226</v>
      </c>
      <c r="I17" s="85">
        <v>104</v>
      </c>
      <c r="J17" s="85">
        <v>6895</v>
      </c>
      <c r="K17" s="85">
        <v>10821</v>
      </c>
      <c r="L17">
        <v>111</v>
      </c>
    </row>
    <row r="18" spans="2:12" x14ac:dyDescent="0.3">
      <c r="B18" t="s">
        <v>243</v>
      </c>
      <c r="C18" s="85">
        <v>731</v>
      </c>
      <c r="D18" s="85">
        <v>638</v>
      </c>
      <c r="E18" s="85">
        <v>690</v>
      </c>
      <c r="F18" s="85">
        <v>761</v>
      </c>
      <c r="G18" s="85">
        <v>1104</v>
      </c>
      <c r="H18" s="85">
        <v>428</v>
      </c>
      <c r="I18" s="85">
        <v>653</v>
      </c>
      <c r="J18" s="85">
        <v>973</v>
      </c>
      <c r="K18" s="85">
        <v>2493</v>
      </c>
      <c r="L18" s="85">
        <v>2420</v>
      </c>
    </row>
    <row r="19" spans="2:12" x14ac:dyDescent="0.3">
      <c r="B19" t="s">
        <v>244</v>
      </c>
      <c r="C19" s="85">
        <v>58</v>
      </c>
      <c r="D19" s="85">
        <v>620</v>
      </c>
      <c r="E19" s="85">
        <v>1797</v>
      </c>
      <c r="F19" s="85">
        <v>232</v>
      </c>
      <c r="G19" s="85">
        <v>21</v>
      </c>
      <c r="H19" s="85">
        <v>18</v>
      </c>
      <c r="I19" s="85">
        <v>32</v>
      </c>
      <c r="J19" s="85">
        <v>46</v>
      </c>
      <c r="K19">
        <v>47</v>
      </c>
      <c r="L19">
        <v>64</v>
      </c>
    </row>
    <row r="20" spans="2:12" x14ac:dyDescent="0.3">
      <c r="B20" t="s">
        <v>245</v>
      </c>
      <c r="C20" s="85">
        <v>0</v>
      </c>
      <c r="D20" s="85">
        <v>-107</v>
      </c>
      <c r="E20" s="85">
        <v>-4</v>
      </c>
      <c r="F20" s="85">
        <v>-9</v>
      </c>
      <c r="G20" s="85">
        <v>-606</v>
      </c>
      <c r="H20" s="85">
        <v>-10</v>
      </c>
      <c r="I20" s="85">
        <v>0</v>
      </c>
      <c r="J20" s="85">
        <v>0</v>
      </c>
      <c r="K20">
        <v>-150</v>
      </c>
      <c r="L20">
        <v>0</v>
      </c>
    </row>
    <row r="21" spans="2:12" x14ac:dyDescent="0.3">
      <c r="B21" t="s">
        <v>246</v>
      </c>
      <c r="C21">
        <v>0</v>
      </c>
      <c r="D21">
        <v>0</v>
      </c>
      <c r="E21">
        <v>14</v>
      </c>
      <c r="F21">
        <v>533</v>
      </c>
      <c r="G21">
        <v>0</v>
      </c>
      <c r="H21">
        <v>0</v>
      </c>
      <c r="I21">
        <v>0</v>
      </c>
      <c r="J21">
        <v>19</v>
      </c>
      <c r="K21">
        <v>107</v>
      </c>
      <c r="L21">
        <v>765</v>
      </c>
    </row>
    <row r="22" spans="2:12" x14ac:dyDescent="0.3">
      <c r="B22" t="s">
        <v>247</v>
      </c>
      <c r="C22" s="85">
        <v>-111</v>
      </c>
      <c r="D22" s="85">
        <v>0</v>
      </c>
      <c r="E22" s="85">
        <v>0</v>
      </c>
      <c r="F22" s="85">
        <v>-8</v>
      </c>
      <c r="G22" s="85">
        <v>-27</v>
      </c>
      <c r="H22" s="85">
        <v>0</v>
      </c>
      <c r="I22" s="85">
        <v>-98</v>
      </c>
      <c r="J22" s="85">
        <v>0</v>
      </c>
      <c r="K22">
        <v>0</v>
      </c>
      <c r="L22">
        <v>-688</v>
      </c>
    </row>
    <row r="23" spans="2:12" x14ac:dyDescent="0.3">
      <c r="B23" t="s">
        <v>248</v>
      </c>
      <c r="C23" s="85">
        <v>0</v>
      </c>
      <c r="D23" s="85">
        <v>0</v>
      </c>
      <c r="E23" s="85">
        <v>0</v>
      </c>
      <c r="F23" s="85">
        <v>0</v>
      </c>
      <c r="G23" s="85">
        <v>0</v>
      </c>
      <c r="H23" s="85">
        <v>0</v>
      </c>
      <c r="I23" s="85">
        <v>0</v>
      </c>
      <c r="J23" s="85">
        <v>0</v>
      </c>
      <c r="K23">
        <v>-25</v>
      </c>
      <c r="L23">
        <v>-20</v>
      </c>
    </row>
    <row r="24" spans="2:12" x14ac:dyDescent="0.3">
      <c r="B24" t="s">
        <v>249</v>
      </c>
      <c r="C24" s="85">
        <v>-1289</v>
      </c>
      <c r="D24" s="85">
        <v>-26663</v>
      </c>
      <c r="E24" s="85">
        <v>5360</v>
      </c>
      <c r="F24" s="85">
        <v>7335</v>
      </c>
      <c r="G24" s="85">
        <v>-2659</v>
      </c>
      <c r="H24" s="85">
        <v>1051</v>
      </c>
      <c r="I24" s="85">
        <v>12813</v>
      </c>
      <c r="J24" s="85">
        <v>-4357</v>
      </c>
      <c r="K24" s="85">
        <v>-4817</v>
      </c>
      <c r="L24" s="85">
        <v>-2889</v>
      </c>
    </row>
    <row r="25" spans="2:12" x14ac:dyDescent="0.3">
      <c r="B25" t="s">
        <v>250</v>
      </c>
      <c r="C25" s="85"/>
      <c r="D25" s="85"/>
      <c r="E25" s="85"/>
      <c r="F25" s="85"/>
      <c r="G25" s="85"/>
      <c r="H25" s="85"/>
      <c r="I25" s="85"/>
      <c r="J25" s="85"/>
      <c r="K25" s="85"/>
      <c r="L25" s="85"/>
    </row>
    <row r="26" spans="2:12" x14ac:dyDescent="0.3">
      <c r="B26" t="s">
        <v>251</v>
      </c>
      <c r="C26" s="85">
        <v>7433</v>
      </c>
      <c r="D26" s="85">
        <v>5</v>
      </c>
      <c r="E26" s="85">
        <v>0</v>
      </c>
      <c r="F26" s="85">
        <v>0</v>
      </c>
      <c r="G26" s="85">
        <v>3889</v>
      </c>
      <c r="H26" s="85">
        <v>2603</v>
      </c>
      <c r="I26" s="85">
        <v>19</v>
      </c>
      <c r="J26" s="85">
        <v>20</v>
      </c>
      <c r="K26">
        <v>82</v>
      </c>
      <c r="L26" s="85">
        <v>1108</v>
      </c>
    </row>
    <row r="27" spans="2:12" x14ac:dyDescent="0.3">
      <c r="B27" t="s">
        <v>252</v>
      </c>
      <c r="C27" s="85">
        <v>0</v>
      </c>
      <c r="D27" s="85">
        <v>0</v>
      </c>
      <c r="E27" s="85">
        <v>0</v>
      </c>
      <c r="F27" s="85">
        <v>0</v>
      </c>
      <c r="G27" s="85">
        <v>0</v>
      </c>
      <c r="H27" s="85">
        <v>0</v>
      </c>
      <c r="I27" s="85">
        <v>0</v>
      </c>
      <c r="J27" s="85">
        <v>0</v>
      </c>
      <c r="K27">
        <v>0</v>
      </c>
      <c r="L27">
        <v>0</v>
      </c>
    </row>
    <row r="28" spans="2:12" x14ac:dyDescent="0.3">
      <c r="B28" t="s">
        <v>253</v>
      </c>
      <c r="C28" s="85">
        <v>19519</v>
      </c>
      <c r="D28" s="85">
        <v>33390</v>
      </c>
      <c r="E28" s="85">
        <v>37482</v>
      </c>
      <c r="F28" s="85">
        <v>51128</v>
      </c>
      <c r="G28" s="85">
        <v>38297</v>
      </c>
      <c r="H28" s="85">
        <v>46641</v>
      </c>
      <c r="I28" s="85">
        <v>46578</v>
      </c>
      <c r="J28" s="85">
        <v>43934</v>
      </c>
      <c r="K28" s="85">
        <v>18829</v>
      </c>
      <c r="L28" s="85">
        <v>13384</v>
      </c>
    </row>
    <row r="29" spans="2:12" x14ac:dyDescent="0.3">
      <c r="B29" t="s">
        <v>254</v>
      </c>
      <c r="C29" s="85">
        <v>-24924</v>
      </c>
      <c r="D29" s="85">
        <v>-21732</v>
      </c>
      <c r="E29" s="85">
        <v>-29964</v>
      </c>
      <c r="F29" s="85">
        <v>-35198</v>
      </c>
      <c r="G29" s="85">
        <v>-29847</v>
      </c>
      <c r="H29" s="85">
        <v>-29709</v>
      </c>
      <c r="I29" s="85">
        <v>-42816</v>
      </c>
      <c r="J29" s="85">
        <v>-62557</v>
      </c>
      <c r="K29" s="85">
        <v>-47414</v>
      </c>
      <c r="L29" s="85">
        <v>-21443</v>
      </c>
    </row>
    <row r="30" spans="2:12" x14ac:dyDescent="0.3">
      <c r="B30" t="s">
        <v>255</v>
      </c>
      <c r="C30" s="85">
        <v>-5716</v>
      </c>
      <c r="D30" s="85">
        <v>-5336</v>
      </c>
      <c r="E30" s="85">
        <v>-5411</v>
      </c>
      <c r="F30" s="85">
        <v>-7005</v>
      </c>
      <c r="G30" s="85">
        <v>-7518</v>
      </c>
      <c r="H30" s="85">
        <v>-8123</v>
      </c>
      <c r="I30" s="85">
        <v>-9251</v>
      </c>
      <c r="J30" s="85">
        <v>-9336</v>
      </c>
      <c r="K30" s="85">
        <v>-9332</v>
      </c>
      <c r="L30" s="85">
        <v>-5814</v>
      </c>
    </row>
    <row r="31" spans="2:12" x14ac:dyDescent="0.3">
      <c r="B31" t="s">
        <v>256</v>
      </c>
      <c r="C31" s="85">
        <v>-108</v>
      </c>
      <c r="D31" s="85">
        <v>-121</v>
      </c>
      <c r="E31" s="85">
        <v>-96</v>
      </c>
      <c r="F31" s="85">
        <v>-95</v>
      </c>
      <c r="G31" s="85">
        <v>-57</v>
      </c>
      <c r="H31" s="85">
        <v>-30</v>
      </c>
      <c r="I31" s="85">
        <v>-100</v>
      </c>
      <c r="J31" s="85">
        <v>-141</v>
      </c>
      <c r="K31" s="85">
        <v>-1059</v>
      </c>
      <c r="L31" s="85">
        <v>-2492</v>
      </c>
    </row>
    <row r="32" spans="2:12" x14ac:dyDescent="0.3">
      <c r="B32" t="s">
        <v>257</v>
      </c>
      <c r="C32" s="85">
        <v>0</v>
      </c>
      <c r="D32" s="85">
        <v>0</v>
      </c>
      <c r="E32" s="85">
        <v>0</v>
      </c>
      <c r="F32" s="85">
        <v>0</v>
      </c>
      <c r="G32" s="85">
        <v>-1346</v>
      </c>
      <c r="H32" s="85">
        <v>-1477</v>
      </c>
      <c r="I32" s="85">
        <v>-1559</v>
      </c>
      <c r="J32" s="85">
        <v>-1517</v>
      </c>
      <c r="K32" s="85">
        <v>-1924</v>
      </c>
      <c r="L32" s="85">
        <v>-2393</v>
      </c>
    </row>
    <row r="33" spans="2:12" x14ac:dyDescent="0.3">
      <c r="B33" t="s">
        <v>258</v>
      </c>
      <c r="C33" s="85">
        <v>0</v>
      </c>
      <c r="D33" s="85">
        <v>0</v>
      </c>
      <c r="E33" s="85">
        <v>0</v>
      </c>
      <c r="F33" s="85">
        <v>0</v>
      </c>
      <c r="G33" s="85">
        <v>-29</v>
      </c>
      <c r="H33" s="85">
        <v>0</v>
      </c>
      <c r="I33" s="85">
        <v>3750</v>
      </c>
      <c r="J33" s="85">
        <v>3355</v>
      </c>
      <c r="K33" s="85">
        <v>3812</v>
      </c>
      <c r="L33" s="85">
        <v>-1136</v>
      </c>
    </row>
    <row r="34" spans="2:12" x14ac:dyDescent="0.3">
      <c r="B34" t="s">
        <v>98</v>
      </c>
      <c r="C34" s="85">
        <v>-2589</v>
      </c>
      <c r="D34" s="85">
        <v>-3167</v>
      </c>
      <c r="E34" s="85">
        <v>730</v>
      </c>
      <c r="F34" s="85">
        <v>6843</v>
      </c>
      <c r="G34" s="85">
        <v>-3092</v>
      </c>
      <c r="H34" s="85">
        <v>13232</v>
      </c>
      <c r="I34" s="85">
        <v>6459</v>
      </c>
      <c r="J34" s="85">
        <v>-6272</v>
      </c>
      <c r="K34" s="85">
        <v>8128</v>
      </c>
      <c r="L34" s="85">
        <v>-5666</v>
      </c>
    </row>
    <row r="35" spans="2:12" x14ac:dyDescent="0.3">
      <c r="B35" t="s">
        <v>423</v>
      </c>
      <c r="C35" s="85"/>
      <c r="D35" s="85"/>
      <c r="E35" s="85"/>
      <c r="F35" s="85"/>
      <c r="G35" s="85"/>
      <c r="H35" s="85"/>
      <c r="I35" s="85"/>
      <c r="J35" s="85"/>
    </row>
    <row r="36" spans="2:12" x14ac:dyDescent="0.3">
      <c r="C36" s="85"/>
      <c r="D36" s="85"/>
      <c r="E36" s="85"/>
      <c r="F36" s="85"/>
      <c r="G36" s="85"/>
      <c r="H36" s="85"/>
      <c r="I36" s="85"/>
      <c r="J36" s="85"/>
    </row>
    <row r="37" spans="2:12" x14ac:dyDescent="0.3">
      <c r="C37" s="85"/>
      <c r="D37" s="85"/>
      <c r="E37" s="85"/>
      <c r="F37" s="85"/>
      <c r="G37" s="85"/>
      <c r="H37" s="85"/>
      <c r="I37" s="85"/>
      <c r="J37" s="8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9E67-053D-4D03-B6E7-36BF55571AFB}">
  <sheetPr>
    <tabColor rgb="FF92D050"/>
  </sheetPr>
  <dimension ref="B2:N12"/>
  <sheetViews>
    <sheetView topLeftCell="A4" workbookViewId="0">
      <selection activeCell="G23" sqref="G23"/>
    </sheetView>
  </sheetViews>
  <sheetFormatPr defaultRowHeight="14.4" x14ac:dyDescent="0.3"/>
  <cols>
    <col min="1" max="1" width="3.21875" customWidth="1"/>
    <col min="2" max="2" width="5.21875" bestFit="1" customWidth="1"/>
    <col min="3" max="3" width="15.21875" bestFit="1" customWidth="1"/>
    <col min="4" max="4" width="9.77734375" bestFit="1" customWidth="1"/>
    <col min="5" max="5" width="15.77734375" bestFit="1" customWidth="1"/>
    <col min="6" max="6" width="13.77734375" customWidth="1"/>
    <col min="7" max="7" width="11.21875" bestFit="1" customWidth="1"/>
    <col min="8" max="8" width="13.88671875" bestFit="1" customWidth="1"/>
    <col min="9" max="9" width="13.77734375" customWidth="1"/>
    <col min="10" max="10" width="11.21875" customWidth="1"/>
    <col min="11" max="11" width="11.21875" bestFit="1" customWidth="1"/>
    <col min="12" max="12" width="16.109375" customWidth="1"/>
    <col min="13" max="13" width="12.6640625" bestFit="1" customWidth="1"/>
    <col min="14" max="14" width="12.5546875" bestFit="1" customWidth="1"/>
    <col min="15" max="15" width="13.77734375" bestFit="1" customWidth="1"/>
  </cols>
  <sheetData>
    <row r="2" spans="2:14" x14ac:dyDescent="0.3">
      <c r="B2" t="s">
        <v>45</v>
      </c>
      <c r="C2" t="s">
        <v>6</v>
      </c>
      <c r="D2" t="s">
        <v>46</v>
      </c>
      <c r="E2" t="s">
        <v>308</v>
      </c>
      <c r="F2" t="s">
        <v>310</v>
      </c>
      <c r="G2" t="s">
        <v>47</v>
      </c>
      <c r="H2" t="s">
        <v>306</v>
      </c>
      <c r="I2" t="s">
        <v>300</v>
      </c>
      <c r="J2" t="s">
        <v>311</v>
      </c>
      <c r="K2" t="s">
        <v>307</v>
      </c>
      <c r="L2" t="s">
        <v>138</v>
      </c>
      <c r="M2" t="s">
        <v>309</v>
      </c>
    </row>
    <row r="3" spans="2:14" x14ac:dyDescent="0.3">
      <c r="B3">
        <v>1</v>
      </c>
      <c r="C3" t="s">
        <v>41</v>
      </c>
      <c r="D3" s="193">
        <v>716.1</v>
      </c>
      <c r="E3" s="193">
        <v>368.23</v>
      </c>
      <c r="F3" s="193">
        <v>263687.69</v>
      </c>
      <c r="G3" s="193">
        <v>71540</v>
      </c>
      <c r="H3" s="193">
        <v>40834</v>
      </c>
      <c r="I3" s="193">
        <f>G3-H3</f>
        <v>30706</v>
      </c>
      <c r="J3" s="193">
        <f>F3+G3-H3</f>
        <v>294393.69</v>
      </c>
      <c r="K3" s="193">
        <v>437968</v>
      </c>
      <c r="L3" s="193">
        <v>61315.520000000004</v>
      </c>
      <c r="M3" s="193">
        <v>28149</v>
      </c>
    </row>
    <row r="4" spans="2:14" x14ac:dyDescent="0.3">
      <c r="B4">
        <v>2</v>
      </c>
      <c r="C4" t="s">
        <v>40</v>
      </c>
      <c r="D4" s="193">
        <v>15806</v>
      </c>
      <c r="E4" s="193">
        <v>31.44</v>
      </c>
      <c r="F4" s="193">
        <v>496944.71</v>
      </c>
      <c r="G4" s="193">
        <v>87</v>
      </c>
      <c r="H4" s="193">
        <v>552.9</v>
      </c>
      <c r="I4" s="193">
        <f t="shared" ref="I4:I12" si="0">G4-H4</f>
        <v>-465.9</v>
      </c>
      <c r="J4" s="193">
        <f t="shared" ref="J4:J12" si="1">F4+G4-H4</f>
        <v>496478.81</v>
      </c>
      <c r="K4" s="193">
        <v>155738.79999999999</v>
      </c>
      <c r="L4" s="193">
        <v>24918.207999999999</v>
      </c>
      <c r="M4" s="193">
        <v>14500.2</v>
      </c>
      <c r="N4" s="40"/>
    </row>
    <row r="5" spans="2:14" x14ac:dyDescent="0.3">
      <c r="B5">
        <v>3</v>
      </c>
      <c r="C5" t="s">
        <v>42</v>
      </c>
      <c r="D5" s="193">
        <v>3462</v>
      </c>
      <c r="E5" s="193">
        <v>124.35</v>
      </c>
      <c r="F5" s="193">
        <v>430509.68</v>
      </c>
      <c r="G5" s="193">
        <v>129024.58</v>
      </c>
      <c r="H5" s="193">
        <v>20614.84</v>
      </c>
      <c r="I5" s="193">
        <f t="shared" si="0"/>
        <v>108409.74</v>
      </c>
      <c r="J5" s="193">
        <f t="shared" si="1"/>
        <v>538919.42000000004</v>
      </c>
      <c r="K5" s="193">
        <v>167522.29</v>
      </c>
      <c r="L5" s="193">
        <v>33504.458000000006</v>
      </c>
      <c r="M5" s="193">
        <v>14073.17</v>
      </c>
      <c r="N5" s="40"/>
    </row>
    <row r="6" spans="2:14" x14ac:dyDescent="0.3">
      <c r="B6">
        <v>4</v>
      </c>
      <c r="C6" t="s">
        <v>43</v>
      </c>
      <c r="D6" s="193">
        <v>8679.5</v>
      </c>
      <c r="E6" s="193">
        <v>27.93</v>
      </c>
      <c r="F6" s="193">
        <v>242381.64</v>
      </c>
      <c r="G6" s="193">
        <v>9364.16</v>
      </c>
      <c r="H6" s="193">
        <v>2847.6</v>
      </c>
      <c r="I6" s="193">
        <f t="shared" si="0"/>
        <v>6516.5599999999995</v>
      </c>
      <c r="J6" s="193">
        <f t="shared" si="1"/>
        <v>248898.2</v>
      </c>
      <c r="K6" s="193">
        <v>52195.83</v>
      </c>
      <c r="L6" s="193">
        <v>10961.124299999999</v>
      </c>
      <c r="M6" s="193">
        <v>7324.73</v>
      </c>
      <c r="N6" s="40"/>
    </row>
    <row r="7" spans="2:14" x14ac:dyDescent="0.3">
      <c r="B7">
        <v>5</v>
      </c>
      <c r="C7" t="s">
        <v>431</v>
      </c>
      <c r="D7" s="193">
        <v>2507.6</v>
      </c>
      <c r="E7" s="193">
        <v>81.25</v>
      </c>
      <c r="F7" s="193">
        <v>203752.81</v>
      </c>
      <c r="G7" s="193">
        <v>847.29</v>
      </c>
      <c r="H7" s="193">
        <v>8135.35</v>
      </c>
      <c r="I7" s="193">
        <f t="shared" si="0"/>
        <v>-7288.06</v>
      </c>
      <c r="J7" s="193">
        <f t="shared" si="1"/>
        <v>196464.75</v>
      </c>
      <c r="K7" s="193">
        <v>66704.55</v>
      </c>
      <c r="L7" s="193">
        <v>9338.6370000000006</v>
      </c>
      <c r="M7" s="193">
        <v>5492.25</v>
      </c>
      <c r="N7" s="40"/>
    </row>
    <row r="8" spans="2:14" x14ac:dyDescent="0.3">
      <c r="B8">
        <v>6</v>
      </c>
      <c r="C8" t="s">
        <v>44</v>
      </c>
      <c r="D8" s="193">
        <v>6941</v>
      </c>
      <c r="E8" s="193">
        <v>27.43</v>
      </c>
      <c r="F8" s="193">
        <v>190376.35</v>
      </c>
      <c r="G8" s="193">
        <v>458.13</v>
      </c>
      <c r="H8" s="193">
        <v>263.01</v>
      </c>
      <c r="I8" s="193">
        <f t="shared" si="0"/>
        <v>195.12</v>
      </c>
      <c r="J8" s="193">
        <f t="shared" si="1"/>
        <v>190571.47</v>
      </c>
      <c r="K8" s="193">
        <v>19519.14</v>
      </c>
      <c r="L8" s="193">
        <v>6636.5075999999999</v>
      </c>
      <c r="M8" s="193">
        <v>4734.4399999999996</v>
      </c>
      <c r="N8" s="40"/>
    </row>
    <row r="9" spans="2:14" x14ac:dyDescent="0.3">
      <c r="B9">
        <v>7</v>
      </c>
      <c r="C9" t="s">
        <v>312</v>
      </c>
      <c r="D9" s="193">
        <v>3456.1</v>
      </c>
      <c r="E9" s="193">
        <v>47.51</v>
      </c>
      <c r="F9" s="193">
        <v>164194.85999999999</v>
      </c>
      <c r="G9" s="193">
        <v>28608.71</v>
      </c>
      <c r="H9" s="193">
        <v>4386.24</v>
      </c>
      <c r="I9" s="193">
        <f t="shared" si="0"/>
        <v>24222.47</v>
      </c>
      <c r="J9" s="193">
        <f t="shared" si="1"/>
        <v>188417.33</v>
      </c>
      <c r="K9" s="193">
        <v>46088.61</v>
      </c>
      <c r="L9" s="193">
        <v>6452.4054000000006</v>
      </c>
      <c r="M9" s="193">
        <v>2379.81</v>
      </c>
    </row>
    <row r="10" spans="2:14" x14ac:dyDescent="0.3">
      <c r="B10">
        <v>8</v>
      </c>
      <c r="C10" t="s">
        <v>429</v>
      </c>
      <c r="D10" s="193">
        <v>38630</v>
      </c>
      <c r="E10" s="193">
        <v>2.95</v>
      </c>
      <c r="F10" s="193">
        <v>113933.93</v>
      </c>
      <c r="G10" s="193">
        <v>118.3</v>
      </c>
      <c r="H10" s="193">
        <v>507.7</v>
      </c>
      <c r="I10" s="193">
        <f t="shared" si="0"/>
        <v>-389.4</v>
      </c>
      <c r="J10" s="193">
        <f t="shared" si="1"/>
        <v>113544.53</v>
      </c>
      <c r="K10" s="193">
        <v>18559.2</v>
      </c>
      <c r="L10" s="193">
        <v>3155.0640000000003</v>
      </c>
      <c r="M10" s="193">
        <v>2013.3</v>
      </c>
    </row>
    <row r="11" spans="2:14" x14ac:dyDescent="0.3">
      <c r="B11">
        <v>9</v>
      </c>
      <c r="C11" t="s">
        <v>430</v>
      </c>
      <c r="D11" s="193">
        <v>106.67</v>
      </c>
      <c r="E11" s="193">
        <v>1055.44</v>
      </c>
      <c r="F11" s="193">
        <v>112584.24</v>
      </c>
      <c r="G11" s="193">
        <v>17221.7</v>
      </c>
      <c r="H11" s="193">
        <v>6288.8</v>
      </c>
      <c r="I11" s="193">
        <f t="shared" si="0"/>
        <v>10932.900000000001</v>
      </c>
      <c r="J11" s="193">
        <f t="shared" si="1"/>
        <v>123517.14</v>
      </c>
      <c r="K11" s="193">
        <v>115006.61</v>
      </c>
      <c r="L11" s="193">
        <v>11500.661</v>
      </c>
      <c r="M11" s="193">
        <v>4145.7</v>
      </c>
    </row>
    <row r="12" spans="2:14" x14ac:dyDescent="0.3">
      <c r="B12">
        <v>10</v>
      </c>
      <c r="C12" t="s">
        <v>313</v>
      </c>
      <c r="D12" s="193">
        <v>5550.5</v>
      </c>
      <c r="E12" s="193">
        <v>20.010000000000002</v>
      </c>
      <c r="F12" s="193">
        <v>111047.67</v>
      </c>
      <c r="G12" s="193">
        <v>699.93</v>
      </c>
      <c r="H12" s="193">
        <v>574.08000000000004</v>
      </c>
      <c r="I12" s="193">
        <f t="shared" si="0"/>
        <v>125.84999999999991</v>
      </c>
      <c r="J12" s="193">
        <f t="shared" si="1"/>
        <v>111173.51999999999</v>
      </c>
      <c r="K12" s="193">
        <v>40440.379999999997</v>
      </c>
      <c r="L12" s="193">
        <v>6470.4607999999998</v>
      </c>
      <c r="M12" s="193">
        <v>4375.8100000000004</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B4D2-32EF-4076-A5B2-DD89B4EB50DD}">
  <sheetPr codeName="Sheet4">
    <tabColor rgb="FF92D050"/>
  </sheetPr>
  <dimension ref="B2:J12"/>
  <sheetViews>
    <sheetView showGridLines="0" topLeftCell="A5" workbookViewId="0">
      <selection activeCell="G23" sqref="G23"/>
    </sheetView>
  </sheetViews>
  <sheetFormatPr defaultRowHeight="14.4" x14ac:dyDescent="0.3"/>
  <cols>
    <col min="1" max="1" width="3.21875" customWidth="1"/>
    <col min="2" max="2" width="11.21875" customWidth="1"/>
    <col min="3" max="3" width="15.21875" bestFit="1" customWidth="1"/>
    <col min="4" max="4" width="12.77734375" customWidth="1"/>
    <col min="5" max="5" width="19.44140625" customWidth="1"/>
    <col min="6" max="6" width="15.21875" customWidth="1"/>
    <col min="7" max="7" width="15.44140625" customWidth="1"/>
    <col min="8" max="9" width="12.21875" bestFit="1" customWidth="1"/>
    <col min="10" max="10" width="8.77734375" bestFit="1" customWidth="1"/>
  </cols>
  <sheetData>
    <row r="2" spans="2:10" x14ac:dyDescent="0.3">
      <c r="B2" s="1"/>
      <c r="C2" s="1"/>
      <c r="D2" s="1"/>
      <c r="E2" s="1"/>
      <c r="F2" s="1"/>
      <c r="G2" s="1"/>
      <c r="H2" s="1"/>
      <c r="I2" s="1"/>
      <c r="J2" s="1"/>
    </row>
    <row r="3" spans="2:10" x14ac:dyDescent="0.3">
      <c r="B3" s="1"/>
      <c r="C3" s="1"/>
      <c r="D3" s="1"/>
      <c r="E3" s="1"/>
      <c r="F3" s="1"/>
      <c r="G3" s="1"/>
      <c r="H3" s="1"/>
      <c r="I3" s="1"/>
      <c r="J3" s="1"/>
    </row>
    <row r="4" spans="2:10" x14ac:dyDescent="0.3">
      <c r="B4" s="1"/>
      <c r="C4" s="1"/>
      <c r="D4" s="1"/>
      <c r="E4" s="1"/>
      <c r="F4" s="1"/>
      <c r="G4" s="1"/>
      <c r="H4" s="1"/>
      <c r="I4" s="1"/>
      <c r="J4" s="1"/>
    </row>
    <row r="5" spans="2:10" x14ac:dyDescent="0.3">
      <c r="B5" s="1"/>
      <c r="C5" s="1"/>
      <c r="D5" s="1"/>
      <c r="E5" s="1"/>
      <c r="F5" s="1"/>
      <c r="G5" s="1"/>
      <c r="H5" s="1"/>
      <c r="I5" s="1"/>
      <c r="J5" s="1"/>
    </row>
    <row r="7" spans="2:10" x14ac:dyDescent="0.3">
      <c r="B7" s="266" t="s">
        <v>45</v>
      </c>
      <c r="C7" s="266" t="s">
        <v>6</v>
      </c>
      <c r="D7" s="267" t="s">
        <v>424</v>
      </c>
      <c r="E7" s="267" t="s">
        <v>425</v>
      </c>
      <c r="F7" s="269" t="s">
        <v>32</v>
      </c>
      <c r="G7" s="267" t="s">
        <v>426</v>
      </c>
    </row>
    <row r="8" spans="2:10" x14ac:dyDescent="0.3">
      <c r="B8" s="263">
        <v>1</v>
      </c>
      <c r="C8" s="268" t="s">
        <v>40</v>
      </c>
      <c r="D8" s="264">
        <v>15806</v>
      </c>
      <c r="E8" s="264">
        <v>496944.71</v>
      </c>
      <c r="F8" s="265">
        <f>G8/E8</f>
        <v>1.7506977788333836E-4</v>
      </c>
      <c r="G8" s="264">
        <v>87</v>
      </c>
    </row>
    <row r="9" spans="2:10" x14ac:dyDescent="0.3">
      <c r="B9" s="263">
        <v>2</v>
      </c>
      <c r="C9" s="268" t="s">
        <v>42</v>
      </c>
      <c r="D9" s="264">
        <v>3462</v>
      </c>
      <c r="E9" s="264">
        <v>430509.68</v>
      </c>
      <c r="F9" s="265">
        <f>G9/E9</f>
        <v>0.29970192540153801</v>
      </c>
      <c r="G9" s="264">
        <v>129024.58</v>
      </c>
    </row>
    <row r="10" spans="2:10" x14ac:dyDescent="0.3">
      <c r="B10" s="263">
        <v>3</v>
      </c>
      <c r="C10" s="268" t="s">
        <v>41</v>
      </c>
      <c r="D10" s="264">
        <v>716.1</v>
      </c>
      <c r="E10" s="264">
        <v>263687.69</v>
      </c>
      <c r="F10" s="265">
        <f>G10/E10</f>
        <v>0.27130580119231201</v>
      </c>
      <c r="G10" s="264">
        <v>71540</v>
      </c>
    </row>
    <row r="11" spans="2:10" x14ac:dyDescent="0.3">
      <c r="B11" s="263">
        <v>4</v>
      </c>
      <c r="C11" s="268" t="s">
        <v>43</v>
      </c>
      <c r="D11" s="264">
        <v>8679.5</v>
      </c>
      <c r="E11" s="264">
        <v>242381.64</v>
      </c>
      <c r="F11" s="265">
        <f>G11/E11</f>
        <v>3.8633949337086748E-2</v>
      </c>
      <c r="G11" s="264">
        <v>9364.16</v>
      </c>
    </row>
    <row r="12" spans="2:10" x14ac:dyDescent="0.3">
      <c r="B12" s="263">
        <v>5</v>
      </c>
      <c r="C12" s="268" t="s">
        <v>44</v>
      </c>
      <c r="D12" s="264">
        <v>6941</v>
      </c>
      <c r="E12" s="264">
        <v>190376.35</v>
      </c>
      <c r="F12" s="265">
        <f>G12/E12</f>
        <v>2.4064438676337685E-3</v>
      </c>
      <c r="G12" s="264">
        <v>458.13</v>
      </c>
    </row>
  </sheetData>
  <hyperlinks>
    <hyperlink ref="B7" r:id="rId1" display="https://www.screener.in/market/IN02/IN0201/?order=asc" xr:uid="{EF691F45-B09C-42A5-B33B-7186FA2FF94E}"/>
    <hyperlink ref="C7" r:id="rId2" display="https://www.screener.in/market/IN02/IN0201/?sort=name&amp;order=desc" xr:uid="{5D516DDB-D48A-4685-87EC-DAC420E7F403}"/>
    <hyperlink ref="D7" r:id="rId3" display="https://www.screener.in/market/IN02/IN0201/?sort=current+price&amp;order=desc" xr:uid="{FB7F165B-D9F2-4707-B30C-C59BB4810547}"/>
    <hyperlink ref="E7" r:id="rId4" display="https://www.screener.in/market/IN02/IN0201/?sort=market+capitalization&amp;order=desc" xr:uid="{590F8EB3-BCF8-4443-8C07-AAD7C1168181}"/>
    <hyperlink ref="G7" r:id="rId5" display="https://www.screener.in/market/IN02/IN0201/?sort=debt&amp;order=desc" xr:uid="{1F769706-0153-4445-85DF-D2C75FD06132}"/>
    <hyperlink ref="C8" r:id="rId6" display="https://www.screener.in/company/MARUTI/consolidated/" xr:uid="{C6BDEB44-BD03-42C0-A701-B10802B2E6F9}"/>
    <hyperlink ref="C9" r:id="rId7" display="https://www.screener.in/company/M&amp;M/consolidated/" xr:uid="{EFD69F6C-C291-473F-AC25-75CB5801F1F3}"/>
    <hyperlink ref="C10" r:id="rId8" display="https://www.screener.in/company/TATAMOTORS/consolidated/" xr:uid="{63CD0B31-8DA7-4FEC-9907-25E2D1AA514E}"/>
    <hyperlink ref="C11" r:id="rId9" display="https://www.screener.in/company/BAJAJ-AUTO/consolidated/" xr:uid="{72217A54-817F-42BC-89B5-F73DEDC4F40A}"/>
    <hyperlink ref="C12" r:id="rId10" display="https://www.screener.in/company/EICHERMOT/consolidated/" xr:uid="{F9C85B9F-9720-47F1-B518-C9F8D7E7BDA0}"/>
  </hyperlinks>
  <pageMargins left="0.7" right="0.7" top="0.75" bottom="0.75" header="0.3" footer="0.3"/>
  <pageSetup paperSize="9" orientation="portrait" r:id="rId11"/>
  <drawing r:id="rId1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E52F-5D28-481A-AFC0-590437A323A8}">
  <sheetPr>
    <tabColor rgb="FF92D050"/>
  </sheetPr>
  <dimension ref="A1:K107"/>
  <sheetViews>
    <sheetView topLeftCell="A43" zoomScale="68" zoomScaleNormal="68" workbookViewId="0">
      <selection activeCell="A77" sqref="A77"/>
    </sheetView>
  </sheetViews>
  <sheetFormatPr defaultColWidth="8.77734375" defaultRowHeight="14.4" x14ac:dyDescent="0.3"/>
  <cols>
    <col min="1" max="1" width="27.6640625" style="78" bestFit="1" customWidth="1"/>
    <col min="2" max="2" width="16.21875" style="78" bestFit="1" customWidth="1"/>
    <col min="3" max="11" width="13.44140625" style="78" bestFit="1" customWidth="1"/>
    <col min="12" max="16384" width="8.77734375" style="78"/>
  </cols>
  <sheetData>
    <row r="1" spans="1:11" s="80" customFormat="1" x14ac:dyDescent="0.3">
      <c r="A1" s="80" t="s">
        <v>188</v>
      </c>
      <c r="B1" s="80" t="s">
        <v>187</v>
      </c>
      <c r="E1" s="316" t="str">
        <f>IF(B2&lt;&gt;B3, "A NEW VERSION OF THE WORKSHEET IS AVAILABLE", "")</f>
        <v/>
      </c>
      <c r="F1" s="316"/>
      <c r="G1" s="316"/>
      <c r="H1" s="316"/>
      <c r="I1" s="316"/>
      <c r="J1" s="316"/>
      <c r="K1" s="316"/>
    </row>
    <row r="2" spans="1:11" x14ac:dyDescent="0.3">
      <c r="A2" s="80" t="s">
        <v>186</v>
      </c>
      <c r="B2" s="78">
        <v>2.1</v>
      </c>
      <c r="E2" s="317" t="s">
        <v>185</v>
      </c>
      <c r="F2" s="317"/>
      <c r="G2" s="317"/>
      <c r="H2" s="317"/>
      <c r="I2" s="317"/>
      <c r="J2" s="317"/>
      <c r="K2" s="317"/>
    </row>
    <row r="3" spans="1:11" x14ac:dyDescent="0.3">
      <c r="A3" s="80" t="s">
        <v>184</v>
      </c>
      <c r="B3" s="78">
        <v>2.1</v>
      </c>
    </row>
    <row r="4" spans="1:11" x14ac:dyDescent="0.3">
      <c r="A4" s="80"/>
    </row>
    <row r="5" spans="1:11" x14ac:dyDescent="0.3">
      <c r="A5" s="80" t="s">
        <v>183</v>
      </c>
    </row>
    <row r="6" spans="1:11" x14ac:dyDescent="0.3">
      <c r="A6" s="78" t="s">
        <v>182</v>
      </c>
      <c r="B6" s="78">
        <f>IF(B9&gt;0, B9/B8, 0)</f>
        <v>368.227468230694</v>
      </c>
    </row>
    <row r="7" spans="1:11" x14ac:dyDescent="0.3">
      <c r="A7" s="78" t="s">
        <v>181</v>
      </c>
      <c r="B7">
        <v>2</v>
      </c>
    </row>
    <row r="8" spans="1:11" x14ac:dyDescent="0.3">
      <c r="A8" s="78" t="s">
        <v>180</v>
      </c>
      <c r="B8">
        <v>716.1</v>
      </c>
    </row>
    <row r="9" spans="1:11" x14ac:dyDescent="0.3">
      <c r="A9" s="78" t="s">
        <v>30</v>
      </c>
      <c r="B9">
        <v>263687.69</v>
      </c>
    </row>
    <row r="15" spans="1:11" x14ac:dyDescent="0.3">
      <c r="A15" s="80" t="s">
        <v>179</v>
      </c>
    </row>
    <row r="16" spans="1:11" s="82" customFormat="1" x14ac:dyDescent="0.3">
      <c r="A16" s="84" t="s">
        <v>157</v>
      </c>
      <c r="B16" s="83">
        <v>42460</v>
      </c>
      <c r="C16" s="83">
        <v>42825</v>
      </c>
      <c r="D16" s="83">
        <v>43190</v>
      </c>
      <c r="E16" s="83">
        <v>43555</v>
      </c>
      <c r="F16" s="83">
        <v>43921</v>
      </c>
      <c r="G16" s="83">
        <v>44286</v>
      </c>
      <c r="H16" s="83">
        <v>44651</v>
      </c>
      <c r="I16" s="83">
        <v>45016</v>
      </c>
      <c r="J16" s="83">
        <v>45382</v>
      </c>
      <c r="K16" s="83">
        <v>45747</v>
      </c>
    </row>
    <row r="17" spans="1:11" s="81" customFormat="1" x14ac:dyDescent="0.3">
      <c r="A17" s="81" t="s">
        <v>147</v>
      </c>
      <c r="B17">
        <v>273045.59999999998</v>
      </c>
      <c r="C17">
        <v>269692.51</v>
      </c>
      <c r="D17">
        <v>291550.48</v>
      </c>
      <c r="E17">
        <v>301938.40000000002</v>
      </c>
      <c r="F17">
        <v>261067.97</v>
      </c>
      <c r="G17">
        <v>249794.75</v>
      </c>
      <c r="H17">
        <v>278453.62</v>
      </c>
      <c r="I17">
        <v>345966.97</v>
      </c>
      <c r="J17">
        <v>434016</v>
      </c>
      <c r="K17">
        <v>439695</v>
      </c>
    </row>
    <row r="18" spans="1:11" s="81" customFormat="1" x14ac:dyDescent="0.3">
      <c r="A18" s="78" t="s">
        <v>178</v>
      </c>
      <c r="B18">
        <v>166134.01</v>
      </c>
      <c r="C18">
        <v>173294.07999999999</v>
      </c>
      <c r="D18">
        <v>187896.58</v>
      </c>
      <c r="E18">
        <v>194267.91</v>
      </c>
      <c r="F18">
        <v>164899.82</v>
      </c>
      <c r="G18">
        <v>153607.35999999999</v>
      </c>
      <c r="H18">
        <v>179295.33</v>
      </c>
      <c r="I18">
        <v>231251.26</v>
      </c>
      <c r="J18">
        <v>274321</v>
      </c>
      <c r="K18">
        <v>268950</v>
      </c>
    </row>
    <row r="19" spans="1:11" s="81" customFormat="1" x14ac:dyDescent="0.3">
      <c r="A19" s="78" t="s">
        <v>177</v>
      </c>
      <c r="B19">
        <v>2750.99</v>
      </c>
      <c r="C19">
        <v>7399.92</v>
      </c>
      <c r="D19">
        <v>2046.58</v>
      </c>
      <c r="E19">
        <v>-2053.2800000000002</v>
      </c>
      <c r="F19">
        <v>-2231.19</v>
      </c>
      <c r="G19">
        <v>-4684.16</v>
      </c>
      <c r="H19">
        <v>-1590.49</v>
      </c>
      <c r="I19">
        <v>4781.62</v>
      </c>
      <c r="J19">
        <v>1566</v>
      </c>
      <c r="K19">
        <v>-2836</v>
      </c>
    </row>
    <row r="20" spans="1:11" s="81" customFormat="1" x14ac:dyDescent="0.3">
      <c r="A20" s="78" t="s">
        <v>176</v>
      </c>
      <c r="B20">
        <v>1143.6300000000001</v>
      </c>
      <c r="C20">
        <v>1159.82</v>
      </c>
      <c r="D20">
        <v>1308.08</v>
      </c>
      <c r="E20">
        <v>1585.93</v>
      </c>
      <c r="F20">
        <v>1264.95</v>
      </c>
      <c r="G20">
        <v>1112.8699999999999</v>
      </c>
      <c r="H20">
        <v>2178.29</v>
      </c>
      <c r="I20">
        <v>2513.33</v>
      </c>
      <c r="J20">
        <v>2189</v>
      </c>
      <c r="K20">
        <v>2443</v>
      </c>
    </row>
    <row r="21" spans="1:11" s="81" customFormat="1" x14ac:dyDescent="0.3">
      <c r="A21" s="78" t="s">
        <v>175</v>
      </c>
      <c r="B21">
        <v>12101.53</v>
      </c>
      <c r="C21">
        <v>10067.370000000001</v>
      </c>
      <c r="D21">
        <v>10971.66</v>
      </c>
      <c r="E21">
        <v>11694.54</v>
      </c>
      <c r="F21">
        <v>11541.51</v>
      </c>
      <c r="G21">
        <v>8273.17</v>
      </c>
      <c r="H21">
        <v>9427.3799999999992</v>
      </c>
      <c r="I21">
        <v>11765.97</v>
      </c>
      <c r="J21">
        <v>17446</v>
      </c>
      <c r="K21">
        <v>18813</v>
      </c>
    </row>
    <row r="22" spans="1:11" s="81" customFormat="1" x14ac:dyDescent="0.3">
      <c r="A22" s="78" t="s">
        <v>174</v>
      </c>
      <c r="B22">
        <v>28880.89</v>
      </c>
      <c r="C22">
        <v>28332.89</v>
      </c>
      <c r="D22">
        <v>30300.09</v>
      </c>
      <c r="E22">
        <v>33243.870000000003</v>
      </c>
      <c r="F22">
        <v>30438.6</v>
      </c>
      <c r="G22">
        <v>27648.48</v>
      </c>
      <c r="H22">
        <v>30808.52</v>
      </c>
      <c r="I22">
        <v>33654.699999999997</v>
      </c>
      <c r="J22">
        <v>41990</v>
      </c>
      <c r="K22">
        <v>47767</v>
      </c>
    </row>
    <row r="23" spans="1:11" s="81" customFormat="1" x14ac:dyDescent="0.3">
      <c r="A23" s="78" t="s">
        <v>173</v>
      </c>
      <c r="B23">
        <v>21991.9</v>
      </c>
      <c r="C23">
        <v>30039.38</v>
      </c>
      <c r="D23">
        <v>31004.58</v>
      </c>
      <c r="E23">
        <v>32719.8</v>
      </c>
      <c r="F23">
        <v>29248.32</v>
      </c>
      <c r="G23">
        <v>23015.79</v>
      </c>
      <c r="H23">
        <v>29205.4</v>
      </c>
      <c r="I23">
        <v>34839.19</v>
      </c>
      <c r="J23">
        <v>42765</v>
      </c>
      <c r="K23">
        <v>47099</v>
      </c>
    </row>
    <row r="24" spans="1:11" s="81" customFormat="1" x14ac:dyDescent="0.3">
      <c r="A24" s="78" t="s">
        <v>172</v>
      </c>
      <c r="B24">
        <v>7149.38</v>
      </c>
      <c r="C24">
        <v>4610.2</v>
      </c>
      <c r="D24">
        <v>658.39</v>
      </c>
      <c r="E24">
        <v>1708.74</v>
      </c>
      <c r="F24">
        <v>3456.51</v>
      </c>
      <c r="G24">
        <v>-834.51</v>
      </c>
      <c r="H24">
        <v>1228.1199999999999</v>
      </c>
      <c r="I24">
        <v>4908.34</v>
      </c>
      <c r="J24">
        <v>-953</v>
      </c>
      <c r="K24">
        <v>-3429</v>
      </c>
    </row>
    <row r="25" spans="1:11" s="81" customFormat="1" x14ac:dyDescent="0.3">
      <c r="A25" s="81" t="s">
        <v>168</v>
      </c>
      <c r="B25">
        <v>-2669.62</v>
      </c>
      <c r="C25">
        <v>1869.1</v>
      </c>
      <c r="D25">
        <v>5932.73</v>
      </c>
      <c r="E25">
        <v>-26686.25</v>
      </c>
      <c r="F25">
        <v>101.71</v>
      </c>
      <c r="G25">
        <v>-11117.83</v>
      </c>
      <c r="H25">
        <v>2424.0500000000002</v>
      </c>
      <c r="I25">
        <v>6663.97</v>
      </c>
      <c r="J25">
        <v>4792</v>
      </c>
      <c r="K25">
        <v>11774</v>
      </c>
    </row>
    <row r="26" spans="1:11" s="81" customFormat="1" x14ac:dyDescent="0.3">
      <c r="A26" s="81" t="s">
        <v>167</v>
      </c>
      <c r="B26">
        <v>16710.78</v>
      </c>
      <c r="C26">
        <v>17904.990000000002</v>
      </c>
      <c r="D26">
        <v>21553.59</v>
      </c>
      <c r="E26">
        <v>23590.63</v>
      </c>
      <c r="F26">
        <v>21425.43</v>
      </c>
      <c r="G26">
        <v>23546.71</v>
      </c>
      <c r="H26">
        <v>24835.69</v>
      </c>
      <c r="I26">
        <v>24860.36</v>
      </c>
      <c r="J26">
        <v>27239</v>
      </c>
      <c r="K26">
        <v>23256</v>
      </c>
    </row>
    <row r="27" spans="1:11" s="81" customFormat="1" x14ac:dyDescent="0.3">
      <c r="A27" s="81" t="s">
        <v>136</v>
      </c>
      <c r="B27">
        <v>4889.08</v>
      </c>
      <c r="C27">
        <v>4238.01</v>
      </c>
      <c r="D27">
        <v>4681.79</v>
      </c>
      <c r="E27">
        <v>5758.6</v>
      </c>
      <c r="F27">
        <v>7243.33</v>
      </c>
      <c r="G27">
        <v>8097.17</v>
      </c>
      <c r="H27">
        <v>9311.86</v>
      </c>
      <c r="I27">
        <v>10225.48</v>
      </c>
      <c r="J27">
        <v>7594</v>
      </c>
      <c r="K27">
        <v>5083</v>
      </c>
    </row>
    <row r="28" spans="1:11" s="81" customFormat="1" x14ac:dyDescent="0.3">
      <c r="A28" s="81" t="s">
        <v>166</v>
      </c>
      <c r="B28">
        <v>14125.77</v>
      </c>
      <c r="C28">
        <v>9314.7900000000009</v>
      </c>
      <c r="D28">
        <v>11155.03</v>
      </c>
      <c r="E28">
        <v>-31371.15</v>
      </c>
      <c r="F28">
        <v>-10579.98</v>
      </c>
      <c r="G28">
        <v>-10474.280000000001</v>
      </c>
      <c r="H28">
        <v>-7003.41</v>
      </c>
      <c r="I28">
        <v>3393.93</v>
      </c>
      <c r="J28">
        <v>27783</v>
      </c>
      <c r="K28">
        <v>38651</v>
      </c>
    </row>
    <row r="29" spans="1:11" s="81" customFormat="1" x14ac:dyDescent="0.3">
      <c r="A29" s="81" t="s">
        <v>130</v>
      </c>
      <c r="B29">
        <v>3025.05</v>
      </c>
      <c r="C29">
        <v>3251.23</v>
      </c>
      <c r="D29">
        <v>4341.93</v>
      </c>
      <c r="E29">
        <v>-2437.4499999999998</v>
      </c>
      <c r="F29">
        <v>395.25</v>
      </c>
      <c r="G29">
        <v>2541.86</v>
      </c>
      <c r="H29">
        <v>4231.29</v>
      </c>
      <c r="I29">
        <v>704.06</v>
      </c>
      <c r="J29">
        <v>-4024</v>
      </c>
      <c r="K29">
        <v>10502</v>
      </c>
    </row>
    <row r="30" spans="1:11" s="81" customFormat="1" x14ac:dyDescent="0.3">
      <c r="A30" s="81" t="s">
        <v>165</v>
      </c>
      <c r="B30">
        <v>11579.31</v>
      </c>
      <c r="C30">
        <v>7454.36</v>
      </c>
      <c r="D30">
        <v>8988.91</v>
      </c>
      <c r="E30">
        <v>-28826.23</v>
      </c>
      <c r="F30">
        <v>-12070.85</v>
      </c>
      <c r="G30">
        <v>-13451.39</v>
      </c>
      <c r="H30">
        <v>-11441.47</v>
      </c>
      <c r="I30">
        <v>2414.29</v>
      </c>
      <c r="J30">
        <v>31399</v>
      </c>
      <c r="K30">
        <v>27830</v>
      </c>
    </row>
    <row r="31" spans="1:11" s="81" customFormat="1" x14ac:dyDescent="0.3">
      <c r="A31" s="81" t="s">
        <v>171</v>
      </c>
      <c r="B31">
        <v>67.92</v>
      </c>
      <c r="C31"/>
      <c r="I31">
        <v>766.02</v>
      </c>
      <c r="J31">
        <v>2301</v>
      </c>
      <c r="K31">
        <v>2208</v>
      </c>
    </row>
    <row r="32" spans="1:11" s="81" customFormat="1" x14ac:dyDescent="0.3"/>
    <row r="33" spans="1:11" x14ac:dyDescent="0.3">
      <c r="A33" s="81"/>
    </row>
    <row r="34" spans="1:11" x14ac:dyDescent="0.3">
      <c r="A34" s="81" t="s">
        <v>138</v>
      </c>
      <c r="B34" s="78">
        <f>B30+B29+B27+B26</f>
        <v>36204.22</v>
      </c>
      <c r="C34" s="78">
        <f t="shared" ref="C34:K34" si="0">C30+C29+C27+C26</f>
        <v>32848.590000000004</v>
      </c>
      <c r="D34" s="78">
        <f t="shared" si="0"/>
        <v>39566.22</v>
      </c>
      <c r="E34" s="78">
        <f t="shared" si="0"/>
        <v>-1914.4500000000007</v>
      </c>
      <c r="F34" s="78">
        <f t="shared" si="0"/>
        <v>16993.16</v>
      </c>
      <c r="G34" s="78">
        <f t="shared" si="0"/>
        <v>20734.349999999999</v>
      </c>
      <c r="H34" s="78">
        <f t="shared" si="0"/>
        <v>26937.37</v>
      </c>
      <c r="I34" s="78">
        <f t="shared" si="0"/>
        <v>38204.19</v>
      </c>
      <c r="J34" s="78">
        <f t="shared" si="0"/>
        <v>62208</v>
      </c>
      <c r="K34" s="78">
        <f t="shared" si="0"/>
        <v>66671</v>
      </c>
    </row>
    <row r="35" spans="1:11" x14ac:dyDescent="0.3">
      <c r="A35" s="78" t="s">
        <v>447</v>
      </c>
      <c r="B35" s="285">
        <f>B34/B17</f>
        <v>0.13259404289979404</v>
      </c>
      <c r="C35" s="285">
        <f t="shared" ref="C35:K35" si="1">C34/C17</f>
        <v>0.12180015677854755</v>
      </c>
      <c r="D35" s="285">
        <f t="shared" si="1"/>
        <v>0.13570967195800879</v>
      </c>
      <c r="E35" s="285">
        <f t="shared" si="1"/>
        <v>-6.340531711103989E-3</v>
      </c>
      <c r="F35" s="285">
        <f t="shared" si="1"/>
        <v>6.5090941642515554E-2</v>
      </c>
      <c r="G35" s="285">
        <f t="shared" si="1"/>
        <v>8.3005547554542272E-2</v>
      </c>
      <c r="H35" s="285">
        <f t="shared" si="1"/>
        <v>9.6739162521930933E-2</v>
      </c>
      <c r="I35" s="285">
        <f t="shared" si="1"/>
        <v>0.11042727575987964</v>
      </c>
      <c r="J35" s="285">
        <f t="shared" si="1"/>
        <v>0.14333112143331123</v>
      </c>
      <c r="K35" s="285">
        <f t="shared" si="1"/>
        <v>0.15163010723342316</v>
      </c>
    </row>
    <row r="36" spans="1:11" x14ac:dyDescent="0.3">
      <c r="A36" s="78" t="s">
        <v>440</v>
      </c>
      <c r="C36" s="285">
        <f>C17/B17-1</f>
        <v>-1.2280329732469508E-2</v>
      </c>
      <c r="D36" s="285">
        <f t="shared" ref="D36:K36" si="2">D17/C17-1</f>
        <v>8.104774581985974E-2</v>
      </c>
      <c r="E36" s="285">
        <f t="shared" si="2"/>
        <v>3.5629919045237157E-2</v>
      </c>
      <c r="F36" s="285">
        <f t="shared" si="2"/>
        <v>-0.135360159555724</v>
      </c>
      <c r="G36" s="285">
        <f t="shared" si="2"/>
        <v>-4.3181168490336042E-2</v>
      </c>
      <c r="H36" s="285">
        <f t="shared" si="2"/>
        <v>0.11472967306158344</v>
      </c>
      <c r="I36" s="285">
        <f t="shared" si="2"/>
        <v>0.24245815155859707</v>
      </c>
      <c r="J36" s="285">
        <f t="shared" si="2"/>
        <v>0.25450126062612277</v>
      </c>
      <c r="K36" s="285">
        <f t="shared" si="2"/>
        <v>1.3084771068347711E-2</v>
      </c>
    </row>
    <row r="37" spans="1:11" x14ac:dyDescent="0.3">
      <c r="A37" s="78" t="s">
        <v>443</v>
      </c>
      <c r="B37" s="78">
        <f>B17-SUM(B18:B21)</f>
        <v>90915.439999999973</v>
      </c>
      <c r="C37" s="78">
        <f t="shared" ref="C37:K37" si="3">C17-SUM(C18:C21)</f>
        <v>77771.320000000007</v>
      </c>
      <c r="D37" s="78">
        <f t="shared" si="3"/>
        <v>89327.580000000016</v>
      </c>
      <c r="E37" s="78">
        <f t="shared" si="3"/>
        <v>96443.300000000017</v>
      </c>
      <c r="F37" s="78">
        <f t="shared" si="3"/>
        <v>85592.879999999976</v>
      </c>
      <c r="G37" s="78">
        <f t="shared" si="3"/>
        <v>91485.510000000009</v>
      </c>
      <c r="H37" s="78">
        <f t="shared" si="3"/>
        <v>89143.109999999986</v>
      </c>
      <c r="I37" s="78">
        <f t="shared" si="3"/>
        <v>95654.789999999979</v>
      </c>
      <c r="J37" s="78">
        <f t="shared" si="3"/>
        <v>138494</v>
      </c>
      <c r="K37" s="78">
        <f t="shared" si="3"/>
        <v>152325</v>
      </c>
    </row>
    <row r="38" spans="1:11" x14ac:dyDescent="0.3">
      <c r="A38" s="78" t="s">
        <v>444</v>
      </c>
      <c r="B38" s="106">
        <f>B37/B17</f>
        <v>0.33296797311511328</v>
      </c>
      <c r="C38" s="106">
        <f t="shared" ref="C38:K38" si="4">C37/C17</f>
        <v>0.28837033701825832</v>
      </c>
      <c r="D38" s="106">
        <f t="shared" si="4"/>
        <v>0.30638803956007898</v>
      </c>
      <c r="E38" s="106">
        <f t="shared" si="4"/>
        <v>0.3194138274561964</v>
      </c>
      <c r="F38" s="106">
        <f t="shared" si="4"/>
        <v>0.32785668804947604</v>
      </c>
      <c r="G38" s="106">
        <f t="shared" si="4"/>
        <v>0.36624272527745283</v>
      </c>
      <c r="H38" s="106">
        <f t="shared" si="4"/>
        <v>0.32013629415196682</v>
      </c>
      <c r="I38" s="106">
        <f t="shared" si="4"/>
        <v>0.2764853245961601</v>
      </c>
      <c r="J38" s="106">
        <f t="shared" si="4"/>
        <v>0.31909883506598835</v>
      </c>
      <c r="K38" s="106">
        <f t="shared" si="4"/>
        <v>0.34643332309896635</v>
      </c>
    </row>
    <row r="39" spans="1:11" x14ac:dyDescent="0.3">
      <c r="A39" s="78" t="s">
        <v>449</v>
      </c>
      <c r="B39" s="106">
        <f>(B34-B26)/B17</f>
        <v>7.1392617203866332E-2</v>
      </c>
      <c r="C39" s="106">
        <f t="shared" ref="C39:K39" si="5">(C34-C26)/C17</f>
        <v>5.5409770186053746E-2</v>
      </c>
      <c r="D39" s="106">
        <f t="shared" si="5"/>
        <v>6.1782199775490002E-2</v>
      </c>
      <c r="E39" s="106">
        <f t="shared" si="5"/>
        <v>-8.4471137159102649E-2</v>
      </c>
      <c r="F39" s="106">
        <f t="shared" si="5"/>
        <v>-1.697745610080011E-2</v>
      </c>
      <c r="G39" s="106">
        <f t="shared" si="5"/>
        <v>-1.1258683379054207E-2</v>
      </c>
      <c r="H39" s="106">
        <f t="shared" si="5"/>
        <v>7.5476842427115885E-3</v>
      </c>
      <c r="I39" s="106">
        <f t="shared" si="5"/>
        <v>3.8569664612780816E-2</v>
      </c>
      <c r="J39" s="106">
        <f t="shared" si="5"/>
        <v>8.0570762368207621E-2</v>
      </c>
      <c r="K39" s="106">
        <f t="shared" si="5"/>
        <v>9.8738898554679946E-2</v>
      </c>
    </row>
    <row r="40" spans="1:11" x14ac:dyDescent="0.3">
      <c r="A40" s="78" t="s">
        <v>451</v>
      </c>
      <c r="B40" s="106">
        <f>B30/B17</f>
        <v>4.2407971415763523E-2</v>
      </c>
      <c r="C40" s="106">
        <f t="shared" ref="C40:K40" si="6">C30/C17</f>
        <v>2.764021885516954E-2</v>
      </c>
      <c r="D40" s="106">
        <f t="shared" si="6"/>
        <v>3.0831401821049997E-2</v>
      </c>
      <c r="E40" s="106">
        <f t="shared" si="6"/>
        <v>-9.5470566181711222E-2</v>
      </c>
      <c r="F40" s="106">
        <f t="shared" si="6"/>
        <v>-4.6236426475450051E-2</v>
      </c>
      <c r="G40" s="106">
        <f t="shared" si="6"/>
        <v>-5.3849770661713266E-2</v>
      </c>
      <c r="H40" s="106">
        <f t="shared" si="6"/>
        <v>-4.1089320368684734E-2</v>
      </c>
      <c r="I40" s="106">
        <f t="shared" si="6"/>
        <v>6.9783829363826268E-3</v>
      </c>
      <c r="J40" s="106">
        <f t="shared" si="6"/>
        <v>7.2345259160952594E-2</v>
      </c>
      <c r="K40" s="106">
        <f t="shared" si="6"/>
        <v>6.3293874162771921E-2</v>
      </c>
    </row>
    <row r="41" spans="1:11" x14ac:dyDescent="0.3">
      <c r="A41" s="81"/>
    </row>
    <row r="42" spans="1:11" x14ac:dyDescent="0.3">
      <c r="A42" s="80" t="s">
        <v>170</v>
      </c>
    </row>
    <row r="43" spans="1:11" s="82" customFormat="1" x14ac:dyDescent="0.3">
      <c r="A43" s="84" t="s">
        <v>157</v>
      </c>
      <c r="B43" s="83">
        <v>45016</v>
      </c>
      <c r="C43" s="83">
        <v>45107</v>
      </c>
      <c r="D43" s="83">
        <v>45199</v>
      </c>
      <c r="E43" s="83">
        <v>45291</v>
      </c>
      <c r="F43" s="83">
        <v>45382</v>
      </c>
      <c r="G43" s="83">
        <v>45473</v>
      </c>
      <c r="H43" s="83">
        <v>45565</v>
      </c>
      <c r="I43" s="83">
        <v>45657</v>
      </c>
      <c r="J43" s="83">
        <v>45747</v>
      </c>
      <c r="K43" s="83">
        <v>45838</v>
      </c>
    </row>
    <row r="44" spans="1:11" s="81" customFormat="1" x14ac:dyDescent="0.3">
      <c r="A44" s="81" t="s">
        <v>147</v>
      </c>
      <c r="B44">
        <v>105932.35</v>
      </c>
      <c r="C44">
        <v>102236</v>
      </c>
      <c r="D44">
        <v>105129</v>
      </c>
      <c r="E44">
        <v>110577</v>
      </c>
      <c r="F44">
        <v>119033</v>
      </c>
      <c r="G44">
        <v>107102</v>
      </c>
      <c r="H44">
        <v>101450</v>
      </c>
      <c r="I44">
        <v>112608</v>
      </c>
      <c r="J44">
        <v>119503</v>
      </c>
      <c r="K44">
        <v>104407</v>
      </c>
    </row>
    <row r="45" spans="1:11" s="81" customFormat="1" x14ac:dyDescent="0.3">
      <c r="A45" s="81" t="s">
        <v>169</v>
      </c>
      <c r="B45">
        <v>92817.95</v>
      </c>
      <c r="C45">
        <v>89019</v>
      </c>
      <c r="D45">
        <v>91362</v>
      </c>
      <c r="E45">
        <v>95159</v>
      </c>
      <c r="F45">
        <v>102348</v>
      </c>
      <c r="G45">
        <v>91854</v>
      </c>
      <c r="H45">
        <v>89291</v>
      </c>
      <c r="I45">
        <v>100185</v>
      </c>
      <c r="J45">
        <v>102685</v>
      </c>
      <c r="K45">
        <v>94183</v>
      </c>
    </row>
    <row r="46" spans="1:11" s="81" customFormat="1" x14ac:dyDescent="0.3">
      <c r="A46" s="81" t="s">
        <v>168</v>
      </c>
      <c r="B46">
        <v>1452.86</v>
      </c>
      <c r="C46">
        <v>895</v>
      </c>
      <c r="D46">
        <v>1557</v>
      </c>
      <c r="E46">
        <v>1604</v>
      </c>
      <c r="F46">
        <v>1412</v>
      </c>
      <c r="G46">
        <v>6553</v>
      </c>
      <c r="H46">
        <v>1647</v>
      </c>
      <c r="I46">
        <v>1700</v>
      </c>
      <c r="J46">
        <v>1057</v>
      </c>
      <c r="K46">
        <v>1595</v>
      </c>
    </row>
    <row r="47" spans="1:11" s="81" customFormat="1" x14ac:dyDescent="0.3">
      <c r="A47" s="81" t="s">
        <v>167</v>
      </c>
      <c r="B47">
        <v>7050.2</v>
      </c>
      <c r="C47">
        <v>6633</v>
      </c>
      <c r="D47">
        <v>6637</v>
      </c>
      <c r="E47">
        <v>6850</v>
      </c>
      <c r="F47">
        <v>7143</v>
      </c>
      <c r="G47">
        <v>6565</v>
      </c>
      <c r="H47">
        <v>6005</v>
      </c>
      <c r="I47">
        <v>5399</v>
      </c>
      <c r="J47">
        <v>5295</v>
      </c>
      <c r="K47">
        <v>5320</v>
      </c>
    </row>
    <row r="48" spans="1:11" s="81" customFormat="1" x14ac:dyDescent="0.3">
      <c r="A48" s="81" t="s">
        <v>136</v>
      </c>
      <c r="B48">
        <v>2641.67</v>
      </c>
      <c r="C48">
        <v>2615</v>
      </c>
      <c r="D48">
        <v>2652</v>
      </c>
      <c r="E48">
        <v>2485</v>
      </c>
      <c r="F48">
        <v>1645</v>
      </c>
      <c r="G48">
        <v>1471</v>
      </c>
      <c r="H48">
        <v>2034</v>
      </c>
      <c r="I48">
        <v>1119</v>
      </c>
      <c r="J48">
        <v>1076</v>
      </c>
      <c r="K48">
        <v>938</v>
      </c>
    </row>
    <row r="49" spans="1:11" s="81" customFormat="1" x14ac:dyDescent="0.3">
      <c r="A49" s="81" t="s">
        <v>166</v>
      </c>
      <c r="B49">
        <v>4875.3900000000003</v>
      </c>
      <c r="C49">
        <v>4864</v>
      </c>
      <c r="D49">
        <v>6035</v>
      </c>
      <c r="E49">
        <v>7687</v>
      </c>
      <c r="F49">
        <v>9309</v>
      </c>
      <c r="G49">
        <v>13765</v>
      </c>
      <c r="H49">
        <v>5767</v>
      </c>
      <c r="I49">
        <v>7605</v>
      </c>
      <c r="J49">
        <v>11504</v>
      </c>
      <c r="K49">
        <v>5561</v>
      </c>
    </row>
    <row r="50" spans="1:11" s="81" customFormat="1" x14ac:dyDescent="0.3">
      <c r="A50" s="81" t="s">
        <v>130</v>
      </c>
      <c r="B50">
        <v>-620.65</v>
      </c>
      <c r="C50">
        <v>1563</v>
      </c>
      <c r="D50">
        <v>2203</v>
      </c>
      <c r="E50">
        <v>542</v>
      </c>
      <c r="F50">
        <v>-8219</v>
      </c>
      <c r="G50">
        <v>3178</v>
      </c>
      <c r="H50">
        <v>2317</v>
      </c>
      <c r="I50">
        <v>2120</v>
      </c>
      <c r="J50">
        <v>2948</v>
      </c>
      <c r="K50">
        <v>1558</v>
      </c>
    </row>
    <row r="51" spans="1:11" s="81" customFormat="1" x14ac:dyDescent="0.3">
      <c r="A51" s="81" t="s">
        <v>165</v>
      </c>
      <c r="B51">
        <v>5407.79</v>
      </c>
      <c r="C51">
        <v>3203</v>
      </c>
      <c r="D51">
        <v>3764</v>
      </c>
      <c r="E51">
        <v>7025</v>
      </c>
      <c r="F51">
        <v>17407</v>
      </c>
      <c r="G51">
        <v>10514</v>
      </c>
      <c r="H51">
        <v>3343</v>
      </c>
      <c r="I51">
        <v>5406</v>
      </c>
      <c r="J51">
        <v>8470</v>
      </c>
      <c r="K51">
        <v>3924</v>
      </c>
    </row>
    <row r="52" spans="1:11" x14ac:dyDescent="0.3">
      <c r="A52" s="81" t="s">
        <v>164</v>
      </c>
      <c r="B52">
        <v>13114.4</v>
      </c>
      <c r="C52">
        <v>13217</v>
      </c>
      <c r="D52">
        <v>13767</v>
      </c>
      <c r="E52">
        <v>15418</v>
      </c>
      <c r="F52">
        <v>16685</v>
      </c>
      <c r="G52">
        <v>15248</v>
      </c>
      <c r="H52">
        <v>12159</v>
      </c>
      <c r="I52">
        <v>12423</v>
      </c>
      <c r="J52">
        <v>16818</v>
      </c>
      <c r="K52">
        <v>10224</v>
      </c>
    </row>
    <row r="53" spans="1:11" x14ac:dyDescent="0.3">
      <c r="A53" s="81" t="s">
        <v>138</v>
      </c>
      <c r="B53" s="78">
        <f>B51+B50+B48+B47</f>
        <v>14479.01</v>
      </c>
      <c r="C53" s="78">
        <f t="shared" ref="C53:K53" si="7">C51+C50+C48+C47</f>
        <v>14014</v>
      </c>
      <c r="D53" s="78">
        <f t="shared" si="7"/>
        <v>15256</v>
      </c>
      <c r="E53" s="78">
        <f t="shared" si="7"/>
        <v>16902</v>
      </c>
      <c r="F53" s="78">
        <f t="shared" si="7"/>
        <v>17976</v>
      </c>
      <c r="G53" s="78">
        <f t="shared" si="7"/>
        <v>21728</v>
      </c>
      <c r="H53" s="78">
        <f t="shared" si="7"/>
        <v>13699</v>
      </c>
      <c r="I53" s="78">
        <f t="shared" si="7"/>
        <v>14044</v>
      </c>
      <c r="J53" s="78">
        <f t="shared" si="7"/>
        <v>17789</v>
      </c>
      <c r="K53" s="78">
        <f t="shared" si="7"/>
        <v>11740</v>
      </c>
    </row>
    <row r="54" spans="1:11" x14ac:dyDescent="0.3">
      <c r="A54" s="81"/>
    </row>
    <row r="55" spans="1:11" x14ac:dyDescent="0.3">
      <c r="A55" s="81"/>
    </row>
    <row r="56" spans="1:11" x14ac:dyDescent="0.3">
      <c r="A56" s="81"/>
    </row>
    <row r="57" spans="1:11" x14ac:dyDescent="0.3">
      <c r="A57" s="80" t="s">
        <v>163</v>
      </c>
    </row>
    <row r="58" spans="1:11" s="82" customFormat="1" x14ac:dyDescent="0.3">
      <c r="A58" s="84" t="s">
        <v>157</v>
      </c>
      <c r="B58" s="83">
        <v>42460</v>
      </c>
      <c r="C58" s="83">
        <v>42825</v>
      </c>
      <c r="D58" s="83">
        <v>43190</v>
      </c>
      <c r="E58" s="83">
        <v>43555</v>
      </c>
      <c r="F58" s="83">
        <v>43921</v>
      </c>
      <c r="G58" s="83">
        <v>44286</v>
      </c>
      <c r="H58" s="83">
        <v>44651</v>
      </c>
      <c r="I58" s="83">
        <v>45016</v>
      </c>
      <c r="J58" s="83">
        <v>45382</v>
      </c>
      <c r="K58" s="83">
        <v>45747</v>
      </c>
    </row>
    <row r="59" spans="1:11" x14ac:dyDescent="0.3">
      <c r="A59" s="81" t="s">
        <v>119</v>
      </c>
      <c r="B59">
        <v>679.18</v>
      </c>
      <c r="C59">
        <v>679.22</v>
      </c>
      <c r="D59">
        <v>679.22</v>
      </c>
      <c r="E59">
        <v>679.22</v>
      </c>
      <c r="F59">
        <v>719.54</v>
      </c>
      <c r="G59">
        <v>765.81</v>
      </c>
      <c r="H59">
        <v>765.88</v>
      </c>
      <c r="I59">
        <v>766.02</v>
      </c>
      <c r="J59">
        <v>767</v>
      </c>
      <c r="K59">
        <v>736</v>
      </c>
    </row>
    <row r="60" spans="1:11" x14ac:dyDescent="0.3">
      <c r="A60" s="81" t="s">
        <v>118</v>
      </c>
      <c r="B60">
        <v>78273.23</v>
      </c>
      <c r="C60">
        <v>57382.67</v>
      </c>
      <c r="D60">
        <v>94748.69</v>
      </c>
      <c r="E60">
        <v>59500.34</v>
      </c>
      <c r="F60">
        <v>62358.99</v>
      </c>
      <c r="G60">
        <v>54480.91</v>
      </c>
      <c r="H60">
        <v>43795.360000000001</v>
      </c>
      <c r="I60">
        <v>44555.77</v>
      </c>
      <c r="J60">
        <v>84151</v>
      </c>
      <c r="K60">
        <v>115408</v>
      </c>
    </row>
    <row r="61" spans="1:11" x14ac:dyDescent="0.3">
      <c r="A61" s="81" t="s">
        <v>117</v>
      </c>
      <c r="B61">
        <v>69359.960000000006</v>
      </c>
      <c r="C61">
        <v>78603.98</v>
      </c>
      <c r="D61">
        <v>88950.47</v>
      </c>
      <c r="E61">
        <v>106175.34</v>
      </c>
      <c r="F61">
        <v>124787.64</v>
      </c>
      <c r="G61">
        <v>142130.57</v>
      </c>
      <c r="H61">
        <v>146449.03</v>
      </c>
      <c r="I61">
        <v>134113.44</v>
      </c>
      <c r="J61">
        <v>107264</v>
      </c>
      <c r="K61">
        <v>71540</v>
      </c>
    </row>
    <row r="62" spans="1:11" x14ac:dyDescent="0.3">
      <c r="A62" s="81" t="s">
        <v>116</v>
      </c>
      <c r="B62">
        <v>114871.75</v>
      </c>
      <c r="C62">
        <v>135914.49</v>
      </c>
      <c r="D62">
        <v>142813.43</v>
      </c>
      <c r="E62">
        <v>139348.59</v>
      </c>
      <c r="F62">
        <v>132313.22</v>
      </c>
      <c r="G62">
        <v>144192.62</v>
      </c>
      <c r="H62">
        <v>138051.22</v>
      </c>
      <c r="I62">
        <v>155239.20000000001</v>
      </c>
      <c r="J62">
        <v>177339</v>
      </c>
      <c r="K62">
        <v>189289</v>
      </c>
    </row>
    <row r="63" spans="1:11" s="80" customFormat="1" x14ac:dyDescent="0.3">
      <c r="A63" s="80" t="s">
        <v>71</v>
      </c>
      <c r="B63">
        <v>263184.12</v>
      </c>
      <c r="C63">
        <v>272580.36</v>
      </c>
      <c r="D63">
        <v>327191.81</v>
      </c>
      <c r="E63">
        <v>305703.49</v>
      </c>
      <c r="F63">
        <v>320179.39</v>
      </c>
      <c r="G63">
        <v>341569.91</v>
      </c>
      <c r="H63">
        <v>329061.49</v>
      </c>
      <c r="I63">
        <v>334674.43</v>
      </c>
      <c r="J63">
        <v>369521</v>
      </c>
      <c r="K63">
        <v>376973</v>
      </c>
    </row>
    <row r="64" spans="1:11" x14ac:dyDescent="0.3">
      <c r="A64" s="81" t="s">
        <v>162</v>
      </c>
      <c r="B64">
        <v>107231.76</v>
      </c>
      <c r="C64">
        <v>95944.08</v>
      </c>
      <c r="D64">
        <v>121413.86</v>
      </c>
      <c r="E64">
        <v>111234.47</v>
      </c>
      <c r="F64">
        <v>127107.14</v>
      </c>
      <c r="G64">
        <v>138707.60999999999</v>
      </c>
      <c r="H64">
        <v>138855.45000000001</v>
      </c>
      <c r="I64">
        <v>132079.76</v>
      </c>
      <c r="J64">
        <v>121285</v>
      </c>
      <c r="K64">
        <v>115697</v>
      </c>
    </row>
    <row r="65" spans="1:11" x14ac:dyDescent="0.3">
      <c r="A65" s="81" t="s">
        <v>113</v>
      </c>
      <c r="B65">
        <v>25918.94</v>
      </c>
      <c r="C65">
        <v>33698.839999999997</v>
      </c>
      <c r="D65">
        <v>40033.5</v>
      </c>
      <c r="E65">
        <v>31883.84</v>
      </c>
      <c r="F65">
        <v>35622.29</v>
      </c>
      <c r="G65">
        <v>20963.93</v>
      </c>
      <c r="H65">
        <v>10251.09</v>
      </c>
      <c r="I65">
        <v>14274.5</v>
      </c>
      <c r="J65">
        <v>35698</v>
      </c>
      <c r="K65">
        <v>65806</v>
      </c>
    </row>
    <row r="66" spans="1:11" x14ac:dyDescent="0.3">
      <c r="A66" s="81" t="s">
        <v>112</v>
      </c>
      <c r="B66">
        <v>23767.02</v>
      </c>
      <c r="C66">
        <v>20337.919999999998</v>
      </c>
      <c r="D66">
        <v>20812.75</v>
      </c>
      <c r="E66">
        <v>15770.72</v>
      </c>
      <c r="F66">
        <v>16308.48</v>
      </c>
      <c r="G66">
        <v>24620.28</v>
      </c>
      <c r="H66">
        <v>29379.53</v>
      </c>
      <c r="I66">
        <v>26379.16</v>
      </c>
      <c r="J66">
        <v>22971</v>
      </c>
      <c r="K66">
        <v>35656</v>
      </c>
    </row>
    <row r="67" spans="1:11" x14ac:dyDescent="0.3">
      <c r="A67" s="81" t="s">
        <v>111</v>
      </c>
      <c r="B67">
        <v>106266.4</v>
      </c>
      <c r="C67">
        <v>122599.52</v>
      </c>
      <c r="D67">
        <v>144931.70000000001</v>
      </c>
      <c r="E67">
        <v>146814.46</v>
      </c>
      <c r="F67">
        <v>141141.48000000001</v>
      </c>
      <c r="G67">
        <v>157278.09</v>
      </c>
      <c r="H67">
        <v>150575.42000000001</v>
      </c>
      <c r="I67">
        <v>161941.01</v>
      </c>
      <c r="J67">
        <v>189567</v>
      </c>
      <c r="K67">
        <v>159814</v>
      </c>
    </row>
    <row r="68" spans="1:11" s="80" customFormat="1" x14ac:dyDescent="0.3">
      <c r="A68" s="80" t="s">
        <v>71</v>
      </c>
      <c r="B68">
        <v>263184.12</v>
      </c>
      <c r="C68">
        <v>272580.36</v>
      </c>
      <c r="D68">
        <v>327191.81</v>
      </c>
      <c r="E68">
        <v>305703.49</v>
      </c>
      <c r="F68">
        <v>320179.39</v>
      </c>
      <c r="G68">
        <v>341569.91</v>
      </c>
      <c r="H68">
        <v>329061.49</v>
      </c>
      <c r="I68">
        <v>334674.43</v>
      </c>
      <c r="J68">
        <v>369521</v>
      </c>
      <c r="K68">
        <v>376973</v>
      </c>
    </row>
    <row r="69" spans="1:11" s="81" customFormat="1" x14ac:dyDescent="0.3">
      <c r="A69" s="81" t="s">
        <v>109</v>
      </c>
      <c r="B69">
        <v>13570.91</v>
      </c>
      <c r="C69">
        <v>14075.55</v>
      </c>
      <c r="D69">
        <v>19893.3</v>
      </c>
      <c r="E69">
        <v>18996.169999999998</v>
      </c>
      <c r="F69">
        <v>11172.69</v>
      </c>
      <c r="G69">
        <v>12679.08</v>
      </c>
      <c r="H69">
        <v>12442.12</v>
      </c>
      <c r="I69">
        <v>15737.97</v>
      </c>
      <c r="J69">
        <v>16952</v>
      </c>
      <c r="K69">
        <v>13248</v>
      </c>
    </row>
    <row r="70" spans="1:11" x14ac:dyDescent="0.3">
      <c r="A70" s="81" t="s">
        <v>108</v>
      </c>
      <c r="B70">
        <v>32655.73</v>
      </c>
      <c r="C70">
        <v>35085.31</v>
      </c>
      <c r="D70">
        <v>42137.63</v>
      </c>
      <c r="E70">
        <v>39013.730000000003</v>
      </c>
      <c r="F70">
        <v>37456.879999999997</v>
      </c>
      <c r="G70">
        <v>36088.589999999997</v>
      </c>
      <c r="H70">
        <v>35240.339999999997</v>
      </c>
      <c r="I70">
        <v>40755.39</v>
      </c>
      <c r="J70">
        <v>47788</v>
      </c>
      <c r="K70">
        <v>47269</v>
      </c>
    </row>
    <row r="71" spans="1:11" x14ac:dyDescent="0.3">
      <c r="A71" s="78" t="s">
        <v>107</v>
      </c>
      <c r="B71">
        <v>30460.400000000001</v>
      </c>
      <c r="C71">
        <v>36077.879999999997</v>
      </c>
      <c r="D71">
        <v>34613.910000000003</v>
      </c>
      <c r="E71">
        <v>32648.82</v>
      </c>
      <c r="F71">
        <v>33726.97</v>
      </c>
      <c r="G71">
        <v>46792.46</v>
      </c>
      <c r="H71">
        <v>40669.19</v>
      </c>
      <c r="I71">
        <v>37015.56</v>
      </c>
      <c r="J71">
        <v>45807</v>
      </c>
      <c r="K71">
        <v>40834</v>
      </c>
    </row>
    <row r="72" spans="1:11" x14ac:dyDescent="0.3">
      <c r="A72" s="78" t="s">
        <v>161</v>
      </c>
      <c r="B72">
        <v>3395930306</v>
      </c>
      <c r="C72">
        <v>3396100719</v>
      </c>
      <c r="D72">
        <v>3396100719</v>
      </c>
      <c r="E72">
        <v>3396100719</v>
      </c>
      <c r="F72">
        <v>3597726185</v>
      </c>
      <c r="G72">
        <v>3829060661</v>
      </c>
      <c r="H72">
        <v>3829414903</v>
      </c>
      <c r="I72">
        <v>3830097221</v>
      </c>
      <c r="J72">
        <v>3832491897</v>
      </c>
      <c r="K72">
        <v>3681348742</v>
      </c>
    </row>
    <row r="73" spans="1:11" x14ac:dyDescent="0.3">
      <c r="A73" s="78" t="s">
        <v>160</v>
      </c>
    </row>
    <row r="74" spans="1:11" x14ac:dyDescent="0.3">
      <c r="A74" s="78" t="s">
        <v>159</v>
      </c>
      <c r="B74">
        <v>2</v>
      </c>
      <c r="C74">
        <v>2</v>
      </c>
      <c r="D74">
        <v>2</v>
      </c>
      <c r="E74">
        <v>2</v>
      </c>
      <c r="F74">
        <v>2</v>
      </c>
      <c r="G74">
        <v>2</v>
      </c>
      <c r="H74">
        <v>2</v>
      </c>
      <c r="I74">
        <v>2</v>
      </c>
      <c r="J74">
        <v>2</v>
      </c>
      <c r="K74">
        <v>2</v>
      </c>
    </row>
    <row r="75" spans="1:11" x14ac:dyDescent="0.3">
      <c r="B75"/>
      <c r="C75"/>
      <c r="D75"/>
      <c r="E75"/>
      <c r="F75"/>
      <c r="G75"/>
      <c r="H75"/>
      <c r="I75"/>
      <c r="J75"/>
      <c r="K75"/>
    </row>
    <row r="76" spans="1:11" x14ac:dyDescent="0.3">
      <c r="A76" s="78" t="s">
        <v>111</v>
      </c>
      <c r="B76" s="78">
        <f>B67-SUM(B69:B71)</f>
        <v>29579.359999999986</v>
      </c>
      <c r="C76" s="78">
        <f t="shared" ref="C76:K76" si="8">C67-SUM(C69:C71)</f>
        <v>37360.780000000013</v>
      </c>
      <c r="D76" s="78">
        <f t="shared" si="8"/>
        <v>48286.860000000015</v>
      </c>
      <c r="E76" s="78">
        <f t="shared" si="8"/>
        <v>56155.739999999991</v>
      </c>
      <c r="F76" s="78">
        <f t="shared" si="8"/>
        <v>58784.94</v>
      </c>
      <c r="G76" s="78">
        <f t="shared" si="8"/>
        <v>61717.959999999992</v>
      </c>
      <c r="H76" s="78">
        <f t="shared" si="8"/>
        <v>62223.770000000019</v>
      </c>
      <c r="I76" s="78">
        <f t="shared" si="8"/>
        <v>68432.090000000011</v>
      </c>
      <c r="J76" s="78">
        <f t="shared" si="8"/>
        <v>79020</v>
      </c>
      <c r="K76" s="78">
        <f t="shared" si="8"/>
        <v>58463</v>
      </c>
    </row>
    <row r="77" spans="1:11" x14ac:dyDescent="0.3">
      <c r="A77" s="81" t="s">
        <v>105</v>
      </c>
      <c r="B77" s="78">
        <f>B63</f>
        <v>263184.12</v>
      </c>
      <c r="C77" s="78">
        <f t="shared" ref="C77:K77" si="9">C63</f>
        <v>272580.36</v>
      </c>
      <c r="D77" s="78">
        <f t="shared" si="9"/>
        <v>327191.81</v>
      </c>
      <c r="E77" s="78">
        <f t="shared" si="9"/>
        <v>305703.49</v>
      </c>
      <c r="F77" s="78">
        <f t="shared" si="9"/>
        <v>320179.39</v>
      </c>
      <c r="G77" s="78">
        <f t="shared" si="9"/>
        <v>341569.91</v>
      </c>
      <c r="H77" s="78">
        <f t="shared" si="9"/>
        <v>329061.49</v>
      </c>
      <c r="I77" s="78">
        <f t="shared" si="9"/>
        <v>334674.43</v>
      </c>
      <c r="J77" s="78">
        <f t="shared" si="9"/>
        <v>369521</v>
      </c>
      <c r="K77" s="78">
        <f t="shared" si="9"/>
        <v>376973</v>
      </c>
    </row>
    <row r="78" spans="1:11" x14ac:dyDescent="0.3">
      <c r="A78" s="81"/>
    </row>
    <row r="79" spans="1:11" x14ac:dyDescent="0.3">
      <c r="A79" s="81"/>
    </row>
    <row r="80" spans="1:11" x14ac:dyDescent="0.3">
      <c r="A80" s="81"/>
    </row>
    <row r="81" spans="1:11" x14ac:dyDescent="0.3">
      <c r="A81" s="81"/>
    </row>
    <row r="82" spans="1:11" x14ac:dyDescent="0.3">
      <c r="A82" s="81"/>
    </row>
    <row r="83" spans="1:11" x14ac:dyDescent="0.3">
      <c r="A83" s="80" t="s">
        <v>158</v>
      </c>
      <c r="B83">
        <v>42460</v>
      </c>
      <c r="C83">
        <v>42825</v>
      </c>
      <c r="D83">
        <v>43190</v>
      </c>
      <c r="E83">
        <v>43555</v>
      </c>
      <c r="F83">
        <v>43921</v>
      </c>
      <c r="G83">
        <v>44286</v>
      </c>
      <c r="H83">
        <v>44651</v>
      </c>
      <c r="I83">
        <v>45016</v>
      </c>
      <c r="J83">
        <v>45382</v>
      </c>
      <c r="K83">
        <v>45747</v>
      </c>
    </row>
    <row r="84" spans="1:11" s="82" customFormat="1" x14ac:dyDescent="0.3">
      <c r="A84" s="84" t="s">
        <v>157</v>
      </c>
      <c r="B84" s="83">
        <v>37899.54</v>
      </c>
      <c r="C84" s="83">
        <v>30199.25</v>
      </c>
      <c r="D84" s="83">
        <v>23857.42</v>
      </c>
      <c r="E84" s="83">
        <v>18890.75</v>
      </c>
      <c r="F84" s="83">
        <v>26632.94</v>
      </c>
      <c r="G84" s="83">
        <v>29000.51</v>
      </c>
      <c r="H84" s="83">
        <v>14282.83</v>
      </c>
      <c r="I84" s="83">
        <v>35388.01</v>
      </c>
      <c r="J84" s="83">
        <v>67915</v>
      </c>
      <c r="K84" s="83">
        <v>63102</v>
      </c>
    </row>
    <row r="85" spans="1:11" s="80" customFormat="1" x14ac:dyDescent="0.3">
      <c r="A85" s="81" t="s">
        <v>156</v>
      </c>
      <c r="B85">
        <v>-36693.9</v>
      </c>
      <c r="C85">
        <v>-39571.4</v>
      </c>
      <c r="D85">
        <v>-25139.14</v>
      </c>
      <c r="E85">
        <v>-20878.07</v>
      </c>
      <c r="F85">
        <v>-33114.550000000003</v>
      </c>
      <c r="G85">
        <v>-25672.5</v>
      </c>
      <c r="H85">
        <v>-4443.66</v>
      </c>
      <c r="I85">
        <v>-15417.17</v>
      </c>
      <c r="J85">
        <v>-22781</v>
      </c>
      <c r="K85">
        <v>-49982</v>
      </c>
    </row>
    <row r="86" spans="1:11" s="81" customFormat="1" x14ac:dyDescent="0.3">
      <c r="A86" s="81" t="s">
        <v>155</v>
      </c>
      <c r="B86">
        <v>-3795.12</v>
      </c>
      <c r="C86">
        <v>6205.3</v>
      </c>
      <c r="D86">
        <v>2011.71</v>
      </c>
      <c r="E86">
        <v>8830.3700000000008</v>
      </c>
      <c r="F86">
        <v>3389.61</v>
      </c>
      <c r="G86">
        <v>9904.2000000000007</v>
      </c>
      <c r="H86">
        <v>-3380.17</v>
      </c>
      <c r="I86">
        <v>-26242.9</v>
      </c>
      <c r="J86">
        <v>-37006</v>
      </c>
      <c r="K86">
        <v>-18786</v>
      </c>
    </row>
    <row r="87" spans="1:11" s="81" customFormat="1" x14ac:dyDescent="0.3">
      <c r="A87" s="81" t="s">
        <v>154</v>
      </c>
      <c r="B87">
        <v>-2589.48</v>
      </c>
      <c r="C87">
        <v>-3166.85</v>
      </c>
      <c r="D87">
        <v>729.99</v>
      </c>
      <c r="E87">
        <v>6843.05</v>
      </c>
      <c r="F87">
        <v>-3092</v>
      </c>
      <c r="G87">
        <v>13232.21</v>
      </c>
      <c r="H87">
        <v>6459</v>
      </c>
      <c r="I87">
        <v>-6272.06</v>
      </c>
      <c r="J87">
        <v>8128</v>
      </c>
      <c r="K87">
        <v>-5666</v>
      </c>
    </row>
    <row r="88" spans="1:11" s="80" customFormat="1" x14ac:dyDescent="0.3">
      <c r="A88" s="81" t="s">
        <v>98</v>
      </c>
      <c r="B88">
        <v>4500.3500000000004</v>
      </c>
      <c r="C88">
        <v>-2589.48</v>
      </c>
      <c r="D88">
        <v>-3166.85</v>
      </c>
      <c r="E88">
        <v>729.99</v>
      </c>
      <c r="F88">
        <v>6843.05</v>
      </c>
      <c r="G88">
        <v>-3092</v>
      </c>
      <c r="H88">
        <v>13232.21</v>
      </c>
      <c r="I88">
        <v>6459</v>
      </c>
      <c r="J88">
        <v>-6272.06</v>
      </c>
      <c r="K88">
        <v>8127.81</v>
      </c>
    </row>
    <row r="89" spans="1:11" x14ac:dyDescent="0.3">
      <c r="A89" s="81"/>
    </row>
    <row r="90" spans="1:11" x14ac:dyDescent="0.3">
      <c r="A90" s="81"/>
    </row>
    <row r="91" spans="1:11" x14ac:dyDescent="0.3">
      <c r="A91" s="81"/>
    </row>
    <row r="92" spans="1:11" x14ac:dyDescent="0.3">
      <c r="A92" s="81"/>
      <c r="B92">
        <v>386.6</v>
      </c>
      <c r="C92">
        <v>465.85</v>
      </c>
      <c r="D92">
        <v>326.85000000000002</v>
      </c>
      <c r="E92">
        <v>174.25</v>
      </c>
      <c r="F92">
        <v>71.05</v>
      </c>
      <c r="G92">
        <v>301.8</v>
      </c>
      <c r="H92">
        <v>433.75</v>
      </c>
      <c r="I92">
        <v>420.8</v>
      </c>
      <c r="J92">
        <v>992.8</v>
      </c>
      <c r="K92">
        <v>674.45</v>
      </c>
    </row>
    <row r="93" spans="1:11" s="80" customFormat="1" x14ac:dyDescent="0.3">
      <c r="A93" s="80" t="s">
        <v>153</v>
      </c>
      <c r="B93">
        <v>544.37</v>
      </c>
      <c r="C93">
        <v>386.6</v>
      </c>
      <c r="D93">
        <v>465.85</v>
      </c>
      <c r="E93">
        <v>326.85000000000002</v>
      </c>
      <c r="F93">
        <v>174.25</v>
      </c>
      <c r="G93">
        <v>71.05</v>
      </c>
      <c r="H93">
        <v>301.8</v>
      </c>
      <c r="I93">
        <v>433.75</v>
      </c>
      <c r="J93">
        <v>420.8</v>
      </c>
      <c r="K93">
        <v>992.8</v>
      </c>
    </row>
    <row r="95" spans="1:11" s="80" customFormat="1" x14ac:dyDescent="0.3">
      <c r="A95" s="80" t="s">
        <v>152</v>
      </c>
      <c r="B95">
        <v>288.72000000000003</v>
      </c>
      <c r="C95">
        <v>288.73</v>
      </c>
      <c r="D95">
        <v>288.73</v>
      </c>
      <c r="E95">
        <v>288.73</v>
      </c>
      <c r="F95">
        <v>308.89999999999998</v>
      </c>
      <c r="G95">
        <v>332.03</v>
      </c>
      <c r="H95">
        <v>332.07</v>
      </c>
      <c r="I95">
        <v>332.13</v>
      </c>
      <c r="J95">
        <v>332.37</v>
      </c>
      <c r="K95">
        <v>368.13</v>
      </c>
    </row>
    <row r="96" spans="1:11" x14ac:dyDescent="0.3">
      <c r="A96" s="78" t="s">
        <v>151</v>
      </c>
      <c r="B96" s="79">
        <v>288.74</v>
      </c>
      <c r="C96" s="79">
        <v>288.72000000000003</v>
      </c>
      <c r="D96" s="79">
        <v>288.73</v>
      </c>
      <c r="E96" s="79">
        <v>288.73</v>
      </c>
      <c r="F96" s="79">
        <v>288.73</v>
      </c>
      <c r="G96" s="79">
        <v>308.89999999999998</v>
      </c>
      <c r="H96" s="79">
        <v>332.03</v>
      </c>
      <c r="I96" s="79">
        <v>332.07</v>
      </c>
      <c r="J96" s="79">
        <v>332.13</v>
      </c>
      <c r="K96" s="79">
        <v>332.37</v>
      </c>
    </row>
    <row r="98" spans="1:11" x14ac:dyDescent="0.3">
      <c r="A98" s="78" t="s">
        <v>30</v>
      </c>
      <c r="B98" s="78">
        <f>B93*B96</f>
        <v>157181.39380000002</v>
      </c>
      <c r="C98" s="78">
        <f t="shared" ref="C98:K98" si="10">C93*C96</f>
        <v>111619.15200000002</v>
      </c>
      <c r="D98" s="78">
        <f t="shared" si="10"/>
        <v>134504.87050000002</v>
      </c>
      <c r="E98" s="78">
        <f t="shared" si="10"/>
        <v>94371.400500000018</v>
      </c>
      <c r="F98" s="78">
        <f t="shared" si="10"/>
        <v>50311.202500000007</v>
      </c>
      <c r="G98" s="78">
        <f t="shared" si="10"/>
        <v>21947.344999999998</v>
      </c>
      <c r="H98" s="78">
        <f t="shared" si="10"/>
        <v>100206.65399999999</v>
      </c>
      <c r="I98" s="78">
        <f t="shared" si="10"/>
        <v>144035.36249999999</v>
      </c>
      <c r="J98" s="78">
        <f t="shared" si="10"/>
        <v>139760.304</v>
      </c>
      <c r="K98" s="78">
        <f t="shared" si="10"/>
        <v>329976.93599999999</v>
      </c>
    </row>
    <row r="99" spans="1:11" x14ac:dyDescent="0.3">
      <c r="A99" s="78" t="s">
        <v>459</v>
      </c>
      <c r="B99" s="78">
        <f>B61</f>
        <v>69359.960000000006</v>
      </c>
      <c r="C99" s="78">
        <f t="shared" ref="C99:K99" si="11">C61</f>
        <v>78603.98</v>
      </c>
      <c r="D99" s="78">
        <f t="shared" si="11"/>
        <v>88950.47</v>
      </c>
      <c r="E99" s="78">
        <f t="shared" si="11"/>
        <v>106175.34</v>
      </c>
      <c r="F99" s="78">
        <f t="shared" si="11"/>
        <v>124787.64</v>
      </c>
      <c r="G99" s="78">
        <f t="shared" si="11"/>
        <v>142130.57</v>
      </c>
      <c r="H99" s="78">
        <f t="shared" si="11"/>
        <v>146449.03</v>
      </c>
      <c r="I99" s="78">
        <f t="shared" si="11"/>
        <v>134113.44</v>
      </c>
      <c r="J99" s="78">
        <f t="shared" si="11"/>
        <v>107264</v>
      </c>
      <c r="K99" s="78">
        <f t="shared" si="11"/>
        <v>71540</v>
      </c>
    </row>
    <row r="100" spans="1:11" x14ac:dyDescent="0.3">
      <c r="A100" s="78" t="s">
        <v>460</v>
      </c>
      <c r="B100" s="78">
        <f>B71</f>
        <v>30460.400000000001</v>
      </c>
      <c r="C100" s="78">
        <f t="shared" ref="C100:K100" si="12">C71</f>
        <v>36077.879999999997</v>
      </c>
      <c r="D100" s="78">
        <f t="shared" si="12"/>
        <v>34613.910000000003</v>
      </c>
      <c r="E100" s="78">
        <f t="shared" si="12"/>
        <v>32648.82</v>
      </c>
      <c r="F100" s="78">
        <f t="shared" si="12"/>
        <v>33726.97</v>
      </c>
      <c r="G100" s="78">
        <f t="shared" si="12"/>
        <v>46792.46</v>
      </c>
      <c r="H100" s="78">
        <f t="shared" si="12"/>
        <v>40669.19</v>
      </c>
      <c r="I100" s="78">
        <f t="shared" si="12"/>
        <v>37015.56</v>
      </c>
      <c r="J100" s="78">
        <f t="shared" si="12"/>
        <v>45807</v>
      </c>
      <c r="K100" s="78">
        <f t="shared" si="12"/>
        <v>40834</v>
      </c>
    </row>
    <row r="101" spans="1:11" x14ac:dyDescent="0.3">
      <c r="A101" s="80" t="s">
        <v>311</v>
      </c>
      <c r="B101" s="80">
        <f>B98+B99-B100</f>
        <v>196080.95380000005</v>
      </c>
      <c r="C101" s="80">
        <f t="shared" ref="C101:K101" si="13">C98+C99-C100</f>
        <v>154145.25200000001</v>
      </c>
      <c r="D101" s="80">
        <f t="shared" si="13"/>
        <v>188841.43050000002</v>
      </c>
      <c r="E101" s="80">
        <f t="shared" si="13"/>
        <v>167897.92050000001</v>
      </c>
      <c r="F101" s="80">
        <f t="shared" si="13"/>
        <v>141371.8725</v>
      </c>
      <c r="G101" s="80">
        <f t="shared" si="13"/>
        <v>117285.45500000002</v>
      </c>
      <c r="H101" s="80">
        <f t="shared" si="13"/>
        <v>205986.49400000001</v>
      </c>
      <c r="I101" s="80">
        <f t="shared" si="13"/>
        <v>241133.24249999999</v>
      </c>
      <c r="J101" s="80">
        <f t="shared" si="13"/>
        <v>201217.304</v>
      </c>
      <c r="K101" s="80">
        <f t="shared" si="13"/>
        <v>360682.93599999999</v>
      </c>
    </row>
    <row r="103" spans="1:11" x14ac:dyDescent="0.3">
      <c r="A103" s="78" t="s">
        <v>461</v>
      </c>
      <c r="B103" s="78">
        <f>B101/B34</f>
        <v>5.4159695692933045</v>
      </c>
      <c r="C103" s="78">
        <f t="shared" ref="C103:K103" si="14">C101/C34</f>
        <v>4.692598738636879</v>
      </c>
      <c r="D103" s="78">
        <f t="shared" si="14"/>
        <v>4.7727943306183915</v>
      </c>
      <c r="E103" s="78">
        <f t="shared" si="14"/>
        <v>-87.700342395988372</v>
      </c>
      <c r="F103" s="78">
        <f t="shared" si="14"/>
        <v>8.3193398108415391</v>
      </c>
      <c r="G103" s="78">
        <f t="shared" si="14"/>
        <v>5.6565773704022559</v>
      </c>
      <c r="H103" s="78">
        <f t="shared" si="14"/>
        <v>7.6468673073874704</v>
      </c>
      <c r="I103" s="78">
        <f t="shared" si="14"/>
        <v>6.3116962432654633</v>
      </c>
      <c r="J103" s="78">
        <f t="shared" si="14"/>
        <v>3.2345888631687245</v>
      </c>
      <c r="K103" s="78">
        <f t="shared" si="14"/>
        <v>5.409892396994195</v>
      </c>
    </row>
    <row r="104" spans="1:11" x14ac:dyDescent="0.3">
      <c r="A104" s="78" t="s">
        <v>462</v>
      </c>
      <c r="B104" s="78">
        <f>B101/B17</f>
        <v>0.71812530141485553</v>
      </c>
      <c r="C104" s="78">
        <f t="shared" ref="C104:K104" si="15">C101/C17</f>
        <v>0.57155926206478636</v>
      </c>
      <c r="D104" s="78">
        <f t="shared" si="15"/>
        <v>0.64771435293126611</v>
      </c>
      <c r="E104" s="78">
        <f t="shared" si="15"/>
        <v>0.55606680203644188</v>
      </c>
      <c r="F104" s="78">
        <f t="shared" si="15"/>
        <v>0.5415136621317429</v>
      </c>
      <c r="G104" s="78">
        <f t="shared" si="15"/>
        <v>0.46952730191487219</v>
      </c>
      <c r="H104" s="78">
        <f t="shared" si="15"/>
        <v>0.73975153923299686</v>
      </c>
      <c r="I104" s="78">
        <f t="shared" si="15"/>
        <v>0.69698342156767168</v>
      </c>
      <c r="J104" s="78">
        <f t="shared" si="15"/>
        <v>0.46361724913367253</v>
      </c>
      <c r="K104" s="78">
        <f t="shared" si="15"/>
        <v>0.82030256427751047</v>
      </c>
    </row>
    <row r="106" spans="1:11" x14ac:dyDescent="0.3">
      <c r="A106" s="78" t="s">
        <v>463</v>
      </c>
      <c r="B106" s="78">
        <f>B59+B60</f>
        <v>78952.409999999989</v>
      </c>
      <c r="C106" s="78">
        <f t="shared" ref="C106:K106" si="16">C59+C60</f>
        <v>58061.89</v>
      </c>
      <c r="D106" s="78">
        <f t="shared" si="16"/>
        <v>95427.91</v>
      </c>
      <c r="E106" s="78">
        <f t="shared" si="16"/>
        <v>60179.56</v>
      </c>
      <c r="F106" s="78">
        <f t="shared" si="16"/>
        <v>63078.53</v>
      </c>
      <c r="G106" s="78">
        <f t="shared" si="16"/>
        <v>55246.720000000001</v>
      </c>
      <c r="H106" s="78">
        <f t="shared" si="16"/>
        <v>44561.24</v>
      </c>
      <c r="I106" s="78">
        <f t="shared" si="16"/>
        <v>45321.789999999994</v>
      </c>
      <c r="J106" s="78">
        <f t="shared" si="16"/>
        <v>84918</v>
      </c>
      <c r="K106" s="78">
        <f t="shared" si="16"/>
        <v>116144</v>
      </c>
    </row>
    <row r="107" spans="1:11" x14ac:dyDescent="0.3">
      <c r="A107" s="78" t="s">
        <v>464</v>
      </c>
      <c r="B107" s="78">
        <f>B98/B106</f>
        <v>1.9908371866039307</v>
      </c>
      <c r="C107" s="78">
        <f t="shared" ref="C107:K107" si="17">C98/C106</f>
        <v>1.9224167866392228</v>
      </c>
      <c r="D107" s="78">
        <f t="shared" si="17"/>
        <v>1.4094919452809982</v>
      </c>
      <c r="E107" s="78">
        <f t="shared" si="17"/>
        <v>1.5681636838155684</v>
      </c>
      <c r="F107" s="78">
        <f t="shared" si="17"/>
        <v>0.79759630574777196</v>
      </c>
      <c r="G107" s="78">
        <f t="shared" si="17"/>
        <v>0.3972605975522166</v>
      </c>
      <c r="H107" s="78">
        <f t="shared" si="17"/>
        <v>2.2487402504957221</v>
      </c>
      <c r="I107" s="78">
        <f t="shared" si="17"/>
        <v>3.1780598802474485</v>
      </c>
      <c r="J107" s="78">
        <f t="shared" si="17"/>
        <v>1.6458266091994631</v>
      </c>
      <c r="K107" s="78">
        <f t="shared" si="17"/>
        <v>2.8411018735362998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F5E7FDB3-D633-4E5C-8967-4B114AEEDF32}"/>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2B45-3344-41C0-8E5B-06795BB6A389}">
  <sheetPr codeName="Sheet3">
    <tabColor rgb="FF002060"/>
  </sheetPr>
  <dimension ref="A1"/>
  <sheetViews>
    <sheetView workbookViewId="0">
      <selection activeCell="D26" sqref="D26"/>
    </sheetView>
  </sheetViews>
  <sheetFormatPr defaultRowHeight="14.4" x14ac:dyDescent="0.3"/>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1C33-D5A4-4E1E-9258-E37AE8AB1CF8}">
  <sheetPr>
    <tabColor rgb="FF92D050"/>
  </sheetPr>
  <dimension ref="B2:M34"/>
  <sheetViews>
    <sheetView showGridLines="0" topLeftCell="A2" zoomScale="92" workbookViewId="0">
      <selection activeCell="O24" sqref="O24"/>
    </sheetView>
  </sheetViews>
  <sheetFormatPr defaultRowHeight="14.4" x14ac:dyDescent="0.3"/>
  <cols>
    <col min="1" max="1" width="3.21875" customWidth="1"/>
    <col min="5" max="5" width="17.77734375" bestFit="1" customWidth="1"/>
    <col min="8" max="8" width="9.44140625" bestFit="1" customWidth="1"/>
    <col min="9" max="9" width="7.44140625" bestFit="1" customWidth="1"/>
    <col min="11" max="11" width="12" customWidth="1"/>
  </cols>
  <sheetData>
    <row r="2" spans="2:13" x14ac:dyDescent="0.3">
      <c r="B2" s="1"/>
      <c r="C2" s="1"/>
      <c r="D2" s="1"/>
      <c r="E2" s="1"/>
      <c r="F2" s="1"/>
      <c r="G2" s="1"/>
      <c r="H2" s="1"/>
      <c r="I2" s="1"/>
      <c r="J2" s="1"/>
    </row>
    <row r="3" spans="2:13" x14ac:dyDescent="0.3">
      <c r="B3" s="1"/>
      <c r="C3" s="1"/>
      <c r="D3" s="1"/>
      <c r="E3" s="1"/>
      <c r="F3" s="1"/>
      <c r="G3" s="1"/>
      <c r="H3" s="1"/>
      <c r="I3" s="1"/>
      <c r="J3" s="1"/>
    </row>
    <row r="4" spans="2:13" x14ac:dyDescent="0.3">
      <c r="B4" s="1"/>
      <c r="C4" s="1"/>
      <c r="D4" s="1"/>
      <c r="E4" s="1"/>
      <c r="F4" s="1"/>
      <c r="G4" s="1"/>
      <c r="H4" s="1"/>
      <c r="I4" s="1"/>
      <c r="J4" s="1"/>
    </row>
    <row r="5" spans="2:13" x14ac:dyDescent="0.3">
      <c r="B5" s="1"/>
      <c r="C5" s="1"/>
      <c r="D5" s="1"/>
      <c r="E5" s="1"/>
      <c r="F5" s="1"/>
      <c r="G5" s="1"/>
      <c r="H5" s="1"/>
      <c r="I5" s="1"/>
      <c r="J5" s="1"/>
    </row>
    <row r="7" spans="2:13" x14ac:dyDescent="0.3">
      <c r="B7" s="59" t="s">
        <v>92</v>
      </c>
      <c r="C7" s="1"/>
      <c r="D7" s="1"/>
      <c r="E7" s="1"/>
      <c r="F7" s="1"/>
    </row>
    <row r="9" spans="2:13" x14ac:dyDescent="0.3">
      <c r="B9" s="17" t="s">
        <v>93</v>
      </c>
      <c r="C9" s="60" t="s">
        <v>94</v>
      </c>
      <c r="H9" s="17"/>
      <c r="I9" s="60"/>
    </row>
    <row r="10" spans="2:13" x14ac:dyDescent="0.3">
      <c r="B10">
        <v>2000</v>
      </c>
      <c r="C10" s="262">
        <v>-0.14649999999999999</v>
      </c>
      <c r="E10" t="s">
        <v>95</v>
      </c>
      <c r="F10" s="32">
        <f>AVERAGE(C10:C33)</f>
        <v>0.15609166666666666</v>
      </c>
      <c r="I10" s="52"/>
      <c r="M10" s="32"/>
    </row>
    <row r="11" spans="2:13" x14ac:dyDescent="0.3">
      <c r="B11">
        <v>2001</v>
      </c>
      <c r="C11" s="262">
        <v>-0.1618</v>
      </c>
      <c r="E11" t="s">
        <v>96</v>
      </c>
      <c r="F11" s="32">
        <v>1.38E-2</v>
      </c>
      <c r="I11" s="52"/>
      <c r="M11" s="7"/>
    </row>
    <row r="12" spans="2:13" x14ac:dyDescent="0.3">
      <c r="B12">
        <v>2002</v>
      </c>
      <c r="C12" s="262">
        <v>3.2500000000000001E-2</v>
      </c>
      <c r="E12" s="17" t="s">
        <v>97</v>
      </c>
      <c r="F12" s="61">
        <f>SUM(F10:F11)</f>
        <v>0.16989166666666666</v>
      </c>
      <c r="I12" s="52"/>
      <c r="K12" s="17"/>
      <c r="M12" s="62"/>
    </row>
    <row r="13" spans="2:13" x14ac:dyDescent="0.3">
      <c r="B13">
        <v>2003</v>
      </c>
      <c r="C13" s="262">
        <v>0.71900000000000008</v>
      </c>
      <c r="I13" s="52"/>
    </row>
    <row r="14" spans="2:13" x14ac:dyDescent="0.3">
      <c r="B14">
        <v>2004</v>
      </c>
      <c r="C14" s="262">
        <v>0.10679999999999999</v>
      </c>
      <c r="I14" s="52"/>
    </row>
    <row r="15" spans="2:13" x14ac:dyDescent="0.3">
      <c r="B15">
        <v>2005</v>
      </c>
      <c r="C15" s="262">
        <v>0.36340000000000006</v>
      </c>
      <c r="E15" s="41">
        <f>STDEV(C10:C33)</f>
        <v>0.28876590325739288</v>
      </c>
      <c r="I15" s="52"/>
      <c r="K15" s="27"/>
    </row>
    <row r="16" spans="2:13" x14ac:dyDescent="0.3">
      <c r="B16">
        <v>2006</v>
      </c>
      <c r="C16" s="262">
        <v>0.39829999999999999</v>
      </c>
      <c r="E16" s="27">
        <v>0.1661</v>
      </c>
      <c r="I16" s="52"/>
      <c r="K16" s="27"/>
    </row>
    <row r="17" spans="2:9" x14ac:dyDescent="0.3">
      <c r="B17">
        <v>2007</v>
      </c>
      <c r="C17" s="262">
        <v>0.54770000000000008</v>
      </c>
      <c r="I17" s="52"/>
    </row>
    <row r="18" spans="2:9" x14ac:dyDescent="0.3">
      <c r="B18">
        <v>2008</v>
      </c>
      <c r="C18" s="262">
        <v>-0.51790000000000003</v>
      </c>
      <c r="E18" s="41">
        <f>2.39%*(E15/E16)</f>
        <v>4.1550301552388265E-2</v>
      </c>
      <c r="I18" s="52"/>
    </row>
    <row r="19" spans="2:9" x14ac:dyDescent="0.3">
      <c r="B19">
        <v>2009</v>
      </c>
      <c r="C19" s="262">
        <v>0.75760000000000005</v>
      </c>
      <c r="I19" s="52"/>
    </row>
    <row r="20" spans="2:9" x14ac:dyDescent="0.3">
      <c r="B20">
        <v>2010</v>
      </c>
      <c r="C20" s="262">
        <v>0.17949999999999999</v>
      </c>
      <c r="I20" s="52"/>
    </row>
    <row r="21" spans="2:9" x14ac:dyDescent="0.3">
      <c r="B21">
        <v>2011</v>
      </c>
      <c r="C21" s="262">
        <v>-0.2462</v>
      </c>
      <c r="I21" s="52"/>
    </row>
    <row r="22" spans="2:9" x14ac:dyDescent="0.3">
      <c r="B22">
        <v>2012</v>
      </c>
      <c r="C22" s="262">
        <v>0.27699999999999997</v>
      </c>
      <c r="I22" s="52"/>
    </row>
    <row r="23" spans="2:9" x14ac:dyDescent="0.3">
      <c r="B23">
        <v>2013</v>
      </c>
      <c r="C23" s="262">
        <v>6.7599999999999993E-2</v>
      </c>
      <c r="I23" s="52"/>
    </row>
    <row r="24" spans="2:9" x14ac:dyDescent="0.3">
      <c r="B24">
        <v>2014</v>
      </c>
      <c r="C24" s="262">
        <v>0.31390000000000001</v>
      </c>
      <c r="I24" s="52"/>
    </row>
    <row r="25" spans="2:9" x14ac:dyDescent="0.3">
      <c r="B25">
        <v>2015</v>
      </c>
      <c r="C25" s="262">
        <v>-4.0599999999999997E-2</v>
      </c>
      <c r="I25" s="52"/>
    </row>
    <row r="26" spans="2:9" x14ac:dyDescent="0.3">
      <c r="B26">
        <v>2016</v>
      </c>
      <c r="C26" s="262">
        <v>3.0099999999999998E-2</v>
      </c>
      <c r="I26" s="52"/>
    </row>
    <row r="27" spans="2:9" x14ac:dyDescent="0.3">
      <c r="B27">
        <v>2017</v>
      </c>
      <c r="C27" s="262">
        <v>0.28649999999999998</v>
      </c>
      <c r="I27" s="52"/>
    </row>
    <row r="28" spans="2:9" x14ac:dyDescent="0.3">
      <c r="B28">
        <v>2018</v>
      </c>
      <c r="C28" s="262">
        <v>3.15E-2</v>
      </c>
      <c r="I28" s="52"/>
    </row>
    <row r="29" spans="2:9" x14ac:dyDescent="0.3">
      <c r="B29">
        <v>2019</v>
      </c>
      <c r="C29" s="262">
        <v>0.1202</v>
      </c>
      <c r="I29" s="52"/>
    </row>
    <row r="30" spans="2:9" x14ac:dyDescent="0.3">
      <c r="B30">
        <v>2020</v>
      </c>
      <c r="C30" s="262">
        <v>0.14899999999999999</v>
      </c>
      <c r="I30" s="52"/>
    </row>
    <row r="31" spans="2:9" x14ac:dyDescent="0.3">
      <c r="B31">
        <v>2021</v>
      </c>
      <c r="C31" s="262">
        <v>0.2412</v>
      </c>
      <c r="I31" s="52"/>
    </row>
    <row r="32" spans="2:9" x14ac:dyDescent="0.3">
      <c r="B32">
        <v>2022</v>
      </c>
      <c r="C32" s="262">
        <v>4.3200000000000002E-2</v>
      </c>
      <c r="I32" s="52"/>
    </row>
    <row r="33" spans="2:9" x14ac:dyDescent="0.3">
      <c r="B33">
        <v>2023</v>
      </c>
      <c r="C33" s="262">
        <v>0.19420000000000001</v>
      </c>
      <c r="I33" s="52"/>
    </row>
    <row r="34" spans="2:9" x14ac:dyDescent="0.3">
      <c r="B34">
        <v>2024</v>
      </c>
      <c r="C34" s="262">
        <v>8.7499999999999994E-2</v>
      </c>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5539-8CFA-4FC0-BC16-58F86CD078F6}">
  <sheetPr codeName="Sheet6">
    <tabColor rgb="FF92D050"/>
  </sheetPr>
  <dimension ref="A1:T138"/>
  <sheetViews>
    <sheetView showGridLines="0" view="pageBreakPreview" zoomScale="63" zoomScaleNormal="69" workbookViewId="0">
      <selection activeCell="S1" sqref="S1"/>
    </sheetView>
  </sheetViews>
  <sheetFormatPr defaultRowHeight="14.4" x14ac:dyDescent="0.3"/>
  <cols>
    <col min="1" max="1" width="3.21875" customWidth="1"/>
    <col min="2" max="2" width="12.33203125" customWidth="1"/>
    <col min="3" max="3" width="15.44140625" customWidth="1"/>
    <col min="6" max="6" width="11.21875" bestFit="1" customWidth="1"/>
    <col min="7" max="7" width="7" bestFit="1" customWidth="1"/>
    <col min="9" max="9" width="16.21875" bestFit="1" customWidth="1"/>
    <col min="12" max="12" width="17.21875" bestFit="1" customWidth="1"/>
    <col min="13" max="13" width="11.77734375" bestFit="1" customWidth="1"/>
    <col min="14" max="14" width="13.5546875" bestFit="1" customWidth="1"/>
    <col min="15" max="16" width="11.77734375" bestFit="1" customWidth="1"/>
    <col min="17" max="17" width="12.44140625" bestFit="1" customWidth="1"/>
    <col min="18" max="18" width="11.77734375" bestFit="1" customWidth="1"/>
    <col min="19" max="19" width="12.44140625" bestFit="1" customWidth="1"/>
    <col min="20" max="20" width="12" bestFit="1" customWidth="1"/>
  </cols>
  <sheetData>
    <row r="1" spans="1:13" x14ac:dyDescent="0.3">
      <c r="A1" s="104"/>
      <c r="B1" s="1"/>
      <c r="C1" s="1"/>
      <c r="D1" s="1"/>
      <c r="E1" s="1"/>
      <c r="F1" s="1"/>
      <c r="G1" s="1"/>
      <c r="H1" s="1"/>
      <c r="I1" s="1"/>
      <c r="J1" s="1"/>
    </row>
    <row r="2" spans="1:13" ht="19.05" customHeight="1" x14ac:dyDescent="0.4">
      <c r="A2" s="104"/>
      <c r="B2" s="138" t="s">
        <v>187</v>
      </c>
    </row>
    <row r="3" spans="1:13" x14ac:dyDescent="0.3">
      <c r="A3" s="104"/>
      <c r="B3" t="s">
        <v>293</v>
      </c>
    </row>
    <row r="4" spans="1:13" ht="15.6" x14ac:dyDescent="0.3">
      <c r="A4" s="104"/>
      <c r="B4" s="139" t="s">
        <v>437</v>
      </c>
    </row>
    <row r="5" spans="1:13" x14ac:dyDescent="0.3">
      <c r="A5" s="104"/>
      <c r="B5" t="s">
        <v>438</v>
      </c>
    </row>
    <row r="6" spans="1:13" ht="3" customHeight="1" thickBot="1" x14ac:dyDescent="0.35">
      <c r="A6" s="104"/>
      <c r="B6" s="190"/>
      <c r="C6" s="6"/>
      <c r="D6" s="6"/>
      <c r="E6" s="6"/>
      <c r="F6" s="6"/>
      <c r="G6" s="6"/>
      <c r="H6" s="6"/>
      <c r="I6" s="6"/>
      <c r="J6" s="6"/>
    </row>
    <row r="7" spans="1:13" x14ac:dyDescent="0.3">
      <c r="F7" s="40"/>
    </row>
    <row r="8" spans="1:13" x14ac:dyDescent="0.3">
      <c r="B8" s="17" t="s">
        <v>48</v>
      </c>
      <c r="F8" s="40"/>
    </row>
    <row r="9" spans="1:13" ht="3.45" customHeight="1" x14ac:dyDescent="0.3"/>
    <row r="10" spans="1:13" x14ac:dyDescent="0.3">
      <c r="B10" s="326" t="s">
        <v>51</v>
      </c>
      <c r="C10" s="326"/>
      <c r="D10" s="326"/>
      <c r="F10" s="330" t="s">
        <v>53</v>
      </c>
      <c r="G10" s="330"/>
      <c r="I10" s="330" t="s">
        <v>86</v>
      </c>
      <c r="J10" s="330"/>
      <c r="L10" t="s">
        <v>60</v>
      </c>
      <c r="M10" s="40">
        <f>SLOPE(D14:D138,G14:G138)</f>
        <v>0.22671715790418701</v>
      </c>
    </row>
    <row r="11" spans="1:13" x14ac:dyDescent="0.3">
      <c r="F11" s="40"/>
      <c r="L11" t="s">
        <v>13</v>
      </c>
      <c r="M11" s="40">
        <f>_xlfn.COVARIANCE.S(D14:D138,G14:G138)/_xlfn.VAR.S(G14:G138)</f>
        <v>0.22671715790418712</v>
      </c>
    </row>
    <row r="12" spans="1:13" x14ac:dyDescent="0.3">
      <c r="B12" s="43" t="s">
        <v>49</v>
      </c>
      <c r="C12" s="43" t="s">
        <v>50</v>
      </c>
      <c r="D12" s="43" t="s">
        <v>52</v>
      </c>
      <c r="F12" s="42" t="s">
        <v>50</v>
      </c>
      <c r="G12" s="29" t="s">
        <v>54</v>
      </c>
      <c r="I12" t="s">
        <v>87</v>
      </c>
      <c r="J12" s="40">
        <f>M13</f>
        <v>1.3913567427985252</v>
      </c>
      <c r="M12" s="40"/>
    </row>
    <row r="13" spans="1:13" x14ac:dyDescent="0.3">
      <c r="B13" s="166">
        <v>45207</v>
      </c>
      <c r="C13">
        <v>665.05</v>
      </c>
      <c r="F13" s="247">
        <v>19751.05</v>
      </c>
      <c r="I13" t="s">
        <v>88</v>
      </c>
      <c r="J13" s="52">
        <v>0.75</v>
      </c>
      <c r="L13" t="s">
        <v>14</v>
      </c>
      <c r="M13" s="40">
        <f>M32</f>
        <v>1.3913567427985252</v>
      </c>
    </row>
    <row r="14" spans="1:13" x14ac:dyDescent="0.3">
      <c r="B14" s="166">
        <v>45214</v>
      </c>
      <c r="C14">
        <v>661.16</v>
      </c>
      <c r="D14" s="41">
        <v>-5.8491842718592091E-3</v>
      </c>
      <c r="F14" s="247">
        <v>19542.650000000001</v>
      </c>
      <c r="G14" s="41">
        <f t="shared" ref="G14:G65" si="0">F14/F13-1</f>
        <v>-1.0551337776978809E-2</v>
      </c>
      <c r="M14" s="40"/>
    </row>
    <row r="15" spans="1:13" x14ac:dyDescent="0.3">
      <c r="B15" s="166">
        <v>45221</v>
      </c>
      <c r="C15">
        <v>639.08000000000004</v>
      </c>
      <c r="D15" s="41">
        <v>-3.3395849718676152E-2</v>
      </c>
      <c r="F15" s="247">
        <v>19047.25</v>
      </c>
      <c r="G15" s="41">
        <f t="shared" si="0"/>
        <v>-2.5349683896503383E-2</v>
      </c>
      <c r="I15" t="s">
        <v>89</v>
      </c>
      <c r="J15" s="53">
        <v>1</v>
      </c>
      <c r="L15" t="s">
        <v>61</v>
      </c>
    </row>
    <row r="16" spans="1:13" ht="15" thickBot="1" x14ac:dyDescent="0.35">
      <c r="B16" s="166">
        <v>45228</v>
      </c>
      <c r="C16">
        <v>645.51</v>
      </c>
      <c r="D16" s="41">
        <v>1.0061338173624534E-2</v>
      </c>
      <c r="F16" s="247">
        <v>19230.599999999999</v>
      </c>
      <c r="G16" s="41">
        <f t="shared" si="0"/>
        <v>9.6260615049414966E-3</v>
      </c>
      <c r="I16" t="s">
        <v>90</v>
      </c>
      <c r="J16" s="52">
        <v>0.25</v>
      </c>
    </row>
    <row r="17" spans="2:20" x14ac:dyDescent="0.3">
      <c r="B17" s="166">
        <v>45235</v>
      </c>
      <c r="C17">
        <v>649.04999999999995</v>
      </c>
      <c r="D17" s="41">
        <v>5.4840358786074628E-3</v>
      </c>
      <c r="F17" s="247">
        <v>19425.349999999999</v>
      </c>
      <c r="G17" s="41">
        <f t="shared" si="0"/>
        <v>1.0127089118384225E-2</v>
      </c>
      <c r="L17" s="251" t="s">
        <v>62</v>
      </c>
      <c r="M17" s="251"/>
    </row>
    <row r="18" spans="2:20" x14ac:dyDescent="0.3">
      <c r="B18" s="166">
        <v>45242</v>
      </c>
      <c r="C18">
        <v>679.45</v>
      </c>
      <c r="D18" s="41">
        <v>4.6837685848547972E-2</v>
      </c>
      <c r="F18" s="247">
        <v>19731.8</v>
      </c>
      <c r="G18" s="41">
        <f t="shared" si="0"/>
        <v>1.5775777527818002E-2</v>
      </c>
      <c r="I18" s="46" t="s">
        <v>91</v>
      </c>
      <c r="J18" s="47">
        <f>(J12*J13)+(J15*J16)</f>
        <v>1.2935175570988939</v>
      </c>
      <c r="L18" t="s">
        <v>63</v>
      </c>
      <c r="M18">
        <v>0.5809257372020733</v>
      </c>
    </row>
    <row r="19" spans="2:20" x14ac:dyDescent="0.3">
      <c r="B19" s="166">
        <v>45249</v>
      </c>
      <c r="C19">
        <v>671.63</v>
      </c>
      <c r="D19" s="41">
        <v>-1.1509308999926526E-2</v>
      </c>
      <c r="F19" s="247">
        <v>19794.7</v>
      </c>
      <c r="G19" s="41">
        <f t="shared" si="0"/>
        <v>3.1877476966115648E-3</v>
      </c>
      <c r="L19" t="s">
        <v>64</v>
      </c>
      <c r="M19">
        <v>0.33747471214377228</v>
      </c>
    </row>
    <row r="20" spans="2:20" x14ac:dyDescent="0.3">
      <c r="B20" s="166">
        <v>45256</v>
      </c>
      <c r="C20">
        <v>703.28</v>
      </c>
      <c r="D20" s="41">
        <v>4.7124160624153255E-2</v>
      </c>
      <c r="F20" s="247">
        <v>20267.900000000001</v>
      </c>
      <c r="G20" s="41">
        <f t="shared" si="0"/>
        <v>2.3905388816198414E-2</v>
      </c>
      <c r="L20" t="s">
        <v>65</v>
      </c>
      <c r="M20">
        <v>0.33091505582836411</v>
      </c>
    </row>
    <row r="21" spans="2:20" x14ac:dyDescent="0.3">
      <c r="B21" s="166">
        <v>45263</v>
      </c>
      <c r="C21">
        <v>712.35</v>
      </c>
      <c r="D21" s="41">
        <v>1.2896712546923039E-2</v>
      </c>
      <c r="F21" s="247">
        <v>20969.400000000001</v>
      </c>
      <c r="G21" s="41">
        <f t="shared" si="0"/>
        <v>3.4611380557433069E-2</v>
      </c>
      <c r="L21" t="s">
        <v>66</v>
      </c>
      <c r="M21">
        <v>3.4031040797006799E-2</v>
      </c>
    </row>
    <row r="22" spans="2:20" ht="15" thickBot="1" x14ac:dyDescent="0.35">
      <c r="B22" s="166">
        <v>45270</v>
      </c>
      <c r="C22">
        <v>730.15</v>
      </c>
      <c r="D22" s="41">
        <v>2.4987716712290275E-2</v>
      </c>
      <c r="F22" s="247">
        <v>21456.65</v>
      </c>
      <c r="G22" s="41">
        <f t="shared" si="0"/>
        <v>2.3236239472755438E-2</v>
      </c>
      <c r="L22" s="249" t="s">
        <v>67</v>
      </c>
      <c r="M22" s="249">
        <v>103</v>
      </c>
    </row>
    <row r="23" spans="2:20" x14ac:dyDescent="0.3">
      <c r="B23" s="166">
        <v>45277</v>
      </c>
      <c r="C23">
        <v>722.47</v>
      </c>
      <c r="D23" s="41">
        <v>-1.0518386632883625E-2</v>
      </c>
      <c r="F23" s="247">
        <v>21349.4</v>
      </c>
      <c r="G23" s="41">
        <f t="shared" si="0"/>
        <v>-4.9984503638732525E-3</v>
      </c>
    </row>
    <row r="24" spans="2:20" ht="15" thickBot="1" x14ac:dyDescent="0.35">
      <c r="B24" s="166">
        <v>45284</v>
      </c>
      <c r="C24">
        <v>777.55</v>
      </c>
      <c r="D24" s="41">
        <v>7.6238459728431573E-2</v>
      </c>
      <c r="F24" s="247">
        <v>21731.4</v>
      </c>
      <c r="G24" s="41">
        <f t="shared" si="0"/>
        <v>1.7892774504201459E-2</v>
      </c>
      <c r="L24" t="s">
        <v>68</v>
      </c>
    </row>
    <row r="25" spans="2:20" x14ac:dyDescent="0.3">
      <c r="B25" s="166">
        <v>45291</v>
      </c>
      <c r="C25">
        <v>788.52</v>
      </c>
      <c r="D25" s="41">
        <v>1.4108417465114709E-2</v>
      </c>
      <c r="F25" s="247">
        <v>21710.799999999999</v>
      </c>
      <c r="G25" s="41">
        <f t="shared" si="0"/>
        <v>-9.479370864280412E-4</v>
      </c>
      <c r="L25" s="250"/>
      <c r="M25" s="250" t="s">
        <v>73</v>
      </c>
      <c r="N25" s="250" t="s">
        <v>74</v>
      </c>
      <c r="O25" s="250" t="s">
        <v>75</v>
      </c>
      <c r="P25" s="250" t="s">
        <v>76</v>
      </c>
      <c r="Q25" s="250" t="s">
        <v>77</v>
      </c>
    </row>
    <row r="26" spans="2:20" x14ac:dyDescent="0.3">
      <c r="B26" s="166">
        <v>45298</v>
      </c>
      <c r="C26">
        <v>813.94</v>
      </c>
      <c r="D26" s="41">
        <v>3.2237609699183434E-2</v>
      </c>
      <c r="F26" s="247">
        <v>21894.55</v>
      </c>
      <c r="G26" s="41">
        <f t="shared" si="0"/>
        <v>8.4635296718684749E-3</v>
      </c>
      <c r="L26" t="s">
        <v>69</v>
      </c>
      <c r="M26">
        <v>1</v>
      </c>
      <c r="N26">
        <v>5.9581387579999312E-2</v>
      </c>
      <c r="O26">
        <v>5.9581387579999312E-2</v>
      </c>
      <c r="P26">
        <v>51.447011233052969</v>
      </c>
      <c r="Q26">
        <v>1.2513674071200685E-10</v>
      </c>
    </row>
    <row r="27" spans="2:20" x14ac:dyDescent="0.3">
      <c r="B27" s="166">
        <v>45305</v>
      </c>
      <c r="C27">
        <v>821.02</v>
      </c>
      <c r="D27" s="41">
        <v>8.6984298596948229E-3</v>
      </c>
      <c r="F27" s="247">
        <v>21622.400000000001</v>
      </c>
      <c r="G27" s="41">
        <f t="shared" si="0"/>
        <v>-1.2430033958222397E-2</v>
      </c>
      <c r="L27" t="s">
        <v>70</v>
      </c>
      <c r="M27">
        <v>101</v>
      </c>
      <c r="N27">
        <v>0.11696928551048166</v>
      </c>
      <c r="O27">
        <v>1.1581117377275412E-3</v>
      </c>
    </row>
    <row r="28" spans="2:20" ht="15" thickBot="1" x14ac:dyDescent="0.35">
      <c r="B28" s="166">
        <v>45312</v>
      </c>
      <c r="C28">
        <v>809.35</v>
      </c>
      <c r="D28" s="41">
        <v>-1.4214026454897555E-2</v>
      </c>
      <c r="F28" s="247">
        <v>21352.6</v>
      </c>
      <c r="G28" s="41">
        <f t="shared" si="0"/>
        <v>-1.2477800799171379E-2</v>
      </c>
      <c r="L28" s="249" t="s">
        <v>71</v>
      </c>
      <c r="M28" s="249">
        <v>102</v>
      </c>
      <c r="N28" s="249">
        <v>0.17655067309048098</v>
      </c>
      <c r="O28" s="249"/>
      <c r="P28" s="249"/>
      <c r="Q28" s="249"/>
    </row>
    <row r="29" spans="2:20" ht="15" thickBot="1" x14ac:dyDescent="0.35">
      <c r="B29" s="166">
        <v>45319</v>
      </c>
      <c r="C29">
        <v>876.05</v>
      </c>
      <c r="D29" s="41">
        <v>8.2411811947859404E-2</v>
      </c>
      <c r="F29" s="247">
        <v>21853.8</v>
      </c>
      <c r="G29" s="41">
        <f t="shared" si="0"/>
        <v>2.3472551352060167E-2</v>
      </c>
    </row>
    <row r="30" spans="2:20" x14ac:dyDescent="0.3">
      <c r="B30" s="166">
        <v>45326</v>
      </c>
      <c r="C30">
        <v>912.18</v>
      </c>
      <c r="D30" s="41">
        <v>4.1241938245534016E-2</v>
      </c>
      <c r="F30" s="247">
        <v>21782.5</v>
      </c>
      <c r="G30" s="41">
        <f t="shared" si="0"/>
        <v>-3.2625904876955047E-3</v>
      </c>
      <c r="L30" s="250"/>
      <c r="M30" s="250" t="s">
        <v>78</v>
      </c>
      <c r="N30" s="250" t="s">
        <v>66</v>
      </c>
      <c r="O30" s="250" t="s">
        <v>79</v>
      </c>
      <c r="P30" s="250" t="s">
        <v>80</v>
      </c>
      <c r="Q30" s="250" t="s">
        <v>81</v>
      </c>
      <c r="R30" s="250" t="s">
        <v>82</v>
      </c>
      <c r="S30" s="250" t="s">
        <v>83</v>
      </c>
      <c r="T30" s="250" t="s">
        <v>84</v>
      </c>
    </row>
    <row r="31" spans="2:20" x14ac:dyDescent="0.3">
      <c r="B31" s="166">
        <v>45333</v>
      </c>
      <c r="C31">
        <v>935.71</v>
      </c>
      <c r="D31" s="41">
        <v>2.5795347409502511E-2</v>
      </c>
      <c r="F31" s="247">
        <v>22040.7</v>
      </c>
      <c r="G31" s="41">
        <f t="shared" si="0"/>
        <v>1.1853552163433978E-2</v>
      </c>
      <c r="L31" t="s">
        <v>72</v>
      </c>
      <c r="M31">
        <v>-1.7620688609210505E-3</v>
      </c>
      <c r="N31">
        <v>3.3853144080159964E-3</v>
      </c>
      <c r="O31">
        <v>-0.5205037549093503</v>
      </c>
      <c r="P31">
        <v>0.60385168019966207</v>
      </c>
      <c r="Q31">
        <v>-8.4776220068546824E-3</v>
      </c>
      <c r="R31">
        <v>4.9534842850125806E-3</v>
      </c>
      <c r="S31">
        <v>-8.4776220068546824E-3</v>
      </c>
      <c r="T31">
        <v>4.9534842850125806E-3</v>
      </c>
    </row>
    <row r="32" spans="2:20" ht="15" thickBot="1" x14ac:dyDescent="0.35">
      <c r="B32" s="166">
        <v>45340</v>
      </c>
      <c r="C32">
        <v>934.52</v>
      </c>
      <c r="D32" s="41">
        <v>-1.27176155005293E-3</v>
      </c>
      <c r="F32" s="247">
        <v>22212.7</v>
      </c>
      <c r="G32" s="41">
        <f t="shared" si="0"/>
        <v>7.8037448901351336E-3</v>
      </c>
      <c r="L32" s="249" t="s">
        <v>85</v>
      </c>
      <c r="M32" s="249">
        <v>1.3913567427985252</v>
      </c>
      <c r="N32" s="249">
        <v>0.19398065528931199</v>
      </c>
      <c r="O32" s="249">
        <v>7.1726571947258835</v>
      </c>
      <c r="P32" s="249">
        <v>1.2513674071200551E-10</v>
      </c>
      <c r="Q32" s="249">
        <v>1.0065513029274729</v>
      </c>
      <c r="R32" s="249">
        <v>1.7761621826695775</v>
      </c>
      <c r="S32" s="249">
        <v>1.0065513029274729</v>
      </c>
      <c r="T32" s="249">
        <v>1.7761621826695775</v>
      </c>
    </row>
    <row r="33" spans="2:7" x14ac:dyDescent="0.3">
      <c r="B33" s="166">
        <v>45347</v>
      </c>
      <c r="C33">
        <v>974.39</v>
      </c>
      <c r="D33" s="41">
        <v>4.2663613405812706E-2</v>
      </c>
      <c r="F33" s="247">
        <v>22338.75</v>
      </c>
      <c r="G33" s="41">
        <f t="shared" si="0"/>
        <v>5.6746816010659895E-3</v>
      </c>
    </row>
    <row r="34" spans="2:7" x14ac:dyDescent="0.3">
      <c r="B34" s="166">
        <v>45354</v>
      </c>
      <c r="C34" s="247">
        <v>1036.0999999999999</v>
      </c>
      <c r="D34" s="41">
        <v>6.3331930746415521E-2</v>
      </c>
      <c r="F34" s="247">
        <v>22493.55</v>
      </c>
      <c r="G34" s="41">
        <f t="shared" si="0"/>
        <v>6.929662581836471E-3</v>
      </c>
    </row>
    <row r="35" spans="2:7" x14ac:dyDescent="0.3">
      <c r="B35" s="166">
        <v>45361</v>
      </c>
      <c r="C35">
        <v>942.94</v>
      </c>
      <c r="D35" s="41">
        <v>-8.9914100955506115E-2</v>
      </c>
      <c r="F35" s="247">
        <v>22023.35</v>
      </c>
      <c r="G35" s="41">
        <f t="shared" si="0"/>
        <v>-2.0903770191899484E-2</v>
      </c>
    </row>
    <row r="36" spans="2:7" ht="15" thickBot="1" x14ac:dyDescent="0.35">
      <c r="B36" s="166"/>
      <c r="D36" s="41"/>
      <c r="F36" s="247"/>
      <c r="G36" s="41"/>
    </row>
    <row r="37" spans="2:7" x14ac:dyDescent="0.3">
      <c r="B37" s="251" t="s">
        <v>62</v>
      </c>
      <c r="C37" s="251"/>
    </row>
    <row r="38" spans="2:7" x14ac:dyDescent="0.3">
      <c r="B38" t="s">
        <v>63</v>
      </c>
      <c r="C38">
        <v>0.5809257372020733</v>
      </c>
    </row>
    <row r="39" spans="2:7" x14ac:dyDescent="0.3">
      <c r="B39" t="s">
        <v>64</v>
      </c>
      <c r="C39">
        <v>0.33747471214377228</v>
      </c>
    </row>
    <row r="40" spans="2:7" x14ac:dyDescent="0.3">
      <c r="B40" t="s">
        <v>65</v>
      </c>
      <c r="C40">
        <v>0.33091505582836411</v>
      </c>
    </row>
    <row r="41" spans="2:7" x14ac:dyDescent="0.3">
      <c r="B41" t="s">
        <v>66</v>
      </c>
      <c r="C41">
        <v>3.4031040797006799E-2</v>
      </c>
    </row>
    <row r="42" spans="2:7" ht="15" thickBot="1" x14ac:dyDescent="0.35">
      <c r="B42" s="249" t="s">
        <v>67</v>
      </c>
      <c r="C42" s="249">
        <v>103</v>
      </c>
    </row>
    <row r="44" spans="2:7" ht="15" thickBot="1" x14ac:dyDescent="0.35">
      <c r="B44" t="s">
        <v>68</v>
      </c>
    </row>
    <row r="45" spans="2:7" x14ac:dyDescent="0.3">
      <c r="B45" s="250"/>
      <c r="C45" s="250" t="s">
        <v>73</v>
      </c>
      <c r="D45" s="250" t="s">
        <v>74</v>
      </c>
      <c r="E45" s="250" t="s">
        <v>75</v>
      </c>
      <c r="F45" s="250" t="s">
        <v>76</v>
      </c>
      <c r="G45" s="250" t="s">
        <v>77</v>
      </c>
    </row>
    <row r="46" spans="2:7" x14ac:dyDescent="0.3">
      <c r="B46" t="s">
        <v>69</v>
      </c>
      <c r="C46">
        <v>1</v>
      </c>
      <c r="D46">
        <v>5.9581387579999312E-2</v>
      </c>
      <c r="E46">
        <v>5.9581387579999312E-2</v>
      </c>
      <c r="F46">
        <v>51.447011233052969</v>
      </c>
      <c r="G46">
        <v>1.2513674071200685E-10</v>
      </c>
    </row>
    <row r="47" spans="2:7" x14ac:dyDescent="0.3">
      <c r="B47" t="s">
        <v>70</v>
      </c>
      <c r="C47">
        <v>101</v>
      </c>
      <c r="D47">
        <v>0.11696928551048166</v>
      </c>
      <c r="E47">
        <v>1.1581117377275412E-3</v>
      </c>
    </row>
    <row r="48" spans="2:7" ht="15" thickBot="1" x14ac:dyDescent="0.35">
      <c r="B48" s="249" t="s">
        <v>71</v>
      </c>
      <c r="C48" s="249">
        <v>102</v>
      </c>
      <c r="D48" s="249">
        <v>0.17655067309048098</v>
      </c>
      <c r="E48" s="249"/>
      <c r="F48" s="249"/>
      <c r="G48" s="249"/>
    </row>
    <row r="49" spans="2:10" ht="15" thickBot="1" x14ac:dyDescent="0.35"/>
    <row r="50" spans="2:10" x14ac:dyDescent="0.3">
      <c r="B50" s="250"/>
      <c r="C50" s="250" t="s">
        <v>78</v>
      </c>
      <c r="D50" s="250" t="s">
        <v>66</v>
      </c>
      <c r="E50" s="250" t="s">
        <v>79</v>
      </c>
      <c r="F50" s="250" t="s">
        <v>80</v>
      </c>
      <c r="G50" s="250" t="s">
        <v>81</v>
      </c>
      <c r="H50" s="250" t="s">
        <v>82</v>
      </c>
      <c r="I50" s="250" t="s">
        <v>83</v>
      </c>
      <c r="J50" s="250" t="s">
        <v>84</v>
      </c>
    </row>
    <row r="51" spans="2:10" x14ac:dyDescent="0.3">
      <c r="B51" t="s">
        <v>72</v>
      </c>
      <c r="C51">
        <v>-1.7620688609210505E-3</v>
      </c>
      <c r="D51">
        <v>3.3853144080159964E-3</v>
      </c>
      <c r="E51">
        <v>-0.5205037549093503</v>
      </c>
      <c r="F51">
        <v>0.60385168019966207</v>
      </c>
      <c r="G51">
        <v>-8.4776220068546824E-3</v>
      </c>
      <c r="H51">
        <v>4.9534842850125806E-3</v>
      </c>
      <c r="I51">
        <v>-8.4776220068546824E-3</v>
      </c>
      <c r="J51">
        <v>4.9534842850125806E-3</v>
      </c>
    </row>
    <row r="52" spans="2:10" ht="15" thickBot="1" x14ac:dyDescent="0.35">
      <c r="B52" s="249" t="s">
        <v>85</v>
      </c>
      <c r="C52" s="249">
        <v>1.3913567427985252</v>
      </c>
      <c r="D52" s="249">
        <v>0.19398065528931199</v>
      </c>
      <c r="E52" s="249">
        <v>7.1726571947258835</v>
      </c>
      <c r="F52" s="249">
        <v>1.2513674071200551E-10</v>
      </c>
      <c r="G52" s="249">
        <v>1.0065513029274729</v>
      </c>
      <c r="H52" s="249">
        <v>1.7761621826695775</v>
      </c>
      <c r="I52" s="249">
        <v>1.0065513029274729</v>
      </c>
      <c r="J52" s="249">
        <v>1.7761621826695775</v>
      </c>
    </row>
    <row r="53" spans="2:10" x14ac:dyDescent="0.3">
      <c r="B53" s="166"/>
      <c r="D53" s="41"/>
      <c r="F53" s="247"/>
      <c r="G53" s="41"/>
    </row>
    <row r="54" spans="2:10" x14ac:dyDescent="0.3">
      <c r="B54" s="166"/>
      <c r="D54" s="41"/>
      <c r="F54" s="247"/>
      <c r="G54" s="41"/>
    </row>
    <row r="55" spans="2:10" x14ac:dyDescent="0.3">
      <c r="B55" s="166"/>
      <c r="D55" s="41"/>
      <c r="F55" s="247"/>
      <c r="G55" s="41"/>
    </row>
    <row r="56" spans="2:10" x14ac:dyDescent="0.3">
      <c r="B56" s="166">
        <v>45368</v>
      </c>
      <c r="C56">
        <v>976.79</v>
      </c>
      <c r="D56" s="41">
        <v>3.5898360447112143E-2</v>
      </c>
      <c r="F56" s="247">
        <v>22096.75</v>
      </c>
      <c r="G56" s="41">
        <f>F56/F35-1</f>
        <v>3.3328262957270649E-3</v>
      </c>
    </row>
    <row r="57" spans="2:10" x14ac:dyDescent="0.3">
      <c r="B57" s="166">
        <v>45375</v>
      </c>
      <c r="C57">
        <v>989.75</v>
      </c>
      <c r="D57" s="41">
        <v>1.3267949098578091E-2</v>
      </c>
      <c r="F57" s="247">
        <v>22326.9</v>
      </c>
      <c r="G57" s="41">
        <f t="shared" si="0"/>
        <v>1.0415558849152129E-2</v>
      </c>
    </row>
    <row r="58" spans="2:10" x14ac:dyDescent="0.3">
      <c r="B58" s="166">
        <v>45382</v>
      </c>
      <c r="C58" s="247">
        <v>1004</v>
      </c>
      <c r="D58" s="41">
        <v>1.4397575145238761E-2</v>
      </c>
      <c r="F58" s="247">
        <v>22513.7</v>
      </c>
      <c r="G58" s="41">
        <f t="shared" si="0"/>
        <v>8.3665891816597782E-3</v>
      </c>
    </row>
    <row r="59" spans="2:10" x14ac:dyDescent="0.3">
      <c r="B59" s="166">
        <v>45389</v>
      </c>
      <c r="C59" s="247">
        <v>1015.37</v>
      </c>
      <c r="D59" s="41">
        <v>1.1324701195219111E-2</v>
      </c>
      <c r="F59" s="247">
        <v>22519.4</v>
      </c>
      <c r="G59" s="41">
        <f t="shared" si="0"/>
        <v>2.5317917534661838E-4</v>
      </c>
    </row>
    <row r="60" spans="2:10" x14ac:dyDescent="0.3">
      <c r="B60" s="166">
        <v>45396</v>
      </c>
      <c r="C60">
        <v>960.24</v>
      </c>
      <c r="D60" s="41">
        <v>-5.4295478495523741E-2</v>
      </c>
      <c r="F60" s="247">
        <v>22147</v>
      </c>
      <c r="G60" s="41">
        <f t="shared" si="0"/>
        <v>-1.6536852669254087E-2</v>
      </c>
    </row>
    <row r="61" spans="2:10" x14ac:dyDescent="0.3">
      <c r="B61" s="166">
        <v>45403</v>
      </c>
      <c r="C61">
        <v>996.43</v>
      </c>
      <c r="D61" s="41">
        <v>3.7688494543030915E-2</v>
      </c>
      <c r="F61" s="247">
        <v>22419.95</v>
      </c>
      <c r="G61" s="41">
        <f t="shared" si="0"/>
        <v>1.2324468325281002E-2</v>
      </c>
    </row>
    <row r="62" spans="2:10" x14ac:dyDescent="0.3">
      <c r="B62" s="166">
        <v>45410</v>
      </c>
      <c r="C62" s="247">
        <v>1010.28</v>
      </c>
      <c r="D62" s="41">
        <v>1.389962164928793E-2</v>
      </c>
      <c r="F62" s="247">
        <v>22475.85</v>
      </c>
      <c r="G62" s="41">
        <f t="shared" si="0"/>
        <v>2.4933151055197555E-3</v>
      </c>
    </row>
    <row r="63" spans="2:10" x14ac:dyDescent="0.3">
      <c r="B63" s="166">
        <v>45417</v>
      </c>
      <c r="C63" s="247">
        <v>1043.43</v>
      </c>
      <c r="D63" s="41">
        <v>3.2812685592113144E-2</v>
      </c>
      <c r="F63" s="247">
        <v>22055.200000000001</v>
      </c>
      <c r="G63" s="41">
        <f t="shared" si="0"/>
        <v>-1.8715643679771743E-2</v>
      </c>
    </row>
    <row r="64" spans="2:10" x14ac:dyDescent="0.3">
      <c r="B64" s="166">
        <v>45424</v>
      </c>
      <c r="C64">
        <v>942.79</v>
      </c>
      <c r="D64" s="41">
        <v>-9.6451127531315128E-2</v>
      </c>
      <c r="F64" s="247">
        <v>22466.1</v>
      </c>
      <c r="G64" s="41">
        <f t="shared" si="0"/>
        <v>1.8630527041241907E-2</v>
      </c>
    </row>
    <row r="65" spans="2:7" x14ac:dyDescent="0.3">
      <c r="B65" s="166">
        <v>45431</v>
      </c>
      <c r="C65">
        <v>957.59</v>
      </c>
      <c r="D65" s="41">
        <v>1.5698087591086152E-2</v>
      </c>
      <c r="F65" s="247">
        <v>22957.1</v>
      </c>
      <c r="G65" s="41">
        <f t="shared" si="0"/>
        <v>2.1855150649200406E-2</v>
      </c>
    </row>
    <row r="66" spans="2:7" x14ac:dyDescent="0.3">
      <c r="B66" s="166">
        <v>45438</v>
      </c>
      <c r="C66">
        <v>920.16</v>
      </c>
      <c r="D66" s="41">
        <v>-3.908770977140541E-2</v>
      </c>
      <c r="F66" s="247">
        <v>22530.7</v>
      </c>
      <c r="G66" s="41">
        <f t="shared" ref="G66:G97" si="1">F66/F65-1</f>
        <v>-1.8573774562117951E-2</v>
      </c>
    </row>
    <row r="67" spans="2:7" x14ac:dyDescent="0.3">
      <c r="B67" s="166">
        <v>45445</v>
      </c>
      <c r="C67">
        <v>967.52</v>
      </c>
      <c r="D67" s="41">
        <v>5.146930968527208E-2</v>
      </c>
      <c r="F67" s="247">
        <v>23290.15</v>
      </c>
      <c r="G67" s="41">
        <f t="shared" si="1"/>
        <v>3.3707341538434354E-2</v>
      </c>
    </row>
    <row r="68" spans="2:7" x14ac:dyDescent="0.3">
      <c r="B68" s="166">
        <v>45452</v>
      </c>
      <c r="C68">
        <v>993.4</v>
      </c>
      <c r="D68" s="41">
        <v>2.674880105837607E-2</v>
      </c>
      <c r="F68" s="247">
        <v>23465.599999999999</v>
      </c>
      <c r="G68" s="41">
        <f t="shared" si="1"/>
        <v>7.5332275661599279E-3</v>
      </c>
    </row>
    <row r="69" spans="2:7" x14ac:dyDescent="0.3">
      <c r="B69" s="166">
        <v>45459</v>
      </c>
      <c r="C69">
        <v>961.8</v>
      </c>
      <c r="D69" s="41">
        <v>-3.1809945641232185E-2</v>
      </c>
      <c r="F69" s="247">
        <v>23501.1</v>
      </c>
      <c r="G69" s="41">
        <f t="shared" si="1"/>
        <v>1.5128528569481325E-3</v>
      </c>
    </row>
    <row r="70" spans="2:7" x14ac:dyDescent="0.3">
      <c r="B70" s="166">
        <v>45466</v>
      </c>
      <c r="C70">
        <v>989.75</v>
      </c>
      <c r="D70" s="41">
        <v>2.9060095653982154E-2</v>
      </c>
      <c r="F70" s="247">
        <v>24010.6</v>
      </c>
      <c r="G70" s="41">
        <f t="shared" si="1"/>
        <v>2.1679836262983532E-2</v>
      </c>
    </row>
    <row r="71" spans="2:7" x14ac:dyDescent="0.3">
      <c r="B71" s="166">
        <v>45473</v>
      </c>
      <c r="C71">
        <v>993.65</v>
      </c>
      <c r="D71" s="41">
        <v>3.9403889871179043E-3</v>
      </c>
      <c r="F71" s="247">
        <v>24323.85</v>
      </c>
      <c r="G71" s="41">
        <f t="shared" si="1"/>
        <v>1.3046321208133094E-2</v>
      </c>
    </row>
    <row r="72" spans="2:7" x14ac:dyDescent="0.3">
      <c r="B72" s="166">
        <v>45480</v>
      </c>
      <c r="C72" s="247">
        <v>1016.75</v>
      </c>
      <c r="D72" s="41">
        <v>2.324762240225442E-2</v>
      </c>
      <c r="F72" s="247">
        <v>24502.15</v>
      </c>
      <c r="G72" s="41">
        <f t="shared" si="1"/>
        <v>7.3302540510651326E-3</v>
      </c>
    </row>
    <row r="73" spans="2:7" x14ac:dyDescent="0.3">
      <c r="B73" s="166">
        <v>45487</v>
      </c>
      <c r="C73">
        <v>990</v>
      </c>
      <c r="D73" s="41">
        <v>-2.630931890828625E-2</v>
      </c>
      <c r="F73" s="247">
        <v>24530.9</v>
      </c>
      <c r="G73" s="41">
        <f t="shared" si="1"/>
        <v>1.1733664188653403E-3</v>
      </c>
    </row>
    <row r="74" spans="2:7" x14ac:dyDescent="0.3">
      <c r="B74" s="166">
        <v>45494</v>
      </c>
      <c r="C74" s="247">
        <v>1118.3</v>
      </c>
      <c r="D74" s="41">
        <v>0.12959595959595949</v>
      </c>
      <c r="F74" s="247">
        <v>24834.85</v>
      </c>
      <c r="G74" s="41">
        <f t="shared" si="1"/>
        <v>1.2390495252925682E-2</v>
      </c>
    </row>
    <row r="75" spans="2:7" x14ac:dyDescent="0.3">
      <c r="B75" s="166">
        <v>45501</v>
      </c>
      <c r="C75" s="247">
        <v>1096.6500000000001</v>
      </c>
      <c r="D75" s="41">
        <v>-1.9359742466243279E-2</v>
      </c>
      <c r="F75" s="247">
        <v>24717.7</v>
      </c>
      <c r="G75" s="41">
        <f t="shared" si="1"/>
        <v>-4.7171615693268887E-3</v>
      </c>
    </row>
    <row r="76" spans="2:7" x14ac:dyDescent="0.3">
      <c r="B76" s="166">
        <v>45508</v>
      </c>
      <c r="C76" s="247">
        <v>1068.0999999999999</v>
      </c>
      <c r="D76" s="41">
        <v>-2.6033830301372518E-2</v>
      </c>
      <c r="F76" s="247">
        <v>24367.5</v>
      </c>
      <c r="G76" s="41">
        <f t="shared" si="1"/>
        <v>-1.4167984885325113E-2</v>
      </c>
    </row>
    <row r="77" spans="2:7" x14ac:dyDescent="0.3">
      <c r="B77" s="166">
        <v>45515</v>
      </c>
      <c r="C77" s="247">
        <v>1098.3499999999999</v>
      </c>
      <c r="D77" s="41">
        <v>2.8321318228630377E-2</v>
      </c>
      <c r="F77" s="247">
        <v>24541.15</v>
      </c>
      <c r="G77" s="41">
        <f t="shared" si="1"/>
        <v>7.1262952703396998E-3</v>
      </c>
    </row>
    <row r="78" spans="2:7" x14ac:dyDescent="0.3">
      <c r="B78" s="166">
        <v>45522</v>
      </c>
      <c r="C78" s="247">
        <v>1085.1500000000001</v>
      </c>
      <c r="D78" s="41">
        <v>-1.2018027040560653E-2</v>
      </c>
      <c r="F78" s="247">
        <v>24823.15</v>
      </c>
      <c r="G78" s="41">
        <f t="shared" si="1"/>
        <v>1.1490904052988471E-2</v>
      </c>
    </row>
    <row r="79" spans="2:7" x14ac:dyDescent="0.3">
      <c r="B79" s="166">
        <v>45529</v>
      </c>
      <c r="C79" s="247">
        <v>1111.3499999999999</v>
      </c>
      <c r="D79" s="41">
        <v>2.4144127539971194E-2</v>
      </c>
      <c r="F79" s="247">
        <v>25235.9</v>
      </c>
      <c r="G79" s="41">
        <f t="shared" si="1"/>
        <v>1.6627623810837822E-2</v>
      </c>
    </row>
    <row r="80" spans="2:7" x14ac:dyDescent="0.3">
      <c r="B80" s="166">
        <v>45536</v>
      </c>
      <c r="C80" s="247">
        <v>1049.3499999999999</v>
      </c>
      <c r="D80" s="41">
        <v>-5.5788005578800592E-2</v>
      </c>
      <c r="F80" s="247">
        <v>24852.15</v>
      </c>
      <c r="G80" s="41">
        <f t="shared" si="1"/>
        <v>-1.5206511358818231E-2</v>
      </c>
    </row>
    <row r="81" spans="2:7" x14ac:dyDescent="0.3">
      <c r="B81" s="166">
        <v>45543</v>
      </c>
      <c r="C81">
        <v>992.1</v>
      </c>
      <c r="D81" s="41">
        <v>-5.4557583265831155E-2</v>
      </c>
      <c r="F81" s="247">
        <v>25356.5</v>
      </c>
      <c r="G81" s="41">
        <f t="shared" si="1"/>
        <v>2.0294018827344829E-2</v>
      </c>
    </row>
    <row r="82" spans="2:7" x14ac:dyDescent="0.3">
      <c r="B82" s="166">
        <v>45550</v>
      </c>
      <c r="C82">
        <v>970.85</v>
      </c>
      <c r="D82" s="41">
        <v>-2.1419211773006763E-2</v>
      </c>
      <c r="F82" s="247">
        <v>25790.95</v>
      </c>
      <c r="G82" s="41">
        <f t="shared" si="1"/>
        <v>1.7133673811448702E-2</v>
      </c>
    </row>
    <row r="83" spans="2:7" x14ac:dyDescent="0.3">
      <c r="B83" s="166">
        <v>45557</v>
      </c>
      <c r="C83">
        <v>993</v>
      </c>
      <c r="D83" s="41">
        <v>2.2815058968944646E-2</v>
      </c>
      <c r="F83" s="247">
        <v>26178.95</v>
      </c>
      <c r="G83" s="41">
        <f t="shared" si="1"/>
        <v>1.5044036764834123E-2</v>
      </c>
    </row>
    <row r="84" spans="2:7" x14ac:dyDescent="0.3">
      <c r="B84" s="166">
        <v>45564</v>
      </c>
      <c r="C84">
        <v>930.75</v>
      </c>
      <c r="D84" s="41">
        <v>-6.2688821752265866E-2</v>
      </c>
      <c r="F84" s="247">
        <v>25014.6</v>
      </c>
      <c r="G84" s="41">
        <f t="shared" si="1"/>
        <v>-4.4476573735768743E-2</v>
      </c>
    </row>
    <row r="85" spans="2:7" x14ac:dyDescent="0.3">
      <c r="B85" s="166">
        <v>45571</v>
      </c>
      <c r="C85">
        <v>930.7</v>
      </c>
      <c r="D85" s="41">
        <v>-5.3720118184164001E-5</v>
      </c>
      <c r="F85" s="247">
        <v>24964.25</v>
      </c>
      <c r="G85" s="41">
        <f t="shared" si="1"/>
        <v>-2.0128245104857889E-3</v>
      </c>
    </row>
    <row r="86" spans="2:7" x14ac:dyDescent="0.3">
      <c r="B86" s="166">
        <v>45578</v>
      </c>
      <c r="C86">
        <v>910.15</v>
      </c>
      <c r="D86" s="41">
        <v>-2.208015472225211E-2</v>
      </c>
      <c r="F86" s="247">
        <v>24854.05</v>
      </c>
      <c r="G86" s="41">
        <f t="shared" si="1"/>
        <v>-4.4143124668275524E-3</v>
      </c>
    </row>
    <row r="87" spans="2:7" x14ac:dyDescent="0.3">
      <c r="B87" s="166">
        <v>45585</v>
      </c>
      <c r="C87">
        <v>864.3</v>
      </c>
      <c r="D87" s="41">
        <v>-5.037631159698952E-2</v>
      </c>
      <c r="F87" s="247">
        <v>24180.799999999999</v>
      </c>
      <c r="G87" s="41">
        <f t="shared" si="1"/>
        <v>-2.7088140564616281E-2</v>
      </c>
    </row>
    <row r="88" spans="2:7" x14ac:dyDescent="0.3">
      <c r="B88" s="166">
        <v>45592</v>
      </c>
      <c r="C88">
        <v>843.45</v>
      </c>
      <c r="D88" s="41">
        <v>-2.4123568205484114E-2</v>
      </c>
      <c r="F88" s="247">
        <v>24304.35</v>
      </c>
      <c r="G88" s="41">
        <f t="shared" si="1"/>
        <v>5.1094256600276999E-3</v>
      </c>
    </row>
    <row r="89" spans="2:7" x14ac:dyDescent="0.3">
      <c r="B89" s="166">
        <v>45599</v>
      </c>
      <c r="C89">
        <v>805.45</v>
      </c>
      <c r="D89" s="41">
        <v>-4.5053055901357553E-2</v>
      </c>
      <c r="F89" s="247">
        <v>24148.2</v>
      </c>
      <c r="G89" s="41">
        <f t="shared" si="1"/>
        <v>-6.4247758117372822E-3</v>
      </c>
    </row>
    <row r="90" spans="2:7" x14ac:dyDescent="0.3">
      <c r="B90" s="166">
        <v>45606</v>
      </c>
      <c r="C90">
        <v>774.3</v>
      </c>
      <c r="D90" s="41">
        <v>-3.8674033149171394E-2</v>
      </c>
      <c r="F90" s="247">
        <v>23532.7</v>
      </c>
      <c r="G90" s="41">
        <f t="shared" si="1"/>
        <v>-2.5488442202731498E-2</v>
      </c>
    </row>
    <row r="91" spans="2:7" x14ac:dyDescent="0.3">
      <c r="B91" s="166">
        <v>45613</v>
      </c>
      <c r="C91">
        <v>791</v>
      </c>
      <c r="D91" s="41">
        <v>2.1567867751517644E-2</v>
      </c>
      <c r="F91" s="247">
        <v>23907.25</v>
      </c>
      <c r="G91" s="41">
        <f t="shared" si="1"/>
        <v>1.5916150717937061E-2</v>
      </c>
    </row>
    <row r="92" spans="2:7" x14ac:dyDescent="0.3">
      <c r="B92" s="166">
        <v>45620</v>
      </c>
      <c r="C92">
        <v>786.45</v>
      </c>
      <c r="D92" s="41">
        <v>-5.7522123893805066E-3</v>
      </c>
      <c r="F92" s="247">
        <v>24131.1</v>
      </c>
      <c r="G92" s="41">
        <f t="shared" si="1"/>
        <v>9.3632684645870157E-3</v>
      </c>
    </row>
    <row r="93" spans="2:7" x14ac:dyDescent="0.3">
      <c r="B93" s="166">
        <v>45627</v>
      </c>
      <c r="C93">
        <v>816.8</v>
      </c>
      <c r="D93" s="41">
        <v>3.8591137389535124E-2</v>
      </c>
      <c r="F93" s="247">
        <v>24677.8</v>
      </c>
      <c r="G93" s="41">
        <f t="shared" si="1"/>
        <v>2.2655411481449228E-2</v>
      </c>
    </row>
    <row r="94" spans="2:7" x14ac:dyDescent="0.3">
      <c r="B94" s="166">
        <v>45634</v>
      </c>
      <c r="C94">
        <v>790.3</v>
      </c>
      <c r="D94" s="41">
        <v>-3.244368266405484E-2</v>
      </c>
      <c r="F94" s="247">
        <v>24768.3</v>
      </c>
      <c r="G94" s="41">
        <f t="shared" si="1"/>
        <v>3.6672636944945491E-3</v>
      </c>
    </row>
    <row r="95" spans="2:7" x14ac:dyDescent="0.3">
      <c r="B95" s="166">
        <v>45641</v>
      </c>
      <c r="C95">
        <v>724.05</v>
      </c>
      <c r="D95" s="41">
        <v>-8.3828925724408476E-2</v>
      </c>
      <c r="F95" s="247">
        <v>23587.5</v>
      </c>
      <c r="G95" s="41">
        <f t="shared" si="1"/>
        <v>-4.7673841159869612E-2</v>
      </c>
    </row>
    <row r="96" spans="2:7" x14ac:dyDescent="0.3">
      <c r="B96" s="166">
        <v>45648</v>
      </c>
      <c r="C96">
        <v>750.5</v>
      </c>
      <c r="D96" s="41">
        <v>3.6530626337960115E-2</v>
      </c>
      <c r="F96" s="247">
        <v>23813.4</v>
      </c>
      <c r="G96" s="41">
        <f t="shared" si="1"/>
        <v>9.5771065182830295E-3</v>
      </c>
    </row>
    <row r="97" spans="2:7" x14ac:dyDescent="0.3">
      <c r="B97" s="166">
        <v>45655</v>
      </c>
      <c r="C97">
        <v>790.4</v>
      </c>
      <c r="D97" s="41">
        <v>5.3164556962025378E-2</v>
      </c>
      <c r="F97" s="247">
        <v>24004.75</v>
      </c>
      <c r="G97" s="41">
        <f t="shared" si="1"/>
        <v>8.035391838208783E-3</v>
      </c>
    </row>
    <row r="98" spans="2:7" x14ac:dyDescent="0.3">
      <c r="B98" s="166">
        <v>45662</v>
      </c>
      <c r="C98">
        <v>774.65</v>
      </c>
      <c r="D98" s="41">
        <v>-1.99266194331984E-2</v>
      </c>
      <c r="F98" s="247">
        <v>23431.5</v>
      </c>
      <c r="G98" s="41">
        <f t="shared" ref="G98" si="2">F98/F97-1</f>
        <v>-2.3880690280048689E-2</v>
      </c>
    </row>
    <row r="99" spans="2:7" x14ac:dyDescent="0.3">
      <c r="B99" s="166">
        <v>45669</v>
      </c>
      <c r="C99">
        <v>779.75</v>
      </c>
      <c r="D99" s="41">
        <v>6.5836184083134519E-3</v>
      </c>
      <c r="F99" s="247">
        <v>23203.200000000001</v>
      </c>
      <c r="G99" s="41">
        <f t="shared" ref="G99:G136" si="3">F99/F98-1</f>
        <v>-9.7432942833365344E-3</v>
      </c>
    </row>
    <row r="100" spans="2:7" x14ac:dyDescent="0.3">
      <c r="B100" s="166">
        <v>45676</v>
      </c>
      <c r="C100">
        <v>734.1</v>
      </c>
      <c r="D100" s="41">
        <v>-5.8544405258095567E-2</v>
      </c>
      <c r="F100" s="247">
        <v>23092.2</v>
      </c>
      <c r="G100" s="41">
        <f t="shared" si="3"/>
        <v>-4.7838229209764549E-3</v>
      </c>
    </row>
    <row r="101" spans="2:7" x14ac:dyDescent="0.3">
      <c r="B101" s="166">
        <v>45683</v>
      </c>
      <c r="C101">
        <v>716.1</v>
      </c>
      <c r="D101" s="41">
        <v>-2.4519820187985264E-2</v>
      </c>
      <c r="F101" s="247">
        <v>23508.400000000001</v>
      </c>
      <c r="G101" s="41">
        <f t="shared" si="3"/>
        <v>1.8023401841314346E-2</v>
      </c>
    </row>
    <row r="102" spans="2:7" x14ac:dyDescent="0.3">
      <c r="B102" s="166">
        <v>45690</v>
      </c>
      <c r="C102">
        <v>706.75</v>
      </c>
      <c r="D102" s="41">
        <v>-1.3056835637480835E-2</v>
      </c>
      <c r="F102" s="247">
        <v>23559.95</v>
      </c>
      <c r="G102" s="41">
        <f t="shared" si="3"/>
        <v>2.1928332000475947E-3</v>
      </c>
    </row>
    <row r="103" spans="2:7" x14ac:dyDescent="0.3">
      <c r="B103" s="166">
        <v>45697</v>
      </c>
      <c r="C103">
        <v>680.65</v>
      </c>
      <c r="D103" s="41">
        <v>-3.6929607357622962E-2</v>
      </c>
      <c r="F103" s="247">
        <v>22929.25</v>
      </c>
      <c r="G103" s="41">
        <f t="shared" si="3"/>
        <v>-2.6770005878620329E-2</v>
      </c>
    </row>
    <row r="104" spans="2:7" x14ac:dyDescent="0.3">
      <c r="B104" s="166">
        <v>45704</v>
      </c>
      <c r="C104">
        <v>673.2</v>
      </c>
      <c r="D104" s="41">
        <v>-1.0945419819290314E-2</v>
      </c>
      <c r="F104" s="247">
        <v>22795.9</v>
      </c>
      <c r="G104" s="41">
        <f t="shared" si="3"/>
        <v>-5.8157157342695331E-3</v>
      </c>
    </row>
    <row r="105" spans="2:7" x14ac:dyDescent="0.3">
      <c r="B105" s="166">
        <v>45711</v>
      </c>
      <c r="C105">
        <v>620.65</v>
      </c>
      <c r="D105" s="41">
        <v>-7.8060011883541391E-2</v>
      </c>
      <c r="F105" s="247">
        <v>22124.7</v>
      </c>
      <c r="G105" s="41">
        <f t="shared" si="3"/>
        <v>-2.9443891226053842E-2</v>
      </c>
    </row>
    <row r="106" spans="2:7" x14ac:dyDescent="0.3">
      <c r="B106" s="166">
        <v>45718</v>
      </c>
      <c r="C106">
        <v>648.29999999999995</v>
      </c>
      <c r="D106" s="41">
        <v>4.4550068476597149E-2</v>
      </c>
      <c r="F106" s="247">
        <v>22552.5</v>
      </c>
      <c r="G106" s="41">
        <f t="shared" si="3"/>
        <v>1.9335855401429125E-2</v>
      </c>
    </row>
    <row r="107" spans="2:7" x14ac:dyDescent="0.3">
      <c r="B107" s="166">
        <v>45725</v>
      </c>
      <c r="C107">
        <v>655.5</v>
      </c>
      <c r="D107" s="41">
        <v>1.1105969458583997E-2</v>
      </c>
      <c r="F107" s="247">
        <v>22397.200000000001</v>
      </c>
      <c r="G107" s="41">
        <f t="shared" si="3"/>
        <v>-6.8861545283227521E-3</v>
      </c>
    </row>
    <row r="108" spans="2:7" x14ac:dyDescent="0.3">
      <c r="B108" s="166">
        <v>45732</v>
      </c>
      <c r="C108">
        <v>702.95</v>
      </c>
      <c r="D108" s="41">
        <v>7.2387490465293691E-2</v>
      </c>
      <c r="F108" s="247">
        <v>23350.400000000001</v>
      </c>
      <c r="G108" s="41">
        <f t="shared" si="3"/>
        <v>4.2558891289982803E-2</v>
      </c>
    </row>
    <row r="109" spans="2:7" x14ac:dyDescent="0.3">
      <c r="B109" s="166">
        <v>45739</v>
      </c>
      <c r="C109">
        <v>674.45</v>
      </c>
      <c r="D109" s="41">
        <v>-4.0543424141119555E-2</v>
      </c>
      <c r="F109" s="247">
        <v>23519.35</v>
      </c>
      <c r="G109" s="41">
        <f t="shared" si="3"/>
        <v>7.2354220912702605E-3</v>
      </c>
    </row>
    <row r="110" spans="2:7" x14ac:dyDescent="0.3">
      <c r="B110" s="166">
        <v>45746</v>
      </c>
      <c r="C110">
        <v>613.85</v>
      </c>
      <c r="D110" s="41">
        <v>-8.9850989695307359E-2</v>
      </c>
      <c r="F110" s="247">
        <v>22904.45</v>
      </c>
      <c r="G110" s="41">
        <f t="shared" si="3"/>
        <v>-2.6144430011883713E-2</v>
      </c>
    </row>
    <row r="111" spans="2:7" x14ac:dyDescent="0.3">
      <c r="B111" s="166">
        <v>45753</v>
      </c>
      <c r="C111">
        <v>595.04999999999995</v>
      </c>
      <c r="D111" s="41">
        <v>-3.0626374521462996E-2</v>
      </c>
      <c r="F111" s="247">
        <v>22828.55</v>
      </c>
      <c r="G111" s="41">
        <f t="shared" si="3"/>
        <v>-3.3137665388167648E-3</v>
      </c>
    </row>
    <row r="112" spans="2:7" x14ac:dyDescent="0.3">
      <c r="B112" s="166">
        <v>45760</v>
      </c>
      <c r="C112">
        <v>621.54999999999995</v>
      </c>
      <c r="D112" s="41">
        <v>4.4534072766994282E-2</v>
      </c>
      <c r="F112" s="247">
        <v>23851.65</v>
      </c>
      <c r="G112" s="41">
        <f t="shared" si="3"/>
        <v>4.4816687875489425E-2</v>
      </c>
    </row>
    <row r="113" spans="2:7" x14ac:dyDescent="0.3">
      <c r="B113" s="166">
        <v>45767</v>
      </c>
      <c r="C113">
        <v>655.25</v>
      </c>
      <c r="D113" s="41">
        <v>5.4219290483468852E-2</v>
      </c>
      <c r="F113" s="247">
        <v>24039.35</v>
      </c>
      <c r="G113" s="41">
        <f t="shared" si="3"/>
        <v>7.86947653516612E-3</v>
      </c>
    </row>
    <row r="114" spans="2:7" x14ac:dyDescent="0.3">
      <c r="B114" s="166">
        <v>45774</v>
      </c>
      <c r="C114">
        <v>652</v>
      </c>
      <c r="D114" s="41">
        <v>-4.9599389545974537E-3</v>
      </c>
      <c r="F114" s="247">
        <v>24346.7</v>
      </c>
      <c r="G114" s="41">
        <f t="shared" si="3"/>
        <v>1.2785287455775673E-2</v>
      </c>
    </row>
    <row r="115" spans="2:7" x14ac:dyDescent="0.3">
      <c r="B115" s="166">
        <v>45781</v>
      </c>
      <c r="C115">
        <v>708.5</v>
      </c>
      <c r="D115" s="41">
        <v>8.6656441717791521E-2</v>
      </c>
      <c r="F115" s="247">
        <v>24008</v>
      </c>
      <c r="G115" s="41">
        <f t="shared" si="3"/>
        <v>-1.391153626569519E-2</v>
      </c>
    </row>
    <row r="116" spans="2:7" x14ac:dyDescent="0.3">
      <c r="B116" s="166">
        <v>45788</v>
      </c>
      <c r="C116">
        <v>730.7</v>
      </c>
      <c r="D116" s="41">
        <v>3.1333803810868144E-2</v>
      </c>
      <c r="F116" s="247">
        <v>25019.8</v>
      </c>
      <c r="G116" s="41">
        <f t="shared" si="3"/>
        <v>4.2144285238253865E-2</v>
      </c>
    </row>
    <row r="117" spans="2:7" x14ac:dyDescent="0.3">
      <c r="B117" s="166">
        <v>45795</v>
      </c>
      <c r="C117">
        <v>718.25</v>
      </c>
      <c r="D117" s="41">
        <v>-1.7038456274805047E-2</v>
      </c>
      <c r="F117" s="247">
        <v>24853.15</v>
      </c>
      <c r="G117" s="41">
        <f t="shared" si="3"/>
        <v>-6.660724706032739E-3</v>
      </c>
    </row>
    <row r="118" spans="2:7" x14ac:dyDescent="0.3">
      <c r="B118" s="166">
        <v>45802</v>
      </c>
      <c r="C118">
        <v>719.5</v>
      </c>
      <c r="D118" s="41">
        <v>1.7403411068568353E-3</v>
      </c>
      <c r="F118" s="247">
        <v>24750.7</v>
      </c>
      <c r="G118" s="41">
        <f t="shared" si="3"/>
        <v>-4.1222138843567402E-3</v>
      </c>
    </row>
    <row r="119" spans="2:7" x14ac:dyDescent="0.3">
      <c r="B119" s="166">
        <v>45809</v>
      </c>
      <c r="C119">
        <v>711</v>
      </c>
      <c r="D119" s="41">
        <v>-1.1813759555246661E-2</v>
      </c>
      <c r="F119" s="247">
        <v>25003.05</v>
      </c>
      <c r="G119" s="41">
        <f t="shared" si="3"/>
        <v>1.0195671233540704E-2</v>
      </c>
    </row>
    <row r="120" spans="2:7" x14ac:dyDescent="0.3">
      <c r="B120" s="166">
        <v>45816</v>
      </c>
      <c r="C120">
        <v>712.05</v>
      </c>
      <c r="D120" s="41">
        <v>1.4767932489450075E-3</v>
      </c>
      <c r="F120" s="247">
        <v>24718.6</v>
      </c>
      <c r="G120" s="41">
        <f t="shared" si="3"/>
        <v>-1.1376612053329516E-2</v>
      </c>
    </row>
    <row r="121" spans="2:7" x14ac:dyDescent="0.3">
      <c r="B121" s="166">
        <v>45823</v>
      </c>
      <c r="C121">
        <v>676.2</v>
      </c>
      <c r="D121" s="41">
        <v>-5.0347587950284267E-2</v>
      </c>
      <c r="F121" s="247">
        <v>25112.400000000001</v>
      </c>
      <c r="G121" s="41">
        <f t="shared" si="3"/>
        <v>1.5931322971365791E-2</v>
      </c>
    </row>
    <row r="122" spans="2:7" x14ac:dyDescent="0.3">
      <c r="B122" s="166">
        <v>45830</v>
      </c>
      <c r="C122">
        <v>686.9</v>
      </c>
      <c r="D122" s="41">
        <v>1.5823720792664808E-2</v>
      </c>
      <c r="F122" s="247">
        <v>25637.8</v>
      </c>
      <c r="G122" s="41">
        <f t="shared" si="3"/>
        <v>2.092193498032846E-2</v>
      </c>
    </row>
    <row r="123" spans="2:7" x14ac:dyDescent="0.3">
      <c r="B123" s="166">
        <v>45837</v>
      </c>
      <c r="C123">
        <v>689.05</v>
      </c>
      <c r="D123" s="41">
        <v>3.130004367447814E-3</v>
      </c>
      <c r="F123" s="247">
        <v>25461</v>
      </c>
      <c r="G123" s="41">
        <f t="shared" si="3"/>
        <v>-6.8960675252947023E-3</v>
      </c>
    </row>
    <row r="124" spans="2:7" x14ac:dyDescent="0.3">
      <c r="B124" s="166">
        <v>45844</v>
      </c>
      <c r="C124">
        <v>681.8</v>
      </c>
      <c r="D124" s="41">
        <v>-1.0521732820550023E-2</v>
      </c>
      <c r="F124" s="247">
        <v>25149.85</v>
      </c>
      <c r="G124" s="41">
        <f t="shared" si="3"/>
        <v>-1.2220651192019205E-2</v>
      </c>
    </row>
    <row r="125" spans="2:7" x14ac:dyDescent="0.3">
      <c r="B125" s="166">
        <v>45851</v>
      </c>
      <c r="C125">
        <v>680.25</v>
      </c>
      <c r="D125" s="41">
        <v>-2.2733939571720763E-3</v>
      </c>
      <c r="F125" s="247">
        <v>24968.400000000001</v>
      </c>
      <c r="G125" s="41">
        <f t="shared" si="3"/>
        <v>-7.214754759968578E-3</v>
      </c>
    </row>
    <row r="126" spans="2:7" x14ac:dyDescent="0.3">
      <c r="B126" s="166">
        <v>45858</v>
      </c>
      <c r="C126">
        <v>687.4</v>
      </c>
      <c r="D126" s="41">
        <v>1.051084160235205E-2</v>
      </c>
      <c r="F126" s="247">
        <v>24837</v>
      </c>
      <c r="G126" s="41">
        <f t="shared" si="3"/>
        <v>-5.2626519921180615E-3</v>
      </c>
    </row>
    <row r="127" spans="2:7" x14ac:dyDescent="0.3">
      <c r="B127" s="166">
        <v>45865</v>
      </c>
      <c r="C127">
        <v>648.85</v>
      </c>
      <c r="D127" s="41">
        <v>-5.6080884492289762E-2</v>
      </c>
      <c r="F127" s="247">
        <v>24565.35</v>
      </c>
      <c r="G127" s="41">
        <f t="shared" si="3"/>
        <v>-1.0937311269477057E-2</v>
      </c>
    </row>
    <row r="128" spans="2:7" x14ac:dyDescent="0.3">
      <c r="B128" s="166">
        <v>45872</v>
      </c>
      <c r="C128">
        <v>633.70000000000005</v>
      </c>
      <c r="D128" s="41">
        <v>-2.3349002080604087E-2</v>
      </c>
      <c r="F128" s="247">
        <v>24363.3</v>
      </c>
      <c r="G128" s="41">
        <f t="shared" si="3"/>
        <v>-8.2249998473459263E-3</v>
      </c>
    </row>
    <row r="129" spans="2:7" x14ac:dyDescent="0.3">
      <c r="B129" s="166">
        <v>45879</v>
      </c>
      <c r="C129">
        <v>664.6</v>
      </c>
      <c r="D129" s="41">
        <v>4.8761243490610617E-2</v>
      </c>
      <c r="F129" s="247">
        <v>24631.3</v>
      </c>
      <c r="G129" s="41">
        <f t="shared" si="3"/>
        <v>1.100015186776826E-2</v>
      </c>
    </row>
    <row r="130" spans="2:7" x14ac:dyDescent="0.3">
      <c r="B130" s="166">
        <v>45886</v>
      </c>
      <c r="C130">
        <v>680.3</v>
      </c>
      <c r="D130" s="41">
        <v>2.3623232019259532E-2</v>
      </c>
      <c r="F130" s="247">
        <v>24870.1</v>
      </c>
      <c r="G130" s="41">
        <f t="shared" si="3"/>
        <v>9.6949815884666002E-3</v>
      </c>
    </row>
    <row r="131" spans="2:7" x14ac:dyDescent="0.3">
      <c r="B131" s="166">
        <v>45893</v>
      </c>
      <c r="C131">
        <v>669</v>
      </c>
      <c r="D131" s="41">
        <v>-1.661031897692189E-2</v>
      </c>
      <c r="F131" s="247">
        <v>24426.85</v>
      </c>
      <c r="G131" s="41">
        <f t="shared" si="3"/>
        <v>-1.7822606262138052E-2</v>
      </c>
    </row>
    <row r="132" spans="2:7" x14ac:dyDescent="0.3">
      <c r="B132" s="166">
        <v>45900</v>
      </c>
      <c r="C132">
        <v>691.7</v>
      </c>
      <c r="D132" s="41">
        <v>3.3931240657698147E-2</v>
      </c>
      <c r="F132" s="247">
        <v>24741</v>
      </c>
      <c r="G132" s="41">
        <f t="shared" si="3"/>
        <v>1.2860847796584585E-2</v>
      </c>
    </row>
    <row r="133" spans="2:7" x14ac:dyDescent="0.3">
      <c r="B133" s="166">
        <v>45907</v>
      </c>
      <c r="C133">
        <v>715.25</v>
      </c>
      <c r="D133" s="41">
        <v>3.4046551973398786E-2</v>
      </c>
      <c r="F133" s="247">
        <v>25114</v>
      </c>
      <c r="G133" s="41">
        <f t="shared" si="3"/>
        <v>1.5076189321369338E-2</v>
      </c>
    </row>
    <row r="134" spans="2:7" x14ac:dyDescent="0.3">
      <c r="B134" s="166">
        <v>45914</v>
      </c>
      <c r="C134">
        <v>707.45</v>
      </c>
      <c r="D134" s="41">
        <v>-1.0905277874868835E-2</v>
      </c>
      <c r="F134" s="247">
        <v>25327.05</v>
      </c>
      <c r="G134" s="41">
        <f t="shared" si="3"/>
        <v>8.4833160786812467E-3</v>
      </c>
    </row>
    <row r="135" spans="2:7" x14ac:dyDescent="0.3">
      <c r="B135" s="166">
        <v>45921</v>
      </c>
      <c r="C135">
        <v>672.9</v>
      </c>
      <c r="D135" s="41">
        <v>-4.8837373665983508E-2</v>
      </c>
      <c r="F135" s="247">
        <v>24654.7</v>
      </c>
      <c r="G135" s="41">
        <f t="shared" si="3"/>
        <v>-2.6546715863079107E-2</v>
      </c>
    </row>
    <row r="136" spans="2:7" x14ac:dyDescent="0.3">
      <c r="B136" s="166">
        <v>45928</v>
      </c>
      <c r="C136">
        <v>716.1</v>
      </c>
      <c r="D136" s="41">
        <v>6.4199732501114548E-2</v>
      </c>
      <c r="F136" s="247">
        <v>24894.25</v>
      </c>
      <c r="G136" s="41">
        <f t="shared" si="3"/>
        <v>9.7162001565624934E-3</v>
      </c>
    </row>
    <row r="137" spans="2:7" x14ac:dyDescent="0.3">
      <c r="B137" s="50"/>
      <c r="C137" s="51"/>
      <c r="D137" s="41"/>
      <c r="F137" s="54"/>
      <c r="G137" s="41"/>
    </row>
    <row r="138" spans="2:7" x14ac:dyDescent="0.3">
      <c r="B138" s="50"/>
      <c r="C138" s="51"/>
      <c r="D138" s="41"/>
      <c r="F138" s="54"/>
      <c r="G138" s="41"/>
    </row>
  </sheetData>
  <mergeCells count="3">
    <mergeCell ref="B10:D10"/>
    <mergeCell ref="F10:G10"/>
    <mergeCell ref="I10:J10"/>
  </mergeCells>
  <pageMargins left="0.11811023622047245" right="0.23622047244094491" top="0.43307086614173229" bottom="0.23622047244094491" header="0.31496062992125984" footer="0.31496062992125984"/>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C969-A3D7-481C-A433-DCFD79722BF1}">
  <sheetPr codeName="Sheet7">
    <tabColor rgb="FF92D050"/>
  </sheetPr>
  <dimension ref="B1:T117"/>
  <sheetViews>
    <sheetView showGridLines="0" topLeftCell="A77" zoomScale="63" workbookViewId="0">
      <selection activeCell="C12" sqref="C12:C115"/>
    </sheetView>
  </sheetViews>
  <sheetFormatPr defaultRowHeight="14.4" x14ac:dyDescent="0.3"/>
  <cols>
    <col min="1" max="1" width="3.21875" customWidth="1"/>
    <col min="2" max="2" width="12.21875" customWidth="1"/>
    <col min="3" max="3" width="13.33203125" customWidth="1"/>
    <col min="6" max="6" width="11.21875" bestFit="1" customWidth="1"/>
    <col min="9" max="9" width="16.21875" bestFit="1" customWidth="1"/>
    <col min="12" max="12" width="17.21875" bestFit="1" customWidth="1"/>
    <col min="13" max="13" width="11.77734375" bestFit="1" customWidth="1"/>
    <col min="14" max="14" width="13.5546875" bestFit="1" customWidth="1"/>
    <col min="15" max="16" width="11.77734375" bestFit="1" customWidth="1"/>
    <col min="17" max="17" width="12.44140625" bestFit="1" customWidth="1"/>
    <col min="18" max="18" width="11.77734375" bestFit="1" customWidth="1"/>
    <col min="19" max="19" width="12.44140625" bestFit="1" customWidth="1"/>
    <col min="20" max="20" width="12" bestFit="1" customWidth="1"/>
  </cols>
  <sheetData>
    <row r="1" spans="2:13" x14ac:dyDescent="0.3">
      <c r="F1" s="40"/>
    </row>
    <row r="2" spans="2:13" x14ac:dyDescent="0.3">
      <c r="B2" s="1"/>
      <c r="C2" s="1"/>
      <c r="D2" s="1"/>
      <c r="E2" s="1"/>
      <c r="F2" s="1"/>
      <c r="G2" s="1"/>
      <c r="H2" s="1"/>
      <c r="I2" s="1"/>
      <c r="J2" s="1"/>
    </row>
    <row r="3" spans="2:13" x14ac:dyDescent="0.3">
      <c r="B3" s="1"/>
      <c r="C3" s="1"/>
      <c r="D3" s="1"/>
      <c r="E3" s="1"/>
      <c r="F3" s="1"/>
      <c r="G3" s="1"/>
      <c r="H3" s="1"/>
      <c r="I3" s="1"/>
      <c r="J3" s="1"/>
    </row>
    <row r="4" spans="2:13" x14ac:dyDescent="0.3">
      <c r="B4" s="1"/>
      <c r="C4" s="1"/>
      <c r="D4" s="1"/>
      <c r="E4" s="1"/>
      <c r="F4" s="1"/>
      <c r="G4" s="1"/>
      <c r="H4" s="1"/>
      <c r="I4" s="1"/>
      <c r="J4" s="1"/>
    </row>
    <row r="5" spans="2:13" x14ac:dyDescent="0.3">
      <c r="B5" s="1"/>
      <c r="C5" s="1"/>
      <c r="D5" s="1"/>
      <c r="E5" s="1"/>
      <c r="F5" s="1"/>
      <c r="G5" s="1"/>
      <c r="H5" s="1"/>
      <c r="I5" s="1"/>
      <c r="J5" s="1"/>
    </row>
    <row r="6" spans="2:13" x14ac:dyDescent="0.3">
      <c r="F6" s="40"/>
    </row>
    <row r="7" spans="2:13" x14ac:dyDescent="0.3">
      <c r="B7" s="17" t="s">
        <v>48</v>
      </c>
      <c r="F7" s="40"/>
    </row>
    <row r="9" spans="2:13" x14ac:dyDescent="0.3">
      <c r="B9" s="326" t="s">
        <v>55</v>
      </c>
      <c r="C9" s="326"/>
      <c r="D9" s="326"/>
      <c r="F9" s="330" t="s">
        <v>53</v>
      </c>
      <c r="G9" s="330"/>
      <c r="I9" s="330" t="s">
        <v>86</v>
      </c>
      <c r="J9" s="330"/>
      <c r="L9" t="s">
        <v>60</v>
      </c>
      <c r="M9" s="40">
        <f>SLOPE(D13:D117,G13:G117)</f>
        <v>0.7436665841351896</v>
      </c>
    </row>
    <row r="10" spans="2:13" x14ac:dyDescent="0.3">
      <c r="L10" t="s">
        <v>13</v>
      </c>
      <c r="M10" s="40">
        <f>_xlfn.COVARIANCE.S(D13:D117,G13:G117)/_xlfn.VAR.S(G13:G117)</f>
        <v>0.74366658413518949</v>
      </c>
    </row>
    <row r="11" spans="2:13" x14ac:dyDescent="0.3">
      <c r="B11" s="44" t="s">
        <v>49</v>
      </c>
      <c r="C11" s="45" t="s">
        <v>50</v>
      </c>
      <c r="D11" s="45" t="s">
        <v>56</v>
      </c>
      <c r="F11" s="42" t="s">
        <v>50</v>
      </c>
      <c r="G11" s="29" t="s">
        <v>54</v>
      </c>
      <c r="I11" t="s">
        <v>87</v>
      </c>
      <c r="J11" s="40">
        <f>M12</f>
        <v>0.74366658413518982</v>
      </c>
    </row>
    <row r="12" spans="2:13" x14ac:dyDescent="0.3">
      <c r="B12" s="166">
        <v>45207</v>
      </c>
      <c r="C12" s="247">
        <v>10727.55</v>
      </c>
      <c r="F12" s="247">
        <v>19751.05</v>
      </c>
      <c r="I12" t="s">
        <v>88</v>
      </c>
      <c r="J12" s="52">
        <v>0.75</v>
      </c>
      <c r="L12" t="s">
        <v>14</v>
      </c>
      <c r="M12" s="40">
        <f>M31</f>
        <v>0.74366658413518982</v>
      </c>
    </row>
    <row r="13" spans="2:13" x14ac:dyDescent="0.3">
      <c r="B13" s="166">
        <v>45214</v>
      </c>
      <c r="C13" s="247">
        <v>10725.65</v>
      </c>
      <c r="D13" s="41">
        <f>C13/C12-1</f>
        <v>-1.7711406611942149E-4</v>
      </c>
      <c r="F13" s="247">
        <v>19542.650000000001</v>
      </c>
      <c r="G13" s="41">
        <f t="shared" ref="G13:G76" si="0">F13/F12-1</f>
        <v>-1.0551337776978809E-2</v>
      </c>
    </row>
    <row r="14" spans="2:13" x14ac:dyDescent="0.3">
      <c r="B14" s="166">
        <v>45221</v>
      </c>
      <c r="C14" s="247">
        <v>10560.7</v>
      </c>
      <c r="D14" s="41">
        <f t="shared" ref="D14:D77" si="1">C14/C13-1</f>
        <v>-1.5379021318055242E-2</v>
      </c>
      <c r="F14" s="247">
        <v>19047.25</v>
      </c>
      <c r="G14" s="41">
        <f t="shared" si="0"/>
        <v>-2.5349683896503383E-2</v>
      </c>
      <c r="I14" t="s">
        <v>89</v>
      </c>
      <c r="J14" s="53">
        <v>1</v>
      </c>
      <c r="L14" t="s">
        <v>61</v>
      </c>
    </row>
    <row r="15" spans="2:13" ht="15" thickBot="1" x14ac:dyDescent="0.35">
      <c r="B15" s="166">
        <v>45228</v>
      </c>
      <c r="C15" s="247">
        <v>10276.299999999999</v>
      </c>
      <c r="D15" s="41">
        <f t="shared" si="1"/>
        <v>-2.6930033047051993E-2</v>
      </c>
      <c r="F15" s="247">
        <v>19230.599999999999</v>
      </c>
      <c r="G15" s="41">
        <f t="shared" si="0"/>
        <v>9.6260615049414966E-3</v>
      </c>
      <c r="I15" t="s">
        <v>90</v>
      </c>
      <c r="J15" s="52">
        <v>0.25</v>
      </c>
    </row>
    <row r="16" spans="2:13" x14ac:dyDescent="0.3">
      <c r="B16" s="166">
        <v>45235</v>
      </c>
      <c r="C16" s="247">
        <v>10388.799999999999</v>
      </c>
      <c r="D16" s="41">
        <f t="shared" si="1"/>
        <v>1.0947520021797663E-2</v>
      </c>
      <c r="F16" s="247">
        <v>19425.349999999999</v>
      </c>
      <c r="G16" s="41">
        <f t="shared" si="0"/>
        <v>1.0127089118384225E-2</v>
      </c>
      <c r="L16" s="251" t="s">
        <v>62</v>
      </c>
      <c r="M16" s="251"/>
    </row>
    <row r="17" spans="2:20" x14ac:dyDescent="0.3">
      <c r="B17" s="166">
        <v>45242</v>
      </c>
      <c r="C17" s="247">
        <v>10523.5</v>
      </c>
      <c r="D17" s="41">
        <f t="shared" si="1"/>
        <v>1.2965886339134425E-2</v>
      </c>
      <c r="F17" s="247">
        <v>19731.8</v>
      </c>
      <c r="G17" s="41">
        <f t="shared" si="0"/>
        <v>1.5775777527818002E-2</v>
      </c>
      <c r="I17" s="46" t="s">
        <v>91</v>
      </c>
      <c r="J17" s="47">
        <f>(J11*J12)+(J14*J15)</f>
        <v>0.8077499381013924</v>
      </c>
      <c r="L17" t="s">
        <v>63</v>
      </c>
      <c r="M17">
        <v>0.41712885130136584</v>
      </c>
    </row>
    <row r="18" spans="2:20" x14ac:dyDescent="0.3">
      <c r="B18" s="166">
        <v>45249</v>
      </c>
      <c r="C18" s="247">
        <v>10515.65</v>
      </c>
      <c r="D18" s="41">
        <f t="shared" si="1"/>
        <v>-7.4594954150242199E-4</v>
      </c>
      <c r="F18" s="247">
        <v>19794.7</v>
      </c>
      <c r="G18" s="41">
        <f t="shared" si="0"/>
        <v>3.1877476966115648E-3</v>
      </c>
      <c r="L18" t="s">
        <v>64</v>
      </c>
      <c r="M18">
        <v>0.17399647858799699</v>
      </c>
    </row>
    <row r="19" spans="2:20" x14ac:dyDescent="0.3">
      <c r="B19" s="166">
        <v>45256</v>
      </c>
      <c r="C19" s="247">
        <v>10585.7</v>
      </c>
      <c r="D19" s="41">
        <f t="shared" si="1"/>
        <v>6.6614997646365914E-3</v>
      </c>
      <c r="F19" s="247">
        <v>20267.900000000001</v>
      </c>
      <c r="G19" s="41">
        <f t="shared" si="0"/>
        <v>2.3905388816198414E-2</v>
      </c>
      <c r="L19" t="s">
        <v>65</v>
      </c>
      <c r="M19">
        <v>0.16581822590074943</v>
      </c>
    </row>
    <row r="20" spans="2:20" x14ac:dyDescent="0.3">
      <c r="B20" s="166">
        <v>45263</v>
      </c>
      <c r="C20" s="247">
        <v>10618.55</v>
      </c>
      <c r="D20" s="41">
        <f t="shared" si="1"/>
        <v>3.1032430543089795E-3</v>
      </c>
      <c r="F20" s="247">
        <v>20969.400000000001</v>
      </c>
      <c r="G20" s="41">
        <f t="shared" si="0"/>
        <v>3.4611380557433069E-2</v>
      </c>
      <c r="L20" t="s">
        <v>66</v>
      </c>
      <c r="M20">
        <v>2.8284930109925624E-2</v>
      </c>
    </row>
    <row r="21" spans="2:20" ht="15" thickBot="1" x14ac:dyDescent="0.35">
      <c r="B21" s="166">
        <v>45270</v>
      </c>
      <c r="C21" s="247">
        <v>10286.4</v>
      </c>
      <c r="D21" s="41">
        <f t="shared" si="1"/>
        <v>-3.1280165370978108E-2</v>
      </c>
      <c r="F21" s="247">
        <v>21456.65</v>
      </c>
      <c r="G21" s="41">
        <f t="shared" si="0"/>
        <v>2.3236239472755438E-2</v>
      </c>
      <c r="L21" s="249" t="s">
        <v>67</v>
      </c>
      <c r="M21" s="249">
        <v>103</v>
      </c>
    </row>
    <row r="22" spans="2:20" x14ac:dyDescent="0.3">
      <c r="B22" s="166">
        <v>45277</v>
      </c>
      <c r="C22" s="247">
        <v>10217.15</v>
      </c>
      <c r="D22" s="41">
        <f t="shared" si="1"/>
        <v>-6.7321900762171705E-3</v>
      </c>
      <c r="F22" s="247">
        <v>21349.4</v>
      </c>
      <c r="G22" s="41">
        <f t="shared" si="0"/>
        <v>-4.9984503638732525E-3</v>
      </c>
    </row>
    <row r="23" spans="2:20" ht="15" thickBot="1" x14ac:dyDescent="0.35">
      <c r="B23" s="166">
        <v>45284</v>
      </c>
      <c r="C23" s="247">
        <v>10302.35</v>
      </c>
      <c r="D23" s="41">
        <f t="shared" si="1"/>
        <v>8.3389203447146176E-3</v>
      </c>
      <c r="F23" s="247">
        <v>21731.4</v>
      </c>
      <c r="G23" s="41">
        <f t="shared" si="0"/>
        <v>1.7892774504201459E-2</v>
      </c>
      <c r="L23" t="s">
        <v>68</v>
      </c>
    </row>
    <row r="24" spans="2:20" x14ac:dyDescent="0.3">
      <c r="B24" s="166">
        <v>45291</v>
      </c>
      <c r="C24" s="247">
        <v>10017</v>
      </c>
      <c r="D24" s="41">
        <f t="shared" si="1"/>
        <v>-2.7697564147985743E-2</v>
      </c>
      <c r="F24" s="247">
        <v>21710.799999999999</v>
      </c>
      <c r="G24" s="41">
        <f t="shared" si="0"/>
        <v>-9.479370864280412E-4</v>
      </c>
      <c r="L24" s="250"/>
      <c r="M24" s="250" t="s">
        <v>73</v>
      </c>
      <c r="N24" s="250" t="s">
        <v>74</v>
      </c>
      <c r="O24" s="250" t="s">
        <v>75</v>
      </c>
      <c r="P24" s="250" t="s">
        <v>76</v>
      </c>
      <c r="Q24" s="250" t="s">
        <v>77</v>
      </c>
    </row>
    <row r="25" spans="2:20" x14ac:dyDescent="0.3">
      <c r="B25" s="166">
        <v>45298</v>
      </c>
      <c r="C25" s="247">
        <v>9965.65</v>
      </c>
      <c r="D25" s="41">
        <f t="shared" si="1"/>
        <v>-5.1262853149646181E-3</v>
      </c>
      <c r="F25" s="247">
        <v>21894.55</v>
      </c>
      <c r="G25" s="41">
        <f t="shared" si="0"/>
        <v>8.4635296718684749E-3</v>
      </c>
      <c r="L25" t="s">
        <v>69</v>
      </c>
      <c r="M25">
        <v>1</v>
      </c>
      <c r="N25">
        <v>1.7021199181883856E-2</v>
      </c>
      <c r="O25">
        <v>1.7021199181883856E-2</v>
      </c>
      <c r="P25">
        <v>21.275507769442211</v>
      </c>
      <c r="Q25">
        <v>1.1691682442512456E-5</v>
      </c>
    </row>
    <row r="26" spans="2:20" x14ac:dyDescent="0.3">
      <c r="B26" s="166">
        <v>45305</v>
      </c>
      <c r="C26" s="247">
        <v>10037.700000000001</v>
      </c>
      <c r="D26" s="41">
        <f t="shared" si="1"/>
        <v>7.2298344814438753E-3</v>
      </c>
      <c r="F26" s="247">
        <v>21622.400000000001</v>
      </c>
      <c r="G26" s="41">
        <f t="shared" si="0"/>
        <v>-1.2430033958222397E-2</v>
      </c>
      <c r="L26" t="s">
        <v>70</v>
      </c>
      <c r="M26">
        <v>101</v>
      </c>
      <c r="N26">
        <v>8.0803764403661091E-2</v>
      </c>
      <c r="O26">
        <v>8.0003727132337715E-4</v>
      </c>
    </row>
    <row r="27" spans="2:20" ht="15" thickBot="1" x14ac:dyDescent="0.35">
      <c r="B27" s="166">
        <v>45312</v>
      </c>
      <c r="C27" s="247">
        <v>9881</v>
      </c>
      <c r="D27" s="41">
        <f t="shared" si="1"/>
        <v>-1.5611145979656738E-2</v>
      </c>
      <c r="F27" s="247">
        <v>21352.6</v>
      </c>
      <c r="G27" s="41">
        <f t="shared" si="0"/>
        <v>-1.2477800799171379E-2</v>
      </c>
      <c r="L27" s="249" t="s">
        <v>71</v>
      </c>
      <c r="M27" s="249">
        <v>102</v>
      </c>
      <c r="N27" s="249">
        <v>9.7824963585544947E-2</v>
      </c>
      <c r="O27" s="249"/>
      <c r="P27" s="249"/>
      <c r="Q27" s="249"/>
    </row>
    <row r="28" spans="2:20" x14ac:dyDescent="0.3">
      <c r="B28" s="166">
        <v>45319</v>
      </c>
      <c r="C28" s="247">
        <v>10655.45</v>
      </c>
      <c r="D28" s="41">
        <f t="shared" si="1"/>
        <v>7.8377694565327394E-2</v>
      </c>
      <c r="F28" s="247">
        <v>21853.8</v>
      </c>
      <c r="G28" s="41">
        <f t="shared" si="0"/>
        <v>2.3472551352060167E-2</v>
      </c>
    </row>
    <row r="29" spans="2:20" x14ac:dyDescent="0.3">
      <c r="B29" s="166">
        <v>45326</v>
      </c>
      <c r="C29" s="247">
        <v>10732.85</v>
      </c>
      <c r="D29" s="41">
        <f t="shared" si="1"/>
        <v>7.263888432679888E-3</v>
      </c>
      <c r="F29" s="247">
        <v>21782.5</v>
      </c>
      <c r="G29" s="41">
        <f t="shared" si="0"/>
        <v>-3.2625904876955047E-3</v>
      </c>
      <c r="M29" t="s">
        <v>78</v>
      </c>
      <c r="N29" t="s">
        <v>66</v>
      </c>
      <c r="O29" t="s">
        <v>79</v>
      </c>
      <c r="P29" t="s">
        <v>80</v>
      </c>
      <c r="Q29" t="s">
        <v>81</v>
      </c>
      <c r="R29" t="s">
        <v>82</v>
      </c>
      <c r="S29" t="s">
        <v>83</v>
      </c>
      <c r="T29" t="s">
        <v>84</v>
      </c>
    </row>
    <row r="30" spans="2:20" x14ac:dyDescent="0.3">
      <c r="B30" s="166">
        <v>45333</v>
      </c>
      <c r="C30" s="247">
        <v>11380.4</v>
      </c>
      <c r="D30" s="41">
        <f t="shared" si="1"/>
        <v>6.0333462221124901E-2</v>
      </c>
      <c r="F30" s="247">
        <v>22040.7</v>
      </c>
      <c r="G30" s="41">
        <f t="shared" si="0"/>
        <v>1.1853552163433978E-2</v>
      </c>
      <c r="L30" t="s">
        <v>72</v>
      </c>
      <c r="M30">
        <v>2.4525564330695653E-3</v>
      </c>
      <c r="N30">
        <v>2.8137071094010936E-3</v>
      </c>
      <c r="O30">
        <v>0.8716459594799828</v>
      </c>
      <c r="P30">
        <v>0.38546882913369163</v>
      </c>
      <c r="Q30">
        <v>-3.1290815930859811E-3</v>
      </c>
      <c r="R30">
        <v>8.0341944592251108E-3</v>
      </c>
      <c r="S30">
        <v>-3.1290815930859811E-3</v>
      </c>
      <c r="T30">
        <v>8.0341944592251108E-3</v>
      </c>
    </row>
    <row r="31" spans="2:20" x14ac:dyDescent="0.3">
      <c r="B31" s="166">
        <v>45340</v>
      </c>
      <c r="C31" s="247">
        <v>11535.6</v>
      </c>
      <c r="D31" s="41">
        <f t="shared" si="1"/>
        <v>1.3637481986573441E-2</v>
      </c>
      <c r="F31" s="247">
        <v>22212.7</v>
      </c>
      <c r="G31" s="41">
        <f t="shared" si="0"/>
        <v>7.8037448901351336E-3</v>
      </c>
      <c r="L31" t="s">
        <v>85</v>
      </c>
      <c r="M31">
        <v>0.74366658413518982</v>
      </c>
      <c r="N31">
        <v>0.16122719579056627</v>
      </c>
      <c r="O31">
        <v>4.6125381049311986</v>
      </c>
      <c r="P31">
        <v>1.1691682442512003E-5</v>
      </c>
      <c r="Q31">
        <v>0.42383519732585018</v>
      </c>
      <c r="R31">
        <v>1.0634979709445296</v>
      </c>
      <c r="S31">
        <v>0.42383519732585018</v>
      </c>
      <c r="T31">
        <v>1.0634979709445296</v>
      </c>
    </row>
    <row r="32" spans="2:20" x14ac:dyDescent="0.3">
      <c r="B32" s="166">
        <v>45347</v>
      </c>
      <c r="C32" s="247">
        <v>11620.95</v>
      </c>
      <c r="D32" s="41">
        <f t="shared" si="1"/>
        <v>7.3988349110580831E-3</v>
      </c>
      <c r="F32" s="247">
        <v>22338.75</v>
      </c>
      <c r="G32" s="41">
        <f t="shared" si="0"/>
        <v>5.6746816010659895E-3</v>
      </c>
    </row>
    <row r="33" spans="2:7" x14ac:dyDescent="0.3">
      <c r="B33" s="166">
        <v>45354</v>
      </c>
      <c r="C33" s="247">
        <v>11510.05</v>
      </c>
      <c r="D33" s="41">
        <f t="shared" si="1"/>
        <v>-9.5431096424992701E-3</v>
      </c>
      <c r="F33" s="247">
        <v>22493.55</v>
      </c>
      <c r="G33" s="41">
        <f t="shared" si="0"/>
        <v>6.929662581836471E-3</v>
      </c>
    </row>
    <row r="34" spans="2:7" x14ac:dyDescent="0.3">
      <c r="B34" s="166">
        <v>45361</v>
      </c>
      <c r="C34" s="247">
        <v>11476.65</v>
      </c>
      <c r="D34" s="41">
        <f t="shared" si="1"/>
        <v>-2.9018118948223037E-3</v>
      </c>
      <c r="F34" s="247">
        <v>22023.35</v>
      </c>
      <c r="G34" s="41">
        <f t="shared" si="0"/>
        <v>-2.0903770191899484E-2</v>
      </c>
    </row>
    <row r="35" spans="2:7" x14ac:dyDescent="0.3">
      <c r="B35" s="166">
        <v>45368</v>
      </c>
      <c r="C35" s="247">
        <v>12337.7</v>
      </c>
      <c r="D35" s="41">
        <f t="shared" si="1"/>
        <v>7.5026248948953045E-2</v>
      </c>
      <c r="F35" s="247">
        <v>22096.75</v>
      </c>
      <c r="G35" s="41">
        <f t="shared" si="0"/>
        <v>3.3328262957270649E-3</v>
      </c>
    </row>
    <row r="36" spans="2:7" x14ac:dyDescent="0.3">
      <c r="B36" s="166">
        <v>45375</v>
      </c>
      <c r="C36" s="247">
        <v>12600.35</v>
      </c>
      <c r="D36" s="41">
        <f t="shared" si="1"/>
        <v>2.1288408698541872E-2</v>
      </c>
      <c r="F36" s="247">
        <v>22326.9</v>
      </c>
      <c r="G36" s="41">
        <f t="shared" si="0"/>
        <v>1.0415558849152129E-2</v>
      </c>
    </row>
    <row r="37" spans="2:7" x14ac:dyDescent="0.3">
      <c r="B37" s="166">
        <v>45382</v>
      </c>
      <c r="C37" s="247">
        <v>12421.6</v>
      </c>
      <c r="D37" s="41">
        <f t="shared" si="1"/>
        <v>-1.4186113877789119E-2</v>
      </c>
      <c r="F37" s="247">
        <v>22513.7</v>
      </c>
      <c r="G37" s="41">
        <f t="shared" si="0"/>
        <v>8.3665891816597782E-3</v>
      </c>
    </row>
    <row r="38" spans="2:7" x14ac:dyDescent="0.3">
      <c r="B38" s="166">
        <v>45389</v>
      </c>
      <c r="C38" s="247">
        <v>12266.55</v>
      </c>
      <c r="D38" s="41">
        <f t="shared" si="1"/>
        <v>-1.2482288916081719E-2</v>
      </c>
      <c r="F38" s="247">
        <v>22519.4</v>
      </c>
      <c r="G38" s="41">
        <f t="shared" si="0"/>
        <v>2.5317917534661838E-4</v>
      </c>
    </row>
    <row r="39" spans="2:7" x14ac:dyDescent="0.3">
      <c r="B39" s="166">
        <v>45396</v>
      </c>
      <c r="C39" s="247">
        <v>12710.95</v>
      </c>
      <c r="D39" s="41">
        <f t="shared" si="1"/>
        <v>3.6228605435106198E-2</v>
      </c>
      <c r="F39" s="247">
        <v>22147</v>
      </c>
      <c r="G39" s="41">
        <f t="shared" si="0"/>
        <v>-1.6536852669254087E-2</v>
      </c>
    </row>
    <row r="40" spans="2:7" x14ac:dyDescent="0.3">
      <c r="B40" s="166">
        <v>45403</v>
      </c>
      <c r="C40" s="247">
        <v>12703.35</v>
      </c>
      <c r="D40" s="41">
        <f t="shared" si="1"/>
        <v>-5.9790967630279912E-4</v>
      </c>
      <c r="F40" s="247">
        <v>22419.95</v>
      </c>
      <c r="G40" s="41">
        <f t="shared" si="0"/>
        <v>1.2324468325281002E-2</v>
      </c>
    </row>
    <row r="41" spans="2:7" x14ac:dyDescent="0.3">
      <c r="B41" s="166">
        <v>45410</v>
      </c>
      <c r="C41" s="247">
        <v>12492.15</v>
      </c>
      <c r="D41" s="41">
        <f t="shared" si="1"/>
        <v>-1.6625535783868051E-2</v>
      </c>
      <c r="F41" s="247">
        <v>22475.85</v>
      </c>
      <c r="G41" s="41">
        <f t="shared" si="0"/>
        <v>2.4933151055197555E-3</v>
      </c>
    </row>
    <row r="42" spans="2:7" x14ac:dyDescent="0.3">
      <c r="B42" s="166">
        <v>45417</v>
      </c>
      <c r="C42" s="247">
        <v>12675.5</v>
      </c>
      <c r="D42" s="41">
        <f t="shared" si="1"/>
        <v>1.4677217292459632E-2</v>
      </c>
      <c r="F42" s="247">
        <v>22055.200000000001</v>
      </c>
      <c r="G42" s="41">
        <f t="shared" si="0"/>
        <v>-1.8715643679771743E-2</v>
      </c>
    </row>
    <row r="43" spans="2:7" x14ac:dyDescent="0.3">
      <c r="B43" s="166">
        <v>45424</v>
      </c>
      <c r="C43" s="247">
        <v>12641.5</v>
      </c>
      <c r="D43" s="41">
        <f t="shared" si="1"/>
        <v>-2.6823399471421761E-3</v>
      </c>
      <c r="F43" s="247">
        <v>22466.1</v>
      </c>
      <c r="G43" s="41">
        <f t="shared" si="0"/>
        <v>1.8630527041241907E-2</v>
      </c>
    </row>
    <row r="44" spans="2:7" x14ac:dyDescent="0.3">
      <c r="B44" s="166">
        <v>45431</v>
      </c>
      <c r="C44" s="247">
        <v>13000.45</v>
      </c>
      <c r="D44" s="41">
        <f t="shared" si="1"/>
        <v>2.8394573428786263E-2</v>
      </c>
      <c r="F44" s="247">
        <v>22957.1</v>
      </c>
      <c r="G44" s="41">
        <f t="shared" si="0"/>
        <v>2.1855150649200406E-2</v>
      </c>
    </row>
    <row r="45" spans="2:7" x14ac:dyDescent="0.3">
      <c r="B45" s="166">
        <v>45438</v>
      </c>
      <c r="C45" s="247">
        <v>12399.3</v>
      </c>
      <c r="D45" s="41">
        <f t="shared" si="1"/>
        <v>-4.6240707052448315E-2</v>
      </c>
      <c r="F45" s="247">
        <v>22530.7</v>
      </c>
      <c r="G45" s="41">
        <f t="shared" si="0"/>
        <v>-1.8573774562117951E-2</v>
      </c>
    </row>
    <row r="46" spans="2:7" x14ac:dyDescent="0.3">
      <c r="B46" s="166">
        <v>45445</v>
      </c>
      <c r="C46" s="247">
        <v>12810.9</v>
      </c>
      <c r="D46" s="41">
        <f t="shared" si="1"/>
        <v>3.3195422322227941E-2</v>
      </c>
      <c r="F46" s="247">
        <v>23290.15</v>
      </c>
      <c r="G46" s="41">
        <f t="shared" si="0"/>
        <v>3.3707341538434354E-2</v>
      </c>
    </row>
    <row r="47" spans="2:7" x14ac:dyDescent="0.3">
      <c r="B47" s="166">
        <v>45452</v>
      </c>
      <c r="C47" s="247">
        <v>12845.2</v>
      </c>
      <c r="D47" s="41">
        <f t="shared" si="1"/>
        <v>2.6774075201587699E-3</v>
      </c>
      <c r="F47" s="247">
        <v>23465.599999999999</v>
      </c>
      <c r="G47" s="41">
        <f t="shared" si="0"/>
        <v>7.5332275661599279E-3</v>
      </c>
    </row>
    <row r="48" spans="2:7" x14ac:dyDescent="0.3">
      <c r="B48" s="166">
        <v>45459</v>
      </c>
      <c r="C48" s="247">
        <v>12201.5</v>
      </c>
      <c r="D48" s="41">
        <f t="shared" si="1"/>
        <v>-5.0112104132282953E-2</v>
      </c>
      <c r="F48" s="247">
        <v>23501.1</v>
      </c>
      <c r="G48" s="41">
        <f t="shared" si="0"/>
        <v>1.5128528569481325E-3</v>
      </c>
    </row>
    <row r="49" spans="2:7" x14ac:dyDescent="0.3">
      <c r="B49" s="166">
        <v>45466</v>
      </c>
      <c r="C49" s="247">
        <v>12033.85</v>
      </c>
      <c r="D49" s="41">
        <f t="shared" si="1"/>
        <v>-1.3740113920419628E-2</v>
      </c>
      <c r="F49" s="247">
        <v>24010.6</v>
      </c>
      <c r="G49" s="41">
        <f t="shared" si="0"/>
        <v>2.1679836262983532E-2</v>
      </c>
    </row>
    <row r="50" spans="2:7" x14ac:dyDescent="0.3">
      <c r="B50" s="166">
        <v>45473</v>
      </c>
      <c r="C50" s="247">
        <v>12104.05</v>
      </c>
      <c r="D50" s="41">
        <f t="shared" si="1"/>
        <v>5.8335445431012545E-3</v>
      </c>
      <c r="F50" s="247">
        <v>24323.85</v>
      </c>
      <c r="G50" s="41">
        <f t="shared" si="0"/>
        <v>1.3046321208133094E-2</v>
      </c>
    </row>
    <row r="51" spans="2:7" x14ac:dyDescent="0.3">
      <c r="B51" s="166">
        <v>45480</v>
      </c>
      <c r="C51" s="247">
        <v>12562.5</v>
      </c>
      <c r="D51" s="41">
        <f t="shared" si="1"/>
        <v>3.7875752330831514E-2</v>
      </c>
      <c r="F51" s="247">
        <v>24502.15</v>
      </c>
      <c r="G51" s="41">
        <f t="shared" si="0"/>
        <v>7.3302540510651326E-3</v>
      </c>
    </row>
    <row r="52" spans="2:7" x14ac:dyDescent="0.3">
      <c r="B52" s="166">
        <v>45487</v>
      </c>
      <c r="C52" s="247">
        <v>12524.3</v>
      </c>
      <c r="D52" s="41">
        <f t="shared" si="1"/>
        <v>-3.0407960199005934E-3</v>
      </c>
      <c r="F52" s="247">
        <v>24530.9</v>
      </c>
      <c r="G52" s="41">
        <f t="shared" si="0"/>
        <v>1.1733664188653403E-3</v>
      </c>
    </row>
    <row r="53" spans="2:7" x14ac:dyDescent="0.3">
      <c r="B53" s="166">
        <v>45494</v>
      </c>
      <c r="C53" s="247">
        <v>12663.7</v>
      </c>
      <c r="D53" s="41">
        <f t="shared" si="1"/>
        <v>1.1130362575153985E-2</v>
      </c>
      <c r="F53" s="247">
        <v>24834.85</v>
      </c>
      <c r="G53" s="41">
        <f t="shared" si="0"/>
        <v>1.2390495252925682E-2</v>
      </c>
    </row>
    <row r="54" spans="2:7" x14ac:dyDescent="0.3">
      <c r="B54" s="166">
        <v>45501</v>
      </c>
      <c r="C54" s="247">
        <v>12726.4</v>
      </c>
      <c r="D54" s="41">
        <f t="shared" si="1"/>
        <v>4.9511596136988523E-3</v>
      </c>
      <c r="F54" s="247">
        <v>24717.7</v>
      </c>
      <c r="G54" s="41">
        <f t="shared" si="0"/>
        <v>-4.7171615693268887E-3</v>
      </c>
    </row>
    <row r="55" spans="2:7" x14ac:dyDescent="0.3">
      <c r="B55" s="166">
        <v>45508</v>
      </c>
      <c r="C55" s="247">
        <v>12224.2</v>
      </c>
      <c r="D55" s="41">
        <f t="shared" si="1"/>
        <v>-3.9461277344732149E-2</v>
      </c>
      <c r="F55" s="247">
        <v>24367.5</v>
      </c>
      <c r="G55" s="41">
        <f t="shared" si="0"/>
        <v>-1.4167984885325113E-2</v>
      </c>
    </row>
    <row r="56" spans="2:7" x14ac:dyDescent="0.3">
      <c r="B56" s="166">
        <v>45515</v>
      </c>
      <c r="C56" s="247">
        <v>12213.3</v>
      </c>
      <c r="D56" s="41">
        <f t="shared" si="1"/>
        <v>-8.9167389277022835E-4</v>
      </c>
      <c r="F56" s="247">
        <v>24541.15</v>
      </c>
      <c r="G56" s="41">
        <f t="shared" si="0"/>
        <v>7.1262952703396998E-3</v>
      </c>
    </row>
    <row r="57" spans="2:7" x14ac:dyDescent="0.3">
      <c r="B57" s="166">
        <v>45522</v>
      </c>
      <c r="C57" s="247">
        <v>12302.3</v>
      </c>
      <c r="D57" s="41">
        <f t="shared" si="1"/>
        <v>7.2871377924066394E-3</v>
      </c>
      <c r="F57" s="247">
        <v>24823.15</v>
      </c>
      <c r="G57" s="41">
        <f t="shared" si="0"/>
        <v>1.1490904052988471E-2</v>
      </c>
    </row>
    <row r="58" spans="2:7" x14ac:dyDescent="0.3">
      <c r="B58" s="166">
        <v>45529</v>
      </c>
      <c r="C58" s="247">
        <v>12403</v>
      </c>
      <c r="D58" s="41">
        <f t="shared" si="1"/>
        <v>8.1854612552125783E-3</v>
      </c>
      <c r="F58" s="247">
        <v>25235.9</v>
      </c>
      <c r="G58" s="41">
        <f t="shared" si="0"/>
        <v>1.6627623810837822E-2</v>
      </c>
    </row>
    <row r="59" spans="2:7" x14ac:dyDescent="0.3">
      <c r="B59" s="166">
        <v>45536</v>
      </c>
      <c r="C59" s="247">
        <v>12186.15</v>
      </c>
      <c r="D59" s="41">
        <f t="shared" si="1"/>
        <v>-1.7483673304845682E-2</v>
      </c>
      <c r="F59" s="247">
        <v>24852.15</v>
      </c>
      <c r="G59" s="41">
        <f t="shared" si="0"/>
        <v>-1.5206511358818231E-2</v>
      </c>
    </row>
    <row r="60" spans="2:7" x14ac:dyDescent="0.3">
      <c r="B60" s="166">
        <v>45543</v>
      </c>
      <c r="C60" s="247">
        <v>12316.05</v>
      </c>
      <c r="D60" s="41">
        <f t="shared" si="1"/>
        <v>1.06596422988392E-2</v>
      </c>
      <c r="F60" s="247">
        <v>25356.5</v>
      </c>
      <c r="G60" s="41">
        <f t="shared" si="0"/>
        <v>2.0294018827344829E-2</v>
      </c>
    </row>
    <row r="61" spans="2:7" x14ac:dyDescent="0.3">
      <c r="B61" s="166">
        <v>45550</v>
      </c>
      <c r="C61" s="247">
        <v>12614.5</v>
      </c>
      <c r="D61" s="41">
        <f t="shared" si="1"/>
        <v>2.4232607045278298E-2</v>
      </c>
      <c r="F61" s="247">
        <v>25790.95</v>
      </c>
      <c r="G61" s="41">
        <f t="shared" si="0"/>
        <v>1.7133673811448702E-2</v>
      </c>
    </row>
    <row r="62" spans="2:7" x14ac:dyDescent="0.3">
      <c r="B62" s="166">
        <v>45557</v>
      </c>
      <c r="C62" s="247">
        <v>13495.6</v>
      </c>
      <c r="D62" s="41">
        <f t="shared" si="1"/>
        <v>6.9848190574339108E-2</v>
      </c>
      <c r="F62" s="247">
        <v>26178.95</v>
      </c>
      <c r="G62" s="41">
        <f t="shared" si="0"/>
        <v>1.5044036764834123E-2</v>
      </c>
    </row>
    <row r="63" spans="2:7" x14ac:dyDescent="0.3">
      <c r="B63" s="166">
        <v>45564</v>
      </c>
      <c r="C63" s="247">
        <v>12605.75</v>
      </c>
      <c r="D63" s="41">
        <f t="shared" si="1"/>
        <v>-6.5936305166128251E-2</v>
      </c>
      <c r="F63" s="247">
        <v>25014.6</v>
      </c>
      <c r="G63" s="41">
        <f t="shared" si="0"/>
        <v>-4.4476573735768743E-2</v>
      </c>
    </row>
    <row r="64" spans="2:7" x14ac:dyDescent="0.3">
      <c r="B64" s="166">
        <v>45571</v>
      </c>
      <c r="C64" s="247">
        <v>12776.65</v>
      </c>
      <c r="D64" s="41">
        <f t="shared" si="1"/>
        <v>1.3557305198024672E-2</v>
      </c>
      <c r="F64" s="247">
        <v>24964.25</v>
      </c>
      <c r="G64" s="41">
        <f t="shared" si="0"/>
        <v>-2.0128245104857889E-3</v>
      </c>
    </row>
    <row r="65" spans="2:7" x14ac:dyDescent="0.3">
      <c r="B65" s="166">
        <v>45578</v>
      </c>
      <c r="C65" s="247">
        <v>12105.1</v>
      </c>
      <c r="D65" s="41">
        <f t="shared" si="1"/>
        <v>-5.2560726011904424E-2</v>
      </c>
      <c r="F65" s="247">
        <v>24854.05</v>
      </c>
      <c r="G65" s="41">
        <f t="shared" si="0"/>
        <v>-4.4143124668275524E-3</v>
      </c>
    </row>
    <row r="66" spans="2:7" x14ac:dyDescent="0.3">
      <c r="B66" s="166">
        <v>45585</v>
      </c>
      <c r="C66" s="247">
        <v>11502.85</v>
      </c>
      <c r="D66" s="41">
        <f t="shared" si="1"/>
        <v>-4.9751757523688322E-2</v>
      </c>
      <c r="F66" s="247">
        <v>24180.799999999999</v>
      </c>
      <c r="G66" s="41">
        <f t="shared" si="0"/>
        <v>-2.7088140564616281E-2</v>
      </c>
    </row>
    <row r="67" spans="2:7" x14ac:dyDescent="0.3">
      <c r="B67" s="166">
        <v>45592</v>
      </c>
      <c r="C67" s="247">
        <v>11110</v>
      </c>
      <c r="D67" s="41">
        <f t="shared" si="1"/>
        <v>-3.4152405708150591E-2</v>
      </c>
      <c r="F67" s="247">
        <v>24304.35</v>
      </c>
      <c r="G67" s="41">
        <f t="shared" si="0"/>
        <v>5.1094256600276999E-3</v>
      </c>
    </row>
    <row r="68" spans="2:7" x14ac:dyDescent="0.3">
      <c r="B68" s="166">
        <v>45599</v>
      </c>
      <c r="C68" s="247">
        <v>11303</v>
      </c>
      <c r="D68" s="41">
        <f t="shared" si="1"/>
        <v>1.7371737173717428E-2</v>
      </c>
      <c r="F68" s="247">
        <v>24148.2</v>
      </c>
      <c r="G68" s="41">
        <f t="shared" si="0"/>
        <v>-6.4247758117372822E-3</v>
      </c>
    </row>
    <row r="69" spans="2:7" x14ac:dyDescent="0.3">
      <c r="B69" s="166">
        <v>45606</v>
      </c>
      <c r="C69" s="247">
        <v>11006.05</v>
      </c>
      <c r="D69" s="41">
        <f t="shared" si="1"/>
        <v>-2.6271786251437779E-2</v>
      </c>
      <c r="F69" s="247">
        <v>23532.7</v>
      </c>
      <c r="G69" s="41">
        <f t="shared" si="0"/>
        <v>-2.5488442202731498E-2</v>
      </c>
    </row>
    <row r="70" spans="2:7" x14ac:dyDescent="0.3">
      <c r="B70" s="166">
        <v>45613</v>
      </c>
      <c r="C70" s="247">
        <v>11063.6</v>
      </c>
      <c r="D70" s="41">
        <f t="shared" si="1"/>
        <v>5.2289422635733995E-3</v>
      </c>
      <c r="F70" s="247">
        <v>23907.25</v>
      </c>
      <c r="G70" s="41">
        <f t="shared" si="0"/>
        <v>1.5916150717937061E-2</v>
      </c>
    </row>
    <row r="71" spans="2:7" x14ac:dyDescent="0.3">
      <c r="B71" s="166">
        <v>45620</v>
      </c>
      <c r="C71" s="247">
        <v>11074.2</v>
      </c>
      <c r="D71" s="41">
        <f t="shared" si="1"/>
        <v>9.5809682201086765E-4</v>
      </c>
      <c r="F71" s="247">
        <v>24131.1</v>
      </c>
      <c r="G71" s="41">
        <f t="shared" si="0"/>
        <v>9.3632684645870157E-3</v>
      </c>
    </row>
    <row r="72" spans="2:7" x14ac:dyDescent="0.3">
      <c r="B72" s="166">
        <v>45627</v>
      </c>
      <c r="C72" s="247">
        <v>11317.95</v>
      </c>
      <c r="D72" s="41">
        <f t="shared" si="1"/>
        <v>2.2010619277238908E-2</v>
      </c>
      <c r="F72" s="247">
        <v>24677.8</v>
      </c>
      <c r="G72" s="41">
        <f t="shared" si="0"/>
        <v>2.2655411481449228E-2</v>
      </c>
    </row>
    <row r="73" spans="2:7" x14ac:dyDescent="0.3">
      <c r="B73" s="166">
        <v>45634</v>
      </c>
      <c r="C73" s="247">
        <v>11272.55</v>
      </c>
      <c r="D73" s="41">
        <f t="shared" si="1"/>
        <v>-4.0113271396322592E-3</v>
      </c>
      <c r="F73" s="247">
        <v>24768.3</v>
      </c>
      <c r="G73" s="41">
        <f t="shared" si="0"/>
        <v>3.6672636944945491E-3</v>
      </c>
    </row>
    <row r="74" spans="2:7" x14ac:dyDescent="0.3">
      <c r="B74" s="166">
        <v>45641</v>
      </c>
      <c r="C74" s="247">
        <v>10901.05</v>
      </c>
      <c r="D74" s="41">
        <f t="shared" si="1"/>
        <v>-3.2956163423537688E-2</v>
      </c>
      <c r="F74" s="247">
        <v>23587.5</v>
      </c>
      <c r="G74" s="41">
        <f t="shared" si="0"/>
        <v>-4.7673841159869612E-2</v>
      </c>
    </row>
    <row r="75" spans="2:7" x14ac:dyDescent="0.3">
      <c r="B75" s="166">
        <v>45648</v>
      </c>
      <c r="C75" s="247">
        <v>10941.05</v>
      </c>
      <c r="D75" s="41">
        <f t="shared" si="1"/>
        <v>3.6693712990949479E-3</v>
      </c>
      <c r="F75" s="247">
        <v>23813.4</v>
      </c>
      <c r="G75" s="41">
        <f t="shared" si="0"/>
        <v>9.5771065182830295E-3</v>
      </c>
    </row>
    <row r="76" spans="2:7" x14ac:dyDescent="0.3">
      <c r="B76" s="166">
        <v>45655</v>
      </c>
      <c r="C76" s="247">
        <v>11934.25</v>
      </c>
      <c r="D76" s="41">
        <f t="shared" si="1"/>
        <v>9.0777393394601225E-2</v>
      </c>
      <c r="F76" s="247">
        <v>24004.75</v>
      </c>
      <c r="G76" s="41">
        <f t="shared" si="0"/>
        <v>8.035391838208783E-3</v>
      </c>
    </row>
    <row r="77" spans="2:7" x14ac:dyDescent="0.3">
      <c r="B77" s="166">
        <v>45662</v>
      </c>
      <c r="C77" s="247">
        <v>11631.1</v>
      </c>
      <c r="D77" s="41">
        <f t="shared" si="1"/>
        <v>-2.5401680038544483E-2</v>
      </c>
      <c r="F77" s="247">
        <v>23431.5</v>
      </c>
      <c r="G77" s="41">
        <f t="shared" ref="G77:G115" si="2">F77/F76-1</f>
        <v>-2.3880690280048689E-2</v>
      </c>
    </row>
    <row r="78" spans="2:7" x14ac:dyDescent="0.3">
      <c r="B78" s="166">
        <v>45669</v>
      </c>
      <c r="C78" s="247">
        <v>12136.35</v>
      </c>
      <c r="D78" s="41">
        <f t="shared" ref="D78:D115" si="3">C78/C77-1</f>
        <v>4.3439571493667728E-2</v>
      </c>
      <c r="F78" s="247">
        <v>23203.200000000001</v>
      </c>
      <c r="G78" s="41">
        <f t="shared" si="2"/>
        <v>-9.7432942833365344E-3</v>
      </c>
    </row>
    <row r="79" spans="2:7" x14ac:dyDescent="0.3">
      <c r="B79" s="166">
        <v>45676</v>
      </c>
      <c r="C79" s="247">
        <v>11967.9</v>
      </c>
      <c r="D79" s="41">
        <f t="shared" si="3"/>
        <v>-1.3879790876169529E-2</v>
      </c>
      <c r="F79" s="247">
        <v>23092.2</v>
      </c>
      <c r="G79" s="41">
        <f t="shared" si="2"/>
        <v>-4.7838229209764549E-3</v>
      </c>
    </row>
    <row r="80" spans="2:7" x14ac:dyDescent="0.3">
      <c r="B80" s="166">
        <v>45683</v>
      </c>
      <c r="C80" s="247">
        <v>12310.65</v>
      </c>
      <c r="D80" s="41">
        <f t="shared" si="3"/>
        <v>2.8639109618228797E-2</v>
      </c>
      <c r="F80" s="247">
        <v>23508.400000000001</v>
      </c>
      <c r="G80" s="41">
        <f t="shared" si="2"/>
        <v>1.8023401841314346E-2</v>
      </c>
    </row>
    <row r="81" spans="2:7" x14ac:dyDescent="0.3">
      <c r="B81" s="166">
        <v>45690</v>
      </c>
      <c r="C81" s="247">
        <v>13049.5</v>
      </c>
      <c r="D81" s="41">
        <f t="shared" si="3"/>
        <v>6.0017139631132421E-2</v>
      </c>
      <c r="F81" s="247">
        <v>23559.95</v>
      </c>
      <c r="G81" s="41">
        <f t="shared" si="2"/>
        <v>2.1928332000475947E-3</v>
      </c>
    </row>
    <row r="82" spans="2:7" x14ac:dyDescent="0.3">
      <c r="B82" s="166">
        <v>45697</v>
      </c>
      <c r="C82" s="247">
        <v>12680.25</v>
      </c>
      <c r="D82" s="41">
        <f t="shared" si="3"/>
        <v>-2.8296103298977027E-2</v>
      </c>
      <c r="F82" s="247">
        <v>22929.25</v>
      </c>
      <c r="G82" s="41">
        <f t="shared" si="2"/>
        <v>-2.6770005878620329E-2</v>
      </c>
    </row>
    <row r="83" spans="2:7" x14ac:dyDescent="0.3">
      <c r="B83" s="166">
        <v>45704</v>
      </c>
      <c r="C83" s="247">
        <v>12323.45</v>
      </c>
      <c r="D83" s="41">
        <f t="shared" si="3"/>
        <v>-2.8138246485676532E-2</v>
      </c>
      <c r="F83" s="247">
        <v>22795.9</v>
      </c>
      <c r="G83" s="41">
        <f t="shared" si="2"/>
        <v>-5.8157157342695331E-3</v>
      </c>
    </row>
    <row r="84" spans="2:7" x14ac:dyDescent="0.3">
      <c r="B84" s="166">
        <v>45711</v>
      </c>
      <c r="C84" s="247">
        <v>11945.85</v>
      </c>
      <c r="D84" s="41">
        <f t="shared" si="3"/>
        <v>-3.0640770238853587E-2</v>
      </c>
      <c r="F84" s="247">
        <v>22124.7</v>
      </c>
      <c r="G84" s="41">
        <f t="shared" si="2"/>
        <v>-2.9443891226053842E-2</v>
      </c>
    </row>
    <row r="85" spans="2:7" x14ac:dyDescent="0.3">
      <c r="B85" s="166">
        <v>45718</v>
      </c>
      <c r="C85" s="247">
        <v>11664.15</v>
      </c>
      <c r="D85" s="41">
        <f t="shared" si="3"/>
        <v>-2.3581411117668538E-2</v>
      </c>
      <c r="F85" s="247">
        <v>22552.5</v>
      </c>
      <c r="G85" s="41">
        <f t="shared" si="2"/>
        <v>1.9335855401429125E-2</v>
      </c>
    </row>
    <row r="86" spans="2:7" x14ac:dyDescent="0.3">
      <c r="B86" s="166">
        <v>45725</v>
      </c>
      <c r="C86" s="247">
        <v>11513.8</v>
      </c>
      <c r="D86" s="41">
        <f t="shared" si="3"/>
        <v>-1.2889923397761516E-2</v>
      </c>
      <c r="F86" s="247">
        <v>22397.200000000001</v>
      </c>
      <c r="G86" s="41">
        <f t="shared" si="2"/>
        <v>-6.8861545283227521E-3</v>
      </c>
    </row>
    <row r="87" spans="2:7" x14ac:dyDescent="0.3">
      <c r="B87" s="166">
        <v>45732</v>
      </c>
      <c r="C87" s="247">
        <v>11732.8</v>
      </c>
      <c r="D87" s="41">
        <f t="shared" si="3"/>
        <v>1.9020653476697458E-2</v>
      </c>
      <c r="F87" s="247">
        <v>23350.400000000001</v>
      </c>
      <c r="G87" s="41">
        <f t="shared" si="2"/>
        <v>4.2558891289982803E-2</v>
      </c>
    </row>
    <row r="88" spans="2:7" x14ac:dyDescent="0.3">
      <c r="B88" s="166">
        <v>45739</v>
      </c>
      <c r="C88" s="247">
        <v>11522.15</v>
      </c>
      <c r="D88" s="41">
        <f t="shared" si="3"/>
        <v>-1.7953941088231229E-2</v>
      </c>
      <c r="F88" s="247">
        <v>23519.35</v>
      </c>
      <c r="G88" s="41">
        <f t="shared" si="2"/>
        <v>7.2354220912702605E-3</v>
      </c>
    </row>
    <row r="89" spans="2:7" x14ac:dyDescent="0.3">
      <c r="B89" s="166">
        <v>45746</v>
      </c>
      <c r="C89" s="247">
        <v>11482</v>
      </c>
      <c r="D89" s="41">
        <f t="shared" si="3"/>
        <v>-3.4845927192407311E-3</v>
      </c>
      <c r="F89" s="247">
        <v>22904.45</v>
      </c>
      <c r="G89" s="41">
        <f t="shared" si="2"/>
        <v>-2.6144430011883713E-2</v>
      </c>
    </row>
    <row r="90" spans="2:7" x14ac:dyDescent="0.3">
      <c r="B90" s="166">
        <v>45753</v>
      </c>
      <c r="C90" s="247">
        <v>11599.05</v>
      </c>
      <c r="D90" s="41">
        <f t="shared" si="3"/>
        <v>1.0194217035359721E-2</v>
      </c>
      <c r="F90" s="247">
        <v>22828.55</v>
      </c>
      <c r="G90" s="41">
        <f t="shared" si="2"/>
        <v>-3.3137665388167648E-3</v>
      </c>
    </row>
    <row r="91" spans="2:7" x14ac:dyDescent="0.3">
      <c r="B91" s="166">
        <v>45760</v>
      </c>
      <c r="C91" s="247">
        <v>11695</v>
      </c>
      <c r="D91" s="41">
        <f t="shared" si="3"/>
        <v>8.2722291911838663E-3</v>
      </c>
      <c r="F91" s="247">
        <v>23851.65</v>
      </c>
      <c r="G91" s="41">
        <f t="shared" si="2"/>
        <v>4.4816687875489425E-2</v>
      </c>
    </row>
    <row r="92" spans="2:7" x14ac:dyDescent="0.3">
      <c r="B92" s="166">
        <v>45767</v>
      </c>
      <c r="C92" s="247">
        <v>11698</v>
      </c>
      <c r="D92" s="41">
        <f t="shared" si="3"/>
        <v>2.5651988029062878E-4</v>
      </c>
      <c r="F92" s="247">
        <v>24039.35</v>
      </c>
      <c r="G92" s="41">
        <f t="shared" si="2"/>
        <v>7.86947653516612E-3</v>
      </c>
    </row>
    <row r="93" spans="2:7" x14ac:dyDescent="0.3">
      <c r="B93" s="166">
        <v>45774</v>
      </c>
      <c r="C93" s="247">
        <v>12406</v>
      </c>
      <c r="D93" s="41">
        <f t="shared" si="3"/>
        <v>6.0523166353222857E-2</v>
      </c>
      <c r="F93" s="247">
        <v>24346.7</v>
      </c>
      <c r="G93" s="41">
        <f t="shared" si="2"/>
        <v>1.2785287455775673E-2</v>
      </c>
    </row>
    <row r="94" spans="2:7" x14ac:dyDescent="0.3">
      <c r="B94" s="166">
        <v>45781</v>
      </c>
      <c r="C94" s="247">
        <v>12250</v>
      </c>
      <c r="D94" s="41">
        <f t="shared" si="3"/>
        <v>-1.2574560696437254E-2</v>
      </c>
      <c r="F94" s="247">
        <v>24008</v>
      </c>
      <c r="G94" s="41">
        <f t="shared" si="2"/>
        <v>-1.391153626569519E-2</v>
      </c>
    </row>
    <row r="95" spans="2:7" x14ac:dyDescent="0.3">
      <c r="B95" s="166">
        <v>45788</v>
      </c>
      <c r="C95" s="247">
        <v>12995</v>
      </c>
      <c r="D95" s="41">
        <f t="shared" si="3"/>
        <v>6.0816326530612308E-2</v>
      </c>
      <c r="F95" s="247">
        <v>25019.8</v>
      </c>
      <c r="G95" s="41">
        <f t="shared" si="2"/>
        <v>4.2144285238253865E-2</v>
      </c>
    </row>
    <row r="96" spans="2:7" x14ac:dyDescent="0.3">
      <c r="B96" s="166">
        <v>45795</v>
      </c>
      <c r="C96" s="247">
        <v>12453</v>
      </c>
      <c r="D96" s="41">
        <f t="shared" si="3"/>
        <v>-4.1708349365140451E-2</v>
      </c>
      <c r="F96" s="247">
        <v>24853.15</v>
      </c>
      <c r="G96" s="41">
        <f t="shared" si="2"/>
        <v>-6.660724706032739E-3</v>
      </c>
    </row>
    <row r="97" spans="2:7" x14ac:dyDescent="0.3">
      <c r="B97" s="166">
        <v>45802</v>
      </c>
      <c r="C97" s="247">
        <v>12319</v>
      </c>
      <c r="D97" s="41">
        <f t="shared" si="3"/>
        <v>-1.0760459327069816E-2</v>
      </c>
      <c r="F97" s="247">
        <v>24750.7</v>
      </c>
      <c r="G97" s="41">
        <f t="shared" si="2"/>
        <v>-4.1222138843567402E-3</v>
      </c>
    </row>
    <row r="98" spans="2:7" x14ac:dyDescent="0.3">
      <c r="B98" s="166">
        <v>45809</v>
      </c>
      <c r="C98" s="247">
        <v>12462</v>
      </c>
      <c r="D98" s="41">
        <f t="shared" si="3"/>
        <v>1.1608085071840302E-2</v>
      </c>
      <c r="F98" s="247">
        <v>25003.05</v>
      </c>
      <c r="G98" s="41">
        <f t="shared" si="2"/>
        <v>1.0195671233540704E-2</v>
      </c>
    </row>
    <row r="99" spans="2:7" x14ac:dyDescent="0.3">
      <c r="B99" s="166">
        <v>45816</v>
      </c>
      <c r="C99" s="247">
        <v>12408</v>
      </c>
      <c r="D99" s="41">
        <f t="shared" si="3"/>
        <v>-4.3331728454502061E-3</v>
      </c>
      <c r="F99" s="247">
        <v>24718.6</v>
      </c>
      <c r="G99" s="41">
        <f t="shared" si="2"/>
        <v>-1.1376612053329516E-2</v>
      </c>
    </row>
    <row r="100" spans="2:7" x14ac:dyDescent="0.3">
      <c r="B100" s="166">
        <v>45823</v>
      </c>
      <c r="C100" s="247">
        <v>12791</v>
      </c>
      <c r="D100" s="41">
        <f t="shared" si="3"/>
        <v>3.086718246292719E-2</v>
      </c>
      <c r="F100" s="247">
        <v>25112.400000000001</v>
      </c>
      <c r="G100" s="41">
        <f t="shared" si="2"/>
        <v>1.5931322971365791E-2</v>
      </c>
    </row>
    <row r="101" spans="2:7" x14ac:dyDescent="0.3">
      <c r="B101" s="166">
        <v>45830</v>
      </c>
      <c r="C101" s="247">
        <v>12642</v>
      </c>
      <c r="D101" s="41">
        <f t="shared" si="3"/>
        <v>-1.16488155734501E-2</v>
      </c>
      <c r="F101" s="247">
        <v>25637.8</v>
      </c>
      <c r="G101" s="41">
        <f t="shared" si="2"/>
        <v>2.092193498032846E-2</v>
      </c>
    </row>
    <row r="102" spans="2:7" x14ac:dyDescent="0.3">
      <c r="B102" s="166">
        <v>45837</v>
      </c>
      <c r="C102" s="247">
        <v>12646</v>
      </c>
      <c r="D102" s="41">
        <f t="shared" si="3"/>
        <v>3.1640563202017802E-4</v>
      </c>
      <c r="F102" s="247">
        <v>25461</v>
      </c>
      <c r="G102" s="41">
        <f t="shared" si="2"/>
        <v>-6.8960675252947023E-3</v>
      </c>
    </row>
    <row r="103" spans="2:7" x14ac:dyDescent="0.3">
      <c r="B103" s="166">
        <v>45844</v>
      </c>
      <c r="C103" s="247">
        <v>12574</v>
      </c>
      <c r="D103" s="41">
        <f t="shared" si="3"/>
        <v>-5.6934999209236059E-3</v>
      </c>
      <c r="F103" s="247">
        <v>25149.85</v>
      </c>
      <c r="G103" s="41">
        <f t="shared" si="2"/>
        <v>-1.2220651192019205E-2</v>
      </c>
    </row>
    <row r="104" spans="2:7" x14ac:dyDescent="0.3">
      <c r="B104" s="166">
        <v>45851</v>
      </c>
      <c r="C104" s="247">
        <v>12419</v>
      </c>
      <c r="D104" s="41">
        <f t="shared" si="3"/>
        <v>-1.2327024017814492E-2</v>
      </c>
      <c r="F104" s="247">
        <v>24968.400000000001</v>
      </c>
      <c r="G104" s="41">
        <f t="shared" si="2"/>
        <v>-7.214754759968578E-3</v>
      </c>
    </row>
    <row r="105" spans="2:7" x14ac:dyDescent="0.3">
      <c r="B105" s="166">
        <v>45858</v>
      </c>
      <c r="C105" s="247">
        <v>12404</v>
      </c>
      <c r="D105" s="41">
        <f t="shared" si="3"/>
        <v>-1.2078267171269363E-3</v>
      </c>
      <c r="F105" s="247">
        <v>24837</v>
      </c>
      <c r="G105" s="41">
        <f t="shared" si="2"/>
        <v>-5.2626519921180615E-3</v>
      </c>
    </row>
    <row r="106" spans="2:7" x14ac:dyDescent="0.3">
      <c r="B106" s="166">
        <v>45865</v>
      </c>
      <c r="C106" s="247">
        <v>12302</v>
      </c>
      <c r="D106" s="41">
        <f t="shared" si="3"/>
        <v>-8.2231538213479727E-3</v>
      </c>
      <c r="F106" s="247">
        <v>24565.35</v>
      </c>
      <c r="G106" s="41">
        <f t="shared" si="2"/>
        <v>-1.0937311269477057E-2</v>
      </c>
    </row>
    <row r="107" spans="2:7" x14ac:dyDescent="0.3">
      <c r="B107" s="166">
        <v>45872</v>
      </c>
      <c r="C107" s="247">
        <v>12590</v>
      </c>
      <c r="D107" s="41">
        <f t="shared" si="3"/>
        <v>2.3410827507722276E-2</v>
      </c>
      <c r="F107" s="247">
        <v>24363.3</v>
      </c>
      <c r="G107" s="41">
        <f t="shared" si="2"/>
        <v>-8.2249998473459263E-3</v>
      </c>
    </row>
    <row r="108" spans="2:7" x14ac:dyDescent="0.3">
      <c r="B108" s="166">
        <v>45879</v>
      </c>
      <c r="C108" s="247">
        <v>12936</v>
      </c>
      <c r="D108" s="41">
        <f t="shared" si="3"/>
        <v>2.7482128673550488E-2</v>
      </c>
      <c r="F108" s="247">
        <v>24631.3</v>
      </c>
      <c r="G108" s="41">
        <f t="shared" si="2"/>
        <v>1.100015186776826E-2</v>
      </c>
    </row>
    <row r="109" spans="2:7" x14ac:dyDescent="0.3">
      <c r="B109" s="166">
        <v>45886</v>
      </c>
      <c r="C109" s="247">
        <v>14349</v>
      </c>
      <c r="D109" s="41">
        <f t="shared" si="3"/>
        <v>0.10923005565862698</v>
      </c>
      <c r="F109" s="247">
        <v>24870.1</v>
      </c>
      <c r="G109" s="41">
        <f t="shared" si="2"/>
        <v>9.6949815884666002E-3</v>
      </c>
    </row>
    <row r="110" spans="2:7" x14ac:dyDescent="0.3">
      <c r="B110" s="166">
        <v>45893</v>
      </c>
      <c r="C110" s="247">
        <v>14791</v>
      </c>
      <c r="D110" s="41">
        <f t="shared" si="3"/>
        <v>3.0803540316398426E-2</v>
      </c>
      <c r="F110" s="247">
        <v>24426.85</v>
      </c>
      <c r="G110" s="41">
        <f t="shared" si="2"/>
        <v>-1.7822606262138052E-2</v>
      </c>
    </row>
    <row r="111" spans="2:7" x14ac:dyDescent="0.3">
      <c r="B111" s="166">
        <v>45900</v>
      </c>
      <c r="C111" s="247">
        <v>14895</v>
      </c>
      <c r="D111" s="41">
        <f t="shared" si="3"/>
        <v>7.0313028192821037E-3</v>
      </c>
      <c r="F111" s="247">
        <v>24741</v>
      </c>
      <c r="G111" s="41">
        <f t="shared" si="2"/>
        <v>1.2860847796584585E-2</v>
      </c>
    </row>
    <row r="112" spans="2:7" x14ac:dyDescent="0.3">
      <c r="B112" s="166">
        <v>45907</v>
      </c>
      <c r="C112" s="247">
        <v>15325</v>
      </c>
      <c r="D112" s="41">
        <f t="shared" si="3"/>
        <v>2.8868747901980463E-2</v>
      </c>
      <c r="F112" s="247">
        <v>25114</v>
      </c>
      <c r="G112" s="41">
        <f t="shared" si="2"/>
        <v>1.5076189321369338E-2</v>
      </c>
    </row>
    <row r="113" spans="2:7" x14ac:dyDescent="0.3">
      <c r="B113" s="166">
        <v>45914</v>
      </c>
      <c r="C113" s="247">
        <v>15864</v>
      </c>
      <c r="D113" s="41">
        <f t="shared" si="3"/>
        <v>3.5171288743882645E-2</v>
      </c>
      <c r="F113" s="247">
        <v>25327.05</v>
      </c>
      <c r="G113" s="41">
        <f t="shared" si="2"/>
        <v>8.4833160786812467E-3</v>
      </c>
    </row>
    <row r="114" spans="2:7" x14ac:dyDescent="0.3">
      <c r="B114" s="166">
        <v>45921</v>
      </c>
      <c r="C114" s="247">
        <v>16286</v>
      </c>
      <c r="D114" s="41">
        <f t="shared" si="3"/>
        <v>2.6601109430156367E-2</v>
      </c>
      <c r="F114" s="247">
        <v>24654.7</v>
      </c>
      <c r="G114" s="41">
        <f t="shared" si="2"/>
        <v>-2.6546715863079107E-2</v>
      </c>
    </row>
    <row r="115" spans="2:7" x14ac:dyDescent="0.3">
      <c r="B115" s="166">
        <v>45928</v>
      </c>
      <c r="C115" s="247">
        <v>15806</v>
      </c>
      <c r="D115" s="41">
        <f t="shared" si="3"/>
        <v>-2.9473167137418654E-2</v>
      </c>
      <c r="F115" s="247">
        <v>24894.25</v>
      </c>
      <c r="G115" s="41">
        <f t="shared" si="2"/>
        <v>9.7162001565624934E-3</v>
      </c>
    </row>
    <row r="116" spans="2:7" x14ac:dyDescent="0.3">
      <c r="B116" s="50"/>
      <c r="C116" s="55"/>
      <c r="D116" s="41"/>
      <c r="F116" s="54"/>
      <c r="G116" s="41"/>
    </row>
    <row r="117" spans="2:7" x14ac:dyDescent="0.3">
      <c r="B117" s="50"/>
      <c r="C117" s="55"/>
      <c r="D117" s="41"/>
      <c r="F117" s="54"/>
      <c r="G117" s="41"/>
    </row>
  </sheetData>
  <mergeCells count="3">
    <mergeCell ref="B9:D9"/>
    <mergeCell ref="F9:G9"/>
    <mergeCell ref="I9:J9"/>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4F76-3624-443C-9C16-D81EA3C2C40B}">
  <sheetPr codeName="Sheet8">
    <tabColor rgb="FF92D050"/>
  </sheetPr>
  <dimension ref="B1:T117"/>
  <sheetViews>
    <sheetView showGridLines="0" topLeftCell="A86" zoomScale="79" workbookViewId="0">
      <selection activeCell="C12" sqref="C12:C115"/>
    </sheetView>
  </sheetViews>
  <sheetFormatPr defaultRowHeight="14.4" x14ac:dyDescent="0.3"/>
  <cols>
    <col min="1" max="1" width="3.21875" customWidth="1"/>
    <col min="2" max="2" width="12.77734375" customWidth="1"/>
    <col min="3" max="3" width="12.33203125" bestFit="1" customWidth="1"/>
    <col min="6" max="6" width="11.21875" bestFit="1" customWidth="1"/>
    <col min="9" max="9" width="16.21875" bestFit="1" customWidth="1"/>
    <col min="12" max="12" width="17.21875" bestFit="1" customWidth="1"/>
    <col min="13" max="13" width="11.77734375" bestFit="1" customWidth="1"/>
    <col min="14" max="14" width="13.5546875" bestFit="1" customWidth="1"/>
    <col min="15" max="16" width="11.77734375" bestFit="1" customWidth="1"/>
    <col min="17" max="17" width="12.44140625" bestFit="1" customWidth="1"/>
    <col min="18" max="18" width="11.77734375" bestFit="1" customWidth="1"/>
    <col min="19" max="19" width="12.44140625" bestFit="1" customWidth="1"/>
    <col min="20" max="20" width="12" bestFit="1" customWidth="1"/>
  </cols>
  <sheetData>
    <row r="1" spans="2:13" x14ac:dyDescent="0.3">
      <c r="F1" s="40"/>
    </row>
    <row r="2" spans="2:13" x14ac:dyDescent="0.3">
      <c r="B2" s="1"/>
      <c r="C2" s="1"/>
      <c r="D2" s="1"/>
      <c r="E2" s="1"/>
      <c r="F2" s="1"/>
      <c r="G2" s="1"/>
      <c r="H2" s="1"/>
      <c r="I2" s="1"/>
      <c r="J2" s="1"/>
    </row>
    <row r="3" spans="2:13" x14ac:dyDescent="0.3">
      <c r="B3" s="1"/>
      <c r="C3" s="1"/>
      <c r="D3" s="1"/>
      <c r="E3" s="1"/>
      <c r="F3" s="1"/>
      <c r="G3" s="1"/>
      <c r="H3" s="1"/>
      <c r="I3" s="1"/>
      <c r="J3" s="1"/>
    </row>
    <row r="4" spans="2:13" x14ac:dyDescent="0.3">
      <c r="B4" s="1"/>
      <c r="C4" s="1"/>
      <c r="D4" s="1"/>
      <c r="E4" s="1"/>
      <c r="F4" s="1"/>
      <c r="G4" s="1"/>
      <c r="H4" s="1"/>
      <c r="I4" s="1"/>
      <c r="J4" s="1"/>
    </row>
    <row r="5" spans="2:13" x14ac:dyDescent="0.3">
      <c r="B5" s="1"/>
      <c r="C5" s="1"/>
      <c r="D5" s="1"/>
      <c r="E5" s="1"/>
      <c r="F5" s="1"/>
      <c r="G5" s="1"/>
      <c r="H5" s="1"/>
      <c r="I5" s="1"/>
      <c r="J5" s="1"/>
    </row>
    <row r="6" spans="2:13" x14ac:dyDescent="0.3">
      <c r="F6" s="40"/>
    </row>
    <row r="7" spans="2:13" x14ac:dyDescent="0.3">
      <c r="B7" s="17" t="s">
        <v>48</v>
      </c>
      <c r="F7" s="40"/>
    </row>
    <row r="9" spans="2:13" x14ac:dyDescent="0.3">
      <c r="B9" s="326" t="s">
        <v>57</v>
      </c>
      <c r="C9" s="326"/>
      <c r="D9" s="326"/>
      <c r="F9" s="330" t="s">
        <v>53</v>
      </c>
      <c r="G9" s="330"/>
      <c r="I9" s="330" t="s">
        <v>86</v>
      </c>
      <c r="J9" s="330"/>
      <c r="L9" t="s">
        <v>60</v>
      </c>
      <c r="M9" s="40">
        <f>SLOPE(D13:D117,G13:G117)</f>
        <v>1.7587691104633634</v>
      </c>
    </row>
    <row r="10" spans="2:13" x14ac:dyDescent="0.3">
      <c r="L10" t="s">
        <v>13</v>
      </c>
      <c r="M10" s="40">
        <f>_xlfn.COVARIANCE.S(D13:D117,G13:G117)/_xlfn.VAR.S(G13:G117)</f>
        <v>1.7587691104633629</v>
      </c>
    </row>
    <row r="11" spans="2:13" x14ac:dyDescent="0.3">
      <c r="B11" s="44" t="s">
        <v>49</v>
      </c>
      <c r="C11" s="45" t="s">
        <v>50</v>
      </c>
      <c r="D11" s="45" t="s">
        <v>56</v>
      </c>
      <c r="F11" s="42" t="s">
        <v>50</v>
      </c>
      <c r="G11" s="29" t="s">
        <v>54</v>
      </c>
      <c r="I11" t="s">
        <v>87</v>
      </c>
      <c r="J11" s="40">
        <f>M12</f>
        <v>1.7587691104633636</v>
      </c>
    </row>
    <row r="12" spans="2:13" x14ac:dyDescent="0.3">
      <c r="B12" s="166">
        <v>45207</v>
      </c>
      <c r="C12" s="247">
        <v>1562.45</v>
      </c>
      <c r="F12" s="247">
        <v>19751.05</v>
      </c>
      <c r="I12" t="s">
        <v>88</v>
      </c>
      <c r="J12" s="52">
        <v>0.75</v>
      </c>
      <c r="L12" t="s">
        <v>14</v>
      </c>
      <c r="M12" s="40">
        <f>M31</f>
        <v>1.7587691104633636</v>
      </c>
    </row>
    <row r="13" spans="2:13" x14ac:dyDescent="0.3">
      <c r="B13" s="166">
        <v>45214</v>
      </c>
      <c r="C13" s="247">
        <v>1558.25</v>
      </c>
      <c r="D13" s="41">
        <f>C13/C12-1</f>
        <v>-2.688086018752589E-3</v>
      </c>
      <c r="F13" s="247">
        <v>19542.650000000001</v>
      </c>
      <c r="G13" s="41">
        <f t="shared" ref="G13:G76" si="0">F13/F12-1</f>
        <v>-1.0551337776978809E-2</v>
      </c>
    </row>
    <row r="14" spans="2:13" x14ac:dyDescent="0.3">
      <c r="B14" s="166">
        <v>45221</v>
      </c>
      <c r="C14" s="247">
        <v>1510.8</v>
      </c>
      <c r="D14" s="41">
        <f t="shared" ref="D14:D77" si="1">C14/C13-1</f>
        <v>-3.0450826247392926E-2</v>
      </c>
      <c r="F14" s="247">
        <v>19047.25</v>
      </c>
      <c r="G14" s="41">
        <f t="shared" si="0"/>
        <v>-2.5349683896503383E-2</v>
      </c>
      <c r="I14" t="s">
        <v>89</v>
      </c>
      <c r="J14" s="53">
        <v>1</v>
      </c>
      <c r="L14" t="s">
        <v>61</v>
      </c>
    </row>
    <row r="15" spans="2:13" ht="15" thickBot="1" x14ac:dyDescent="0.35">
      <c r="B15" s="166">
        <v>45228</v>
      </c>
      <c r="C15" s="247">
        <v>1469</v>
      </c>
      <c r="D15" s="41">
        <f t="shared" si="1"/>
        <v>-2.7667460947842226E-2</v>
      </c>
      <c r="F15" s="247">
        <v>19230.599999999999</v>
      </c>
      <c r="G15" s="41">
        <f t="shared" si="0"/>
        <v>9.6260615049414966E-3</v>
      </c>
      <c r="I15" t="s">
        <v>90</v>
      </c>
      <c r="J15" s="52">
        <v>0.25</v>
      </c>
    </row>
    <row r="16" spans="2:13" x14ac:dyDescent="0.3">
      <c r="B16" s="166">
        <v>45235</v>
      </c>
      <c r="C16" s="247">
        <v>1524.1</v>
      </c>
      <c r="D16" s="41">
        <f t="shared" si="1"/>
        <v>3.7508509189924988E-2</v>
      </c>
      <c r="F16" s="247">
        <v>19425.349999999999</v>
      </c>
      <c r="G16" s="41">
        <f t="shared" si="0"/>
        <v>1.0127089118384225E-2</v>
      </c>
      <c r="L16" s="251" t="s">
        <v>62</v>
      </c>
      <c r="M16" s="251"/>
    </row>
    <row r="17" spans="2:20" x14ac:dyDescent="0.3">
      <c r="B17" s="166">
        <v>45242</v>
      </c>
      <c r="C17" s="247">
        <v>1584.55</v>
      </c>
      <c r="D17" s="41">
        <f t="shared" si="1"/>
        <v>3.9662751787940431E-2</v>
      </c>
      <c r="F17" s="247">
        <v>19731.8</v>
      </c>
      <c r="G17" s="41">
        <f t="shared" si="0"/>
        <v>1.5775777527818002E-2</v>
      </c>
      <c r="I17" s="46" t="s">
        <v>91</v>
      </c>
      <c r="J17" s="47">
        <f>(J11*J12)+(J14*J15)</f>
        <v>1.5690768328475226</v>
      </c>
      <c r="L17" t="s">
        <v>63</v>
      </c>
      <c r="M17">
        <v>0.63795844435927251</v>
      </c>
    </row>
    <row r="18" spans="2:20" x14ac:dyDescent="0.3">
      <c r="B18" s="166">
        <v>45249</v>
      </c>
      <c r="C18" s="247">
        <v>1553.2</v>
      </c>
      <c r="D18" s="41">
        <f t="shared" si="1"/>
        <v>-1.9784796945504945E-2</v>
      </c>
      <c r="F18" s="247">
        <v>19794.7</v>
      </c>
      <c r="G18" s="41">
        <f t="shared" si="0"/>
        <v>3.1877476966115648E-3</v>
      </c>
      <c r="L18" t="s">
        <v>64</v>
      </c>
      <c r="M18">
        <v>0.40699097672930301</v>
      </c>
    </row>
    <row r="19" spans="2:20" x14ac:dyDescent="0.3">
      <c r="B19" s="166">
        <v>45256</v>
      </c>
      <c r="C19" s="247">
        <v>1625.5</v>
      </c>
      <c r="D19" s="41">
        <f t="shared" si="1"/>
        <v>4.6549060005150578E-2</v>
      </c>
      <c r="F19" s="247">
        <v>20267.900000000001</v>
      </c>
      <c r="G19" s="41">
        <f t="shared" si="0"/>
        <v>2.3905388816198414E-2</v>
      </c>
      <c r="L19" t="s">
        <v>65</v>
      </c>
      <c r="M19">
        <v>0.4011196002612763</v>
      </c>
    </row>
    <row r="20" spans="2:20" x14ac:dyDescent="0.3">
      <c r="B20" s="166">
        <v>45263</v>
      </c>
      <c r="C20" s="247">
        <v>1668.55</v>
      </c>
      <c r="D20" s="41">
        <f t="shared" si="1"/>
        <v>2.6484158720393669E-2</v>
      </c>
      <c r="F20" s="247">
        <v>20969.400000000001</v>
      </c>
      <c r="G20" s="41">
        <f t="shared" si="0"/>
        <v>3.4611380557433069E-2</v>
      </c>
      <c r="L20" t="s">
        <v>66</v>
      </c>
      <c r="M20">
        <v>3.7059812060690894E-2</v>
      </c>
    </row>
    <row r="21" spans="2:20" ht="15" thickBot="1" x14ac:dyDescent="0.35">
      <c r="B21" s="166">
        <v>45270</v>
      </c>
      <c r="C21" s="247">
        <v>1724.95</v>
      </c>
      <c r="D21" s="41">
        <f t="shared" si="1"/>
        <v>3.3801803961523547E-2</v>
      </c>
      <c r="F21" s="247">
        <v>21456.65</v>
      </c>
      <c r="G21" s="41">
        <f t="shared" si="0"/>
        <v>2.3236239472755438E-2</v>
      </c>
      <c r="L21" s="249" t="s">
        <v>67</v>
      </c>
      <c r="M21" s="249">
        <v>103</v>
      </c>
    </row>
    <row r="22" spans="2:20" x14ac:dyDescent="0.3">
      <c r="B22" s="166">
        <v>45277</v>
      </c>
      <c r="C22" s="247">
        <v>1634.25</v>
      </c>
      <c r="D22" s="41">
        <f t="shared" si="1"/>
        <v>-5.2581234238673558E-2</v>
      </c>
      <c r="F22" s="247">
        <v>21349.4</v>
      </c>
      <c r="G22" s="41">
        <f t="shared" si="0"/>
        <v>-4.9984503638732525E-3</v>
      </c>
    </row>
    <row r="23" spans="2:20" ht="15" thickBot="1" x14ac:dyDescent="0.35">
      <c r="B23" s="166">
        <v>45284</v>
      </c>
      <c r="C23" s="247">
        <v>1729.4</v>
      </c>
      <c r="D23" s="41">
        <f t="shared" si="1"/>
        <v>5.8222426189383558E-2</v>
      </c>
      <c r="F23" s="247">
        <v>21731.4</v>
      </c>
      <c r="G23" s="41">
        <f t="shared" si="0"/>
        <v>1.7892774504201459E-2</v>
      </c>
      <c r="L23" t="s">
        <v>68</v>
      </c>
    </row>
    <row r="24" spans="2:20" x14ac:dyDescent="0.3">
      <c r="B24" s="166">
        <v>45291</v>
      </c>
      <c r="C24" s="247">
        <v>1642</v>
      </c>
      <c r="D24" s="41">
        <f t="shared" si="1"/>
        <v>-5.0537758760263674E-2</v>
      </c>
      <c r="F24" s="247">
        <v>21710.799999999999</v>
      </c>
      <c r="G24" s="41">
        <f t="shared" si="0"/>
        <v>-9.479370864280412E-4</v>
      </c>
      <c r="L24" s="250"/>
      <c r="M24" s="250" t="s">
        <v>73</v>
      </c>
      <c r="N24" s="250" t="s">
        <v>74</v>
      </c>
      <c r="O24" s="250" t="s">
        <v>75</v>
      </c>
      <c r="P24" s="250" t="s">
        <v>76</v>
      </c>
      <c r="Q24" s="250" t="s">
        <v>77</v>
      </c>
    </row>
    <row r="25" spans="2:20" x14ac:dyDescent="0.3">
      <c r="B25" s="166">
        <v>45298</v>
      </c>
      <c r="C25" s="247">
        <v>1624.45</v>
      </c>
      <c r="D25" s="41">
        <f t="shared" si="1"/>
        <v>-1.0688185140073081E-2</v>
      </c>
      <c r="F25" s="247">
        <v>21894.55</v>
      </c>
      <c r="G25" s="41">
        <f t="shared" si="0"/>
        <v>8.4635296718684749E-3</v>
      </c>
      <c r="L25" t="s">
        <v>69</v>
      </c>
      <c r="M25">
        <v>1</v>
      </c>
      <c r="N25">
        <v>9.5203141187687607E-2</v>
      </c>
      <c r="O25">
        <v>9.5203141187687607E-2</v>
      </c>
      <c r="P25">
        <v>69.317813113436358</v>
      </c>
      <c r="Q25">
        <v>4.2419295458767279E-13</v>
      </c>
    </row>
    <row r="26" spans="2:20" x14ac:dyDescent="0.3">
      <c r="B26" s="166">
        <v>45305</v>
      </c>
      <c r="C26" s="247">
        <v>1655.55</v>
      </c>
      <c r="D26" s="41">
        <f t="shared" si="1"/>
        <v>1.9144941364769519E-2</v>
      </c>
      <c r="F26" s="247">
        <v>21622.400000000001</v>
      </c>
      <c r="G26" s="41">
        <f t="shared" si="0"/>
        <v>-1.2430033958222397E-2</v>
      </c>
      <c r="L26" t="s">
        <v>70</v>
      </c>
      <c r="M26">
        <v>101</v>
      </c>
      <c r="N26">
        <v>0.13871639666734675</v>
      </c>
      <c r="O26">
        <v>1.3734296699737302E-3</v>
      </c>
    </row>
    <row r="27" spans="2:20" ht="15" thickBot="1" x14ac:dyDescent="0.35">
      <c r="B27" s="166">
        <v>45312</v>
      </c>
      <c r="C27" s="247">
        <v>1635.5</v>
      </c>
      <c r="D27" s="41">
        <f t="shared" si="1"/>
        <v>-1.2110778895231156E-2</v>
      </c>
      <c r="F27" s="247">
        <v>21352.6</v>
      </c>
      <c r="G27" s="41">
        <f t="shared" si="0"/>
        <v>-1.2477800799171379E-2</v>
      </c>
      <c r="L27" s="249" t="s">
        <v>71</v>
      </c>
      <c r="M27" s="249">
        <v>102</v>
      </c>
      <c r="N27" s="249">
        <v>0.23391953785503436</v>
      </c>
      <c r="O27" s="249"/>
      <c r="P27" s="249"/>
      <c r="Q27" s="249"/>
    </row>
    <row r="28" spans="2:20" ht="15" thickBot="1" x14ac:dyDescent="0.35">
      <c r="B28" s="166">
        <v>45319</v>
      </c>
      <c r="C28" s="247">
        <v>1660.75</v>
      </c>
      <c r="D28" s="41">
        <f t="shared" si="1"/>
        <v>1.5438703760317862E-2</v>
      </c>
      <c r="F28" s="247">
        <v>21853.8</v>
      </c>
      <c r="G28" s="41">
        <f t="shared" si="0"/>
        <v>2.3472551352060167E-2</v>
      </c>
    </row>
    <row r="29" spans="2:20" x14ac:dyDescent="0.3">
      <c r="B29" s="166">
        <v>45326</v>
      </c>
      <c r="C29" s="247">
        <v>1646.4</v>
      </c>
      <c r="D29" s="41">
        <f t="shared" si="1"/>
        <v>-8.6406743940989905E-3</v>
      </c>
      <c r="F29" s="247">
        <v>21782.5</v>
      </c>
      <c r="G29" s="41">
        <f t="shared" si="0"/>
        <v>-3.2625904876955047E-3</v>
      </c>
      <c r="L29" s="250"/>
      <c r="M29" s="250" t="s">
        <v>78</v>
      </c>
      <c r="N29" s="250" t="s">
        <v>66</v>
      </c>
      <c r="O29" s="250" t="s">
        <v>79</v>
      </c>
      <c r="P29" s="250" t="s">
        <v>80</v>
      </c>
      <c r="Q29" s="250" t="s">
        <v>81</v>
      </c>
      <c r="R29" s="250" t="s">
        <v>82</v>
      </c>
      <c r="S29" s="250" t="s">
        <v>83</v>
      </c>
      <c r="T29" s="250" t="s">
        <v>84</v>
      </c>
    </row>
    <row r="30" spans="2:20" x14ac:dyDescent="0.3">
      <c r="B30" s="166">
        <v>45333</v>
      </c>
      <c r="C30" s="247">
        <v>1835.55</v>
      </c>
      <c r="D30" s="41">
        <f t="shared" si="1"/>
        <v>0.11488702623906688</v>
      </c>
      <c r="F30" s="247">
        <v>22040.7</v>
      </c>
      <c r="G30" s="41">
        <f t="shared" si="0"/>
        <v>1.1853552163433978E-2</v>
      </c>
      <c r="L30" t="s">
        <v>72</v>
      </c>
      <c r="M30">
        <v>4.6524562997849964E-3</v>
      </c>
      <c r="N30">
        <v>3.6866082490917126E-3</v>
      </c>
      <c r="O30">
        <v>1.2619882519199712</v>
      </c>
      <c r="P30">
        <v>0.20985951180266421</v>
      </c>
      <c r="Q30">
        <v>-2.6607827796901115E-3</v>
      </c>
      <c r="R30">
        <v>1.1965695379260104E-2</v>
      </c>
      <c r="S30">
        <v>-2.6607827796901115E-3</v>
      </c>
      <c r="T30">
        <v>1.1965695379260104E-2</v>
      </c>
    </row>
    <row r="31" spans="2:20" ht="15" thickBot="1" x14ac:dyDescent="0.35">
      <c r="B31" s="166">
        <v>45340</v>
      </c>
      <c r="C31" s="247">
        <v>1929.95</v>
      </c>
      <c r="D31" s="41">
        <f t="shared" si="1"/>
        <v>5.1428727084525061E-2</v>
      </c>
      <c r="F31" s="247">
        <v>22212.7</v>
      </c>
      <c r="G31" s="41">
        <f t="shared" si="0"/>
        <v>7.8037448901351336E-3</v>
      </c>
      <c r="L31" s="249" t="s">
        <v>85</v>
      </c>
      <c r="M31" s="249">
        <v>1.7587691104633636</v>
      </c>
      <c r="N31" s="249">
        <v>0.21124498281768289</v>
      </c>
      <c r="O31" s="249">
        <v>8.3257319866445627</v>
      </c>
      <c r="P31" s="249">
        <v>4.2419295458766981E-13</v>
      </c>
      <c r="Q31" s="249">
        <v>1.3397158888291021</v>
      </c>
      <c r="R31" s="249">
        <v>2.1778223320976249</v>
      </c>
      <c r="S31" s="249">
        <v>1.3397158888291021</v>
      </c>
      <c r="T31" s="249">
        <v>2.1778223320976249</v>
      </c>
    </row>
    <row r="32" spans="2:20" x14ac:dyDescent="0.3">
      <c r="B32" s="166">
        <v>45347</v>
      </c>
      <c r="C32" s="247">
        <v>1972.95</v>
      </c>
      <c r="D32" s="41">
        <f t="shared" si="1"/>
        <v>2.228036995777094E-2</v>
      </c>
      <c r="F32" s="247">
        <v>22338.75</v>
      </c>
      <c r="G32" s="41">
        <f t="shared" si="0"/>
        <v>5.6746816010659895E-3</v>
      </c>
    </row>
    <row r="33" spans="2:7" x14ac:dyDescent="0.3">
      <c r="B33" s="166">
        <v>45354</v>
      </c>
      <c r="C33" s="247">
        <v>1897.55</v>
      </c>
      <c r="D33" s="41">
        <f t="shared" si="1"/>
        <v>-3.8216883347271913E-2</v>
      </c>
      <c r="F33" s="247">
        <v>22493.55</v>
      </c>
      <c r="G33" s="41">
        <f t="shared" si="0"/>
        <v>6.929662581836471E-3</v>
      </c>
    </row>
    <row r="34" spans="2:7" x14ac:dyDescent="0.3">
      <c r="B34" s="166">
        <v>45361</v>
      </c>
      <c r="C34" s="247">
        <v>1799.5</v>
      </c>
      <c r="D34" s="41">
        <f t="shared" si="1"/>
        <v>-5.16718927037495E-2</v>
      </c>
      <c r="F34" s="247">
        <v>22023.35</v>
      </c>
      <c r="G34" s="41">
        <f t="shared" si="0"/>
        <v>-2.0903770191899484E-2</v>
      </c>
    </row>
    <row r="35" spans="2:7" x14ac:dyDescent="0.3">
      <c r="B35" s="166">
        <v>45368</v>
      </c>
      <c r="C35" s="247">
        <v>1878.8</v>
      </c>
      <c r="D35" s="41">
        <f t="shared" si="1"/>
        <v>4.4067796610169463E-2</v>
      </c>
      <c r="F35" s="247">
        <v>22096.75</v>
      </c>
      <c r="G35" s="41">
        <f t="shared" si="0"/>
        <v>3.3328262957270649E-3</v>
      </c>
    </row>
    <row r="36" spans="2:7" x14ac:dyDescent="0.3">
      <c r="B36" s="166">
        <v>45375</v>
      </c>
      <c r="C36" s="247">
        <v>1921.35</v>
      </c>
      <c r="D36" s="41">
        <f t="shared" si="1"/>
        <v>2.2647434532680366E-2</v>
      </c>
      <c r="F36" s="247">
        <v>22326.9</v>
      </c>
      <c r="G36" s="41">
        <f t="shared" si="0"/>
        <v>1.0415558849152129E-2</v>
      </c>
    </row>
    <row r="37" spans="2:7" x14ac:dyDescent="0.3">
      <c r="B37" s="166">
        <v>45382</v>
      </c>
      <c r="C37" s="247">
        <v>2013.3</v>
      </c>
      <c r="D37" s="41">
        <f t="shared" si="1"/>
        <v>4.7856975564056548E-2</v>
      </c>
      <c r="F37" s="247">
        <v>22513.7</v>
      </c>
      <c r="G37" s="41">
        <f t="shared" si="0"/>
        <v>8.3665891816597782E-3</v>
      </c>
    </row>
    <row r="38" spans="2:7" x14ac:dyDescent="0.3">
      <c r="B38" s="166">
        <v>45389</v>
      </c>
      <c r="C38" s="247">
        <v>2070.9499999999998</v>
      </c>
      <c r="D38" s="41">
        <f t="shared" si="1"/>
        <v>2.8634580042715907E-2</v>
      </c>
      <c r="F38" s="247">
        <v>22519.4</v>
      </c>
      <c r="G38" s="41">
        <f t="shared" si="0"/>
        <v>2.5317917534661838E-4</v>
      </c>
    </row>
    <row r="39" spans="2:7" x14ac:dyDescent="0.3">
      <c r="B39" s="166">
        <v>45396</v>
      </c>
      <c r="C39" s="247">
        <v>2082.9</v>
      </c>
      <c r="D39" s="41">
        <f t="shared" si="1"/>
        <v>5.7702986552066182E-3</v>
      </c>
      <c r="F39" s="247">
        <v>22147</v>
      </c>
      <c r="G39" s="41">
        <f t="shared" si="0"/>
        <v>-1.6536852669254087E-2</v>
      </c>
    </row>
    <row r="40" spans="2:7" x14ac:dyDescent="0.3">
      <c r="B40" s="166">
        <v>45403</v>
      </c>
      <c r="C40" s="247">
        <v>2044.9</v>
      </c>
      <c r="D40" s="41">
        <f t="shared" si="1"/>
        <v>-1.8243794709299488E-2</v>
      </c>
      <c r="F40" s="247">
        <v>22419.95</v>
      </c>
      <c r="G40" s="41">
        <f t="shared" si="0"/>
        <v>1.2324468325281002E-2</v>
      </c>
    </row>
    <row r="41" spans="2:7" x14ac:dyDescent="0.3">
      <c r="B41" s="166">
        <v>45410</v>
      </c>
      <c r="C41" s="247">
        <v>2193</v>
      </c>
      <c r="D41" s="41">
        <f t="shared" si="1"/>
        <v>7.2424079417086284E-2</v>
      </c>
      <c r="F41" s="247">
        <v>22475.85</v>
      </c>
      <c r="G41" s="41">
        <f t="shared" si="0"/>
        <v>2.4933151055197555E-3</v>
      </c>
    </row>
    <row r="42" spans="2:7" x14ac:dyDescent="0.3">
      <c r="B42" s="166">
        <v>45417</v>
      </c>
      <c r="C42" s="247">
        <v>2193.0500000000002</v>
      </c>
      <c r="D42" s="41">
        <f t="shared" si="1"/>
        <v>2.279981760144878E-5</v>
      </c>
      <c r="F42" s="247">
        <v>22055.200000000001</v>
      </c>
      <c r="G42" s="41">
        <f t="shared" si="0"/>
        <v>-1.8715643679771743E-2</v>
      </c>
    </row>
    <row r="43" spans="2:7" x14ac:dyDescent="0.3">
      <c r="B43" s="166">
        <v>45424</v>
      </c>
      <c r="C43" s="247">
        <v>2514.6</v>
      </c>
      <c r="D43" s="41">
        <f t="shared" si="1"/>
        <v>0.14662228403365152</v>
      </c>
      <c r="F43" s="247">
        <v>22466.1</v>
      </c>
      <c r="G43" s="41">
        <f t="shared" si="0"/>
        <v>1.8630527041241907E-2</v>
      </c>
    </row>
    <row r="44" spans="2:7" x14ac:dyDescent="0.3">
      <c r="B44" s="166">
        <v>45431</v>
      </c>
      <c r="C44" s="247">
        <v>2579.75</v>
      </c>
      <c r="D44" s="41">
        <f t="shared" si="1"/>
        <v>2.5908693231528002E-2</v>
      </c>
      <c r="F44" s="247">
        <v>22957.1</v>
      </c>
      <c r="G44" s="41">
        <f t="shared" si="0"/>
        <v>2.1855150649200406E-2</v>
      </c>
    </row>
    <row r="45" spans="2:7" x14ac:dyDescent="0.3">
      <c r="B45" s="166">
        <v>45438</v>
      </c>
      <c r="C45" s="247">
        <v>2506.25</v>
      </c>
      <c r="D45" s="41">
        <f t="shared" si="1"/>
        <v>-2.8491132861711455E-2</v>
      </c>
      <c r="F45" s="247">
        <v>22530.7</v>
      </c>
      <c r="G45" s="41">
        <f t="shared" si="0"/>
        <v>-1.8573774562117951E-2</v>
      </c>
    </row>
    <row r="46" spans="2:7" x14ac:dyDescent="0.3">
      <c r="B46" s="166">
        <v>45445</v>
      </c>
      <c r="C46" s="247">
        <v>2857.45</v>
      </c>
      <c r="D46" s="41">
        <f t="shared" si="1"/>
        <v>0.14012967581047375</v>
      </c>
      <c r="F46" s="247">
        <v>23290.15</v>
      </c>
      <c r="G46" s="41">
        <f t="shared" si="0"/>
        <v>3.3707341538434354E-2</v>
      </c>
    </row>
    <row r="47" spans="2:7" x14ac:dyDescent="0.3">
      <c r="B47" s="166">
        <v>45452</v>
      </c>
      <c r="C47" s="247">
        <v>2928.6</v>
      </c>
      <c r="D47" s="41">
        <f t="shared" si="1"/>
        <v>2.4899823268998533E-2</v>
      </c>
      <c r="F47" s="247">
        <v>23465.599999999999</v>
      </c>
      <c r="G47" s="41">
        <f t="shared" si="0"/>
        <v>7.5332275661599279E-3</v>
      </c>
    </row>
    <row r="48" spans="2:7" x14ac:dyDescent="0.3">
      <c r="B48" s="166">
        <v>45459</v>
      </c>
      <c r="C48" s="247">
        <v>2839.95</v>
      </c>
      <c r="D48" s="41">
        <f t="shared" si="1"/>
        <v>-3.0270436385986477E-2</v>
      </c>
      <c r="F48" s="247">
        <v>23501.1</v>
      </c>
      <c r="G48" s="41">
        <f t="shared" si="0"/>
        <v>1.5128528569481325E-3</v>
      </c>
    </row>
    <row r="49" spans="2:7" x14ac:dyDescent="0.3">
      <c r="B49" s="166">
        <v>45466</v>
      </c>
      <c r="C49" s="247">
        <v>2866.65</v>
      </c>
      <c r="D49" s="41">
        <f t="shared" si="1"/>
        <v>9.4015739713728674E-3</v>
      </c>
      <c r="F49" s="247">
        <v>24010.6</v>
      </c>
      <c r="G49" s="41">
        <f t="shared" si="0"/>
        <v>2.1679836262983532E-2</v>
      </c>
    </row>
    <row r="50" spans="2:7" x14ac:dyDescent="0.3">
      <c r="B50" s="166">
        <v>45473</v>
      </c>
      <c r="C50" s="247">
        <v>2880.6</v>
      </c>
      <c r="D50" s="41">
        <f t="shared" si="1"/>
        <v>4.8663073622521313E-3</v>
      </c>
      <c r="F50" s="247">
        <v>24323.85</v>
      </c>
      <c r="G50" s="41">
        <f t="shared" si="0"/>
        <v>1.3046321208133094E-2</v>
      </c>
    </row>
    <row r="51" spans="2:7" x14ac:dyDescent="0.3">
      <c r="B51" s="166">
        <v>45480</v>
      </c>
      <c r="C51" s="247">
        <v>2703.95</v>
      </c>
      <c r="D51" s="41">
        <f t="shared" si="1"/>
        <v>-6.1324029716031458E-2</v>
      </c>
      <c r="F51" s="247">
        <v>24502.15</v>
      </c>
      <c r="G51" s="41">
        <f t="shared" si="0"/>
        <v>7.3302540510651326E-3</v>
      </c>
    </row>
    <row r="52" spans="2:7" x14ac:dyDescent="0.3">
      <c r="B52" s="166">
        <v>45487</v>
      </c>
      <c r="C52" s="247">
        <v>2749.3</v>
      </c>
      <c r="D52" s="41">
        <f t="shared" si="1"/>
        <v>1.6771759832837185E-2</v>
      </c>
      <c r="F52" s="247">
        <v>24530.9</v>
      </c>
      <c r="G52" s="41">
        <f t="shared" si="0"/>
        <v>1.1733664188653403E-3</v>
      </c>
    </row>
    <row r="53" spans="2:7" x14ac:dyDescent="0.3">
      <c r="B53" s="166">
        <v>45494</v>
      </c>
      <c r="C53" s="247">
        <v>2887.8</v>
      </c>
      <c r="D53" s="41">
        <f t="shared" si="1"/>
        <v>5.037645946240854E-2</v>
      </c>
      <c r="F53" s="247">
        <v>24834.85</v>
      </c>
      <c r="G53" s="41">
        <f t="shared" si="0"/>
        <v>1.2390495252925682E-2</v>
      </c>
    </row>
    <row r="54" spans="2:7" x14ac:dyDescent="0.3">
      <c r="B54" s="166">
        <v>45501</v>
      </c>
      <c r="C54" s="247">
        <v>2749.65</v>
      </c>
      <c r="D54" s="41">
        <f t="shared" si="1"/>
        <v>-4.7839185539164775E-2</v>
      </c>
      <c r="F54" s="247">
        <v>24717.7</v>
      </c>
      <c r="G54" s="41">
        <f t="shared" si="0"/>
        <v>-4.7171615693268887E-3</v>
      </c>
    </row>
    <row r="55" spans="2:7" x14ac:dyDescent="0.3">
      <c r="B55" s="166">
        <v>45508</v>
      </c>
      <c r="C55" s="247">
        <v>2749.15</v>
      </c>
      <c r="D55" s="41">
        <f t="shared" si="1"/>
        <v>-1.8184132525955743E-4</v>
      </c>
      <c r="F55" s="247">
        <v>24367.5</v>
      </c>
      <c r="G55" s="41">
        <f t="shared" si="0"/>
        <v>-1.4167984885325113E-2</v>
      </c>
    </row>
    <row r="56" spans="2:7" x14ac:dyDescent="0.3">
      <c r="B56" s="166">
        <v>45515</v>
      </c>
      <c r="C56" s="247">
        <v>2840.45</v>
      </c>
      <c r="D56" s="41">
        <f t="shared" si="1"/>
        <v>3.3210264990997107E-2</v>
      </c>
      <c r="F56" s="247">
        <v>24541.15</v>
      </c>
      <c r="G56" s="41">
        <f t="shared" si="0"/>
        <v>7.1262952703396998E-3</v>
      </c>
    </row>
    <row r="57" spans="2:7" x14ac:dyDescent="0.3">
      <c r="B57" s="166">
        <v>45522</v>
      </c>
      <c r="C57" s="247">
        <v>2759</v>
      </c>
      <c r="D57" s="41">
        <f t="shared" si="1"/>
        <v>-2.8675033885475876E-2</v>
      </c>
      <c r="F57" s="247">
        <v>24823.15</v>
      </c>
      <c r="G57" s="41">
        <f t="shared" si="0"/>
        <v>1.1490904052988471E-2</v>
      </c>
    </row>
    <row r="58" spans="2:7" x14ac:dyDescent="0.3">
      <c r="B58" s="166">
        <v>45529</v>
      </c>
      <c r="C58" s="247">
        <v>2805.4</v>
      </c>
      <c r="D58" s="41">
        <f t="shared" si="1"/>
        <v>1.6817687567959538E-2</v>
      </c>
      <c r="F58" s="247">
        <v>25235.9</v>
      </c>
      <c r="G58" s="41">
        <f t="shared" si="0"/>
        <v>1.6627623810837822E-2</v>
      </c>
    </row>
    <row r="59" spans="2:7" x14ac:dyDescent="0.3">
      <c r="B59" s="166">
        <v>45536</v>
      </c>
      <c r="C59" s="247">
        <v>2698.1</v>
      </c>
      <c r="D59" s="41">
        <f t="shared" si="1"/>
        <v>-3.824766521708145E-2</v>
      </c>
      <c r="F59" s="247">
        <v>24852.15</v>
      </c>
      <c r="G59" s="41">
        <f t="shared" si="0"/>
        <v>-1.5206511358818231E-2</v>
      </c>
    </row>
    <row r="60" spans="2:7" x14ac:dyDescent="0.3">
      <c r="B60" s="166">
        <v>45543</v>
      </c>
      <c r="C60" s="247">
        <v>2739.1</v>
      </c>
      <c r="D60" s="41">
        <f t="shared" si="1"/>
        <v>1.5195878581223843E-2</v>
      </c>
      <c r="F60" s="247">
        <v>25356.5</v>
      </c>
      <c r="G60" s="41">
        <f t="shared" si="0"/>
        <v>2.0294018827344829E-2</v>
      </c>
    </row>
    <row r="61" spans="2:7" x14ac:dyDescent="0.3">
      <c r="B61" s="166">
        <v>45550</v>
      </c>
      <c r="C61" s="247">
        <v>2950.85</v>
      </c>
      <c r="D61" s="41">
        <f t="shared" si="1"/>
        <v>7.7306414515716737E-2</v>
      </c>
      <c r="F61" s="247">
        <v>25790.95</v>
      </c>
      <c r="G61" s="41">
        <f t="shared" si="0"/>
        <v>1.7133673811448702E-2</v>
      </c>
    </row>
    <row r="62" spans="2:7" x14ac:dyDescent="0.3">
      <c r="B62" s="166">
        <v>45557</v>
      </c>
      <c r="C62" s="247">
        <v>3183.65</v>
      </c>
      <c r="D62" s="41">
        <f t="shared" si="1"/>
        <v>7.8892522493518857E-2</v>
      </c>
      <c r="F62" s="247">
        <v>26178.95</v>
      </c>
      <c r="G62" s="41">
        <f t="shared" si="0"/>
        <v>1.5044036764834123E-2</v>
      </c>
    </row>
    <row r="63" spans="2:7" x14ac:dyDescent="0.3">
      <c r="B63" s="166">
        <v>45564</v>
      </c>
      <c r="C63" s="247">
        <v>3017.45</v>
      </c>
      <c r="D63" s="41">
        <f t="shared" si="1"/>
        <v>-5.2204230992728529E-2</v>
      </c>
      <c r="F63" s="247">
        <v>25014.6</v>
      </c>
      <c r="G63" s="41">
        <f t="shared" si="0"/>
        <v>-4.4476573735768743E-2</v>
      </c>
    </row>
    <row r="64" spans="2:7" x14ac:dyDescent="0.3">
      <c r="B64" s="166">
        <v>45571</v>
      </c>
      <c r="C64" s="247">
        <v>3134.35</v>
      </c>
      <c r="D64" s="41">
        <f t="shared" si="1"/>
        <v>3.8741321314354815E-2</v>
      </c>
      <c r="F64" s="247">
        <v>24964.25</v>
      </c>
      <c r="G64" s="41">
        <f t="shared" si="0"/>
        <v>-2.0128245104857889E-3</v>
      </c>
    </row>
    <row r="65" spans="2:7" x14ac:dyDescent="0.3">
      <c r="B65" s="166">
        <v>45578</v>
      </c>
      <c r="C65" s="247">
        <v>2964.25</v>
      </c>
      <c r="D65" s="41">
        <f t="shared" si="1"/>
        <v>-5.4269625281158751E-2</v>
      </c>
      <c r="F65" s="247">
        <v>24854.05</v>
      </c>
      <c r="G65" s="41">
        <f t="shared" si="0"/>
        <v>-4.4143124668275524E-3</v>
      </c>
    </row>
    <row r="66" spans="2:7" x14ac:dyDescent="0.3">
      <c r="B66" s="166">
        <v>45585</v>
      </c>
      <c r="C66" s="247">
        <v>2720.85</v>
      </c>
      <c r="D66" s="41">
        <f t="shared" si="1"/>
        <v>-8.211183267268285E-2</v>
      </c>
      <c r="F66" s="247">
        <v>24180.799999999999</v>
      </c>
      <c r="G66" s="41">
        <f t="shared" si="0"/>
        <v>-2.7088140564616281E-2</v>
      </c>
    </row>
    <row r="67" spans="2:7" x14ac:dyDescent="0.3">
      <c r="B67" s="166">
        <v>45592</v>
      </c>
      <c r="C67" s="247">
        <v>2817.65</v>
      </c>
      <c r="D67" s="41">
        <f t="shared" si="1"/>
        <v>3.5577117444916206E-2</v>
      </c>
      <c r="F67" s="247">
        <v>24304.35</v>
      </c>
      <c r="G67" s="41">
        <f t="shared" si="0"/>
        <v>5.1094256600276999E-3</v>
      </c>
    </row>
    <row r="68" spans="2:7" x14ac:dyDescent="0.3">
      <c r="B68" s="166">
        <v>45599</v>
      </c>
      <c r="C68" s="247">
        <v>2974.9</v>
      </c>
      <c r="D68" s="41">
        <f t="shared" si="1"/>
        <v>5.5808918779834293E-2</v>
      </c>
      <c r="F68" s="247">
        <v>24148.2</v>
      </c>
      <c r="G68" s="41">
        <f t="shared" si="0"/>
        <v>-6.4247758117372822E-3</v>
      </c>
    </row>
    <row r="69" spans="2:7" x14ac:dyDescent="0.3">
      <c r="B69" s="166">
        <v>45606</v>
      </c>
      <c r="C69" s="247">
        <v>2807.2</v>
      </c>
      <c r="D69" s="41">
        <f t="shared" si="1"/>
        <v>-5.637164274429407E-2</v>
      </c>
      <c r="F69" s="247">
        <v>23532.7</v>
      </c>
      <c r="G69" s="41">
        <f t="shared" si="0"/>
        <v>-2.5488442202731498E-2</v>
      </c>
    </row>
    <row r="70" spans="2:7" x14ac:dyDescent="0.3">
      <c r="B70" s="166">
        <v>45613</v>
      </c>
      <c r="C70" s="247">
        <v>3012.95</v>
      </c>
      <c r="D70" s="41">
        <f t="shared" si="1"/>
        <v>7.3293673411228166E-2</v>
      </c>
      <c r="F70" s="247">
        <v>23907.25</v>
      </c>
      <c r="G70" s="41">
        <f t="shared" si="0"/>
        <v>1.5916150717937061E-2</v>
      </c>
    </row>
    <row r="71" spans="2:7" x14ac:dyDescent="0.3">
      <c r="B71" s="166">
        <v>45620</v>
      </c>
      <c r="C71" s="247">
        <v>2966.1</v>
      </c>
      <c r="D71" s="41">
        <f t="shared" si="1"/>
        <v>-1.5549544466386789E-2</v>
      </c>
      <c r="F71" s="247">
        <v>24131.1</v>
      </c>
      <c r="G71" s="41">
        <f t="shared" si="0"/>
        <v>9.3632684645870157E-3</v>
      </c>
    </row>
    <row r="72" spans="2:7" x14ac:dyDescent="0.3">
      <c r="B72" s="166">
        <v>45627</v>
      </c>
      <c r="C72" s="247">
        <v>3073</v>
      </c>
      <c r="D72" s="41">
        <f t="shared" si="1"/>
        <v>3.6040592023195428E-2</v>
      </c>
      <c r="F72" s="247">
        <v>24677.8</v>
      </c>
      <c r="G72" s="41">
        <f t="shared" si="0"/>
        <v>2.2655411481449228E-2</v>
      </c>
    </row>
    <row r="73" spans="2:7" x14ac:dyDescent="0.3">
      <c r="B73" s="166">
        <v>45634</v>
      </c>
      <c r="C73" s="247">
        <v>3081.4</v>
      </c>
      <c r="D73" s="41">
        <f t="shared" si="1"/>
        <v>2.7334851936218207E-3</v>
      </c>
      <c r="F73" s="247">
        <v>24768.3</v>
      </c>
      <c r="G73" s="41">
        <f t="shared" si="0"/>
        <v>3.6672636944945491E-3</v>
      </c>
    </row>
    <row r="74" spans="2:7" x14ac:dyDescent="0.3">
      <c r="B74" s="166">
        <v>45641</v>
      </c>
      <c r="C74" s="247">
        <v>2906.35</v>
      </c>
      <c r="D74" s="41">
        <f t="shared" si="1"/>
        <v>-5.6808593496462723E-2</v>
      </c>
      <c r="F74" s="247">
        <v>23587.5</v>
      </c>
      <c r="G74" s="41">
        <f t="shared" si="0"/>
        <v>-4.7673841159869612E-2</v>
      </c>
    </row>
    <row r="75" spans="2:7" x14ac:dyDescent="0.3">
      <c r="B75" s="166">
        <v>45648</v>
      </c>
      <c r="C75" s="247">
        <v>3049.45</v>
      </c>
      <c r="D75" s="41">
        <f t="shared" si="1"/>
        <v>4.9237015500541936E-2</v>
      </c>
      <c r="F75" s="247">
        <v>23813.4</v>
      </c>
      <c r="G75" s="41">
        <f t="shared" si="0"/>
        <v>9.5771065182830295E-3</v>
      </c>
    </row>
    <row r="76" spans="2:7" x14ac:dyDescent="0.3">
      <c r="B76" s="166">
        <v>45655</v>
      </c>
      <c r="C76" s="247">
        <v>3190.55</v>
      </c>
      <c r="D76" s="41">
        <f t="shared" si="1"/>
        <v>4.6270638967682798E-2</v>
      </c>
      <c r="F76" s="247">
        <v>24004.75</v>
      </c>
      <c r="G76" s="41">
        <f t="shared" si="0"/>
        <v>8.035391838208783E-3</v>
      </c>
    </row>
    <row r="77" spans="2:7" x14ac:dyDescent="0.3">
      <c r="B77" s="166">
        <v>45662</v>
      </c>
      <c r="C77" s="247">
        <v>3092.85</v>
      </c>
      <c r="D77" s="41">
        <f t="shared" si="1"/>
        <v>-3.0621679647709676E-2</v>
      </c>
      <c r="F77" s="247">
        <v>23431.5</v>
      </c>
      <c r="G77" s="41">
        <f t="shared" ref="G77:G115" si="2">F77/F76-1</f>
        <v>-2.3880690280048689E-2</v>
      </c>
    </row>
    <row r="78" spans="2:7" x14ac:dyDescent="0.3">
      <c r="B78" s="166">
        <v>45669</v>
      </c>
      <c r="C78" s="247">
        <v>2917.35</v>
      </c>
      <c r="D78" s="41">
        <f t="shared" ref="D78:D115" si="3">C78/C77-1</f>
        <v>-5.6743780008729816E-2</v>
      </c>
      <c r="F78" s="247">
        <v>23203.200000000001</v>
      </c>
      <c r="G78" s="41">
        <f t="shared" si="2"/>
        <v>-9.7432942833365344E-3</v>
      </c>
    </row>
    <row r="79" spans="2:7" x14ac:dyDescent="0.3">
      <c r="B79" s="166">
        <v>45676</v>
      </c>
      <c r="C79" s="247">
        <v>2801.4</v>
      </c>
      <c r="D79" s="41">
        <f t="shared" si="3"/>
        <v>-3.9744974034654712E-2</v>
      </c>
      <c r="F79" s="247">
        <v>23092.2</v>
      </c>
      <c r="G79" s="41">
        <f t="shared" si="2"/>
        <v>-4.7838229209764549E-3</v>
      </c>
    </row>
    <row r="80" spans="2:7" x14ac:dyDescent="0.3">
      <c r="B80" s="166">
        <v>45683</v>
      </c>
      <c r="C80" s="247">
        <v>2989.85</v>
      </c>
      <c r="D80" s="41">
        <f t="shared" si="3"/>
        <v>6.7269936460341295E-2</v>
      </c>
      <c r="F80" s="247">
        <v>23508.400000000001</v>
      </c>
      <c r="G80" s="41">
        <f t="shared" si="2"/>
        <v>1.8023401841314346E-2</v>
      </c>
    </row>
    <row r="81" spans="2:7" x14ac:dyDescent="0.3">
      <c r="B81" s="166">
        <v>45690</v>
      </c>
      <c r="C81" s="247">
        <v>3198.45</v>
      </c>
      <c r="D81" s="41">
        <f t="shared" si="3"/>
        <v>6.9769386424068047E-2</v>
      </c>
      <c r="F81" s="247">
        <v>23559.95</v>
      </c>
      <c r="G81" s="41">
        <f t="shared" si="2"/>
        <v>2.1928332000475947E-3</v>
      </c>
    </row>
    <row r="82" spans="2:7" x14ac:dyDescent="0.3">
      <c r="B82" s="166">
        <v>45697</v>
      </c>
      <c r="C82" s="247">
        <v>2942.6</v>
      </c>
      <c r="D82" s="41">
        <f t="shared" si="3"/>
        <v>-7.9991871062545905E-2</v>
      </c>
      <c r="F82" s="247">
        <v>22929.25</v>
      </c>
      <c r="G82" s="41">
        <f t="shared" si="2"/>
        <v>-2.6770005878620329E-2</v>
      </c>
    </row>
    <row r="83" spans="2:7" x14ac:dyDescent="0.3">
      <c r="B83" s="166">
        <v>45704</v>
      </c>
      <c r="C83" s="247">
        <v>2669.35</v>
      </c>
      <c r="D83" s="41">
        <f t="shared" si="3"/>
        <v>-9.2860055733025249E-2</v>
      </c>
      <c r="F83" s="247">
        <v>22795.9</v>
      </c>
      <c r="G83" s="41">
        <f t="shared" si="2"/>
        <v>-5.8157157342695331E-3</v>
      </c>
    </row>
    <row r="84" spans="2:7" x14ac:dyDescent="0.3">
      <c r="B84" s="166">
        <v>45711</v>
      </c>
      <c r="C84" s="247">
        <v>2585.1</v>
      </c>
      <c r="D84" s="41">
        <f t="shared" si="3"/>
        <v>-3.1561990746810986E-2</v>
      </c>
      <c r="F84" s="247">
        <v>22124.7</v>
      </c>
      <c r="G84" s="41">
        <f t="shared" si="2"/>
        <v>-2.9443891226053842E-2</v>
      </c>
    </row>
    <row r="85" spans="2:7" x14ac:dyDescent="0.3">
      <c r="B85" s="166">
        <v>45718</v>
      </c>
      <c r="C85" s="247">
        <v>2727.85</v>
      </c>
      <c r="D85" s="41">
        <f t="shared" si="3"/>
        <v>5.5220300955475699E-2</v>
      </c>
      <c r="F85" s="247">
        <v>22552.5</v>
      </c>
      <c r="G85" s="41">
        <f t="shared" si="2"/>
        <v>1.9335855401429125E-2</v>
      </c>
    </row>
    <row r="86" spans="2:7" x14ac:dyDescent="0.3">
      <c r="B86" s="166">
        <v>45725</v>
      </c>
      <c r="C86" s="247">
        <v>2643.5</v>
      </c>
      <c r="D86" s="41">
        <f t="shared" si="3"/>
        <v>-3.0921788221493052E-2</v>
      </c>
      <c r="F86" s="247">
        <v>22397.200000000001</v>
      </c>
      <c r="G86" s="41">
        <f t="shared" si="2"/>
        <v>-6.8861545283227521E-3</v>
      </c>
    </row>
    <row r="87" spans="2:7" x14ac:dyDescent="0.3">
      <c r="B87" s="166">
        <v>45732</v>
      </c>
      <c r="C87" s="247">
        <v>2801.85</v>
      </c>
      <c r="D87" s="41">
        <f t="shared" si="3"/>
        <v>5.9901645545678006E-2</v>
      </c>
      <c r="F87" s="247">
        <v>23350.400000000001</v>
      </c>
      <c r="G87" s="41">
        <f t="shared" si="2"/>
        <v>4.2558891289982803E-2</v>
      </c>
    </row>
    <row r="88" spans="2:7" x14ac:dyDescent="0.3">
      <c r="B88" s="166">
        <v>45739</v>
      </c>
      <c r="C88" s="247">
        <v>2665.8</v>
      </c>
      <c r="D88" s="41">
        <f t="shared" si="3"/>
        <v>-4.8557203276406558E-2</v>
      </c>
      <c r="F88" s="247">
        <v>23519.35</v>
      </c>
      <c r="G88" s="41">
        <f t="shared" si="2"/>
        <v>7.2354220912702605E-3</v>
      </c>
    </row>
    <row r="89" spans="2:7" x14ac:dyDescent="0.3">
      <c r="B89" s="166">
        <v>45746</v>
      </c>
      <c r="C89" s="247">
        <v>2596.5500000000002</v>
      </c>
      <c r="D89" s="41">
        <f t="shared" si="3"/>
        <v>-2.5977192587591014E-2</v>
      </c>
      <c r="F89" s="247">
        <v>22904.45</v>
      </c>
      <c r="G89" s="41">
        <f t="shared" si="2"/>
        <v>-2.6144430011883713E-2</v>
      </c>
    </row>
    <row r="90" spans="2:7" x14ac:dyDescent="0.3">
      <c r="B90" s="166">
        <v>45753</v>
      </c>
      <c r="C90" s="247">
        <v>2580.35</v>
      </c>
      <c r="D90" s="41">
        <f t="shared" si="3"/>
        <v>-6.2390479674954147E-3</v>
      </c>
      <c r="F90" s="247">
        <v>22828.55</v>
      </c>
      <c r="G90" s="41">
        <f t="shared" si="2"/>
        <v>-3.3137665388167648E-3</v>
      </c>
    </row>
    <row r="91" spans="2:7" x14ac:dyDescent="0.3">
      <c r="B91" s="166">
        <v>45760</v>
      </c>
      <c r="C91" s="247">
        <v>2679.4</v>
      </c>
      <c r="D91" s="41">
        <f t="shared" si="3"/>
        <v>3.8386265429108501E-2</v>
      </c>
      <c r="F91" s="247">
        <v>23851.65</v>
      </c>
      <c r="G91" s="41">
        <f t="shared" si="2"/>
        <v>4.4816687875489425E-2</v>
      </c>
    </row>
    <row r="92" spans="2:7" x14ac:dyDescent="0.3">
      <c r="B92" s="166">
        <v>45767</v>
      </c>
      <c r="C92" s="247">
        <v>2864.2</v>
      </c>
      <c r="D92" s="41">
        <f t="shared" si="3"/>
        <v>6.8970665074270299E-2</v>
      </c>
      <c r="F92" s="247">
        <v>24039.35</v>
      </c>
      <c r="G92" s="41">
        <f t="shared" si="2"/>
        <v>7.86947653516612E-3</v>
      </c>
    </row>
    <row r="93" spans="2:7" x14ac:dyDescent="0.3">
      <c r="B93" s="166">
        <v>45774</v>
      </c>
      <c r="C93" s="247">
        <v>2926.2</v>
      </c>
      <c r="D93" s="41">
        <f t="shared" si="3"/>
        <v>2.1646533063333528E-2</v>
      </c>
      <c r="F93" s="247">
        <v>24346.7</v>
      </c>
      <c r="G93" s="41">
        <f t="shared" si="2"/>
        <v>1.2785287455775673E-2</v>
      </c>
    </row>
    <row r="94" spans="2:7" x14ac:dyDescent="0.3">
      <c r="B94" s="166">
        <v>45781</v>
      </c>
      <c r="C94" s="247">
        <v>2982.1</v>
      </c>
      <c r="D94" s="41">
        <f t="shared" si="3"/>
        <v>1.9103273870548776E-2</v>
      </c>
      <c r="F94" s="247">
        <v>24008</v>
      </c>
      <c r="G94" s="41">
        <f t="shared" si="2"/>
        <v>-1.391153626569519E-2</v>
      </c>
    </row>
    <row r="95" spans="2:7" x14ac:dyDescent="0.3">
      <c r="B95" s="166">
        <v>45788</v>
      </c>
      <c r="C95" s="247">
        <v>3135.6</v>
      </c>
      <c r="D95" s="41">
        <f t="shared" si="3"/>
        <v>5.1473793635357534E-2</v>
      </c>
      <c r="F95" s="247">
        <v>25019.8</v>
      </c>
      <c r="G95" s="41">
        <f t="shared" si="2"/>
        <v>4.2144285238253865E-2</v>
      </c>
    </row>
    <row r="96" spans="2:7" x14ac:dyDescent="0.3">
      <c r="B96" s="166">
        <v>45795</v>
      </c>
      <c r="C96" s="247">
        <v>3012.7</v>
      </c>
      <c r="D96" s="41">
        <f t="shared" si="3"/>
        <v>-3.9195050389080222E-2</v>
      </c>
      <c r="F96" s="247">
        <v>24853.15</v>
      </c>
      <c r="G96" s="41">
        <f t="shared" si="2"/>
        <v>-6.660724706032739E-3</v>
      </c>
    </row>
    <row r="97" spans="2:7" x14ac:dyDescent="0.3">
      <c r="B97" s="166">
        <v>45802</v>
      </c>
      <c r="C97" s="247">
        <v>2976.8</v>
      </c>
      <c r="D97" s="41">
        <f t="shared" si="3"/>
        <v>-1.1916221329704157E-2</v>
      </c>
      <c r="F97" s="247">
        <v>24750.7</v>
      </c>
      <c r="G97" s="41">
        <f t="shared" si="2"/>
        <v>-4.1222138843567402E-3</v>
      </c>
    </row>
    <row r="98" spans="2:7" x14ac:dyDescent="0.3">
      <c r="B98" s="166">
        <v>45809</v>
      </c>
      <c r="C98" s="247">
        <v>3106.5</v>
      </c>
      <c r="D98" s="41">
        <f t="shared" si="3"/>
        <v>4.3570276807309849E-2</v>
      </c>
      <c r="F98" s="247">
        <v>25003.05</v>
      </c>
      <c r="G98" s="41">
        <f t="shared" si="2"/>
        <v>1.0195671233540704E-2</v>
      </c>
    </row>
    <row r="99" spans="2:7" x14ac:dyDescent="0.3">
      <c r="B99" s="166">
        <v>45816</v>
      </c>
      <c r="C99" s="247">
        <v>3006</v>
      </c>
      <c r="D99" s="41">
        <f t="shared" si="3"/>
        <v>-3.2351521004345685E-2</v>
      </c>
      <c r="F99" s="247">
        <v>24718.6</v>
      </c>
      <c r="G99" s="41">
        <f t="shared" si="2"/>
        <v>-1.1376612053329516E-2</v>
      </c>
    </row>
    <row r="100" spans="2:7" x14ac:dyDescent="0.3">
      <c r="B100" s="166">
        <v>45823</v>
      </c>
      <c r="C100" s="247">
        <v>3184.4</v>
      </c>
      <c r="D100" s="41">
        <f t="shared" si="3"/>
        <v>5.9347970725216248E-2</v>
      </c>
      <c r="F100" s="247">
        <v>25112.400000000001</v>
      </c>
      <c r="G100" s="41">
        <f t="shared" si="2"/>
        <v>1.5931322971365791E-2</v>
      </c>
    </row>
    <row r="101" spans="2:7" x14ac:dyDescent="0.3">
      <c r="B101" s="166">
        <v>45830</v>
      </c>
      <c r="C101" s="247">
        <v>3203.3</v>
      </c>
      <c r="D101" s="41">
        <f t="shared" si="3"/>
        <v>5.9351840221077978E-3</v>
      </c>
      <c r="F101" s="247">
        <v>25637.8</v>
      </c>
      <c r="G101" s="41">
        <f t="shared" si="2"/>
        <v>2.092193498032846E-2</v>
      </c>
    </row>
    <row r="102" spans="2:7" x14ac:dyDescent="0.3">
      <c r="B102" s="166">
        <v>45837</v>
      </c>
      <c r="C102" s="247">
        <v>3162.5</v>
      </c>
      <c r="D102" s="41">
        <f t="shared" si="3"/>
        <v>-1.2736865107857542E-2</v>
      </c>
      <c r="F102" s="247">
        <v>25461</v>
      </c>
      <c r="G102" s="41">
        <f t="shared" si="2"/>
        <v>-6.8960675252947023E-3</v>
      </c>
    </row>
    <row r="103" spans="2:7" x14ac:dyDescent="0.3">
      <c r="B103" s="166">
        <v>45844</v>
      </c>
      <c r="C103" s="247">
        <v>3073.2</v>
      </c>
      <c r="D103" s="41">
        <f t="shared" si="3"/>
        <v>-2.8237154150197674E-2</v>
      </c>
      <c r="F103" s="247">
        <v>25149.85</v>
      </c>
      <c r="G103" s="41">
        <f t="shared" si="2"/>
        <v>-1.2220651192019205E-2</v>
      </c>
    </row>
    <row r="104" spans="2:7" x14ac:dyDescent="0.3">
      <c r="B104" s="166">
        <v>45851</v>
      </c>
      <c r="C104" s="247">
        <v>3192.4</v>
      </c>
      <c r="D104" s="41">
        <f t="shared" si="3"/>
        <v>3.8786932187947487E-2</v>
      </c>
      <c r="F104" s="247">
        <v>24968.400000000001</v>
      </c>
      <c r="G104" s="41">
        <f t="shared" si="2"/>
        <v>-7.214754759968578E-3</v>
      </c>
    </row>
    <row r="105" spans="2:7" x14ac:dyDescent="0.3">
      <c r="B105" s="166">
        <v>45858</v>
      </c>
      <c r="C105" s="247">
        <v>3246.4</v>
      </c>
      <c r="D105" s="41">
        <f t="shared" si="3"/>
        <v>1.6915173537150663E-2</v>
      </c>
      <c r="F105" s="247">
        <v>24837</v>
      </c>
      <c r="G105" s="41">
        <f t="shared" si="2"/>
        <v>-5.2626519921180615E-3</v>
      </c>
    </row>
    <row r="106" spans="2:7" x14ac:dyDescent="0.3">
      <c r="B106" s="166">
        <v>45865</v>
      </c>
      <c r="C106" s="247">
        <v>3159.3</v>
      </c>
      <c r="D106" s="41">
        <f t="shared" si="3"/>
        <v>-2.6829719073435121E-2</v>
      </c>
      <c r="F106" s="247">
        <v>24565.35</v>
      </c>
      <c r="G106" s="41">
        <f t="shared" si="2"/>
        <v>-1.0937311269477057E-2</v>
      </c>
    </row>
    <row r="107" spans="2:7" x14ac:dyDescent="0.3">
      <c r="B107" s="166">
        <v>45872</v>
      </c>
      <c r="C107" s="247">
        <v>3144.2</v>
      </c>
      <c r="D107" s="41">
        <f t="shared" si="3"/>
        <v>-4.7795397714684995E-3</v>
      </c>
      <c r="F107" s="247">
        <v>24363.3</v>
      </c>
      <c r="G107" s="41">
        <f t="shared" si="2"/>
        <v>-8.2249998473459263E-3</v>
      </c>
    </row>
    <row r="108" spans="2:7" x14ac:dyDescent="0.3">
      <c r="B108" s="166">
        <v>45879</v>
      </c>
      <c r="C108" s="247">
        <v>3265.4</v>
      </c>
      <c r="D108" s="41">
        <f t="shared" si="3"/>
        <v>3.8547166210801009E-2</v>
      </c>
      <c r="F108" s="247">
        <v>24631.3</v>
      </c>
      <c r="G108" s="41">
        <f t="shared" si="2"/>
        <v>1.100015186776826E-2</v>
      </c>
    </row>
    <row r="109" spans="2:7" x14ac:dyDescent="0.3">
      <c r="B109" s="166">
        <v>45886</v>
      </c>
      <c r="C109" s="247">
        <v>3403</v>
      </c>
      <c r="D109" s="41">
        <f t="shared" si="3"/>
        <v>4.2138788509830327E-2</v>
      </c>
      <c r="F109" s="247">
        <v>24870.1</v>
      </c>
      <c r="G109" s="41">
        <f t="shared" si="2"/>
        <v>9.6949815884666002E-3</v>
      </c>
    </row>
    <row r="110" spans="2:7" x14ac:dyDescent="0.3">
      <c r="B110" s="166">
        <v>45893</v>
      </c>
      <c r="C110" s="247">
        <v>3199.5</v>
      </c>
      <c r="D110" s="41">
        <f t="shared" si="3"/>
        <v>-5.9800176315016107E-2</v>
      </c>
      <c r="F110" s="247">
        <v>24426.85</v>
      </c>
      <c r="G110" s="41">
        <f t="shared" si="2"/>
        <v>-1.7822606262138052E-2</v>
      </c>
    </row>
    <row r="111" spans="2:7" x14ac:dyDescent="0.3">
      <c r="B111" s="166">
        <v>45900</v>
      </c>
      <c r="C111" s="247">
        <v>3561.3</v>
      </c>
      <c r="D111" s="41">
        <f t="shared" si="3"/>
        <v>0.11308016877637139</v>
      </c>
      <c r="F111" s="247">
        <v>24741</v>
      </c>
      <c r="G111" s="41">
        <f t="shared" si="2"/>
        <v>1.2860847796584585E-2</v>
      </c>
    </row>
    <row r="112" spans="2:7" x14ac:dyDescent="0.3">
      <c r="B112" s="166">
        <v>45907</v>
      </c>
      <c r="C112" s="247">
        <v>3589.9</v>
      </c>
      <c r="D112" s="41">
        <f t="shared" si="3"/>
        <v>8.0307752786903386E-3</v>
      </c>
      <c r="F112" s="247">
        <v>25114</v>
      </c>
      <c r="G112" s="41">
        <f t="shared" si="2"/>
        <v>1.5076189321369338E-2</v>
      </c>
    </row>
    <row r="113" spans="2:7" x14ac:dyDescent="0.3">
      <c r="B113" s="166">
        <v>45914</v>
      </c>
      <c r="C113" s="247">
        <v>3592.1</v>
      </c>
      <c r="D113" s="41">
        <f t="shared" si="3"/>
        <v>6.1283044095938877E-4</v>
      </c>
      <c r="F113" s="247">
        <v>25327.05</v>
      </c>
      <c r="G113" s="41">
        <f t="shared" si="2"/>
        <v>8.4833160786812467E-3</v>
      </c>
    </row>
    <row r="114" spans="2:7" x14ac:dyDescent="0.3">
      <c r="B114" s="166">
        <v>45921</v>
      </c>
      <c r="C114" s="247">
        <v>3396.5</v>
      </c>
      <c r="D114" s="41">
        <f t="shared" si="3"/>
        <v>-5.4452827037109186E-2</v>
      </c>
      <c r="F114" s="247">
        <v>24654.7</v>
      </c>
      <c r="G114" s="41">
        <f t="shared" si="2"/>
        <v>-2.6546715863079107E-2</v>
      </c>
    </row>
    <row r="115" spans="2:7" x14ac:dyDescent="0.3">
      <c r="B115" s="166">
        <v>45928</v>
      </c>
      <c r="C115" s="247">
        <v>3462</v>
      </c>
      <c r="D115" s="41">
        <f t="shared" si="3"/>
        <v>1.9284557632857302E-2</v>
      </c>
      <c r="F115" s="247">
        <v>24894.25</v>
      </c>
      <c r="G115" s="41">
        <f t="shared" si="2"/>
        <v>9.7162001565624934E-3</v>
      </c>
    </row>
    <row r="116" spans="2:7" x14ac:dyDescent="0.3">
      <c r="B116" s="50"/>
      <c r="C116" s="56"/>
      <c r="D116" s="41"/>
      <c r="F116" s="54"/>
      <c r="G116" s="41"/>
    </row>
    <row r="117" spans="2:7" x14ac:dyDescent="0.3">
      <c r="B117" s="50"/>
      <c r="C117" s="56"/>
      <c r="D117" s="41"/>
      <c r="F117" s="54"/>
      <c r="G117" s="41"/>
    </row>
  </sheetData>
  <mergeCells count="3">
    <mergeCell ref="B9:D9"/>
    <mergeCell ref="F9:G9"/>
    <mergeCell ref="I9:J9"/>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87E6-D7CA-425E-B38A-914754E10AD2}">
  <sheetPr codeName="Sheet9">
    <tabColor rgb="FF92D050"/>
  </sheetPr>
  <dimension ref="B1:T117"/>
  <sheetViews>
    <sheetView showGridLines="0" topLeftCell="A84" zoomScale="76" workbookViewId="0">
      <selection activeCell="C12" sqref="C12:C115"/>
    </sheetView>
  </sheetViews>
  <sheetFormatPr defaultRowHeight="14.4" x14ac:dyDescent="0.3"/>
  <cols>
    <col min="1" max="1" width="3.21875" customWidth="1"/>
    <col min="2" max="2" width="11.21875" customWidth="1"/>
    <col min="3" max="3" width="11.21875" bestFit="1" customWidth="1"/>
    <col min="6" max="6" width="11.21875" bestFit="1" customWidth="1"/>
    <col min="9" max="9" width="16.21875" bestFit="1" customWidth="1"/>
    <col min="12" max="12" width="17.21875" bestFit="1" customWidth="1"/>
    <col min="13" max="13" width="11.77734375" bestFit="1" customWidth="1"/>
    <col min="14" max="14" width="13.5546875" bestFit="1" customWidth="1"/>
    <col min="15" max="16" width="11.77734375" bestFit="1" customWidth="1"/>
    <col min="17" max="17" width="12.44140625" bestFit="1" customWidth="1"/>
    <col min="18" max="18" width="11.77734375" bestFit="1" customWidth="1"/>
    <col min="19" max="20" width="12" bestFit="1" customWidth="1"/>
  </cols>
  <sheetData>
    <row r="1" spans="2:13" x14ac:dyDescent="0.3">
      <c r="F1" s="40"/>
    </row>
    <row r="2" spans="2:13" x14ac:dyDescent="0.3">
      <c r="B2" s="1"/>
      <c r="C2" s="1"/>
      <c r="D2" s="1"/>
      <c r="E2" s="1"/>
      <c r="F2" s="1"/>
      <c r="G2" s="1"/>
      <c r="H2" s="1"/>
      <c r="I2" s="1"/>
      <c r="J2" s="1"/>
    </row>
    <row r="3" spans="2:13" x14ac:dyDescent="0.3">
      <c r="B3" s="1"/>
      <c r="C3" s="1"/>
      <c r="D3" s="1"/>
      <c r="E3" s="1"/>
      <c r="F3" s="1"/>
      <c r="G3" s="1"/>
      <c r="H3" s="1"/>
      <c r="I3" s="1"/>
      <c r="J3" s="1"/>
    </row>
    <row r="4" spans="2:13" x14ac:dyDescent="0.3">
      <c r="B4" s="1"/>
      <c r="C4" s="1"/>
      <c r="D4" s="1"/>
      <c r="E4" s="1"/>
      <c r="F4" s="1"/>
      <c r="G4" s="1"/>
      <c r="H4" s="1"/>
      <c r="I4" s="1"/>
      <c r="J4" s="1"/>
    </row>
    <row r="5" spans="2:13" x14ac:dyDescent="0.3">
      <c r="B5" s="1"/>
      <c r="C5" s="1"/>
      <c r="D5" s="1"/>
      <c r="E5" s="1"/>
      <c r="F5" s="1"/>
      <c r="G5" s="1"/>
      <c r="H5" s="1"/>
      <c r="I5" s="1"/>
      <c r="J5" s="1"/>
    </row>
    <row r="6" spans="2:13" x14ac:dyDescent="0.3">
      <c r="F6" s="40"/>
    </row>
    <row r="7" spans="2:13" x14ac:dyDescent="0.3">
      <c r="B7" s="17" t="s">
        <v>48</v>
      </c>
      <c r="F7" s="40"/>
    </row>
    <row r="9" spans="2:13" x14ac:dyDescent="0.3">
      <c r="B9" s="326" t="s">
        <v>58</v>
      </c>
      <c r="C9" s="326"/>
      <c r="D9" s="326"/>
      <c r="F9" s="330" t="s">
        <v>53</v>
      </c>
      <c r="G9" s="330"/>
      <c r="I9" s="330" t="s">
        <v>86</v>
      </c>
      <c r="J9" s="330"/>
      <c r="L9" t="s">
        <v>60</v>
      </c>
      <c r="M9" s="40">
        <f>SLOPE(D13:D117,G13:G117)</f>
        <v>1.1030738240874547</v>
      </c>
    </row>
    <row r="10" spans="2:13" x14ac:dyDescent="0.3">
      <c r="L10" t="s">
        <v>13</v>
      </c>
      <c r="M10" s="40">
        <f>_xlfn.COVARIANCE.S(D13:D117,G13:G117)/_xlfn.VAR.S(G13:G117)</f>
        <v>1.1030738240874542</v>
      </c>
    </row>
    <row r="11" spans="2:13" x14ac:dyDescent="0.3">
      <c r="B11" s="44" t="s">
        <v>49</v>
      </c>
      <c r="C11" s="45" t="s">
        <v>50</v>
      </c>
      <c r="D11" s="45" t="s">
        <v>56</v>
      </c>
      <c r="F11" s="42" t="s">
        <v>50</v>
      </c>
      <c r="G11" s="29" t="s">
        <v>54</v>
      </c>
      <c r="I11" t="s">
        <v>87</v>
      </c>
      <c r="J11" s="40">
        <f>M12</f>
        <v>1.1030738240874547</v>
      </c>
    </row>
    <row r="12" spans="2:13" x14ac:dyDescent="0.3">
      <c r="B12" s="248">
        <v>45207</v>
      </c>
      <c r="C12" s="247">
        <v>5052.3999999999996</v>
      </c>
      <c r="F12" s="247">
        <v>19751.05</v>
      </c>
      <c r="I12" t="s">
        <v>88</v>
      </c>
      <c r="J12" s="52">
        <v>0.75</v>
      </c>
      <c r="L12" t="s">
        <v>14</v>
      </c>
      <c r="M12" s="40">
        <f>M31</f>
        <v>1.1030738240874547</v>
      </c>
    </row>
    <row r="13" spans="2:13" x14ac:dyDescent="0.3">
      <c r="B13" s="248">
        <v>45214</v>
      </c>
      <c r="C13" s="247">
        <v>5489.3</v>
      </c>
      <c r="D13" s="41">
        <f>C13/C12-1</f>
        <v>8.6473755047106415E-2</v>
      </c>
      <c r="F13" s="247">
        <v>19542.650000000001</v>
      </c>
      <c r="G13" s="41">
        <f t="shared" ref="G13:G76" si="0">F13/F12-1</f>
        <v>-1.0551337776978809E-2</v>
      </c>
    </row>
    <row r="14" spans="2:13" x14ac:dyDescent="0.3">
      <c r="B14" s="248">
        <v>45221</v>
      </c>
      <c r="C14" s="247">
        <v>5373.55</v>
      </c>
      <c r="D14" s="41">
        <f t="shared" ref="D14:D77" si="1">C14/C13-1</f>
        <v>-2.1086477328621123E-2</v>
      </c>
      <c r="F14" s="247">
        <v>19047.25</v>
      </c>
      <c r="G14" s="41">
        <f t="shared" si="0"/>
        <v>-2.5349683896503383E-2</v>
      </c>
      <c r="I14" t="s">
        <v>89</v>
      </c>
      <c r="J14" s="53">
        <v>1</v>
      </c>
      <c r="L14" t="s">
        <v>61</v>
      </c>
    </row>
    <row r="15" spans="2:13" ht="15" thickBot="1" x14ac:dyDescent="0.35">
      <c r="B15" s="248">
        <v>45228</v>
      </c>
      <c r="C15" s="247">
        <v>5368.95</v>
      </c>
      <c r="D15" s="41">
        <f t="shared" si="1"/>
        <v>-8.5604488652757382E-4</v>
      </c>
      <c r="F15" s="247">
        <v>19230.599999999999</v>
      </c>
      <c r="G15" s="41">
        <f t="shared" si="0"/>
        <v>9.6260615049414966E-3</v>
      </c>
      <c r="I15" t="s">
        <v>90</v>
      </c>
      <c r="J15" s="52">
        <v>0.25</v>
      </c>
    </row>
    <row r="16" spans="2:13" x14ac:dyDescent="0.3">
      <c r="B16" s="248">
        <v>45235</v>
      </c>
      <c r="C16" s="247">
        <v>5392.05</v>
      </c>
      <c r="D16" s="41">
        <f t="shared" si="1"/>
        <v>4.3025172519766119E-3</v>
      </c>
      <c r="F16" s="247">
        <v>19425.349999999999</v>
      </c>
      <c r="G16" s="41">
        <f t="shared" si="0"/>
        <v>1.0127089118384225E-2</v>
      </c>
      <c r="L16" s="251" t="s">
        <v>62</v>
      </c>
      <c r="M16" s="251"/>
    </row>
    <row r="17" spans="2:20" x14ac:dyDescent="0.3">
      <c r="B17" s="248">
        <v>45242</v>
      </c>
      <c r="C17" s="247">
        <v>5631.5</v>
      </c>
      <c r="D17" s="41">
        <f t="shared" si="1"/>
        <v>4.4407970994334134E-2</v>
      </c>
      <c r="F17" s="247">
        <v>19731.8</v>
      </c>
      <c r="G17" s="41">
        <f t="shared" si="0"/>
        <v>1.5775777527818002E-2</v>
      </c>
      <c r="I17" s="46" t="s">
        <v>91</v>
      </c>
      <c r="J17" s="47">
        <f>(J11*J12)+(J14*J15)</f>
        <v>1.0773053680655911</v>
      </c>
      <c r="L17" t="s">
        <v>63</v>
      </c>
      <c r="M17">
        <v>0.48424458533672399</v>
      </c>
    </row>
    <row r="18" spans="2:20" x14ac:dyDescent="0.3">
      <c r="B18" s="248">
        <v>45249</v>
      </c>
      <c r="C18" s="247">
        <v>5930.3</v>
      </c>
      <c r="D18" s="41">
        <f t="shared" si="1"/>
        <v>5.3058687738613219E-2</v>
      </c>
      <c r="F18" s="247">
        <v>19794.7</v>
      </c>
      <c r="G18" s="41">
        <f t="shared" si="0"/>
        <v>3.1877476966115648E-3</v>
      </c>
      <c r="L18" t="s">
        <v>64</v>
      </c>
      <c r="M18">
        <v>0.23449281842793576</v>
      </c>
    </row>
    <row r="19" spans="2:20" x14ac:dyDescent="0.3">
      <c r="B19" s="248">
        <v>45256</v>
      </c>
      <c r="C19" s="247">
        <v>6046.05</v>
      </c>
      <c r="D19" s="41">
        <f t="shared" si="1"/>
        <v>1.9518405476957268E-2</v>
      </c>
      <c r="F19" s="247">
        <v>20267.900000000001</v>
      </c>
      <c r="G19" s="41">
        <f t="shared" si="0"/>
        <v>2.3905388816198414E-2</v>
      </c>
      <c r="L19" t="s">
        <v>65</v>
      </c>
      <c r="M19">
        <v>0.22691353940246978</v>
      </c>
    </row>
    <row r="20" spans="2:20" x14ac:dyDescent="0.3">
      <c r="B20" s="248">
        <v>45263</v>
      </c>
      <c r="C20" s="247">
        <v>6075.7</v>
      </c>
      <c r="D20" s="41">
        <f t="shared" si="1"/>
        <v>4.904028249848924E-3</v>
      </c>
      <c r="F20" s="247">
        <v>20969.400000000001</v>
      </c>
      <c r="G20" s="41">
        <f t="shared" si="0"/>
        <v>3.4611380557433069E-2</v>
      </c>
      <c r="L20" t="s">
        <v>66</v>
      </c>
      <c r="M20">
        <v>3.4791292488407406E-2</v>
      </c>
    </row>
    <row r="21" spans="2:20" ht="15" thickBot="1" x14ac:dyDescent="0.35">
      <c r="B21" s="248">
        <v>45270</v>
      </c>
      <c r="C21" s="247">
        <v>6275.2</v>
      </c>
      <c r="D21" s="41">
        <f t="shared" si="1"/>
        <v>3.2835722632783115E-2</v>
      </c>
      <c r="F21" s="247">
        <v>21456.65</v>
      </c>
      <c r="G21" s="41">
        <f t="shared" si="0"/>
        <v>2.3236239472755438E-2</v>
      </c>
      <c r="L21" s="249" t="s">
        <v>67</v>
      </c>
      <c r="M21" s="249">
        <v>103</v>
      </c>
    </row>
    <row r="22" spans="2:20" x14ac:dyDescent="0.3">
      <c r="B22" s="248">
        <v>45277</v>
      </c>
      <c r="C22" s="247">
        <v>6372.1</v>
      </c>
      <c r="D22" s="41">
        <f t="shared" si="1"/>
        <v>1.5441738908720026E-2</v>
      </c>
      <c r="F22" s="247">
        <v>21349.4</v>
      </c>
      <c r="G22" s="41">
        <f t="shared" si="0"/>
        <v>-4.9984503638732525E-3</v>
      </c>
    </row>
    <row r="23" spans="2:20" ht="15" thickBot="1" x14ac:dyDescent="0.35">
      <c r="B23" s="248">
        <v>45284</v>
      </c>
      <c r="C23" s="247">
        <v>6797.25</v>
      </c>
      <c r="D23" s="41">
        <f t="shared" si="1"/>
        <v>6.6720547386261986E-2</v>
      </c>
      <c r="F23" s="247">
        <v>21731.4</v>
      </c>
      <c r="G23" s="41">
        <f t="shared" si="0"/>
        <v>1.7892774504201459E-2</v>
      </c>
      <c r="L23" t="s">
        <v>68</v>
      </c>
    </row>
    <row r="24" spans="2:20" x14ac:dyDescent="0.3">
      <c r="B24" s="248">
        <v>45291</v>
      </c>
      <c r="C24" s="247">
        <v>6978.5</v>
      </c>
      <c r="D24" s="41">
        <f t="shared" si="1"/>
        <v>2.6665195483467574E-2</v>
      </c>
      <c r="F24" s="247">
        <v>21710.799999999999</v>
      </c>
      <c r="G24" s="41">
        <f t="shared" si="0"/>
        <v>-9.479370864280412E-4</v>
      </c>
      <c r="L24" s="250"/>
      <c r="M24" s="250" t="s">
        <v>73</v>
      </c>
      <c r="N24" s="250" t="s">
        <v>74</v>
      </c>
      <c r="O24" s="250" t="s">
        <v>75</v>
      </c>
      <c r="P24" s="250" t="s">
        <v>76</v>
      </c>
      <c r="Q24" s="250" t="s">
        <v>77</v>
      </c>
    </row>
    <row r="25" spans="2:20" x14ac:dyDescent="0.3">
      <c r="B25" s="248">
        <v>45298</v>
      </c>
      <c r="C25" s="247">
        <v>7301.95</v>
      </c>
      <c r="D25" s="41">
        <f t="shared" si="1"/>
        <v>4.6349502041986179E-2</v>
      </c>
      <c r="F25" s="247">
        <v>21894.55</v>
      </c>
      <c r="G25" s="41">
        <f t="shared" si="0"/>
        <v>8.4635296718684749E-3</v>
      </c>
      <c r="L25" t="s">
        <v>69</v>
      </c>
      <c r="M25">
        <v>1</v>
      </c>
      <c r="N25">
        <v>3.7449220033837577E-2</v>
      </c>
      <c r="O25">
        <v>3.7449220033837577E-2</v>
      </c>
      <c r="P25">
        <v>30.938670768031116</v>
      </c>
      <c r="Q25">
        <v>2.1890015800590872E-7</v>
      </c>
    </row>
    <row r="26" spans="2:20" x14ac:dyDescent="0.3">
      <c r="B26" s="248">
        <v>45305</v>
      </c>
      <c r="C26" s="247">
        <v>7136.55</v>
      </c>
      <c r="D26" s="41">
        <f t="shared" si="1"/>
        <v>-2.2651483507830084E-2</v>
      </c>
      <c r="F26" s="247">
        <v>21622.400000000001</v>
      </c>
      <c r="G26" s="41">
        <f t="shared" si="0"/>
        <v>-1.2430033958222397E-2</v>
      </c>
      <c r="L26" t="s">
        <v>70</v>
      </c>
      <c r="M26">
        <v>101</v>
      </c>
      <c r="N26">
        <v>0.12225383733440526</v>
      </c>
      <c r="O26">
        <v>1.2104340330139135E-3</v>
      </c>
    </row>
    <row r="27" spans="2:20" ht="15" thickBot="1" x14ac:dyDescent="0.35">
      <c r="B27" s="248">
        <v>45312</v>
      </c>
      <c r="C27" s="247">
        <v>7597.5</v>
      </c>
      <c r="D27" s="41">
        <f t="shared" si="1"/>
        <v>6.4590032999138236E-2</v>
      </c>
      <c r="F27" s="247">
        <v>21352.6</v>
      </c>
      <c r="G27" s="41">
        <f t="shared" si="0"/>
        <v>-1.2477800799171379E-2</v>
      </c>
      <c r="L27" s="249" t="s">
        <v>71</v>
      </c>
      <c r="M27" s="249">
        <v>102</v>
      </c>
      <c r="N27" s="249">
        <v>0.15970305736824283</v>
      </c>
      <c r="O27" s="249"/>
      <c r="P27" s="249"/>
      <c r="Q27" s="249"/>
    </row>
    <row r="28" spans="2:20" ht="15" thickBot="1" x14ac:dyDescent="0.35">
      <c r="B28" s="248">
        <v>45319</v>
      </c>
      <c r="C28" s="247">
        <v>7738.2</v>
      </c>
      <c r="D28" s="41">
        <f t="shared" si="1"/>
        <v>1.8519249753208289E-2</v>
      </c>
      <c r="F28" s="247">
        <v>21853.8</v>
      </c>
      <c r="G28" s="41">
        <f t="shared" si="0"/>
        <v>2.3472551352060167E-2</v>
      </c>
    </row>
    <row r="29" spans="2:20" x14ac:dyDescent="0.3">
      <c r="B29" s="248">
        <v>45326</v>
      </c>
      <c r="C29" s="247">
        <v>7784.85</v>
      </c>
      <c r="D29" s="41">
        <f t="shared" si="1"/>
        <v>6.0285337675429762E-3</v>
      </c>
      <c r="F29" s="247">
        <v>21782.5</v>
      </c>
      <c r="G29" s="41">
        <f t="shared" si="0"/>
        <v>-3.2625904876955047E-3</v>
      </c>
      <c r="L29" s="250"/>
      <c r="M29" s="250" t="s">
        <v>78</v>
      </c>
      <c r="N29" s="250" t="s">
        <v>66</v>
      </c>
      <c r="O29" s="250" t="s">
        <v>79</v>
      </c>
      <c r="P29" s="250" t="s">
        <v>80</v>
      </c>
      <c r="Q29" s="250" t="s">
        <v>81</v>
      </c>
      <c r="R29" s="250" t="s">
        <v>82</v>
      </c>
      <c r="S29" s="250" t="s">
        <v>83</v>
      </c>
      <c r="T29" s="250" t="s">
        <v>84</v>
      </c>
    </row>
    <row r="30" spans="2:20" x14ac:dyDescent="0.3">
      <c r="B30" s="248">
        <v>45333</v>
      </c>
      <c r="C30" s="247">
        <v>8325.0499999999993</v>
      </c>
      <c r="D30" s="41">
        <f t="shared" si="1"/>
        <v>6.9391189297160372E-2</v>
      </c>
      <c r="F30" s="247">
        <v>22040.7</v>
      </c>
      <c r="G30" s="41">
        <f t="shared" si="0"/>
        <v>1.1853552163433978E-2</v>
      </c>
      <c r="L30" t="s">
        <v>72</v>
      </c>
      <c r="M30">
        <v>3.3982861458187129E-3</v>
      </c>
      <c r="N30">
        <v>3.4609421568106606E-3</v>
      </c>
      <c r="O30">
        <v>0.98189625594618812</v>
      </c>
      <c r="P30">
        <v>0.32849719512254216</v>
      </c>
      <c r="Q30">
        <v>-3.4672921100826321E-3</v>
      </c>
      <c r="R30">
        <v>1.0263864401720058E-2</v>
      </c>
      <c r="S30">
        <v>-3.4672921100826321E-3</v>
      </c>
      <c r="T30">
        <v>1.0263864401720058E-2</v>
      </c>
    </row>
    <row r="31" spans="2:20" ht="15" thickBot="1" x14ac:dyDescent="0.35">
      <c r="B31" s="248">
        <v>45340</v>
      </c>
      <c r="C31" s="247">
        <v>8436.9500000000007</v>
      </c>
      <c r="D31" s="41">
        <f t="shared" si="1"/>
        <v>1.3441360712548533E-2</v>
      </c>
      <c r="F31" s="247">
        <v>22212.7</v>
      </c>
      <c r="G31" s="41">
        <f t="shared" si="0"/>
        <v>7.8037448901351336E-3</v>
      </c>
      <c r="L31" s="249" t="s">
        <v>85</v>
      </c>
      <c r="M31" s="249">
        <v>1.1030738240874547</v>
      </c>
      <c r="N31" s="249">
        <v>0.19831417309625687</v>
      </c>
      <c r="O31" s="249">
        <v>5.5622541085454822</v>
      </c>
      <c r="P31" s="249">
        <v>2.1890015800590991E-7</v>
      </c>
      <c r="Q31" s="249">
        <v>0.70967185059090565</v>
      </c>
      <c r="R31" s="249">
        <v>1.4964757975840037</v>
      </c>
      <c r="S31" s="249">
        <v>0.70967185059090565</v>
      </c>
      <c r="T31" s="249">
        <v>1.4964757975840037</v>
      </c>
    </row>
    <row r="32" spans="2:20" x14ac:dyDescent="0.3">
      <c r="B32" s="248">
        <v>45347</v>
      </c>
      <c r="C32" s="247">
        <v>8040.05</v>
      </c>
      <c r="D32" s="41">
        <f t="shared" si="1"/>
        <v>-4.7043066511002207E-2</v>
      </c>
      <c r="F32" s="247">
        <v>22338.75</v>
      </c>
      <c r="G32" s="41">
        <f t="shared" si="0"/>
        <v>5.6746816010659895E-3</v>
      </c>
    </row>
    <row r="33" spans="2:7" x14ac:dyDescent="0.3">
      <c r="B33" s="248">
        <v>45354</v>
      </c>
      <c r="C33" s="247">
        <v>8879.0499999999993</v>
      </c>
      <c r="D33" s="41">
        <f t="shared" si="1"/>
        <v>0.10435258487198462</v>
      </c>
      <c r="F33" s="247">
        <v>22493.55</v>
      </c>
      <c r="G33" s="41">
        <f t="shared" si="0"/>
        <v>6.929662581836471E-3</v>
      </c>
    </row>
    <row r="34" spans="2:7" x14ac:dyDescent="0.3">
      <c r="B34" s="248">
        <v>45361</v>
      </c>
      <c r="C34" s="247">
        <v>8350.7000000000007</v>
      </c>
      <c r="D34" s="41">
        <f t="shared" si="1"/>
        <v>-5.950523986237255E-2</v>
      </c>
      <c r="F34" s="247">
        <v>22023.35</v>
      </c>
      <c r="G34" s="41">
        <f t="shared" si="0"/>
        <v>-2.0903770191899484E-2</v>
      </c>
    </row>
    <row r="35" spans="2:7" x14ac:dyDescent="0.3">
      <c r="B35" s="248">
        <v>45368</v>
      </c>
      <c r="C35" s="247">
        <v>8945.25</v>
      </c>
      <c r="D35" s="41">
        <f t="shared" si="1"/>
        <v>7.1197624151268624E-2</v>
      </c>
      <c r="F35" s="247">
        <v>22096.75</v>
      </c>
      <c r="G35" s="41">
        <f t="shared" si="0"/>
        <v>3.3328262957270649E-3</v>
      </c>
    </row>
    <row r="36" spans="2:7" x14ac:dyDescent="0.3">
      <c r="B36" s="248">
        <v>45375</v>
      </c>
      <c r="C36" s="247">
        <v>9148.15</v>
      </c>
      <c r="D36" s="41">
        <f t="shared" si="1"/>
        <v>2.2682429222212974E-2</v>
      </c>
      <c r="F36" s="247">
        <v>22326.9</v>
      </c>
      <c r="G36" s="41">
        <f t="shared" si="0"/>
        <v>1.0415558849152129E-2</v>
      </c>
    </row>
    <row r="37" spans="2:7" x14ac:dyDescent="0.3">
      <c r="B37" s="248">
        <v>45382</v>
      </c>
      <c r="C37" s="247">
        <v>9009.5</v>
      </c>
      <c r="D37" s="41">
        <f t="shared" si="1"/>
        <v>-1.5156069806463557E-2</v>
      </c>
      <c r="F37" s="247">
        <v>22513.7</v>
      </c>
      <c r="G37" s="41">
        <f t="shared" si="0"/>
        <v>8.3665891816597782E-3</v>
      </c>
    </row>
    <row r="38" spans="2:7" x14ac:dyDescent="0.3">
      <c r="B38" s="248">
        <v>45389</v>
      </c>
      <c r="C38" s="247">
        <v>9064.85</v>
      </c>
      <c r="D38" s="41">
        <f t="shared" si="1"/>
        <v>6.1435151784228204E-3</v>
      </c>
      <c r="F38" s="247">
        <v>22519.4</v>
      </c>
      <c r="G38" s="41">
        <f t="shared" si="0"/>
        <v>2.5317917534661838E-4</v>
      </c>
    </row>
    <row r="39" spans="2:7" x14ac:dyDescent="0.3">
      <c r="B39" s="248">
        <v>45396</v>
      </c>
      <c r="C39" s="247">
        <v>8804.5</v>
      </c>
      <c r="D39" s="41">
        <f t="shared" si="1"/>
        <v>-2.8720828254190645E-2</v>
      </c>
      <c r="F39" s="247">
        <v>22147</v>
      </c>
      <c r="G39" s="41">
        <f t="shared" si="0"/>
        <v>-1.6536852669254087E-2</v>
      </c>
    </row>
    <row r="40" spans="2:7" x14ac:dyDescent="0.3">
      <c r="B40" s="248">
        <v>45403</v>
      </c>
      <c r="C40" s="247">
        <v>8974.2999999999993</v>
      </c>
      <c r="D40" s="41">
        <f t="shared" si="1"/>
        <v>1.9285592594695755E-2</v>
      </c>
      <c r="F40" s="247">
        <v>22419.95</v>
      </c>
      <c r="G40" s="41">
        <f t="shared" si="0"/>
        <v>1.2324468325281002E-2</v>
      </c>
    </row>
    <row r="41" spans="2:7" x14ac:dyDescent="0.3">
      <c r="B41" s="248">
        <v>45410</v>
      </c>
      <c r="C41" s="247">
        <v>9105.6</v>
      </c>
      <c r="D41" s="41">
        <f t="shared" si="1"/>
        <v>1.4630667572958389E-2</v>
      </c>
      <c r="F41" s="247">
        <v>22475.85</v>
      </c>
      <c r="G41" s="41">
        <f t="shared" si="0"/>
        <v>2.4933151055197555E-3</v>
      </c>
    </row>
    <row r="42" spans="2:7" x14ac:dyDescent="0.3">
      <c r="B42" s="248">
        <v>45417</v>
      </c>
      <c r="C42" s="247">
        <v>8981.7999999999993</v>
      </c>
      <c r="D42" s="41">
        <f t="shared" si="1"/>
        <v>-1.3596028817431161E-2</v>
      </c>
      <c r="F42" s="247">
        <v>22055.200000000001</v>
      </c>
      <c r="G42" s="41">
        <f t="shared" si="0"/>
        <v>-1.8715643679771743E-2</v>
      </c>
    </row>
    <row r="43" spans="2:7" x14ac:dyDescent="0.3">
      <c r="B43" s="248">
        <v>45424</v>
      </c>
      <c r="C43" s="247">
        <v>8780.7000000000007</v>
      </c>
      <c r="D43" s="41">
        <f t="shared" si="1"/>
        <v>-2.2389721436682941E-2</v>
      </c>
      <c r="F43" s="247">
        <v>22466.1</v>
      </c>
      <c r="G43" s="41">
        <f t="shared" si="0"/>
        <v>1.8630527041241907E-2</v>
      </c>
    </row>
    <row r="44" spans="2:7" x14ac:dyDescent="0.3">
      <c r="B44" s="248">
        <v>45431</v>
      </c>
      <c r="C44" s="247">
        <v>8948.2000000000007</v>
      </c>
      <c r="D44" s="41">
        <f t="shared" si="1"/>
        <v>1.9075927887298283E-2</v>
      </c>
      <c r="F44" s="247">
        <v>22957.1</v>
      </c>
      <c r="G44" s="41">
        <f t="shared" si="0"/>
        <v>2.1855150649200406E-2</v>
      </c>
    </row>
    <row r="45" spans="2:7" x14ac:dyDescent="0.3">
      <c r="B45" s="248">
        <v>45438</v>
      </c>
      <c r="C45" s="247">
        <v>9084.75</v>
      </c>
      <c r="D45" s="41">
        <f t="shared" si="1"/>
        <v>1.5260052301021343E-2</v>
      </c>
      <c r="F45" s="247">
        <v>22530.7</v>
      </c>
      <c r="G45" s="41">
        <f t="shared" si="0"/>
        <v>-1.8573774562117951E-2</v>
      </c>
    </row>
    <row r="46" spans="2:7" x14ac:dyDescent="0.3">
      <c r="B46" s="248">
        <v>45445</v>
      </c>
      <c r="C46" s="247">
        <v>9725.5499999999993</v>
      </c>
      <c r="D46" s="41">
        <f t="shared" si="1"/>
        <v>7.0535787996367505E-2</v>
      </c>
      <c r="F46" s="247">
        <v>23290.15</v>
      </c>
      <c r="G46" s="41">
        <f t="shared" si="0"/>
        <v>3.3707341538434354E-2</v>
      </c>
    </row>
    <row r="47" spans="2:7" x14ac:dyDescent="0.3">
      <c r="B47" s="248">
        <v>45452</v>
      </c>
      <c r="C47" s="247">
        <v>9961.75</v>
      </c>
      <c r="D47" s="41">
        <f t="shared" si="1"/>
        <v>2.428654420572629E-2</v>
      </c>
      <c r="F47" s="247">
        <v>23465.599999999999</v>
      </c>
      <c r="G47" s="41">
        <f t="shared" si="0"/>
        <v>7.5332275661599279E-3</v>
      </c>
    </row>
    <row r="48" spans="2:7" x14ac:dyDescent="0.3">
      <c r="B48" s="248">
        <v>45459</v>
      </c>
      <c r="C48" s="247">
        <v>9602.25</v>
      </c>
      <c r="D48" s="41">
        <f t="shared" si="1"/>
        <v>-3.6088036740532514E-2</v>
      </c>
      <c r="F48" s="247">
        <v>23501.1</v>
      </c>
      <c r="G48" s="41">
        <f t="shared" si="0"/>
        <v>1.5128528569481325E-3</v>
      </c>
    </row>
    <row r="49" spans="2:7" x14ac:dyDescent="0.3">
      <c r="B49" s="248">
        <v>45466</v>
      </c>
      <c r="C49" s="247">
        <v>9501.65</v>
      </c>
      <c r="D49" s="41">
        <f t="shared" si="1"/>
        <v>-1.0476711187482168E-2</v>
      </c>
      <c r="F49" s="247">
        <v>24010.6</v>
      </c>
      <c r="G49" s="41">
        <f t="shared" si="0"/>
        <v>2.1679836262983532E-2</v>
      </c>
    </row>
    <row r="50" spans="2:7" x14ac:dyDescent="0.3">
      <c r="B50" s="248">
        <v>45473</v>
      </c>
      <c r="C50" s="247">
        <v>9635.7999999999993</v>
      </c>
      <c r="D50" s="41">
        <f t="shared" si="1"/>
        <v>1.4118600453605357E-2</v>
      </c>
      <c r="F50" s="247">
        <v>24323.85</v>
      </c>
      <c r="G50" s="41">
        <f t="shared" si="0"/>
        <v>1.3046321208133094E-2</v>
      </c>
    </row>
    <row r="51" spans="2:7" x14ac:dyDescent="0.3">
      <c r="B51" s="248">
        <v>45480</v>
      </c>
      <c r="C51" s="247">
        <v>9430.75</v>
      </c>
      <c r="D51" s="41">
        <f t="shared" si="1"/>
        <v>-2.1280018265219192E-2</v>
      </c>
      <c r="F51" s="247">
        <v>24502.15</v>
      </c>
      <c r="G51" s="41">
        <f t="shared" si="0"/>
        <v>7.3302540510651326E-3</v>
      </c>
    </row>
    <row r="52" spans="2:7" x14ac:dyDescent="0.3">
      <c r="B52" s="248">
        <v>45487</v>
      </c>
      <c r="C52" s="247">
        <v>9386.0499999999993</v>
      </c>
      <c r="D52" s="41">
        <f t="shared" si="1"/>
        <v>-4.7398139066352485E-3</v>
      </c>
      <c r="F52" s="247">
        <v>24530.9</v>
      </c>
      <c r="G52" s="41">
        <f t="shared" si="0"/>
        <v>1.1733664188653403E-3</v>
      </c>
    </row>
    <row r="53" spans="2:7" x14ac:dyDescent="0.3">
      <c r="B53" s="248">
        <v>45494</v>
      </c>
      <c r="C53" s="247">
        <v>9492.9</v>
      </c>
      <c r="D53" s="41">
        <f t="shared" si="1"/>
        <v>1.1383915491607333E-2</v>
      </c>
      <c r="F53" s="247">
        <v>24834.85</v>
      </c>
      <c r="G53" s="41">
        <f t="shared" si="0"/>
        <v>1.2390495252925682E-2</v>
      </c>
    </row>
    <row r="54" spans="2:7" x14ac:dyDescent="0.3">
      <c r="B54" s="248">
        <v>45501</v>
      </c>
      <c r="C54" s="247">
        <v>9616.2000000000007</v>
      </c>
      <c r="D54" s="41">
        <f t="shared" si="1"/>
        <v>1.2988654678760092E-2</v>
      </c>
      <c r="F54" s="247">
        <v>24717.7</v>
      </c>
      <c r="G54" s="41">
        <f t="shared" si="0"/>
        <v>-4.7171615693268887E-3</v>
      </c>
    </row>
    <row r="55" spans="2:7" x14ac:dyDescent="0.3">
      <c r="B55" s="248">
        <v>45508</v>
      </c>
      <c r="C55" s="247">
        <v>9765.9500000000007</v>
      </c>
      <c r="D55" s="41">
        <f t="shared" si="1"/>
        <v>1.5572679436783865E-2</v>
      </c>
      <c r="F55" s="247">
        <v>24367.5</v>
      </c>
      <c r="G55" s="41">
        <f t="shared" si="0"/>
        <v>-1.4167984885325113E-2</v>
      </c>
    </row>
    <row r="56" spans="2:7" x14ac:dyDescent="0.3">
      <c r="B56" s="248">
        <v>45515</v>
      </c>
      <c r="C56" s="247">
        <v>9888.15</v>
      </c>
      <c r="D56" s="41">
        <f t="shared" si="1"/>
        <v>1.251286357190029E-2</v>
      </c>
      <c r="F56" s="247">
        <v>24541.15</v>
      </c>
      <c r="G56" s="41">
        <f t="shared" si="0"/>
        <v>7.1262952703396998E-3</v>
      </c>
    </row>
    <row r="57" spans="2:7" x14ac:dyDescent="0.3">
      <c r="B57" s="248">
        <v>45522</v>
      </c>
      <c r="C57" s="247">
        <v>10406.450000000001</v>
      </c>
      <c r="D57" s="41">
        <f t="shared" si="1"/>
        <v>5.2416276047592358E-2</v>
      </c>
      <c r="F57" s="247">
        <v>24823.15</v>
      </c>
      <c r="G57" s="41">
        <f t="shared" si="0"/>
        <v>1.1490904052988471E-2</v>
      </c>
    </row>
    <row r="58" spans="2:7" x14ac:dyDescent="0.3">
      <c r="B58" s="248">
        <v>45529</v>
      </c>
      <c r="C58" s="247">
        <v>10891.55</v>
      </c>
      <c r="D58" s="41">
        <f t="shared" si="1"/>
        <v>4.6615320306156116E-2</v>
      </c>
      <c r="F58" s="247">
        <v>25235.9</v>
      </c>
      <c r="G58" s="41">
        <f t="shared" si="0"/>
        <v>1.6627623810837822E-2</v>
      </c>
    </row>
    <row r="59" spans="2:7" x14ac:dyDescent="0.3">
      <c r="B59" s="248">
        <v>45536</v>
      </c>
      <c r="C59" s="247">
        <v>10830.1</v>
      </c>
      <c r="D59" s="41">
        <f t="shared" si="1"/>
        <v>-5.6419885140314152E-3</v>
      </c>
      <c r="F59" s="247">
        <v>24852.15</v>
      </c>
      <c r="G59" s="41">
        <f t="shared" si="0"/>
        <v>-1.5206511358818231E-2</v>
      </c>
    </row>
    <row r="60" spans="2:7" x14ac:dyDescent="0.3">
      <c r="B60" s="248">
        <v>45543</v>
      </c>
      <c r="C60" s="247">
        <v>11737.15</v>
      </c>
      <c r="D60" s="41">
        <f t="shared" si="1"/>
        <v>8.3752689264180225E-2</v>
      </c>
      <c r="F60" s="247">
        <v>25356.5</v>
      </c>
      <c r="G60" s="41">
        <f t="shared" si="0"/>
        <v>2.0294018827344829E-2</v>
      </c>
    </row>
    <row r="61" spans="2:7" x14ac:dyDescent="0.3">
      <c r="B61" s="248">
        <v>45550</v>
      </c>
      <c r="C61" s="247">
        <v>11941.7</v>
      </c>
      <c r="D61" s="41">
        <f t="shared" si="1"/>
        <v>1.7427569725188885E-2</v>
      </c>
      <c r="F61" s="247">
        <v>25790.95</v>
      </c>
      <c r="G61" s="41">
        <f t="shared" si="0"/>
        <v>1.7133673811448702E-2</v>
      </c>
    </row>
    <row r="62" spans="2:7" x14ac:dyDescent="0.3">
      <c r="B62" s="248">
        <v>45557</v>
      </c>
      <c r="C62" s="247">
        <v>12666.4</v>
      </c>
      <c r="D62" s="41">
        <f t="shared" si="1"/>
        <v>6.0686501921836777E-2</v>
      </c>
      <c r="F62" s="247">
        <v>26178.95</v>
      </c>
      <c r="G62" s="41">
        <f t="shared" si="0"/>
        <v>1.5044036764834123E-2</v>
      </c>
    </row>
    <row r="63" spans="2:7" x14ac:dyDescent="0.3">
      <c r="B63" s="248">
        <v>45564</v>
      </c>
      <c r="C63" s="247">
        <v>11774.4</v>
      </c>
      <c r="D63" s="41">
        <f t="shared" si="1"/>
        <v>-7.0422535211267623E-2</v>
      </c>
      <c r="F63" s="247">
        <v>25014.6</v>
      </c>
      <c r="G63" s="41">
        <f t="shared" si="0"/>
        <v>-4.4476573735768743E-2</v>
      </c>
    </row>
    <row r="64" spans="2:7" x14ac:dyDescent="0.3">
      <c r="B64" s="248">
        <v>45571</v>
      </c>
      <c r="C64" s="247">
        <v>11876.95</v>
      </c>
      <c r="D64" s="41">
        <f t="shared" si="1"/>
        <v>8.7095733115913898E-3</v>
      </c>
      <c r="F64" s="247">
        <v>24964.25</v>
      </c>
      <c r="G64" s="41">
        <f t="shared" si="0"/>
        <v>-2.0128245104857889E-3</v>
      </c>
    </row>
    <row r="65" spans="2:7" x14ac:dyDescent="0.3">
      <c r="B65" s="248">
        <v>45578</v>
      </c>
      <c r="C65" s="247">
        <v>10063.950000000001</v>
      </c>
      <c r="D65" s="41">
        <f t="shared" si="1"/>
        <v>-0.15264861770067228</v>
      </c>
      <c r="F65" s="247">
        <v>24854.05</v>
      </c>
      <c r="G65" s="41">
        <f t="shared" si="0"/>
        <v>-4.4143124668275524E-3</v>
      </c>
    </row>
    <row r="66" spans="2:7" x14ac:dyDescent="0.3">
      <c r="B66" s="248">
        <v>45585</v>
      </c>
      <c r="C66" s="247">
        <v>10206.1</v>
      </c>
      <c r="D66" s="41">
        <f t="shared" si="1"/>
        <v>1.4124672717968467E-2</v>
      </c>
      <c r="F66" s="247">
        <v>24180.799999999999</v>
      </c>
      <c r="G66" s="41">
        <f t="shared" si="0"/>
        <v>-2.7088140564616281E-2</v>
      </c>
    </row>
    <row r="67" spans="2:7" x14ac:dyDescent="0.3">
      <c r="B67" s="248">
        <v>45592</v>
      </c>
      <c r="C67" s="247">
        <v>9875.9500000000007</v>
      </c>
      <c r="D67" s="41">
        <f t="shared" si="1"/>
        <v>-3.2348301505962129E-2</v>
      </c>
      <c r="F67" s="247">
        <v>24304.35</v>
      </c>
      <c r="G67" s="41">
        <f t="shared" si="0"/>
        <v>5.1094256600276999E-3</v>
      </c>
    </row>
    <row r="68" spans="2:7" x14ac:dyDescent="0.3">
      <c r="B68" s="248">
        <v>45599</v>
      </c>
      <c r="C68" s="247">
        <v>9910.4</v>
      </c>
      <c r="D68" s="41">
        <f t="shared" si="1"/>
        <v>3.4882720143376567E-3</v>
      </c>
      <c r="F68" s="247">
        <v>24148.2</v>
      </c>
      <c r="G68" s="41">
        <f t="shared" si="0"/>
        <v>-6.4247758117372822E-3</v>
      </c>
    </row>
    <row r="69" spans="2:7" x14ac:dyDescent="0.3">
      <c r="B69" s="248">
        <v>45606</v>
      </c>
      <c r="C69" s="247">
        <v>9482.9500000000007</v>
      </c>
      <c r="D69" s="41">
        <f t="shared" si="1"/>
        <v>-4.3131457862447431E-2</v>
      </c>
      <c r="F69" s="247">
        <v>23532.7</v>
      </c>
      <c r="G69" s="41">
        <f t="shared" si="0"/>
        <v>-2.5488442202731498E-2</v>
      </c>
    </row>
    <row r="70" spans="2:7" x14ac:dyDescent="0.3">
      <c r="B70" s="248">
        <v>45613</v>
      </c>
      <c r="C70" s="247">
        <v>9481.65</v>
      </c>
      <c r="D70" s="41">
        <f t="shared" si="1"/>
        <v>-1.3708814240309675E-4</v>
      </c>
      <c r="F70" s="247">
        <v>23907.25</v>
      </c>
      <c r="G70" s="41">
        <f t="shared" si="0"/>
        <v>1.5916150717937061E-2</v>
      </c>
    </row>
    <row r="71" spans="2:7" x14ac:dyDescent="0.3">
      <c r="B71" s="248">
        <v>45620</v>
      </c>
      <c r="C71" s="247">
        <v>9033.65</v>
      </c>
      <c r="D71" s="41">
        <f t="shared" si="1"/>
        <v>-4.7249160220003916E-2</v>
      </c>
      <c r="F71" s="247">
        <v>24131.1</v>
      </c>
      <c r="G71" s="41">
        <f t="shared" si="0"/>
        <v>9.3632684645870157E-3</v>
      </c>
    </row>
    <row r="72" spans="2:7" x14ac:dyDescent="0.3">
      <c r="B72" s="248">
        <v>45627</v>
      </c>
      <c r="C72" s="247">
        <v>9099.9</v>
      </c>
      <c r="D72" s="41">
        <f t="shared" si="1"/>
        <v>7.3336912543655597E-3</v>
      </c>
      <c r="F72" s="247">
        <v>24677.8</v>
      </c>
      <c r="G72" s="41">
        <f t="shared" si="0"/>
        <v>2.2655411481449228E-2</v>
      </c>
    </row>
    <row r="73" spans="2:7" x14ac:dyDescent="0.3">
      <c r="B73" s="248">
        <v>45634</v>
      </c>
      <c r="C73" s="247">
        <v>9021.4</v>
      </c>
      <c r="D73" s="41">
        <f t="shared" si="1"/>
        <v>-8.6264684227299604E-3</v>
      </c>
      <c r="F73" s="247">
        <v>24768.3</v>
      </c>
      <c r="G73" s="41">
        <f t="shared" si="0"/>
        <v>3.6672636944945491E-3</v>
      </c>
    </row>
    <row r="74" spans="2:7" x14ac:dyDescent="0.3">
      <c r="B74" s="248">
        <v>45641</v>
      </c>
      <c r="C74" s="247">
        <v>8787.25</v>
      </c>
      <c r="D74" s="41">
        <f t="shared" si="1"/>
        <v>-2.5954951559624906E-2</v>
      </c>
      <c r="F74" s="247">
        <v>23587.5</v>
      </c>
      <c r="G74" s="41">
        <f t="shared" si="0"/>
        <v>-4.7673841159869612E-2</v>
      </c>
    </row>
    <row r="75" spans="2:7" x14ac:dyDescent="0.3">
      <c r="B75" s="248">
        <v>45648</v>
      </c>
      <c r="C75" s="247">
        <v>8928.2999999999993</v>
      </c>
      <c r="D75" s="41">
        <f t="shared" si="1"/>
        <v>1.6051665765740131E-2</v>
      </c>
      <c r="F75" s="247">
        <v>23813.4</v>
      </c>
      <c r="G75" s="41">
        <f t="shared" si="0"/>
        <v>9.5771065182830295E-3</v>
      </c>
    </row>
    <row r="76" spans="2:7" x14ac:dyDescent="0.3">
      <c r="B76" s="248">
        <v>45655</v>
      </c>
      <c r="C76" s="247">
        <v>8965.7000000000007</v>
      </c>
      <c r="D76" s="41">
        <f t="shared" si="1"/>
        <v>4.1889273433914909E-3</v>
      </c>
      <c r="F76" s="247">
        <v>24004.75</v>
      </c>
      <c r="G76" s="41">
        <f t="shared" si="0"/>
        <v>8.035391838208783E-3</v>
      </c>
    </row>
    <row r="77" spans="2:7" x14ac:dyDescent="0.3">
      <c r="B77" s="248">
        <v>45662</v>
      </c>
      <c r="C77" s="247">
        <v>8764</v>
      </c>
      <c r="D77" s="41">
        <f t="shared" si="1"/>
        <v>-2.2496849102691452E-2</v>
      </c>
      <c r="F77" s="247">
        <v>23431.5</v>
      </c>
      <c r="G77" s="41">
        <f t="shared" ref="G77:G115" si="2">F77/F76-1</f>
        <v>-2.3880690280048689E-2</v>
      </c>
    </row>
    <row r="78" spans="2:7" x14ac:dyDescent="0.3">
      <c r="B78" s="248">
        <v>45669</v>
      </c>
      <c r="C78" s="247">
        <v>8581.4</v>
      </c>
      <c r="D78" s="41">
        <f t="shared" ref="D78:D115" si="3">C78/C77-1</f>
        <v>-2.0835235052487522E-2</v>
      </c>
      <c r="F78" s="247">
        <v>23203.200000000001</v>
      </c>
      <c r="G78" s="41">
        <f t="shared" si="2"/>
        <v>-9.7432942833365344E-3</v>
      </c>
    </row>
    <row r="79" spans="2:7" x14ac:dyDescent="0.3">
      <c r="B79" s="248">
        <v>45676</v>
      </c>
      <c r="C79" s="247">
        <v>8401.5</v>
      </c>
      <c r="D79" s="41">
        <f t="shared" si="3"/>
        <v>-2.0963945276994411E-2</v>
      </c>
      <c r="F79" s="247">
        <v>23092.2</v>
      </c>
      <c r="G79" s="41">
        <f t="shared" si="2"/>
        <v>-4.7838229209764549E-3</v>
      </c>
    </row>
    <row r="80" spans="2:7" x14ac:dyDescent="0.3">
      <c r="B80" s="248">
        <v>45683</v>
      </c>
      <c r="C80" s="247">
        <v>8847.7999999999993</v>
      </c>
      <c r="D80" s="41">
        <f t="shared" si="3"/>
        <v>5.3121466404808526E-2</v>
      </c>
      <c r="F80" s="247">
        <v>23508.400000000001</v>
      </c>
      <c r="G80" s="41">
        <f t="shared" si="2"/>
        <v>1.8023401841314346E-2</v>
      </c>
    </row>
    <row r="81" spans="2:7" x14ac:dyDescent="0.3">
      <c r="B81" s="248">
        <v>45690</v>
      </c>
      <c r="C81" s="247">
        <v>8989.4</v>
      </c>
      <c r="D81" s="41">
        <f t="shared" si="3"/>
        <v>1.6003978390108253E-2</v>
      </c>
      <c r="F81" s="247">
        <v>23559.95</v>
      </c>
      <c r="G81" s="41">
        <f t="shared" si="2"/>
        <v>2.1928332000475947E-3</v>
      </c>
    </row>
    <row r="82" spans="2:7" x14ac:dyDescent="0.3">
      <c r="B82" s="248">
        <v>45697</v>
      </c>
      <c r="C82" s="247">
        <v>8506.5</v>
      </c>
      <c r="D82" s="41">
        <f t="shared" si="3"/>
        <v>-5.3718824393174103E-2</v>
      </c>
      <c r="F82" s="247">
        <v>22929.25</v>
      </c>
      <c r="G82" s="41">
        <f t="shared" si="2"/>
        <v>-2.6770005878620329E-2</v>
      </c>
    </row>
    <row r="83" spans="2:7" x14ac:dyDescent="0.3">
      <c r="B83" s="248">
        <v>45704</v>
      </c>
      <c r="C83" s="247">
        <v>8506.0499999999993</v>
      </c>
      <c r="D83" s="41">
        <f t="shared" si="3"/>
        <v>-5.2900722976589876E-5</v>
      </c>
      <c r="F83" s="247">
        <v>22795.9</v>
      </c>
      <c r="G83" s="41">
        <f t="shared" si="2"/>
        <v>-5.8157157342695331E-3</v>
      </c>
    </row>
    <row r="84" spans="2:7" x14ac:dyDescent="0.3">
      <c r="B84" s="248">
        <v>45711</v>
      </c>
      <c r="C84" s="247">
        <v>7902.9</v>
      </c>
      <c r="D84" s="41">
        <f t="shared" si="3"/>
        <v>-7.090835346606239E-2</v>
      </c>
      <c r="F84" s="247">
        <v>22124.7</v>
      </c>
      <c r="G84" s="41">
        <f t="shared" si="2"/>
        <v>-2.9443891226053842E-2</v>
      </c>
    </row>
    <row r="85" spans="2:7" x14ac:dyDescent="0.3">
      <c r="B85" s="248">
        <v>45718</v>
      </c>
      <c r="C85" s="247">
        <v>7574.75</v>
      </c>
      <c r="D85" s="41">
        <f t="shared" si="3"/>
        <v>-4.1522732161611509E-2</v>
      </c>
      <c r="F85" s="247">
        <v>22552.5</v>
      </c>
      <c r="G85" s="41">
        <f t="shared" si="2"/>
        <v>1.9335855401429125E-2</v>
      </c>
    </row>
    <row r="86" spans="2:7" x14ac:dyDescent="0.3">
      <c r="B86" s="248">
        <v>45725</v>
      </c>
      <c r="C86" s="247">
        <v>7504.7</v>
      </c>
      <c r="D86" s="41">
        <f t="shared" si="3"/>
        <v>-9.2478299613848458E-3</v>
      </c>
      <c r="F86" s="247">
        <v>22397.200000000001</v>
      </c>
      <c r="G86" s="41">
        <f t="shared" si="2"/>
        <v>-6.8861545283227521E-3</v>
      </c>
    </row>
    <row r="87" spans="2:7" x14ac:dyDescent="0.3">
      <c r="B87" s="248">
        <v>45732</v>
      </c>
      <c r="C87" s="247">
        <v>8067.85</v>
      </c>
      <c r="D87" s="41">
        <f t="shared" si="3"/>
        <v>7.5039641824456771E-2</v>
      </c>
      <c r="F87" s="247">
        <v>23350.400000000001</v>
      </c>
      <c r="G87" s="41">
        <f t="shared" si="2"/>
        <v>4.2558891289982803E-2</v>
      </c>
    </row>
    <row r="88" spans="2:7" x14ac:dyDescent="0.3">
      <c r="B88" s="248">
        <v>45739</v>
      </c>
      <c r="C88" s="247">
        <v>7878.85</v>
      </c>
      <c r="D88" s="41">
        <f t="shared" si="3"/>
        <v>-2.3426315561147049E-2</v>
      </c>
      <c r="F88" s="247">
        <v>23519.35</v>
      </c>
      <c r="G88" s="41">
        <f t="shared" si="2"/>
        <v>7.2354220912702605E-3</v>
      </c>
    </row>
    <row r="89" spans="2:7" x14ac:dyDescent="0.3">
      <c r="B89" s="248">
        <v>45746</v>
      </c>
      <c r="C89" s="247">
        <v>7685.1</v>
      </c>
      <c r="D89" s="41">
        <f t="shared" si="3"/>
        <v>-2.459115226206865E-2</v>
      </c>
      <c r="F89" s="247">
        <v>22904.45</v>
      </c>
      <c r="G89" s="41">
        <f t="shared" si="2"/>
        <v>-2.6144430011883713E-2</v>
      </c>
    </row>
    <row r="90" spans="2:7" x14ac:dyDescent="0.3">
      <c r="B90" s="248">
        <v>45753</v>
      </c>
      <c r="C90" s="247">
        <v>7768.85</v>
      </c>
      <c r="D90" s="41">
        <f t="shared" si="3"/>
        <v>1.0897711155352541E-2</v>
      </c>
      <c r="F90" s="247">
        <v>22828.55</v>
      </c>
      <c r="G90" s="41">
        <f t="shared" si="2"/>
        <v>-3.3137665388167648E-3</v>
      </c>
    </row>
    <row r="91" spans="2:7" x14ac:dyDescent="0.3">
      <c r="B91" s="248">
        <v>45760</v>
      </c>
      <c r="C91" s="247">
        <v>8018</v>
      </c>
      <c r="D91" s="41">
        <f t="shared" si="3"/>
        <v>3.2070383647515355E-2</v>
      </c>
      <c r="F91" s="247">
        <v>23851.65</v>
      </c>
      <c r="G91" s="41">
        <f t="shared" si="2"/>
        <v>4.4816687875489425E-2</v>
      </c>
    </row>
    <row r="92" spans="2:7" x14ac:dyDescent="0.3">
      <c r="B92" s="248">
        <v>45767</v>
      </c>
      <c r="C92" s="247">
        <v>8034</v>
      </c>
      <c r="D92" s="41">
        <f t="shared" si="3"/>
        <v>1.9955101022699484E-3</v>
      </c>
      <c r="F92" s="247">
        <v>24039.35</v>
      </c>
      <c r="G92" s="41">
        <f t="shared" si="2"/>
        <v>7.86947653516612E-3</v>
      </c>
    </row>
    <row r="93" spans="2:7" x14ac:dyDescent="0.3">
      <c r="B93" s="248">
        <v>45774</v>
      </c>
      <c r="C93" s="247">
        <v>7836.5</v>
      </c>
      <c r="D93" s="41">
        <f t="shared" si="3"/>
        <v>-2.4583022155837742E-2</v>
      </c>
      <c r="F93" s="247">
        <v>24346.7</v>
      </c>
      <c r="G93" s="41">
        <f t="shared" si="2"/>
        <v>1.2785287455775673E-2</v>
      </c>
    </row>
    <row r="94" spans="2:7" x14ac:dyDescent="0.3">
      <c r="B94" s="248">
        <v>45781</v>
      </c>
      <c r="C94" s="247">
        <v>7682.5</v>
      </c>
      <c r="D94" s="41">
        <f t="shared" si="3"/>
        <v>-1.9651630192050074E-2</v>
      </c>
      <c r="F94" s="247">
        <v>24008</v>
      </c>
      <c r="G94" s="41">
        <f t="shared" si="2"/>
        <v>-1.391153626569519E-2</v>
      </c>
    </row>
    <row r="95" spans="2:7" x14ac:dyDescent="0.3">
      <c r="B95" s="248">
        <v>45788</v>
      </c>
      <c r="C95" s="247">
        <v>8482.5</v>
      </c>
      <c r="D95" s="41">
        <f t="shared" si="3"/>
        <v>0.10413276928083315</v>
      </c>
      <c r="F95" s="247">
        <v>25019.8</v>
      </c>
      <c r="G95" s="41">
        <f t="shared" si="2"/>
        <v>4.2144285238253865E-2</v>
      </c>
    </row>
    <row r="96" spans="2:7" x14ac:dyDescent="0.3">
      <c r="B96" s="248">
        <v>45795</v>
      </c>
      <c r="C96" s="247">
        <v>8741</v>
      </c>
      <c r="D96" s="41">
        <f t="shared" si="3"/>
        <v>3.0474506336575224E-2</v>
      </c>
      <c r="F96" s="247">
        <v>24853.15</v>
      </c>
      <c r="G96" s="41">
        <f t="shared" si="2"/>
        <v>-6.660724706032739E-3</v>
      </c>
    </row>
    <row r="97" spans="2:7" x14ac:dyDescent="0.3">
      <c r="B97" s="248">
        <v>45802</v>
      </c>
      <c r="C97" s="247">
        <v>8607</v>
      </c>
      <c r="D97" s="41">
        <f t="shared" si="3"/>
        <v>-1.5330053769591623E-2</v>
      </c>
      <c r="F97" s="247">
        <v>24750.7</v>
      </c>
      <c r="G97" s="41">
        <f t="shared" si="2"/>
        <v>-4.1222138843567402E-3</v>
      </c>
    </row>
    <row r="98" spans="2:7" x14ac:dyDescent="0.3">
      <c r="B98" s="248">
        <v>45809</v>
      </c>
      <c r="C98" s="247">
        <v>8637</v>
      </c>
      <c r="D98" s="41">
        <f t="shared" si="3"/>
        <v>3.4855350296270071E-3</v>
      </c>
      <c r="F98" s="247">
        <v>25003.05</v>
      </c>
      <c r="G98" s="41">
        <f t="shared" si="2"/>
        <v>1.0195671233540704E-2</v>
      </c>
    </row>
    <row r="99" spans="2:7" x14ac:dyDescent="0.3">
      <c r="B99" s="248">
        <v>45816</v>
      </c>
      <c r="C99" s="247">
        <v>8463.5</v>
      </c>
      <c r="D99" s="41">
        <f t="shared" si="3"/>
        <v>-2.0087993516267222E-2</v>
      </c>
      <c r="F99" s="247">
        <v>24718.6</v>
      </c>
      <c r="G99" s="41">
        <f t="shared" si="2"/>
        <v>-1.1376612053329516E-2</v>
      </c>
    </row>
    <row r="100" spans="2:7" x14ac:dyDescent="0.3">
      <c r="B100" s="248">
        <v>45823</v>
      </c>
      <c r="C100" s="247">
        <v>8371</v>
      </c>
      <c r="D100" s="41">
        <f t="shared" si="3"/>
        <v>-1.0929284574939468E-2</v>
      </c>
      <c r="F100" s="247">
        <v>25112.400000000001</v>
      </c>
      <c r="G100" s="41">
        <f t="shared" si="2"/>
        <v>1.5931322971365791E-2</v>
      </c>
    </row>
    <row r="101" spans="2:7" x14ac:dyDescent="0.3">
      <c r="B101" s="248">
        <v>45830</v>
      </c>
      <c r="C101" s="247">
        <v>8436</v>
      </c>
      <c r="D101" s="41">
        <f t="shared" si="3"/>
        <v>7.7649026400667953E-3</v>
      </c>
      <c r="F101" s="247">
        <v>25637.8</v>
      </c>
      <c r="G101" s="41">
        <f t="shared" si="2"/>
        <v>2.092193498032846E-2</v>
      </c>
    </row>
    <row r="102" spans="2:7" x14ac:dyDescent="0.3">
      <c r="B102" s="248">
        <v>45837</v>
      </c>
      <c r="C102" s="247">
        <v>8433</v>
      </c>
      <c r="D102" s="41">
        <f t="shared" si="3"/>
        <v>-3.5561877667145136E-4</v>
      </c>
      <c r="F102" s="247">
        <v>25461</v>
      </c>
      <c r="G102" s="41">
        <f t="shared" si="2"/>
        <v>-6.8960675252947023E-3</v>
      </c>
    </row>
    <row r="103" spans="2:7" x14ac:dyDescent="0.3">
      <c r="B103" s="248">
        <v>45844</v>
      </c>
      <c r="C103" s="247">
        <v>8067</v>
      </c>
      <c r="D103" s="41">
        <f t="shared" si="3"/>
        <v>-4.3400924937744612E-2</v>
      </c>
      <c r="F103" s="247">
        <v>25149.85</v>
      </c>
      <c r="G103" s="41">
        <f t="shared" si="2"/>
        <v>-1.2220651192019205E-2</v>
      </c>
    </row>
    <row r="104" spans="2:7" x14ac:dyDescent="0.3">
      <c r="B104" s="248">
        <v>45851</v>
      </c>
      <c r="C104" s="247">
        <v>8347.5</v>
      </c>
      <c r="D104" s="41">
        <f t="shared" si="3"/>
        <v>3.4771290442543679E-2</v>
      </c>
      <c r="F104" s="247">
        <v>24968.400000000001</v>
      </c>
      <c r="G104" s="41">
        <f t="shared" si="2"/>
        <v>-7.214754759968578E-3</v>
      </c>
    </row>
    <row r="105" spans="2:7" x14ac:dyDescent="0.3">
      <c r="B105" s="248">
        <v>45858</v>
      </c>
      <c r="C105" s="247">
        <v>8075.5</v>
      </c>
      <c r="D105" s="41">
        <f t="shared" si="3"/>
        <v>-3.2584606169511865E-2</v>
      </c>
      <c r="F105" s="247">
        <v>24837</v>
      </c>
      <c r="G105" s="41">
        <f t="shared" si="2"/>
        <v>-5.2626519921180615E-3</v>
      </c>
    </row>
    <row r="106" spans="2:7" x14ac:dyDescent="0.3">
      <c r="B106" s="248">
        <v>45865</v>
      </c>
      <c r="C106" s="247">
        <v>8044.5</v>
      </c>
      <c r="D106" s="41">
        <f t="shared" si="3"/>
        <v>-3.8387715930902067E-3</v>
      </c>
      <c r="F106" s="247">
        <v>24565.35</v>
      </c>
      <c r="G106" s="41">
        <f t="shared" si="2"/>
        <v>-1.0937311269477057E-2</v>
      </c>
    </row>
    <row r="107" spans="2:7" x14ac:dyDescent="0.3">
      <c r="B107" s="248">
        <v>45872</v>
      </c>
      <c r="C107" s="247">
        <v>8224</v>
      </c>
      <c r="D107" s="41">
        <f t="shared" si="3"/>
        <v>2.2313381813661604E-2</v>
      </c>
      <c r="F107" s="247">
        <v>24363.3</v>
      </c>
      <c r="G107" s="41">
        <f t="shared" si="2"/>
        <v>-8.2249998473459263E-3</v>
      </c>
    </row>
    <row r="108" spans="2:7" x14ac:dyDescent="0.3">
      <c r="B108" s="248">
        <v>45879</v>
      </c>
      <c r="C108" s="247">
        <v>8213.5</v>
      </c>
      <c r="D108" s="41">
        <f t="shared" si="3"/>
        <v>-1.2767509727626969E-3</v>
      </c>
      <c r="F108" s="247">
        <v>24631.3</v>
      </c>
      <c r="G108" s="41">
        <f t="shared" si="2"/>
        <v>1.100015186776826E-2</v>
      </c>
    </row>
    <row r="109" spans="2:7" x14ac:dyDescent="0.3">
      <c r="B109" s="248">
        <v>45886</v>
      </c>
      <c r="C109" s="247">
        <v>8679.5</v>
      </c>
      <c r="D109" s="41">
        <f t="shared" si="3"/>
        <v>5.6735861691118217E-2</v>
      </c>
      <c r="F109" s="247">
        <v>24870.1</v>
      </c>
      <c r="G109" s="41">
        <f t="shared" si="2"/>
        <v>9.6949815884666002E-3</v>
      </c>
    </row>
    <row r="110" spans="2:7" x14ac:dyDescent="0.3">
      <c r="B110" s="248">
        <v>45893</v>
      </c>
      <c r="C110" s="247">
        <v>8631.5</v>
      </c>
      <c r="D110" s="41">
        <f t="shared" si="3"/>
        <v>-5.5302724811336912E-3</v>
      </c>
      <c r="F110" s="247">
        <v>24426.85</v>
      </c>
      <c r="G110" s="41">
        <f t="shared" si="2"/>
        <v>-1.7822606262138052E-2</v>
      </c>
    </row>
    <row r="111" spans="2:7" x14ac:dyDescent="0.3">
      <c r="B111" s="248">
        <v>45900</v>
      </c>
      <c r="C111" s="247">
        <v>9084.5</v>
      </c>
      <c r="D111" s="41">
        <f t="shared" si="3"/>
        <v>5.2482187337079322E-2</v>
      </c>
      <c r="F111" s="247">
        <v>24741</v>
      </c>
      <c r="G111" s="41">
        <f t="shared" si="2"/>
        <v>1.2860847796584585E-2</v>
      </c>
    </row>
    <row r="112" spans="2:7" x14ac:dyDescent="0.3">
      <c r="B112" s="248">
        <v>45907</v>
      </c>
      <c r="C112" s="247">
        <v>8999.5</v>
      </c>
      <c r="D112" s="41">
        <f t="shared" si="3"/>
        <v>-9.3565964004623803E-3</v>
      </c>
      <c r="F112" s="247">
        <v>25114</v>
      </c>
      <c r="G112" s="41">
        <f t="shared" si="2"/>
        <v>1.5076189321369338E-2</v>
      </c>
    </row>
    <row r="113" spans="2:7" x14ac:dyDescent="0.3">
      <c r="B113" s="248">
        <v>45914</v>
      </c>
      <c r="C113" s="247">
        <v>8971.5</v>
      </c>
      <c r="D113" s="41">
        <f t="shared" si="3"/>
        <v>-3.1112839602199793E-3</v>
      </c>
      <c r="F113" s="247">
        <v>25327.05</v>
      </c>
      <c r="G113" s="41">
        <f t="shared" si="2"/>
        <v>8.4833160786812467E-3</v>
      </c>
    </row>
    <row r="114" spans="2:7" x14ac:dyDescent="0.3">
      <c r="B114" s="248">
        <v>45921</v>
      </c>
      <c r="C114" s="247">
        <v>8702</v>
      </c>
      <c r="D114" s="41">
        <f t="shared" si="3"/>
        <v>-3.003956974864852E-2</v>
      </c>
      <c r="F114" s="247">
        <v>24654.7</v>
      </c>
      <c r="G114" s="41">
        <f t="shared" si="2"/>
        <v>-2.6546715863079107E-2</v>
      </c>
    </row>
    <row r="115" spans="2:7" x14ac:dyDescent="0.3">
      <c r="B115" s="248">
        <v>45928</v>
      </c>
      <c r="C115" s="247">
        <v>8679.5</v>
      </c>
      <c r="D115" s="41">
        <f t="shared" si="3"/>
        <v>-2.5856125028729249E-3</v>
      </c>
      <c r="F115" s="247">
        <v>24894.25</v>
      </c>
      <c r="G115" s="41">
        <f t="shared" si="2"/>
        <v>9.7162001565624934E-3</v>
      </c>
    </row>
    <row r="116" spans="2:7" x14ac:dyDescent="0.3">
      <c r="B116" s="50"/>
      <c r="C116" s="57"/>
      <c r="D116" s="41"/>
      <c r="F116" s="54"/>
      <c r="G116" s="41"/>
    </row>
    <row r="117" spans="2:7" x14ac:dyDescent="0.3">
      <c r="B117" s="50"/>
      <c r="C117" s="57"/>
      <c r="D117" s="41"/>
      <c r="F117" s="54"/>
      <c r="G117" s="41"/>
    </row>
  </sheetData>
  <mergeCells count="3">
    <mergeCell ref="B9:D9"/>
    <mergeCell ref="F9:G9"/>
    <mergeCell ref="I9:J9"/>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C2512-4810-471C-B615-05490AA8EE4C}">
  <sheetPr codeName="Sheet10">
    <tabColor rgb="FF92D050"/>
    <pageSetUpPr autoPageBreaks="0"/>
  </sheetPr>
  <dimension ref="B1:T117"/>
  <sheetViews>
    <sheetView showGridLines="0" topLeftCell="A11" zoomScale="69" workbookViewId="0">
      <selection activeCell="C11" sqref="C11"/>
    </sheetView>
  </sheetViews>
  <sheetFormatPr defaultRowHeight="14.4" x14ac:dyDescent="0.3"/>
  <cols>
    <col min="1" max="1" width="3.21875" customWidth="1"/>
    <col min="2" max="2" width="11.77734375" customWidth="1"/>
    <col min="3" max="3" width="11.21875" bestFit="1" customWidth="1"/>
    <col min="6" max="6" width="11.21875" bestFit="1" customWidth="1"/>
    <col min="9" max="9" width="16.21875" bestFit="1" customWidth="1"/>
    <col min="12" max="12" width="17.21875" bestFit="1" customWidth="1"/>
    <col min="13" max="13" width="11.77734375" bestFit="1" customWidth="1"/>
    <col min="14" max="14" width="13.5546875" bestFit="1" customWidth="1"/>
    <col min="15" max="16" width="11.77734375" bestFit="1" customWidth="1"/>
    <col min="17" max="17" width="12.44140625" bestFit="1" customWidth="1"/>
    <col min="18" max="18" width="11.77734375" bestFit="1" customWidth="1"/>
    <col min="19" max="19" width="12.44140625" bestFit="1" customWidth="1"/>
    <col min="20" max="20" width="12" bestFit="1" customWidth="1"/>
  </cols>
  <sheetData>
    <row r="1" spans="2:13" x14ac:dyDescent="0.3">
      <c r="F1" s="40"/>
    </row>
    <row r="2" spans="2:13" x14ac:dyDescent="0.3">
      <c r="B2" s="1"/>
      <c r="C2" s="1"/>
      <c r="D2" s="1"/>
      <c r="E2" s="1"/>
      <c r="F2" s="1"/>
      <c r="G2" s="1"/>
      <c r="H2" s="1"/>
      <c r="I2" s="1"/>
      <c r="J2" s="1"/>
    </row>
    <row r="3" spans="2:13" x14ac:dyDescent="0.3">
      <c r="B3" s="1"/>
      <c r="C3" s="1"/>
      <c r="D3" s="1"/>
      <c r="E3" s="1"/>
      <c r="F3" s="1"/>
      <c r="G3" s="1"/>
      <c r="H3" s="1"/>
      <c r="I3" s="1"/>
      <c r="J3" s="1"/>
    </row>
    <row r="4" spans="2:13" x14ac:dyDescent="0.3">
      <c r="B4" s="1"/>
      <c r="C4" s="1"/>
      <c r="D4" s="1"/>
      <c r="E4" s="1"/>
      <c r="F4" s="1"/>
      <c r="G4" s="1"/>
      <c r="H4" s="1"/>
      <c r="I4" s="1"/>
      <c r="J4" s="1"/>
    </row>
    <row r="5" spans="2:13" x14ac:dyDescent="0.3">
      <c r="B5" s="1"/>
      <c r="C5" s="1"/>
      <c r="D5" s="1"/>
      <c r="E5" s="1"/>
      <c r="F5" s="1"/>
      <c r="G5" s="1"/>
      <c r="H5" s="1"/>
      <c r="I5" s="1"/>
      <c r="J5" s="1"/>
    </row>
    <row r="6" spans="2:13" x14ac:dyDescent="0.3">
      <c r="F6" s="40"/>
    </row>
    <row r="7" spans="2:13" x14ac:dyDescent="0.3">
      <c r="B7" s="17" t="s">
        <v>48</v>
      </c>
      <c r="F7" s="40"/>
    </row>
    <row r="9" spans="2:13" x14ac:dyDescent="0.3">
      <c r="B9" s="326" t="s">
        <v>59</v>
      </c>
      <c r="C9" s="326"/>
      <c r="D9" s="326"/>
      <c r="F9" s="330" t="s">
        <v>53</v>
      </c>
      <c r="G9" s="330"/>
      <c r="I9" s="330" t="s">
        <v>86</v>
      </c>
      <c r="J9" s="330"/>
      <c r="L9" t="s">
        <v>60</v>
      </c>
      <c r="M9" s="40">
        <f>SLOPE(D13:D117,G13:G117)</f>
        <v>1.0732583901289405</v>
      </c>
    </row>
    <row r="10" spans="2:13" x14ac:dyDescent="0.3">
      <c r="L10" t="s">
        <v>13</v>
      </c>
      <c r="M10" s="40">
        <f>_xlfn.COVARIANCE.S(D13:D117,G13:G117)/_xlfn.VAR.S(G13:G117)</f>
        <v>1.0732583901289403</v>
      </c>
    </row>
    <row r="11" spans="2:13" x14ac:dyDescent="0.3">
      <c r="B11" s="44" t="s">
        <v>49</v>
      </c>
      <c r="C11" s="45" t="s">
        <v>50</v>
      </c>
      <c r="D11" s="45" t="s">
        <v>56</v>
      </c>
      <c r="F11" s="42" t="s">
        <v>50</v>
      </c>
      <c r="G11" s="29" t="s">
        <v>54</v>
      </c>
      <c r="I11" t="s">
        <v>87</v>
      </c>
      <c r="J11" s="40">
        <f>M12</f>
        <v>1.073258390128941</v>
      </c>
    </row>
    <row r="12" spans="2:13" x14ac:dyDescent="0.3">
      <c r="B12" s="166">
        <v>45207</v>
      </c>
      <c r="C12" s="247">
        <v>3476.4</v>
      </c>
      <c r="F12" s="247">
        <v>19751.05</v>
      </c>
      <c r="I12" t="s">
        <v>88</v>
      </c>
      <c r="J12" s="52">
        <v>0.75</v>
      </c>
      <c r="L12" t="s">
        <v>14</v>
      </c>
      <c r="M12" s="197">
        <f>M31</f>
        <v>1.073258390128941</v>
      </c>
    </row>
    <row r="13" spans="2:13" x14ac:dyDescent="0.3">
      <c r="B13" s="166">
        <v>45214</v>
      </c>
      <c r="C13" s="247">
        <v>3480.9</v>
      </c>
      <c r="D13" s="41">
        <f>C13/C12-1</f>
        <v>1.2944425267518156E-3</v>
      </c>
      <c r="F13" s="247">
        <v>19542.650000000001</v>
      </c>
      <c r="G13" s="41">
        <f t="shared" ref="G13:G76" si="0">F13/F12-1</f>
        <v>-1.0551337776978809E-2</v>
      </c>
    </row>
    <row r="14" spans="2:13" x14ac:dyDescent="0.3">
      <c r="B14" s="166">
        <v>45221</v>
      </c>
      <c r="C14" s="247">
        <v>3394.85</v>
      </c>
      <c r="D14" s="41">
        <f t="shared" ref="D14:D77" si="1">C14/C13-1</f>
        <v>-2.4720618230917313E-2</v>
      </c>
      <c r="F14" s="247">
        <v>19047.25</v>
      </c>
      <c r="G14" s="41">
        <f t="shared" si="0"/>
        <v>-2.5349683896503383E-2</v>
      </c>
      <c r="I14" t="s">
        <v>89</v>
      </c>
      <c r="J14" s="53">
        <v>1</v>
      </c>
      <c r="L14" t="s">
        <v>61</v>
      </c>
    </row>
    <row r="15" spans="2:13" ht="15" thickBot="1" x14ac:dyDescent="0.35">
      <c r="B15" s="166">
        <v>45228</v>
      </c>
      <c r="C15" s="247">
        <v>3428</v>
      </c>
      <c r="D15" s="41">
        <f t="shared" si="1"/>
        <v>9.7647907860436423E-3</v>
      </c>
      <c r="F15" s="247">
        <v>19230.599999999999</v>
      </c>
      <c r="G15" s="41">
        <f t="shared" si="0"/>
        <v>9.6260615049414966E-3</v>
      </c>
      <c r="I15" t="s">
        <v>90</v>
      </c>
      <c r="J15" s="52">
        <v>0.25</v>
      </c>
    </row>
    <row r="16" spans="2:13" x14ac:dyDescent="0.3">
      <c r="B16" s="166">
        <v>45235</v>
      </c>
      <c r="C16" s="247">
        <v>3540.75</v>
      </c>
      <c r="D16" s="41">
        <f t="shared" si="1"/>
        <v>3.2890898483080466E-2</v>
      </c>
      <c r="F16" s="247">
        <v>19425.349999999999</v>
      </c>
      <c r="G16" s="41">
        <f t="shared" si="0"/>
        <v>1.0127089118384225E-2</v>
      </c>
      <c r="L16" s="251" t="s">
        <v>62</v>
      </c>
      <c r="M16" s="251"/>
    </row>
    <row r="17" spans="2:20" x14ac:dyDescent="0.3">
      <c r="B17" s="166">
        <v>45242</v>
      </c>
      <c r="C17" s="247">
        <v>3865.3</v>
      </c>
      <c r="D17" s="41">
        <f t="shared" si="1"/>
        <v>9.1661371178422657E-2</v>
      </c>
      <c r="F17" s="247">
        <v>19731.8</v>
      </c>
      <c r="G17" s="41">
        <f t="shared" si="0"/>
        <v>1.5775777527818002E-2</v>
      </c>
      <c r="I17" s="46" t="s">
        <v>91</v>
      </c>
      <c r="J17" s="47">
        <f>(J11*J12)+(J14*J15)</f>
        <v>1.0549437925967058</v>
      </c>
      <c r="L17" t="s">
        <v>63</v>
      </c>
      <c r="M17">
        <v>0.52691573911849487</v>
      </c>
    </row>
    <row r="18" spans="2:20" x14ac:dyDescent="0.3">
      <c r="B18" s="166">
        <v>45249</v>
      </c>
      <c r="C18" s="247">
        <v>3849.05</v>
      </c>
      <c r="D18" s="41">
        <f t="shared" si="1"/>
        <v>-4.2040721289421379E-3</v>
      </c>
      <c r="F18" s="247">
        <v>19794.7</v>
      </c>
      <c r="G18" s="41">
        <f t="shared" si="0"/>
        <v>3.1877476966115648E-3</v>
      </c>
      <c r="L18" t="s">
        <v>64</v>
      </c>
      <c r="M18">
        <v>0.27764019613078972</v>
      </c>
    </row>
    <row r="19" spans="2:20" x14ac:dyDescent="0.3">
      <c r="B19" s="166">
        <v>45256</v>
      </c>
      <c r="C19" s="247">
        <v>3891.2</v>
      </c>
      <c r="D19" s="41">
        <f t="shared" si="1"/>
        <v>1.0950754082176051E-2</v>
      </c>
      <c r="F19" s="247">
        <v>20267.900000000001</v>
      </c>
      <c r="G19" s="41">
        <f t="shared" si="0"/>
        <v>2.3905388816198414E-2</v>
      </c>
      <c r="L19" t="s">
        <v>65</v>
      </c>
      <c r="M19">
        <v>0.27048811886475793</v>
      </c>
    </row>
    <row r="20" spans="2:20" x14ac:dyDescent="0.3">
      <c r="B20" s="166">
        <v>45263</v>
      </c>
      <c r="C20" s="247">
        <v>4055</v>
      </c>
      <c r="D20" s="41">
        <f t="shared" si="1"/>
        <v>4.2094983552631637E-2</v>
      </c>
      <c r="F20" s="247">
        <v>20969.400000000001</v>
      </c>
      <c r="G20" s="41">
        <f t="shared" si="0"/>
        <v>3.4611380557433069E-2</v>
      </c>
      <c r="L20" t="s">
        <v>66</v>
      </c>
      <c r="M20">
        <v>3.0220109201450216E-2</v>
      </c>
    </row>
    <row r="21" spans="2:20" ht="15" thickBot="1" x14ac:dyDescent="0.35">
      <c r="B21" s="166">
        <v>45270</v>
      </c>
      <c r="C21" s="247">
        <v>4059.9</v>
      </c>
      <c r="D21" s="41">
        <f t="shared" si="1"/>
        <v>1.2083847102342116E-3</v>
      </c>
      <c r="F21" s="247">
        <v>21456.65</v>
      </c>
      <c r="G21" s="41">
        <f t="shared" si="0"/>
        <v>2.3236239472755438E-2</v>
      </c>
      <c r="L21" s="249" t="s">
        <v>67</v>
      </c>
      <c r="M21" s="249">
        <v>103</v>
      </c>
    </row>
    <row r="22" spans="2:20" x14ac:dyDescent="0.3">
      <c r="B22" s="166">
        <v>45277</v>
      </c>
      <c r="C22" s="247">
        <v>4006.05</v>
      </c>
      <c r="D22" s="41">
        <f t="shared" si="1"/>
        <v>-1.3263873494421041E-2</v>
      </c>
      <c r="F22" s="247">
        <v>21349.4</v>
      </c>
      <c r="G22" s="41">
        <f t="shared" si="0"/>
        <v>-4.9984503638732525E-3</v>
      </c>
    </row>
    <row r="23" spans="2:20" ht="15" thickBot="1" x14ac:dyDescent="0.35">
      <c r="B23" s="166">
        <v>45284</v>
      </c>
      <c r="C23" s="247">
        <v>4143.5</v>
      </c>
      <c r="D23" s="41">
        <f t="shared" si="1"/>
        <v>3.4310605209620482E-2</v>
      </c>
      <c r="F23" s="247">
        <v>21731.4</v>
      </c>
      <c r="G23" s="41">
        <f t="shared" si="0"/>
        <v>1.7892774504201459E-2</v>
      </c>
      <c r="L23" t="s">
        <v>68</v>
      </c>
    </row>
    <row r="24" spans="2:20" x14ac:dyDescent="0.3">
      <c r="B24" s="166">
        <v>45291</v>
      </c>
      <c r="C24" s="247">
        <v>3877.05</v>
      </c>
      <c r="D24" s="41">
        <f t="shared" si="1"/>
        <v>-6.4305538795704109E-2</v>
      </c>
      <c r="F24" s="247">
        <v>21710.799999999999</v>
      </c>
      <c r="G24" s="41">
        <f t="shared" si="0"/>
        <v>-9.479370864280412E-4</v>
      </c>
      <c r="L24" s="250"/>
      <c r="M24" s="250" t="s">
        <v>73</v>
      </c>
      <c r="N24" s="250" t="s">
        <v>74</v>
      </c>
      <c r="O24" s="250" t="s">
        <v>75</v>
      </c>
      <c r="P24" s="250" t="s">
        <v>76</v>
      </c>
      <c r="Q24" s="250" t="s">
        <v>77</v>
      </c>
    </row>
    <row r="25" spans="2:20" x14ac:dyDescent="0.3">
      <c r="B25" s="166">
        <v>45298</v>
      </c>
      <c r="C25" s="247">
        <v>3870.85</v>
      </c>
      <c r="D25" s="41">
        <f t="shared" si="1"/>
        <v>-1.5991539959505641E-3</v>
      </c>
      <c r="F25" s="247">
        <v>21894.55</v>
      </c>
      <c r="G25" s="41">
        <f t="shared" si="0"/>
        <v>8.4635296718684749E-3</v>
      </c>
      <c r="L25" t="s">
        <v>69</v>
      </c>
      <c r="M25">
        <v>1</v>
      </c>
      <c r="N25">
        <v>3.545211942307204E-2</v>
      </c>
      <c r="O25">
        <v>3.545211942307204E-2</v>
      </c>
      <c r="P25">
        <v>38.819518554339382</v>
      </c>
      <c r="Q25">
        <v>1.0805770658971364E-8</v>
      </c>
    </row>
    <row r="26" spans="2:20" x14ac:dyDescent="0.3">
      <c r="B26" s="166">
        <v>45305</v>
      </c>
      <c r="C26" s="247">
        <v>3699.45</v>
      </c>
      <c r="D26" s="41">
        <f t="shared" si="1"/>
        <v>-4.4279680173605285E-2</v>
      </c>
      <c r="F26" s="247">
        <v>21622.400000000001</v>
      </c>
      <c r="G26" s="41">
        <f t="shared" si="0"/>
        <v>-1.2430033958222397E-2</v>
      </c>
      <c r="L26" t="s">
        <v>70</v>
      </c>
      <c r="M26">
        <v>101</v>
      </c>
      <c r="N26">
        <v>9.223875501490518E-2</v>
      </c>
      <c r="O26">
        <v>9.1325500014757604E-4</v>
      </c>
    </row>
    <row r="27" spans="2:20" ht="15" thickBot="1" x14ac:dyDescent="0.35">
      <c r="B27" s="166">
        <v>45312</v>
      </c>
      <c r="C27" s="247">
        <v>3616.45</v>
      </c>
      <c r="D27" s="41">
        <f t="shared" si="1"/>
        <v>-2.2435767478949598E-2</v>
      </c>
      <c r="F27" s="247">
        <v>21352.6</v>
      </c>
      <c r="G27" s="41">
        <f t="shared" si="0"/>
        <v>-1.2477800799171379E-2</v>
      </c>
      <c r="L27" s="249" t="s">
        <v>71</v>
      </c>
      <c r="M27" s="249">
        <v>102</v>
      </c>
      <c r="N27" s="249">
        <v>0.12769087443797722</v>
      </c>
      <c r="O27" s="249"/>
      <c r="P27" s="249"/>
      <c r="Q27" s="249"/>
    </row>
    <row r="28" spans="2:20" ht="15" thickBot="1" x14ac:dyDescent="0.35">
      <c r="B28" s="166">
        <v>45319</v>
      </c>
      <c r="C28" s="247">
        <v>3825.55</v>
      </c>
      <c r="D28" s="41">
        <f t="shared" si="1"/>
        <v>5.7819132021734054E-2</v>
      </c>
      <c r="F28" s="247">
        <v>21853.8</v>
      </c>
      <c r="G28" s="41">
        <f t="shared" si="0"/>
        <v>2.3472551352060167E-2</v>
      </c>
    </row>
    <row r="29" spans="2:20" x14ac:dyDescent="0.3">
      <c r="B29" s="166">
        <v>45326</v>
      </c>
      <c r="C29" s="247">
        <v>3840.95</v>
      </c>
      <c r="D29" s="41">
        <f t="shared" si="1"/>
        <v>4.0255649514449043E-3</v>
      </c>
      <c r="F29" s="247">
        <v>21782.5</v>
      </c>
      <c r="G29" s="41">
        <f t="shared" si="0"/>
        <v>-3.2625904876955047E-3</v>
      </c>
      <c r="L29" s="250"/>
      <c r="M29" s="250" t="s">
        <v>78</v>
      </c>
      <c r="N29" s="250" t="s">
        <v>66</v>
      </c>
      <c r="O29" s="250" t="s">
        <v>79</v>
      </c>
      <c r="P29" s="250" t="s">
        <v>80</v>
      </c>
      <c r="Q29" s="250" t="s">
        <v>81</v>
      </c>
      <c r="R29" s="250" t="s">
        <v>82</v>
      </c>
      <c r="S29" s="250" t="s">
        <v>83</v>
      </c>
      <c r="T29" s="250" t="s">
        <v>84</v>
      </c>
    </row>
    <row r="30" spans="2:20" x14ac:dyDescent="0.3">
      <c r="B30" s="166">
        <v>45333</v>
      </c>
      <c r="C30" s="247">
        <v>3928.65</v>
      </c>
      <c r="D30" s="41">
        <f t="shared" si="1"/>
        <v>2.2832892904099289E-2</v>
      </c>
      <c r="F30" s="247">
        <v>22040.7</v>
      </c>
      <c r="G30" s="41">
        <f t="shared" si="0"/>
        <v>1.1853552163433978E-2</v>
      </c>
      <c r="L30" t="s">
        <v>72</v>
      </c>
      <c r="M30">
        <v>4.781298598197925E-3</v>
      </c>
      <c r="N30">
        <v>3.0062134068048955E-3</v>
      </c>
      <c r="O30">
        <v>1.5904721159765067</v>
      </c>
      <c r="P30">
        <v>0.11485377162801925</v>
      </c>
      <c r="Q30">
        <v>-1.1822201383817352E-3</v>
      </c>
      <c r="R30">
        <v>1.0744817334777584E-2</v>
      </c>
      <c r="S30">
        <v>-1.1822201383817352E-3</v>
      </c>
      <c r="T30">
        <v>1.0744817334777584E-2</v>
      </c>
    </row>
    <row r="31" spans="2:20" ht="15" thickBot="1" x14ac:dyDescent="0.35">
      <c r="B31" s="166">
        <v>45340</v>
      </c>
      <c r="C31" s="247">
        <v>3927.05</v>
      </c>
      <c r="D31" s="41">
        <f t="shared" si="1"/>
        <v>-4.0726458198103721E-4</v>
      </c>
      <c r="F31" s="247">
        <v>22212.7</v>
      </c>
      <c r="G31" s="41">
        <f t="shared" si="0"/>
        <v>7.8037448901351336E-3</v>
      </c>
      <c r="L31" s="249" t="s">
        <v>85</v>
      </c>
      <c r="M31" s="249">
        <v>1.073258390128941</v>
      </c>
      <c r="N31" s="249">
        <v>0.17225792830666178</v>
      </c>
      <c r="O31" s="249">
        <v>6.2305311614933343</v>
      </c>
      <c r="P31" s="249">
        <v>1.0805770658970974E-8</v>
      </c>
      <c r="Q31" s="249">
        <v>0.73154499724211219</v>
      </c>
      <c r="R31" s="249">
        <v>1.4149717830157698</v>
      </c>
      <c r="S31" s="249">
        <v>0.73154499724211219</v>
      </c>
      <c r="T31" s="249">
        <v>1.4149717830157698</v>
      </c>
    </row>
    <row r="32" spans="2:20" x14ac:dyDescent="0.3">
      <c r="B32" s="166">
        <v>45347</v>
      </c>
      <c r="C32" s="247">
        <v>3843.55</v>
      </c>
      <c r="D32" s="41">
        <f t="shared" si="1"/>
        <v>-2.1262779949325794E-2</v>
      </c>
      <c r="F32" s="247">
        <v>22338.75</v>
      </c>
      <c r="G32" s="41">
        <f t="shared" si="0"/>
        <v>5.6746816010659895E-3</v>
      </c>
    </row>
    <row r="33" spans="2:7" x14ac:dyDescent="0.3">
      <c r="B33" s="166">
        <v>45354</v>
      </c>
      <c r="C33" s="247">
        <v>3785.25</v>
      </c>
      <c r="D33" s="41">
        <f t="shared" si="1"/>
        <v>-1.5168268918057559E-2</v>
      </c>
      <c r="F33" s="247">
        <v>22493.55</v>
      </c>
      <c r="G33" s="41">
        <f t="shared" si="0"/>
        <v>6.929662581836471E-3</v>
      </c>
    </row>
    <row r="34" spans="2:7" x14ac:dyDescent="0.3">
      <c r="B34" s="166">
        <v>45361</v>
      </c>
      <c r="C34" s="247">
        <v>3745.65</v>
      </c>
      <c r="D34" s="41">
        <f t="shared" si="1"/>
        <v>-1.0461660392312222E-2</v>
      </c>
      <c r="F34" s="247">
        <v>22023.35</v>
      </c>
      <c r="G34" s="41">
        <f t="shared" si="0"/>
        <v>-2.0903770191899484E-2</v>
      </c>
    </row>
    <row r="35" spans="2:7" x14ac:dyDescent="0.3">
      <c r="B35" s="166">
        <v>45368</v>
      </c>
      <c r="C35" s="247">
        <v>3988.4</v>
      </c>
      <c r="D35" s="41">
        <f t="shared" si="1"/>
        <v>6.4808511206332575E-2</v>
      </c>
      <c r="F35" s="247">
        <v>22096.75</v>
      </c>
      <c r="G35" s="41">
        <f t="shared" si="0"/>
        <v>3.3328262957270649E-3</v>
      </c>
    </row>
    <row r="36" spans="2:7" x14ac:dyDescent="0.3">
      <c r="B36" s="166">
        <v>45375</v>
      </c>
      <c r="C36" s="247">
        <v>4019.3</v>
      </c>
      <c r="D36" s="41">
        <f t="shared" si="1"/>
        <v>7.7474676562030442E-3</v>
      </c>
      <c r="F36" s="247">
        <v>22326.9</v>
      </c>
      <c r="G36" s="41">
        <f t="shared" si="0"/>
        <v>1.0415558849152129E-2</v>
      </c>
    </row>
    <row r="37" spans="2:7" x14ac:dyDescent="0.3">
      <c r="B37" s="166">
        <v>45382</v>
      </c>
      <c r="C37" s="247">
        <v>4031.25</v>
      </c>
      <c r="D37" s="41">
        <f t="shared" si="1"/>
        <v>2.9731545293956163E-3</v>
      </c>
      <c r="F37" s="247">
        <v>22513.7</v>
      </c>
      <c r="G37" s="41">
        <f t="shared" si="0"/>
        <v>8.3665891816597782E-3</v>
      </c>
    </row>
    <row r="38" spans="2:7" x14ac:dyDescent="0.3">
      <c r="B38" s="166">
        <v>45389</v>
      </c>
      <c r="C38" s="247">
        <v>4302.25</v>
      </c>
      <c r="D38" s="41">
        <f t="shared" si="1"/>
        <v>6.7224806201550358E-2</v>
      </c>
      <c r="F38" s="247">
        <v>22519.4</v>
      </c>
      <c r="G38" s="41">
        <f t="shared" si="0"/>
        <v>2.5317917534661838E-4</v>
      </c>
    </row>
    <row r="39" spans="2:7" x14ac:dyDescent="0.3">
      <c r="B39" s="166">
        <v>45396</v>
      </c>
      <c r="C39" s="247">
        <v>4344.1499999999996</v>
      </c>
      <c r="D39" s="41">
        <f t="shared" si="1"/>
        <v>9.7390900110405632E-3</v>
      </c>
      <c r="F39" s="247">
        <v>22147</v>
      </c>
      <c r="G39" s="41">
        <f t="shared" si="0"/>
        <v>-1.6536852669254087E-2</v>
      </c>
    </row>
    <row r="40" spans="2:7" x14ac:dyDescent="0.3">
      <c r="B40" s="166">
        <v>45403</v>
      </c>
      <c r="C40" s="247">
        <v>4601</v>
      </c>
      <c r="D40" s="41">
        <f t="shared" si="1"/>
        <v>5.9125490602304431E-2</v>
      </c>
      <c r="F40" s="247">
        <v>22419.95</v>
      </c>
      <c r="G40" s="41">
        <f t="shared" si="0"/>
        <v>1.2324468325281002E-2</v>
      </c>
    </row>
    <row r="41" spans="2:7" x14ac:dyDescent="0.3">
      <c r="B41" s="166">
        <v>45410</v>
      </c>
      <c r="C41" s="247">
        <v>4599.25</v>
      </c>
      <c r="D41" s="41">
        <f t="shared" si="1"/>
        <v>-3.8035209737008469E-4</v>
      </c>
      <c r="F41" s="247">
        <v>22475.85</v>
      </c>
      <c r="G41" s="41">
        <f t="shared" si="0"/>
        <v>2.4933151055197555E-3</v>
      </c>
    </row>
    <row r="42" spans="2:7" x14ac:dyDescent="0.3">
      <c r="B42" s="166">
        <v>45417</v>
      </c>
      <c r="C42" s="247">
        <v>4657.8500000000004</v>
      </c>
      <c r="D42" s="41">
        <f t="shared" si="1"/>
        <v>1.2741207805620602E-2</v>
      </c>
      <c r="F42" s="247">
        <v>22055.200000000001</v>
      </c>
      <c r="G42" s="41">
        <f t="shared" si="0"/>
        <v>-1.8715643679771743E-2</v>
      </c>
    </row>
    <row r="43" spans="2:7" x14ac:dyDescent="0.3">
      <c r="B43" s="166">
        <v>45424</v>
      </c>
      <c r="C43" s="247">
        <v>4693.8999999999996</v>
      </c>
      <c r="D43" s="41">
        <f t="shared" si="1"/>
        <v>7.7396223579546675E-3</v>
      </c>
      <c r="F43" s="247">
        <v>22466.1</v>
      </c>
      <c r="G43" s="41">
        <f t="shared" si="0"/>
        <v>1.8630527041241907E-2</v>
      </c>
    </row>
    <row r="44" spans="2:7" x14ac:dyDescent="0.3">
      <c r="B44" s="166">
        <v>45431</v>
      </c>
      <c r="C44" s="247">
        <v>4880.95</v>
      </c>
      <c r="D44" s="41">
        <f t="shared" si="1"/>
        <v>3.9849592023690317E-2</v>
      </c>
      <c r="F44" s="247">
        <v>22957.1</v>
      </c>
      <c r="G44" s="41">
        <f t="shared" si="0"/>
        <v>2.1855150649200406E-2</v>
      </c>
    </row>
    <row r="45" spans="2:7" x14ac:dyDescent="0.3">
      <c r="B45" s="166">
        <v>45438</v>
      </c>
      <c r="C45" s="247">
        <v>4733.45</v>
      </c>
      <c r="D45" s="41">
        <f t="shared" si="1"/>
        <v>-3.0219526936354657E-2</v>
      </c>
      <c r="F45" s="247">
        <v>22530.7</v>
      </c>
      <c r="G45" s="41">
        <f t="shared" si="0"/>
        <v>-1.8573774562117951E-2</v>
      </c>
    </row>
    <row r="46" spans="2:7" x14ac:dyDescent="0.3">
      <c r="B46" s="166">
        <v>45445</v>
      </c>
      <c r="C46" s="247">
        <v>4762</v>
      </c>
      <c r="D46" s="41">
        <f t="shared" si="1"/>
        <v>6.0315414760903074E-3</v>
      </c>
      <c r="F46" s="247">
        <v>23290.15</v>
      </c>
      <c r="G46" s="41">
        <f t="shared" si="0"/>
        <v>3.3707341538434354E-2</v>
      </c>
    </row>
    <row r="47" spans="2:7" x14ac:dyDescent="0.3">
      <c r="B47" s="166">
        <v>45452</v>
      </c>
      <c r="C47" s="247">
        <v>4935.1000000000004</v>
      </c>
      <c r="D47" s="41">
        <f t="shared" si="1"/>
        <v>3.6350272994540189E-2</v>
      </c>
      <c r="F47" s="247">
        <v>23465.599999999999</v>
      </c>
      <c r="G47" s="41">
        <f t="shared" si="0"/>
        <v>7.5332275661599279E-3</v>
      </c>
    </row>
    <row r="48" spans="2:7" x14ac:dyDescent="0.3">
      <c r="B48" s="166">
        <v>45459</v>
      </c>
      <c r="C48" s="247">
        <v>4845.5</v>
      </c>
      <c r="D48" s="41">
        <f t="shared" si="1"/>
        <v>-1.8155660472938817E-2</v>
      </c>
      <c r="F48" s="247">
        <v>23501.1</v>
      </c>
      <c r="G48" s="41">
        <f t="shared" si="0"/>
        <v>1.5128528569481325E-3</v>
      </c>
    </row>
    <row r="49" spans="2:7" x14ac:dyDescent="0.3">
      <c r="B49" s="166">
        <v>45466</v>
      </c>
      <c r="C49" s="247">
        <v>4672.95</v>
      </c>
      <c r="D49" s="41">
        <f t="shared" si="1"/>
        <v>-3.5610360127953822E-2</v>
      </c>
      <c r="F49" s="247">
        <v>24010.6</v>
      </c>
      <c r="G49" s="41">
        <f t="shared" si="0"/>
        <v>2.1679836262983532E-2</v>
      </c>
    </row>
    <row r="50" spans="2:7" x14ac:dyDescent="0.3">
      <c r="B50" s="166">
        <v>45473</v>
      </c>
      <c r="C50" s="247">
        <v>4737.3</v>
      </c>
      <c r="D50" s="41">
        <f t="shared" si="1"/>
        <v>1.3770744390588563E-2</v>
      </c>
      <c r="F50" s="247">
        <v>24323.85</v>
      </c>
      <c r="G50" s="41">
        <f t="shared" si="0"/>
        <v>1.3046321208133094E-2</v>
      </c>
    </row>
    <row r="51" spans="2:7" x14ac:dyDescent="0.3">
      <c r="B51" s="166">
        <v>45480</v>
      </c>
      <c r="C51" s="247">
        <v>4860.7</v>
      </c>
      <c r="D51" s="41">
        <f t="shared" si="1"/>
        <v>2.6048593080446603E-2</v>
      </c>
      <c r="F51" s="247">
        <v>24502.15</v>
      </c>
      <c r="G51" s="41">
        <f t="shared" si="0"/>
        <v>7.3302540510651326E-3</v>
      </c>
    </row>
    <row r="52" spans="2:7" x14ac:dyDescent="0.3">
      <c r="B52" s="166">
        <v>45487</v>
      </c>
      <c r="C52" s="247">
        <v>4850.7</v>
      </c>
      <c r="D52" s="41">
        <f t="shared" si="1"/>
        <v>-2.0573168473676517E-3</v>
      </c>
      <c r="F52" s="247">
        <v>24530.9</v>
      </c>
      <c r="G52" s="41">
        <f t="shared" si="0"/>
        <v>1.1733664188653403E-3</v>
      </c>
    </row>
    <row r="53" spans="2:7" x14ac:dyDescent="0.3">
      <c r="B53" s="166">
        <v>45494</v>
      </c>
      <c r="C53" s="247">
        <v>5012.5</v>
      </c>
      <c r="D53" s="41">
        <f t="shared" si="1"/>
        <v>3.3356010472715303E-2</v>
      </c>
      <c r="F53" s="247">
        <v>24834.85</v>
      </c>
      <c r="G53" s="41">
        <f t="shared" si="0"/>
        <v>1.2390495252925682E-2</v>
      </c>
    </row>
    <row r="54" spans="2:7" x14ac:dyDescent="0.3">
      <c r="B54" s="166">
        <v>45501</v>
      </c>
      <c r="C54" s="247">
        <v>4726.7</v>
      </c>
      <c r="D54" s="41">
        <f t="shared" si="1"/>
        <v>-5.701745635910227E-2</v>
      </c>
      <c r="F54" s="247">
        <v>24717.7</v>
      </c>
      <c r="G54" s="41">
        <f t="shared" si="0"/>
        <v>-4.7171615693268887E-3</v>
      </c>
    </row>
    <row r="55" spans="2:7" x14ac:dyDescent="0.3">
      <c r="B55" s="166">
        <v>45508</v>
      </c>
      <c r="C55" s="247">
        <v>4830.6000000000004</v>
      </c>
      <c r="D55" s="41">
        <f t="shared" si="1"/>
        <v>2.1981509298242052E-2</v>
      </c>
      <c r="F55" s="247">
        <v>24367.5</v>
      </c>
      <c r="G55" s="41">
        <f t="shared" si="0"/>
        <v>-1.4167984885325113E-2</v>
      </c>
    </row>
    <row r="56" spans="2:7" x14ac:dyDescent="0.3">
      <c r="B56" s="166">
        <v>45515</v>
      </c>
      <c r="C56" s="247">
        <v>4818</v>
      </c>
      <c r="D56" s="41">
        <f t="shared" si="1"/>
        <v>-2.6083716308533678E-3</v>
      </c>
      <c r="F56" s="247">
        <v>24541.15</v>
      </c>
      <c r="G56" s="41">
        <f t="shared" si="0"/>
        <v>7.1262952703396998E-3</v>
      </c>
    </row>
    <row r="57" spans="2:7" x14ac:dyDescent="0.3">
      <c r="B57" s="166">
        <v>45522</v>
      </c>
      <c r="C57" s="247">
        <v>4898.1000000000004</v>
      </c>
      <c r="D57" s="41">
        <f t="shared" si="1"/>
        <v>1.6625155666251556E-2</v>
      </c>
      <c r="F57" s="247">
        <v>24823.15</v>
      </c>
      <c r="G57" s="41">
        <f t="shared" si="0"/>
        <v>1.1490904052988471E-2</v>
      </c>
    </row>
    <row r="58" spans="2:7" x14ac:dyDescent="0.3">
      <c r="B58" s="166">
        <v>45529</v>
      </c>
      <c r="C58" s="247">
        <v>4960.5</v>
      </c>
      <c r="D58" s="41">
        <f t="shared" si="1"/>
        <v>1.2739633735530109E-2</v>
      </c>
      <c r="F58" s="247">
        <v>25235.9</v>
      </c>
      <c r="G58" s="41">
        <f t="shared" si="0"/>
        <v>1.6627623810837822E-2</v>
      </c>
    </row>
    <row r="59" spans="2:7" x14ac:dyDescent="0.3">
      <c r="B59" s="166">
        <v>45536</v>
      </c>
      <c r="C59" s="247">
        <v>4752.5</v>
      </c>
      <c r="D59" s="41">
        <f t="shared" si="1"/>
        <v>-4.1931256929744976E-2</v>
      </c>
      <c r="F59" s="247">
        <v>24852.15</v>
      </c>
      <c r="G59" s="41">
        <f t="shared" si="0"/>
        <v>-1.5206511358818231E-2</v>
      </c>
    </row>
    <row r="60" spans="2:7" x14ac:dyDescent="0.3">
      <c r="B60" s="166">
        <v>45543</v>
      </c>
      <c r="C60" s="247">
        <v>4858.3</v>
      </c>
      <c r="D60" s="41">
        <f t="shared" si="1"/>
        <v>2.2261967385586612E-2</v>
      </c>
      <c r="F60" s="247">
        <v>25356.5</v>
      </c>
      <c r="G60" s="41">
        <f t="shared" si="0"/>
        <v>2.0294018827344829E-2</v>
      </c>
    </row>
    <row r="61" spans="2:7" x14ac:dyDescent="0.3">
      <c r="B61" s="166">
        <v>45550</v>
      </c>
      <c r="C61" s="247">
        <v>4963.1499999999996</v>
      </c>
      <c r="D61" s="41">
        <f t="shared" si="1"/>
        <v>2.1581623201531341E-2</v>
      </c>
      <c r="F61" s="247">
        <v>25790.95</v>
      </c>
      <c r="G61" s="41">
        <f t="shared" si="0"/>
        <v>1.7133673811448702E-2</v>
      </c>
    </row>
    <row r="62" spans="2:7" x14ac:dyDescent="0.3">
      <c r="B62" s="166">
        <v>45557</v>
      </c>
      <c r="C62" s="247">
        <v>5062.6000000000004</v>
      </c>
      <c r="D62" s="41">
        <f t="shared" si="1"/>
        <v>2.0037677684535238E-2</v>
      </c>
      <c r="F62" s="247">
        <v>26178.95</v>
      </c>
      <c r="G62" s="41">
        <f t="shared" si="0"/>
        <v>1.5044036764834123E-2</v>
      </c>
    </row>
    <row r="63" spans="2:7" x14ac:dyDescent="0.3">
      <c r="B63" s="166">
        <v>45564</v>
      </c>
      <c r="C63" s="247">
        <v>4706.8</v>
      </c>
      <c r="D63" s="41">
        <f t="shared" si="1"/>
        <v>-7.0280093232726326E-2</v>
      </c>
      <c r="F63" s="247">
        <v>25014.6</v>
      </c>
      <c r="G63" s="41">
        <f t="shared" si="0"/>
        <v>-4.4476573735768743E-2</v>
      </c>
    </row>
    <row r="64" spans="2:7" x14ac:dyDescent="0.3">
      <c r="B64" s="166">
        <v>45571</v>
      </c>
      <c r="C64" s="247">
        <v>4728.05</v>
      </c>
      <c r="D64" s="41">
        <f t="shared" si="1"/>
        <v>4.5147446247981726E-3</v>
      </c>
      <c r="F64" s="247">
        <v>24964.25</v>
      </c>
      <c r="G64" s="41">
        <f t="shared" si="0"/>
        <v>-2.0128245104857889E-3</v>
      </c>
    </row>
    <row r="65" spans="2:7" x14ac:dyDescent="0.3">
      <c r="B65" s="166">
        <v>45578</v>
      </c>
      <c r="C65" s="247">
        <v>4765.6499999999996</v>
      </c>
      <c r="D65" s="41">
        <f t="shared" si="1"/>
        <v>7.9525385729846132E-3</v>
      </c>
      <c r="F65" s="247">
        <v>24854.05</v>
      </c>
      <c r="G65" s="41">
        <f t="shared" si="0"/>
        <v>-4.4143124668275524E-3</v>
      </c>
    </row>
    <row r="66" spans="2:7" x14ac:dyDescent="0.3">
      <c r="B66" s="166">
        <v>45585</v>
      </c>
      <c r="C66" s="247">
        <v>4591.6000000000004</v>
      </c>
      <c r="D66" s="41">
        <f t="shared" si="1"/>
        <v>-3.652177562347203E-2</v>
      </c>
      <c r="F66" s="247">
        <v>24180.799999999999</v>
      </c>
      <c r="G66" s="41">
        <f t="shared" si="0"/>
        <v>-2.7088140564616281E-2</v>
      </c>
    </row>
    <row r="67" spans="2:7" x14ac:dyDescent="0.3">
      <c r="B67" s="166">
        <v>45592</v>
      </c>
      <c r="C67" s="247">
        <v>4953.6000000000004</v>
      </c>
      <c r="D67" s="41">
        <f t="shared" si="1"/>
        <v>7.8839620175973568E-2</v>
      </c>
      <c r="F67" s="247">
        <v>24304.35</v>
      </c>
      <c r="G67" s="41">
        <f t="shared" si="0"/>
        <v>5.1094256600276999E-3</v>
      </c>
    </row>
    <row r="68" spans="2:7" x14ac:dyDescent="0.3">
      <c r="B68" s="166">
        <v>45599</v>
      </c>
      <c r="C68" s="247">
        <v>4785.25</v>
      </c>
      <c r="D68" s="41">
        <f t="shared" si="1"/>
        <v>-3.3985384366925109E-2</v>
      </c>
      <c r="F68" s="247">
        <v>24148.2</v>
      </c>
      <c r="G68" s="41">
        <f t="shared" si="0"/>
        <v>-6.4247758117372822E-3</v>
      </c>
    </row>
    <row r="69" spans="2:7" x14ac:dyDescent="0.3">
      <c r="B69" s="166">
        <v>45606</v>
      </c>
      <c r="C69" s="247">
        <v>4883.7</v>
      </c>
      <c r="D69" s="41">
        <f t="shared" si="1"/>
        <v>2.0573637740974871E-2</v>
      </c>
      <c r="F69" s="247">
        <v>23532.7</v>
      </c>
      <c r="G69" s="41">
        <f t="shared" si="0"/>
        <v>-2.5488442202731498E-2</v>
      </c>
    </row>
    <row r="70" spans="2:7" x14ac:dyDescent="0.3">
      <c r="B70" s="166">
        <v>45613</v>
      </c>
      <c r="C70" s="247">
        <v>4986.2</v>
      </c>
      <c r="D70" s="41">
        <f t="shared" si="1"/>
        <v>2.0988185187460262E-2</v>
      </c>
      <c r="F70" s="247">
        <v>23907.25</v>
      </c>
      <c r="G70" s="41">
        <f t="shared" si="0"/>
        <v>1.5916150717937061E-2</v>
      </c>
    </row>
    <row r="71" spans="2:7" x14ac:dyDescent="0.3">
      <c r="B71" s="166">
        <v>45620</v>
      </c>
      <c r="C71" s="247">
        <v>4831.8500000000004</v>
      </c>
      <c r="D71" s="41">
        <f t="shared" si="1"/>
        <v>-3.0955437006136788E-2</v>
      </c>
      <c r="F71" s="247">
        <v>24131.1</v>
      </c>
      <c r="G71" s="41">
        <f t="shared" si="0"/>
        <v>9.3632684645870157E-3</v>
      </c>
    </row>
    <row r="72" spans="2:7" x14ac:dyDescent="0.3">
      <c r="B72" s="166">
        <v>45627</v>
      </c>
      <c r="C72" s="247">
        <v>4877.05</v>
      </c>
      <c r="D72" s="41">
        <f t="shared" si="1"/>
        <v>9.3545950308886461E-3</v>
      </c>
      <c r="F72" s="247">
        <v>24677.8</v>
      </c>
      <c r="G72" s="41">
        <f t="shared" si="0"/>
        <v>2.2655411481449228E-2</v>
      </c>
    </row>
    <row r="73" spans="2:7" x14ac:dyDescent="0.3">
      <c r="B73" s="166">
        <v>45634</v>
      </c>
      <c r="C73" s="247">
        <v>4825.8999999999996</v>
      </c>
      <c r="D73" s="41">
        <f t="shared" si="1"/>
        <v>-1.0487897396992185E-2</v>
      </c>
      <c r="F73" s="247">
        <v>24768.3</v>
      </c>
      <c r="G73" s="41">
        <f t="shared" si="0"/>
        <v>3.6672636944945491E-3</v>
      </c>
    </row>
    <row r="74" spans="2:7" x14ac:dyDescent="0.3">
      <c r="B74" s="166">
        <v>45641</v>
      </c>
      <c r="C74" s="247">
        <v>4734.5</v>
      </c>
      <c r="D74" s="41">
        <f t="shared" si="1"/>
        <v>-1.8939472430012927E-2</v>
      </c>
      <c r="F74" s="247">
        <v>23587.5</v>
      </c>
      <c r="G74" s="41">
        <f t="shared" si="0"/>
        <v>-4.7673841159869612E-2</v>
      </c>
    </row>
    <row r="75" spans="2:7" x14ac:dyDescent="0.3">
      <c r="B75" s="166">
        <v>45648</v>
      </c>
      <c r="C75" s="247">
        <v>4876.8999999999996</v>
      </c>
      <c r="D75" s="41">
        <f t="shared" si="1"/>
        <v>3.0077093674094391E-2</v>
      </c>
      <c r="F75" s="247">
        <v>23813.4</v>
      </c>
      <c r="G75" s="41">
        <f t="shared" si="0"/>
        <v>9.5771065182830295E-3</v>
      </c>
    </row>
    <row r="76" spans="2:7" x14ac:dyDescent="0.3">
      <c r="B76" s="166">
        <v>45655</v>
      </c>
      <c r="C76" s="247">
        <v>5310.75</v>
      </c>
      <c r="D76" s="41">
        <f t="shared" si="1"/>
        <v>8.8960200127130129E-2</v>
      </c>
      <c r="F76" s="247">
        <v>24004.75</v>
      </c>
      <c r="G76" s="41">
        <f t="shared" si="0"/>
        <v>8.035391838208783E-3</v>
      </c>
    </row>
    <row r="77" spans="2:7" x14ac:dyDescent="0.3">
      <c r="B77" s="166">
        <v>45662</v>
      </c>
      <c r="C77" s="247">
        <v>5058.45</v>
      </c>
      <c r="D77" s="41">
        <f t="shared" si="1"/>
        <v>-4.7507414207032972E-2</v>
      </c>
      <c r="F77" s="247">
        <v>23431.5</v>
      </c>
      <c r="G77" s="41">
        <f t="shared" ref="G77:G115" si="2">F77/F76-1</f>
        <v>-2.3880690280048689E-2</v>
      </c>
    </row>
    <row r="78" spans="2:7" x14ac:dyDescent="0.3">
      <c r="B78" s="166">
        <v>45669</v>
      </c>
      <c r="C78" s="247">
        <v>5012.3</v>
      </c>
      <c r="D78" s="41">
        <f t="shared" ref="D78:D115" si="3">C78/C77-1</f>
        <v>-9.1233480611648821E-3</v>
      </c>
      <c r="F78" s="247">
        <v>23203.200000000001</v>
      </c>
      <c r="G78" s="41">
        <f t="shared" si="2"/>
        <v>-9.7432942833365344E-3</v>
      </c>
    </row>
    <row r="79" spans="2:7" x14ac:dyDescent="0.3">
      <c r="B79" s="166">
        <v>45676</v>
      </c>
      <c r="C79" s="247">
        <v>5206.3</v>
      </c>
      <c r="D79" s="41">
        <f t="shared" si="3"/>
        <v>3.8704786225884247E-2</v>
      </c>
      <c r="F79" s="247">
        <v>23092.2</v>
      </c>
      <c r="G79" s="41">
        <f t="shared" si="2"/>
        <v>-4.7838229209764549E-3</v>
      </c>
    </row>
    <row r="80" spans="2:7" x14ac:dyDescent="0.3">
      <c r="B80" s="166">
        <v>45683</v>
      </c>
      <c r="C80" s="247">
        <v>5194.3</v>
      </c>
      <c r="D80" s="41">
        <f t="shared" si="3"/>
        <v>-2.3048998328947246E-3</v>
      </c>
      <c r="F80" s="247">
        <v>23508.400000000001</v>
      </c>
      <c r="G80" s="41">
        <f t="shared" si="2"/>
        <v>1.8023401841314346E-2</v>
      </c>
    </row>
    <row r="81" spans="2:7" x14ac:dyDescent="0.3">
      <c r="B81" s="166">
        <v>45690</v>
      </c>
      <c r="C81" s="247">
        <v>5372.55</v>
      </c>
      <c r="D81" s="41">
        <f t="shared" si="3"/>
        <v>3.4316462275956416E-2</v>
      </c>
      <c r="F81" s="247">
        <v>23559.95</v>
      </c>
      <c r="G81" s="41">
        <f t="shared" si="2"/>
        <v>2.1928332000475947E-3</v>
      </c>
    </row>
    <row r="82" spans="2:7" x14ac:dyDescent="0.3">
      <c r="B82" s="166">
        <v>45697</v>
      </c>
      <c r="C82" s="247">
        <v>4703.3500000000004</v>
      </c>
      <c r="D82" s="41">
        <f t="shared" si="3"/>
        <v>-0.12455910135782822</v>
      </c>
      <c r="F82" s="247">
        <v>22929.25</v>
      </c>
      <c r="G82" s="41">
        <f t="shared" si="2"/>
        <v>-2.6770005878620329E-2</v>
      </c>
    </row>
    <row r="83" spans="2:7" x14ac:dyDescent="0.3">
      <c r="B83" s="166">
        <v>45704</v>
      </c>
      <c r="C83" s="247">
        <v>4962.45</v>
      </c>
      <c r="D83" s="41">
        <f t="shared" si="3"/>
        <v>5.5088394442259103E-2</v>
      </c>
      <c r="F83" s="247">
        <v>22795.9</v>
      </c>
      <c r="G83" s="41">
        <f t="shared" si="2"/>
        <v>-5.8157157342695331E-3</v>
      </c>
    </row>
    <row r="84" spans="2:7" x14ac:dyDescent="0.3">
      <c r="B84" s="166">
        <v>45711</v>
      </c>
      <c r="C84" s="247">
        <v>4773.6000000000004</v>
      </c>
      <c r="D84" s="41">
        <f t="shared" si="3"/>
        <v>-3.8055799050871975E-2</v>
      </c>
      <c r="F84" s="247">
        <v>22124.7</v>
      </c>
      <c r="G84" s="41">
        <f t="shared" si="2"/>
        <v>-2.9443891226053842E-2</v>
      </c>
    </row>
    <row r="85" spans="2:7" x14ac:dyDescent="0.3">
      <c r="B85" s="166">
        <v>45718</v>
      </c>
      <c r="C85" s="247">
        <v>5100.7</v>
      </c>
      <c r="D85" s="41">
        <f t="shared" si="3"/>
        <v>6.8522708228590412E-2</v>
      </c>
      <c r="F85" s="247">
        <v>22552.5</v>
      </c>
      <c r="G85" s="41">
        <f t="shared" si="2"/>
        <v>1.9335855401429125E-2</v>
      </c>
    </row>
    <row r="86" spans="2:7" x14ac:dyDescent="0.3">
      <c r="B86" s="166">
        <v>45725</v>
      </c>
      <c r="C86" s="247">
        <v>5015.25</v>
      </c>
      <c r="D86" s="41">
        <f t="shared" si="3"/>
        <v>-1.6752602583959053E-2</v>
      </c>
      <c r="F86" s="247">
        <v>22397.200000000001</v>
      </c>
      <c r="G86" s="41">
        <f t="shared" si="2"/>
        <v>-6.8861545283227521E-3</v>
      </c>
    </row>
    <row r="87" spans="2:7" x14ac:dyDescent="0.3">
      <c r="B87" s="166">
        <v>45732</v>
      </c>
      <c r="C87" s="247">
        <v>5305.95</v>
      </c>
      <c r="D87" s="41">
        <f t="shared" si="3"/>
        <v>5.7963212202781556E-2</v>
      </c>
      <c r="F87" s="247">
        <v>23350.400000000001</v>
      </c>
      <c r="G87" s="41">
        <f t="shared" si="2"/>
        <v>4.2558891289982803E-2</v>
      </c>
    </row>
    <row r="88" spans="2:7" x14ac:dyDescent="0.3">
      <c r="B88" s="166">
        <v>45739</v>
      </c>
      <c r="C88" s="247">
        <v>5347.7</v>
      </c>
      <c r="D88" s="41">
        <f t="shared" si="3"/>
        <v>7.8685249578303029E-3</v>
      </c>
      <c r="F88" s="247">
        <v>23519.35</v>
      </c>
      <c r="G88" s="41">
        <f t="shared" si="2"/>
        <v>7.2354220912702605E-3</v>
      </c>
    </row>
    <row r="89" spans="2:7" x14ac:dyDescent="0.3">
      <c r="B89" s="166">
        <v>45746</v>
      </c>
      <c r="C89" s="247">
        <v>5247.9</v>
      </c>
      <c r="D89" s="41">
        <f t="shared" si="3"/>
        <v>-1.8662228621650456E-2</v>
      </c>
      <c r="F89" s="247">
        <v>22904.45</v>
      </c>
      <c r="G89" s="41">
        <f t="shared" si="2"/>
        <v>-2.6144430011883713E-2</v>
      </c>
    </row>
    <row r="90" spans="2:7" x14ac:dyDescent="0.3">
      <c r="B90" s="166">
        <v>45753</v>
      </c>
      <c r="C90" s="247">
        <v>5350.9</v>
      </c>
      <c r="D90" s="41">
        <f t="shared" si="3"/>
        <v>1.9626898378398927E-2</v>
      </c>
      <c r="F90" s="247">
        <v>22828.55</v>
      </c>
      <c r="G90" s="41">
        <f t="shared" si="2"/>
        <v>-3.3137665388167648E-3</v>
      </c>
    </row>
    <row r="91" spans="2:7" x14ac:dyDescent="0.3">
      <c r="B91" s="166">
        <v>45760</v>
      </c>
      <c r="C91" s="247">
        <v>5678.5</v>
      </c>
      <c r="D91" s="41">
        <f t="shared" si="3"/>
        <v>6.1223345605412316E-2</v>
      </c>
      <c r="F91" s="247">
        <v>23851.65</v>
      </c>
      <c r="G91" s="41">
        <f t="shared" si="2"/>
        <v>4.4816687875489425E-2</v>
      </c>
    </row>
    <row r="92" spans="2:7" x14ac:dyDescent="0.3">
      <c r="B92" s="166">
        <v>45767</v>
      </c>
      <c r="C92" s="247">
        <v>5575.5</v>
      </c>
      <c r="D92" s="41">
        <f t="shared" si="3"/>
        <v>-1.813859293827591E-2</v>
      </c>
      <c r="F92" s="247">
        <v>24039.35</v>
      </c>
      <c r="G92" s="41">
        <f t="shared" si="2"/>
        <v>7.86947653516612E-3</v>
      </c>
    </row>
    <row r="93" spans="2:7" x14ac:dyDescent="0.3">
      <c r="B93" s="166">
        <v>45774</v>
      </c>
      <c r="C93" s="247">
        <v>5437.5</v>
      </c>
      <c r="D93" s="41">
        <f t="shared" si="3"/>
        <v>-2.4751143395211228E-2</v>
      </c>
      <c r="F93" s="247">
        <v>24346.7</v>
      </c>
      <c r="G93" s="41">
        <f t="shared" si="2"/>
        <v>1.2785287455775673E-2</v>
      </c>
    </row>
    <row r="94" spans="2:7" x14ac:dyDescent="0.3">
      <c r="B94" s="166">
        <v>45781</v>
      </c>
      <c r="C94" s="247">
        <v>5324</v>
      </c>
      <c r="D94" s="41">
        <f t="shared" si="3"/>
        <v>-2.0873563218390845E-2</v>
      </c>
      <c r="F94" s="247">
        <v>24008</v>
      </c>
      <c r="G94" s="41">
        <f t="shared" si="2"/>
        <v>-1.391153626569519E-2</v>
      </c>
    </row>
    <row r="95" spans="2:7" x14ac:dyDescent="0.3">
      <c r="B95" s="166">
        <v>45788</v>
      </c>
      <c r="C95" s="247">
        <v>5509.5</v>
      </c>
      <c r="D95" s="41">
        <f t="shared" si="3"/>
        <v>3.4842223891810686E-2</v>
      </c>
      <c r="F95" s="247">
        <v>25019.8</v>
      </c>
      <c r="G95" s="41">
        <f t="shared" si="2"/>
        <v>4.2144285238253865E-2</v>
      </c>
    </row>
    <row r="96" spans="2:7" x14ac:dyDescent="0.3">
      <c r="B96" s="166">
        <v>45795</v>
      </c>
      <c r="C96" s="247">
        <v>5400</v>
      </c>
      <c r="D96" s="41">
        <f t="shared" si="3"/>
        <v>-1.9874761775115712E-2</v>
      </c>
      <c r="F96" s="247">
        <v>24853.15</v>
      </c>
      <c r="G96" s="41">
        <f t="shared" si="2"/>
        <v>-6.660724706032739E-3</v>
      </c>
    </row>
    <row r="97" spans="2:7" x14ac:dyDescent="0.3">
      <c r="B97" s="166">
        <v>45802</v>
      </c>
      <c r="C97" s="247">
        <v>5333.5</v>
      </c>
      <c r="D97" s="41">
        <f t="shared" si="3"/>
        <v>-1.2314814814814778E-2</v>
      </c>
      <c r="F97" s="247">
        <v>24750.7</v>
      </c>
      <c r="G97" s="41">
        <f t="shared" si="2"/>
        <v>-4.1222138843567402E-3</v>
      </c>
    </row>
    <row r="98" spans="2:7" x14ac:dyDescent="0.3">
      <c r="B98" s="166">
        <v>45809</v>
      </c>
      <c r="C98" s="247">
        <v>5394</v>
      </c>
      <c r="D98" s="41">
        <f t="shared" si="3"/>
        <v>1.1343395518889965E-2</v>
      </c>
      <c r="F98" s="247">
        <v>25003.05</v>
      </c>
      <c r="G98" s="41">
        <f t="shared" si="2"/>
        <v>1.0195671233540704E-2</v>
      </c>
    </row>
    <row r="99" spans="2:7" x14ac:dyDescent="0.3">
      <c r="B99" s="166">
        <v>45816</v>
      </c>
      <c r="C99" s="247">
        <v>5319</v>
      </c>
      <c r="D99" s="41">
        <f t="shared" si="3"/>
        <v>-1.3904338153503892E-2</v>
      </c>
      <c r="F99" s="247">
        <v>24718.6</v>
      </c>
      <c r="G99" s="41">
        <f t="shared" si="2"/>
        <v>-1.1376612053329516E-2</v>
      </c>
    </row>
    <row r="100" spans="2:7" x14ac:dyDescent="0.3">
      <c r="B100" s="166">
        <v>45823</v>
      </c>
      <c r="C100" s="247">
        <v>5525</v>
      </c>
      <c r="D100" s="41">
        <f t="shared" si="3"/>
        <v>3.8729084414363513E-2</v>
      </c>
      <c r="F100" s="247">
        <v>25112.400000000001</v>
      </c>
      <c r="G100" s="41">
        <f t="shared" si="2"/>
        <v>1.5931322971365791E-2</v>
      </c>
    </row>
    <row r="101" spans="2:7" x14ac:dyDescent="0.3">
      <c r="B101" s="166">
        <v>45830</v>
      </c>
      <c r="C101" s="247">
        <v>5660</v>
      </c>
      <c r="D101" s="41">
        <f t="shared" si="3"/>
        <v>2.4434389140271406E-2</v>
      </c>
      <c r="F101" s="247">
        <v>25637.8</v>
      </c>
      <c r="G101" s="41">
        <f t="shared" si="2"/>
        <v>2.092193498032846E-2</v>
      </c>
    </row>
    <row r="102" spans="2:7" x14ac:dyDescent="0.3">
      <c r="B102" s="166">
        <v>45837</v>
      </c>
      <c r="C102" s="247">
        <v>5629</v>
      </c>
      <c r="D102" s="41">
        <f t="shared" si="3"/>
        <v>-5.4770318021201136E-3</v>
      </c>
      <c r="F102" s="247">
        <v>25461</v>
      </c>
      <c r="G102" s="41">
        <f t="shared" si="2"/>
        <v>-6.8960675252947023E-3</v>
      </c>
    </row>
    <row r="103" spans="2:7" x14ac:dyDescent="0.3">
      <c r="B103" s="166">
        <v>45844</v>
      </c>
      <c r="C103" s="247">
        <v>5612.5</v>
      </c>
      <c r="D103" s="41">
        <f t="shared" si="3"/>
        <v>-2.9312488896784394E-3</v>
      </c>
      <c r="F103" s="247">
        <v>25149.85</v>
      </c>
      <c r="G103" s="41">
        <f t="shared" si="2"/>
        <v>-1.2220651192019205E-2</v>
      </c>
    </row>
    <row r="104" spans="2:7" x14ac:dyDescent="0.3">
      <c r="B104" s="166">
        <v>45851</v>
      </c>
      <c r="C104" s="247">
        <v>5627.5</v>
      </c>
      <c r="D104" s="41">
        <f t="shared" si="3"/>
        <v>2.6726057906458767E-3</v>
      </c>
      <c r="F104" s="247">
        <v>24968.400000000001</v>
      </c>
      <c r="G104" s="41">
        <f t="shared" si="2"/>
        <v>-7.214754759968578E-3</v>
      </c>
    </row>
    <row r="105" spans="2:7" x14ac:dyDescent="0.3">
      <c r="B105" s="166">
        <v>45858</v>
      </c>
      <c r="C105" s="247">
        <v>5433</v>
      </c>
      <c r="D105" s="41">
        <f t="shared" si="3"/>
        <v>-3.4562416703687204E-2</v>
      </c>
      <c r="F105" s="247">
        <v>24837</v>
      </c>
      <c r="G105" s="41">
        <f t="shared" si="2"/>
        <v>-5.2626519921180615E-3</v>
      </c>
    </row>
    <row r="106" spans="2:7" x14ac:dyDescent="0.3">
      <c r="B106" s="166">
        <v>45865</v>
      </c>
      <c r="C106" s="247">
        <v>5528</v>
      </c>
      <c r="D106" s="41">
        <f t="shared" si="3"/>
        <v>1.7485735321185247E-2</v>
      </c>
      <c r="F106" s="247">
        <v>24565.35</v>
      </c>
      <c r="G106" s="41">
        <f t="shared" si="2"/>
        <v>-1.0937311269477057E-2</v>
      </c>
    </row>
    <row r="107" spans="2:7" x14ac:dyDescent="0.3">
      <c r="B107" s="166">
        <v>45872</v>
      </c>
      <c r="C107" s="247">
        <v>5663</v>
      </c>
      <c r="D107" s="41">
        <f t="shared" si="3"/>
        <v>2.4421128798842284E-2</v>
      </c>
      <c r="F107" s="247">
        <v>24363.3</v>
      </c>
      <c r="G107" s="41">
        <f t="shared" si="2"/>
        <v>-8.2249998473459263E-3</v>
      </c>
    </row>
    <row r="108" spans="2:7" x14ac:dyDescent="0.3">
      <c r="B108" s="166">
        <v>45879</v>
      </c>
      <c r="C108" s="247">
        <v>5764</v>
      </c>
      <c r="D108" s="41">
        <f t="shared" si="3"/>
        <v>1.7835069751015453E-2</v>
      </c>
      <c r="F108" s="247">
        <v>24631.3</v>
      </c>
      <c r="G108" s="41">
        <f t="shared" si="2"/>
        <v>1.100015186776826E-2</v>
      </c>
    </row>
    <row r="109" spans="2:7" x14ac:dyDescent="0.3">
      <c r="B109" s="166">
        <v>45886</v>
      </c>
      <c r="C109" s="247">
        <v>5924.5</v>
      </c>
      <c r="D109" s="41">
        <f t="shared" si="3"/>
        <v>2.7845246356696718E-2</v>
      </c>
      <c r="F109" s="247">
        <v>24870.1</v>
      </c>
      <c r="G109" s="41">
        <f t="shared" si="2"/>
        <v>9.6949815884666002E-3</v>
      </c>
    </row>
    <row r="110" spans="2:7" x14ac:dyDescent="0.3">
      <c r="B110" s="166">
        <v>45893</v>
      </c>
      <c r="C110" s="247">
        <v>6103</v>
      </c>
      <c r="D110" s="41">
        <f t="shared" si="3"/>
        <v>3.0129124820659881E-2</v>
      </c>
      <c r="F110" s="247">
        <v>24426.85</v>
      </c>
      <c r="G110" s="41">
        <f t="shared" si="2"/>
        <v>-1.7822606262138052E-2</v>
      </c>
    </row>
    <row r="111" spans="2:7" x14ac:dyDescent="0.3">
      <c r="B111" s="166">
        <v>45900</v>
      </c>
      <c r="C111" s="247">
        <v>6580.5</v>
      </c>
      <c r="D111" s="41">
        <f t="shared" si="3"/>
        <v>7.8240209732918231E-2</v>
      </c>
      <c r="F111" s="247">
        <v>24741</v>
      </c>
      <c r="G111" s="41">
        <f t="shared" si="2"/>
        <v>1.2860847796584585E-2</v>
      </c>
    </row>
    <row r="112" spans="2:7" x14ac:dyDescent="0.3">
      <c r="B112" s="166">
        <v>45907</v>
      </c>
      <c r="C112" s="247">
        <v>6875</v>
      </c>
      <c r="D112" s="41">
        <f t="shared" si="3"/>
        <v>4.4753438188587458E-2</v>
      </c>
      <c r="F112" s="247">
        <v>25114</v>
      </c>
      <c r="G112" s="41">
        <f t="shared" si="2"/>
        <v>1.5076189321369338E-2</v>
      </c>
    </row>
    <row r="113" spans="2:7" x14ac:dyDescent="0.3">
      <c r="B113" s="166">
        <v>45914</v>
      </c>
      <c r="C113" s="247">
        <v>6973.5</v>
      </c>
      <c r="D113" s="41">
        <f t="shared" si="3"/>
        <v>1.4327272727272744E-2</v>
      </c>
      <c r="F113" s="247">
        <v>25327.05</v>
      </c>
      <c r="G113" s="41">
        <f t="shared" si="2"/>
        <v>8.4833160786812467E-3</v>
      </c>
    </row>
    <row r="114" spans="2:7" x14ac:dyDescent="0.3">
      <c r="B114" s="166">
        <v>45921</v>
      </c>
      <c r="C114" s="247">
        <v>7047</v>
      </c>
      <c r="D114" s="41">
        <f t="shared" si="3"/>
        <v>1.0539901053990164E-2</v>
      </c>
      <c r="F114" s="247">
        <v>24654.7</v>
      </c>
      <c r="G114" s="41">
        <f t="shared" si="2"/>
        <v>-2.6546715863079107E-2</v>
      </c>
    </row>
    <row r="115" spans="2:7" x14ac:dyDescent="0.3">
      <c r="B115" s="166">
        <v>45928</v>
      </c>
      <c r="C115" s="247">
        <v>6941</v>
      </c>
      <c r="D115" s="41">
        <f t="shared" si="3"/>
        <v>-1.5041861785156763E-2</v>
      </c>
      <c r="F115" s="247">
        <v>24894.25</v>
      </c>
      <c r="G115" s="41">
        <f t="shared" si="2"/>
        <v>9.7162001565624934E-3</v>
      </c>
    </row>
    <row r="116" spans="2:7" x14ac:dyDescent="0.3">
      <c r="B116" s="50"/>
      <c r="C116" s="58"/>
      <c r="D116" s="41"/>
      <c r="F116" s="54"/>
      <c r="G116" s="41"/>
    </row>
    <row r="117" spans="2:7" x14ac:dyDescent="0.3">
      <c r="B117" s="50"/>
      <c r="C117" s="58"/>
      <c r="D117" s="41"/>
      <c r="F117" s="54"/>
      <c r="G117" s="41"/>
    </row>
  </sheetData>
  <mergeCells count="3">
    <mergeCell ref="B9:D9"/>
    <mergeCell ref="F9:G9"/>
    <mergeCell ref="I9:J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vt:i4>
      </vt:variant>
    </vt:vector>
  </HeadingPairs>
  <TitlesOfParts>
    <vt:vector size="41" baseType="lpstr">
      <vt:lpstr>Sheet3</vt:lpstr>
      <vt:lpstr>Data Input</vt:lpstr>
      <vt:lpstr>Teaser</vt:lpstr>
      <vt:lpstr>WACC--&gt;</vt:lpstr>
      <vt:lpstr>Historical FS</vt:lpstr>
      <vt:lpstr>Ratio Analysis</vt:lpstr>
      <vt:lpstr>Forecasting</vt:lpstr>
      <vt:lpstr>Common Size Statement</vt:lpstr>
      <vt:lpstr>Intrinsic Growth</vt:lpstr>
      <vt:lpstr>WACC</vt:lpstr>
      <vt:lpstr>DCF</vt:lpstr>
      <vt:lpstr>Comp_Val</vt:lpstr>
      <vt:lpstr>Football Field</vt:lpstr>
      <vt:lpstr>Monte Carlo Simulation</vt:lpstr>
      <vt:lpstr>Dupont Analysis</vt:lpstr>
      <vt:lpstr>Altman Z Score</vt:lpstr>
      <vt:lpstr>Historical Approach (VAR)</vt:lpstr>
      <vt:lpstr>Raw FS</vt:lpstr>
      <vt:lpstr>Data Room--&gt;</vt:lpstr>
      <vt:lpstr>Sheet1</vt:lpstr>
      <vt:lpstr>Data Comp Val</vt:lpstr>
      <vt:lpstr>Beta - Comps</vt:lpstr>
      <vt:lpstr>Data Sheet</vt:lpstr>
      <vt:lpstr>Beta Data--&gt;</vt:lpstr>
      <vt:lpstr>ERP</vt:lpstr>
      <vt:lpstr>TAMO</vt:lpstr>
      <vt:lpstr>Maruti Suzuki</vt:lpstr>
      <vt:lpstr>Mahindra</vt:lpstr>
      <vt:lpstr>Bajaj Auto</vt:lpstr>
      <vt:lpstr>Eicher Motors</vt:lpstr>
      <vt:lpstr>'Altman Z Score'!Print_Area</vt:lpstr>
      <vt:lpstr>Comp_Val!Print_Area</vt:lpstr>
      <vt:lpstr>DCF!Print_Area</vt:lpstr>
      <vt:lpstr>'Dupont Analysis'!Print_Area</vt:lpstr>
      <vt:lpstr>Forecasting!Print_Area</vt:lpstr>
      <vt:lpstr>'Historical FS'!Print_Area</vt:lpstr>
      <vt:lpstr>'Intrinsic Growth'!Print_Area</vt:lpstr>
      <vt:lpstr>'Monte Carlo Simulation'!Print_Area</vt:lpstr>
      <vt:lpstr>'Ratio Analysis'!Print_Area</vt:lpstr>
      <vt:lpstr>TAMO!Print_Area</vt:lpstr>
      <vt:lpstr>Teaser!Print_Area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ESHAN</dc:creator>
  <cp:lastModifiedBy>Eshan Rao</cp:lastModifiedBy>
  <cp:lastPrinted>2025-10-08T21:51:43Z</cp:lastPrinted>
  <dcterms:created xsi:type="dcterms:W3CDTF">2015-06-05T18:17:20Z</dcterms:created>
  <dcterms:modified xsi:type="dcterms:W3CDTF">2026-02-02T20:57:44Z</dcterms:modified>
</cp:coreProperties>
</file>